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10\"/>
    </mc:Choice>
  </mc:AlternateContent>
  <bookViews>
    <workbookView xWindow="0" yWindow="0" windowWidth="28800" windowHeight="12210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21" sheetId="32" r:id="rId28"/>
    <sheet name="META_GES" sheetId="34" r:id="rId29"/>
    <sheet name="Metas" sheetId="23" state="hidden" r:id="rId30"/>
  </sheets>
  <externalReferences>
    <externalReference r:id="rId31"/>
    <externalReference r:id="rId32"/>
    <externalReference r:id="rId33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D148" i="34" l="1"/>
  <c r="D140" i="34"/>
  <c r="D135" i="34"/>
  <c r="D121" i="34"/>
  <c r="D108" i="34"/>
  <c r="D90" i="34"/>
  <c r="D79" i="34"/>
  <c r="D73" i="34"/>
  <c r="D62" i="34"/>
  <c r="D48" i="34"/>
  <c r="D37" i="34"/>
  <c r="D25" i="34"/>
  <c r="I148" i="8" l="1"/>
  <c r="I147" i="8"/>
  <c r="I146" i="8"/>
  <c r="I145" i="8"/>
  <c r="I144" i="8"/>
  <c r="I143" i="8"/>
  <c r="I142" i="8"/>
  <c r="I140" i="8"/>
  <c r="I139" i="8"/>
  <c r="I138" i="8"/>
  <c r="I137" i="8"/>
  <c r="I135" i="8"/>
  <c r="I134" i="8"/>
  <c r="I133" i="8"/>
  <c r="I132" i="8"/>
  <c r="I131" i="8"/>
  <c r="I130" i="8"/>
  <c r="I129" i="8"/>
  <c r="I128" i="8"/>
  <c r="I127" i="8"/>
  <c r="I126" i="8"/>
  <c r="I125" i="8"/>
  <c r="I124" i="8"/>
  <c r="I123" i="8"/>
  <c r="I121" i="8"/>
  <c r="I120" i="8"/>
  <c r="I119" i="8"/>
  <c r="I118" i="8"/>
  <c r="I117" i="8"/>
  <c r="I116" i="8"/>
  <c r="I115" i="8"/>
  <c r="I114" i="8"/>
  <c r="I113" i="8"/>
  <c r="I112" i="8"/>
  <c r="I111" i="8"/>
  <c r="I110" i="8"/>
  <c r="I108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3" i="8"/>
  <c r="I92" i="8"/>
  <c r="I91" i="8"/>
  <c r="I89" i="8"/>
  <c r="I88" i="8"/>
  <c r="I87" i="8"/>
  <c r="I86" i="8"/>
  <c r="I85" i="8"/>
  <c r="I84" i="8"/>
  <c r="I83" i="8"/>
  <c r="I82" i="8"/>
  <c r="I81" i="8"/>
  <c r="I80" i="8"/>
  <c r="I78" i="8"/>
  <c r="I77" i="8"/>
  <c r="I76" i="8"/>
  <c r="I75" i="8"/>
  <c r="I74" i="8"/>
  <c r="I72" i="8"/>
  <c r="I71" i="8"/>
  <c r="I70" i="8"/>
  <c r="I69" i="8"/>
  <c r="I68" i="8"/>
  <c r="I67" i="8"/>
  <c r="I66" i="8"/>
  <c r="I65" i="8"/>
  <c r="I64" i="8"/>
  <c r="I63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7" i="8"/>
  <c r="I46" i="8"/>
  <c r="I45" i="8"/>
  <c r="I44" i="8"/>
  <c r="I43" i="8"/>
  <c r="I42" i="8"/>
  <c r="I41" i="8"/>
  <c r="I40" i="8"/>
  <c r="I39" i="8"/>
  <c r="I38" i="8"/>
  <c r="I36" i="8"/>
  <c r="I35" i="8"/>
  <c r="I34" i="8"/>
  <c r="I33" i="8"/>
  <c r="I32" i="8"/>
  <c r="I31" i="8"/>
  <c r="I30" i="8"/>
  <c r="I29" i="8"/>
  <c r="I28" i="8"/>
  <c r="I27" i="8"/>
  <c r="I26" i="8"/>
  <c r="I24" i="8"/>
  <c r="I23" i="8"/>
  <c r="I22" i="8"/>
  <c r="I21" i="8"/>
  <c r="I20" i="8"/>
  <c r="I19" i="8"/>
  <c r="I18" i="8"/>
  <c r="I17" i="8"/>
  <c r="I16" i="8"/>
  <c r="I15" i="8"/>
  <c r="I14" i="8"/>
  <c r="I13" i="8"/>
  <c r="I12" i="8"/>
  <c r="G148" i="8"/>
  <c r="G147" i="8"/>
  <c r="G146" i="8"/>
  <c r="G145" i="8"/>
  <c r="G144" i="8"/>
  <c r="G143" i="8"/>
  <c r="G142" i="8"/>
  <c r="G140" i="8"/>
  <c r="G139" i="8"/>
  <c r="G138" i="8"/>
  <c r="G137" i="8"/>
  <c r="G135" i="8"/>
  <c r="G134" i="8"/>
  <c r="G133" i="8"/>
  <c r="G132" i="8"/>
  <c r="G131" i="8"/>
  <c r="G130" i="8"/>
  <c r="G129" i="8"/>
  <c r="G128" i="8"/>
  <c r="G127" i="8"/>
  <c r="G126" i="8"/>
  <c r="G125" i="8"/>
  <c r="G124" i="8"/>
  <c r="G123" i="8"/>
  <c r="G121" i="8"/>
  <c r="G120" i="8"/>
  <c r="G119" i="8"/>
  <c r="G118" i="8"/>
  <c r="G117" i="8"/>
  <c r="G116" i="8"/>
  <c r="G115" i="8"/>
  <c r="G114" i="8"/>
  <c r="G113" i="8"/>
  <c r="G112" i="8"/>
  <c r="G111" i="8"/>
  <c r="G110" i="8"/>
  <c r="G108" i="8"/>
  <c r="G107" i="8"/>
  <c r="G106" i="8"/>
  <c r="G105" i="8"/>
  <c r="G104" i="8"/>
  <c r="G103" i="8"/>
  <c r="G102" i="8"/>
  <c r="G101" i="8"/>
  <c r="G100" i="8"/>
  <c r="G99" i="8"/>
  <c r="G98" i="8"/>
  <c r="G97" i="8"/>
  <c r="G96" i="8"/>
  <c r="G95" i="8"/>
  <c r="G94" i="8"/>
  <c r="G93" i="8"/>
  <c r="G92" i="8"/>
  <c r="G91" i="8"/>
  <c r="G89" i="8"/>
  <c r="G88" i="8"/>
  <c r="G87" i="8"/>
  <c r="G86" i="8"/>
  <c r="G85" i="8"/>
  <c r="G84" i="8"/>
  <c r="G83" i="8"/>
  <c r="G82" i="8"/>
  <c r="G81" i="8"/>
  <c r="G80" i="8"/>
  <c r="G78" i="8"/>
  <c r="G77" i="8"/>
  <c r="G76" i="8"/>
  <c r="G75" i="8"/>
  <c r="G74" i="8"/>
  <c r="G72" i="8"/>
  <c r="G71" i="8"/>
  <c r="G70" i="8"/>
  <c r="G69" i="8"/>
  <c r="G68" i="8"/>
  <c r="G67" i="8"/>
  <c r="G66" i="8"/>
  <c r="G65" i="8"/>
  <c r="G64" i="8"/>
  <c r="G63" i="8"/>
  <c r="G61" i="8"/>
  <c r="G60" i="8"/>
  <c r="G59" i="8"/>
  <c r="G58" i="8"/>
  <c r="G57" i="8"/>
  <c r="G56" i="8"/>
  <c r="G55" i="8"/>
  <c r="G54" i="8"/>
  <c r="G53" i="8"/>
  <c r="G52" i="8"/>
  <c r="G51" i="8"/>
  <c r="G50" i="8"/>
  <c r="G49" i="8"/>
  <c r="G47" i="8"/>
  <c r="G46" i="8"/>
  <c r="G45" i="8"/>
  <c r="G44" i="8"/>
  <c r="G43" i="8"/>
  <c r="G42" i="8"/>
  <c r="G41" i="8"/>
  <c r="G40" i="8"/>
  <c r="G39" i="8"/>
  <c r="G38" i="8"/>
  <c r="G36" i="8"/>
  <c r="G35" i="8"/>
  <c r="G34" i="8"/>
  <c r="G33" i="8"/>
  <c r="G32" i="8"/>
  <c r="G31" i="8"/>
  <c r="G30" i="8"/>
  <c r="G29" i="8"/>
  <c r="G28" i="8"/>
  <c r="G27" i="8"/>
  <c r="G26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I148" i="7" l="1"/>
  <c r="G148" i="7"/>
  <c r="I147" i="7"/>
  <c r="G147" i="7"/>
  <c r="I146" i="7"/>
  <c r="G146" i="7"/>
  <c r="I145" i="7"/>
  <c r="G145" i="7"/>
  <c r="I144" i="7"/>
  <c r="G144" i="7"/>
  <c r="I143" i="7"/>
  <c r="G143" i="7"/>
  <c r="I142" i="7"/>
  <c r="G142" i="7"/>
  <c r="I140" i="7"/>
  <c r="G140" i="7"/>
  <c r="I139" i="7"/>
  <c r="G139" i="7"/>
  <c r="I138" i="7"/>
  <c r="G138" i="7"/>
  <c r="I137" i="7"/>
  <c r="G137" i="7"/>
  <c r="I135" i="7"/>
  <c r="G135" i="7"/>
  <c r="I134" i="7"/>
  <c r="G134" i="7"/>
  <c r="I133" i="7"/>
  <c r="G133" i="7"/>
  <c r="I132" i="7"/>
  <c r="G132" i="7"/>
  <c r="I131" i="7"/>
  <c r="G131" i="7"/>
  <c r="I130" i="7"/>
  <c r="G130" i="7"/>
  <c r="I129" i="7"/>
  <c r="G129" i="7"/>
  <c r="I128" i="7"/>
  <c r="G128" i="7"/>
  <c r="I127" i="7"/>
  <c r="G127" i="7"/>
  <c r="I126" i="7"/>
  <c r="G126" i="7"/>
  <c r="I125" i="7"/>
  <c r="G125" i="7"/>
  <c r="I124" i="7"/>
  <c r="G124" i="7"/>
  <c r="I123" i="7"/>
  <c r="G123" i="7"/>
  <c r="I121" i="7"/>
  <c r="G121" i="7"/>
  <c r="I120" i="7"/>
  <c r="G120" i="7"/>
  <c r="I119" i="7"/>
  <c r="G119" i="7"/>
  <c r="I118" i="7"/>
  <c r="G118" i="7"/>
  <c r="I117" i="7"/>
  <c r="G117" i="7"/>
  <c r="I116" i="7"/>
  <c r="G116" i="7"/>
  <c r="I115" i="7"/>
  <c r="G115" i="7"/>
  <c r="I114" i="7"/>
  <c r="G114" i="7"/>
  <c r="I113" i="7"/>
  <c r="G113" i="7"/>
  <c r="I112" i="7"/>
  <c r="G112" i="7"/>
  <c r="I111" i="7"/>
  <c r="G111" i="7"/>
  <c r="I110" i="7"/>
  <c r="G110" i="7"/>
  <c r="I108" i="7"/>
  <c r="G108" i="7"/>
  <c r="I107" i="7"/>
  <c r="G107" i="7"/>
  <c r="I106" i="7"/>
  <c r="G106" i="7"/>
  <c r="I105" i="7"/>
  <c r="G105" i="7"/>
  <c r="I104" i="7"/>
  <c r="G104" i="7"/>
  <c r="I103" i="7"/>
  <c r="G103" i="7"/>
  <c r="I102" i="7"/>
  <c r="G102" i="7"/>
  <c r="I101" i="7"/>
  <c r="G101" i="7"/>
  <c r="I100" i="7"/>
  <c r="G100" i="7"/>
  <c r="I99" i="7"/>
  <c r="G99" i="7"/>
  <c r="I98" i="7"/>
  <c r="G98" i="7"/>
  <c r="I97" i="7"/>
  <c r="G97" i="7"/>
  <c r="I96" i="7"/>
  <c r="G96" i="7"/>
  <c r="I95" i="7"/>
  <c r="G95" i="7"/>
  <c r="I94" i="7"/>
  <c r="G94" i="7"/>
  <c r="I93" i="7"/>
  <c r="G93" i="7"/>
  <c r="I92" i="7"/>
  <c r="G92" i="7"/>
  <c r="I91" i="7"/>
  <c r="G91" i="7"/>
  <c r="I89" i="7"/>
  <c r="G89" i="7"/>
  <c r="I88" i="7"/>
  <c r="G88" i="7"/>
  <c r="I87" i="7"/>
  <c r="G87" i="7"/>
  <c r="I86" i="7"/>
  <c r="G86" i="7"/>
  <c r="I85" i="7"/>
  <c r="G85" i="7"/>
  <c r="I84" i="7"/>
  <c r="G84" i="7"/>
  <c r="I83" i="7"/>
  <c r="G83" i="7"/>
  <c r="I82" i="7"/>
  <c r="G82" i="7"/>
  <c r="I81" i="7"/>
  <c r="G81" i="7"/>
  <c r="I80" i="7"/>
  <c r="G80" i="7"/>
  <c r="I78" i="7"/>
  <c r="G78" i="7"/>
  <c r="I77" i="7"/>
  <c r="G77" i="7"/>
  <c r="I76" i="7"/>
  <c r="G76" i="7"/>
  <c r="I75" i="7"/>
  <c r="G75" i="7"/>
  <c r="I74" i="7"/>
  <c r="G74" i="7"/>
  <c r="I72" i="7"/>
  <c r="G72" i="7"/>
  <c r="I71" i="7"/>
  <c r="G71" i="7"/>
  <c r="I70" i="7"/>
  <c r="G70" i="7"/>
  <c r="I69" i="7"/>
  <c r="G69" i="7"/>
  <c r="I68" i="7"/>
  <c r="G68" i="7"/>
  <c r="I67" i="7"/>
  <c r="G67" i="7"/>
  <c r="I66" i="7"/>
  <c r="G66" i="7"/>
  <c r="I65" i="7"/>
  <c r="G65" i="7"/>
  <c r="I64" i="7"/>
  <c r="G64" i="7"/>
  <c r="I63" i="7"/>
  <c r="G63" i="7"/>
  <c r="I61" i="7"/>
  <c r="G61" i="7"/>
  <c r="I60" i="7"/>
  <c r="G60" i="7"/>
  <c r="I59" i="7"/>
  <c r="G59" i="7"/>
  <c r="I58" i="7"/>
  <c r="G58" i="7"/>
  <c r="I57" i="7"/>
  <c r="G57" i="7"/>
  <c r="I56" i="7"/>
  <c r="G56" i="7"/>
  <c r="I55" i="7"/>
  <c r="G55" i="7"/>
  <c r="I54" i="7"/>
  <c r="G54" i="7"/>
  <c r="I53" i="7"/>
  <c r="G53" i="7"/>
  <c r="I52" i="7"/>
  <c r="G52" i="7"/>
  <c r="I51" i="7"/>
  <c r="G51" i="7"/>
  <c r="I50" i="7"/>
  <c r="G50" i="7"/>
  <c r="I49" i="7"/>
  <c r="G49" i="7"/>
  <c r="I47" i="7"/>
  <c r="G47" i="7"/>
  <c r="I46" i="7"/>
  <c r="G46" i="7"/>
  <c r="I45" i="7"/>
  <c r="G45" i="7"/>
  <c r="I44" i="7"/>
  <c r="G44" i="7"/>
  <c r="I43" i="7"/>
  <c r="G43" i="7"/>
  <c r="I42" i="7"/>
  <c r="G42" i="7"/>
  <c r="I41" i="7"/>
  <c r="G41" i="7"/>
  <c r="I40" i="7"/>
  <c r="G40" i="7"/>
  <c r="I39" i="7"/>
  <c r="G39" i="7"/>
  <c r="I38" i="7"/>
  <c r="G38" i="7"/>
  <c r="I36" i="7"/>
  <c r="G36" i="7"/>
  <c r="I35" i="7"/>
  <c r="G35" i="7"/>
  <c r="I34" i="7"/>
  <c r="G34" i="7"/>
  <c r="I33" i="7"/>
  <c r="G33" i="7"/>
  <c r="I32" i="7"/>
  <c r="G32" i="7"/>
  <c r="I31" i="7"/>
  <c r="G31" i="7"/>
  <c r="I30" i="7"/>
  <c r="G30" i="7"/>
  <c r="I29" i="7"/>
  <c r="G29" i="7"/>
  <c r="I28" i="7"/>
  <c r="G28" i="7"/>
  <c r="I27" i="7"/>
  <c r="G27" i="7"/>
  <c r="I26" i="7"/>
  <c r="G26" i="7"/>
  <c r="I24" i="7"/>
  <c r="G24" i="7"/>
  <c r="I23" i="7"/>
  <c r="G23" i="7"/>
  <c r="I22" i="7"/>
  <c r="G22" i="7"/>
  <c r="I21" i="7"/>
  <c r="G21" i="7"/>
  <c r="I20" i="7"/>
  <c r="G20" i="7"/>
  <c r="I19" i="7"/>
  <c r="G19" i="7"/>
  <c r="I18" i="7"/>
  <c r="G18" i="7"/>
  <c r="I17" i="7"/>
  <c r="G17" i="7"/>
  <c r="I16" i="7"/>
  <c r="G16" i="7"/>
  <c r="I15" i="7"/>
  <c r="G15" i="7"/>
  <c r="I14" i="7"/>
  <c r="G14" i="7"/>
  <c r="I13" i="7"/>
  <c r="G13" i="7"/>
  <c r="I12" i="7"/>
  <c r="G12" i="7"/>
  <c r="E148" i="31"/>
  <c r="E147" i="31"/>
  <c r="E146" i="31"/>
  <c r="E145" i="31"/>
  <c r="E144" i="31"/>
  <c r="E143" i="31"/>
  <c r="E142" i="31"/>
  <c r="E140" i="31"/>
  <c r="E139" i="31"/>
  <c r="E138" i="31"/>
  <c r="E137" i="31"/>
  <c r="E135" i="31"/>
  <c r="E134" i="31"/>
  <c r="E133" i="31"/>
  <c r="E132" i="31"/>
  <c r="E131" i="31"/>
  <c r="E130" i="31"/>
  <c r="E129" i="31"/>
  <c r="E128" i="31"/>
  <c r="E127" i="31"/>
  <c r="E126" i="31"/>
  <c r="E125" i="31"/>
  <c r="E124" i="31"/>
  <c r="E123" i="31"/>
  <c r="E121" i="31"/>
  <c r="E120" i="31"/>
  <c r="E119" i="31"/>
  <c r="E118" i="31"/>
  <c r="E117" i="31"/>
  <c r="E116" i="31"/>
  <c r="E115" i="31"/>
  <c r="E114" i="31"/>
  <c r="E113" i="31"/>
  <c r="E112" i="31"/>
  <c r="E111" i="31"/>
  <c r="E110" i="31"/>
  <c r="E108" i="31"/>
  <c r="E107" i="31"/>
  <c r="E106" i="31"/>
  <c r="E105" i="31"/>
  <c r="E104" i="31"/>
  <c r="E103" i="31"/>
  <c r="E102" i="31"/>
  <c r="E101" i="31"/>
  <c r="E100" i="31"/>
  <c r="E99" i="31"/>
  <c r="E98" i="31"/>
  <c r="E97" i="31"/>
  <c r="E96" i="31"/>
  <c r="E95" i="31"/>
  <c r="E94" i="31"/>
  <c r="E93" i="31"/>
  <c r="E92" i="31"/>
  <c r="E91" i="31"/>
  <c r="E89" i="31"/>
  <c r="E88" i="31"/>
  <c r="E87" i="31"/>
  <c r="E86" i="31"/>
  <c r="E85" i="31"/>
  <c r="E84" i="31"/>
  <c r="E83" i="31"/>
  <c r="E82" i="31"/>
  <c r="E81" i="31"/>
  <c r="E80" i="31"/>
  <c r="E78" i="31"/>
  <c r="E77" i="31"/>
  <c r="E76" i="31"/>
  <c r="E75" i="31"/>
  <c r="E74" i="31"/>
  <c r="E72" i="31"/>
  <c r="E71" i="31"/>
  <c r="E70" i="31"/>
  <c r="E69" i="31"/>
  <c r="E68" i="31"/>
  <c r="E67" i="31"/>
  <c r="E66" i="31"/>
  <c r="E65" i="31"/>
  <c r="E64" i="31"/>
  <c r="E63" i="31"/>
  <c r="E61" i="31"/>
  <c r="E60" i="31"/>
  <c r="E59" i="31"/>
  <c r="E58" i="31"/>
  <c r="E57" i="31"/>
  <c r="E56" i="31"/>
  <c r="E55" i="31"/>
  <c r="E54" i="31"/>
  <c r="E53" i="31"/>
  <c r="E52" i="31"/>
  <c r="E51" i="31"/>
  <c r="E50" i="31"/>
  <c r="E49" i="31"/>
  <c r="E47" i="31"/>
  <c r="E46" i="31"/>
  <c r="E45" i="31"/>
  <c r="E44" i="31"/>
  <c r="E43" i="31"/>
  <c r="E42" i="31"/>
  <c r="E41" i="31"/>
  <c r="E40" i="31"/>
  <c r="E39" i="31"/>
  <c r="E38" i="31"/>
  <c r="E36" i="31"/>
  <c r="E35" i="31"/>
  <c r="E34" i="31"/>
  <c r="E33" i="31"/>
  <c r="E32" i="31"/>
  <c r="E31" i="31"/>
  <c r="E30" i="31"/>
  <c r="E29" i="31"/>
  <c r="E28" i="31"/>
  <c r="E27" i="31"/>
  <c r="E26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2" i="31"/>
  <c r="E148" i="12"/>
  <c r="E147" i="12"/>
  <c r="E146" i="12"/>
  <c r="E145" i="12"/>
  <c r="E144" i="12"/>
  <c r="E143" i="12"/>
  <c r="E142" i="12"/>
  <c r="E140" i="12"/>
  <c r="E139" i="12"/>
  <c r="E138" i="12"/>
  <c r="E137" i="12"/>
  <c r="E135" i="12"/>
  <c r="E134" i="12"/>
  <c r="E133" i="12"/>
  <c r="E132" i="12"/>
  <c r="E131" i="12"/>
  <c r="E130" i="12"/>
  <c r="E129" i="12"/>
  <c r="E128" i="12"/>
  <c r="E127" i="12"/>
  <c r="E126" i="12"/>
  <c r="E125" i="12"/>
  <c r="E124" i="12"/>
  <c r="E123" i="12"/>
  <c r="E121" i="12"/>
  <c r="E120" i="12"/>
  <c r="E119" i="12"/>
  <c r="E118" i="12"/>
  <c r="E117" i="12"/>
  <c r="E116" i="12"/>
  <c r="E115" i="12"/>
  <c r="E114" i="12"/>
  <c r="E113" i="12"/>
  <c r="E112" i="12"/>
  <c r="E111" i="12"/>
  <c r="E110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2" i="12"/>
  <c r="E91" i="12"/>
  <c r="E89" i="12"/>
  <c r="E88" i="12"/>
  <c r="E87" i="12"/>
  <c r="E86" i="12"/>
  <c r="E85" i="12"/>
  <c r="E84" i="12"/>
  <c r="E83" i="12"/>
  <c r="E82" i="12"/>
  <c r="E81" i="12"/>
  <c r="E80" i="12"/>
  <c r="E78" i="12"/>
  <c r="E77" i="12"/>
  <c r="E76" i="12"/>
  <c r="E75" i="12"/>
  <c r="E74" i="12"/>
  <c r="E72" i="12"/>
  <c r="E71" i="12"/>
  <c r="E70" i="12"/>
  <c r="E69" i="12"/>
  <c r="E68" i="12"/>
  <c r="E67" i="12"/>
  <c r="E66" i="12"/>
  <c r="E65" i="12"/>
  <c r="E64" i="12"/>
  <c r="E63" i="12"/>
  <c r="E61" i="12"/>
  <c r="E60" i="12"/>
  <c r="E59" i="12"/>
  <c r="E58" i="12"/>
  <c r="E57" i="12"/>
  <c r="E56" i="12"/>
  <c r="E55" i="12"/>
  <c r="E54" i="12"/>
  <c r="E53" i="12"/>
  <c r="E52" i="12"/>
  <c r="E51" i="12"/>
  <c r="E50" i="12"/>
  <c r="E49" i="12"/>
  <c r="E47" i="12"/>
  <c r="E46" i="12"/>
  <c r="E45" i="12"/>
  <c r="E44" i="12"/>
  <c r="E43" i="12"/>
  <c r="E42" i="12"/>
  <c r="E41" i="12"/>
  <c r="E40" i="12"/>
  <c r="E39" i="12"/>
  <c r="E38" i="12"/>
  <c r="E36" i="12"/>
  <c r="E35" i="12"/>
  <c r="E34" i="12"/>
  <c r="E33" i="12"/>
  <c r="E32" i="12"/>
  <c r="E31" i="12"/>
  <c r="E30" i="12"/>
  <c r="E29" i="12"/>
  <c r="E28" i="12"/>
  <c r="E27" i="12"/>
  <c r="E26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48" i="13"/>
  <c r="E147" i="13"/>
  <c r="E146" i="13"/>
  <c r="E145" i="13"/>
  <c r="E144" i="13"/>
  <c r="E143" i="13"/>
  <c r="E142" i="13"/>
  <c r="E140" i="13"/>
  <c r="E139" i="13"/>
  <c r="E138" i="13"/>
  <c r="E137" i="13"/>
  <c r="E135" i="13"/>
  <c r="E134" i="13"/>
  <c r="E133" i="13"/>
  <c r="E132" i="13"/>
  <c r="E131" i="13"/>
  <c r="E130" i="13"/>
  <c r="E129" i="13"/>
  <c r="E128" i="13"/>
  <c r="E127" i="13"/>
  <c r="E126" i="13"/>
  <c r="E125" i="13"/>
  <c r="E124" i="13"/>
  <c r="E123" i="13"/>
  <c r="E121" i="13"/>
  <c r="E120" i="13"/>
  <c r="E119" i="13"/>
  <c r="E118" i="13"/>
  <c r="E117" i="13"/>
  <c r="E116" i="13"/>
  <c r="E115" i="13"/>
  <c r="E114" i="13"/>
  <c r="E113" i="13"/>
  <c r="E112" i="13"/>
  <c r="E111" i="13"/>
  <c r="E110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89" i="13"/>
  <c r="E88" i="13"/>
  <c r="E87" i="13"/>
  <c r="E86" i="13"/>
  <c r="E85" i="13"/>
  <c r="E84" i="13"/>
  <c r="E83" i="13"/>
  <c r="E82" i="13"/>
  <c r="E81" i="13"/>
  <c r="E80" i="13"/>
  <c r="E78" i="13"/>
  <c r="E77" i="13"/>
  <c r="E76" i="13"/>
  <c r="E75" i="13"/>
  <c r="E74" i="13"/>
  <c r="E72" i="13"/>
  <c r="E71" i="13"/>
  <c r="E70" i="13"/>
  <c r="E69" i="13"/>
  <c r="E68" i="13"/>
  <c r="E67" i="13"/>
  <c r="E66" i="13"/>
  <c r="E65" i="13"/>
  <c r="E64" i="13"/>
  <c r="E63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7" i="13"/>
  <c r="E46" i="13"/>
  <c r="E45" i="13"/>
  <c r="E44" i="13"/>
  <c r="E43" i="13"/>
  <c r="E42" i="13"/>
  <c r="E41" i="13"/>
  <c r="E40" i="13"/>
  <c r="E39" i="13"/>
  <c r="E38" i="13"/>
  <c r="E36" i="13"/>
  <c r="E35" i="13"/>
  <c r="E34" i="13"/>
  <c r="E33" i="13"/>
  <c r="E32" i="13"/>
  <c r="E31" i="13"/>
  <c r="E30" i="13"/>
  <c r="E29" i="13"/>
  <c r="E28" i="13"/>
  <c r="E27" i="13"/>
  <c r="E26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P108" i="5"/>
  <c r="O108" i="5"/>
  <c r="S148" i="9"/>
  <c r="R148" i="9"/>
  <c r="S147" i="9"/>
  <c r="R147" i="9"/>
  <c r="S146" i="9"/>
  <c r="R146" i="9"/>
  <c r="S145" i="9"/>
  <c r="R145" i="9"/>
  <c r="S144" i="9"/>
  <c r="R144" i="9"/>
  <c r="S143" i="9"/>
  <c r="R143" i="9"/>
  <c r="S142" i="9"/>
  <c r="R142" i="9"/>
  <c r="S140" i="9"/>
  <c r="R140" i="9"/>
  <c r="S139" i="9"/>
  <c r="R139" i="9"/>
  <c r="S138" i="9"/>
  <c r="R138" i="9"/>
  <c r="S137" i="9"/>
  <c r="R137" i="9"/>
  <c r="S135" i="9"/>
  <c r="R135" i="9"/>
  <c r="S134" i="9"/>
  <c r="R134" i="9"/>
  <c r="S133" i="9"/>
  <c r="R133" i="9"/>
  <c r="S132" i="9"/>
  <c r="R132" i="9"/>
  <c r="S131" i="9"/>
  <c r="R131" i="9"/>
  <c r="S130" i="9"/>
  <c r="R130" i="9"/>
  <c r="S129" i="9"/>
  <c r="R129" i="9"/>
  <c r="S128" i="9"/>
  <c r="R128" i="9"/>
  <c r="S127" i="9"/>
  <c r="R127" i="9"/>
  <c r="S126" i="9"/>
  <c r="R126" i="9"/>
  <c r="S125" i="9"/>
  <c r="R125" i="9"/>
  <c r="S124" i="9"/>
  <c r="R124" i="9"/>
  <c r="S123" i="9"/>
  <c r="R123" i="9"/>
  <c r="S121" i="9"/>
  <c r="R121" i="9"/>
  <c r="S120" i="9"/>
  <c r="R120" i="9"/>
  <c r="S119" i="9"/>
  <c r="R119" i="9"/>
  <c r="S118" i="9"/>
  <c r="R118" i="9"/>
  <c r="S117" i="9"/>
  <c r="R117" i="9"/>
  <c r="S116" i="9"/>
  <c r="R116" i="9"/>
  <c r="S115" i="9"/>
  <c r="R115" i="9"/>
  <c r="S114" i="9"/>
  <c r="R114" i="9"/>
  <c r="S113" i="9"/>
  <c r="R113" i="9"/>
  <c r="S112" i="9"/>
  <c r="R112" i="9"/>
  <c r="S111" i="9"/>
  <c r="R111" i="9"/>
  <c r="S110" i="9"/>
  <c r="R110" i="9"/>
  <c r="S108" i="9"/>
  <c r="R108" i="9"/>
  <c r="S107" i="9"/>
  <c r="R107" i="9"/>
  <c r="S106" i="9"/>
  <c r="R106" i="9"/>
  <c r="S105" i="9"/>
  <c r="R105" i="9"/>
  <c r="S104" i="9"/>
  <c r="R104" i="9"/>
  <c r="S103" i="9"/>
  <c r="R103" i="9"/>
  <c r="S102" i="9"/>
  <c r="R102" i="9"/>
  <c r="S101" i="9"/>
  <c r="R101" i="9"/>
  <c r="S100" i="9"/>
  <c r="R100" i="9"/>
  <c r="S99" i="9"/>
  <c r="R99" i="9"/>
  <c r="S98" i="9"/>
  <c r="R98" i="9"/>
  <c r="S97" i="9"/>
  <c r="R97" i="9"/>
  <c r="S96" i="9"/>
  <c r="R96" i="9"/>
  <c r="S95" i="9"/>
  <c r="R95" i="9"/>
  <c r="S94" i="9"/>
  <c r="R94" i="9"/>
  <c r="S93" i="9"/>
  <c r="R93" i="9"/>
  <c r="S92" i="9"/>
  <c r="R92" i="9"/>
  <c r="S91" i="9"/>
  <c r="R91" i="9"/>
  <c r="S89" i="9"/>
  <c r="R89" i="9"/>
  <c r="S88" i="9"/>
  <c r="R88" i="9"/>
  <c r="S87" i="9"/>
  <c r="R87" i="9"/>
  <c r="S86" i="9"/>
  <c r="R86" i="9"/>
  <c r="S85" i="9"/>
  <c r="R85" i="9"/>
  <c r="S84" i="9"/>
  <c r="R84" i="9"/>
  <c r="S83" i="9"/>
  <c r="R83" i="9"/>
  <c r="S82" i="9"/>
  <c r="R82" i="9"/>
  <c r="S81" i="9"/>
  <c r="R81" i="9"/>
  <c r="S80" i="9"/>
  <c r="R80" i="9"/>
  <c r="S78" i="9"/>
  <c r="R78" i="9"/>
  <c r="S77" i="9"/>
  <c r="R77" i="9"/>
  <c r="S76" i="9"/>
  <c r="R76" i="9"/>
  <c r="S75" i="9"/>
  <c r="R75" i="9"/>
  <c r="S74" i="9"/>
  <c r="R74" i="9"/>
  <c r="S72" i="9"/>
  <c r="R72" i="9"/>
  <c r="S71" i="9"/>
  <c r="R71" i="9"/>
  <c r="S70" i="9"/>
  <c r="R70" i="9"/>
  <c r="S69" i="9"/>
  <c r="R69" i="9"/>
  <c r="S68" i="9"/>
  <c r="R68" i="9"/>
  <c r="S67" i="9"/>
  <c r="R67" i="9"/>
  <c r="S66" i="9"/>
  <c r="R66" i="9"/>
  <c r="S65" i="9"/>
  <c r="R65" i="9"/>
  <c r="S64" i="9"/>
  <c r="R64" i="9"/>
  <c r="S63" i="9"/>
  <c r="R63" i="9"/>
  <c r="S61" i="9"/>
  <c r="R61" i="9"/>
  <c r="S60" i="9"/>
  <c r="R60" i="9"/>
  <c r="S59" i="9"/>
  <c r="R59" i="9"/>
  <c r="S58" i="9"/>
  <c r="R58" i="9"/>
  <c r="S57" i="9"/>
  <c r="R57" i="9"/>
  <c r="S56" i="9"/>
  <c r="R56" i="9"/>
  <c r="S55" i="9"/>
  <c r="R55" i="9"/>
  <c r="S54" i="9"/>
  <c r="R54" i="9"/>
  <c r="S53" i="9"/>
  <c r="R53" i="9"/>
  <c r="S52" i="9"/>
  <c r="R52" i="9"/>
  <c r="S51" i="9"/>
  <c r="R51" i="9"/>
  <c r="S50" i="9"/>
  <c r="R50" i="9"/>
  <c r="S49" i="9"/>
  <c r="R49" i="9"/>
  <c r="S47" i="9"/>
  <c r="R47" i="9"/>
  <c r="S46" i="9"/>
  <c r="R46" i="9"/>
  <c r="S45" i="9"/>
  <c r="R45" i="9"/>
  <c r="S44" i="9"/>
  <c r="R44" i="9"/>
  <c r="S43" i="9"/>
  <c r="R43" i="9"/>
  <c r="S42" i="9"/>
  <c r="R42" i="9"/>
  <c r="S41" i="9"/>
  <c r="R41" i="9"/>
  <c r="S40" i="9"/>
  <c r="R40" i="9"/>
  <c r="S39" i="9"/>
  <c r="R39" i="9"/>
  <c r="S38" i="9"/>
  <c r="R38" i="9"/>
  <c r="S36" i="9"/>
  <c r="R36" i="9"/>
  <c r="S35" i="9"/>
  <c r="R35" i="9"/>
  <c r="S34" i="9"/>
  <c r="R34" i="9"/>
  <c r="S33" i="9"/>
  <c r="R33" i="9"/>
  <c r="S32" i="9"/>
  <c r="R32" i="9"/>
  <c r="S31" i="9"/>
  <c r="R31" i="9"/>
  <c r="S30" i="9"/>
  <c r="R30" i="9"/>
  <c r="S29" i="9"/>
  <c r="R29" i="9"/>
  <c r="S28" i="9"/>
  <c r="R28" i="9"/>
  <c r="S27" i="9"/>
  <c r="R27" i="9"/>
  <c r="S26" i="9"/>
  <c r="R26" i="9"/>
  <c r="S24" i="9"/>
  <c r="R24" i="9"/>
  <c r="S23" i="9"/>
  <c r="R23" i="9"/>
  <c r="S22" i="9"/>
  <c r="R22" i="9"/>
  <c r="S21" i="9"/>
  <c r="R21" i="9"/>
  <c r="S20" i="9"/>
  <c r="R20" i="9"/>
  <c r="S19" i="9"/>
  <c r="R19" i="9"/>
  <c r="S18" i="9"/>
  <c r="R18" i="9"/>
  <c r="S17" i="9"/>
  <c r="R17" i="9"/>
  <c r="S16" i="9"/>
  <c r="R16" i="9"/>
  <c r="S15" i="9"/>
  <c r="R15" i="9"/>
  <c r="S14" i="9"/>
  <c r="R14" i="9"/>
  <c r="S13" i="9"/>
  <c r="R13" i="9"/>
  <c r="S12" i="9"/>
  <c r="R12" i="9"/>
  <c r="S148" i="2"/>
  <c r="S147" i="2"/>
  <c r="S146" i="2"/>
  <c r="S145" i="2"/>
  <c r="S144" i="2"/>
  <c r="S143" i="2"/>
  <c r="S142" i="2"/>
  <c r="S140" i="2"/>
  <c r="S139" i="2"/>
  <c r="S138" i="2"/>
  <c r="S137" i="2"/>
  <c r="S135" i="2"/>
  <c r="S134" i="2"/>
  <c r="S133" i="2"/>
  <c r="S132" i="2"/>
  <c r="S131" i="2"/>
  <c r="S130" i="2"/>
  <c r="S129" i="2"/>
  <c r="S128" i="2"/>
  <c r="S127" i="2"/>
  <c r="S126" i="2"/>
  <c r="S125" i="2"/>
  <c r="S124" i="2"/>
  <c r="S123" i="2"/>
  <c r="S121" i="2"/>
  <c r="S120" i="2"/>
  <c r="S119" i="2"/>
  <c r="S118" i="2"/>
  <c r="S117" i="2"/>
  <c r="S116" i="2"/>
  <c r="S115" i="2"/>
  <c r="S114" i="2"/>
  <c r="S113" i="2"/>
  <c r="S112" i="2"/>
  <c r="S111" i="2"/>
  <c r="S110" i="2"/>
  <c r="S108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89" i="2"/>
  <c r="S88" i="2"/>
  <c r="S87" i="2"/>
  <c r="S86" i="2"/>
  <c r="S85" i="2"/>
  <c r="S84" i="2"/>
  <c r="S83" i="2"/>
  <c r="S82" i="2"/>
  <c r="S81" i="2"/>
  <c r="S80" i="2"/>
  <c r="S78" i="2"/>
  <c r="S77" i="2"/>
  <c r="S76" i="2"/>
  <c r="S75" i="2"/>
  <c r="S74" i="2"/>
  <c r="S72" i="2"/>
  <c r="S71" i="2"/>
  <c r="S70" i="2"/>
  <c r="S69" i="2"/>
  <c r="S68" i="2"/>
  <c r="S67" i="2"/>
  <c r="S66" i="2"/>
  <c r="S65" i="2"/>
  <c r="S64" i="2"/>
  <c r="S63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7" i="2"/>
  <c r="S46" i="2"/>
  <c r="S45" i="2"/>
  <c r="S44" i="2"/>
  <c r="S43" i="2"/>
  <c r="S42" i="2"/>
  <c r="S41" i="2"/>
  <c r="S40" i="2"/>
  <c r="S39" i="2"/>
  <c r="S38" i="2"/>
  <c r="S36" i="2"/>
  <c r="S35" i="2"/>
  <c r="S34" i="2"/>
  <c r="S33" i="2"/>
  <c r="S32" i="2"/>
  <c r="S31" i="2"/>
  <c r="S30" i="2"/>
  <c r="S29" i="2"/>
  <c r="S28" i="2"/>
  <c r="S27" i="2"/>
  <c r="S26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48" i="1"/>
  <c r="S147" i="1"/>
  <c r="S146" i="1"/>
  <c r="S145" i="1"/>
  <c r="S144" i="1"/>
  <c r="S143" i="1"/>
  <c r="S142" i="1"/>
  <c r="S140" i="1"/>
  <c r="S139" i="1"/>
  <c r="S138" i="1"/>
  <c r="S137" i="1"/>
  <c r="S135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1" i="1"/>
  <c r="S120" i="1"/>
  <c r="S119" i="1"/>
  <c r="S118" i="1"/>
  <c r="S117" i="1"/>
  <c r="S116" i="1"/>
  <c r="S115" i="1"/>
  <c r="S114" i="1"/>
  <c r="S113" i="1"/>
  <c r="S112" i="1"/>
  <c r="S111" i="1"/>
  <c r="S110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89" i="1"/>
  <c r="S88" i="1"/>
  <c r="S87" i="1"/>
  <c r="S86" i="1"/>
  <c r="S85" i="1"/>
  <c r="S84" i="1"/>
  <c r="S83" i="1"/>
  <c r="S82" i="1"/>
  <c r="S81" i="1"/>
  <c r="S80" i="1"/>
  <c r="S78" i="1"/>
  <c r="S77" i="1"/>
  <c r="S76" i="1"/>
  <c r="S75" i="1"/>
  <c r="S74" i="1"/>
  <c r="S72" i="1"/>
  <c r="S71" i="1"/>
  <c r="S70" i="1"/>
  <c r="S69" i="1"/>
  <c r="S68" i="1"/>
  <c r="S67" i="1"/>
  <c r="S66" i="1"/>
  <c r="S65" i="1"/>
  <c r="S64" i="1"/>
  <c r="S63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7" i="1"/>
  <c r="S46" i="1"/>
  <c r="S45" i="1"/>
  <c r="S44" i="1"/>
  <c r="S43" i="1"/>
  <c r="S42" i="1"/>
  <c r="S41" i="1"/>
  <c r="S40" i="1"/>
  <c r="S39" i="1"/>
  <c r="S38" i="1"/>
  <c r="S36" i="1"/>
  <c r="S35" i="1"/>
  <c r="S34" i="1"/>
  <c r="S33" i="1"/>
  <c r="S32" i="1"/>
  <c r="S31" i="1"/>
  <c r="S30" i="1"/>
  <c r="S29" i="1"/>
  <c r="S28" i="1"/>
  <c r="S27" i="1"/>
  <c r="S26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N148" i="32" l="1"/>
  <c r="M148" i="32"/>
  <c r="L148" i="32"/>
  <c r="K148" i="32"/>
  <c r="J148" i="32"/>
  <c r="I148" i="32"/>
  <c r="H148" i="32"/>
  <c r="G148" i="32"/>
  <c r="F148" i="32"/>
  <c r="E148" i="32"/>
  <c r="N147" i="32"/>
  <c r="M147" i="32"/>
  <c r="L147" i="32"/>
  <c r="K147" i="32"/>
  <c r="J147" i="32"/>
  <c r="I147" i="32"/>
  <c r="H147" i="32"/>
  <c r="G147" i="32"/>
  <c r="F147" i="32"/>
  <c r="E147" i="32"/>
  <c r="N146" i="32"/>
  <c r="M146" i="32"/>
  <c r="L146" i="32"/>
  <c r="K146" i="32"/>
  <c r="J146" i="32"/>
  <c r="I146" i="32"/>
  <c r="H146" i="32"/>
  <c r="G146" i="32"/>
  <c r="F146" i="32"/>
  <c r="E146" i="32"/>
  <c r="N145" i="32"/>
  <c r="M145" i="32"/>
  <c r="L145" i="32"/>
  <c r="K145" i="32"/>
  <c r="J145" i="32"/>
  <c r="I145" i="32"/>
  <c r="H145" i="32"/>
  <c r="G145" i="32"/>
  <c r="F145" i="32"/>
  <c r="E145" i="32"/>
  <c r="N144" i="32"/>
  <c r="M144" i="32"/>
  <c r="L144" i="32"/>
  <c r="K144" i="32"/>
  <c r="J144" i="32"/>
  <c r="I144" i="32"/>
  <c r="H144" i="32"/>
  <c r="G144" i="32"/>
  <c r="F144" i="32"/>
  <c r="E144" i="32"/>
  <c r="N143" i="32"/>
  <c r="M143" i="32"/>
  <c r="L143" i="32"/>
  <c r="K143" i="32"/>
  <c r="J143" i="32"/>
  <c r="I143" i="32"/>
  <c r="H143" i="32"/>
  <c r="G143" i="32"/>
  <c r="F143" i="32"/>
  <c r="E143" i="32"/>
  <c r="N142" i="32"/>
  <c r="M142" i="32"/>
  <c r="L142" i="32"/>
  <c r="K142" i="32"/>
  <c r="J142" i="32"/>
  <c r="I142" i="32"/>
  <c r="H142" i="32"/>
  <c r="G142" i="32"/>
  <c r="F142" i="32"/>
  <c r="E142" i="32"/>
  <c r="N140" i="32"/>
  <c r="M140" i="32"/>
  <c r="L140" i="32"/>
  <c r="K140" i="32"/>
  <c r="J140" i="32"/>
  <c r="I140" i="32"/>
  <c r="H140" i="32"/>
  <c r="G140" i="32"/>
  <c r="F140" i="32"/>
  <c r="E140" i="32"/>
  <c r="N139" i="32"/>
  <c r="M139" i="32"/>
  <c r="L139" i="32"/>
  <c r="K139" i="32"/>
  <c r="J139" i="32"/>
  <c r="I139" i="32"/>
  <c r="H139" i="32"/>
  <c r="G139" i="32"/>
  <c r="F139" i="32"/>
  <c r="E139" i="32"/>
  <c r="N138" i="32"/>
  <c r="M138" i="32"/>
  <c r="L138" i="32"/>
  <c r="K138" i="32"/>
  <c r="J138" i="32"/>
  <c r="I138" i="32"/>
  <c r="H138" i="32"/>
  <c r="G138" i="32"/>
  <c r="F138" i="32"/>
  <c r="E138" i="32"/>
  <c r="N137" i="32"/>
  <c r="M137" i="32"/>
  <c r="L137" i="32"/>
  <c r="K137" i="32"/>
  <c r="J137" i="32"/>
  <c r="I137" i="32"/>
  <c r="H137" i="32"/>
  <c r="G137" i="32"/>
  <c r="F137" i="32"/>
  <c r="E137" i="32"/>
  <c r="N135" i="32"/>
  <c r="M135" i="32"/>
  <c r="L135" i="32"/>
  <c r="K135" i="32"/>
  <c r="J135" i="32"/>
  <c r="I135" i="32"/>
  <c r="H135" i="32"/>
  <c r="G135" i="32"/>
  <c r="F135" i="32"/>
  <c r="E135" i="32"/>
  <c r="N134" i="32"/>
  <c r="M134" i="32"/>
  <c r="L134" i="32"/>
  <c r="K134" i="32"/>
  <c r="J134" i="32"/>
  <c r="I134" i="32"/>
  <c r="H134" i="32"/>
  <c r="G134" i="32"/>
  <c r="F134" i="32"/>
  <c r="E134" i="32"/>
  <c r="N133" i="32"/>
  <c r="M133" i="32"/>
  <c r="L133" i="32"/>
  <c r="K133" i="32"/>
  <c r="J133" i="32"/>
  <c r="I133" i="32"/>
  <c r="H133" i="32"/>
  <c r="G133" i="32"/>
  <c r="F133" i="32"/>
  <c r="E133" i="32"/>
  <c r="N132" i="32"/>
  <c r="M132" i="32"/>
  <c r="L132" i="32"/>
  <c r="K132" i="32"/>
  <c r="J132" i="32"/>
  <c r="I132" i="32"/>
  <c r="H132" i="32"/>
  <c r="G132" i="32"/>
  <c r="F132" i="32"/>
  <c r="E132" i="32"/>
  <c r="N131" i="32"/>
  <c r="M131" i="32"/>
  <c r="L131" i="32"/>
  <c r="K131" i="32"/>
  <c r="J131" i="32"/>
  <c r="I131" i="32"/>
  <c r="H131" i="32"/>
  <c r="G131" i="32"/>
  <c r="F131" i="32"/>
  <c r="E131" i="32"/>
  <c r="N130" i="32"/>
  <c r="M130" i="32"/>
  <c r="L130" i="32"/>
  <c r="K130" i="32"/>
  <c r="J130" i="32"/>
  <c r="I130" i="32"/>
  <c r="H130" i="32"/>
  <c r="G130" i="32"/>
  <c r="F130" i="32"/>
  <c r="E130" i="32"/>
  <c r="N129" i="32"/>
  <c r="M129" i="32"/>
  <c r="L129" i="32"/>
  <c r="K129" i="32"/>
  <c r="J129" i="32"/>
  <c r="I129" i="32"/>
  <c r="H129" i="32"/>
  <c r="G129" i="32"/>
  <c r="F129" i="32"/>
  <c r="E129" i="32"/>
  <c r="N128" i="32"/>
  <c r="M128" i="32"/>
  <c r="L128" i="32"/>
  <c r="K128" i="32"/>
  <c r="J128" i="32"/>
  <c r="I128" i="32"/>
  <c r="H128" i="32"/>
  <c r="G128" i="32"/>
  <c r="F128" i="32"/>
  <c r="E128" i="32"/>
  <c r="N127" i="32"/>
  <c r="M127" i="32"/>
  <c r="L127" i="32"/>
  <c r="K127" i="32"/>
  <c r="J127" i="32"/>
  <c r="I127" i="32"/>
  <c r="H127" i="32"/>
  <c r="G127" i="32"/>
  <c r="F127" i="32"/>
  <c r="E127" i="32"/>
  <c r="N126" i="32"/>
  <c r="M126" i="32"/>
  <c r="L126" i="32"/>
  <c r="K126" i="32"/>
  <c r="J126" i="32"/>
  <c r="I126" i="32"/>
  <c r="H126" i="32"/>
  <c r="G126" i="32"/>
  <c r="F126" i="32"/>
  <c r="E126" i="32"/>
  <c r="N125" i="32"/>
  <c r="M125" i="32"/>
  <c r="L125" i="32"/>
  <c r="K125" i="32"/>
  <c r="J125" i="32"/>
  <c r="I125" i="32"/>
  <c r="H125" i="32"/>
  <c r="G125" i="32"/>
  <c r="F125" i="32"/>
  <c r="E125" i="32"/>
  <c r="N124" i="32"/>
  <c r="M124" i="32"/>
  <c r="L124" i="32"/>
  <c r="K124" i="32"/>
  <c r="J124" i="32"/>
  <c r="I124" i="32"/>
  <c r="H124" i="32"/>
  <c r="G124" i="32"/>
  <c r="F124" i="32"/>
  <c r="E124" i="32"/>
  <c r="N123" i="32"/>
  <c r="M123" i="32"/>
  <c r="L123" i="32"/>
  <c r="K123" i="32"/>
  <c r="J123" i="32"/>
  <c r="I123" i="32"/>
  <c r="H123" i="32"/>
  <c r="G123" i="32"/>
  <c r="F123" i="32"/>
  <c r="E123" i="32"/>
  <c r="N121" i="32"/>
  <c r="M121" i="32"/>
  <c r="L121" i="32"/>
  <c r="K121" i="32"/>
  <c r="J121" i="32"/>
  <c r="I121" i="32"/>
  <c r="H121" i="32"/>
  <c r="G121" i="32"/>
  <c r="F121" i="32"/>
  <c r="E121" i="32"/>
  <c r="N120" i="32"/>
  <c r="M120" i="32"/>
  <c r="L120" i="32"/>
  <c r="K120" i="32"/>
  <c r="J120" i="32"/>
  <c r="I120" i="32"/>
  <c r="H120" i="32"/>
  <c r="G120" i="32"/>
  <c r="F120" i="32"/>
  <c r="E120" i="32"/>
  <c r="N119" i="32"/>
  <c r="M119" i="32"/>
  <c r="L119" i="32"/>
  <c r="K119" i="32"/>
  <c r="J119" i="32"/>
  <c r="I119" i="32"/>
  <c r="H119" i="32"/>
  <c r="G119" i="32"/>
  <c r="F119" i="32"/>
  <c r="E119" i="32"/>
  <c r="N118" i="32"/>
  <c r="M118" i="32"/>
  <c r="L118" i="32"/>
  <c r="K118" i="32"/>
  <c r="J118" i="32"/>
  <c r="I118" i="32"/>
  <c r="H118" i="32"/>
  <c r="G118" i="32"/>
  <c r="F118" i="32"/>
  <c r="E118" i="32"/>
  <c r="N117" i="32"/>
  <c r="M117" i="32"/>
  <c r="L117" i="32"/>
  <c r="K117" i="32"/>
  <c r="J117" i="32"/>
  <c r="I117" i="32"/>
  <c r="H117" i="32"/>
  <c r="G117" i="32"/>
  <c r="F117" i="32"/>
  <c r="E117" i="32"/>
  <c r="N116" i="32"/>
  <c r="M116" i="32"/>
  <c r="L116" i="32"/>
  <c r="K116" i="32"/>
  <c r="J116" i="32"/>
  <c r="I116" i="32"/>
  <c r="H116" i="32"/>
  <c r="G116" i="32"/>
  <c r="F116" i="32"/>
  <c r="E116" i="32"/>
  <c r="N115" i="32"/>
  <c r="M115" i="32"/>
  <c r="L115" i="32"/>
  <c r="K115" i="32"/>
  <c r="J115" i="32"/>
  <c r="I115" i="32"/>
  <c r="H115" i="32"/>
  <c r="G115" i="32"/>
  <c r="F115" i="32"/>
  <c r="E115" i="32"/>
  <c r="N114" i="32"/>
  <c r="M114" i="32"/>
  <c r="L114" i="32"/>
  <c r="K114" i="32"/>
  <c r="J114" i="32"/>
  <c r="I114" i="32"/>
  <c r="H114" i="32"/>
  <c r="G114" i="32"/>
  <c r="F114" i="32"/>
  <c r="E114" i="32"/>
  <c r="N113" i="32"/>
  <c r="M113" i="32"/>
  <c r="L113" i="32"/>
  <c r="K113" i="32"/>
  <c r="J113" i="32"/>
  <c r="I113" i="32"/>
  <c r="H113" i="32"/>
  <c r="G113" i="32"/>
  <c r="F113" i="32"/>
  <c r="E113" i="32"/>
  <c r="N112" i="32"/>
  <c r="M112" i="32"/>
  <c r="L112" i="32"/>
  <c r="K112" i="32"/>
  <c r="J112" i="32"/>
  <c r="I112" i="32"/>
  <c r="H112" i="32"/>
  <c r="G112" i="32"/>
  <c r="F112" i="32"/>
  <c r="E112" i="32"/>
  <c r="N111" i="32"/>
  <c r="M111" i="32"/>
  <c r="L111" i="32"/>
  <c r="K111" i="32"/>
  <c r="J111" i="32"/>
  <c r="I111" i="32"/>
  <c r="H111" i="32"/>
  <c r="G111" i="32"/>
  <c r="F111" i="32"/>
  <c r="E111" i="32"/>
  <c r="N110" i="32"/>
  <c r="M110" i="32"/>
  <c r="L110" i="32"/>
  <c r="K110" i="32"/>
  <c r="J110" i="32"/>
  <c r="I110" i="32"/>
  <c r="H110" i="32"/>
  <c r="G110" i="32"/>
  <c r="F110" i="32"/>
  <c r="E110" i="32"/>
  <c r="N108" i="32"/>
  <c r="M108" i="32"/>
  <c r="L108" i="32"/>
  <c r="K108" i="32"/>
  <c r="J108" i="32"/>
  <c r="I108" i="32"/>
  <c r="H108" i="32"/>
  <c r="G108" i="32"/>
  <c r="F108" i="32"/>
  <c r="E108" i="32"/>
  <c r="N107" i="32"/>
  <c r="M107" i="32"/>
  <c r="L107" i="32"/>
  <c r="K107" i="32"/>
  <c r="J107" i="32"/>
  <c r="I107" i="32"/>
  <c r="H107" i="32"/>
  <c r="G107" i="32"/>
  <c r="F107" i="32"/>
  <c r="E107" i="32"/>
  <c r="N106" i="32"/>
  <c r="M106" i="32"/>
  <c r="L106" i="32"/>
  <c r="K106" i="32"/>
  <c r="J106" i="32"/>
  <c r="I106" i="32"/>
  <c r="H106" i="32"/>
  <c r="G106" i="32"/>
  <c r="F106" i="32"/>
  <c r="E106" i="32"/>
  <c r="N105" i="32"/>
  <c r="M105" i="32"/>
  <c r="L105" i="32"/>
  <c r="K105" i="32"/>
  <c r="J105" i="32"/>
  <c r="I105" i="32"/>
  <c r="H105" i="32"/>
  <c r="G105" i="32"/>
  <c r="F105" i="32"/>
  <c r="E105" i="32"/>
  <c r="N104" i="32"/>
  <c r="M104" i="32"/>
  <c r="L104" i="32"/>
  <c r="K104" i="32"/>
  <c r="J104" i="32"/>
  <c r="I104" i="32"/>
  <c r="H104" i="32"/>
  <c r="G104" i="32"/>
  <c r="F104" i="32"/>
  <c r="E104" i="32"/>
  <c r="N103" i="32"/>
  <c r="M103" i="32"/>
  <c r="L103" i="32"/>
  <c r="K103" i="32"/>
  <c r="J103" i="32"/>
  <c r="I103" i="32"/>
  <c r="H103" i="32"/>
  <c r="G103" i="32"/>
  <c r="F103" i="32"/>
  <c r="E103" i="32"/>
  <c r="N102" i="32"/>
  <c r="M102" i="32"/>
  <c r="L102" i="32"/>
  <c r="K102" i="32"/>
  <c r="J102" i="32"/>
  <c r="I102" i="32"/>
  <c r="H102" i="32"/>
  <c r="G102" i="32"/>
  <c r="F102" i="32"/>
  <c r="E102" i="32"/>
  <c r="N101" i="32"/>
  <c r="M101" i="32"/>
  <c r="L101" i="32"/>
  <c r="K101" i="32"/>
  <c r="J101" i="32"/>
  <c r="I101" i="32"/>
  <c r="H101" i="32"/>
  <c r="G101" i="32"/>
  <c r="F101" i="32"/>
  <c r="E101" i="32"/>
  <c r="N100" i="32"/>
  <c r="M100" i="32"/>
  <c r="L100" i="32"/>
  <c r="K100" i="32"/>
  <c r="J100" i="32"/>
  <c r="I100" i="32"/>
  <c r="H100" i="32"/>
  <c r="G100" i="32"/>
  <c r="F100" i="32"/>
  <c r="E100" i="32"/>
  <c r="N99" i="32"/>
  <c r="M99" i="32"/>
  <c r="L99" i="32"/>
  <c r="K99" i="32"/>
  <c r="J99" i="32"/>
  <c r="I99" i="32"/>
  <c r="H99" i="32"/>
  <c r="G99" i="32"/>
  <c r="F99" i="32"/>
  <c r="E99" i="32"/>
  <c r="N98" i="32"/>
  <c r="M98" i="32"/>
  <c r="L98" i="32"/>
  <c r="K98" i="32"/>
  <c r="J98" i="32"/>
  <c r="I98" i="32"/>
  <c r="H98" i="32"/>
  <c r="G98" i="32"/>
  <c r="F98" i="32"/>
  <c r="E98" i="32"/>
  <c r="N97" i="32"/>
  <c r="M97" i="32"/>
  <c r="L97" i="32"/>
  <c r="K97" i="32"/>
  <c r="J97" i="32"/>
  <c r="I97" i="32"/>
  <c r="H97" i="32"/>
  <c r="G97" i="32"/>
  <c r="F97" i="32"/>
  <c r="E97" i="32"/>
  <c r="N96" i="32"/>
  <c r="M96" i="32"/>
  <c r="L96" i="32"/>
  <c r="K96" i="32"/>
  <c r="J96" i="32"/>
  <c r="I96" i="32"/>
  <c r="H96" i="32"/>
  <c r="G96" i="32"/>
  <c r="F96" i="32"/>
  <c r="E96" i="32"/>
  <c r="N95" i="32"/>
  <c r="M95" i="32"/>
  <c r="L95" i="32"/>
  <c r="K95" i="32"/>
  <c r="J95" i="32"/>
  <c r="I95" i="32"/>
  <c r="H95" i="32"/>
  <c r="G95" i="32"/>
  <c r="F95" i="32"/>
  <c r="E95" i="32"/>
  <c r="N94" i="32"/>
  <c r="M94" i="32"/>
  <c r="L94" i="32"/>
  <c r="K94" i="32"/>
  <c r="J94" i="32"/>
  <c r="I94" i="32"/>
  <c r="H94" i="32"/>
  <c r="G94" i="32"/>
  <c r="F94" i="32"/>
  <c r="E94" i="32"/>
  <c r="N93" i="32"/>
  <c r="M93" i="32"/>
  <c r="L93" i="32"/>
  <c r="K93" i="32"/>
  <c r="J93" i="32"/>
  <c r="I93" i="32"/>
  <c r="H93" i="32"/>
  <c r="G93" i="32"/>
  <c r="F93" i="32"/>
  <c r="E93" i="32"/>
  <c r="N92" i="32"/>
  <c r="M92" i="32"/>
  <c r="L92" i="32"/>
  <c r="K92" i="32"/>
  <c r="J92" i="32"/>
  <c r="I92" i="32"/>
  <c r="H92" i="32"/>
  <c r="G92" i="32"/>
  <c r="F92" i="32"/>
  <c r="E92" i="32"/>
  <c r="N91" i="32"/>
  <c r="M91" i="32"/>
  <c r="L91" i="32"/>
  <c r="K91" i="32"/>
  <c r="J91" i="32"/>
  <c r="I91" i="32"/>
  <c r="H91" i="32"/>
  <c r="G91" i="32"/>
  <c r="F91" i="32"/>
  <c r="E91" i="32"/>
  <c r="N89" i="32"/>
  <c r="M89" i="32"/>
  <c r="L89" i="32"/>
  <c r="K89" i="32"/>
  <c r="J89" i="32"/>
  <c r="I89" i="32"/>
  <c r="H89" i="32"/>
  <c r="G89" i="32"/>
  <c r="F89" i="32"/>
  <c r="E89" i="32"/>
  <c r="N88" i="32"/>
  <c r="M88" i="32"/>
  <c r="L88" i="32"/>
  <c r="K88" i="32"/>
  <c r="J88" i="32"/>
  <c r="I88" i="32"/>
  <c r="H88" i="32"/>
  <c r="G88" i="32"/>
  <c r="F88" i="32"/>
  <c r="E88" i="32"/>
  <c r="N87" i="32"/>
  <c r="M87" i="32"/>
  <c r="L87" i="32"/>
  <c r="K87" i="32"/>
  <c r="J87" i="32"/>
  <c r="I87" i="32"/>
  <c r="H87" i="32"/>
  <c r="G87" i="32"/>
  <c r="F87" i="32"/>
  <c r="E87" i="32"/>
  <c r="N86" i="32"/>
  <c r="M86" i="32"/>
  <c r="L86" i="32"/>
  <c r="K86" i="32"/>
  <c r="J86" i="32"/>
  <c r="I86" i="32"/>
  <c r="H86" i="32"/>
  <c r="G86" i="32"/>
  <c r="F86" i="32"/>
  <c r="E86" i="32"/>
  <c r="N85" i="32"/>
  <c r="M85" i="32"/>
  <c r="L85" i="32"/>
  <c r="K85" i="32"/>
  <c r="J85" i="32"/>
  <c r="I85" i="32"/>
  <c r="H85" i="32"/>
  <c r="G85" i="32"/>
  <c r="F85" i="32"/>
  <c r="E85" i="32"/>
  <c r="N84" i="32"/>
  <c r="M84" i="32"/>
  <c r="L84" i="32"/>
  <c r="K84" i="32"/>
  <c r="J84" i="32"/>
  <c r="I84" i="32"/>
  <c r="H84" i="32"/>
  <c r="G84" i="32"/>
  <c r="F84" i="32"/>
  <c r="E84" i="32"/>
  <c r="N83" i="32"/>
  <c r="M83" i="32"/>
  <c r="L83" i="32"/>
  <c r="K83" i="32"/>
  <c r="J83" i="32"/>
  <c r="I83" i="32"/>
  <c r="H83" i="32"/>
  <c r="G83" i="32"/>
  <c r="F83" i="32"/>
  <c r="E83" i="32"/>
  <c r="N82" i="32"/>
  <c r="M82" i="32"/>
  <c r="L82" i="32"/>
  <c r="K82" i="32"/>
  <c r="J82" i="32"/>
  <c r="I82" i="32"/>
  <c r="H82" i="32"/>
  <c r="G82" i="32"/>
  <c r="F82" i="32"/>
  <c r="E82" i="32"/>
  <c r="N81" i="32"/>
  <c r="M81" i="32"/>
  <c r="L81" i="32"/>
  <c r="K81" i="32"/>
  <c r="J81" i="32"/>
  <c r="I81" i="32"/>
  <c r="H81" i="32"/>
  <c r="G81" i="32"/>
  <c r="F81" i="32"/>
  <c r="E81" i="32"/>
  <c r="N80" i="32"/>
  <c r="M80" i="32"/>
  <c r="L80" i="32"/>
  <c r="K80" i="32"/>
  <c r="J80" i="32"/>
  <c r="I80" i="32"/>
  <c r="H80" i="32"/>
  <c r="G80" i="32"/>
  <c r="F80" i="32"/>
  <c r="E80" i="32"/>
  <c r="N78" i="32"/>
  <c r="M78" i="32"/>
  <c r="L78" i="32"/>
  <c r="K78" i="32"/>
  <c r="J78" i="32"/>
  <c r="I78" i="32"/>
  <c r="H78" i="32"/>
  <c r="G78" i="32"/>
  <c r="F78" i="32"/>
  <c r="E78" i="32"/>
  <c r="N77" i="32"/>
  <c r="M77" i="32"/>
  <c r="L77" i="32"/>
  <c r="K77" i="32"/>
  <c r="J77" i="32"/>
  <c r="I77" i="32"/>
  <c r="H77" i="32"/>
  <c r="G77" i="32"/>
  <c r="F77" i="32"/>
  <c r="E77" i="32"/>
  <c r="N76" i="32"/>
  <c r="M76" i="32"/>
  <c r="L76" i="32"/>
  <c r="K76" i="32"/>
  <c r="J76" i="32"/>
  <c r="I76" i="32"/>
  <c r="H76" i="32"/>
  <c r="G76" i="32"/>
  <c r="F76" i="32"/>
  <c r="E76" i="32"/>
  <c r="N75" i="32"/>
  <c r="M75" i="32"/>
  <c r="L75" i="32"/>
  <c r="K75" i="32"/>
  <c r="J75" i="32"/>
  <c r="I75" i="32"/>
  <c r="H75" i="32"/>
  <c r="G75" i="32"/>
  <c r="F75" i="32"/>
  <c r="E75" i="32"/>
  <c r="N74" i="32"/>
  <c r="M74" i="32"/>
  <c r="L74" i="32"/>
  <c r="K74" i="32"/>
  <c r="J74" i="32"/>
  <c r="I74" i="32"/>
  <c r="H74" i="32"/>
  <c r="G74" i="32"/>
  <c r="F74" i="32"/>
  <c r="E74" i="32"/>
  <c r="N72" i="32"/>
  <c r="M72" i="32"/>
  <c r="L72" i="32"/>
  <c r="K72" i="32"/>
  <c r="J72" i="32"/>
  <c r="I72" i="32"/>
  <c r="H72" i="32"/>
  <c r="G72" i="32"/>
  <c r="F72" i="32"/>
  <c r="E72" i="32"/>
  <c r="N71" i="32"/>
  <c r="M71" i="32"/>
  <c r="L71" i="32"/>
  <c r="K71" i="32"/>
  <c r="J71" i="32"/>
  <c r="I71" i="32"/>
  <c r="H71" i="32"/>
  <c r="G71" i="32"/>
  <c r="F71" i="32"/>
  <c r="E71" i="32"/>
  <c r="N70" i="32"/>
  <c r="M70" i="32"/>
  <c r="L70" i="32"/>
  <c r="K70" i="32"/>
  <c r="J70" i="32"/>
  <c r="I70" i="32"/>
  <c r="H70" i="32"/>
  <c r="G70" i="32"/>
  <c r="F70" i="32"/>
  <c r="E70" i="32"/>
  <c r="N69" i="32"/>
  <c r="M69" i="32"/>
  <c r="L69" i="32"/>
  <c r="K69" i="32"/>
  <c r="J69" i="32"/>
  <c r="I69" i="32"/>
  <c r="H69" i="32"/>
  <c r="G69" i="32"/>
  <c r="F69" i="32"/>
  <c r="E69" i="32"/>
  <c r="N68" i="32"/>
  <c r="M68" i="32"/>
  <c r="L68" i="32"/>
  <c r="K68" i="32"/>
  <c r="J68" i="32"/>
  <c r="I68" i="32"/>
  <c r="H68" i="32"/>
  <c r="G68" i="32"/>
  <c r="F68" i="32"/>
  <c r="E68" i="32"/>
  <c r="N67" i="32"/>
  <c r="M67" i="32"/>
  <c r="L67" i="32"/>
  <c r="K67" i="32"/>
  <c r="J67" i="32"/>
  <c r="I67" i="32"/>
  <c r="H67" i="32"/>
  <c r="G67" i="32"/>
  <c r="F67" i="32"/>
  <c r="E67" i="32"/>
  <c r="N66" i="32"/>
  <c r="M66" i="32"/>
  <c r="L66" i="32"/>
  <c r="K66" i="32"/>
  <c r="J66" i="32"/>
  <c r="I66" i="32"/>
  <c r="H66" i="32"/>
  <c r="G66" i="32"/>
  <c r="F66" i="32"/>
  <c r="E66" i="32"/>
  <c r="N65" i="32"/>
  <c r="M65" i="32"/>
  <c r="L65" i="32"/>
  <c r="K65" i="32"/>
  <c r="J65" i="32"/>
  <c r="I65" i="32"/>
  <c r="H65" i="32"/>
  <c r="G65" i="32"/>
  <c r="F65" i="32"/>
  <c r="E65" i="32"/>
  <c r="N64" i="32"/>
  <c r="M64" i="32"/>
  <c r="L64" i="32"/>
  <c r="K64" i="32"/>
  <c r="J64" i="32"/>
  <c r="I64" i="32"/>
  <c r="H64" i="32"/>
  <c r="G64" i="32"/>
  <c r="F64" i="32"/>
  <c r="E64" i="32"/>
  <c r="N63" i="32"/>
  <c r="M63" i="32"/>
  <c r="L63" i="32"/>
  <c r="K63" i="32"/>
  <c r="J63" i="32"/>
  <c r="I63" i="32"/>
  <c r="H63" i="32"/>
  <c r="G63" i="32"/>
  <c r="F63" i="32"/>
  <c r="E63" i="32"/>
  <c r="N61" i="32"/>
  <c r="M61" i="32"/>
  <c r="L61" i="32"/>
  <c r="K61" i="32"/>
  <c r="J61" i="32"/>
  <c r="I61" i="32"/>
  <c r="H61" i="32"/>
  <c r="G61" i="32"/>
  <c r="F61" i="32"/>
  <c r="E61" i="32"/>
  <c r="N60" i="32"/>
  <c r="M60" i="32"/>
  <c r="L60" i="32"/>
  <c r="K60" i="32"/>
  <c r="J60" i="32"/>
  <c r="I60" i="32"/>
  <c r="H60" i="32"/>
  <c r="G60" i="32"/>
  <c r="F60" i="32"/>
  <c r="E60" i="32"/>
  <c r="N59" i="32"/>
  <c r="M59" i="32"/>
  <c r="L59" i="32"/>
  <c r="K59" i="32"/>
  <c r="J59" i="32"/>
  <c r="I59" i="32"/>
  <c r="H59" i="32"/>
  <c r="G59" i="32"/>
  <c r="F59" i="32"/>
  <c r="E59" i="32"/>
  <c r="N58" i="32"/>
  <c r="M58" i="32"/>
  <c r="L58" i="32"/>
  <c r="K58" i="32"/>
  <c r="J58" i="32"/>
  <c r="I58" i="32"/>
  <c r="H58" i="32"/>
  <c r="G58" i="32"/>
  <c r="F58" i="32"/>
  <c r="E58" i="32"/>
  <c r="N57" i="32"/>
  <c r="M57" i="32"/>
  <c r="L57" i="32"/>
  <c r="K57" i="32"/>
  <c r="J57" i="32"/>
  <c r="I57" i="32"/>
  <c r="H57" i="32"/>
  <c r="G57" i="32"/>
  <c r="F57" i="32"/>
  <c r="E57" i="32"/>
  <c r="N56" i="32"/>
  <c r="M56" i="32"/>
  <c r="L56" i="32"/>
  <c r="K56" i="32"/>
  <c r="J56" i="32"/>
  <c r="I56" i="32"/>
  <c r="H56" i="32"/>
  <c r="G56" i="32"/>
  <c r="F56" i="32"/>
  <c r="E56" i="32"/>
  <c r="N55" i="32"/>
  <c r="M55" i="32"/>
  <c r="L55" i="32"/>
  <c r="K55" i="32"/>
  <c r="J55" i="32"/>
  <c r="I55" i="32"/>
  <c r="H55" i="32"/>
  <c r="G55" i="32"/>
  <c r="F55" i="32"/>
  <c r="E55" i="32"/>
  <c r="N54" i="32"/>
  <c r="M54" i="32"/>
  <c r="L54" i="32"/>
  <c r="K54" i="32"/>
  <c r="J54" i="32"/>
  <c r="I54" i="32"/>
  <c r="H54" i="32"/>
  <c r="G54" i="32"/>
  <c r="F54" i="32"/>
  <c r="E54" i="32"/>
  <c r="N53" i="32"/>
  <c r="M53" i="32"/>
  <c r="L53" i="32"/>
  <c r="K53" i="32"/>
  <c r="J53" i="32"/>
  <c r="I53" i="32"/>
  <c r="H53" i="32"/>
  <c r="G53" i="32"/>
  <c r="F53" i="32"/>
  <c r="E53" i="32"/>
  <c r="N52" i="32"/>
  <c r="M52" i="32"/>
  <c r="L52" i="32"/>
  <c r="K52" i="32"/>
  <c r="J52" i="32"/>
  <c r="I52" i="32"/>
  <c r="H52" i="32"/>
  <c r="G52" i="32"/>
  <c r="F52" i="32"/>
  <c r="E52" i="32"/>
  <c r="N51" i="32"/>
  <c r="M51" i="32"/>
  <c r="L51" i="32"/>
  <c r="K51" i="32"/>
  <c r="J51" i="32"/>
  <c r="I51" i="32"/>
  <c r="H51" i="32"/>
  <c r="G51" i="32"/>
  <c r="F51" i="32"/>
  <c r="E51" i="32"/>
  <c r="N50" i="32"/>
  <c r="M50" i="32"/>
  <c r="L50" i="32"/>
  <c r="K50" i="32"/>
  <c r="J50" i="32"/>
  <c r="I50" i="32"/>
  <c r="H50" i="32"/>
  <c r="G50" i="32"/>
  <c r="F50" i="32"/>
  <c r="E50" i="32"/>
  <c r="N49" i="32"/>
  <c r="M49" i="32"/>
  <c r="L49" i="32"/>
  <c r="K49" i="32"/>
  <c r="J49" i="32"/>
  <c r="I49" i="32"/>
  <c r="H49" i="32"/>
  <c r="G49" i="32"/>
  <c r="F49" i="32"/>
  <c r="E49" i="32"/>
  <c r="N47" i="32"/>
  <c r="M47" i="32"/>
  <c r="L47" i="32"/>
  <c r="K47" i="32"/>
  <c r="J47" i="32"/>
  <c r="I47" i="32"/>
  <c r="H47" i="32"/>
  <c r="G47" i="32"/>
  <c r="F47" i="32"/>
  <c r="E47" i="32"/>
  <c r="N46" i="32"/>
  <c r="M46" i="32"/>
  <c r="L46" i="32"/>
  <c r="K46" i="32"/>
  <c r="J46" i="32"/>
  <c r="I46" i="32"/>
  <c r="H46" i="32"/>
  <c r="G46" i="32"/>
  <c r="F46" i="32"/>
  <c r="E46" i="32"/>
  <c r="N45" i="32"/>
  <c r="M45" i="32"/>
  <c r="L45" i="32"/>
  <c r="K45" i="32"/>
  <c r="J45" i="32"/>
  <c r="I45" i="32"/>
  <c r="H45" i="32"/>
  <c r="G45" i="32"/>
  <c r="F45" i="32"/>
  <c r="E45" i="32"/>
  <c r="N44" i="32"/>
  <c r="M44" i="32"/>
  <c r="L44" i="32"/>
  <c r="K44" i="32"/>
  <c r="J44" i="32"/>
  <c r="I44" i="32"/>
  <c r="H44" i="32"/>
  <c r="G44" i="32"/>
  <c r="F44" i="32"/>
  <c r="E44" i="32"/>
  <c r="N43" i="32"/>
  <c r="M43" i="32"/>
  <c r="L43" i="32"/>
  <c r="K43" i="32"/>
  <c r="J43" i="32"/>
  <c r="I43" i="32"/>
  <c r="H43" i="32"/>
  <c r="G43" i="32"/>
  <c r="F43" i="32"/>
  <c r="E43" i="32"/>
  <c r="N42" i="32"/>
  <c r="M42" i="32"/>
  <c r="L42" i="32"/>
  <c r="K42" i="32"/>
  <c r="J42" i="32"/>
  <c r="I42" i="32"/>
  <c r="H42" i="32"/>
  <c r="G42" i="32"/>
  <c r="F42" i="32"/>
  <c r="E42" i="32"/>
  <c r="N41" i="32"/>
  <c r="M41" i="32"/>
  <c r="L41" i="32"/>
  <c r="K41" i="32"/>
  <c r="J41" i="32"/>
  <c r="I41" i="32"/>
  <c r="H41" i="32"/>
  <c r="G41" i="32"/>
  <c r="F41" i="32"/>
  <c r="E41" i="32"/>
  <c r="N40" i="32"/>
  <c r="M40" i="32"/>
  <c r="L40" i="32"/>
  <c r="K40" i="32"/>
  <c r="J40" i="32"/>
  <c r="I40" i="32"/>
  <c r="H40" i="32"/>
  <c r="G40" i="32"/>
  <c r="F40" i="32"/>
  <c r="E40" i="32"/>
  <c r="N39" i="32"/>
  <c r="M39" i="32"/>
  <c r="L39" i="32"/>
  <c r="K39" i="32"/>
  <c r="J39" i="32"/>
  <c r="I39" i="32"/>
  <c r="H39" i="32"/>
  <c r="G39" i="32"/>
  <c r="F39" i="32"/>
  <c r="E39" i="32"/>
  <c r="N38" i="32"/>
  <c r="M38" i="32"/>
  <c r="L38" i="32"/>
  <c r="K38" i="32"/>
  <c r="J38" i="32"/>
  <c r="I38" i="32"/>
  <c r="H38" i="32"/>
  <c r="G38" i="32"/>
  <c r="F38" i="32"/>
  <c r="E38" i="32"/>
  <c r="N36" i="32"/>
  <c r="M36" i="32"/>
  <c r="L36" i="32"/>
  <c r="K36" i="32"/>
  <c r="J36" i="32"/>
  <c r="I36" i="32"/>
  <c r="H36" i="32"/>
  <c r="G36" i="32"/>
  <c r="F36" i="32"/>
  <c r="E36" i="32"/>
  <c r="N35" i="32"/>
  <c r="M35" i="32"/>
  <c r="L35" i="32"/>
  <c r="K35" i="32"/>
  <c r="J35" i="32"/>
  <c r="I35" i="32"/>
  <c r="H35" i="32"/>
  <c r="G35" i="32"/>
  <c r="F35" i="32"/>
  <c r="E35" i="32"/>
  <c r="N34" i="32"/>
  <c r="M34" i="32"/>
  <c r="L34" i="32"/>
  <c r="K34" i="32"/>
  <c r="J34" i="32"/>
  <c r="I34" i="32"/>
  <c r="H34" i="32"/>
  <c r="G34" i="32"/>
  <c r="F34" i="32"/>
  <c r="E34" i="32"/>
  <c r="N33" i="32"/>
  <c r="M33" i="32"/>
  <c r="L33" i="32"/>
  <c r="K33" i="32"/>
  <c r="J33" i="32"/>
  <c r="I33" i="32"/>
  <c r="H33" i="32"/>
  <c r="G33" i="32"/>
  <c r="F33" i="32"/>
  <c r="E33" i="32"/>
  <c r="N32" i="32"/>
  <c r="M32" i="32"/>
  <c r="L32" i="32"/>
  <c r="K32" i="32"/>
  <c r="J32" i="32"/>
  <c r="I32" i="32"/>
  <c r="H32" i="32"/>
  <c r="G32" i="32"/>
  <c r="F32" i="32"/>
  <c r="E32" i="32"/>
  <c r="N31" i="32"/>
  <c r="M31" i="32"/>
  <c r="L31" i="32"/>
  <c r="K31" i="32"/>
  <c r="J31" i="32"/>
  <c r="I31" i="32"/>
  <c r="H31" i="32"/>
  <c r="G31" i="32"/>
  <c r="F31" i="32"/>
  <c r="E31" i="32"/>
  <c r="N30" i="32"/>
  <c r="M30" i="32"/>
  <c r="L30" i="32"/>
  <c r="K30" i="32"/>
  <c r="J30" i="32"/>
  <c r="I30" i="32"/>
  <c r="H30" i="32"/>
  <c r="G30" i="32"/>
  <c r="F30" i="32"/>
  <c r="E30" i="32"/>
  <c r="N29" i="32"/>
  <c r="M29" i="32"/>
  <c r="L29" i="32"/>
  <c r="K29" i="32"/>
  <c r="J29" i="32"/>
  <c r="I29" i="32"/>
  <c r="H29" i="32"/>
  <c r="G29" i="32"/>
  <c r="F29" i="32"/>
  <c r="E29" i="32"/>
  <c r="N28" i="32"/>
  <c r="M28" i="32"/>
  <c r="L28" i="32"/>
  <c r="K28" i="32"/>
  <c r="J28" i="32"/>
  <c r="I28" i="32"/>
  <c r="H28" i="32"/>
  <c r="G28" i="32"/>
  <c r="F28" i="32"/>
  <c r="E28" i="32"/>
  <c r="N27" i="32"/>
  <c r="M27" i="32"/>
  <c r="L27" i="32"/>
  <c r="K27" i="32"/>
  <c r="J27" i="32"/>
  <c r="I27" i="32"/>
  <c r="H27" i="32"/>
  <c r="G27" i="32"/>
  <c r="F27" i="32"/>
  <c r="E27" i="32"/>
  <c r="N26" i="32"/>
  <c r="M26" i="32"/>
  <c r="L26" i="32"/>
  <c r="K26" i="32"/>
  <c r="J26" i="32"/>
  <c r="I26" i="32"/>
  <c r="H26" i="32"/>
  <c r="G26" i="32"/>
  <c r="F26" i="32"/>
  <c r="E26" i="32"/>
  <c r="N24" i="32"/>
  <c r="M24" i="32"/>
  <c r="L24" i="32"/>
  <c r="K24" i="32"/>
  <c r="J24" i="32"/>
  <c r="I24" i="32"/>
  <c r="H24" i="32"/>
  <c r="G24" i="32"/>
  <c r="F24" i="32"/>
  <c r="E24" i="32"/>
  <c r="N23" i="32"/>
  <c r="M23" i="32"/>
  <c r="L23" i="32"/>
  <c r="K23" i="32"/>
  <c r="J23" i="32"/>
  <c r="I23" i="32"/>
  <c r="H23" i="32"/>
  <c r="G23" i="32"/>
  <c r="F23" i="32"/>
  <c r="E23" i="32"/>
  <c r="N22" i="32"/>
  <c r="M22" i="32"/>
  <c r="L22" i="32"/>
  <c r="K22" i="32"/>
  <c r="J22" i="32"/>
  <c r="I22" i="32"/>
  <c r="H22" i="32"/>
  <c r="G22" i="32"/>
  <c r="F22" i="32"/>
  <c r="E22" i="32"/>
  <c r="N21" i="32"/>
  <c r="M21" i="32"/>
  <c r="L21" i="32"/>
  <c r="K21" i="32"/>
  <c r="J21" i="32"/>
  <c r="I21" i="32"/>
  <c r="H21" i="32"/>
  <c r="G21" i="32"/>
  <c r="F21" i="32"/>
  <c r="E21" i="32"/>
  <c r="N20" i="32"/>
  <c r="M20" i="32"/>
  <c r="L20" i="32"/>
  <c r="K20" i="32"/>
  <c r="J20" i="32"/>
  <c r="I20" i="32"/>
  <c r="H20" i="32"/>
  <c r="G20" i="32"/>
  <c r="F20" i="32"/>
  <c r="E20" i="32"/>
  <c r="N19" i="32"/>
  <c r="M19" i="32"/>
  <c r="L19" i="32"/>
  <c r="K19" i="32"/>
  <c r="J19" i="32"/>
  <c r="I19" i="32"/>
  <c r="H19" i="32"/>
  <c r="G19" i="32"/>
  <c r="F19" i="32"/>
  <c r="E19" i="32"/>
  <c r="N18" i="32"/>
  <c r="M18" i="32"/>
  <c r="L18" i="32"/>
  <c r="K18" i="32"/>
  <c r="J18" i="32"/>
  <c r="I18" i="32"/>
  <c r="H18" i="32"/>
  <c r="G18" i="32"/>
  <c r="F18" i="32"/>
  <c r="E18" i="32"/>
  <c r="N17" i="32"/>
  <c r="M17" i="32"/>
  <c r="L17" i="32"/>
  <c r="K17" i="32"/>
  <c r="J17" i="32"/>
  <c r="I17" i="32"/>
  <c r="H17" i="32"/>
  <c r="G17" i="32"/>
  <c r="F17" i="32"/>
  <c r="E17" i="32"/>
  <c r="N16" i="32"/>
  <c r="M16" i="32"/>
  <c r="L16" i="32"/>
  <c r="K16" i="32"/>
  <c r="J16" i="32"/>
  <c r="I16" i="32"/>
  <c r="H16" i="32"/>
  <c r="G16" i="32"/>
  <c r="F16" i="32"/>
  <c r="E16" i="32"/>
  <c r="N15" i="32"/>
  <c r="M15" i="32"/>
  <c r="L15" i="32"/>
  <c r="K15" i="32"/>
  <c r="J15" i="32"/>
  <c r="I15" i="32"/>
  <c r="H15" i="32"/>
  <c r="G15" i="32"/>
  <c r="F15" i="32"/>
  <c r="E15" i="32"/>
  <c r="N14" i="32"/>
  <c r="M14" i="32"/>
  <c r="L14" i="32"/>
  <c r="K14" i="32"/>
  <c r="J14" i="32"/>
  <c r="I14" i="32"/>
  <c r="H14" i="32"/>
  <c r="G14" i="32"/>
  <c r="F14" i="32"/>
  <c r="E14" i="32"/>
  <c r="N13" i="32"/>
  <c r="M13" i="32"/>
  <c r="L13" i="32"/>
  <c r="K13" i="32"/>
  <c r="J13" i="32"/>
  <c r="I13" i="32"/>
  <c r="H13" i="32"/>
  <c r="G13" i="32"/>
  <c r="F13" i="32"/>
  <c r="E13" i="32"/>
  <c r="N12" i="32"/>
  <c r="M12" i="32"/>
  <c r="L12" i="32"/>
  <c r="K12" i="32"/>
  <c r="J12" i="32"/>
  <c r="I12" i="32"/>
  <c r="H12" i="32"/>
  <c r="G12" i="32"/>
  <c r="F12" i="32"/>
  <c r="E12" i="32"/>
  <c r="F148" i="31" l="1"/>
  <c r="F147" i="31"/>
  <c r="F146" i="31"/>
  <c r="F145" i="31"/>
  <c r="F144" i="31"/>
  <c r="F143" i="31"/>
  <c r="F142" i="31"/>
  <c r="F140" i="31"/>
  <c r="F139" i="31"/>
  <c r="F138" i="31"/>
  <c r="F137" i="31"/>
  <c r="F135" i="31"/>
  <c r="F134" i="31"/>
  <c r="F133" i="31"/>
  <c r="F132" i="31"/>
  <c r="F131" i="31"/>
  <c r="F130" i="31"/>
  <c r="F129" i="31"/>
  <c r="F128" i="31"/>
  <c r="F127" i="31"/>
  <c r="F126" i="31"/>
  <c r="F125" i="31"/>
  <c r="F124" i="31"/>
  <c r="F123" i="31"/>
  <c r="F121" i="31"/>
  <c r="F120" i="31"/>
  <c r="F119" i="31"/>
  <c r="F118" i="31"/>
  <c r="F117" i="31"/>
  <c r="F116" i="31"/>
  <c r="F115" i="31"/>
  <c r="F114" i="31"/>
  <c r="F113" i="31"/>
  <c r="F112" i="31"/>
  <c r="F111" i="31"/>
  <c r="F110" i="31"/>
  <c r="F108" i="31"/>
  <c r="F107" i="31"/>
  <c r="F106" i="31"/>
  <c r="F105" i="31"/>
  <c r="F104" i="31"/>
  <c r="F103" i="31"/>
  <c r="F102" i="31"/>
  <c r="F101" i="31"/>
  <c r="F100" i="31"/>
  <c r="F99" i="31"/>
  <c r="F98" i="31"/>
  <c r="F97" i="31"/>
  <c r="F96" i="31"/>
  <c r="F95" i="31"/>
  <c r="F94" i="31"/>
  <c r="F93" i="31"/>
  <c r="F92" i="31"/>
  <c r="F91" i="31"/>
  <c r="F89" i="31"/>
  <c r="F88" i="31"/>
  <c r="F87" i="31"/>
  <c r="F86" i="31"/>
  <c r="F85" i="31"/>
  <c r="F84" i="31"/>
  <c r="F83" i="31"/>
  <c r="F82" i="31"/>
  <c r="F81" i="31"/>
  <c r="F80" i="31"/>
  <c r="F78" i="31"/>
  <c r="F77" i="31"/>
  <c r="F76" i="31"/>
  <c r="F75" i="31"/>
  <c r="F74" i="31"/>
  <c r="F72" i="31"/>
  <c r="F71" i="31"/>
  <c r="F70" i="31"/>
  <c r="F69" i="31"/>
  <c r="F68" i="31"/>
  <c r="F67" i="31"/>
  <c r="F66" i="31"/>
  <c r="F65" i="31"/>
  <c r="F64" i="31"/>
  <c r="F63" i="31"/>
  <c r="F61" i="31"/>
  <c r="F60" i="31"/>
  <c r="F59" i="31"/>
  <c r="F58" i="31"/>
  <c r="F57" i="31"/>
  <c r="F56" i="31"/>
  <c r="F55" i="31"/>
  <c r="F54" i="31"/>
  <c r="F53" i="31"/>
  <c r="F52" i="31"/>
  <c r="F51" i="31"/>
  <c r="F50" i="31"/>
  <c r="F49" i="31"/>
  <c r="F47" i="31"/>
  <c r="F46" i="31"/>
  <c r="F45" i="31"/>
  <c r="F44" i="31"/>
  <c r="F43" i="31"/>
  <c r="F42" i="31"/>
  <c r="F41" i="31"/>
  <c r="F40" i="31"/>
  <c r="F39" i="31"/>
  <c r="F38" i="31"/>
  <c r="F36" i="31"/>
  <c r="F35" i="31"/>
  <c r="F34" i="31"/>
  <c r="F33" i="31"/>
  <c r="F32" i="31"/>
  <c r="F31" i="31"/>
  <c r="F30" i="31"/>
  <c r="F29" i="31"/>
  <c r="F28" i="31"/>
  <c r="F27" i="31"/>
  <c r="F26" i="31"/>
  <c r="F24" i="31"/>
  <c r="F23" i="31"/>
  <c r="F22" i="31"/>
  <c r="F21" i="31"/>
  <c r="F20" i="31"/>
  <c r="F19" i="31"/>
  <c r="F18" i="31"/>
  <c r="F17" i="31"/>
  <c r="F16" i="31"/>
  <c r="F15" i="31"/>
  <c r="F14" i="31"/>
  <c r="F13" i="31"/>
  <c r="F12" i="31"/>
  <c r="AA150" i="4"/>
  <c r="Z150" i="4"/>
  <c r="AA148" i="4"/>
  <c r="Z148" i="4"/>
  <c r="Y148" i="4"/>
  <c r="X148" i="4"/>
  <c r="W148" i="4"/>
  <c r="V148" i="4"/>
  <c r="U148" i="4"/>
  <c r="T148" i="4"/>
  <c r="S148" i="4"/>
  <c r="R148" i="4"/>
  <c r="AA147" i="4"/>
  <c r="Z147" i="4"/>
  <c r="Y147" i="4"/>
  <c r="X147" i="4"/>
  <c r="W147" i="4"/>
  <c r="V147" i="4"/>
  <c r="U147" i="4"/>
  <c r="T147" i="4"/>
  <c r="S147" i="4"/>
  <c r="R147" i="4"/>
  <c r="AA146" i="4"/>
  <c r="Z146" i="4"/>
  <c r="Y146" i="4"/>
  <c r="X146" i="4"/>
  <c r="W146" i="4"/>
  <c r="V146" i="4"/>
  <c r="U146" i="4"/>
  <c r="T146" i="4"/>
  <c r="S146" i="4"/>
  <c r="R146" i="4"/>
  <c r="AA145" i="4"/>
  <c r="Z145" i="4"/>
  <c r="Y145" i="4"/>
  <c r="X145" i="4"/>
  <c r="W145" i="4"/>
  <c r="V145" i="4"/>
  <c r="U145" i="4"/>
  <c r="T145" i="4"/>
  <c r="S145" i="4"/>
  <c r="R145" i="4"/>
  <c r="AA144" i="4"/>
  <c r="Z144" i="4"/>
  <c r="Y144" i="4"/>
  <c r="X144" i="4"/>
  <c r="W144" i="4"/>
  <c r="V144" i="4"/>
  <c r="U144" i="4"/>
  <c r="T144" i="4"/>
  <c r="S144" i="4"/>
  <c r="R144" i="4"/>
  <c r="AA143" i="4"/>
  <c r="Z143" i="4"/>
  <c r="Y143" i="4"/>
  <c r="X143" i="4"/>
  <c r="W143" i="4"/>
  <c r="V143" i="4"/>
  <c r="U143" i="4"/>
  <c r="T143" i="4"/>
  <c r="S143" i="4"/>
  <c r="R143" i="4"/>
  <c r="AA142" i="4"/>
  <c r="Z142" i="4"/>
  <c r="Y142" i="4"/>
  <c r="X142" i="4"/>
  <c r="W142" i="4"/>
  <c r="V142" i="4"/>
  <c r="U142" i="4"/>
  <c r="T142" i="4"/>
  <c r="S142" i="4"/>
  <c r="R142" i="4"/>
  <c r="AA140" i="4"/>
  <c r="Z140" i="4"/>
  <c r="Y140" i="4"/>
  <c r="X140" i="4"/>
  <c r="W140" i="4"/>
  <c r="V140" i="4"/>
  <c r="U140" i="4"/>
  <c r="T140" i="4"/>
  <c r="S140" i="4"/>
  <c r="R140" i="4"/>
  <c r="AA139" i="4"/>
  <c r="Z139" i="4"/>
  <c r="Y139" i="4"/>
  <c r="X139" i="4"/>
  <c r="W139" i="4"/>
  <c r="V139" i="4"/>
  <c r="U139" i="4"/>
  <c r="T139" i="4"/>
  <c r="S139" i="4"/>
  <c r="R139" i="4"/>
  <c r="AA138" i="4"/>
  <c r="Z138" i="4"/>
  <c r="Y138" i="4"/>
  <c r="X138" i="4"/>
  <c r="W138" i="4"/>
  <c r="V138" i="4"/>
  <c r="U138" i="4"/>
  <c r="T138" i="4"/>
  <c r="S138" i="4"/>
  <c r="R138" i="4"/>
  <c r="AA137" i="4"/>
  <c r="Z137" i="4"/>
  <c r="Y137" i="4"/>
  <c r="X137" i="4"/>
  <c r="W137" i="4"/>
  <c r="V137" i="4"/>
  <c r="U137" i="4"/>
  <c r="T137" i="4"/>
  <c r="S137" i="4"/>
  <c r="R137" i="4"/>
  <c r="AA135" i="4"/>
  <c r="Z135" i="4"/>
  <c r="Y135" i="4"/>
  <c r="X135" i="4"/>
  <c r="W135" i="4"/>
  <c r="V135" i="4"/>
  <c r="U135" i="4"/>
  <c r="T135" i="4"/>
  <c r="S135" i="4"/>
  <c r="R135" i="4"/>
  <c r="AA134" i="4"/>
  <c r="Z134" i="4"/>
  <c r="Y134" i="4"/>
  <c r="X134" i="4"/>
  <c r="W134" i="4"/>
  <c r="V134" i="4"/>
  <c r="U134" i="4"/>
  <c r="T134" i="4"/>
  <c r="S134" i="4"/>
  <c r="R134" i="4"/>
  <c r="AA133" i="4"/>
  <c r="Z133" i="4"/>
  <c r="Y133" i="4"/>
  <c r="X133" i="4"/>
  <c r="W133" i="4"/>
  <c r="V133" i="4"/>
  <c r="U133" i="4"/>
  <c r="T133" i="4"/>
  <c r="S133" i="4"/>
  <c r="R133" i="4"/>
  <c r="AA132" i="4"/>
  <c r="Z132" i="4"/>
  <c r="Y132" i="4"/>
  <c r="X132" i="4"/>
  <c r="W132" i="4"/>
  <c r="V132" i="4"/>
  <c r="U132" i="4"/>
  <c r="T132" i="4"/>
  <c r="S132" i="4"/>
  <c r="R132" i="4"/>
  <c r="AA131" i="4"/>
  <c r="Z131" i="4"/>
  <c r="Y131" i="4"/>
  <c r="X131" i="4"/>
  <c r="W131" i="4"/>
  <c r="V131" i="4"/>
  <c r="U131" i="4"/>
  <c r="T131" i="4"/>
  <c r="S131" i="4"/>
  <c r="R131" i="4"/>
  <c r="AA130" i="4"/>
  <c r="Z130" i="4"/>
  <c r="Y130" i="4"/>
  <c r="X130" i="4"/>
  <c r="W130" i="4"/>
  <c r="V130" i="4"/>
  <c r="U130" i="4"/>
  <c r="T130" i="4"/>
  <c r="S130" i="4"/>
  <c r="R130" i="4"/>
  <c r="AA129" i="4"/>
  <c r="Z129" i="4"/>
  <c r="Y129" i="4"/>
  <c r="X129" i="4"/>
  <c r="W129" i="4"/>
  <c r="V129" i="4"/>
  <c r="U129" i="4"/>
  <c r="T129" i="4"/>
  <c r="S129" i="4"/>
  <c r="R129" i="4"/>
  <c r="AA128" i="4"/>
  <c r="Z128" i="4"/>
  <c r="Y128" i="4"/>
  <c r="X128" i="4"/>
  <c r="W128" i="4"/>
  <c r="V128" i="4"/>
  <c r="U128" i="4"/>
  <c r="T128" i="4"/>
  <c r="S128" i="4"/>
  <c r="R128" i="4"/>
  <c r="AA127" i="4"/>
  <c r="Z127" i="4"/>
  <c r="Y127" i="4"/>
  <c r="X127" i="4"/>
  <c r="W127" i="4"/>
  <c r="V127" i="4"/>
  <c r="U127" i="4"/>
  <c r="T127" i="4"/>
  <c r="S127" i="4"/>
  <c r="R127" i="4"/>
  <c r="AA126" i="4"/>
  <c r="Z126" i="4"/>
  <c r="Y126" i="4"/>
  <c r="X126" i="4"/>
  <c r="W126" i="4"/>
  <c r="V126" i="4"/>
  <c r="U126" i="4"/>
  <c r="T126" i="4"/>
  <c r="S126" i="4"/>
  <c r="R126" i="4"/>
  <c r="AA125" i="4"/>
  <c r="Z125" i="4"/>
  <c r="Y125" i="4"/>
  <c r="X125" i="4"/>
  <c r="W125" i="4"/>
  <c r="V125" i="4"/>
  <c r="U125" i="4"/>
  <c r="T125" i="4"/>
  <c r="S125" i="4"/>
  <c r="R125" i="4"/>
  <c r="AA124" i="4"/>
  <c r="Z124" i="4"/>
  <c r="Y124" i="4"/>
  <c r="X124" i="4"/>
  <c r="W124" i="4"/>
  <c r="V124" i="4"/>
  <c r="U124" i="4"/>
  <c r="T124" i="4"/>
  <c r="S124" i="4"/>
  <c r="R124" i="4"/>
  <c r="AA123" i="4"/>
  <c r="Z123" i="4"/>
  <c r="Y123" i="4"/>
  <c r="X123" i="4"/>
  <c r="W123" i="4"/>
  <c r="V123" i="4"/>
  <c r="U123" i="4"/>
  <c r="T123" i="4"/>
  <c r="S123" i="4"/>
  <c r="R123" i="4"/>
  <c r="AA121" i="4"/>
  <c r="Z121" i="4"/>
  <c r="Y121" i="4"/>
  <c r="X121" i="4"/>
  <c r="W121" i="4"/>
  <c r="V121" i="4"/>
  <c r="U121" i="4"/>
  <c r="T121" i="4"/>
  <c r="S121" i="4"/>
  <c r="R121" i="4"/>
  <c r="AA120" i="4"/>
  <c r="Z120" i="4"/>
  <c r="Y120" i="4"/>
  <c r="X120" i="4"/>
  <c r="W120" i="4"/>
  <c r="V120" i="4"/>
  <c r="U120" i="4"/>
  <c r="T120" i="4"/>
  <c r="S120" i="4"/>
  <c r="R120" i="4"/>
  <c r="AA119" i="4"/>
  <c r="Z119" i="4"/>
  <c r="Y119" i="4"/>
  <c r="X119" i="4"/>
  <c r="W119" i="4"/>
  <c r="V119" i="4"/>
  <c r="U119" i="4"/>
  <c r="T119" i="4"/>
  <c r="S119" i="4"/>
  <c r="R119" i="4"/>
  <c r="AA118" i="4"/>
  <c r="Z118" i="4"/>
  <c r="Y118" i="4"/>
  <c r="X118" i="4"/>
  <c r="W118" i="4"/>
  <c r="V118" i="4"/>
  <c r="U118" i="4"/>
  <c r="T118" i="4"/>
  <c r="S118" i="4"/>
  <c r="R118" i="4"/>
  <c r="AA117" i="4"/>
  <c r="Z117" i="4"/>
  <c r="Y117" i="4"/>
  <c r="X117" i="4"/>
  <c r="W117" i="4"/>
  <c r="V117" i="4"/>
  <c r="U117" i="4"/>
  <c r="T117" i="4"/>
  <c r="S117" i="4"/>
  <c r="R117" i="4"/>
  <c r="AA116" i="4"/>
  <c r="Z116" i="4"/>
  <c r="Y116" i="4"/>
  <c r="X116" i="4"/>
  <c r="W116" i="4"/>
  <c r="V116" i="4"/>
  <c r="U116" i="4"/>
  <c r="T116" i="4"/>
  <c r="S116" i="4"/>
  <c r="R116" i="4"/>
  <c r="AA115" i="4"/>
  <c r="Z115" i="4"/>
  <c r="Y115" i="4"/>
  <c r="X115" i="4"/>
  <c r="W115" i="4"/>
  <c r="V115" i="4"/>
  <c r="U115" i="4"/>
  <c r="T115" i="4"/>
  <c r="S115" i="4"/>
  <c r="R115" i="4"/>
  <c r="AA114" i="4"/>
  <c r="Z114" i="4"/>
  <c r="Y114" i="4"/>
  <c r="X114" i="4"/>
  <c r="W114" i="4"/>
  <c r="V114" i="4"/>
  <c r="U114" i="4"/>
  <c r="T114" i="4"/>
  <c r="S114" i="4"/>
  <c r="R114" i="4"/>
  <c r="AA113" i="4"/>
  <c r="Z113" i="4"/>
  <c r="Y113" i="4"/>
  <c r="X113" i="4"/>
  <c r="W113" i="4"/>
  <c r="V113" i="4"/>
  <c r="U113" i="4"/>
  <c r="T113" i="4"/>
  <c r="S113" i="4"/>
  <c r="R113" i="4"/>
  <c r="AA112" i="4"/>
  <c r="Z112" i="4"/>
  <c r="Y112" i="4"/>
  <c r="X112" i="4"/>
  <c r="W112" i="4"/>
  <c r="V112" i="4"/>
  <c r="U112" i="4"/>
  <c r="T112" i="4"/>
  <c r="S112" i="4"/>
  <c r="R112" i="4"/>
  <c r="AA111" i="4"/>
  <c r="Z111" i="4"/>
  <c r="Y111" i="4"/>
  <c r="X111" i="4"/>
  <c r="W111" i="4"/>
  <c r="V111" i="4"/>
  <c r="U111" i="4"/>
  <c r="T111" i="4"/>
  <c r="S111" i="4"/>
  <c r="R111" i="4"/>
  <c r="AA110" i="4"/>
  <c r="Z110" i="4"/>
  <c r="Y110" i="4"/>
  <c r="X110" i="4"/>
  <c r="W110" i="4"/>
  <c r="V110" i="4"/>
  <c r="U110" i="4"/>
  <c r="T110" i="4"/>
  <c r="S110" i="4"/>
  <c r="R110" i="4"/>
  <c r="AA108" i="4"/>
  <c r="Z108" i="4"/>
  <c r="AA107" i="4"/>
  <c r="Z107" i="4"/>
  <c r="Y107" i="4"/>
  <c r="X107" i="4"/>
  <c r="W107" i="4"/>
  <c r="V107" i="4"/>
  <c r="U107" i="4"/>
  <c r="T107" i="4"/>
  <c r="S107" i="4"/>
  <c r="R107" i="4"/>
  <c r="AA106" i="4"/>
  <c r="Z106" i="4"/>
  <c r="Y106" i="4"/>
  <c r="X106" i="4"/>
  <c r="W106" i="4"/>
  <c r="V106" i="4"/>
  <c r="U106" i="4"/>
  <c r="T106" i="4"/>
  <c r="S106" i="4"/>
  <c r="R106" i="4"/>
  <c r="AA105" i="4"/>
  <c r="Z105" i="4"/>
  <c r="Y105" i="4"/>
  <c r="X105" i="4"/>
  <c r="W105" i="4"/>
  <c r="V105" i="4"/>
  <c r="U105" i="4"/>
  <c r="T105" i="4"/>
  <c r="S105" i="4"/>
  <c r="R105" i="4"/>
  <c r="AA104" i="4"/>
  <c r="Z104" i="4"/>
  <c r="Y104" i="4"/>
  <c r="X104" i="4"/>
  <c r="W104" i="4"/>
  <c r="V104" i="4"/>
  <c r="U104" i="4"/>
  <c r="T104" i="4"/>
  <c r="S104" i="4"/>
  <c r="R104" i="4"/>
  <c r="AA103" i="4"/>
  <c r="Z103" i="4"/>
  <c r="Y103" i="4"/>
  <c r="X103" i="4"/>
  <c r="W103" i="4"/>
  <c r="V103" i="4"/>
  <c r="U103" i="4"/>
  <c r="T103" i="4"/>
  <c r="S103" i="4"/>
  <c r="R103" i="4"/>
  <c r="AA102" i="4"/>
  <c r="Z102" i="4"/>
  <c r="Y102" i="4"/>
  <c r="X102" i="4"/>
  <c r="W102" i="4"/>
  <c r="V102" i="4"/>
  <c r="U102" i="4"/>
  <c r="T102" i="4"/>
  <c r="S102" i="4"/>
  <c r="R102" i="4"/>
  <c r="AA101" i="4"/>
  <c r="Z101" i="4"/>
  <c r="Y101" i="4"/>
  <c r="X101" i="4"/>
  <c r="W101" i="4"/>
  <c r="V101" i="4"/>
  <c r="U101" i="4"/>
  <c r="T101" i="4"/>
  <c r="S101" i="4"/>
  <c r="R101" i="4"/>
  <c r="AA100" i="4"/>
  <c r="Z100" i="4"/>
  <c r="Y100" i="4"/>
  <c r="X100" i="4"/>
  <c r="W100" i="4"/>
  <c r="V100" i="4"/>
  <c r="U100" i="4"/>
  <c r="T100" i="4"/>
  <c r="S100" i="4"/>
  <c r="R100" i="4"/>
  <c r="AA99" i="4"/>
  <c r="Z99" i="4"/>
  <c r="Y99" i="4"/>
  <c r="X99" i="4"/>
  <c r="W99" i="4"/>
  <c r="V99" i="4"/>
  <c r="U99" i="4"/>
  <c r="T99" i="4"/>
  <c r="S99" i="4"/>
  <c r="R99" i="4"/>
  <c r="AA98" i="4"/>
  <c r="Z98" i="4"/>
  <c r="Y98" i="4"/>
  <c r="X98" i="4"/>
  <c r="W98" i="4"/>
  <c r="V98" i="4"/>
  <c r="U98" i="4"/>
  <c r="T98" i="4"/>
  <c r="S98" i="4"/>
  <c r="R98" i="4"/>
  <c r="AA97" i="4"/>
  <c r="Z97" i="4"/>
  <c r="Y97" i="4"/>
  <c r="X97" i="4"/>
  <c r="W97" i="4"/>
  <c r="V97" i="4"/>
  <c r="U97" i="4"/>
  <c r="T97" i="4"/>
  <c r="S97" i="4"/>
  <c r="R97" i="4"/>
  <c r="AA96" i="4"/>
  <c r="Z96" i="4"/>
  <c r="Y96" i="4"/>
  <c r="X96" i="4"/>
  <c r="W96" i="4"/>
  <c r="V96" i="4"/>
  <c r="U96" i="4"/>
  <c r="T96" i="4"/>
  <c r="S96" i="4"/>
  <c r="R96" i="4"/>
  <c r="AA95" i="4"/>
  <c r="Z95" i="4"/>
  <c r="Y95" i="4"/>
  <c r="X95" i="4"/>
  <c r="W95" i="4"/>
  <c r="V95" i="4"/>
  <c r="U95" i="4"/>
  <c r="T95" i="4"/>
  <c r="S95" i="4"/>
  <c r="R95" i="4"/>
  <c r="AA94" i="4"/>
  <c r="Z94" i="4"/>
  <c r="Y94" i="4"/>
  <c r="X94" i="4"/>
  <c r="W94" i="4"/>
  <c r="V94" i="4"/>
  <c r="U94" i="4"/>
  <c r="T94" i="4"/>
  <c r="S94" i="4"/>
  <c r="R94" i="4"/>
  <c r="AA93" i="4"/>
  <c r="Z93" i="4"/>
  <c r="Y93" i="4"/>
  <c r="X93" i="4"/>
  <c r="W93" i="4"/>
  <c r="V93" i="4"/>
  <c r="U93" i="4"/>
  <c r="T93" i="4"/>
  <c r="S93" i="4"/>
  <c r="R93" i="4"/>
  <c r="AA92" i="4"/>
  <c r="Z92" i="4"/>
  <c r="Y92" i="4"/>
  <c r="X92" i="4"/>
  <c r="W92" i="4"/>
  <c r="V92" i="4"/>
  <c r="U92" i="4"/>
  <c r="T92" i="4"/>
  <c r="S92" i="4"/>
  <c r="R92" i="4"/>
  <c r="AA91" i="4"/>
  <c r="Z91" i="4"/>
  <c r="Y91" i="4"/>
  <c r="X91" i="4"/>
  <c r="W91" i="4"/>
  <c r="V91" i="4"/>
  <c r="U91" i="4"/>
  <c r="T91" i="4"/>
  <c r="S91" i="4"/>
  <c r="R91" i="4"/>
  <c r="AA89" i="4"/>
  <c r="Z89" i="4"/>
  <c r="Y89" i="4"/>
  <c r="X89" i="4"/>
  <c r="W89" i="4"/>
  <c r="V89" i="4"/>
  <c r="U89" i="4"/>
  <c r="T89" i="4"/>
  <c r="S89" i="4"/>
  <c r="R89" i="4"/>
  <c r="AA88" i="4"/>
  <c r="Z88" i="4"/>
  <c r="Y88" i="4"/>
  <c r="X88" i="4"/>
  <c r="W88" i="4"/>
  <c r="V88" i="4"/>
  <c r="U88" i="4"/>
  <c r="T88" i="4"/>
  <c r="S88" i="4"/>
  <c r="R88" i="4"/>
  <c r="AA87" i="4"/>
  <c r="Z87" i="4"/>
  <c r="Y87" i="4"/>
  <c r="X87" i="4"/>
  <c r="W87" i="4"/>
  <c r="V87" i="4"/>
  <c r="U87" i="4"/>
  <c r="T87" i="4"/>
  <c r="S87" i="4"/>
  <c r="R87" i="4"/>
  <c r="AA86" i="4"/>
  <c r="Z86" i="4"/>
  <c r="Y86" i="4"/>
  <c r="X86" i="4"/>
  <c r="W86" i="4"/>
  <c r="V86" i="4"/>
  <c r="U86" i="4"/>
  <c r="T86" i="4"/>
  <c r="S86" i="4"/>
  <c r="R86" i="4"/>
  <c r="AA85" i="4"/>
  <c r="Z85" i="4"/>
  <c r="Y85" i="4"/>
  <c r="X85" i="4"/>
  <c r="W85" i="4"/>
  <c r="V85" i="4"/>
  <c r="U85" i="4"/>
  <c r="T85" i="4"/>
  <c r="S85" i="4"/>
  <c r="R85" i="4"/>
  <c r="AA84" i="4"/>
  <c r="Z84" i="4"/>
  <c r="Y84" i="4"/>
  <c r="X84" i="4"/>
  <c r="W84" i="4"/>
  <c r="V84" i="4"/>
  <c r="U84" i="4"/>
  <c r="T84" i="4"/>
  <c r="S84" i="4"/>
  <c r="R84" i="4"/>
  <c r="AA83" i="4"/>
  <c r="Z83" i="4"/>
  <c r="Y83" i="4"/>
  <c r="X83" i="4"/>
  <c r="W83" i="4"/>
  <c r="V83" i="4"/>
  <c r="U83" i="4"/>
  <c r="T83" i="4"/>
  <c r="S83" i="4"/>
  <c r="R83" i="4"/>
  <c r="AA82" i="4"/>
  <c r="Z82" i="4"/>
  <c r="Y82" i="4"/>
  <c r="X82" i="4"/>
  <c r="W82" i="4"/>
  <c r="V82" i="4"/>
  <c r="U82" i="4"/>
  <c r="T82" i="4"/>
  <c r="S82" i="4"/>
  <c r="R82" i="4"/>
  <c r="AA81" i="4"/>
  <c r="Z81" i="4"/>
  <c r="Y81" i="4"/>
  <c r="X81" i="4"/>
  <c r="W81" i="4"/>
  <c r="V81" i="4"/>
  <c r="U81" i="4"/>
  <c r="T81" i="4"/>
  <c r="S81" i="4"/>
  <c r="R81" i="4"/>
  <c r="AA80" i="4"/>
  <c r="Z80" i="4"/>
  <c r="Y80" i="4"/>
  <c r="X80" i="4"/>
  <c r="W80" i="4"/>
  <c r="V80" i="4"/>
  <c r="U80" i="4"/>
  <c r="T80" i="4"/>
  <c r="S80" i="4"/>
  <c r="R80" i="4"/>
  <c r="AA78" i="4"/>
  <c r="Z78" i="4"/>
  <c r="Y78" i="4"/>
  <c r="X78" i="4"/>
  <c r="W78" i="4"/>
  <c r="V78" i="4"/>
  <c r="U78" i="4"/>
  <c r="T78" i="4"/>
  <c r="S78" i="4"/>
  <c r="R78" i="4"/>
  <c r="AA77" i="4"/>
  <c r="Z77" i="4"/>
  <c r="Y77" i="4"/>
  <c r="X77" i="4"/>
  <c r="W77" i="4"/>
  <c r="V77" i="4"/>
  <c r="U77" i="4"/>
  <c r="T77" i="4"/>
  <c r="S77" i="4"/>
  <c r="R77" i="4"/>
  <c r="AA76" i="4"/>
  <c r="Z76" i="4"/>
  <c r="Y76" i="4"/>
  <c r="X76" i="4"/>
  <c r="W76" i="4"/>
  <c r="V76" i="4"/>
  <c r="U76" i="4"/>
  <c r="T76" i="4"/>
  <c r="S76" i="4"/>
  <c r="R76" i="4"/>
  <c r="AA75" i="4"/>
  <c r="Z75" i="4"/>
  <c r="Y75" i="4"/>
  <c r="X75" i="4"/>
  <c r="W75" i="4"/>
  <c r="V75" i="4"/>
  <c r="U75" i="4"/>
  <c r="T75" i="4"/>
  <c r="S75" i="4"/>
  <c r="R75" i="4"/>
  <c r="AA74" i="4"/>
  <c r="Z74" i="4"/>
  <c r="Y74" i="4"/>
  <c r="X74" i="4"/>
  <c r="W74" i="4"/>
  <c r="V74" i="4"/>
  <c r="U74" i="4"/>
  <c r="T74" i="4"/>
  <c r="S74" i="4"/>
  <c r="R74" i="4"/>
  <c r="AA72" i="4"/>
  <c r="Z72" i="4"/>
  <c r="Y72" i="4"/>
  <c r="X72" i="4"/>
  <c r="W72" i="4"/>
  <c r="V72" i="4"/>
  <c r="U72" i="4"/>
  <c r="T72" i="4"/>
  <c r="S72" i="4"/>
  <c r="R72" i="4"/>
  <c r="AA71" i="4"/>
  <c r="Z71" i="4"/>
  <c r="Y71" i="4"/>
  <c r="X71" i="4"/>
  <c r="W71" i="4"/>
  <c r="V71" i="4"/>
  <c r="U71" i="4"/>
  <c r="T71" i="4"/>
  <c r="S71" i="4"/>
  <c r="R71" i="4"/>
  <c r="AA70" i="4"/>
  <c r="Z70" i="4"/>
  <c r="Y70" i="4"/>
  <c r="X70" i="4"/>
  <c r="W70" i="4"/>
  <c r="V70" i="4"/>
  <c r="U70" i="4"/>
  <c r="T70" i="4"/>
  <c r="S70" i="4"/>
  <c r="R70" i="4"/>
  <c r="AA69" i="4"/>
  <c r="Z69" i="4"/>
  <c r="Y69" i="4"/>
  <c r="X69" i="4"/>
  <c r="W69" i="4"/>
  <c r="V69" i="4"/>
  <c r="U69" i="4"/>
  <c r="T69" i="4"/>
  <c r="S69" i="4"/>
  <c r="R69" i="4"/>
  <c r="AA68" i="4"/>
  <c r="Z68" i="4"/>
  <c r="Y68" i="4"/>
  <c r="X68" i="4"/>
  <c r="W68" i="4"/>
  <c r="V68" i="4"/>
  <c r="U68" i="4"/>
  <c r="T68" i="4"/>
  <c r="S68" i="4"/>
  <c r="R68" i="4"/>
  <c r="AA67" i="4"/>
  <c r="Z67" i="4"/>
  <c r="Y67" i="4"/>
  <c r="X67" i="4"/>
  <c r="W67" i="4"/>
  <c r="V67" i="4"/>
  <c r="U67" i="4"/>
  <c r="T67" i="4"/>
  <c r="S67" i="4"/>
  <c r="R67" i="4"/>
  <c r="AA66" i="4"/>
  <c r="Z66" i="4"/>
  <c r="Y66" i="4"/>
  <c r="X66" i="4"/>
  <c r="W66" i="4"/>
  <c r="V66" i="4"/>
  <c r="U66" i="4"/>
  <c r="T66" i="4"/>
  <c r="S66" i="4"/>
  <c r="R66" i="4"/>
  <c r="AA65" i="4"/>
  <c r="Z65" i="4"/>
  <c r="Y65" i="4"/>
  <c r="X65" i="4"/>
  <c r="W65" i="4"/>
  <c r="V65" i="4"/>
  <c r="U65" i="4"/>
  <c r="T65" i="4"/>
  <c r="S65" i="4"/>
  <c r="R65" i="4"/>
  <c r="AA64" i="4"/>
  <c r="Z64" i="4"/>
  <c r="Y64" i="4"/>
  <c r="X64" i="4"/>
  <c r="W64" i="4"/>
  <c r="V64" i="4"/>
  <c r="U64" i="4"/>
  <c r="T64" i="4"/>
  <c r="S64" i="4"/>
  <c r="R64" i="4"/>
  <c r="AA63" i="4"/>
  <c r="Z63" i="4"/>
  <c r="Y63" i="4"/>
  <c r="X63" i="4"/>
  <c r="W63" i="4"/>
  <c r="V63" i="4"/>
  <c r="U63" i="4"/>
  <c r="T63" i="4"/>
  <c r="S63" i="4"/>
  <c r="R63" i="4"/>
  <c r="AA61" i="4"/>
  <c r="Z61" i="4"/>
  <c r="Y61" i="4"/>
  <c r="X61" i="4"/>
  <c r="W61" i="4"/>
  <c r="V61" i="4"/>
  <c r="U61" i="4"/>
  <c r="T61" i="4"/>
  <c r="S61" i="4"/>
  <c r="R61" i="4"/>
  <c r="AA60" i="4"/>
  <c r="Z60" i="4"/>
  <c r="Y60" i="4"/>
  <c r="X60" i="4"/>
  <c r="W60" i="4"/>
  <c r="V60" i="4"/>
  <c r="U60" i="4"/>
  <c r="T60" i="4"/>
  <c r="S60" i="4"/>
  <c r="R60" i="4"/>
  <c r="AA59" i="4"/>
  <c r="Z59" i="4"/>
  <c r="Y59" i="4"/>
  <c r="X59" i="4"/>
  <c r="W59" i="4"/>
  <c r="V59" i="4"/>
  <c r="U59" i="4"/>
  <c r="T59" i="4"/>
  <c r="S59" i="4"/>
  <c r="R59" i="4"/>
  <c r="AA58" i="4"/>
  <c r="Z58" i="4"/>
  <c r="Y58" i="4"/>
  <c r="X58" i="4"/>
  <c r="W58" i="4"/>
  <c r="V58" i="4"/>
  <c r="U58" i="4"/>
  <c r="T58" i="4"/>
  <c r="S58" i="4"/>
  <c r="R58" i="4"/>
  <c r="AA57" i="4"/>
  <c r="Z57" i="4"/>
  <c r="Y57" i="4"/>
  <c r="X57" i="4"/>
  <c r="W57" i="4"/>
  <c r="V57" i="4"/>
  <c r="U57" i="4"/>
  <c r="T57" i="4"/>
  <c r="S57" i="4"/>
  <c r="R57" i="4"/>
  <c r="AA56" i="4"/>
  <c r="Z56" i="4"/>
  <c r="Y56" i="4"/>
  <c r="X56" i="4"/>
  <c r="W56" i="4"/>
  <c r="V56" i="4"/>
  <c r="U56" i="4"/>
  <c r="T56" i="4"/>
  <c r="S56" i="4"/>
  <c r="R56" i="4"/>
  <c r="AA55" i="4"/>
  <c r="Z55" i="4"/>
  <c r="Y55" i="4"/>
  <c r="X55" i="4"/>
  <c r="W55" i="4"/>
  <c r="V55" i="4"/>
  <c r="U55" i="4"/>
  <c r="T55" i="4"/>
  <c r="S55" i="4"/>
  <c r="R55" i="4"/>
  <c r="AA54" i="4"/>
  <c r="Z54" i="4"/>
  <c r="Y54" i="4"/>
  <c r="X54" i="4"/>
  <c r="W54" i="4"/>
  <c r="V54" i="4"/>
  <c r="U54" i="4"/>
  <c r="T54" i="4"/>
  <c r="S54" i="4"/>
  <c r="R54" i="4"/>
  <c r="AA53" i="4"/>
  <c r="Z53" i="4"/>
  <c r="Y53" i="4"/>
  <c r="X53" i="4"/>
  <c r="W53" i="4"/>
  <c r="V53" i="4"/>
  <c r="U53" i="4"/>
  <c r="T53" i="4"/>
  <c r="S53" i="4"/>
  <c r="R53" i="4"/>
  <c r="AA52" i="4"/>
  <c r="Z52" i="4"/>
  <c r="Y52" i="4"/>
  <c r="X52" i="4"/>
  <c r="W52" i="4"/>
  <c r="V52" i="4"/>
  <c r="U52" i="4"/>
  <c r="T52" i="4"/>
  <c r="S52" i="4"/>
  <c r="R52" i="4"/>
  <c r="AA51" i="4"/>
  <c r="Z51" i="4"/>
  <c r="Y51" i="4"/>
  <c r="X51" i="4"/>
  <c r="W51" i="4"/>
  <c r="V51" i="4"/>
  <c r="U51" i="4"/>
  <c r="T51" i="4"/>
  <c r="S51" i="4"/>
  <c r="R51" i="4"/>
  <c r="AA50" i="4"/>
  <c r="Z50" i="4"/>
  <c r="Y50" i="4"/>
  <c r="X50" i="4"/>
  <c r="W50" i="4"/>
  <c r="V50" i="4"/>
  <c r="U50" i="4"/>
  <c r="T50" i="4"/>
  <c r="S50" i="4"/>
  <c r="R50" i="4"/>
  <c r="AA49" i="4"/>
  <c r="Z49" i="4"/>
  <c r="Y49" i="4"/>
  <c r="X49" i="4"/>
  <c r="W49" i="4"/>
  <c r="V49" i="4"/>
  <c r="U49" i="4"/>
  <c r="T49" i="4"/>
  <c r="S49" i="4"/>
  <c r="R49" i="4"/>
  <c r="AA47" i="4"/>
  <c r="Z47" i="4"/>
  <c r="Y47" i="4"/>
  <c r="X47" i="4"/>
  <c r="W47" i="4"/>
  <c r="V47" i="4"/>
  <c r="U47" i="4"/>
  <c r="T47" i="4"/>
  <c r="S47" i="4"/>
  <c r="R47" i="4"/>
  <c r="AA46" i="4"/>
  <c r="Z46" i="4"/>
  <c r="Y46" i="4"/>
  <c r="X46" i="4"/>
  <c r="W46" i="4"/>
  <c r="V46" i="4"/>
  <c r="U46" i="4"/>
  <c r="T46" i="4"/>
  <c r="S46" i="4"/>
  <c r="R46" i="4"/>
  <c r="AA45" i="4"/>
  <c r="Z45" i="4"/>
  <c r="Y45" i="4"/>
  <c r="X45" i="4"/>
  <c r="W45" i="4"/>
  <c r="V45" i="4"/>
  <c r="U45" i="4"/>
  <c r="T45" i="4"/>
  <c r="S45" i="4"/>
  <c r="R45" i="4"/>
  <c r="AA44" i="4"/>
  <c r="Z44" i="4"/>
  <c r="Y44" i="4"/>
  <c r="X44" i="4"/>
  <c r="W44" i="4"/>
  <c r="V44" i="4"/>
  <c r="U44" i="4"/>
  <c r="T44" i="4"/>
  <c r="S44" i="4"/>
  <c r="R44" i="4"/>
  <c r="AA43" i="4"/>
  <c r="Z43" i="4"/>
  <c r="Y43" i="4"/>
  <c r="X43" i="4"/>
  <c r="W43" i="4"/>
  <c r="V43" i="4"/>
  <c r="U43" i="4"/>
  <c r="T43" i="4"/>
  <c r="S43" i="4"/>
  <c r="R43" i="4"/>
  <c r="AA42" i="4"/>
  <c r="Z42" i="4"/>
  <c r="Y42" i="4"/>
  <c r="X42" i="4"/>
  <c r="W42" i="4"/>
  <c r="V42" i="4"/>
  <c r="U42" i="4"/>
  <c r="T42" i="4"/>
  <c r="S42" i="4"/>
  <c r="R42" i="4"/>
  <c r="AA41" i="4"/>
  <c r="Z41" i="4"/>
  <c r="Y41" i="4"/>
  <c r="X41" i="4"/>
  <c r="W41" i="4"/>
  <c r="V41" i="4"/>
  <c r="U41" i="4"/>
  <c r="T41" i="4"/>
  <c r="S41" i="4"/>
  <c r="R41" i="4"/>
  <c r="AA40" i="4"/>
  <c r="Z40" i="4"/>
  <c r="Y40" i="4"/>
  <c r="X40" i="4"/>
  <c r="W40" i="4"/>
  <c r="V40" i="4"/>
  <c r="U40" i="4"/>
  <c r="T40" i="4"/>
  <c r="S40" i="4"/>
  <c r="R40" i="4"/>
  <c r="AA39" i="4"/>
  <c r="Z39" i="4"/>
  <c r="Y39" i="4"/>
  <c r="X39" i="4"/>
  <c r="W39" i="4"/>
  <c r="V39" i="4"/>
  <c r="U39" i="4"/>
  <c r="T39" i="4"/>
  <c r="S39" i="4"/>
  <c r="R39" i="4"/>
  <c r="AA38" i="4"/>
  <c r="Z38" i="4"/>
  <c r="Y38" i="4"/>
  <c r="X38" i="4"/>
  <c r="W38" i="4"/>
  <c r="V38" i="4"/>
  <c r="U38" i="4"/>
  <c r="T38" i="4"/>
  <c r="S38" i="4"/>
  <c r="R38" i="4"/>
  <c r="AA36" i="4"/>
  <c r="Z36" i="4"/>
  <c r="Y36" i="4"/>
  <c r="X36" i="4"/>
  <c r="W36" i="4"/>
  <c r="V36" i="4"/>
  <c r="U36" i="4"/>
  <c r="T36" i="4"/>
  <c r="S36" i="4"/>
  <c r="R36" i="4"/>
  <c r="AA35" i="4"/>
  <c r="Z35" i="4"/>
  <c r="Y35" i="4"/>
  <c r="X35" i="4"/>
  <c r="W35" i="4"/>
  <c r="V35" i="4"/>
  <c r="U35" i="4"/>
  <c r="T35" i="4"/>
  <c r="S35" i="4"/>
  <c r="R35" i="4"/>
  <c r="AA34" i="4"/>
  <c r="Z34" i="4"/>
  <c r="Y34" i="4"/>
  <c r="X34" i="4"/>
  <c r="W34" i="4"/>
  <c r="V34" i="4"/>
  <c r="U34" i="4"/>
  <c r="T34" i="4"/>
  <c r="S34" i="4"/>
  <c r="R34" i="4"/>
  <c r="AA33" i="4"/>
  <c r="Z33" i="4"/>
  <c r="Y33" i="4"/>
  <c r="X33" i="4"/>
  <c r="W33" i="4"/>
  <c r="V33" i="4"/>
  <c r="U33" i="4"/>
  <c r="T33" i="4"/>
  <c r="S33" i="4"/>
  <c r="R33" i="4"/>
  <c r="AA32" i="4"/>
  <c r="Z32" i="4"/>
  <c r="Y32" i="4"/>
  <c r="X32" i="4"/>
  <c r="W32" i="4"/>
  <c r="V32" i="4"/>
  <c r="U32" i="4"/>
  <c r="T32" i="4"/>
  <c r="S32" i="4"/>
  <c r="R32" i="4"/>
  <c r="AA31" i="4"/>
  <c r="Z31" i="4"/>
  <c r="Y31" i="4"/>
  <c r="X31" i="4"/>
  <c r="W31" i="4"/>
  <c r="V31" i="4"/>
  <c r="U31" i="4"/>
  <c r="T31" i="4"/>
  <c r="S31" i="4"/>
  <c r="R31" i="4"/>
  <c r="AA30" i="4"/>
  <c r="Z30" i="4"/>
  <c r="Y30" i="4"/>
  <c r="X30" i="4"/>
  <c r="W30" i="4"/>
  <c r="V30" i="4"/>
  <c r="U30" i="4"/>
  <c r="T30" i="4"/>
  <c r="S30" i="4"/>
  <c r="R30" i="4"/>
  <c r="AA29" i="4"/>
  <c r="Z29" i="4"/>
  <c r="Y29" i="4"/>
  <c r="X29" i="4"/>
  <c r="W29" i="4"/>
  <c r="V29" i="4"/>
  <c r="U29" i="4"/>
  <c r="T29" i="4"/>
  <c r="S29" i="4"/>
  <c r="R29" i="4"/>
  <c r="AA28" i="4"/>
  <c r="Z28" i="4"/>
  <c r="Y28" i="4"/>
  <c r="X28" i="4"/>
  <c r="W28" i="4"/>
  <c r="V28" i="4"/>
  <c r="U28" i="4"/>
  <c r="T28" i="4"/>
  <c r="S28" i="4"/>
  <c r="R28" i="4"/>
  <c r="AA27" i="4"/>
  <c r="Z27" i="4"/>
  <c r="Y27" i="4"/>
  <c r="X27" i="4"/>
  <c r="W27" i="4"/>
  <c r="V27" i="4"/>
  <c r="U27" i="4"/>
  <c r="T27" i="4"/>
  <c r="S27" i="4"/>
  <c r="R27" i="4"/>
  <c r="AA26" i="4"/>
  <c r="Z26" i="4"/>
  <c r="Y26" i="4"/>
  <c r="X26" i="4"/>
  <c r="W26" i="4"/>
  <c r="V26" i="4"/>
  <c r="U26" i="4"/>
  <c r="T26" i="4"/>
  <c r="S26" i="4"/>
  <c r="R26" i="4"/>
  <c r="AA24" i="4"/>
  <c r="Z24" i="4"/>
  <c r="Y24" i="4"/>
  <c r="X24" i="4"/>
  <c r="W24" i="4"/>
  <c r="V24" i="4"/>
  <c r="U24" i="4"/>
  <c r="T24" i="4"/>
  <c r="S24" i="4"/>
  <c r="R24" i="4"/>
  <c r="AA23" i="4"/>
  <c r="Z23" i="4"/>
  <c r="Y23" i="4"/>
  <c r="X23" i="4"/>
  <c r="W23" i="4"/>
  <c r="V23" i="4"/>
  <c r="U23" i="4"/>
  <c r="T23" i="4"/>
  <c r="S23" i="4"/>
  <c r="R23" i="4"/>
  <c r="AA22" i="4"/>
  <c r="Z22" i="4"/>
  <c r="Y22" i="4"/>
  <c r="X22" i="4"/>
  <c r="W22" i="4"/>
  <c r="V22" i="4"/>
  <c r="U22" i="4"/>
  <c r="T22" i="4"/>
  <c r="S22" i="4"/>
  <c r="R22" i="4"/>
  <c r="AA21" i="4"/>
  <c r="Z21" i="4"/>
  <c r="Y21" i="4"/>
  <c r="X21" i="4"/>
  <c r="W21" i="4"/>
  <c r="V21" i="4"/>
  <c r="U21" i="4"/>
  <c r="T21" i="4"/>
  <c r="S21" i="4"/>
  <c r="R21" i="4"/>
  <c r="AA20" i="4"/>
  <c r="Z20" i="4"/>
  <c r="Y20" i="4"/>
  <c r="X20" i="4"/>
  <c r="W20" i="4"/>
  <c r="V20" i="4"/>
  <c r="U20" i="4"/>
  <c r="T20" i="4"/>
  <c r="S20" i="4"/>
  <c r="R20" i="4"/>
  <c r="AA19" i="4"/>
  <c r="Z19" i="4"/>
  <c r="Y19" i="4"/>
  <c r="X19" i="4"/>
  <c r="W19" i="4"/>
  <c r="V19" i="4"/>
  <c r="U19" i="4"/>
  <c r="T19" i="4"/>
  <c r="S19" i="4"/>
  <c r="R19" i="4"/>
  <c r="AA18" i="4"/>
  <c r="Z18" i="4"/>
  <c r="Y18" i="4"/>
  <c r="X18" i="4"/>
  <c r="W18" i="4"/>
  <c r="V18" i="4"/>
  <c r="U18" i="4"/>
  <c r="T18" i="4"/>
  <c r="S18" i="4"/>
  <c r="R18" i="4"/>
  <c r="AA17" i="4"/>
  <c r="Z17" i="4"/>
  <c r="Y17" i="4"/>
  <c r="X17" i="4"/>
  <c r="W17" i="4"/>
  <c r="V17" i="4"/>
  <c r="U17" i="4"/>
  <c r="T17" i="4"/>
  <c r="S17" i="4"/>
  <c r="R17" i="4"/>
  <c r="AA16" i="4"/>
  <c r="Z16" i="4"/>
  <c r="Y16" i="4"/>
  <c r="X16" i="4"/>
  <c r="W16" i="4"/>
  <c r="V16" i="4"/>
  <c r="U16" i="4"/>
  <c r="T16" i="4"/>
  <c r="S16" i="4"/>
  <c r="R16" i="4"/>
  <c r="AA15" i="4"/>
  <c r="Z15" i="4"/>
  <c r="Y15" i="4"/>
  <c r="X15" i="4"/>
  <c r="W15" i="4"/>
  <c r="V15" i="4"/>
  <c r="U15" i="4"/>
  <c r="T15" i="4"/>
  <c r="S15" i="4"/>
  <c r="R15" i="4"/>
  <c r="AA14" i="4"/>
  <c r="Z14" i="4"/>
  <c r="Y14" i="4"/>
  <c r="X14" i="4"/>
  <c r="W14" i="4"/>
  <c r="V14" i="4"/>
  <c r="U14" i="4"/>
  <c r="T14" i="4"/>
  <c r="S14" i="4"/>
  <c r="R14" i="4"/>
  <c r="AA13" i="4"/>
  <c r="Z13" i="4"/>
  <c r="Y13" i="4"/>
  <c r="X13" i="4"/>
  <c r="W13" i="4"/>
  <c r="V13" i="4"/>
  <c r="U13" i="4"/>
  <c r="T13" i="4"/>
  <c r="S13" i="4"/>
  <c r="R13" i="4"/>
  <c r="AA12" i="4"/>
  <c r="Z12" i="4"/>
  <c r="Y12" i="4"/>
  <c r="X12" i="4"/>
  <c r="W12" i="4"/>
  <c r="V12" i="4"/>
  <c r="U12" i="4"/>
  <c r="T12" i="4"/>
  <c r="S12" i="4"/>
  <c r="R12" i="4"/>
  <c r="N148" i="4"/>
  <c r="M148" i="4"/>
  <c r="L148" i="4"/>
  <c r="K148" i="4"/>
  <c r="J148" i="4"/>
  <c r="I148" i="4"/>
  <c r="H148" i="4"/>
  <c r="G148" i="4"/>
  <c r="F148" i="4"/>
  <c r="E148" i="4"/>
  <c r="N147" i="4"/>
  <c r="M147" i="4"/>
  <c r="L147" i="4"/>
  <c r="K147" i="4"/>
  <c r="J147" i="4"/>
  <c r="I147" i="4"/>
  <c r="H147" i="4"/>
  <c r="G147" i="4"/>
  <c r="F147" i="4"/>
  <c r="E147" i="4"/>
  <c r="N146" i="4"/>
  <c r="M146" i="4"/>
  <c r="L146" i="4"/>
  <c r="K146" i="4"/>
  <c r="J146" i="4"/>
  <c r="I146" i="4"/>
  <c r="H146" i="4"/>
  <c r="G146" i="4"/>
  <c r="F146" i="4"/>
  <c r="E146" i="4"/>
  <c r="N145" i="4"/>
  <c r="M145" i="4"/>
  <c r="L145" i="4"/>
  <c r="K145" i="4"/>
  <c r="J145" i="4"/>
  <c r="I145" i="4"/>
  <c r="H145" i="4"/>
  <c r="G145" i="4"/>
  <c r="F145" i="4"/>
  <c r="E145" i="4"/>
  <c r="N144" i="4"/>
  <c r="M144" i="4"/>
  <c r="L144" i="4"/>
  <c r="K144" i="4"/>
  <c r="J144" i="4"/>
  <c r="I144" i="4"/>
  <c r="H144" i="4"/>
  <c r="G144" i="4"/>
  <c r="F144" i="4"/>
  <c r="E144" i="4"/>
  <c r="N143" i="4"/>
  <c r="M143" i="4"/>
  <c r="L143" i="4"/>
  <c r="K143" i="4"/>
  <c r="J143" i="4"/>
  <c r="I143" i="4"/>
  <c r="H143" i="4"/>
  <c r="G143" i="4"/>
  <c r="F143" i="4"/>
  <c r="E143" i="4"/>
  <c r="N142" i="4"/>
  <c r="M142" i="4"/>
  <c r="L142" i="4"/>
  <c r="K142" i="4"/>
  <c r="J142" i="4"/>
  <c r="I142" i="4"/>
  <c r="H142" i="4"/>
  <c r="G142" i="4"/>
  <c r="F142" i="4"/>
  <c r="E142" i="4"/>
  <c r="N140" i="4"/>
  <c r="M140" i="4"/>
  <c r="L140" i="4"/>
  <c r="K140" i="4"/>
  <c r="J140" i="4"/>
  <c r="I140" i="4"/>
  <c r="H140" i="4"/>
  <c r="G140" i="4"/>
  <c r="F140" i="4"/>
  <c r="E140" i="4"/>
  <c r="N139" i="4"/>
  <c r="M139" i="4"/>
  <c r="L139" i="4"/>
  <c r="K139" i="4"/>
  <c r="J139" i="4"/>
  <c r="I139" i="4"/>
  <c r="H139" i="4"/>
  <c r="G139" i="4"/>
  <c r="F139" i="4"/>
  <c r="E139" i="4"/>
  <c r="N138" i="4"/>
  <c r="M138" i="4"/>
  <c r="L138" i="4"/>
  <c r="K138" i="4"/>
  <c r="J138" i="4"/>
  <c r="I138" i="4"/>
  <c r="H138" i="4"/>
  <c r="G138" i="4"/>
  <c r="F138" i="4"/>
  <c r="E138" i="4"/>
  <c r="N137" i="4"/>
  <c r="M137" i="4"/>
  <c r="L137" i="4"/>
  <c r="K137" i="4"/>
  <c r="J137" i="4"/>
  <c r="I137" i="4"/>
  <c r="H137" i="4"/>
  <c r="G137" i="4"/>
  <c r="F137" i="4"/>
  <c r="E137" i="4"/>
  <c r="N135" i="4"/>
  <c r="M135" i="4"/>
  <c r="L135" i="4"/>
  <c r="K135" i="4"/>
  <c r="J135" i="4"/>
  <c r="I135" i="4"/>
  <c r="H135" i="4"/>
  <c r="G135" i="4"/>
  <c r="F135" i="4"/>
  <c r="E135" i="4"/>
  <c r="N134" i="4"/>
  <c r="M134" i="4"/>
  <c r="L134" i="4"/>
  <c r="K134" i="4"/>
  <c r="J134" i="4"/>
  <c r="I134" i="4"/>
  <c r="H134" i="4"/>
  <c r="G134" i="4"/>
  <c r="F134" i="4"/>
  <c r="E134" i="4"/>
  <c r="N133" i="4"/>
  <c r="M133" i="4"/>
  <c r="L133" i="4"/>
  <c r="K133" i="4"/>
  <c r="J133" i="4"/>
  <c r="I133" i="4"/>
  <c r="H133" i="4"/>
  <c r="G133" i="4"/>
  <c r="F133" i="4"/>
  <c r="E133" i="4"/>
  <c r="N132" i="4"/>
  <c r="M132" i="4"/>
  <c r="L132" i="4"/>
  <c r="K132" i="4"/>
  <c r="J132" i="4"/>
  <c r="I132" i="4"/>
  <c r="H132" i="4"/>
  <c r="G132" i="4"/>
  <c r="F132" i="4"/>
  <c r="E132" i="4"/>
  <c r="N131" i="4"/>
  <c r="M131" i="4"/>
  <c r="L131" i="4"/>
  <c r="K131" i="4"/>
  <c r="J131" i="4"/>
  <c r="I131" i="4"/>
  <c r="H131" i="4"/>
  <c r="G131" i="4"/>
  <c r="F131" i="4"/>
  <c r="E131" i="4"/>
  <c r="N130" i="4"/>
  <c r="M130" i="4"/>
  <c r="L130" i="4"/>
  <c r="K130" i="4"/>
  <c r="J130" i="4"/>
  <c r="I130" i="4"/>
  <c r="H130" i="4"/>
  <c r="G130" i="4"/>
  <c r="F130" i="4"/>
  <c r="E130" i="4"/>
  <c r="N129" i="4"/>
  <c r="M129" i="4"/>
  <c r="L129" i="4"/>
  <c r="K129" i="4"/>
  <c r="J129" i="4"/>
  <c r="I129" i="4"/>
  <c r="H129" i="4"/>
  <c r="G129" i="4"/>
  <c r="F129" i="4"/>
  <c r="E129" i="4"/>
  <c r="N128" i="4"/>
  <c r="M128" i="4"/>
  <c r="L128" i="4"/>
  <c r="K128" i="4"/>
  <c r="J128" i="4"/>
  <c r="I128" i="4"/>
  <c r="H128" i="4"/>
  <c r="G128" i="4"/>
  <c r="F128" i="4"/>
  <c r="E128" i="4"/>
  <c r="N127" i="4"/>
  <c r="M127" i="4"/>
  <c r="L127" i="4"/>
  <c r="K127" i="4"/>
  <c r="J127" i="4"/>
  <c r="I127" i="4"/>
  <c r="H127" i="4"/>
  <c r="G127" i="4"/>
  <c r="F127" i="4"/>
  <c r="E127" i="4"/>
  <c r="N126" i="4"/>
  <c r="M126" i="4"/>
  <c r="L126" i="4"/>
  <c r="K126" i="4"/>
  <c r="J126" i="4"/>
  <c r="I126" i="4"/>
  <c r="H126" i="4"/>
  <c r="G126" i="4"/>
  <c r="F126" i="4"/>
  <c r="E126" i="4"/>
  <c r="N125" i="4"/>
  <c r="M125" i="4"/>
  <c r="L125" i="4"/>
  <c r="K125" i="4"/>
  <c r="J125" i="4"/>
  <c r="I125" i="4"/>
  <c r="H125" i="4"/>
  <c r="G125" i="4"/>
  <c r="F125" i="4"/>
  <c r="E125" i="4"/>
  <c r="N124" i="4"/>
  <c r="M124" i="4"/>
  <c r="L124" i="4"/>
  <c r="K124" i="4"/>
  <c r="J124" i="4"/>
  <c r="I124" i="4"/>
  <c r="H124" i="4"/>
  <c r="G124" i="4"/>
  <c r="F124" i="4"/>
  <c r="E124" i="4"/>
  <c r="N123" i="4"/>
  <c r="M123" i="4"/>
  <c r="L123" i="4"/>
  <c r="K123" i="4"/>
  <c r="J123" i="4"/>
  <c r="I123" i="4"/>
  <c r="H123" i="4"/>
  <c r="G123" i="4"/>
  <c r="F123" i="4"/>
  <c r="E123" i="4"/>
  <c r="N121" i="4"/>
  <c r="M121" i="4"/>
  <c r="L121" i="4"/>
  <c r="K121" i="4"/>
  <c r="J121" i="4"/>
  <c r="I121" i="4"/>
  <c r="H121" i="4"/>
  <c r="G121" i="4"/>
  <c r="F121" i="4"/>
  <c r="E121" i="4"/>
  <c r="N120" i="4"/>
  <c r="M120" i="4"/>
  <c r="L120" i="4"/>
  <c r="K120" i="4"/>
  <c r="J120" i="4"/>
  <c r="I120" i="4"/>
  <c r="H120" i="4"/>
  <c r="G120" i="4"/>
  <c r="F120" i="4"/>
  <c r="E120" i="4"/>
  <c r="N119" i="4"/>
  <c r="M119" i="4"/>
  <c r="L119" i="4"/>
  <c r="K119" i="4"/>
  <c r="J119" i="4"/>
  <c r="I119" i="4"/>
  <c r="H119" i="4"/>
  <c r="G119" i="4"/>
  <c r="F119" i="4"/>
  <c r="E119" i="4"/>
  <c r="N118" i="4"/>
  <c r="M118" i="4"/>
  <c r="L118" i="4"/>
  <c r="K118" i="4"/>
  <c r="J118" i="4"/>
  <c r="I118" i="4"/>
  <c r="H118" i="4"/>
  <c r="G118" i="4"/>
  <c r="F118" i="4"/>
  <c r="E118" i="4"/>
  <c r="N117" i="4"/>
  <c r="M117" i="4"/>
  <c r="L117" i="4"/>
  <c r="K117" i="4"/>
  <c r="J117" i="4"/>
  <c r="I117" i="4"/>
  <c r="H117" i="4"/>
  <c r="G117" i="4"/>
  <c r="F117" i="4"/>
  <c r="E117" i="4"/>
  <c r="N116" i="4"/>
  <c r="M116" i="4"/>
  <c r="L116" i="4"/>
  <c r="K116" i="4"/>
  <c r="J116" i="4"/>
  <c r="I116" i="4"/>
  <c r="H116" i="4"/>
  <c r="G116" i="4"/>
  <c r="F116" i="4"/>
  <c r="E116" i="4"/>
  <c r="N115" i="4"/>
  <c r="M115" i="4"/>
  <c r="L115" i="4"/>
  <c r="K115" i="4"/>
  <c r="J115" i="4"/>
  <c r="I115" i="4"/>
  <c r="H115" i="4"/>
  <c r="G115" i="4"/>
  <c r="F115" i="4"/>
  <c r="E115" i="4"/>
  <c r="N114" i="4"/>
  <c r="M114" i="4"/>
  <c r="L114" i="4"/>
  <c r="K114" i="4"/>
  <c r="J114" i="4"/>
  <c r="I114" i="4"/>
  <c r="H114" i="4"/>
  <c r="G114" i="4"/>
  <c r="F114" i="4"/>
  <c r="E114" i="4"/>
  <c r="N113" i="4"/>
  <c r="M113" i="4"/>
  <c r="L113" i="4"/>
  <c r="K113" i="4"/>
  <c r="J113" i="4"/>
  <c r="I113" i="4"/>
  <c r="H113" i="4"/>
  <c r="G113" i="4"/>
  <c r="F113" i="4"/>
  <c r="E113" i="4"/>
  <c r="N112" i="4"/>
  <c r="M112" i="4"/>
  <c r="L112" i="4"/>
  <c r="K112" i="4"/>
  <c r="J112" i="4"/>
  <c r="I112" i="4"/>
  <c r="H112" i="4"/>
  <c r="G112" i="4"/>
  <c r="F112" i="4"/>
  <c r="E112" i="4"/>
  <c r="N111" i="4"/>
  <c r="M111" i="4"/>
  <c r="L111" i="4"/>
  <c r="K111" i="4"/>
  <c r="J111" i="4"/>
  <c r="I111" i="4"/>
  <c r="H111" i="4"/>
  <c r="G111" i="4"/>
  <c r="F111" i="4"/>
  <c r="E111" i="4"/>
  <c r="N110" i="4"/>
  <c r="M110" i="4"/>
  <c r="L110" i="4"/>
  <c r="K110" i="4"/>
  <c r="J110" i="4"/>
  <c r="I110" i="4"/>
  <c r="H110" i="4"/>
  <c r="G110" i="4"/>
  <c r="F110" i="4"/>
  <c r="E110" i="4"/>
  <c r="N108" i="4"/>
  <c r="M108" i="4"/>
  <c r="N107" i="4"/>
  <c r="M107" i="4"/>
  <c r="L107" i="4"/>
  <c r="K107" i="4"/>
  <c r="J107" i="4"/>
  <c r="I107" i="4"/>
  <c r="H107" i="4"/>
  <c r="G107" i="4"/>
  <c r="F107" i="4"/>
  <c r="E107" i="4"/>
  <c r="N106" i="4"/>
  <c r="M106" i="4"/>
  <c r="L106" i="4"/>
  <c r="K106" i="4"/>
  <c r="J106" i="4"/>
  <c r="I106" i="4"/>
  <c r="H106" i="4"/>
  <c r="G106" i="4"/>
  <c r="F106" i="4"/>
  <c r="E106" i="4"/>
  <c r="N105" i="4"/>
  <c r="M105" i="4"/>
  <c r="L105" i="4"/>
  <c r="K105" i="4"/>
  <c r="J105" i="4"/>
  <c r="I105" i="4"/>
  <c r="H105" i="4"/>
  <c r="G105" i="4"/>
  <c r="F105" i="4"/>
  <c r="E105" i="4"/>
  <c r="N104" i="4"/>
  <c r="M104" i="4"/>
  <c r="L104" i="4"/>
  <c r="K104" i="4"/>
  <c r="J104" i="4"/>
  <c r="I104" i="4"/>
  <c r="H104" i="4"/>
  <c r="G104" i="4"/>
  <c r="F104" i="4"/>
  <c r="E104" i="4"/>
  <c r="N103" i="4"/>
  <c r="M103" i="4"/>
  <c r="L103" i="4"/>
  <c r="K103" i="4"/>
  <c r="J103" i="4"/>
  <c r="I103" i="4"/>
  <c r="H103" i="4"/>
  <c r="G103" i="4"/>
  <c r="F103" i="4"/>
  <c r="E103" i="4"/>
  <c r="N102" i="4"/>
  <c r="M102" i="4"/>
  <c r="L102" i="4"/>
  <c r="K102" i="4"/>
  <c r="J102" i="4"/>
  <c r="I102" i="4"/>
  <c r="H102" i="4"/>
  <c r="G102" i="4"/>
  <c r="F102" i="4"/>
  <c r="E102" i="4"/>
  <c r="N101" i="4"/>
  <c r="M101" i="4"/>
  <c r="L101" i="4"/>
  <c r="K101" i="4"/>
  <c r="J101" i="4"/>
  <c r="I101" i="4"/>
  <c r="H101" i="4"/>
  <c r="G101" i="4"/>
  <c r="F101" i="4"/>
  <c r="E101" i="4"/>
  <c r="N100" i="4"/>
  <c r="M100" i="4"/>
  <c r="L100" i="4"/>
  <c r="K100" i="4"/>
  <c r="J100" i="4"/>
  <c r="I100" i="4"/>
  <c r="H100" i="4"/>
  <c r="G100" i="4"/>
  <c r="F100" i="4"/>
  <c r="E100" i="4"/>
  <c r="N99" i="4"/>
  <c r="M99" i="4"/>
  <c r="L99" i="4"/>
  <c r="K99" i="4"/>
  <c r="J99" i="4"/>
  <c r="I99" i="4"/>
  <c r="H99" i="4"/>
  <c r="G99" i="4"/>
  <c r="F99" i="4"/>
  <c r="E99" i="4"/>
  <c r="N98" i="4"/>
  <c r="M98" i="4"/>
  <c r="L98" i="4"/>
  <c r="K98" i="4"/>
  <c r="J98" i="4"/>
  <c r="I98" i="4"/>
  <c r="H98" i="4"/>
  <c r="G98" i="4"/>
  <c r="F98" i="4"/>
  <c r="E98" i="4"/>
  <c r="N97" i="4"/>
  <c r="M97" i="4"/>
  <c r="L97" i="4"/>
  <c r="K97" i="4"/>
  <c r="J97" i="4"/>
  <c r="I97" i="4"/>
  <c r="H97" i="4"/>
  <c r="G97" i="4"/>
  <c r="F97" i="4"/>
  <c r="E97" i="4"/>
  <c r="N96" i="4"/>
  <c r="M96" i="4"/>
  <c r="L96" i="4"/>
  <c r="K96" i="4"/>
  <c r="J96" i="4"/>
  <c r="I96" i="4"/>
  <c r="H96" i="4"/>
  <c r="G96" i="4"/>
  <c r="F96" i="4"/>
  <c r="E96" i="4"/>
  <c r="N95" i="4"/>
  <c r="M95" i="4"/>
  <c r="L95" i="4"/>
  <c r="K95" i="4"/>
  <c r="J95" i="4"/>
  <c r="I95" i="4"/>
  <c r="H95" i="4"/>
  <c r="G95" i="4"/>
  <c r="F95" i="4"/>
  <c r="E95" i="4"/>
  <c r="N94" i="4"/>
  <c r="M94" i="4"/>
  <c r="L94" i="4"/>
  <c r="K94" i="4"/>
  <c r="J94" i="4"/>
  <c r="I94" i="4"/>
  <c r="H94" i="4"/>
  <c r="G94" i="4"/>
  <c r="F94" i="4"/>
  <c r="E94" i="4"/>
  <c r="N93" i="4"/>
  <c r="M93" i="4"/>
  <c r="L93" i="4"/>
  <c r="K93" i="4"/>
  <c r="J93" i="4"/>
  <c r="I93" i="4"/>
  <c r="H93" i="4"/>
  <c r="G93" i="4"/>
  <c r="F93" i="4"/>
  <c r="E93" i="4"/>
  <c r="N92" i="4"/>
  <c r="M92" i="4"/>
  <c r="L92" i="4"/>
  <c r="K92" i="4"/>
  <c r="J92" i="4"/>
  <c r="I92" i="4"/>
  <c r="H92" i="4"/>
  <c r="G92" i="4"/>
  <c r="F92" i="4"/>
  <c r="E92" i="4"/>
  <c r="N91" i="4"/>
  <c r="M91" i="4"/>
  <c r="L91" i="4"/>
  <c r="K91" i="4"/>
  <c r="J91" i="4"/>
  <c r="I91" i="4"/>
  <c r="H91" i="4"/>
  <c r="G91" i="4"/>
  <c r="F91" i="4"/>
  <c r="E91" i="4"/>
  <c r="N89" i="4"/>
  <c r="M89" i="4"/>
  <c r="L89" i="4"/>
  <c r="K89" i="4"/>
  <c r="J89" i="4"/>
  <c r="I89" i="4"/>
  <c r="H89" i="4"/>
  <c r="G89" i="4"/>
  <c r="F89" i="4"/>
  <c r="E89" i="4"/>
  <c r="N88" i="4"/>
  <c r="M88" i="4"/>
  <c r="L88" i="4"/>
  <c r="K88" i="4"/>
  <c r="J88" i="4"/>
  <c r="I88" i="4"/>
  <c r="H88" i="4"/>
  <c r="G88" i="4"/>
  <c r="F88" i="4"/>
  <c r="E88" i="4"/>
  <c r="N87" i="4"/>
  <c r="M87" i="4"/>
  <c r="L87" i="4"/>
  <c r="K87" i="4"/>
  <c r="J87" i="4"/>
  <c r="I87" i="4"/>
  <c r="H87" i="4"/>
  <c r="G87" i="4"/>
  <c r="F87" i="4"/>
  <c r="E87" i="4"/>
  <c r="N86" i="4"/>
  <c r="M86" i="4"/>
  <c r="L86" i="4"/>
  <c r="K86" i="4"/>
  <c r="J86" i="4"/>
  <c r="I86" i="4"/>
  <c r="H86" i="4"/>
  <c r="G86" i="4"/>
  <c r="F86" i="4"/>
  <c r="E86" i="4"/>
  <c r="N85" i="4"/>
  <c r="M85" i="4"/>
  <c r="L85" i="4"/>
  <c r="K85" i="4"/>
  <c r="J85" i="4"/>
  <c r="I85" i="4"/>
  <c r="H85" i="4"/>
  <c r="G85" i="4"/>
  <c r="F85" i="4"/>
  <c r="E85" i="4"/>
  <c r="N84" i="4"/>
  <c r="M84" i="4"/>
  <c r="L84" i="4"/>
  <c r="K84" i="4"/>
  <c r="J84" i="4"/>
  <c r="I84" i="4"/>
  <c r="H84" i="4"/>
  <c r="G84" i="4"/>
  <c r="F84" i="4"/>
  <c r="E84" i="4"/>
  <c r="N83" i="4"/>
  <c r="M83" i="4"/>
  <c r="L83" i="4"/>
  <c r="K83" i="4"/>
  <c r="J83" i="4"/>
  <c r="I83" i="4"/>
  <c r="H83" i="4"/>
  <c r="G83" i="4"/>
  <c r="F83" i="4"/>
  <c r="E83" i="4"/>
  <c r="N82" i="4"/>
  <c r="M82" i="4"/>
  <c r="L82" i="4"/>
  <c r="K82" i="4"/>
  <c r="J82" i="4"/>
  <c r="I82" i="4"/>
  <c r="H82" i="4"/>
  <c r="G82" i="4"/>
  <c r="F82" i="4"/>
  <c r="E82" i="4"/>
  <c r="N81" i="4"/>
  <c r="M81" i="4"/>
  <c r="L81" i="4"/>
  <c r="K81" i="4"/>
  <c r="J81" i="4"/>
  <c r="I81" i="4"/>
  <c r="H81" i="4"/>
  <c r="G81" i="4"/>
  <c r="F81" i="4"/>
  <c r="E81" i="4"/>
  <c r="N80" i="4"/>
  <c r="M80" i="4"/>
  <c r="L80" i="4"/>
  <c r="K80" i="4"/>
  <c r="J80" i="4"/>
  <c r="I80" i="4"/>
  <c r="H80" i="4"/>
  <c r="G80" i="4"/>
  <c r="F80" i="4"/>
  <c r="E80" i="4"/>
  <c r="N78" i="4"/>
  <c r="M78" i="4"/>
  <c r="L78" i="4"/>
  <c r="K78" i="4"/>
  <c r="J78" i="4"/>
  <c r="I78" i="4"/>
  <c r="H78" i="4"/>
  <c r="G78" i="4"/>
  <c r="F78" i="4"/>
  <c r="E78" i="4"/>
  <c r="N77" i="4"/>
  <c r="M77" i="4"/>
  <c r="L77" i="4"/>
  <c r="K77" i="4"/>
  <c r="J77" i="4"/>
  <c r="I77" i="4"/>
  <c r="H77" i="4"/>
  <c r="G77" i="4"/>
  <c r="F77" i="4"/>
  <c r="E77" i="4"/>
  <c r="N76" i="4"/>
  <c r="M76" i="4"/>
  <c r="L76" i="4"/>
  <c r="K76" i="4"/>
  <c r="J76" i="4"/>
  <c r="I76" i="4"/>
  <c r="H76" i="4"/>
  <c r="G76" i="4"/>
  <c r="F76" i="4"/>
  <c r="E76" i="4"/>
  <c r="N75" i="4"/>
  <c r="M75" i="4"/>
  <c r="L75" i="4"/>
  <c r="K75" i="4"/>
  <c r="J75" i="4"/>
  <c r="I75" i="4"/>
  <c r="H75" i="4"/>
  <c r="G75" i="4"/>
  <c r="F75" i="4"/>
  <c r="E75" i="4"/>
  <c r="N74" i="4"/>
  <c r="M74" i="4"/>
  <c r="L74" i="4"/>
  <c r="K74" i="4"/>
  <c r="J74" i="4"/>
  <c r="I74" i="4"/>
  <c r="H74" i="4"/>
  <c r="G74" i="4"/>
  <c r="F74" i="4"/>
  <c r="E74" i="4"/>
  <c r="N72" i="4"/>
  <c r="M72" i="4"/>
  <c r="L72" i="4"/>
  <c r="K72" i="4"/>
  <c r="J72" i="4"/>
  <c r="I72" i="4"/>
  <c r="H72" i="4"/>
  <c r="G72" i="4"/>
  <c r="F72" i="4"/>
  <c r="E72" i="4"/>
  <c r="N71" i="4"/>
  <c r="M71" i="4"/>
  <c r="L71" i="4"/>
  <c r="K71" i="4"/>
  <c r="J71" i="4"/>
  <c r="I71" i="4"/>
  <c r="H71" i="4"/>
  <c r="G71" i="4"/>
  <c r="F71" i="4"/>
  <c r="E71" i="4"/>
  <c r="N70" i="4"/>
  <c r="M70" i="4"/>
  <c r="L70" i="4"/>
  <c r="K70" i="4"/>
  <c r="J70" i="4"/>
  <c r="I70" i="4"/>
  <c r="H70" i="4"/>
  <c r="G70" i="4"/>
  <c r="F70" i="4"/>
  <c r="E70" i="4"/>
  <c r="N69" i="4"/>
  <c r="M69" i="4"/>
  <c r="L69" i="4"/>
  <c r="K69" i="4"/>
  <c r="J69" i="4"/>
  <c r="I69" i="4"/>
  <c r="H69" i="4"/>
  <c r="G69" i="4"/>
  <c r="F69" i="4"/>
  <c r="E69" i="4"/>
  <c r="N68" i="4"/>
  <c r="M68" i="4"/>
  <c r="L68" i="4"/>
  <c r="K68" i="4"/>
  <c r="J68" i="4"/>
  <c r="I68" i="4"/>
  <c r="H68" i="4"/>
  <c r="G68" i="4"/>
  <c r="F68" i="4"/>
  <c r="E68" i="4"/>
  <c r="N67" i="4"/>
  <c r="M67" i="4"/>
  <c r="L67" i="4"/>
  <c r="K67" i="4"/>
  <c r="J67" i="4"/>
  <c r="I67" i="4"/>
  <c r="H67" i="4"/>
  <c r="G67" i="4"/>
  <c r="F67" i="4"/>
  <c r="E67" i="4"/>
  <c r="N66" i="4"/>
  <c r="M66" i="4"/>
  <c r="L66" i="4"/>
  <c r="K66" i="4"/>
  <c r="J66" i="4"/>
  <c r="I66" i="4"/>
  <c r="H66" i="4"/>
  <c r="G66" i="4"/>
  <c r="F66" i="4"/>
  <c r="E66" i="4"/>
  <c r="N65" i="4"/>
  <c r="M65" i="4"/>
  <c r="L65" i="4"/>
  <c r="K65" i="4"/>
  <c r="J65" i="4"/>
  <c r="I65" i="4"/>
  <c r="H65" i="4"/>
  <c r="G65" i="4"/>
  <c r="F65" i="4"/>
  <c r="E65" i="4"/>
  <c r="N64" i="4"/>
  <c r="M64" i="4"/>
  <c r="L64" i="4"/>
  <c r="K64" i="4"/>
  <c r="J64" i="4"/>
  <c r="I64" i="4"/>
  <c r="H64" i="4"/>
  <c r="G64" i="4"/>
  <c r="F64" i="4"/>
  <c r="E64" i="4"/>
  <c r="N63" i="4"/>
  <c r="M63" i="4"/>
  <c r="L63" i="4"/>
  <c r="K63" i="4"/>
  <c r="J63" i="4"/>
  <c r="I63" i="4"/>
  <c r="H63" i="4"/>
  <c r="G63" i="4"/>
  <c r="F63" i="4"/>
  <c r="E63" i="4"/>
  <c r="N61" i="4"/>
  <c r="M61" i="4"/>
  <c r="L61" i="4"/>
  <c r="K61" i="4"/>
  <c r="J61" i="4"/>
  <c r="I61" i="4"/>
  <c r="H61" i="4"/>
  <c r="G61" i="4"/>
  <c r="F61" i="4"/>
  <c r="E61" i="4"/>
  <c r="N60" i="4"/>
  <c r="M60" i="4"/>
  <c r="L60" i="4"/>
  <c r="K60" i="4"/>
  <c r="J60" i="4"/>
  <c r="I60" i="4"/>
  <c r="H60" i="4"/>
  <c r="G60" i="4"/>
  <c r="F60" i="4"/>
  <c r="E60" i="4"/>
  <c r="N59" i="4"/>
  <c r="M59" i="4"/>
  <c r="L59" i="4"/>
  <c r="K59" i="4"/>
  <c r="J59" i="4"/>
  <c r="I59" i="4"/>
  <c r="H59" i="4"/>
  <c r="G59" i="4"/>
  <c r="F59" i="4"/>
  <c r="E59" i="4"/>
  <c r="N58" i="4"/>
  <c r="M58" i="4"/>
  <c r="L58" i="4"/>
  <c r="K58" i="4"/>
  <c r="J58" i="4"/>
  <c r="I58" i="4"/>
  <c r="H58" i="4"/>
  <c r="G58" i="4"/>
  <c r="F58" i="4"/>
  <c r="E58" i="4"/>
  <c r="N57" i="4"/>
  <c r="M57" i="4"/>
  <c r="L57" i="4"/>
  <c r="K57" i="4"/>
  <c r="J57" i="4"/>
  <c r="I57" i="4"/>
  <c r="H57" i="4"/>
  <c r="G57" i="4"/>
  <c r="F57" i="4"/>
  <c r="E57" i="4"/>
  <c r="N56" i="4"/>
  <c r="M56" i="4"/>
  <c r="L56" i="4"/>
  <c r="K56" i="4"/>
  <c r="J56" i="4"/>
  <c r="I56" i="4"/>
  <c r="H56" i="4"/>
  <c r="G56" i="4"/>
  <c r="F56" i="4"/>
  <c r="E56" i="4"/>
  <c r="N55" i="4"/>
  <c r="M55" i="4"/>
  <c r="L55" i="4"/>
  <c r="K55" i="4"/>
  <c r="J55" i="4"/>
  <c r="I55" i="4"/>
  <c r="H55" i="4"/>
  <c r="G55" i="4"/>
  <c r="F55" i="4"/>
  <c r="E55" i="4"/>
  <c r="N54" i="4"/>
  <c r="M54" i="4"/>
  <c r="L54" i="4"/>
  <c r="K54" i="4"/>
  <c r="J54" i="4"/>
  <c r="I54" i="4"/>
  <c r="H54" i="4"/>
  <c r="G54" i="4"/>
  <c r="F54" i="4"/>
  <c r="E54" i="4"/>
  <c r="N53" i="4"/>
  <c r="M53" i="4"/>
  <c r="L53" i="4"/>
  <c r="K53" i="4"/>
  <c r="J53" i="4"/>
  <c r="I53" i="4"/>
  <c r="H53" i="4"/>
  <c r="G53" i="4"/>
  <c r="F53" i="4"/>
  <c r="E53" i="4"/>
  <c r="N52" i="4"/>
  <c r="M52" i="4"/>
  <c r="L52" i="4"/>
  <c r="K52" i="4"/>
  <c r="J52" i="4"/>
  <c r="I52" i="4"/>
  <c r="H52" i="4"/>
  <c r="G52" i="4"/>
  <c r="F52" i="4"/>
  <c r="E52" i="4"/>
  <c r="N51" i="4"/>
  <c r="M51" i="4"/>
  <c r="L51" i="4"/>
  <c r="K51" i="4"/>
  <c r="J51" i="4"/>
  <c r="I51" i="4"/>
  <c r="H51" i="4"/>
  <c r="G51" i="4"/>
  <c r="F51" i="4"/>
  <c r="E51" i="4"/>
  <c r="N50" i="4"/>
  <c r="M50" i="4"/>
  <c r="L50" i="4"/>
  <c r="K50" i="4"/>
  <c r="J50" i="4"/>
  <c r="I50" i="4"/>
  <c r="H50" i="4"/>
  <c r="G50" i="4"/>
  <c r="F50" i="4"/>
  <c r="E50" i="4"/>
  <c r="N49" i="4"/>
  <c r="M49" i="4"/>
  <c r="L49" i="4"/>
  <c r="K49" i="4"/>
  <c r="J49" i="4"/>
  <c r="I49" i="4"/>
  <c r="H49" i="4"/>
  <c r="G49" i="4"/>
  <c r="F49" i="4"/>
  <c r="E49" i="4"/>
  <c r="N47" i="4"/>
  <c r="M47" i="4"/>
  <c r="L47" i="4"/>
  <c r="K47" i="4"/>
  <c r="J47" i="4"/>
  <c r="I47" i="4"/>
  <c r="H47" i="4"/>
  <c r="G47" i="4"/>
  <c r="F47" i="4"/>
  <c r="E47" i="4"/>
  <c r="N46" i="4"/>
  <c r="M46" i="4"/>
  <c r="L46" i="4"/>
  <c r="K46" i="4"/>
  <c r="J46" i="4"/>
  <c r="I46" i="4"/>
  <c r="H46" i="4"/>
  <c r="G46" i="4"/>
  <c r="F46" i="4"/>
  <c r="E46" i="4"/>
  <c r="N45" i="4"/>
  <c r="M45" i="4"/>
  <c r="L45" i="4"/>
  <c r="K45" i="4"/>
  <c r="J45" i="4"/>
  <c r="I45" i="4"/>
  <c r="H45" i="4"/>
  <c r="G45" i="4"/>
  <c r="F45" i="4"/>
  <c r="E45" i="4"/>
  <c r="N44" i="4"/>
  <c r="M44" i="4"/>
  <c r="L44" i="4"/>
  <c r="K44" i="4"/>
  <c r="J44" i="4"/>
  <c r="I44" i="4"/>
  <c r="H44" i="4"/>
  <c r="G44" i="4"/>
  <c r="F44" i="4"/>
  <c r="E44" i="4"/>
  <c r="N43" i="4"/>
  <c r="M43" i="4"/>
  <c r="L43" i="4"/>
  <c r="K43" i="4"/>
  <c r="J43" i="4"/>
  <c r="I43" i="4"/>
  <c r="H43" i="4"/>
  <c r="G43" i="4"/>
  <c r="F43" i="4"/>
  <c r="E43" i="4"/>
  <c r="N42" i="4"/>
  <c r="M42" i="4"/>
  <c r="L42" i="4"/>
  <c r="K42" i="4"/>
  <c r="J42" i="4"/>
  <c r="I42" i="4"/>
  <c r="H42" i="4"/>
  <c r="G42" i="4"/>
  <c r="F42" i="4"/>
  <c r="E42" i="4"/>
  <c r="N41" i="4"/>
  <c r="M41" i="4"/>
  <c r="L41" i="4"/>
  <c r="K41" i="4"/>
  <c r="J41" i="4"/>
  <c r="I41" i="4"/>
  <c r="H41" i="4"/>
  <c r="G41" i="4"/>
  <c r="F41" i="4"/>
  <c r="E41" i="4"/>
  <c r="N40" i="4"/>
  <c r="M40" i="4"/>
  <c r="L40" i="4"/>
  <c r="K40" i="4"/>
  <c r="J40" i="4"/>
  <c r="I40" i="4"/>
  <c r="H40" i="4"/>
  <c r="G40" i="4"/>
  <c r="F40" i="4"/>
  <c r="E40" i="4"/>
  <c r="N39" i="4"/>
  <c r="M39" i="4"/>
  <c r="L39" i="4"/>
  <c r="K39" i="4"/>
  <c r="J39" i="4"/>
  <c r="I39" i="4"/>
  <c r="H39" i="4"/>
  <c r="G39" i="4"/>
  <c r="F39" i="4"/>
  <c r="E39" i="4"/>
  <c r="N38" i="4"/>
  <c r="M38" i="4"/>
  <c r="L38" i="4"/>
  <c r="K38" i="4"/>
  <c r="J38" i="4"/>
  <c r="I38" i="4"/>
  <c r="H38" i="4"/>
  <c r="G38" i="4"/>
  <c r="F38" i="4"/>
  <c r="E38" i="4"/>
  <c r="N36" i="4"/>
  <c r="M36" i="4"/>
  <c r="L36" i="4"/>
  <c r="K36" i="4"/>
  <c r="J36" i="4"/>
  <c r="I36" i="4"/>
  <c r="H36" i="4"/>
  <c r="G36" i="4"/>
  <c r="F36" i="4"/>
  <c r="E36" i="4"/>
  <c r="N35" i="4"/>
  <c r="M35" i="4"/>
  <c r="L35" i="4"/>
  <c r="K35" i="4"/>
  <c r="J35" i="4"/>
  <c r="I35" i="4"/>
  <c r="H35" i="4"/>
  <c r="G35" i="4"/>
  <c r="F35" i="4"/>
  <c r="E35" i="4"/>
  <c r="N34" i="4"/>
  <c r="M34" i="4"/>
  <c r="L34" i="4"/>
  <c r="K34" i="4"/>
  <c r="J34" i="4"/>
  <c r="I34" i="4"/>
  <c r="H34" i="4"/>
  <c r="G34" i="4"/>
  <c r="F34" i="4"/>
  <c r="E34" i="4"/>
  <c r="N33" i="4"/>
  <c r="M33" i="4"/>
  <c r="L33" i="4"/>
  <c r="K33" i="4"/>
  <c r="J33" i="4"/>
  <c r="I33" i="4"/>
  <c r="H33" i="4"/>
  <c r="G33" i="4"/>
  <c r="F33" i="4"/>
  <c r="E33" i="4"/>
  <c r="N32" i="4"/>
  <c r="M32" i="4"/>
  <c r="L32" i="4"/>
  <c r="K32" i="4"/>
  <c r="J32" i="4"/>
  <c r="I32" i="4"/>
  <c r="H32" i="4"/>
  <c r="G32" i="4"/>
  <c r="F32" i="4"/>
  <c r="E32" i="4"/>
  <c r="N31" i="4"/>
  <c r="M31" i="4"/>
  <c r="L31" i="4"/>
  <c r="K31" i="4"/>
  <c r="J31" i="4"/>
  <c r="I31" i="4"/>
  <c r="H31" i="4"/>
  <c r="G31" i="4"/>
  <c r="F31" i="4"/>
  <c r="E31" i="4"/>
  <c r="N30" i="4"/>
  <c r="M30" i="4"/>
  <c r="L30" i="4"/>
  <c r="K30" i="4"/>
  <c r="J30" i="4"/>
  <c r="I30" i="4"/>
  <c r="H30" i="4"/>
  <c r="G30" i="4"/>
  <c r="F30" i="4"/>
  <c r="E30" i="4"/>
  <c r="N29" i="4"/>
  <c r="M29" i="4"/>
  <c r="L29" i="4"/>
  <c r="K29" i="4"/>
  <c r="J29" i="4"/>
  <c r="I29" i="4"/>
  <c r="H29" i="4"/>
  <c r="G29" i="4"/>
  <c r="F29" i="4"/>
  <c r="E29" i="4"/>
  <c r="N28" i="4"/>
  <c r="M28" i="4"/>
  <c r="L28" i="4"/>
  <c r="K28" i="4"/>
  <c r="J28" i="4"/>
  <c r="I28" i="4"/>
  <c r="H28" i="4"/>
  <c r="G28" i="4"/>
  <c r="F28" i="4"/>
  <c r="E28" i="4"/>
  <c r="N27" i="4"/>
  <c r="M27" i="4"/>
  <c r="L27" i="4"/>
  <c r="K27" i="4"/>
  <c r="J27" i="4"/>
  <c r="I27" i="4"/>
  <c r="H27" i="4"/>
  <c r="G27" i="4"/>
  <c r="F27" i="4"/>
  <c r="E27" i="4"/>
  <c r="N26" i="4"/>
  <c r="M26" i="4"/>
  <c r="L26" i="4"/>
  <c r="K26" i="4"/>
  <c r="J26" i="4"/>
  <c r="I26" i="4"/>
  <c r="H26" i="4"/>
  <c r="G26" i="4"/>
  <c r="F26" i="4"/>
  <c r="E26" i="4"/>
  <c r="N24" i="4"/>
  <c r="M24" i="4"/>
  <c r="L24" i="4"/>
  <c r="K24" i="4"/>
  <c r="J24" i="4"/>
  <c r="I24" i="4"/>
  <c r="H24" i="4"/>
  <c r="G24" i="4"/>
  <c r="F24" i="4"/>
  <c r="E24" i="4"/>
  <c r="N23" i="4"/>
  <c r="M23" i="4"/>
  <c r="L23" i="4"/>
  <c r="K23" i="4"/>
  <c r="J23" i="4"/>
  <c r="I23" i="4"/>
  <c r="H23" i="4"/>
  <c r="G23" i="4"/>
  <c r="F23" i="4"/>
  <c r="E23" i="4"/>
  <c r="N22" i="4"/>
  <c r="M22" i="4"/>
  <c r="L22" i="4"/>
  <c r="K22" i="4"/>
  <c r="J22" i="4"/>
  <c r="I22" i="4"/>
  <c r="H22" i="4"/>
  <c r="G22" i="4"/>
  <c r="F22" i="4"/>
  <c r="E22" i="4"/>
  <c r="N21" i="4"/>
  <c r="M21" i="4"/>
  <c r="L21" i="4"/>
  <c r="K21" i="4"/>
  <c r="J21" i="4"/>
  <c r="I21" i="4"/>
  <c r="H21" i="4"/>
  <c r="G21" i="4"/>
  <c r="F21" i="4"/>
  <c r="E21" i="4"/>
  <c r="N20" i="4"/>
  <c r="M20" i="4"/>
  <c r="L20" i="4"/>
  <c r="K20" i="4"/>
  <c r="J20" i="4"/>
  <c r="I20" i="4"/>
  <c r="H20" i="4"/>
  <c r="G20" i="4"/>
  <c r="F20" i="4"/>
  <c r="E20" i="4"/>
  <c r="N19" i="4"/>
  <c r="M19" i="4"/>
  <c r="L19" i="4"/>
  <c r="K19" i="4"/>
  <c r="J19" i="4"/>
  <c r="I19" i="4"/>
  <c r="H19" i="4"/>
  <c r="G19" i="4"/>
  <c r="F19" i="4"/>
  <c r="E19" i="4"/>
  <c r="N18" i="4"/>
  <c r="M18" i="4"/>
  <c r="L18" i="4"/>
  <c r="K18" i="4"/>
  <c r="J18" i="4"/>
  <c r="I18" i="4"/>
  <c r="H18" i="4"/>
  <c r="G18" i="4"/>
  <c r="F18" i="4"/>
  <c r="E18" i="4"/>
  <c r="N17" i="4"/>
  <c r="M17" i="4"/>
  <c r="L17" i="4"/>
  <c r="K17" i="4"/>
  <c r="J17" i="4"/>
  <c r="I17" i="4"/>
  <c r="H17" i="4"/>
  <c r="G17" i="4"/>
  <c r="F17" i="4"/>
  <c r="E17" i="4"/>
  <c r="N16" i="4"/>
  <c r="M16" i="4"/>
  <c r="L16" i="4"/>
  <c r="K16" i="4"/>
  <c r="J16" i="4"/>
  <c r="I16" i="4"/>
  <c r="H16" i="4"/>
  <c r="G16" i="4"/>
  <c r="F16" i="4"/>
  <c r="E16" i="4"/>
  <c r="N15" i="4"/>
  <c r="M15" i="4"/>
  <c r="L15" i="4"/>
  <c r="K15" i="4"/>
  <c r="J15" i="4"/>
  <c r="I15" i="4"/>
  <c r="H15" i="4"/>
  <c r="G15" i="4"/>
  <c r="F15" i="4"/>
  <c r="E15" i="4"/>
  <c r="N14" i="4"/>
  <c r="M14" i="4"/>
  <c r="L14" i="4"/>
  <c r="K14" i="4"/>
  <c r="J14" i="4"/>
  <c r="I14" i="4"/>
  <c r="H14" i="4"/>
  <c r="G14" i="4"/>
  <c r="F14" i="4"/>
  <c r="E14" i="4"/>
  <c r="N13" i="4"/>
  <c r="M13" i="4"/>
  <c r="L13" i="4"/>
  <c r="K13" i="4"/>
  <c r="J13" i="4"/>
  <c r="I13" i="4"/>
  <c r="H13" i="4"/>
  <c r="G13" i="4"/>
  <c r="F13" i="4"/>
  <c r="E13" i="4"/>
  <c r="N12" i="4"/>
  <c r="M12" i="4"/>
  <c r="L12" i="4"/>
  <c r="K12" i="4"/>
  <c r="J12" i="4"/>
  <c r="I12" i="4"/>
  <c r="H12" i="4"/>
  <c r="G12" i="4"/>
  <c r="F12" i="4"/>
  <c r="E12" i="4"/>
  <c r="G148" i="30"/>
  <c r="G147" i="30"/>
  <c r="G146" i="30"/>
  <c r="G145" i="30"/>
  <c r="G144" i="30"/>
  <c r="G143" i="30"/>
  <c r="G142" i="30"/>
  <c r="G140" i="30"/>
  <c r="G139" i="30"/>
  <c r="G138" i="30"/>
  <c r="G137" i="30"/>
  <c r="G135" i="30"/>
  <c r="G134" i="30"/>
  <c r="G133" i="30"/>
  <c r="G132" i="30"/>
  <c r="G131" i="30"/>
  <c r="G130" i="30"/>
  <c r="G129" i="30"/>
  <c r="G128" i="30"/>
  <c r="G127" i="30"/>
  <c r="G126" i="30"/>
  <c r="G125" i="30"/>
  <c r="G124" i="30"/>
  <c r="G123" i="30"/>
  <c r="G121" i="30"/>
  <c r="G120" i="30"/>
  <c r="G119" i="30"/>
  <c r="G118" i="30"/>
  <c r="G117" i="30"/>
  <c r="G116" i="30"/>
  <c r="G115" i="30"/>
  <c r="G114" i="30"/>
  <c r="G113" i="30"/>
  <c r="G112" i="30"/>
  <c r="G111" i="30"/>
  <c r="G110" i="30"/>
  <c r="G108" i="30"/>
  <c r="G107" i="30"/>
  <c r="G106" i="30"/>
  <c r="G105" i="30"/>
  <c r="G104" i="30"/>
  <c r="G103" i="30"/>
  <c r="G102" i="30"/>
  <c r="G101" i="30"/>
  <c r="G100" i="30"/>
  <c r="G99" i="30"/>
  <c r="G98" i="30"/>
  <c r="G97" i="30"/>
  <c r="G96" i="30"/>
  <c r="G95" i="30"/>
  <c r="G94" i="30"/>
  <c r="G93" i="30"/>
  <c r="G92" i="30"/>
  <c r="G91" i="30"/>
  <c r="G89" i="30"/>
  <c r="G88" i="30"/>
  <c r="G87" i="30"/>
  <c r="G86" i="30"/>
  <c r="G85" i="30"/>
  <c r="G84" i="30"/>
  <c r="G83" i="30"/>
  <c r="G82" i="30"/>
  <c r="G81" i="30"/>
  <c r="G80" i="30"/>
  <c r="G78" i="30"/>
  <c r="G77" i="30"/>
  <c r="G76" i="30"/>
  <c r="G75" i="30"/>
  <c r="G74" i="30"/>
  <c r="G72" i="30"/>
  <c r="G71" i="30"/>
  <c r="G70" i="30"/>
  <c r="G69" i="30"/>
  <c r="G68" i="30"/>
  <c r="G67" i="30"/>
  <c r="G66" i="30"/>
  <c r="G65" i="30"/>
  <c r="G64" i="30"/>
  <c r="G63" i="30"/>
  <c r="G61" i="30"/>
  <c r="G60" i="30"/>
  <c r="G59" i="30"/>
  <c r="G58" i="30"/>
  <c r="G57" i="30"/>
  <c r="G56" i="30"/>
  <c r="G55" i="30"/>
  <c r="G54" i="30"/>
  <c r="G53" i="30"/>
  <c r="G52" i="30"/>
  <c r="G51" i="30"/>
  <c r="G50" i="30"/>
  <c r="G49" i="30"/>
  <c r="G47" i="30"/>
  <c r="G46" i="30"/>
  <c r="G45" i="30"/>
  <c r="G44" i="30"/>
  <c r="G43" i="30"/>
  <c r="G42" i="30"/>
  <c r="G41" i="30"/>
  <c r="G40" i="30"/>
  <c r="G39" i="30"/>
  <c r="G38" i="30"/>
  <c r="G36" i="30"/>
  <c r="G35" i="30"/>
  <c r="G34" i="30"/>
  <c r="G33" i="30"/>
  <c r="G32" i="30"/>
  <c r="G31" i="30"/>
  <c r="G30" i="30"/>
  <c r="G29" i="30"/>
  <c r="G28" i="30"/>
  <c r="G27" i="30"/>
  <c r="G26" i="30"/>
  <c r="G24" i="30"/>
  <c r="G23" i="30"/>
  <c r="G22" i="30"/>
  <c r="G21" i="30"/>
  <c r="G20" i="30"/>
  <c r="G19" i="30"/>
  <c r="G18" i="30"/>
  <c r="G17" i="30"/>
  <c r="G16" i="30"/>
  <c r="G15" i="30"/>
  <c r="G14" i="30"/>
  <c r="G13" i="30"/>
  <c r="G12" i="30"/>
  <c r="E148" i="30"/>
  <c r="E147" i="30"/>
  <c r="E146" i="30"/>
  <c r="E145" i="30"/>
  <c r="E144" i="30"/>
  <c r="E143" i="30"/>
  <c r="E142" i="30"/>
  <c r="E140" i="30"/>
  <c r="E139" i="30"/>
  <c r="E138" i="30"/>
  <c r="E137" i="30"/>
  <c r="E135" i="30"/>
  <c r="E134" i="30"/>
  <c r="E133" i="30"/>
  <c r="E132" i="30"/>
  <c r="E131" i="30"/>
  <c r="E130" i="30"/>
  <c r="E129" i="30"/>
  <c r="E128" i="30"/>
  <c r="E127" i="30"/>
  <c r="E126" i="30"/>
  <c r="E125" i="30"/>
  <c r="E124" i="30"/>
  <c r="E123" i="30"/>
  <c r="E121" i="30"/>
  <c r="E120" i="30"/>
  <c r="E119" i="30"/>
  <c r="E118" i="30"/>
  <c r="E117" i="30"/>
  <c r="E116" i="30"/>
  <c r="E115" i="30"/>
  <c r="E114" i="30"/>
  <c r="E113" i="30"/>
  <c r="E112" i="30"/>
  <c r="E111" i="30"/>
  <c r="E110" i="30"/>
  <c r="E108" i="30"/>
  <c r="E107" i="30"/>
  <c r="E106" i="30"/>
  <c r="E105" i="30"/>
  <c r="E104" i="30"/>
  <c r="E103" i="30"/>
  <c r="E102" i="30"/>
  <c r="E101" i="30"/>
  <c r="E100" i="30"/>
  <c r="E99" i="30"/>
  <c r="E98" i="30"/>
  <c r="E97" i="30"/>
  <c r="E96" i="30"/>
  <c r="E95" i="30"/>
  <c r="E94" i="30"/>
  <c r="E93" i="30"/>
  <c r="E92" i="30"/>
  <c r="E91" i="30"/>
  <c r="E89" i="30"/>
  <c r="E88" i="30"/>
  <c r="E87" i="30"/>
  <c r="E86" i="30"/>
  <c r="E85" i="30"/>
  <c r="E84" i="30"/>
  <c r="E83" i="30"/>
  <c r="E82" i="30"/>
  <c r="E81" i="30"/>
  <c r="E80" i="30"/>
  <c r="E78" i="30"/>
  <c r="E77" i="30"/>
  <c r="E76" i="30"/>
  <c r="E75" i="30"/>
  <c r="E74" i="30"/>
  <c r="E72" i="30"/>
  <c r="E71" i="30"/>
  <c r="E70" i="30"/>
  <c r="E69" i="30"/>
  <c r="E68" i="30"/>
  <c r="E67" i="30"/>
  <c r="E66" i="30"/>
  <c r="E65" i="30"/>
  <c r="E64" i="30"/>
  <c r="E63" i="30"/>
  <c r="E61" i="30"/>
  <c r="E60" i="30"/>
  <c r="E59" i="30"/>
  <c r="E58" i="30"/>
  <c r="E57" i="30"/>
  <c r="E56" i="30"/>
  <c r="E55" i="30"/>
  <c r="E54" i="30"/>
  <c r="E53" i="30"/>
  <c r="E52" i="30"/>
  <c r="E51" i="30"/>
  <c r="E50" i="30"/>
  <c r="E49" i="30"/>
  <c r="E47" i="30"/>
  <c r="E46" i="30"/>
  <c r="E45" i="30"/>
  <c r="E44" i="30"/>
  <c r="E43" i="30"/>
  <c r="E42" i="30"/>
  <c r="E41" i="30"/>
  <c r="E40" i="30"/>
  <c r="E39" i="30"/>
  <c r="E38" i="30"/>
  <c r="E36" i="30"/>
  <c r="E35" i="30"/>
  <c r="E34" i="30"/>
  <c r="E33" i="30"/>
  <c r="E32" i="30"/>
  <c r="E31" i="30"/>
  <c r="E30" i="30"/>
  <c r="E29" i="30"/>
  <c r="E28" i="30"/>
  <c r="E27" i="30"/>
  <c r="E26" i="30"/>
  <c r="E24" i="30"/>
  <c r="E23" i="30"/>
  <c r="E22" i="30"/>
  <c r="E21" i="30"/>
  <c r="E20" i="30"/>
  <c r="E19" i="30"/>
  <c r="E18" i="30"/>
  <c r="E17" i="30"/>
  <c r="E16" i="30"/>
  <c r="E15" i="30"/>
  <c r="E14" i="30"/>
  <c r="E13" i="30"/>
  <c r="E12" i="30"/>
  <c r="AG148" i="12" l="1"/>
  <c r="AF148" i="12"/>
  <c r="AE148" i="12"/>
  <c r="AD148" i="12"/>
  <c r="AC148" i="12"/>
  <c r="AB148" i="12"/>
  <c r="AA148" i="12"/>
  <c r="Z148" i="12"/>
  <c r="Y148" i="12"/>
  <c r="X148" i="12"/>
  <c r="AG147" i="12"/>
  <c r="AF147" i="12"/>
  <c r="AE147" i="12"/>
  <c r="AD147" i="12"/>
  <c r="AC147" i="12"/>
  <c r="AB147" i="12"/>
  <c r="AA147" i="12"/>
  <c r="Z147" i="12"/>
  <c r="Y147" i="12"/>
  <c r="X147" i="12"/>
  <c r="AG146" i="12"/>
  <c r="AF146" i="12"/>
  <c r="AE146" i="12"/>
  <c r="AD146" i="12"/>
  <c r="AC146" i="12"/>
  <c r="AB146" i="12"/>
  <c r="AA146" i="12"/>
  <c r="Z146" i="12"/>
  <c r="Y146" i="12"/>
  <c r="X146" i="12"/>
  <c r="AG145" i="12"/>
  <c r="AF145" i="12"/>
  <c r="AE145" i="12"/>
  <c r="AD145" i="12"/>
  <c r="AC145" i="12"/>
  <c r="AB145" i="12"/>
  <c r="AA145" i="12"/>
  <c r="Z145" i="12"/>
  <c r="Y145" i="12"/>
  <c r="X145" i="12"/>
  <c r="AG144" i="12"/>
  <c r="AF144" i="12"/>
  <c r="AE144" i="12"/>
  <c r="AD144" i="12"/>
  <c r="AC144" i="12"/>
  <c r="AB144" i="12"/>
  <c r="AA144" i="12"/>
  <c r="Z144" i="12"/>
  <c r="Y144" i="12"/>
  <c r="X144" i="12"/>
  <c r="AG143" i="12"/>
  <c r="AF143" i="12"/>
  <c r="AE143" i="12"/>
  <c r="AD143" i="12"/>
  <c r="AC143" i="12"/>
  <c r="AB143" i="12"/>
  <c r="AA143" i="12"/>
  <c r="Z143" i="12"/>
  <c r="Y143" i="12"/>
  <c r="X143" i="12"/>
  <c r="AG142" i="12"/>
  <c r="AF142" i="12"/>
  <c r="AE142" i="12"/>
  <c r="AD142" i="12"/>
  <c r="AC142" i="12"/>
  <c r="AB142" i="12"/>
  <c r="AA142" i="12"/>
  <c r="Z142" i="12"/>
  <c r="Y142" i="12"/>
  <c r="X142" i="12"/>
  <c r="AG140" i="12"/>
  <c r="AF140" i="12"/>
  <c r="AE140" i="12"/>
  <c r="AD140" i="12"/>
  <c r="AC140" i="12"/>
  <c r="AB140" i="12"/>
  <c r="AA140" i="12"/>
  <c r="Z140" i="12"/>
  <c r="Y140" i="12"/>
  <c r="X140" i="12"/>
  <c r="AG139" i="12"/>
  <c r="AF139" i="12"/>
  <c r="AE139" i="12"/>
  <c r="AD139" i="12"/>
  <c r="AC139" i="12"/>
  <c r="AB139" i="12"/>
  <c r="AA139" i="12"/>
  <c r="Z139" i="12"/>
  <c r="Y139" i="12"/>
  <c r="X139" i="12"/>
  <c r="AG138" i="12"/>
  <c r="AF138" i="12"/>
  <c r="AE138" i="12"/>
  <c r="AD138" i="12"/>
  <c r="AC138" i="12"/>
  <c r="AB138" i="12"/>
  <c r="AA138" i="12"/>
  <c r="Z138" i="12"/>
  <c r="Y138" i="12"/>
  <c r="X138" i="12"/>
  <c r="AG137" i="12"/>
  <c r="AF137" i="12"/>
  <c r="AE137" i="12"/>
  <c r="AD137" i="12"/>
  <c r="AC137" i="12"/>
  <c r="AB137" i="12"/>
  <c r="AA137" i="12"/>
  <c r="Z137" i="12"/>
  <c r="Y137" i="12"/>
  <c r="X137" i="12"/>
  <c r="AG135" i="12"/>
  <c r="AF135" i="12"/>
  <c r="AE135" i="12"/>
  <c r="AD135" i="12"/>
  <c r="AC135" i="12"/>
  <c r="AB135" i="12"/>
  <c r="AA135" i="12"/>
  <c r="Z135" i="12"/>
  <c r="Y135" i="12"/>
  <c r="X135" i="12"/>
  <c r="AG134" i="12"/>
  <c r="AF134" i="12"/>
  <c r="AE134" i="12"/>
  <c r="AD134" i="12"/>
  <c r="AC134" i="12"/>
  <c r="AB134" i="12"/>
  <c r="AA134" i="12"/>
  <c r="Z134" i="12"/>
  <c r="Y134" i="12"/>
  <c r="X134" i="12"/>
  <c r="AG133" i="12"/>
  <c r="AF133" i="12"/>
  <c r="AE133" i="12"/>
  <c r="AD133" i="12"/>
  <c r="AC133" i="12"/>
  <c r="AB133" i="12"/>
  <c r="AA133" i="12"/>
  <c r="Z133" i="12"/>
  <c r="Y133" i="12"/>
  <c r="X133" i="12"/>
  <c r="AG132" i="12"/>
  <c r="AF132" i="12"/>
  <c r="AE132" i="12"/>
  <c r="AD132" i="12"/>
  <c r="AC132" i="12"/>
  <c r="AB132" i="12"/>
  <c r="AA132" i="12"/>
  <c r="Z132" i="12"/>
  <c r="Y132" i="12"/>
  <c r="X132" i="12"/>
  <c r="AG131" i="12"/>
  <c r="AF131" i="12"/>
  <c r="AE131" i="12"/>
  <c r="AD131" i="12"/>
  <c r="AC131" i="12"/>
  <c r="AB131" i="12"/>
  <c r="AA131" i="12"/>
  <c r="Z131" i="12"/>
  <c r="Y131" i="12"/>
  <c r="X131" i="12"/>
  <c r="AG130" i="12"/>
  <c r="AF130" i="12"/>
  <c r="AE130" i="12"/>
  <c r="AD130" i="12"/>
  <c r="AC130" i="12"/>
  <c r="AB130" i="12"/>
  <c r="AA130" i="12"/>
  <c r="Z130" i="12"/>
  <c r="Y130" i="12"/>
  <c r="X130" i="12"/>
  <c r="AG129" i="12"/>
  <c r="AF129" i="12"/>
  <c r="AE129" i="12"/>
  <c r="AD129" i="12"/>
  <c r="AC129" i="12"/>
  <c r="AB129" i="12"/>
  <c r="AA129" i="12"/>
  <c r="Z129" i="12"/>
  <c r="Y129" i="12"/>
  <c r="X129" i="12"/>
  <c r="AG128" i="12"/>
  <c r="AF128" i="12"/>
  <c r="AE128" i="12"/>
  <c r="AD128" i="12"/>
  <c r="AC128" i="12"/>
  <c r="AB128" i="12"/>
  <c r="AA128" i="12"/>
  <c r="Z128" i="12"/>
  <c r="Y128" i="12"/>
  <c r="X128" i="12"/>
  <c r="AG127" i="12"/>
  <c r="AF127" i="12"/>
  <c r="AE127" i="12"/>
  <c r="AD127" i="12"/>
  <c r="AC127" i="12"/>
  <c r="AB127" i="12"/>
  <c r="AA127" i="12"/>
  <c r="Z127" i="12"/>
  <c r="Y127" i="12"/>
  <c r="X127" i="12"/>
  <c r="AG126" i="12"/>
  <c r="AF126" i="12"/>
  <c r="AE126" i="12"/>
  <c r="AD126" i="12"/>
  <c r="AC126" i="12"/>
  <c r="AB126" i="12"/>
  <c r="AA126" i="12"/>
  <c r="Z126" i="12"/>
  <c r="Y126" i="12"/>
  <c r="X126" i="12"/>
  <c r="AG125" i="12"/>
  <c r="AF125" i="12"/>
  <c r="AE125" i="12"/>
  <c r="AD125" i="12"/>
  <c r="AC125" i="12"/>
  <c r="AB125" i="12"/>
  <c r="AA125" i="12"/>
  <c r="Z125" i="12"/>
  <c r="Y125" i="12"/>
  <c r="X125" i="12"/>
  <c r="AG124" i="12"/>
  <c r="AF124" i="12"/>
  <c r="AE124" i="12"/>
  <c r="AD124" i="12"/>
  <c r="AC124" i="12"/>
  <c r="AB124" i="12"/>
  <c r="AA124" i="12"/>
  <c r="Z124" i="12"/>
  <c r="Y124" i="12"/>
  <c r="X124" i="12"/>
  <c r="AG123" i="12"/>
  <c r="AF123" i="12"/>
  <c r="AE123" i="12"/>
  <c r="AD123" i="12"/>
  <c r="AC123" i="12"/>
  <c r="AB123" i="12"/>
  <c r="AA123" i="12"/>
  <c r="Z123" i="12"/>
  <c r="Y123" i="12"/>
  <c r="X123" i="12"/>
  <c r="AG121" i="12"/>
  <c r="AF121" i="12"/>
  <c r="AE121" i="12"/>
  <c r="AD121" i="12"/>
  <c r="AC121" i="12"/>
  <c r="AB121" i="12"/>
  <c r="AA121" i="12"/>
  <c r="Z121" i="12"/>
  <c r="Y121" i="12"/>
  <c r="X121" i="12"/>
  <c r="AG120" i="12"/>
  <c r="AF120" i="12"/>
  <c r="AE120" i="12"/>
  <c r="AD120" i="12"/>
  <c r="AC120" i="12"/>
  <c r="AB120" i="12"/>
  <c r="AA120" i="12"/>
  <c r="Z120" i="12"/>
  <c r="Y120" i="12"/>
  <c r="X120" i="12"/>
  <c r="AG119" i="12"/>
  <c r="AF119" i="12"/>
  <c r="AE119" i="12"/>
  <c r="AD119" i="12"/>
  <c r="AC119" i="12"/>
  <c r="AB119" i="12"/>
  <c r="AA119" i="12"/>
  <c r="Z119" i="12"/>
  <c r="Y119" i="12"/>
  <c r="X119" i="12"/>
  <c r="AG118" i="12"/>
  <c r="AF118" i="12"/>
  <c r="AE118" i="12"/>
  <c r="AD118" i="12"/>
  <c r="AC118" i="12"/>
  <c r="AB118" i="12"/>
  <c r="AA118" i="12"/>
  <c r="Z118" i="12"/>
  <c r="Y118" i="12"/>
  <c r="X118" i="12"/>
  <c r="AG117" i="12"/>
  <c r="AF117" i="12"/>
  <c r="AE117" i="12"/>
  <c r="AD117" i="12"/>
  <c r="AC117" i="12"/>
  <c r="AB117" i="12"/>
  <c r="AA117" i="12"/>
  <c r="Z117" i="12"/>
  <c r="Y117" i="12"/>
  <c r="X117" i="12"/>
  <c r="AG116" i="12"/>
  <c r="AF116" i="12"/>
  <c r="AE116" i="12"/>
  <c r="AD116" i="12"/>
  <c r="AC116" i="12"/>
  <c r="AB116" i="12"/>
  <c r="AA116" i="12"/>
  <c r="Z116" i="12"/>
  <c r="Y116" i="12"/>
  <c r="X116" i="12"/>
  <c r="AG115" i="12"/>
  <c r="AF115" i="12"/>
  <c r="AE115" i="12"/>
  <c r="AD115" i="12"/>
  <c r="AC115" i="12"/>
  <c r="AB115" i="12"/>
  <c r="AA115" i="12"/>
  <c r="Z115" i="12"/>
  <c r="Y115" i="12"/>
  <c r="X115" i="12"/>
  <c r="AG114" i="12"/>
  <c r="AF114" i="12"/>
  <c r="AE114" i="12"/>
  <c r="AD114" i="12"/>
  <c r="AC114" i="12"/>
  <c r="AB114" i="12"/>
  <c r="AA114" i="12"/>
  <c r="Z114" i="12"/>
  <c r="Y114" i="12"/>
  <c r="X114" i="12"/>
  <c r="AG113" i="12"/>
  <c r="AF113" i="12"/>
  <c r="AE113" i="12"/>
  <c r="AD113" i="12"/>
  <c r="AC113" i="12"/>
  <c r="AB113" i="12"/>
  <c r="AA113" i="12"/>
  <c r="Z113" i="12"/>
  <c r="Y113" i="12"/>
  <c r="X113" i="12"/>
  <c r="AG112" i="12"/>
  <c r="AF112" i="12"/>
  <c r="AE112" i="12"/>
  <c r="AD112" i="12"/>
  <c r="AC112" i="12"/>
  <c r="AB112" i="12"/>
  <c r="AA112" i="12"/>
  <c r="Z112" i="12"/>
  <c r="Y112" i="12"/>
  <c r="X112" i="12"/>
  <c r="AG111" i="12"/>
  <c r="AF111" i="12"/>
  <c r="AE111" i="12"/>
  <c r="AD111" i="12"/>
  <c r="AC111" i="12"/>
  <c r="AB111" i="12"/>
  <c r="AA111" i="12"/>
  <c r="Z111" i="12"/>
  <c r="Y111" i="12"/>
  <c r="X111" i="12"/>
  <c r="AG110" i="12"/>
  <c r="AF110" i="12"/>
  <c r="AE110" i="12"/>
  <c r="AD110" i="12"/>
  <c r="AC110" i="12"/>
  <c r="AB110" i="12"/>
  <c r="AA110" i="12"/>
  <c r="Z110" i="12"/>
  <c r="Y110" i="12"/>
  <c r="X110" i="12"/>
  <c r="AG107" i="12"/>
  <c r="AF107" i="12"/>
  <c r="AE107" i="12"/>
  <c r="AD107" i="12"/>
  <c r="AC107" i="12"/>
  <c r="AB107" i="12"/>
  <c r="AA107" i="12"/>
  <c r="Z107" i="12"/>
  <c r="Y107" i="12"/>
  <c r="X107" i="12"/>
  <c r="AG106" i="12"/>
  <c r="AF106" i="12"/>
  <c r="AE106" i="12"/>
  <c r="AD106" i="12"/>
  <c r="AC106" i="12"/>
  <c r="AB106" i="12"/>
  <c r="AA106" i="12"/>
  <c r="Z106" i="12"/>
  <c r="Y106" i="12"/>
  <c r="X106" i="12"/>
  <c r="AG105" i="12"/>
  <c r="AF105" i="12"/>
  <c r="AE105" i="12"/>
  <c r="AD105" i="12"/>
  <c r="AC105" i="12"/>
  <c r="AB105" i="12"/>
  <c r="AA105" i="12"/>
  <c r="Z105" i="12"/>
  <c r="Y105" i="12"/>
  <c r="X105" i="12"/>
  <c r="AG104" i="12"/>
  <c r="AF104" i="12"/>
  <c r="AE104" i="12"/>
  <c r="AD104" i="12"/>
  <c r="AC104" i="12"/>
  <c r="AB104" i="12"/>
  <c r="AA104" i="12"/>
  <c r="Z104" i="12"/>
  <c r="Y104" i="12"/>
  <c r="X104" i="12"/>
  <c r="AG103" i="12"/>
  <c r="AF103" i="12"/>
  <c r="AE103" i="12"/>
  <c r="AD103" i="12"/>
  <c r="AC103" i="12"/>
  <c r="AB103" i="12"/>
  <c r="AA103" i="12"/>
  <c r="Z103" i="12"/>
  <c r="Y103" i="12"/>
  <c r="X103" i="12"/>
  <c r="AG102" i="12"/>
  <c r="AF102" i="12"/>
  <c r="AE102" i="12"/>
  <c r="AD102" i="12"/>
  <c r="AC102" i="12"/>
  <c r="AB102" i="12"/>
  <c r="AA102" i="12"/>
  <c r="Z102" i="12"/>
  <c r="Y102" i="12"/>
  <c r="X102" i="12"/>
  <c r="AG101" i="12"/>
  <c r="AF101" i="12"/>
  <c r="AE101" i="12"/>
  <c r="AD101" i="12"/>
  <c r="AC101" i="12"/>
  <c r="AB101" i="12"/>
  <c r="AA101" i="12"/>
  <c r="Z101" i="12"/>
  <c r="Y101" i="12"/>
  <c r="X101" i="12"/>
  <c r="AG100" i="12"/>
  <c r="AF100" i="12"/>
  <c r="AE100" i="12"/>
  <c r="AD100" i="12"/>
  <c r="AC100" i="12"/>
  <c r="AB100" i="12"/>
  <c r="AA100" i="12"/>
  <c r="Z100" i="12"/>
  <c r="Y100" i="12"/>
  <c r="X100" i="12"/>
  <c r="AG99" i="12"/>
  <c r="AF99" i="12"/>
  <c r="AE99" i="12"/>
  <c r="AD99" i="12"/>
  <c r="AC99" i="12"/>
  <c r="AB99" i="12"/>
  <c r="AA99" i="12"/>
  <c r="Z99" i="12"/>
  <c r="Y99" i="12"/>
  <c r="X99" i="12"/>
  <c r="AG98" i="12"/>
  <c r="AF98" i="12"/>
  <c r="AE98" i="12"/>
  <c r="AD98" i="12"/>
  <c r="AC98" i="12"/>
  <c r="AB98" i="12"/>
  <c r="AA98" i="12"/>
  <c r="Z98" i="12"/>
  <c r="Y98" i="12"/>
  <c r="X98" i="12"/>
  <c r="AG97" i="12"/>
  <c r="AF97" i="12"/>
  <c r="AE97" i="12"/>
  <c r="AD97" i="12"/>
  <c r="AC97" i="12"/>
  <c r="AB97" i="12"/>
  <c r="AA97" i="12"/>
  <c r="Z97" i="12"/>
  <c r="Y97" i="12"/>
  <c r="X97" i="12"/>
  <c r="AG96" i="12"/>
  <c r="AF96" i="12"/>
  <c r="AE96" i="12"/>
  <c r="AD96" i="12"/>
  <c r="AC96" i="12"/>
  <c r="AB96" i="12"/>
  <c r="AA96" i="12"/>
  <c r="Z96" i="12"/>
  <c r="Y96" i="12"/>
  <c r="X96" i="12"/>
  <c r="AG95" i="12"/>
  <c r="AF95" i="12"/>
  <c r="AE95" i="12"/>
  <c r="AD95" i="12"/>
  <c r="AC95" i="12"/>
  <c r="AB95" i="12"/>
  <c r="AA95" i="12"/>
  <c r="Z95" i="12"/>
  <c r="Y95" i="12"/>
  <c r="X95" i="12"/>
  <c r="AG94" i="12"/>
  <c r="AF94" i="12"/>
  <c r="AE94" i="12"/>
  <c r="AD94" i="12"/>
  <c r="AC94" i="12"/>
  <c r="AB94" i="12"/>
  <c r="AA94" i="12"/>
  <c r="Z94" i="12"/>
  <c r="Y94" i="12"/>
  <c r="X94" i="12"/>
  <c r="AG93" i="12"/>
  <c r="AF93" i="12"/>
  <c r="AE93" i="12"/>
  <c r="AD93" i="12"/>
  <c r="AC93" i="12"/>
  <c r="AB93" i="12"/>
  <c r="AA93" i="12"/>
  <c r="Z93" i="12"/>
  <c r="Y93" i="12"/>
  <c r="X93" i="12"/>
  <c r="AG92" i="12"/>
  <c r="AF92" i="12"/>
  <c r="AE92" i="12"/>
  <c r="AD92" i="12"/>
  <c r="AC92" i="12"/>
  <c r="AB92" i="12"/>
  <c r="AA92" i="12"/>
  <c r="Z92" i="12"/>
  <c r="Y92" i="12"/>
  <c r="X92" i="12"/>
  <c r="AG91" i="12"/>
  <c r="AF91" i="12"/>
  <c r="AE91" i="12"/>
  <c r="AD91" i="12"/>
  <c r="AC91" i="12"/>
  <c r="AB91" i="12"/>
  <c r="AA91" i="12"/>
  <c r="Z91" i="12"/>
  <c r="Y91" i="12"/>
  <c r="X91" i="12"/>
  <c r="AG89" i="12"/>
  <c r="AF89" i="12"/>
  <c r="AE89" i="12"/>
  <c r="AD89" i="12"/>
  <c r="AC89" i="12"/>
  <c r="AB89" i="12"/>
  <c r="AA89" i="12"/>
  <c r="Z89" i="12"/>
  <c r="Y89" i="12"/>
  <c r="X89" i="12"/>
  <c r="AG88" i="12"/>
  <c r="AF88" i="12"/>
  <c r="AE88" i="12"/>
  <c r="AD88" i="12"/>
  <c r="AC88" i="12"/>
  <c r="AB88" i="12"/>
  <c r="AA88" i="12"/>
  <c r="Z88" i="12"/>
  <c r="Y88" i="12"/>
  <c r="X88" i="12"/>
  <c r="AG87" i="12"/>
  <c r="AF87" i="12"/>
  <c r="AE87" i="12"/>
  <c r="AD87" i="12"/>
  <c r="AC87" i="12"/>
  <c r="AB87" i="12"/>
  <c r="AA87" i="12"/>
  <c r="Z87" i="12"/>
  <c r="Y87" i="12"/>
  <c r="X87" i="12"/>
  <c r="AG86" i="12"/>
  <c r="AF86" i="12"/>
  <c r="AE86" i="12"/>
  <c r="AD86" i="12"/>
  <c r="AC86" i="12"/>
  <c r="AB86" i="12"/>
  <c r="AA86" i="12"/>
  <c r="Z86" i="12"/>
  <c r="Y86" i="12"/>
  <c r="X86" i="12"/>
  <c r="AG85" i="12"/>
  <c r="AF85" i="12"/>
  <c r="AE85" i="12"/>
  <c r="AD85" i="12"/>
  <c r="AC85" i="12"/>
  <c r="AB85" i="12"/>
  <c r="AA85" i="12"/>
  <c r="Z85" i="12"/>
  <c r="Y85" i="12"/>
  <c r="X85" i="12"/>
  <c r="AG84" i="12"/>
  <c r="AF84" i="12"/>
  <c r="AE84" i="12"/>
  <c r="AD84" i="12"/>
  <c r="AC84" i="12"/>
  <c r="AB84" i="12"/>
  <c r="AA84" i="12"/>
  <c r="Z84" i="12"/>
  <c r="Y84" i="12"/>
  <c r="X84" i="12"/>
  <c r="AG83" i="12"/>
  <c r="AF83" i="12"/>
  <c r="AE83" i="12"/>
  <c r="AD83" i="12"/>
  <c r="AC83" i="12"/>
  <c r="AB83" i="12"/>
  <c r="AA83" i="12"/>
  <c r="Z83" i="12"/>
  <c r="Y83" i="12"/>
  <c r="X83" i="12"/>
  <c r="AG82" i="12"/>
  <c r="AF82" i="12"/>
  <c r="AE82" i="12"/>
  <c r="AD82" i="12"/>
  <c r="AC82" i="12"/>
  <c r="AB82" i="12"/>
  <c r="AA82" i="12"/>
  <c r="Z82" i="12"/>
  <c r="Y82" i="12"/>
  <c r="X82" i="12"/>
  <c r="AG81" i="12"/>
  <c r="AF81" i="12"/>
  <c r="AE81" i="12"/>
  <c r="AD81" i="12"/>
  <c r="AC81" i="12"/>
  <c r="AB81" i="12"/>
  <c r="AA81" i="12"/>
  <c r="Z81" i="12"/>
  <c r="Y81" i="12"/>
  <c r="X81" i="12"/>
  <c r="AG80" i="12"/>
  <c r="AF80" i="12"/>
  <c r="AE80" i="12"/>
  <c r="AD80" i="12"/>
  <c r="AC80" i="12"/>
  <c r="AB80" i="12"/>
  <c r="AA80" i="12"/>
  <c r="Z80" i="12"/>
  <c r="Y80" i="12"/>
  <c r="X80" i="12"/>
  <c r="AG78" i="12"/>
  <c r="AF78" i="12"/>
  <c r="AE78" i="12"/>
  <c r="AD78" i="12"/>
  <c r="AC78" i="12"/>
  <c r="AB78" i="12"/>
  <c r="AA78" i="12"/>
  <c r="Z78" i="12"/>
  <c r="Y78" i="12"/>
  <c r="X78" i="12"/>
  <c r="AG77" i="12"/>
  <c r="AF77" i="12"/>
  <c r="AE77" i="12"/>
  <c r="AD77" i="12"/>
  <c r="AC77" i="12"/>
  <c r="AB77" i="12"/>
  <c r="AA77" i="12"/>
  <c r="Z77" i="12"/>
  <c r="Y77" i="12"/>
  <c r="X77" i="12"/>
  <c r="AG76" i="12"/>
  <c r="AF76" i="12"/>
  <c r="AE76" i="12"/>
  <c r="AD76" i="12"/>
  <c r="AC76" i="12"/>
  <c r="AB76" i="12"/>
  <c r="AA76" i="12"/>
  <c r="Z76" i="12"/>
  <c r="Y76" i="12"/>
  <c r="X76" i="12"/>
  <c r="AG75" i="12"/>
  <c r="AF75" i="12"/>
  <c r="AE75" i="12"/>
  <c r="AD75" i="12"/>
  <c r="AC75" i="12"/>
  <c r="AB75" i="12"/>
  <c r="AA75" i="12"/>
  <c r="Z75" i="12"/>
  <c r="Y75" i="12"/>
  <c r="X75" i="12"/>
  <c r="AG74" i="12"/>
  <c r="AF74" i="12"/>
  <c r="AE74" i="12"/>
  <c r="AD74" i="12"/>
  <c r="AC74" i="12"/>
  <c r="AB74" i="12"/>
  <c r="AA74" i="12"/>
  <c r="Z74" i="12"/>
  <c r="Y74" i="12"/>
  <c r="X74" i="12"/>
  <c r="AG72" i="12"/>
  <c r="AF72" i="12"/>
  <c r="AE72" i="12"/>
  <c r="AD72" i="12"/>
  <c r="AC72" i="12"/>
  <c r="AB72" i="12"/>
  <c r="AA72" i="12"/>
  <c r="Z72" i="12"/>
  <c r="Y72" i="12"/>
  <c r="X72" i="12"/>
  <c r="AG71" i="12"/>
  <c r="AF71" i="12"/>
  <c r="AE71" i="12"/>
  <c r="AD71" i="12"/>
  <c r="AC71" i="12"/>
  <c r="AB71" i="12"/>
  <c r="AA71" i="12"/>
  <c r="Z71" i="12"/>
  <c r="Y71" i="12"/>
  <c r="X71" i="12"/>
  <c r="AG70" i="12"/>
  <c r="AF70" i="12"/>
  <c r="AE70" i="12"/>
  <c r="AD70" i="12"/>
  <c r="AC70" i="12"/>
  <c r="AB70" i="12"/>
  <c r="AA70" i="12"/>
  <c r="Z70" i="12"/>
  <c r="Y70" i="12"/>
  <c r="X70" i="12"/>
  <c r="AG69" i="12"/>
  <c r="AF69" i="12"/>
  <c r="AE69" i="12"/>
  <c r="AD69" i="12"/>
  <c r="AC69" i="12"/>
  <c r="AB69" i="12"/>
  <c r="AA69" i="12"/>
  <c r="Z69" i="12"/>
  <c r="Y69" i="12"/>
  <c r="X69" i="12"/>
  <c r="AG68" i="12"/>
  <c r="AF68" i="12"/>
  <c r="AE68" i="12"/>
  <c r="AD68" i="12"/>
  <c r="AC68" i="12"/>
  <c r="AB68" i="12"/>
  <c r="AA68" i="12"/>
  <c r="Z68" i="12"/>
  <c r="Y68" i="12"/>
  <c r="X68" i="12"/>
  <c r="AG67" i="12"/>
  <c r="AF67" i="12"/>
  <c r="AE67" i="12"/>
  <c r="AD67" i="12"/>
  <c r="AC67" i="12"/>
  <c r="AB67" i="12"/>
  <c r="AA67" i="12"/>
  <c r="Z67" i="12"/>
  <c r="Y67" i="12"/>
  <c r="X67" i="12"/>
  <c r="AG66" i="12"/>
  <c r="AF66" i="12"/>
  <c r="AE66" i="12"/>
  <c r="AD66" i="12"/>
  <c r="AC66" i="12"/>
  <c r="AB66" i="12"/>
  <c r="AA66" i="12"/>
  <c r="Z66" i="12"/>
  <c r="Y66" i="12"/>
  <c r="X66" i="12"/>
  <c r="AG65" i="12"/>
  <c r="AF65" i="12"/>
  <c r="AE65" i="12"/>
  <c r="AD65" i="12"/>
  <c r="AC65" i="12"/>
  <c r="AB65" i="12"/>
  <c r="AA65" i="12"/>
  <c r="Z65" i="12"/>
  <c r="Y65" i="12"/>
  <c r="X65" i="12"/>
  <c r="AG64" i="12"/>
  <c r="AF64" i="12"/>
  <c r="AE64" i="12"/>
  <c r="AD64" i="12"/>
  <c r="AC64" i="12"/>
  <c r="AB64" i="12"/>
  <c r="AA64" i="12"/>
  <c r="Z64" i="12"/>
  <c r="Y64" i="12"/>
  <c r="X64" i="12"/>
  <c r="AG63" i="12"/>
  <c r="AF63" i="12"/>
  <c r="AE63" i="12"/>
  <c r="AD63" i="12"/>
  <c r="AC63" i="12"/>
  <c r="AB63" i="12"/>
  <c r="AA63" i="12"/>
  <c r="Z63" i="12"/>
  <c r="Y63" i="12"/>
  <c r="X63" i="12"/>
  <c r="AG61" i="12"/>
  <c r="AF61" i="12"/>
  <c r="AE61" i="12"/>
  <c r="AD61" i="12"/>
  <c r="AC61" i="12"/>
  <c r="AB61" i="12"/>
  <c r="AA61" i="12"/>
  <c r="Z61" i="12"/>
  <c r="Y61" i="12"/>
  <c r="X61" i="12"/>
  <c r="AG60" i="12"/>
  <c r="AF60" i="12"/>
  <c r="AE60" i="12"/>
  <c r="AD60" i="12"/>
  <c r="AC60" i="12"/>
  <c r="AB60" i="12"/>
  <c r="AA60" i="12"/>
  <c r="Z60" i="12"/>
  <c r="Y60" i="12"/>
  <c r="X60" i="12"/>
  <c r="AG59" i="12"/>
  <c r="AF59" i="12"/>
  <c r="AE59" i="12"/>
  <c r="AD59" i="12"/>
  <c r="AC59" i="12"/>
  <c r="AB59" i="12"/>
  <c r="AA59" i="12"/>
  <c r="Z59" i="12"/>
  <c r="Y59" i="12"/>
  <c r="X59" i="12"/>
  <c r="AG58" i="12"/>
  <c r="AF58" i="12"/>
  <c r="AE58" i="12"/>
  <c r="AD58" i="12"/>
  <c r="AC58" i="12"/>
  <c r="AB58" i="12"/>
  <c r="AA58" i="12"/>
  <c r="Z58" i="12"/>
  <c r="Y58" i="12"/>
  <c r="X58" i="12"/>
  <c r="AG57" i="12"/>
  <c r="AF57" i="12"/>
  <c r="AE57" i="12"/>
  <c r="AD57" i="12"/>
  <c r="AC57" i="12"/>
  <c r="AB57" i="12"/>
  <c r="AA57" i="12"/>
  <c r="Z57" i="12"/>
  <c r="Y57" i="12"/>
  <c r="X57" i="12"/>
  <c r="AG56" i="12"/>
  <c r="AF56" i="12"/>
  <c r="AE56" i="12"/>
  <c r="AD56" i="12"/>
  <c r="AC56" i="12"/>
  <c r="AB56" i="12"/>
  <c r="AA56" i="12"/>
  <c r="Z56" i="12"/>
  <c r="Y56" i="12"/>
  <c r="X56" i="12"/>
  <c r="AG55" i="12"/>
  <c r="AF55" i="12"/>
  <c r="AE55" i="12"/>
  <c r="AD55" i="12"/>
  <c r="AC55" i="12"/>
  <c r="AB55" i="12"/>
  <c r="AA55" i="12"/>
  <c r="Z55" i="12"/>
  <c r="Y55" i="12"/>
  <c r="X55" i="12"/>
  <c r="AG54" i="12"/>
  <c r="AF54" i="12"/>
  <c r="AE54" i="12"/>
  <c r="AD54" i="12"/>
  <c r="AC54" i="12"/>
  <c r="AB54" i="12"/>
  <c r="AA54" i="12"/>
  <c r="Z54" i="12"/>
  <c r="Y54" i="12"/>
  <c r="X54" i="12"/>
  <c r="AG53" i="12"/>
  <c r="AF53" i="12"/>
  <c r="AE53" i="12"/>
  <c r="AD53" i="12"/>
  <c r="AC53" i="12"/>
  <c r="AB53" i="12"/>
  <c r="AA53" i="12"/>
  <c r="Z53" i="12"/>
  <c r="Y53" i="12"/>
  <c r="X53" i="12"/>
  <c r="AG52" i="12"/>
  <c r="AF52" i="12"/>
  <c r="AE52" i="12"/>
  <c r="AD52" i="12"/>
  <c r="AC52" i="12"/>
  <c r="AB52" i="12"/>
  <c r="AA52" i="12"/>
  <c r="Z52" i="12"/>
  <c r="Y52" i="12"/>
  <c r="X52" i="12"/>
  <c r="AG51" i="12"/>
  <c r="AF51" i="12"/>
  <c r="AE51" i="12"/>
  <c r="AD51" i="12"/>
  <c r="AC51" i="12"/>
  <c r="AB51" i="12"/>
  <c r="AA51" i="12"/>
  <c r="Z51" i="12"/>
  <c r="Y51" i="12"/>
  <c r="X51" i="12"/>
  <c r="AG50" i="12"/>
  <c r="AF50" i="12"/>
  <c r="AE50" i="12"/>
  <c r="AD50" i="12"/>
  <c r="AC50" i="12"/>
  <c r="AB50" i="12"/>
  <c r="AA50" i="12"/>
  <c r="Z50" i="12"/>
  <c r="Y50" i="12"/>
  <c r="X50" i="12"/>
  <c r="AG49" i="12"/>
  <c r="AF49" i="12"/>
  <c r="AE49" i="12"/>
  <c r="AD49" i="12"/>
  <c r="AC49" i="12"/>
  <c r="AB49" i="12"/>
  <c r="AA49" i="12"/>
  <c r="Z49" i="12"/>
  <c r="Y49" i="12"/>
  <c r="X49" i="12"/>
  <c r="AG47" i="12"/>
  <c r="AF47" i="12"/>
  <c r="AE47" i="12"/>
  <c r="AD47" i="12"/>
  <c r="AC47" i="12"/>
  <c r="AB47" i="12"/>
  <c r="AA47" i="12"/>
  <c r="Z47" i="12"/>
  <c r="Y47" i="12"/>
  <c r="X47" i="12"/>
  <c r="AG46" i="12"/>
  <c r="AF46" i="12"/>
  <c r="AE46" i="12"/>
  <c r="AD46" i="12"/>
  <c r="AC46" i="12"/>
  <c r="AB46" i="12"/>
  <c r="AA46" i="12"/>
  <c r="Z46" i="12"/>
  <c r="Y46" i="12"/>
  <c r="X46" i="12"/>
  <c r="AG45" i="12"/>
  <c r="AF45" i="12"/>
  <c r="AE45" i="12"/>
  <c r="AD45" i="12"/>
  <c r="AC45" i="12"/>
  <c r="AB45" i="12"/>
  <c r="AA45" i="12"/>
  <c r="Z45" i="12"/>
  <c r="Y45" i="12"/>
  <c r="X45" i="12"/>
  <c r="AG44" i="12"/>
  <c r="AF44" i="12"/>
  <c r="AE44" i="12"/>
  <c r="AD44" i="12"/>
  <c r="AC44" i="12"/>
  <c r="AB44" i="12"/>
  <c r="AA44" i="12"/>
  <c r="Z44" i="12"/>
  <c r="Y44" i="12"/>
  <c r="X44" i="12"/>
  <c r="AG43" i="12"/>
  <c r="AF43" i="12"/>
  <c r="AE43" i="12"/>
  <c r="AD43" i="12"/>
  <c r="AC43" i="12"/>
  <c r="AB43" i="12"/>
  <c r="AA43" i="12"/>
  <c r="Z43" i="12"/>
  <c r="Y43" i="12"/>
  <c r="X43" i="12"/>
  <c r="AG42" i="12"/>
  <c r="AF42" i="12"/>
  <c r="AE42" i="12"/>
  <c r="AD42" i="12"/>
  <c r="AC42" i="12"/>
  <c r="AB42" i="12"/>
  <c r="AA42" i="12"/>
  <c r="Z42" i="12"/>
  <c r="Y42" i="12"/>
  <c r="X42" i="12"/>
  <c r="AG41" i="12"/>
  <c r="AF41" i="12"/>
  <c r="AE41" i="12"/>
  <c r="AD41" i="12"/>
  <c r="AC41" i="12"/>
  <c r="AB41" i="12"/>
  <c r="AA41" i="12"/>
  <c r="Z41" i="12"/>
  <c r="Y41" i="12"/>
  <c r="X41" i="12"/>
  <c r="AG40" i="12"/>
  <c r="AF40" i="12"/>
  <c r="AE40" i="12"/>
  <c r="AD40" i="12"/>
  <c r="AC40" i="12"/>
  <c r="AB40" i="12"/>
  <c r="AA40" i="12"/>
  <c r="Z40" i="12"/>
  <c r="Y40" i="12"/>
  <c r="X40" i="12"/>
  <c r="AG39" i="12"/>
  <c r="AF39" i="12"/>
  <c r="AE39" i="12"/>
  <c r="AD39" i="12"/>
  <c r="AC39" i="12"/>
  <c r="AB39" i="12"/>
  <c r="AA39" i="12"/>
  <c r="Z39" i="12"/>
  <c r="Y39" i="12"/>
  <c r="X39" i="12"/>
  <c r="AG38" i="12"/>
  <c r="AF38" i="12"/>
  <c r="AE38" i="12"/>
  <c r="AD38" i="12"/>
  <c r="AC38" i="12"/>
  <c r="AB38" i="12"/>
  <c r="AA38" i="12"/>
  <c r="Z38" i="12"/>
  <c r="Y38" i="12"/>
  <c r="X38" i="12"/>
  <c r="AG36" i="12"/>
  <c r="AF36" i="12"/>
  <c r="AE36" i="12"/>
  <c r="AD36" i="12"/>
  <c r="AC36" i="12"/>
  <c r="AB36" i="12"/>
  <c r="AA36" i="12"/>
  <c r="Z36" i="12"/>
  <c r="Y36" i="12"/>
  <c r="X36" i="12"/>
  <c r="AG35" i="12"/>
  <c r="AF35" i="12"/>
  <c r="AE35" i="12"/>
  <c r="AD35" i="12"/>
  <c r="AC35" i="12"/>
  <c r="AB35" i="12"/>
  <c r="AA35" i="12"/>
  <c r="Z35" i="12"/>
  <c r="Y35" i="12"/>
  <c r="X35" i="12"/>
  <c r="AG34" i="12"/>
  <c r="AF34" i="12"/>
  <c r="AE34" i="12"/>
  <c r="AD34" i="12"/>
  <c r="AC34" i="12"/>
  <c r="AB34" i="12"/>
  <c r="AA34" i="12"/>
  <c r="Z34" i="12"/>
  <c r="Y34" i="12"/>
  <c r="X34" i="12"/>
  <c r="AG33" i="12"/>
  <c r="AF33" i="12"/>
  <c r="AE33" i="12"/>
  <c r="AD33" i="12"/>
  <c r="AC33" i="12"/>
  <c r="AB33" i="12"/>
  <c r="AA33" i="12"/>
  <c r="Z33" i="12"/>
  <c r="Y33" i="12"/>
  <c r="X33" i="12"/>
  <c r="AG32" i="12"/>
  <c r="AF32" i="12"/>
  <c r="AE32" i="12"/>
  <c r="AD32" i="12"/>
  <c r="AC32" i="12"/>
  <c r="AB32" i="12"/>
  <c r="AA32" i="12"/>
  <c r="Z32" i="12"/>
  <c r="Y32" i="12"/>
  <c r="X32" i="12"/>
  <c r="AG31" i="12"/>
  <c r="AF31" i="12"/>
  <c r="AE31" i="12"/>
  <c r="AD31" i="12"/>
  <c r="AC31" i="12"/>
  <c r="AB31" i="12"/>
  <c r="AA31" i="12"/>
  <c r="Z31" i="12"/>
  <c r="Y31" i="12"/>
  <c r="X31" i="12"/>
  <c r="AG30" i="12"/>
  <c r="AF30" i="12"/>
  <c r="AE30" i="12"/>
  <c r="AD30" i="12"/>
  <c r="AC30" i="12"/>
  <c r="AB30" i="12"/>
  <c r="AA30" i="12"/>
  <c r="Z30" i="12"/>
  <c r="Y30" i="12"/>
  <c r="X30" i="12"/>
  <c r="AG29" i="12"/>
  <c r="AF29" i="12"/>
  <c r="AE29" i="12"/>
  <c r="AD29" i="12"/>
  <c r="AC29" i="12"/>
  <c r="AB29" i="12"/>
  <c r="AA29" i="12"/>
  <c r="Z29" i="12"/>
  <c r="Y29" i="12"/>
  <c r="X29" i="12"/>
  <c r="AG28" i="12"/>
  <c r="AF28" i="12"/>
  <c r="AE28" i="12"/>
  <c r="AD28" i="12"/>
  <c r="AC28" i="12"/>
  <c r="AB28" i="12"/>
  <c r="AA28" i="12"/>
  <c r="Z28" i="12"/>
  <c r="Y28" i="12"/>
  <c r="X28" i="12"/>
  <c r="AG27" i="12"/>
  <c r="AF27" i="12"/>
  <c r="AE27" i="12"/>
  <c r="AD27" i="12"/>
  <c r="AC27" i="12"/>
  <c r="AB27" i="12"/>
  <c r="AA27" i="12"/>
  <c r="Z27" i="12"/>
  <c r="Y27" i="12"/>
  <c r="X27" i="12"/>
  <c r="AG26" i="12"/>
  <c r="AF26" i="12"/>
  <c r="AE26" i="12"/>
  <c r="AD26" i="12"/>
  <c r="AC26" i="12"/>
  <c r="AB26" i="12"/>
  <c r="AA26" i="12"/>
  <c r="Z26" i="12"/>
  <c r="Y26" i="12"/>
  <c r="X26" i="12"/>
  <c r="AG24" i="12"/>
  <c r="AF24" i="12"/>
  <c r="AE24" i="12"/>
  <c r="AD24" i="12"/>
  <c r="AC24" i="12"/>
  <c r="AB24" i="12"/>
  <c r="AA24" i="12"/>
  <c r="Z24" i="12"/>
  <c r="Y24" i="12"/>
  <c r="X24" i="12"/>
  <c r="AG23" i="12"/>
  <c r="AF23" i="12"/>
  <c r="AE23" i="12"/>
  <c r="AD23" i="12"/>
  <c r="AC23" i="12"/>
  <c r="AB23" i="12"/>
  <c r="AA23" i="12"/>
  <c r="Z23" i="12"/>
  <c r="Y23" i="12"/>
  <c r="X23" i="12"/>
  <c r="AG22" i="12"/>
  <c r="AF22" i="12"/>
  <c r="AE22" i="12"/>
  <c r="AD22" i="12"/>
  <c r="AC22" i="12"/>
  <c r="AB22" i="12"/>
  <c r="AA22" i="12"/>
  <c r="Z22" i="12"/>
  <c r="Y22" i="12"/>
  <c r="X22" i="12"/>
  <c r="AG21" i="12"/>
  <c r="AF21" i="12"/>
  <c r="AE21" i="12"/>
  <c r="AD21" i="12"/>
  <c r="AC21" i="12"/>
  <c r="AB21" i="12"/>
  <c r="AA21" i="12"/>
  <c r="Z21" i="12"/>
  <c r="Y21" i="12"/>
  <c r="X21" i="12"/>
  <c r="AG20" i="12"/>
  <c r="AF20" i="12"/>
  <c r="AE20" i="12"/>
  <c r="AD20" i="12"/>
  <c r="AC20" i="12"/>
  <c r="AB20" i="12"/>
  <c r="AA20" i="12"/>
  <c r="Z20" i="12"/>
  <c r="Y20" i="12"/>
  <c r="X20" i="12"/>
  <c r="AG19" i="12"/>
  <c r="AF19" i="12"/>
  <c r="AE19" i="12"/>
  <c r="AD19" i="12"/>
  <c r="AC19" i="12"/>
  <c r="AB19" i="12"/>
  <c r="AA19" i="12"/>
  <c r="Z19" i="12"/>
  <c r="Y19" i="12"/>
  <c r="X19" i="12"/>
  <c r="AG18" i="12"/>
  <c r="AF18" i="12"/>
  <c r="AE18" i="12"/>
  <c r="AD18" i="12"/>
  <c r="AC18" i="12"/>
  <c r="AB18" i="12"/>
  <c r="AA18" i="12"/>
  <c r="Z18" i="12"/>
  <c r="Y18" i="12"/>
  <c r="X18" i="12"/>
  <c r="AG17" i="12"/>
  <c r="AF17" i="12"/>
  <c r="AE17" i="12"/>
  <c r="AD17" i="12"/>
  <c r="AC17" i="12"/>
  <c r="AB17" i="12"/>
  <c r="AA17" i="12"/>
  <c r="Z17" i="12"/>
  <c r="Y17" i="12"/>
  <c r="X17" i="12"/>
  <c r="AG16" i="12"/>
  <c r="AF16" i="12"/>
  <c r="AE16" i="12"/>
  <c r="AD16" i="12"/>
  <c r="AC16" i="12"/>
  <c r="AB16" i="12"/>
  <c r="AA16" i="12"/>
  <c r="Z16" i="12"/>
  <c r="Y16" i="12"/>
  <c r="X16" i="12"/>
  <c r="AG15" i="12"/>
  <c r="AF15" i="12"/>
  <c r="AE15" i="12"/>
  <c r="AD15" i="12"/>
  <c r="AC15" i="12"/>
  <c r="AB15" i="12"/>
  <c r="AA15" i="12"/>
  <c r="Z15" i="12"/>
  <c r="Y15" i="12"/>
  <c r="X15" i="12"/>
  <c r="AG14" i="12"/>
  <c r="AF14" i="12"/>
  <c r="AE14" i="12"/>
  <c r="AD14" i="12"/>
  <c r="AC14" i="12"/>
  <c r="AB14" i="12"/>
  <c r="AA14" i="12"/>
  <c r="Z14" i="12"/>
  <c r="Y14" i="12"/>
  <c r="X14" i="12"/>
  <c r="AG13" i="12"/>
  <c r="AF13" i="12"/>
  <c r="AE13" i="12"/>
  <c r="AD13" i="12"/>
  <c r="AC13" i="12"/>
  <c r="AB13" i="12"/>
  <c r="AA13" i="12"/>
  <c r="Z13" i="12"/>
  <c r="Y13" i="12"/>
  <c r="X13" i="12"/>
  <c r="AG12" i="12"/>
  <c r="AF12" i="12"/>
  <c r="AE12" i="12"/>
  <c r="AD12" i="12"/>
  <c r="AC12" i="12"/>
  <c r="AB12" i="12"/>
  <c r="AA12" i="12"/>
  <c r="Z12" i="12"/>
  <c r="Y12" i="12"/>
  <c r="X12" i="12"/>
  <c r="T148" i="12"/>
  <c r="S148" i="12"/>
  <c r="R148" i="12"/>
  <c r="Q148" i="12"/>
  <c r="P148" i="12"/>
  <c r="O148" i="12"/>
  <c r="N148" i="12"/>
  <c r="M148" i="12"/>
  <c r="L148" i="12"/>
  <c r="K148" i="12"/>
  <c r="T147" i="12"/>
  <c r="S147" i="12"/>
  <c r="R147" i="12"/>
  <c r="Q147" i="12"/>
  <c r="P147" i="12"/>
  <c r="O147" i="12"/>
  <c r="N147" i="12"/>
  <c r="M147" i="12"/>
  <c r="L147" i="12"/>
  <c r="K147" i="12"/>
  <c r="T146" i="12"/>
  <c r="S146" i="12"/>
  <c r="R146" i="12"/>
  <c r="Q146" i="12"/>
  <c r="P146" i="12"/>
  <c r="O146" i="12"/>
  <c r="N146" i="12"/>
  <c r="M146" i="12"/>
  <c r="L146" i="12"/>
  <c r="K146" i="12"/>
  <c r="T145" i="12"/>
  <c r="S145" i="12"/>
  <c r="R145" i="12"/>
  <c r="Q145" i="12"/>
  <c r="P145" i="12"/>
  <c r="O145" i="12"/>
  <c r="N145" i="12"/>
  <c r="M145" i="12"/>
  <c r="L145" i="12"/>
  <c r="K145" i="12"/>
  <c r="T144" i="12"/>
  <c r="S144" i="12"/>
  <c r="R144" i="12"/>
  <c r="Q144" i="12"/>
  <c r="P144" i="12"/>
  <c r="O144" i="12"/>
  <c r="N144" i="12"/>
  <c r="M144" i="12"/>
  <c r="L144" i="12"/>
  <c r="K144" i="12"/>
  <c r="T143" i="12"/>
  <c r="S143" i="12"/>
  <c r="R143" i="12"/>
  <c r="Q143" i="12"/>
  <c r="P143" i="12"/>
  <c r="O143" i="12"/>
  <c r="N143" i="12"/>
  <c r="M143" i="12"/>
  <c r="L143" i="12"/>
  <c r="K143" i="12"/>
  <c r="T142" i="12"/>
  <c r="S142" i="12"/>
  <c r="R142" i="12"/>
  <c r="Q142" i="12"/>
  <c r="P142" i="12"/>
  <c r="O142" i="12"/>
  <c r="N142" i="12"/>
  <c r="M142" i="12"/>
  <c r="L142" i="12"/>
  <c r="K142" i="12"/>
  <c r="T140" i="12"/>
  <c r="S140" i="12"/>
  <c r="R140" i="12"/>
  <c r="Q140" i="12"/>
  <c r="P140" i="12"/>
  <c r="O140" i="12"/>
  <c r="N140" i="12"/>
  <c r="M140" i="12"/>
  <c r="L140" i="12"/>
  <c r="K140" i="12"/>
  <c r="T139" i="12"/>
  <c r="S139" i="12"/>
  <c r="R139" i="12"/>
  <c r="Q139" i="12"/>
  <c r="P139" i="12"/>
  <c r="O139" i="12"/>
  <c r="N139" i="12"/>
  <c r="M139" i="12"/>
  <c r="L139" i="12"/>
  <c r="K139" i="12"/>
  <c r="T138" i="12"/>
  <c r="S138" i="12"/>
  <c r="R138" i="12"/>
  <c r="Q138" i="12"/>
  <c r="P138" i="12"/>
  <c r="O138" i="12"/>
  <c r="N138" i="12"/>
  <c r="M138" i="12"/>
  <c r="L138" i="12"/>
  <c r="K138" i="12"/>
  <c r="T137" i="12"/>
  <c r="S137" i="12"/>
  <c r="R137" i="12"/>
  <c r="Q137" i="12"/>
  <c r="P137" i="12"/>
  <c r="O137" i="12"/>
  <c r="N137" i="12"/>
  <c r="M137" i="12"/>
  <c r="L137" i="12"/>
  <c r="K137" i="12"/>
  <c r="T135" i="12"/>
  <c r="S135" i="12"/>
  <c r="R135" i="12"/>
  <c r="Q135" i="12"/>
  <c r="P135" i="12"/>
  <c r="O135" i="12"/>
  <c r="N135" i="12"/>
  <c r="M135" i="12"/>
  <c r="L135" i="12"/>
  <c r="K135" i="12"/>
  <c r="T134" i="12"/>
  <c r="S134" i="12"/>
  <c r="R134" i="12"/>
  <c r="Q134" i="12"/>
  <c r="P134" i="12"/>
  <c r="O134" i="12"/>
  <c r="N134" i="12"/>
  <c r="M134" i="12"/>
  <c r="L134" i="12"/>
  <c r="K134" i="12"/>
  <c r="T133" i="12"/>
  <c r="S133" i="12"/>
  <c r="R133" i="12"/>
  <c r="Q133" i="12"/>
  <c r="P133" i="12"/>
  <c r="O133" i="12"/>
  <c r="N133" i="12"/>
  <c r="M133" i="12"/>
  <c r="L133" i="12"/>
  <c r="K133" i="12"/>
  <c r="T132" i="12"/>
  <c r="S132" i="12"/>
  <c r="R132" i="12"/>
  <c r="Q132" i="12"/>
  <c r="P132" i="12"/>
  <c r="O132" i="12"/>
  <c r="N132" i="12"/>
  <c r="M132" i="12"/>
  <c r="L132" i="12"/>
  <c r="K132" i="12"/>
  <c r="T131" i="12"/>
  <c r="S131" i="12"/>
  <c r="R131" i="12"/>
  <c r="Q131" i="12"/>
  <c r="P131" i="12"/>
  <c r="O131" i="12"/>
  <c r="N131" i="12"/>
  <c r="M131" i="12"/>
  <c r="L131" i="12"/>
  <c r="K131" i="12"/>
  <c r="T130" i="12"/>
  <c r="S130" i="12"/>
  <c r="R130" i="12"/>
  <c r="Q130" i="12"/>
  <c r="P130" i="12"/>
  <c r="O130" i="12"/>
  <c r="N130" i="12"/>
  <c r="M130" i="12"/>
  <c r="L130" i="12"/>
  <c r="K130" i="12"/>
  <c r="T129" i="12"/>
  <c r="S129" i="12"/>
  <c r="R129" i="12"/>
  <c r="Q129" i="12"/>
  <c r="P129" i="12"/>
  <c r="O129" i="12"/>
  <c r="N129" i="12"/>
  <c r="M129" i="12"/>
  <c r="L129" i="12"/>
  <c r="K129" i="12"/>
  <c r="T128" i="12"/>
  <c r="S128" i="12"/>
  <c r="R128" i="12"/>
  <c r="Q128" i="12"/>
  <c r="P128" i="12"/>
  <c r="O128" i="12"/>
  <c r="N128" i="12"/>
  <c r="M128" i="12"/>
  <c r="L128" i="12"/>
  <c r="K128" i="12"/>
  <c r="T127" i="12"/>
  <c r="S127" i="12"/>
  <c r="R127" i="12"/>
  <c r="Q127" i="12"/>
  <c r="P127" i="12"/>
  <c r="O127" i="12"/>
  <c r="N127" i="12"/>
  <c r="M127" i="12"/>
  <c r="L127" i="12"/>
  <c r="K127" i="12"/>
  <c r="T126" i="12"/>
  <c r="S126" i="12"/>
  <c r="R126" i="12"/>
  <c r="Q126" i="12"/>
  <c r="P126" i="12"/>
  <c r="O126" i="12"/>
  <c r="N126" i="12"/>
  <c r="M126" i="12"/>
  <c r="L126" i="12"/>
  <c r="K126" i="12"/>
  <c r="T125" i="12"/>
  <c r="S125" i="12"/>
  <c r="R125" i="12"/>
  <c r="Q125" i="12"/>
  <c r="P125" i="12"/>
  <c r="O125" i="12"/>
  <c r="N125" i="12"/>
  <c r="M125" i="12"/>
  <c r="L125" i="12"/>
  <c r="K125" i="12"/>
  <c r="T124" i="12"/>
  <c r="S124" i="12"/>
  <c r="R124" i="12"/>
  <c r="Q124" i="12"/>
  <c r="P124" i="12"/>
  <c r="O124" i="12"/>
  <c r="N124" i="12"/>
  <c r="M124" i="12"/>
  <c r="L124" i="12"/>
  <c r="K124" i="12"/>
  <c r="T123" i="12"/>
  <c r="S123" i="12"/>
  <c r="R123" i="12"/>
  <c r="Q123" i="12"/>
  <c r="P123" i="12"/>
  <c r="O123" i="12"/>
  <c r="N123" i="12"/>
  <c r="M123" i="12"/>
  <c r="L123" i="12"/>
  <c r="K123" i="12"/>
  <c r="T121" i="12"/>
  <c r="S121" i="12"/>
  <c r="R121" i="12"/>
  <c r="Q121" i="12"/>
  <c r="P121" i="12"/>
  <c r="O121" i="12"/>
  <c r="N121" i="12"/>
  <c r="M121" i="12"/>
  <c r="L121" i="12"/>
  <c r="K121" i="12"/>
  <c r="T120" i="12"/>
  <c r="S120" i="12"/>
  <c r="R120" i="12"/>
  <c r="Q120" i="12"/>
  <c r="P120" i="12"/>
  <c r="O120" i="12"/>
  <c r="N120" i="12"/>
  <c r="M120" i="12"/>
  <c r="L120" i="12"/>
  <c r="K120" i="12"/>
  <c r="T119" i="12"/>
  <c r="S119" i="12"/>
  <c r="R119" i="12"/>
  <c r="Q119" i="12"/>
  <c r="P119" i="12"/>
  <c r="O119" i="12"/>
  <c r="N119" i="12"/>
  <c r="M119" i="12"/>
  <c r="L119" i="12"/>
  <c r="K119" i="12"/>
  <c r="T118" i="12"/>
  <c r="S118" i="12"/>
  <c r="R118" i="12"/>
  <c r="Q118" i="12"/>
  <c r="P118" i="12"/>
  <c r="O118" i="12"/>
  <c r="N118" i="12"/>
  <c r="M118" i="12"/>
  <c r="L118" i="12"/>
  <c r="K118" i="12"/>
  <c r="T117" i="12"/>
  <c r="S117" i="12"/>
  <c r="R117" i="12"/>
  <c r="Q117" i="12"/>
  <c r="P117" i="12"/>
  <c r="O117" i="12"/>
  <c r="N117" i="12"/>
  <c r="M117" i="12"/>
  <c r="L117" i="12"/>
  <c r="K117" i="12"/>
  <c r="T116" i="12"/>
  <c r="S116" i="12"/>
  <c r="R116" i="12"/>
  <c r="Q116" i="12"/>
  <c r="P116" i="12"/>
  <c r="O116" i="12"/>
  <c r="N116" i="12"/>
  <c r="M116" i="12"/>
  <c r="L116" i="12"/>
  <c r="K116" i="12"/>
  <c r="T115" i="12"/>
  <c r="S115" i="12"/>
  <c r="R115" i="12"/>
  <c r="Q115" i="12"/>
  <c r="P115" i="12"/>
  <c r="O115" i="12"/>
  <c r="N115" i="12"/>
  <c r="M115" i="12"/>
  <c r="L115" i="12"/>
  <c r="K115" i="12"/>
  <c r="T114" i="12"/>
  <c r="S114" i="12"/>
  <c r="R114" i="12"/>
  <c r="Q114" i="12"/>
  <c r="P114" i="12"/>
  <c r="O114" i="12"/>
  <c r="N114" i="12"/>
  <c r="M114" i="12"/>
  <c r="L114" i="12"/>
  <c r="K114" i="12"/>
  <c r="T113" i="12"/>
  <c r="S113" i="12"/>
  <c r="R113" i="12"/>
  <c r="Q113" i="12"/>
  <c r="P113" i="12"/>
  <c r="O113" i="12"/>
  <c r="N113" i="12"/>
  <c r="M113" i="12"/>
  <c r="L113" i="12"/>
  <c r="K113" i="12"/>
  <c r="T112" i="12"/>
  <c r="S112" i="12"/>
  <c r="R112" i="12"/>
  <c r="Q112" i="12"/>
  <c r="P112" i="12"/>
  <c r="O112" i="12"/>
  <c r="N112" i="12"/>
  <c r="M112" i="12"/>
  <c r="L112" i="12"/>
  <c r="K112" i="12"/>
  <c r="T111" i="12"/>
  <c r="S111" i="12"/>
  <c r="R111" i="12"/>
  <c r="Q111" i="12"/>
  <c r="P111" i="12"/>
  <c r="O111" i="12"/>
  <c r="N111" i="12"/>
  <c r="M111" i="12"/>
  <c r="L111" i="12"/>
  <c r="K111" i="12"/>
  <c r="T110" i="12"/>
  <c r="S110" i="12"/>
  <c r="R110" i="12"/>
  <c r="Q110" i="12"/>
  <c r="P110" i="12"/>
  <c r="O110" i="12"/>
  <c r="N110" i="12"/>
  <c r="M110" i="12"/>
  <c r="L110" i="12"/>
  <c r="K110" i="12"/>
  <c r="T107" i="12"/>
  <c r="S107" i="12"/>
  <c r="R107" i="12"/>
  <c r="Q107" i="12"/>
  <c r="P107" i="12"/>
  <c r="O107" i="12"/>
  <c r="N107" i="12"/>
  <c r="M107" i="12"/>
  <c r="L107" i="12"/>
  <c r="K107" i="12"/>
  <c r="T106" i="12"/>
  <c r="S106" i="12"/>
  <c r="R106" i="12"/>
  <c r="Q106" i="12"/>
  <c r="P106" i="12"/>
  <c r="O106" i="12"/>
  <c r="N106" i="12"/>
  <c r="M106" i="12"/>
  <c r="L106" i="12"/>
  <c r="K106" i="12"/>
  <c r="T105" i="12"/>
  <c r="S105" i="12"/>
  <c r="R105" i="12"/>
  <c r="Q105" i="12"/>
  <c r="P105" i="12"/>
  <c r="O105" i="12"/>
  <c r="N105" i="12"/>
  <c r="M105" i="12"/>
  <c r="L105" i="12"/>
  <c r="K105" i="12"/>
  <c r="T104" i="12"/>
  <c r="S104" i="12"/>
  <c r="R104" i="12"/>
  <c r="Q104" i="12"/>
  <c r="P104" i="12"/>
  <c r="O104" i="12"/>
  <c r="N104" i="12"/>
  <c r="M104" i="12"/>
  <c r="L104" i="12"/>
  <c r="K104" i="12"/>
  <c r="T103" i="12"/>
  <c r="S103" i="12"/>
  <c r="R103" i="12"/>
  <c r="Q103" i="12"/>
  <c r="P103" i="12"/>
  <c r="O103" i="12"/>
  <c r="N103" i="12"/>
  <c r="M103" i="12"/>
  <c r="L103" i="12"/>
  <c r="K103" i="12"/>
  <c r="T102" i="12"/>
  <c r="S102" i="12"/>
  <c r="R102" i="12"/>
  <c r="Q102" i="12"/>
  <c r="P102" i="12"/>
  <c r="O102" i="12"/>
  <c r="N102" i="12"/>
  <c r="M102" i="12"/>
  <c r="L102" i="12"/>
  <c r="K102" i="12"/>
  <c r="T101" i="12"/>
  <c r="S101" i="12"/>
  <c r="R101" i="12"/>
  <c r="Q101" i="12"/>
  <c r="P101" i="12"/>
  <c r="O101" i="12"/>
  <c r="N101" i="12"/>
  <c r="M101" i="12"/>
  <c r="L101" i="12"/>
  <c r="K101" i="12"/>
  <c r="T100" i="12"/>
  <c r="S100" i="12"/>
  <c r="R100" i="12"/>
  <c r="Q100" i="12"/>
  <c r="P100" i="12"/>
  <c r="O100" i="12"/>
  <c r="N100" i="12"/>
  <c r="M100" i="12"/>
  <c r="L100" i="12"/>
  <c r="K100" i="12"/>
  <c r="T99" i="12"/>
  <c r="S99" i="12"/>
  <c r="R99" i="12"/>
  <c r="Q99" i="12"/>
  <c r="P99" i="12"/>
  <c r="O99" i="12"/>
  <c r="N99" i="12"/>
  <c r="M99" i="12"/>
  <c r="L99" i="12"/>
  <c r="K99" i="12"/>
  <c r="T98" i="12"/>
  <c r="S98" i="12"/>
  <c r="R98" i="12"/>
  <c r="Q98" i="12"/>
  <c r="P98" i="12"/>
  <c r="O98" i="12"/>
  <c r="N98" i="12"/>
  <c r="M98" i="12"/>
  <c r="L98" i="12"/>
  <c r="K98" i="12"/>
  <c r="T97" i="12"/>
  <c r="S97" i="12"/>
  <c r="R97" i="12"/>
  <c r="Q97" i="12"/>
  <c r="P97" i="12"/>
  <c r="O97" i="12"/>
  <c r="N97" i="12"/>
  <c r="M97" i="12"/>
  <c r="L97" i="12"/>
  <c r="K97" i="12"/>
  <c r="T96" i="12"/>
  <c r="S96" i="12"/>
  <c r="R96" i="12"/>
  <c r="Q96" i="12"/>
  <c r="P96" i="12"/>
  <c r="O96" i="12"/>
  <c r="N96" i="12"/>
  <c r="M96" i="12"/>
  <c r="L96" i="12"/>
  <c r="K96" i="12"/>
  <c r="T95" i="12"/>
  <c r="S95" i="12"/>
  <c r="R95" i="12"/>
  <c r="Q95" i="12"/>
  <c r="P95" i="12"/>
  <c r="O95" i="12"/>
  <c r="N95" i="12"/>
  <c r="M95" i="12"/>
  <c r="L95" i="12"/>
  <c r="K95" i="12"/>
  <c r="T94" i="12"/>
  <c r="S94" i="12"/>
  <c r="R94" i="12"/>
  <c r="Q94" i="12"/>
  <c r="P94" i="12"/>
  <c r="O94" i="12"/>
  <c r="N94" i="12"/>
  <c r="M94" i="12"/>
  <c r="L94" i="12"/>
  <c r="K94" i="12"/>
  <c r="T93" i="12"/>
  <c r="S93" i="12"/>
  <c r="R93" i="12"/>
  <c r="Q93" i="12"/>
  <c r="P93" i="12"/>
  <c r="O93" i="12"/>
  <c r="N93" i="12"/>
  <c r="M93" i="12"/>
  <c r="L93" i="12"/>
  <c r="K93" i="12"/>
  <c r="T92" i="12"/>
  <c r="S92" i="12"/>
  <c r="R92" i="12"/>
  <c r="Q92" i="12"/>
  <c r="P92" i="12"/>
  <c r="O92" i="12"/>
  <c r="N92" i="12"/>
  <c r="M92" i="12"/>
  <c r="L92" i="12"/>
  <c r="K92" i="12"/>
  <c r="T91" i="12"/>
  <c r="S91" i="12"/>
  <c r="R91" i="12"/>
  <c r="Q91" i="12"/>
  <c r="P91" i="12"/>
  <c r="O91" i="12"/>
  <c r="N91" i="12"/>
  <c r="M91" i="12"/>
  <c r="L91" i="12"/>
  <c r="K91" i="12"/>
  <c r="T89" i="12"/>
  <c r="S89" i="12"/>
  <c r="R89" i="12"/>
  <c r="Q89" i="12"/>
  <c r="P89" i="12"/>
  <c r="O89" i="12"/>
  <c r="N89" i="12"/>
  <c r="M89" i="12"/>
  <c r="L89" i="12"/>
  <c r="K89" i="12"/>
  <c r="T88" i="12"/>
  <c r="S88" i="12"/>
  <c r="R88" i="12"/>
  <c r="Q88" i="12"/>
  <c r="P88" i="12"/>
  <c r="O88" i="12"/>
  <c r="N88" i="12"/>
  <c r="M88" i="12"/>
  <c r="L88" i="12"/>
  <c r="K88" i="12"/>
  <c r="T87" i="12"/>
  <c r="S87" i="12"/>
  <c r="R87" i="12"/>
  <c r="Q87" i="12"/>
  <c r="P87" i="12"/>
  <c r="O87" i="12"/>
  <c r="N87" i="12"/>
  <c r="M87" i="12"/>
  <c r="L87" i="12"/>
  <c r="K87" i="12"/>
  <c r="T86" i="12"/>
  <c r="S86" i="12"/>
  <c r="R86" i="12"/>
  <c r="Q86" i="12"/>
  <c r="P86" i="12"/>
  <c r="O86" i="12"/>
  <c r="N86" i="12"/>
  <c r="M86" i="12"/>
  <c r="L86" i="12"/>
  <c r="K86" i="12"/>
  <c r="T85" i="12"/>
  <c r="S85" i="12"/>
  <c r="R85" i="12"/>
  <c r="Q85" i="12"/>
  <c r="P85" i="12"/>
  <c r="O85" i="12"/>
  <c r="N85" i="12"/>
  <c r="M85" i="12"/>
  <c r="L85" i="12"/>
  <c r="K85" i="12"/>
  <c r="T84" i="12"/>
  <c r="S84" i="12"/>
  <c r="R84" i="12"/>
  <c r="Q84" i="12"/>
  <c r="P84" i="12"/>
  <c r="O84" i="12"/>
  <c r="N84" i="12"/>
  <c r="M84" i="12"/>
  <c r="L84" i="12"/>
  <c r="K84" i="12"/>
  <c r="T83" i="12"/>
  <c r="S83" i="12"/>
  <c r="R83" i="12"/>
  <c r="Q83" i="12"/>
  <c r="P83" i="12"/>
  <c r="O83" i="12"/>
  <c r="N83" i="12"/>
  <c r="M83" i="12"/>
  <c r="L83" i="12"/>
  <c r="K83" i="12"/>
  <c r="T82" i="12"/>
  <c r="S82" i="12"/>
  <c r="R82" i="12"/>
  <c r="Q82" i="12"/>
  <c r="P82" i="12"/>
  <c r="O82" i="12"/>
  <c r="N82" i="12"/>
  <c r="M82" i="12"/>
  <c r="L82" i="12"/>
  <c r="K82" i="12"/>
  <c r="T81" i="12"/>
  <c r="S81" i="12"/>
  <c r="R81" i="12"/>
  <c r="Q81" i="12"/>
  <c r="P81" i="12"/>
  <c r="O81" i="12"/>
  <c r="N81" i="12"/>
  <c r="M81" i="12"/>
  <c r="L81" i="12"/>
  <c r="K81" i="12"/>
  <c r="T80" i="12"/>
  <c r="S80" i="12"/>
  <c r="R80" i="12"/>
  <c r="Q80" i="12"/>
  <c r="P80" i="12"/>
  <c r="O80" i="12"/>
  <c r="N80" i="12"/>
  <c r="M80" i="12"/>
  <c r="L80" i="12"/>
  <c r="K80" i="12"/>
  <c r="T78" i="12"/>
  <c r="S78" i="12"/>
  <c r="R78" i="12"/>
  <c r="Q78" i="12"/>
  <c r="P78" i="12"/>
  <c r="O78" i="12"/>
  <c r="N78" i="12"/>
  <c r="M78" i="12"/>
  <c r="L78" i="12"/>
  <c r="K78" i="12"/>
  <c r="T77" i="12"/>
  <c r="S77" i="12"/>
  <c r="R77" i="12"/>
  <c r="Q77" i="12"/>
  <c r="P77" i="12"/>
  <c r="O77" i="12"/>
  <c r="N77" i="12"/>
  <c r="M77" i="12"/>
  <c r="L77" i="12"/>
  <c r="K77" i="12"/>
  <c r="T76" i="12"/>
  <c r="S76" i="12"/>
  <c r="R76" i="12"/>
  <c r="Q76" i="12"/>
  <c r="P76" i="12"/>
  <c r="O76" i="12"/>
  <c r="N76" i="12"/>
  <c r="M76" i="12"/>
  <c r="L76" i="12"/>
  <c r="K76" i="12"/>
  <c r="T75" i="12"/>
  <c r="S75" i="12"/>
  <c r="R75" i="12"/>
  <c r="Q75" i="12"/>
  <c r="P75" i="12"/>
  <c r="O75" i="12"/>
  <c r="N75" i="12"/>
  <c r="M75" i="12"/>
  <c r="L75" i="12"/>
  <c r="K75" i="12"/>
  <c r="T74" i="12"/>
  <c r="S74" i="12"/>
  <c r="R74" i="12"/>
  <c r="Q74" i="12"/>
  <c r="P74" i="12"/>
  <c r="O74" i="12"/>
  <c r="N74" i="12"/>
  <c r="M74" i="12"/>
  <c r="L74" i="12"/>
  <c r="K74" i="12"/>
  <c r="T72" i="12"/>
  <c r="S72" i="12"/>
  <c r="R72" i="12"/>
  <c r="Q72" i="12"/>
  <c r="P72" i="12"/>
  <c r="O72" i="12"/>
  <c r="N72" i="12"/>
  <c r="M72" i="12"/>
  <c r="L72" i="12"/>
  <c r="K72" i="12"/>
  <c r="T71" i="12"/>
  <c r="S71" i="12"/>
  <c r="R71" i="12"/>
  <c r="Q71" i="12"/>
  <c r="P71" i="12"/>
  <c r="O71" i="12"/>
  <c r="N71" i="12"/>
  <c r="M71" i="12"/>
  <c r="L71" i="12"/>
  <c r="K71" i="12"/>
  <c r="T70" i="12"/>
  <c r="S70" i="12"/>
  <c r="R70" i="12"/>
  <c r="Q70" i="12"/>
  <c r="P70" i="12"/>
  <c r="O70" i="12"/>
  <c r="N70" i="12"/>
  <c r="M70" i="12"/>
  <c r="L70" i="12"/>
  <c r="K70" i="12"/>
  <c r="T69" i="12"/>
  <c r="S69" i="12"/>
  <c r="R69" i="12"/>
  <c r="Q69" i="12"/>
  <c r="P69" i="12"/>
  <c r="O69" i="12"/>
  <c r="N69" i="12"/>
  <c r="M69" i="12"/>
  <c r="L69" i="12"/>
  <c r="K69" i="12"/>
  <c r="T68" i="12"/>
  <c r="S68" i="12"/>
  <c r="R68" i="12"/>
  <c r="Q68" i="12"/>
  <c r="P68" i="12"/>
  <c r="O68" i="12"/>
  <c r="N68" i="12"/>
  <c r="M68" i="12"/>
  <c r="L68" i="12"/>
  <c r="K68" i="12"/>
  <c r="T67" i="12"/>
  <c r="S67" i="12"/>
  <c r="R67" i="12"/>
  <c r="Q67" i="12"/>
  <c r="P67" i="12"/>
  <c r="O67" i="12"/>
  <c r="N67" i="12"/>
  <c r="M67" i="12"/>
  <c r="L67" i="12"/>
  <c r="K67" i="12"/>
  <c r="T66" i="12"/>
  <c r="S66" i="12"/>
  <c r="R66" i="12"/>
  <c r="Q66" i="12"/>
  <c r="P66" i="12"/>
  <c r="O66" i="12"/>
  <c r="N66" i="12"/>
  <c r="M66" i="12"/>
  <c r="L66" i="12"/>
  <c r="K66" i="12"/>
  <c r="T65" i="12"/>
  <c r="S65" i="12"/>
  <c r="R65" i="12"/>
  <c r="Q65" i="12"/>
  <c r="P65" i="12"/>
  <c r="O65" i="12"/>
  <c r="N65" i="12"/>
  <c r="M65" i="12"/>
  <c r="L65" i="12"/>
  <c r="K65" i="12"/>
  <c r="T64" i="12"/>
  <c r="S64" i="12"/>
  <c r="R64" i="12"/>
  <c r="Q64" i="12"/>
  <c r="P64" i="12"/>
  <c r="O64" i="12"/>
  <c r="N64" i="12"/>
  <c r="M64" i="12"/>
  <c r="L64" i="12"/>
  <c r="K64" i="12"/>
  <c r="T63" i="12"/>
  <c r="S63" i="12"/>
  <c r="R63" i="12"/>
  <c r="Q63" i="12"/>
  <c r="P63" i="12"/>
  <c r="O63" i="12"/>
  <c r="N63" i="12"/>
  <c r="M63" i="12"/>
  <c r="L63" i="12"/>
  <c r="K63" i="12"/>
  <c r="T61" i="12"/>
  <c r="S61" i="12"/>
  <c r="R61" i="12"/>
  <c r="Q61" i="12"/>
  <c r="P61" i="12"/>
  <c r="O61" i="12"/>
  <c r="N61" i="12"/>
  <c r="M61" i="12"/>
  <c r="L61" i="12"/>
  <c r="K61" i="12"/>
  <c r="T60" i="12"/>
  <c r="S60" i="12"/>
  <c r="R60" i="12"/>
  <c r="Q60" i="12"/>
  <c r="P60" i="12"/>
  <c r="O60" i="12"/>
  <c r="N60" i="12"/>
  <c r="M60" i="12"/>
  <c r="L60" i="12"/>
  <c r="K60" i="12"/>
  <c r="T59" i="12"/>
  <c r="S59" i="12"/>
  <c r="R59" i="12"/>
  <c r="Q59" i="12"/>
  <c r="P59" i="12"/>
  <c r="O59" i="12"/>
  <c r="N59" i="12"/>
  <c r="M59" i="12"/>
  <c r="L59" i="12"/>
  <c r="K59" i="12"/>
  <c r="T58" i="12"/>
  <c r="S58" i="12"/>
  <c r="R58" i="12"/>
  <c r="Q58" i="12"/>
  <c r="P58" i="12"/>
  <c r="O58" i="12"/>
  <c r="N58" i="12"/>
  <c r="M58" i="12"/>
  <c r="L58" i="12"/>
  <c r="K58" i="12"/>
  <c r="T57" i="12"/>
  <c r="S57" i="12"/>
  <c r="R57" i="12"/>
  <c r="Q57" i="12"/>
  <c r="P57" i="12"/>
  <c r="O57" i="12"/>
  <c r="N57" i="12"/>
  <c r="M57" i="12"/>
  <c r="L57" i="12"/>
  <c r="K57" i="12"/>
  <c r="T56" i="12"/>
  <c r="S56" i="12"/>
  <c r="R56" i="12"/>
  <c r="Q56" i="12"/>
  <c r="P56" i="12"/>
  <c r="O56" i="12"/>
  <c r="N56" i="12"/>
  <c r="M56" i="12"/>
  <c r="L56" i="12"/>
  <c r="K56" i="12"/>
  <c r="T55" i="12"/>
  <c r="S55" i="12"/>
  <c r="R55" i="12"/>
  <c r="Q55" i="12"/>
  <c r="P55" i="12"/>
  <c r="O55" i="12"/>
  <c r="N55" i="12"/>
  <c r="M55" i="12"/>
  <c r="L55" i="12"/>
  <c r="K55" i="12"/>
  <c r="T54" i="12"/>
  <c r="S54" i="12"/>
  <c r="R54" i="12"/>
  <c r="Q54" i="12"/>
  <c r="P54" i="12"/>
  <c r="O54" i="12"/>
  <c r="N54" i="12"/>
  <c r="M54" i="12"/>
  <c r="L54" i="12"/>
  <c r="K54" i="12"/>
  <c r="T53" i="12"/>
  <c r="S53" i="12"/>
  <c r="R53" i="12"/>
  <c r="Q53" i="12"/>
  <c r="P53" i="12"/>
  <c r="O53" i="12"/>
  <c r="N53" i="12"/>
  <c r="M53" i="12"/>
  <c r="L53" i="12"/>
  <c r="K53" i="12"/>
  <c r="T52" i="12"/>
  <c r="S52" i="12"/>
  <c r="R52" i="12"/>
  <c r="Q52" i="12"/>
  <c r="P52" i="12"/>
  <c r="O52" i="12"/>
  <c r="N52" i="12"/>
  <c r="M52" i="12"/>
  <c r="L52" i="12"/>
  <c r="K52" i="12"/>
  <c r="T51" i="12"/>
  <c r="S51" i="12"/>
  <c r="R51" i="12"/>
  <c r="Q51" i="12"/>
  <c r="P51" i="12"/>
  <c r="O51" i="12"/>
  <c r="N51" i="12"/>
  <c r="M51" i="12"/>
  <c r="L51" i="12"/>
  <c r="K51" i="12"/>
  <c r="T50" i="12"/>
  <c r="S50" i="12"/>
  <c r="R50" i="12"/>
  <c r="Q50" i="12"/>
  <c r="P50" i="12"/>
  <c r="O50" i="12"/>
  <c r="N50" i="12"/>
  <c r="M50" i="12"/>
  <c r="L50" i="12"/>
  <c r="K50" i="12"/>
  <c r="T49" i="12"/>
  <c r="S49" i="12"/>
  <c r="R49" i="12"/>
  <c r="Q49" i="12"/>
  <c r="P49" i="12"/>
  <c r="O49" i="12"/>
  <c r="N49" i="12"/>
  <c r="M49" i="12"/>
  <c r="L49" i="12"/>
  <c r="K49" i="12"/>
  <c r="T47" i="12"/>
  <c r="S47" i="12"/>
  <c r="R47" i="12"/>
  <c r="Q47" i="12"/>
  <c r="P47" i="12"/>
  <c r="O47" i="12"/>
  <c r="N47" i="12"/>
  <c r="M47" i="12"/>
  <c r="L47" i="12"/>
  <c r="K47" i="12"/>
  <c r="T46" i="12"/>
  <c r="S46" i="12"/>
  <c r="R46" i="12"/>
  <c r="Q46" i="12"/>
  <c r="P46" i="12"/>
  <c r="O46" i="12"/>
  <c r="N46" i="12"/>
  <c r="M46" i="12"/>
  <c r="L46" i="12"/>
  <c r="K46" i="12"/>
  <c r="T45" i="12"/>
  <c r="S45" i="12"/>
  <c r="R45" i="12"/>
  <c r="Q45" i="12"/>
  <c r="P45" i="12"/>
  <c r="O45" i="12"/>
  <c r="N45" i="12"/>
  <c r="M45" i="12"/>
  <c r="L45" i="12"/>
  <c r="K45" i="12"/>
  <c r="T44" i="12"/>
  <c r="S44" i="12"/>
  <c r="R44" i="12"/>
  <c r="Q44" i="12"/>
  <c r="P44" i="12"/>
  <c r="O44" i="12"/>
  <c r="N44" i="12"/>
  <c r="M44" i="12"/>
  <c r="L44" i="12"/>
  <c r="K44" i="12"/>
  <c r="T43" i="12"/>
  <c r="S43" i="12"/>
  <c r="R43" i="12"/>
  <c r="Q43" i="12"/>
  <c r="P43" i="12"/>
  <c r="O43" i="12"/>
  <c r="N43" i="12"/>
  <c r="M43" i="12"/>
  <c r="L43" i="12"/>
  <c r="K43" i="12"/>
  <c r="T42" i="12"/>
  <c r="S42" i="12"/>
  <c r="R42" i="12"/>
  <c r="Q42" i="12"/>
  <c r="P42" i="12"/>
  <c r="O42" i="12"/>
  <c r="N42" i="12"/>
  <c r="M42" i="12"/>
  <c r="L42" i="12"/>
  <c r="K42" i="12"/>
  <c r="T41" i="12"/>
  <c r="S41" i="12"/>
  <c r="R41" i="12"/>
  <c r="Q41" i="12"/>
  <c r="P41" i="12"/>
  <c r="O41" i="12"/>
  <c r="N41" i="12"/>
  <c r="M41" i="12"/>
  <c r="L41" i="12"/>
  <c r="K41" i="12"/>
  <c r="T40" i="12"/>
  <c r="S40" i="12"/>
  <c r="R40" i="12"/>
  <c r="Q40" i="12"/>
  <c r="P40" i="12"/>
  <c r="O40" i="12"/>
  <c r="N40" i="12"/>
  <c r="M40" i="12"/>
  <c r="L40" i="12"/>
  <c r="K40" i="12"/>
  <c r="T39" i="12"/>
  <c r="S39" i="12"/>
  <c r="R39" i="12"/>
  <c r="Q39" i="12"/>
  <c r="P39" i="12"/>
  <c r="O39" i="12"/>
  <c r="N39" i="12"/>
  <c r="M39" i="12"/>
  <c r="L39" i="12"/>
  <c r="K39" i="12"/>
  <c r="T38" i="12"/>
  <c r="S38" i="12"/>
  <c r="R38" i="12"/>
  <c r="Q38" i="12"/>
  <c r="P38" i="12"/>
  <c r="O38" i="12"/>
  <c r="N38" i="12"/>
  <c r="M38" i="12"/>
  <c r="L38" i="12"/>
  <c r="K38" i="12"/>
  <c r="T36" i="12"/>
  <c r="S36" i="12"/>
  <c r="R36" i="12"/>
  <c r="Q36" i="12"/>
  <c r="P36" i="12"/>
  <c r="O36" i="12"/>
  <c r="N36" i="12"/>
  <c r="M36" i="12"/>
  <c r="L36" i="12"/>
  <c r="K36" i="12"/>
  <c r="T35" i="12"/>
  <c r="S35" i="12"/>
  <c r="R35" i="12"/>
  <c r="Q35" i="12"/>
  <c r="P35" i="12"/>
  <c r="O35" i="12"/>
  <c r="N35" i="12"/>
  <c r="M35" i="12"/>
  <c r="L35" i="12"/>
  <c r="K35" i="12"/>
  <c r="T34" i="12"/>
  <c r="S34" i="12"/>
  <c r="R34" i="12"/>
  <c r="Q34" i="12"/>
  <c r="P34" i="12"/>
  <c r="O34" i="12"/>
  <c r="N34" i="12"/>
  <c r="M34" i="12"/>
  <c r="L34" i="12"/>
  <c r="K34" i="12"/>
  <c r="T33" i="12"/>
  <c r="S33" i="12"/>
  <c r="R33" i="12"/>
  <c r="Q33" i="12"/>
  <c r="P33" i="12"/>
  <c r="O33" i="12"/>
  <c r="N33" i="12"/>
  <c r="M33" i="12"/>
  <c r="L33" i="12"/>
  <c r="K33" i="12"/>
  <c r="T32" i="12"/>
  <c r="S32" i="12"/>
  <c r="R32" i="12"/>
  <c r="Q32" i="12"/>
  <c r="P32" i="12"/>
  <c r="O32" i="12"/>
  <c r="N32" i="12"/>
  <c r="M32" i="12"/>
  <c r="L32" i="12"/>
  <c r="K32" i="12"/>
  <c r="T31" i="12"/>
  <c r="S31" i="12"/>
  <c r="R31" i="12"/>
  <c r="Q31" i="12"/>
  <c r="P31" i="12"/>
  <c r="O31" i="12"/>
  <c r="N31" i="12"/>
  <c r="M31" i="12"/>
  <c r="L31" i="12"/>
  <c r="K31" i="12"/>
  <c r="T30" i="12"/>
  <c r="S30" i="12"/>
  <c r="R30" i="12"/>
  <c r="Q30" i="12"/>
  <c r="P30" i="12"/>
  <c r="O30" i="12"/>
  <c r="N30" i="12"/>
  <c r="M30" i="12"/>
  <c r="L30" i="12"/>
  <c r="K30" i="12"/>
  <c r="T29" i="12"/>
  <c r="S29" i="12"/>
  <c r="R29" i="12"/>
  <c r="Q29" i="12"/>
  <c r="P29" i="12"/>
  <c r="O29" i="12"/>
  <c r="N29" i="12"/>
  <c r="M29" i="12"/>
  <c r="L29" i="12"/>
  <c r="K29" i="12"/>
  <c r="T28" i="12"/>
  <c r="S28" i="12"/>
  <c r="R28" i="12"/>
  <c r="Q28" i="12"/>
  <c r="P28" i="12"/>
  <c r="O28" i="12"/>
  <c r="N28" i="12"/>
  <c r="M28" i="12"/>
  <c r="L28" i="12"/>
  <c r="K28" i="12"/>
  <c r="T27" i="12"/>
  <c r="S27" i="12"/>
  <c r="R27" i="12"/>
  <c r="Q27" i="12"/>
  <c r="P27" i="12"/>
  <c r="O27" i="12"/>
  <c r="N27" i="12"/>
  <c r="M27" i="12"/>
  <c r="L27" i="12"/>
  <c r="K27" i="12"/>
  <c r="T26" i="12"/>
  <c r="S26" i="12"/>
  <c r="R26" i="12"/>
  <c r="Q26" i="12"/>
  <c r="P26" i="12"/>
  <c r="O26" i="12"/>
  <c r="N26" i="12"/>
  <c r="M26" i="12"/>
  <c r="L26" i="12"/>
  <c r="K26" i="12"/>
  <c r="T24" i="12"/>
  <c r="S24" i="12"/>
  <c r="R24" i="12"/>
  <c r="Q24" i="12"/>
  <c r="P24" i="12"/>
  <c r="O24" i="12"/>
  <c r="N24" i="12"/>
  <c r="M24" i="12"/>
  <c r="L24" i="12"/>
  <c r="K24" i="12"/>
  <c r="T23" i="12"/>
  <c r="S23" i="12"/>
  <c r="R23" i="12"/>
  <c r="Q23" i="12"/>
  <c r="P23" i="12"/>
  <c r="O23" i="12"/>
  <c r="N23" i="12"/>
  <c r="M23" i="12"/>
  <c r="L23" i="12"/>
  <c r="K23" i="12"/>
  <c r="T22" i="12"/>
  <c r="S22" i="12"/>
  <c r="R22" i="12"/>
  <c r="Q22" i="12"/>
  <c r="P22" i="12"/>
  <c r="O22" i="12"/>
  <c r="N22" i="12"/>
  <c r="M22" i="12"/>
  <c r="L22" i="12"/>
  <c r="K22" i="12"/>
  <c r="T21" i="12"/>
  <c r="S21" i="12"/>
  <c r="R21" i="12"/>
  <c r="Q21" i="12"/>
  <c r="P21" i="12"/>
  <c r="O21" i="12"/>
  <c r="N21" i="12"/>
  <c r="M21" i="12"/>
  <c r="L21" i="12"/>
  <c r="K21" i="12"/>
  <c r="T20" i="12"/>
  <c r="S20" i="12"/>
  <c r="R20" i="12"/>
  <c r="Q20" i="12"/>
  <c r="P20" i="12"/>
  <c r="O20" i="12"/>
  <c r="N20" i="12"/>
  <c r="M20" i="12"/>
  <c r="L20" i="12"/>
  <c r="K20" i="12"/>
  <c r="T19" i="12"/>
  <c r="S19" i="12"/>
  <c r="R19" i="12"/>
  <c r="Q19" i="12"/>
  <c r="P19" i="12"/>
  <c r="O19" i="12"/>
  <c r="N19" i="12"/>
  <c r="M19" i="12"/>
  <c r="L19" i="12"/>
  <c r="K19" i="12"/>
  <c r="T18" i="12"/>
  <c r="S18" i="12"/>
  <c r="R18" i="12"/>
  <c r="Q18" i="12"/>
  <c r="P18" i="12"/>
  <c r="O18" i="12"/>
  <c r="N18" i="12"/>
  <c r="M18" i="12"/>
  <c r="L18" i="12"/>
  <c r="K18" i="12"/>
  <c r="T17" i="12"/>
  <c r="S17" i="12"/>
  <c r="R17" i="12"/>
  <c r="Q17" i="12"/>
  <c r="P17" i="12"/>
  <c r="O17" i="12"/>
  <c r="N17" i="12"/>
  <c r="M17" i="12"/>
  <c r="L17" i="12"/>
  <c r="K17" i="12"/>
  <c r="T16" i="12"/>
  <c r="S16" i="12"/>
  <c r="R16" i="12"/>
  <c r="Q16" i="12"/>
  <c r="P16" i="12"/>
  <c r="O16" i="12"/>
  <c r="N16" i="12"/>
  <c r="M16" i="12"/>
  <c r="L16" i="12"/>
  <c r="K16" i="12"/>
  <c r="T15" i="12"/>
  <c r="S15" i="12"/>
  <c r="R15" i="12"/>
  <c r="Q15" i="12"/>
  <c r="P15" i="12"/>
  <c r="O15" i="12"/>
  <c r="N15" i="12"/>
  <c r="M15" i="12"/>
  <c r="L15" i="12"/>
  <c r="K15" i="12"/>
  <c r="T14" i="12"/>
  <c r="S14" i="12"/>
  <c r="R14" i="12"/>
  <c r="Q14" i="12"/>
  <c r="P14" i="12"/>
  <c r="O14" i="12"/>
  <c r="N14" i="12"/>
  <c r="M14" i="12"/>
  <c r="L14" i="12"/>
  <c r="K14" i="12"/>
  <c r="T13" i="12"/>
  <c r="S13" i="12"/>
  <c r="R13" i="12"/>
  <c r="Q13" i="12"/>
  <c r="P13" i="12"/>
  <c r="O13" i="12"/>
  <c r="N13" i="12"/>
  <c r="M13" i="12"/>
  <c r="L13" i="12"/>
  <c r="K13" i="12"/>
  <c r="T12" i="12"/>
  <c r="S12" i="12"/>
  <c r="R12" i="12"/>
  <c r="Q12" i="12"/>
  <c r="P12" i="12"/>
  <c r="O12" i="12"/>
  <c r="N12" i="12"/>
  <c r="M12" i="12"/>
  <c r="L12" i="12"/>
  <c r="K12" i="12"/>
  <c r="G148" i="12"/>
  <c r="G147" i="12"/>
  <c r="G146" i="12"/>
  <c r="G145" i="12"/>
  <c r="G144" i="12"/>
  <c r="G143" i="12"/>
  <c r="G142" i="12"/>
  <c r="G140" i="12"/>
  <c r="G139" i="12"/>
  <c r="G138" i="12"/>
  <c r="G137" i="12"/>
  <c r="G135" i="12"/>
  <c r="G134" i="12"/>
  <c r="G133" i="12"/>
  <c r="G132" i="12"/>
  <c r="G131" i="12"/>
  <c r="G130" i="12"/>
  <c r="G129" i="12"/>
  <c r="G128" i="12"/>
  <c r="G127" i="12"/>
  <c r="G126" i="12"/>
  <c r="G125" i="12"/>
  <c r="G124" i="12"/>
  <c r="G123" i="12"/>
  <c r="G121" i="12"/>
  <c r="G120" i="12"/>
  <c r="G119" i="12"/>
  <c r="G118" i="12"/>
  <c r="G117" i="12"/>
  <c r="G116" i="12"/>
  <c r="G115" i="12"/>
  <c r="G114" i="12"/>
  <c r="G113" i="12"/>
  <c r="G112" i="12"/>
  <c r="G111" i="12"/>
  <c r="G110" i="12"/>
  <c r="G107" i="12"/>
  <c r="G106" i="12"/>
  <c r="G105" i="12"/>
  <c r="G104" i="12"/>
  <c r="G103" i="12"/>
  <c r="G102" i="12"/>
  <c r="G101" i="12"/>
  <c r="G100" i="12"/>
  <c r="G99" i="12"/>
  <c r="G98" i="12"/>
  <c r="G97" i="12"/>
  <c r="G96" i="12"/>
  <c r="G95" i="12"/>
  <c r="G94" i="12"/>
  <c r="G93" i="12"/>
  <c r="G92" i="12"/>
  <c r="G91" i="12"/>
  <c r="G89" i="12"/>
  <c r="G88" i="12"/>
  <c r="G87" i="12"/>
  <c r="G86" i="12"/>
  <c r="G85" i="12"/>
  <c r="G84" i="12"/>
  <c r="G83" i="12"/>
  <c r="G82" i="12"/>
  <c r="G81" i="12"/>
  <c r="G80" i="12"/>
  <c r="G78" i="12"/>
  <c r="G77" i="12"/>
  <c r="G76" i="12"/>
  <c r="G75" i="12"/>
  <c r="G74" i="12"/>
  <c r="G72" i="12"/>
  <c r="G71" i="12"/>
  <c r="G70" i="12"/>
  <c r="G69" i="12"/>
  <c r="G68" i="12"/>
  <c r="G67" i="12"/>
  <c r="G66" i="12"/>
  <c r="G65" i="12"/>
  <c r="G64" i="12"/>
  <c r="G63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47" i="12"/>
  <c r="G46" i="12"/>
  <c r="G45" i="12"/>
  <c r="G44" i="12"/>
  <c r="G43" i="12"/>
  <c r="G42" i="12"/>
  <c r="G41" i="12"/>
  <c r="G40" i="12"/>
  <c r="G39" i="12"/>
  <c r="G38" i="12"/>
  <c r="G36" i="12"/>
  <c r="G35" i="12"/>
  <c r="G34" i="12"/>
  <c r="G33" i="12"/>
  <c r="G32" i="12"/>
  <c r="G31" i="12"/>
  <c r="G30" i="12"/>
  <c r="G29" i="12"/>
  <c r="G28" i="12"/>
  <c r="G27" i="12"/>
  <c r="G26" i="12"/>
  <c r="G24" i="12"/>
  <c r="G23" i="12"/>
  <c r="G22" i="12"/>
  <c r="G21" i="12"/>
  <c r="G20" i="12"/>
  <c r="G19" i="12"/>
  <c r="G18" i="12"/>
  <c r="G17" i="12"/>
  <c r="G16" i="12"/>
  <c r="G15" i="12"/>
  <c r="G14" i="12"/>
  <c r="G13" i="12"/>
  <c r="G12" i="12"/>
  <c r="AG148" i="13"/>
  <c r="AF148" i="13"/>
  <c r="AE148" i="13"/>
  <c r="AD148" i="13"/>
  <c r="AC148" i="13"/>
  <c r="AB148" i="13"/>
  <c r="AA148" i="13"/>
  <c r="Z148" i="13"/>
  <c r="Y148" i="13"/>
  <c r="X148" i="13"/>
  <c r="AG147" i="13"/>
  <c r="AF147" i="13"/>
  <c r="AE147" i="13"/>
  <c r="AD147" i="13"/>
  <c r="AC147" i="13"/>
  <c r="AB147" i="13"/>
  <c r="AA147" i="13"/>
  <c r="Z147" i="13"/>
  <c r="Y147" i="13"/>
  <c r="X147" i="13"/>
  <c r="AG146" i="13"/>
  <c r="AF146" i="13"/>
  <c r="AE146" i="13"/>
  <c r="AD146" i="13"/>
  <c r="AC146" i="13"/>
  <c r="AB146" i="13"/>
  <c r="AA146" i="13"/>
  <c r="Z146" i="13"/>
  <c r="Y146" i="13"/>
  <c r="X146" i="13"/>
  <c r="AG145" i="13"/>
  <c r="AF145" i="13"/>
  <c r="AE145" i="13"/>
  <c r="AD145" i="13"/>
  <c r="AC145" i="13"/>
  <c r="AB145" i="13"/>
  <c r="AA145" i="13"/>
  <c r="Z145" i="13"/>
  <c r="Y145" i="13"/>
  <c r="X145" i="13"/>
  <c r="AG144" i="13"/>
  <c r="AF144" i="13"/>
  <c r="AE144" i="13"/>
  <c r="AD144" i="13"/>
  <c r="AC144" i="13"/>
  <c r="AB144" i="13"/>
  <c r="AA144" i="13"/>
  <c r="Z144" i="13"/>
  <c r="Y144" i="13"/>
  <c r="X144" i="13"/>
  <c r="AG143" i="13"/>
  <c r="AF143" i="13"/>
  <c r="AE143" i="13"/>
  <c r="AD143" i="13"/>
  <c r="AC143" i="13"/>
  <c r="AB143" i="13"/>
  <c r="AA143" i="13"/>
  <c r="Z143" i="13"/>
  <c r="Y143" i="13"/>
  <c r="X143" i="13"/>
  <c r="AG142" i="13"/>
  <c r="AF142" i="13"/>
  <c r="AE142" i="13"/>
  <c r="AD142" i="13"/>
  <c r="AC142" i="13"/>
  <c r="AB142" i="13"/>
  <c r="AA142" i="13"/>
  <c r="Z142" i="13"/>
  <c r="Y142" i="13"/>
  <c r="X142" i="13"/>
  <c r="AG140" i="13"/>
  <c r="AF140" i="13"/>
  <c r="AE140" i="13"/>
  <c r="AD140" i="13"/>
  <c r="AC140" i="13"/>
  <c r="AB140" i="13"/>
  <c r="AA140" i="13"/>
  <c r="Z140" i="13"/>
  <c r="Y140" i="13"/>
  <c r="X140" i="13"/>
  <c r="AG139" i="13"/>
  <c r="AF139" i="13"/>
  <c r="AE139" i="13"/>
  <c r="AD139" i="13"/>
  <c r="AC139" i="13"/>
  <c r="AB139" i="13"/>
  <c r="AA139" i="13"/>
  <c r="Z139" i="13"/>
  <c r="Y139" i="13"/>
  <c r="X139" i="13"/>
  <c r="AG138" i="13"/>
  <c r="AF138" i="13"/>
  <c r="AE138" i="13"/>
  <c r="AD138" i="13"/>
  <c r="AC138" i="13"/>
  <c r="AB138" i="13"/>
  <c r="AA138" i="13"/>
  <c r="Z138" i="13"/>
  <c r="Y138" i="13"/>
  <c r="X138" i="13"/>
  <c r="AG137" i="13"/>
  <c r="AF137" i="13"/>
  <c r="AE137" i="13"/>
  <c r="AD137" i="13"/>
  <c r="AC137" i="13"/>
  <c r="AB137" i="13"/>
  <c r="AA137" i="13"/>
  <c r="Z137" i="13"/>
  <c r="Y137" i="13"/>
  <c r="X137" i="13"/>
  <c r="AG135" i="13"/>
  <c r="AF135" i="13"/>
  <c r="AE135" i="13"/>
  <c r="AD135" i="13"/>
  <c r="AC135" i="13"/>
  <c r="AB135" i="13"/>
  <c r="AA135" i="13"/>
  <c r="Z135" i="13"/>
  <c r="Y135" i="13"/>
  <c r="X135" i="13"/>
  <c r="AG134" i="13"/>
  <c r="AF134" i="13"/>
  <c r="AE134" i="13"/>
  <c r="AD134" i="13"/>
  <c r="AC134" i="13"/>
  <c r="AB134" i="13"/>
  <c r="AA134" i="13"/>
  <c r="Z134" i="13"/>
  <c r="Y134" i="13"/>
  <c r="X134" i="13"/>
  <c r="AG133" i="13"/>
  <c r="AF133" i="13"/>
  <c r="AE133" i="13"/>
  <c r="AD133" i="13"/>
  <c r="AC133" i="13"/>
  <c r="AB133" i="13"/>
  <c r="AA133" i="13"/>
  <c r="Z133" i="13"/>
  <c r="Y133" i="13"/>
  <c r="X133" i="13"/>
  <c r="AG132" i="13"/>
  <c r="AF132" i="13"/>
  <c r="AE132" i="13"/>
  <c r="AD132" i="13"/>
  <c r="AC132" i="13"/>
  <c r="AB132" i="13"/>
  <c r="AA132" i="13"/>
  <c r="Z132" i="13"/>
  <c r="Y132" i="13"/>
  <c r="X132" i="13"/>
  <c r="AG131" i="13"/>
  <c r="AF131" i="13"/>
  <c r="AE131" i="13"/>
  <c r="AD131" i="13"/>
  <c r="AC131" i="13"/>
  <c r="AB131" i="13"/>
  <c r="AA131" i="13"/>
  <c r="Z131" i="13"/>
  <c r="Y131" i="13"/>
  <c r="X131" i="13"/>
  <c r="AG130" i="13"/>
  <c r="AF130" i="13"/>
  <c r="AE130" i="13"/>
  <c r="AD130" i="13"/>
  <c r="AC130" i="13"/>
  <c r="AB130" i="13"/>
  <c r="AA130" i="13"/>
  <c r="Z130" i="13"/>
  <c r="Y130" i="13"/>
  <c r="X130" i="13"/>
  <c r="AG129" i="13"/>
  <c r="AF129" i="13"/>
  <c r="AE129" i="13"/>
  <c r="AD129" i="13"/>
  <c r="AC129" i="13"/>
  <c r="AB129" i="13"/>
  <c r="AA129" i="13"/>
  <c r="Z129" i="13"/>
  <c r="Y129" i="13"/>
  <c r="X129" i="13"/>
  <c r="AG128" i="13"/>
  <c r="AF128" i="13"/>
  <c r="AE128" i="13"/>
  <c r="AD128" i="13"/>
  <c r="AC128" i="13"/>
  <c r="AB128" i="13"/>
  <c r="AA128" i="13"/>
  <c r="Z128" i="13"/>
  <c r="Y128" i="13"/>
  <c r="X128" i="13"/>
  <c r="AG127" i="13"/>
  <c r="AF127" i="13"/>
  <c r="AE127" i="13"/>
  <c r="AD127" i="13"/>
  <c r="AC127" i="13"/>
  <c r="AB127" i="13"/>
  <c r="AA127" i="13"/>
  <c r="Z127" i="13"/>
  <c r="Y127" i="13"/>
  <c r="X127" i="13"/>
  <c r="AG126" i="13"/>
  <c r="AF126" i="13"/>
  <c r="AE126" i="13"/>
  <c r="AD126" i="13"/>
  <c r="AC126" i="13"/>
  <c r="AB126" i="13"/>
  <c r="AA126" i="13"/>
  <c r="Z126" i="13"/>
  <c r="Y126" i="13"/>
  <c r="X126" i="13"/>
  <c r="AG125" i="13"/>
  <c r="AF125" i="13"/>
  <c r="AE125" i="13"/>
  <c r="AD125" i="13"/>
  <c r="AC125" i="13"/>
  <c r="AB125" i="13"/>
  <c r="AA125" i="13"/>
  <c r="Z125" i="13"/>
  <c r="Y125" i="13"/>
  <c r="X125" i="13"/>
  <c r="AG124" i="13"/>
  <c r="AF124" i="13"/>
  <c r="AE124" i="13"/>
  <c r="AD124" i="13"/>
  <c r="AC124" i="13"/>
  <c r="AB124" i="13"/>
  <c r="AA124" i="13"/>
  <c r="Z124" i="13"/>
  <c r="Y124" i="13"/>
  <c r="X124" i="13"/>
  <c r="AG123" i="13"/>
  <c r="AF123" i="13"/>
  <c r="AE123" i="13"/>
  <c r="AD123" i="13"/>
  <c r="AC123" i="13"/>
  <c r="AB123" i="13"/>
  <c r="AA123" i="13"/>
  <c r="Z123" i="13"/>
  <c r="Y123" i="13"/>
  <c r="X123" i="13"/>
  <c r="AG121" i="13"/>
  <c r="AF121" i="13"/>
  <c r="AE121" i="13"/>
  <c r="AD121" i="13"/>
  <c r="AC121" i="13"/>
  <c r="AB121" i="13"/>
  <c r="AA121" i="13"/>
  <c r="Z121" i="13"/>
  <c r="Y121" i="13"/>
  <c r="X121" i="13"/>
  <c r="AG120" i="13"/>
  <c r="AF120" i="13"/>
  <c r="AE120" i="13"/>
  <c r="AD120" i="13"/>
  <c r="AC120" i="13"/>
  <c r="AB120" i="13"/>
  <c r="AA120" i="13"/>
  <c r="Z120" i="13"/>
  <c r="Y120" i="13"/>
  <c r="X120" i="13"/>
  <c r="AG119" i="13"/>
  <c r="AF119" i="13"/>
  <c r="AE119" i="13"/>
  <c r="AD119" i="13"/>
  <c r="AC119" i="13"/>
  <c r="AB119" i="13"/>
  <c r="AA119" i="13"/>
  <c r="Z119" i="13"/>
  <c r="Y119" i="13"/>
  <c r="X119" i="13"/>
  <c r="AG118" i="13"/>
  <c r="AF118" i="13"/>
  <c r="AE118" i="13"/>
  <c r="AD118" i="13"/>
  <c r="AC118" i="13"/>
  <c r="AB118" i="13"/>
  <c r="AA118" i="13"/>
  <c r="Z118" i="13"/>
  <c r="Y118" i="13"/>
  <c r="X118" i="13"/>
  <c r="AG117" i="13"/>
  <c r="AF117" i="13"/>
  <c r="AE117" i="13"/>
  <c r="AD117" i="13"/>
  <c r="AC117" i="13"/>
  <c r="AB117" i="13"/>
  <c r="AA117" i="13"/>
  <c r="Z117" i="13"/>
  <c r="Y117" i="13"/>
  <c r="X117" i="13"/>
  <c r="AG116" i="13"/>
  <c r="AF116" i="13"/>
  <c r="AE116" i="13"/>
  <c r="AD116" i="13"/>
  <c r="AC116" i="13"/>
  <c r="AB116" i="13"/>
  <c r="AA116" i="13"/>
  <c r="Z116" i="13"/>
  <c r="Y116" i="13"/>
  <c r="X116" i="13"/>
  <c r="AG115" i="13"/>
  <c r="AF115" i="13"/>
  <c r="AE115" i="13"/>
  <c r="AD115" i="13"/>
  <c r="AC115" i="13"/>
  <c r="AB115" i="13"/>
  <c r="AA115" i="13"/>
  <c r="Z115" i="13"/>
  <c r="Y115" i="13"/>
  <c r="X115" i="13"/>
  <c r="AG114" i="13"/>
  <c r="AF114" i="13"/>
  <c r="AE114" i="13"/>
  <c r="AD114" i="13"/>
  <c r="AC114" i="13"/>
  <c r="AB114" i="13"/>
  <c r="AA114" i="13"/>
  <c r="Z114" i="13"/>
  <c r="Y114" i="13"/>
  <c r="X114" i="13"/>
  <c r="AG113" i="13"/>
  <c r="AF113" i="13"/>
  <c r="AE113" i="13"/>
  <c r="AD113" i="13"/>
  <c r="AC113" i="13"/>
  <c r="AB113" i="13"/>
  <c r="AA113" i="13"/>
  <c r="Z113" i="13"/>
  <c r="Y113" i="13"/>
  <c r="X113" i="13"/>
  <c r="AG112" i="13"/>
  <c r="AF112" i="13"/>
  <c r="AE112" i="13"/>
  <c r="AD112" i="13"/>
  <c r="AC112" i="13"/>
  <c r="AB112" i="13"/>
  <c r="AA112" i="13"/>
  <c r="Z112" i="13"/>
  <c r="Y112" i="13"/>
  <c r="X112" i="13"/>
  <c r="AG111" i="13"/>
  <c r="AF111" i="13"/>
  <c r="AE111" i="13"/>
  <c r="AD111" i="13"/>
  <c r="AC111" i="13"/>
  <c r="AB111" i="13"/>
  <c r="AA111" i="13"/>
  <c r="Z111" i="13"/>
  <c r="Y111" i="13"/>
  <c r="X111" i="13"/>
  <c r="AG110" i="13"/>
  <c r="AF110" i="13"/>
  <c r="AE110" i="13"/>
  <c r="AD110" i="13"/>
  <c r="AC110" i="13"/>
  <c r="AB110" i="13"/>
  <c r="AA110" i="13"/>
  <c r="Z110" i="13"/>
  <c r="Y110" i="13"/>
  <c r="X110" i="13"/>
  <c r="AG108" i="13"/>
  <c r="AF108" i="13"/>
  <c r="AE108" i="13"/>
  <c r="AD108" i="13"/>
  <c r="AC108" i="13"/>
  <c r="AB108" i="13"/>
  <c r="AA108" i="13"/>
  <c r="Z108" i="13"/>
  <c r="Y108" i="13"/>
  <c r="X108" i="13"/>
  <c r="AG107" i="13"/>
  <c r="AF107" i="13"/>
  <c r="AE107" i="13"/>
  <c r="AD107" i="13"/>
  <c r="AC107" i="13"/>
  <c r="AB107" i="13"/>
  <c r="AA107" i="13"/>
  <c r="Z107" i="13"/>
  <c r="Y107" i="13"/>
  <c r="X107" i="13"/>
  <c r="AG106" i="13"/>
  <c r="AF106" i="13"/>
  <c r="AE106" i="13"/>
  <c r="AD106" i="13"/>
  <c r="AC106" i="13"/>
  <c r="AB106" i="13"/>
  <c r="AA106" i="13"/>
  <c r="Z106" i="13"/>
  <c r="Y106" i="13"/>
  <c r="X106" i="13"/>
  <c r="AG105" i="13"/>
  <c r="AF105" i="13"/>
  <c r="AE105" i="13"/>
  <c r="AD105" i="13"/>
  <c r="AC105" i="13"/>
  <c r="AB105" i="13"/>
  <c r="AA105" i="13"/>
  <c r="Z105" i="13"/>
  <c r="Y105" i="13"/>
  <c r="X105" i="13"/>
  <c r="AG104" i="13"/>
  <c r="AF104" i="13"/>
  <c r="AE104" i="13"/>
  <c r="AD104" i="13"/>
  <c r="AC104" i="13"/>
  <c r="AB104" i="13"/>
  <c r="AA104" i="13"/>
  <c r="Z104" i="13"/>
  <c r="Y104" i="13"/>
  <c r="X104" i="13"/>
  <c r="AG103" i="13"/>
  <c r="AF103" i="13"/>
  <c r="AE103" i="13"/>
  <c r="AD103" i="13"/>
  <c r="AC103" i="13"/>
  <c r="AB103" i="13"/>
  <c r="AA103" i="13"/>
  <c r="Z103" i="13"/>
  <c r="Y103" i="13"/>
  <c r="X103" i="13"/>
  <c r="AG102" i="13"/>
  <c r="AF102" i="13"/>
  <c r="AE102" i="13"/>
  <c r="AD102" i="13"/>
  <c r="AC102" i="13"/>
  <c r="AB102" i="13"/>
  <c r="AA102" i="13"/>
  <c r="Z102" i="13"/>
  <c r="Y102" i="13"/>
  <c r="X102" i="13"/>
  <c r="AG101" i="13"/>
  <c r="AF101" i="13"/>
  <c r="AE101" i="13"/>
  <c r="AD101" i="13"/>
  <c r="AC101" i="13"/>
  <c r="AB101" i="13"/>
  <c r="AA101" i="13"/>
  <c r="Z101" i="13"/>
  <c r="Y101" i="13"/>
  <c r="X101" i="13"/>
  <c r="AG100" i="13"/>
  <c r="AF100" i="13"/>
  <c r="AE100" i="13"/>
  <c r="AD100" i="13"/>
  <c r="AC100" i="13"/>
  <c r="AB100" i="13"/>
  <c r="AA100" i="13"/>
  <c r="Z100" i="13"/>
  <c r="Y100" i="13"/>
  <c r="X100" i="13"/>
  <c r="AG99" i="13"/>
  <c r="AF99" i="13"/>
  <c r="AE99" i="13"/>
  <c r="AD99" i="13"/>
  <c r="AC99" i="13"/>
  <c r="AB99" i="13"/>
  <c r="AA99" i="13"/>
  <c r="Z99" i="13"/>
  <c r="Y99" i="13"/>
  <c r="X99" i="13"/>
  <c r="AG98" i="13"/>
  <c r="AF98" i="13"/>
  <c r="AE98" i="13"/>
  <c r="AD98" i="13"/>
  <c r="AC98" i="13"/>
  <c r="AB98" i="13"/>
  <c r="AA98" i="13"/>
  <c r="Z98" i="13"/>
  <c r="Y98" i="13"/>
  <c r="X98" i="13"/>
  <c r="AG97" i="13"/>
  <c r="AF97" i="13"/>
  <c r="AE97" i="13"/>
  <c r="AD97" i="13"/>
  <c r="AC97" i="13"/>
  <c r="AB97" i="13"/>
  <c r="AA97" i="13"/>
  <c r="Z97" i="13"/>
  <c r="Y97" i="13"/>
  <c r="X97" i="13"/>
  <c r="AG96" i="13"/>
  <c r="AF96" i="13"/>
  <c r="AE96" i="13"/>
  <c r="AD96" i="13"/>
  <c r="AC96" i="13"/>
  <c r="AB96" i="13"/>
  <c r="AA96" i="13"/>
  <c r="Z96" i="13"/>
  <c r="Y96" i="13"/>
  <c r="X96" i="13"/>
  <c r="AG95" i="13"/>
  <c r="AF95" i="13"/>
  <c r="AE95" i="13"/>
  <c r="AD95" i="13"/>
  <c r="AC95" i="13"/>
  <c r="AB95" i="13"/>
  <c r="AA95" i="13"/>
  <c r="Z95" i="13"/>
  <c r="Y95" i="13"/>
  <c r="X95" i="13"/>
  <c r="AG94" i="13"/>
  <c r="AF94" i="13"/>
  <c r="AE94" i="13"/>
  <c r="AD94" i="13"/>
  <c r="AC94" i="13"/>
  <c r="AB94" i="13"/>
  <c r="AA94" i="13"/>
  <c r="Z94" i="13"/>
  <c r="Y94" i="13"/>
  <c r="X94" i="13"/>
  <c r="AG93" i="13"/>
  <c r="AF93" i="13"/>
  <c r="AE93" i="13"/>
  <c r="AD93" i="13"/>
  <c r="AC93" i="13"/>
  <c r="AB93" i="13"/>
  <c r="AA93" i="13"/>
  <c r="Z93" i="13"/>
  <c r="Y93" i="13"/>
  <c r="X93" i="13"/>
  <c r="AG92" i="13"/>
  <c r="AF92" i="13"/>
  <c r="AE92" i="13"/>
  <c r="AD92" i="13"/>
  <c r="AC92" i="13"/>
  <c r="AB92" i="13"/>
  <c r="AA92" i="13"/>
  <c r="Z92" i="13"/>
  <c r="Y92" i="13"/>
  <c r="X92" i="13"/>
  <c r="AG91" i="13"/>
  <c r="AF91" i="13"/>
  <c r="AE91" i="13"/>
  <c r="AD91" i="13"/>
  <c r="AC91" i="13"/>
  <c r="AB91" i="13"/>
  <c r="AA91" i="13"/>
  <c r="Z91" i="13"/>
  <c r="Y91" i="13"/>
  <c r="X91" i="13"/>
  <c r="AG89" i="13"/>
  <c r="AF89" i="13"/>
  <c r="AE89" i="13"/>
  <c r="AD89" i="13"/>
  <c r="AC89" i="13"/>
  <c r="AB89" i="13"/>
  <c r="AA89" i="13"/>
  <c r="Z89" i="13"/>
  <c r="Y89" i="13"/>
  <c r="X89" i="13"/>
  <c r="AG88" i="13"/>
  <c r="AF88" i="13"/>
  <c r="AE88" i="13"/>
  <c r="AD88" i="13"/>
  <c r="AC88" i="13"/>
  <c r="AB88" i="13"/>
  <c r="AA88" i="13"/>
  <c r="Z88" i="13"/>
  <c r="Y88" i="13"/>
  <c r="X88" i="13"/>
  <c r="AG87" i="13"/>
  <c r="AF87" i="13"/>
  <c r="AE87" i="13"/>
  <c r="AD87" i="13"/>
  <c r="AC87" i="13"/>
  <c r="AB87" i="13"/>
  <c r="AA87" i="13"/>
  <c r="Z87" i="13"/>
  <c r="Y87" i="13"/>
  <c r="X87" i="13"/>
  <c r="AG86" i="13"/>
  <c r="AF86" i="13"/>
  <c r="AE86" i="13"/>
  <c r="AD86" i="13"/>
  <c r="AC86" i="13"/>
  <c r="AB86" i="13"/>
  <c r="AA86" i="13"/>
  <c r="Z86" i="13"/>
  <c r="Y86" i="13"/>
  <c r="X86" i="13"/>
  <c r="AG85" i="13"/>
  <c r="AF85" i="13"/>
  <c r="AE85" i="13"/>
  <c r="AD85" i="13"/>
  <c r="AC85" i="13"/>
  <c r="AB85" i="13"/>
  <c r="AA85" i="13"/>
  <c r="Z85" i="13"/>
  <c r="Y85" i="13"/>
  <c r="X85" i="13"/>
  <c r="AG84" i="13"/>
  <c r="AF84" i="13"/>
  <c r="AE84" i="13"/>
  <c r="AD84" i="13"/>
  <c r="AC84" i="13"/>
  <c r="AB84" i="13"/>
  <c r="AA84" i="13"/>
  <c r="Z84" i="13"/>
  <c r="Y84" i="13"/>
  <c r="X84" i="13"/>
  <c r="AG83" i="13"/>
  <c r="AF83" i="13"/>
  <c r="AE83" i="13"/>
  <c r="AD83" i="13"/>
  <c r="AC83" i="13"/>
  <c r="AB83" i="13"/>
  <c r="AA83" i="13"/>
  <c r="Z83" i="13"/>
  <c r="Y83" i="13"/>
  <c r="X83" i="13"/>
  <c r="AG82" i="13"/>
  <c r="AF82" i="13"/>
  <c r="AE82" i="13"/>
  <c r="AD82" i="13"/>
  <c r="AC82" i="13"/>
  <c r="AB82" i="13"/>
  <c r="AA82" i="13"/>
  <c r="Z82" i="13"/>
  <c r="Y82" i="13"/>
  <c r="X82" i="13"/>
  <c r="AG81" i="13"/>
  <c r="AF81" i="13"/>
  <c r="AE81" i="13"/>
  <c r="AD81" i="13"/>
  <c r="AC81" i="13"/>
  <c r="AB81" i="13"/>
  <c r="AA81" i="13"/>
  <c r="Z81" i="13"/>
  <c r="Y81" i="13"/>
  <c r="X81" i="13"/>
  <c r="AG80" i="13"/>
  <c r="AF80" i="13"/>
  <c r="AE80" i="13"/>
  <c r="AD80" i="13"/>
  <c r="AC80" i="13"/>
  <c r="AB80" i="13"/>
  <c r="AA80" i="13"/>
  <c r="Z80" i="13"/>
  <c r="Y80" i="13"/>
  <c r="X80" i="13"/>
  <c r="AG78" i="13"/>
  <c r="AF78" i="13"/>
  <c r="AE78" i="13"/>
  <c r="AD78" i="13"/>
  <c r="AC78" i="13"/>
  <c r="AB78" i="13"/>
  <c r="AA78" i="13"/>
  <c r="Z78" i="13"/>
  <c r="Y78" i="13"/>
  <c r="X78" i="13"/>
  <c r="AG77" i="13"/>
  <c r="AF77" i="13"/>
  <c r="AE77" i="13"/>
  <c r="AD77" i="13"/>
  <c r="AC77" i="13"/>
  <c r="AB77" i="13"/>
  <c r="AA77" i="13"/>
  <c r="Z77" i="13"/>
  <c r="Y77" i="13"/>
  <c r="X77" i="13"/>
  <c r="AG76" i="13"/>
  <c r="AF76" i="13"/>
  <c r="AE76" i="13"/>
  <c r="AD76" i="13"/>
  <c r="AC76" i="13"/>
  <c r="AB76" i="13"/>
  <c r="AA76" i="13"/>
  <c r="Z76" i="13"/>
  <c r="Y76" i="13"/>
  <c r="X76" i="13"/>
  <c r="AG75" i="13"/>
  <c r="AF75" i="13"/>
  <c r="AE75" i="13"/>
  <c r="AD75" i="13"/>
  <c r="AC75" i="13"/>
  <c r="AB75" i="13"/>
  <c r="AA75" i="13"/>
  <c r="Z75" i="13"/>
  <c r="Y75" i="13"/>
  <c r="X75" i="13"/>
  <c r="AG74" i="13"/>
  <c r="AF74" i="13"/>
  <c r="AE74" i="13"/>
  <c r="AD74" i="13"/>
  <c r="AC74" i="13"/>
  <c r="AB74" i="13"/>
  <c r="AA74" i="13"/>
  <c r="Z74" i="13"/>
  <c r="Y74" i="13"/>
  <c r="X74" i="13"/>
  <c r="AG72" i="13"/>
  <c r="AF72" i="13"/>
  <c r="AE72" i="13"/>
  <c r="AD72" i="13"/>
  <c r="AC72" i="13"/>
  <c r="AB72" i="13"/>
  <c r="AA72" i="13"/>
  <c r="Z72" i="13"/>
  <c r="Y72" i="13"/>
  <c r="X72" i="13"/>
  <c r="AG71" i="13"/>
  <c r="AF71" i="13"/>
  <c r="AE71" i="13"/>
  <c r="AD71" i="13"/>
  <c r="AC71" i="13"/>
  <c r="AB71" i="13"/>
  <c r="AA71" i="13"/>
  <c r="Z71" i="13"/>
  <c r="Y71" i="13"/>
  <c r="X71" i="13"/>
  <c r="AG70" i="13"/>
  <c r="AF70" i="13"/>
  <c r="AE70" i="13"/>
  <c r="AD70" i="13"/>
  <c r="AC70" i="13"/>
  <c r="AB70" i="13"/>
  <c r="AA70" i="13"/>
  <c r="Z70" i="13"/>
  <c r="Y70" i="13"/>
  <c r="X70" i="13"/>
  <c r="AG69" i="13"/>
  <c r="AF69" i="13"/>
  <c r="AE69" i="13"/>
  <c r="AD69" i="13"/>
  <c r="AC69" i="13"/>
  <c r="AB69" i="13"/>
  <c r="AA69" i="13"/>
  <c r="Z69" i="13"/>
  <c r="Y69" i="13"/>
  <c r="X69" i="13"/>
  <c r="AG68" i="13"/>
  <c r="AF68" i="13"/>
  <c r="AE68" i="13"/>
  <c r="AD68" i="13"/>
  <c r="AC68" i="13"/>
  <c r="AB68" i="13"/>
  <c r="AA68" i="13"/>
  <c r="Z68" i="13"/>
  <c r="Y68" i="13"/>
  <c r="X68" i="13"/>
  <c r="AG67" i="13"/>
  <c r="AF67" i="13"/>
  <c r="AE67" i="13"/>
  <c r="AD67" i="13"/>
  <c r="AC67" i="13"/>
  <c r="AB67" i="13"/>
  <c r="AA67" i="13"/>
  <c r="Z67" i="13"/>
  <c r="Y67" i="13"/>
  <c r="X67" i="13"/>
  <c r="AG66" i="13"/>
  <c r="AF66" i="13"/>
  <c r="AE66" i="13"/>
  <c r="AD66" i="13"/>
  <c r="AC66" i="13"/>
  <c r="AB66" i="13"/>
  <c r="AA66" i="13"/>
  <c r="Z66" i="13"/>
  <c r="Y66" i="13"/>
  <c r="X66" i="13"/>
  <c r="AG65" i="13"/>
  <c r="AF65" i="13"/>
  <c r="AE65" i="13"/>
  <c r="AD65" i="13"/>
  <c r="AC65" i="13"/>
  <c r="AB65" i="13"/>
  <c r="AA65" i="13"/>
  <c r="Z65" i="13"/>
  <c r="Y65" i="13"/>
  <c r="X65" i="13"/>
  <c r="AG64" i="13"/>
  <c r="AF64" i="13"/>
  <c r="AE64" i="13"/>
  <c r="AD64" i="13"/>
  <c r="AC64" i="13"/>
  <c r="AB64" i="13"/>
  <c r="AA64" i="13"/>
  <c r="Z64" i="13"/>
  <c r="Y64" i="13"/>
  <c r="X64" i="13"/>
  <c r="AG63" i="13"/>
  <c r="AF63" i="13"/>
  <c r="AE63" i="13"/>
  <c r="AD63" i="13"/>
  <c r="AC63" i="13"/>
  <c r="AB63" i="13"/>
  <c r="AA63" i="13"/>
  <c r="Z63" i="13"/>
  <c r="Y63" i="13"/>
  <c r="X63" i="13"/>
  <c r="AG61" i="13"/>
  <c r="AF61" i="13"/>
  <c r="AE61" i="13"/>
  <c r="AD61" i="13"/>
  <c r="AC61" i="13"/>
  <c r="AB61" i="13"/>
  <c r="AA61" i="13"/>
  <c r="Z61" i="13"/>
  <c r="Y61" i="13"/>
  <c r="X61" i="13"/>
  <c r="AG60" i="13"/>
  <c r="AF60" i="13"/>
  <c r="AE60" i="13"/>
  <c r="AD60" i="13"/>
  <c r="AC60" i="13"/>
  <c r="AB60" i="13"/>
  <c r="AA60" i="13"/>
  <c r="Z60" i="13"/>
  <c r="Y60" i="13"/>
  <c r="X60" i="13"/>
  <c r="AG59" i="13"/>
  <c r="AF59" i="13"/>
  <c r="AE59" i="13"/>
  <c r="AD59" i="13"/>
  <c r="AC59" i="13"/>
  <c r="AB59" i="13"/>
  <c r="AA59" i="13"/>
  <c r="Z59" i="13"/>
  <c r="Y59" i="13"/>
  <c r="X59" i="13"/>
  <c r="AG58" i="13"/>
  <c r="AF58" i="13"/>
  <c r="AE58" i="13"/>
  <c r="AD58" i="13"/>
  <c r="AC58" i="13"/>
  <c r="AB58" i="13"/>
  <c r="AA58" i="13"/>
  <c r="Z58" i="13"/>
  <c r="Y58" i="13"/>
  <c r="X58" i="13"/>
  <c r="AG57" i="13"/>
  <c r="AF57" i="13"/>
  <c r="AE57" i="13"/>
  <c r="AD57" i="13"/>
  <c r="AC57" i="13"/>
  <c r="AB57" i="13"/>
  <c r="AA57" i="13"/>
  <c r="Z57" i="13"/>
  <c r="Y57" i="13"/>
  <c r="X57" i="13"/>
  <c r="AG56" i="13"/>
  <c r="AF56" i="13"/>
  <c r="AE56" i="13"/>
  <c r="AD56" i="13"/>
  <c r="AC56" i="13"/>
  <c r="AB56" i="13"/>
  <c r="AA56" i="13"/>
  <c r="Z56" i="13"/>
  <c r="Y56" i="13"/>
  <c r="X56" i="13"/>
  <c r="AG55" i="13"/>
  <c r="AF55" i="13"/>
  <c r="AE55" i="13"/>
  <c r="AD55" i="13"/>
  <c r="AC55" i="13"/>
  <c r="AB55" i="13"/>
  <c r="AA55" i="13"/>
  <c r="Z55" i="13"/>
  <c r="Y55" i="13"/>
  <c r="X55" i="13"/>
  <c r="AG54" i="13"/>
  <c r="AF54" i="13"/>
  <c r="AE54" i="13"/>
  <c r="AD54" i="13"/>
  <c r="AC54" i="13"/>
  <c r="AB54" i="13"/>
  <c r="AA54" i="13"/>
  <c r="Z54" i="13"/>
  <c r="Y54" i="13"/>
  <c r="X54" i="13"/>
  <c r="AG53" i="13"/>
  <c r="AF53" i="13"/>
  <c r="AE53" i="13"/>
  <c r="AD53" i="13"/>
  <c r="AC53" i="13"/>
  <c r="AB53" i="13"/>
  <c r="AA53" i="13"/>
  <c r="Z53" i="13"/>
  <c r="Y53" i="13"/>
  <c r="X53" i="13"/>
  <c r="AG52" i="13"/>
  <c r="AF52" i="13"/>
  <c r="AE52" i="13"/>
  <c r="AD52" i="13"/>
  <c r="AC52" i="13"/>
  <c r="AB52" i="13"/>
  <c r="AA52" i="13"/>
  <c r="Z52" i="13"/>
  <c r="Y52" i="13"/>
  <c r="X52" i="13"/>
  <c r="AG51" i="13"/>
  <c r="AF51" i="13"/>
  <c r="AE51" i="13"/>
  <c r="AD51" i="13"/>
  <c r="AC51" i="13"/>
  <c r="AB51" i="13"/>
  <c r="AA51" i="13"/>
  <c r="Z51" i="13"/>
  <c r="Y51" i="13"/>
  <c r="X51" i="13"/>
  <c r="AG50" i="13"/>
  <c r="AF50" i="13"/>
  <c r="AE50" i="13"/>
  <c r="AD50" i="13"/>
  <c r="AC50" i="13"/>
  <c r="AB50" i="13"/>
  <c r="AA50" i="13"/>
  <c r="Z50" i="13"/>
  <c r="Y50" i="13"/>
  <c r="X50" i="13"/>
  <c r="AG49" i="13"/>
  <c r="AF49" i="13"/>
  <c r="AE49" i="13"/>
  <c r="AD49" i="13"/>
  <c r="AC49" i="13"/>
  <c r="AB49" i="13"/>
  <c r="AA49" i="13"/>
  <c r="Z49" i="13"/>
  <c r="Y49" i="13"/>
  <c r="X49" i="13"/>
  <c r="AG47" i="13"/>
  <c r="AF47" i="13"/>
  <c r="AE47" i="13"/>
  <c r="AD47" i="13"/>
  <c r="AC47" i="13"/>
  <c r="AB47" i="13"/>
  <c r="AA47" i="13"/>
  <c r="Z47" i="13"/>
  <c r="Y47" i="13"/>
  <c r="X47" i="13"/>
  <c r="AG46" i="13"/>
  <c r="AF46" i="13"/>
  <c r="AE46" i="13"/>
  <c r="AD46" i="13"/>
  <c r="AC46" i="13"/>
  <c r="AB46" i="13"/>
  <c r="AA46" i="13"/>
  <c r="Z46" i="13"/>
  <c r="Y46" i="13"/>
  <c r="X46" i="13"/>
  <c r="AG45" i="13"/>
  <c r="AF45" i="13"/>
  <c r="AE45" i="13"/>
  <c r="AD45" i="13"/>
  <c r="AC45" i="13"/>
  <c r="AB45" i="13"/>
  <c r="AA45" i="13"/>
  <c r="Z45" i="13"/>
  <c r="Y45" i="13"/>
  <c r="X45" i="13"/>
  <c r="AG44" i="13"/>
  <c r="AF44" i="13"/>
  <c r="AE44" i="13"/>
  <c r="AD44" i="13"/>
  <c r="AC44" i="13"/>
  <c r="AB44" i="13"/>
  <c r="AA44" i="13"/>
  <c r="Z44" i="13"/>
  <c r="Y44" i="13"/>
  <c r="X44" i="13"/>
  <c r="AG43" i="13"/>
  <c r="AF43" i="13"/>
  <c r="AE43" i="13"/>
  <c r="AD43" i="13"/>
  <c r="AC43" i="13"/>
  <c r="AB43" i="13"/>
  <c r="AA43" i="13"/>
  <c r="Z43" i="13"/>
  <c r="Y43" i="13"/>
  <c r="X43" i="13"/>
  <c r="AG42" i="13"/>
  <c r="AF42" i="13"/>
  <c r="AE42" i="13"/>
  <c r="AD42" i="13"/>
  <c r="AC42" i="13"/>
  <c r="AB42" i="13"/>
  <c r="AA42" i="13"/>
  <c r="Z42" i="13"/>
  <c r="Y42" i="13"/>
  <c r="X42" i="13"/>
  <c r="AG41" i="13"/>
  <c r="AF41" i="13"/>
  <c r="AE41" i="13"/>
  <c r="AD41" i="13"/>
  <c r="AC41" i="13"/>
  <c r="AB41" i="13"/>
  <c r="AA41" i="13"/>
  <c r="Z41" i="13"/>
  <c r="Y41" i="13"/>
  <c r="X41" i="13"/>
  <c r="AG40" i="13"/>
  <c r="AF40" i="13"/>
  <c r="AE40" i="13"/>
  <c r="AD40" i="13"/>
  <c r="AC40" i="13"/>
  <c r="AB40" i="13"/>
  <c r="AA40" i="13"/>
  <c r="Z40" i="13"/>
  <c r="Y40" i="13"/>
  <c r="X40" i="13"/>
  <c r="AG39" i="13"/>
  <c r="AF39" i="13"/>
  <c r="AE39" i="13"/>
  <c r="AD39" i="13"/>
  <c r="AC39" i="13"/>
  <c r="AB39" i="13"/>
  <c r="AA39" i="13"/>
  <c r="Z39" i="13"/>
  <c r="Y39" i="13"/>
  <c r="X39" i="13"/>
  <c r="AG38" i="13"/>
  <c r="AF38" i="13"/>
  <c r="AE38" i="13"/>
  <c r="AD38" i="13"/>
  <c r="AC38" i="13"/>
  <c r="AB38" i="13"/>
  <c r="AA38" i="13"/>
  <c r="Z38" i="13"/>
  <c r="Y38" i="13"/>
  <c r="X38" i="13"/>
  <c r="AG36" i="13"/>
  <c r="AF36" i="13"/>
  <c r="AE36" i="13"/>
  <c r="AD36" i="13"/>
  <c r="AC36" i="13"/>
  <c r="AB36" i="13"/>
  <c r="AA36" i="13"/>
  <c r="Z36" i="13"/>
  <c r="Y36" i="13"/>
  <c r="X36" i="13"/>
  <c r="AG35" i="13"/>
  <c r="AF35" i="13"/>
  <c r="AE35" i="13"/>
  <c r="AD35" i="13"/>
  <c r="AC35" i="13"/>
  <c r="AB35" i="13"/>
  <c r="AA35" i="13"/>
  <c r="Z35" i="13"/>
  <c r="Y35" i="13"/>
  <c r="X35" i="13"/>
  <c r="AG34" i="13"/>
  <c r="AF34" i="13"/>
  <c r="AE34" i="13"/>
  <c r="AD34" i="13"/>
  <c r="AC34" i="13"/>
  <c r="AB34" i="13"/>
  <c r="AA34" i="13"/>
  <c r="Z34" i="13"/>
  <c r="Y34" i="13"/>
  <c r="X34" i="13"/>
  <c r="AG33" i="13"/>
  <c r="AF33" i="13"/>
  <c r="AE33" i="13"/>
  <c r="AD33" i="13"/>
  <c r="AC33" i="13"/>
  <c r="AB33" i="13"/>
  <c r="AA33" i="13"/>
  <c r="Z33" i="13"/>
  <c r="Y33" i="13"/>
  <c r="X33" i="13"/>
  <c r="AG32" i="13"/>
  <c r="AF32" i="13"/>
  <c r="AE32" i="13"/>
  <c r="AD32" i="13"/>
  <c r="AC32" i="13"/>
  <c r="AB32" i="13"/>
  <c r="AA32" i="13"/>
  <c r="Z32" i="13"/>
  <c r="Y32" i="13"/>
  <c r="X32" i="13"/>
  <c r="AG31" i="13"/>
  <c r="AF31" i="13"/>
  <c r="AE31" i="13"/>
  <c r="AD31" i="13"/>
  <c r="AC31" i="13"/>
  <c r="AB31" i="13"/>
  <c r="AA31" i="13"/>
  <c r="Z31" i="13"/>
  <c r="Y31" i="13"/>
  <c r="X31" i="13"/>
  <c r="AG30" i="13"/>
  <c r="AF30" i="13"/>
  <c r="AE30" i="13"/>
  <c r="AD30" i="13"/>
  <c r="AC30" i="13"/>
  <c r="AB30" i="13"/>
  <c r="AA30" i="13"/>
  <c r="Z30" i="13"/>
  <c r="Y30" i="13"/>
  <c r="X30" i="13"/>
  <c r="AG29" i="13"/>
  <c r="AF29" i="13"/>
  <c r="AE29" i="13"/>
  <c r="AD29" i="13"/>
  <c r="AC29" i="13"/>
  <c r="AB29" i="13"/>
  <c r="AA29" i="13"/>
  <c r="Z29" i="13"/>
  <c r="Y29" i="13"/>
  <c r="X29" i="13"/>
  <c r="AG28" i="13"/>
  <c r="AF28" i="13"/>
  <c r="AE28" i="13"/>
  <c r="AD28" i="13"/>
  <c r="AC28" i="13"/>
  <c r="AB28" i="13"/>
  <c r="AA28" i="13"/>
  <c r="Z28" i="13"/>
  <c r="Y28" i="13"/>
  <c r="X28" i="13"/>
  <c r="AG27" i="13"/>
  <c r="AF27" i="13"/>
  <c r="AE27" i="13"/>
  <c r="AD27" i="13"/>
  <c r="AC27" i="13"/>
  <c r="AB27" i="13"/>
  <c r="AA27" i="13"/>
  <c r="Z27" i="13"/>
  <c r="Y27" i="13"/>
  <c r="X27" i="13"/>
  <c r="AG26" i="13"/>
  <c r="AF26" i="13"/>
  <c r="AE26" i="13"/>
  <c r="AD26" i="13"/>
  <c r="AC26" i="13"/>
  <c r="AB26" i="13"/>
  <c r="AA26" i="13"/>
  <c r="Z26" i="13"/>
  <c r="Y26" i="13"/>
  <c r="X26" i="13"/>
  <c r="AG24" i="13"/>
  <c r="AF24" i="13"/>
  <c r="AE24" i="13"/>
  <c r="AD24" i="13"/>
  <c r="AC24" i="13"/>
  <c r="AB24" i="13"/>
  <c r="AA24" i="13"/>
  <c r="Z24" i="13"/>
  <c r="Y24" i="13"/>
  <c r="X24" i="13"/>
  <c r="AG23" i="13"/>
  <c r="AF23" i="13"/>
  <c r="AE23" i="13"/>
  <c r="AD23" i="13"/>
  <c r="AC23" i="13"/>
  <c r="AB23" i="13"/>
  <c r="AA23" i="13"/>
  <c r="Z23" i="13"/>
  <c r="Y23" i="13"/>
  <c r="X23" i="13"/>
  <c r="AG22" i="13"/>
  <c r="AF22" i="13"/>
  <c r="AE22" i="13"/>
  <c r="AD22" i="13"/>
  <c r="AC22" i="13"/>
  <c r="AB22" i="13"/>
  <c r="AA22" i="13"/>
  <c r="Z22" i="13"/>
  <c r="Y22" i="13"/>
  <c r="X22" i="13"/>
  <c r="AG21" i="13"/>
  <c r="AF21" i="13"/>
  <c r="AE21" i="13"/>
  <c r="AD21" i="13"/>
  <c r="AC21" i="13"/>
  <c r="AB21" i="13"/>
  <c r="AA21" i="13"/>
  <c r="Z21" i="13"/>
  <c r="Y21" i="13"/>
  <c r="X21" i="13"/>
  <c r="AG20" i="13"/>
  <c r="AF20" i="13"/>
  <c r="AE20" i="13"/>
  <c r="AD20" i="13"/>
  <c r="AC20" i="13"/>
  <c r="AB20" i="13"/>
  <c r="AA20" i="13"/>
  <c r="Z20" i="13"/>
  <c r="Y20" i="13"/>
  <c r="X20" i="13"/>
  <c r="AG19" i="13"/>
  <c r="AF19" i="13"/>
  <c r="AE19" i="13"/>
  <c r="AD19" i="13"/>
  <c r="AC19" i="13"/>
  <c r="AB19" i="13"/>
  <c r="AA19" i="13"/>
  <c r="Z19" i="13"/>
  <c r="Y19" i="13"/>
  <c r="X19" i="13"/>
  <c r="AG18" i="13"/>
  <c r="AF18" i="13"/>
  <c r="AE18" i="13"/>
  <c r="AD18" i="13"/>
  <c r="AC18" i="13"/>
  <c r="AB18" i="13"/>
  <c r="AA18" i="13"/>
  <c r="Z18" i="13"/>
  <c r="Y18" i="13"/>
  <c r="X18" i="13"/>
  <c r="AG17" i="13"/>
  <c r="AF17" i="13"/>
  <c r="AE17" i="13"/>
  <c r="AD17" i="13"/>
  <c r="AC17" i="13"/>
  <c r="AB17" i="13"/>
  <c r="AA17" i="13"/>
  <c r="Z17" i="13"/>
  <c r="Y17" i="13"/>
  <c r="X17" i="13"/>
  <c r="AG16" i="13"/>
  <c r="AF16" i="13"/>
  <c r="AE16" i="13"/>
  <c r="AD16" i="13"/>
  <c r="AC16" i="13"/>
  <c r="AB16" i="13"/>
  <c r="AA16" i="13"/>
  <c r="Z16" i="13"/>
  <c r="Y16" i="13"/>
  <c r="X16" i="13"/>
  <c r="AG15" i="13"/>
  <c r="AF15" i="13"/>
  <c r="AE15" i="13"/>
  <c r="AD15" i="13"/>
  <c r="AC15" i="13"/>
  <c r="AB15" i="13"/>
  <c r="AA15" i="13"/>
  <c r="Z15" i="13"/>
  <c r="Y15" i="13"/>
  <c r="X15" i="13"/>
  <c r="AG14" i="13"/>
  <c r="AF14" i="13"/>
  <c r="AE14" i="13"/>
  <c r="AD14" i="13"/>
  <c r="AC14" i="13"/>
  <c r="AB14" i="13"/>
  <c r="AA14" i="13"/>
  <c r="Z14" i="13"/>
  <c r="Y14" i="13"/>
  <c r="X14" i="13"/>
  <c r="AG13" i="13"/>
  <c r="AF13" i="13"/>
  <c r="AE13" i="13"/>
  <c r="AD13" i="13"/>
  <c r="AC13" i="13"/>
  <c r="AB13" i="13"/>
  <c r="AA13" i="13"/>
  <c r="Z13" i="13"/>
  <c r="Y13" i="13"/>
  <c r="X13" i="13"/>
  <c r="AG12" i="13"/>
  <c r="AF12" i="13"/>
  <c r="AE12" i="13"/>
  <c r="AD12" i="13"/>
  <c r="AC12" i="13"/>
  <c r="AB12" i="13"/>
  <c r="AA12" i="13"/>
  <c r="Z12" i="13"/>
  <c r="Y12" i="13"/>
  <c r="X12" i="13"/>
  <c r="T148" i="13"/>
  <c r="S148" i="13"/>
  <c r="R148" i="13"/>
  <c r="Q148" i="13"/>
  <c r="P148" i="13"/>
  <c r="O148" i="13"/>
  <c r="N148" i="13"/>
  <c r="M148" i="13"/>
  <c r="L148" i="13"/>
  <c r="K148" i="13"/>
  <c r="T147" i="13"/>
  <c r="S147" i="13"/>
  <c r="R147" i="13"/>
  <c r="Q147" i="13"/>
  <c r="P147" i="13"/>
  <c r="O147" i="13"/>
  <c r="N147" i="13"/>
  <c r="M147" i="13"/>
  <c r="L147" i="13"/>
  <c r="K147" i="13"/>
  <c r="T146" i="13"/>
  <c r="S146" i="13"/>
  <c r="R146" i="13"/>
  <c r="Q146" i="13"/>
  <c r="P146" i="13"/>
  <c r="O146" i="13"/>
  <c r="N146" i="13"/>
  <c r="M146" i="13"/>
  <c r="L146" i="13"/>
  <c r="K146" i="13"/>
  <c r="T145" i="13"/>
  <c r="S145" i="13"/>
  <c r="R145" i="13"/>
  <c r="Q145" i="13"/>
  <c r="P145" i="13"/>
  <c r="O145" i="13"/>
  <c r="N145" i="13"/>
  <c r="M145" i="13"/>
  <c r="L145" i="13"/>
  <c r="K145" i="13"/>
  <c r="T144" i="13"/>
  <c r="S144" i="13"/>
  <c r="R144" i="13"/>
  <c r="Q144" i="13"/>
  <c r="P144" i="13"/>
  <c r="O144" i="13"/>
  <c r="N144" i="13"/>
  <c r="M144" i="13"/>
  <c r="L144" i="13"/>
  <c r="K144" i="13"/>
  <c r="T143" i="13"/>
  <c r="S143" i="13"/>
  <c r="R143" i="13"/>
  <c r="Q143" i="13"/>
  <c r="P143" i="13"/>
  <c r="O143" i="13"/>
  <c r="N143" i="13"/>
  <c r="M143" i="13"/>
  <c r="L143" i="13"/>
  <c r="K143" i="13"/>
  <c r="T142" i="13"/>
  <c r="S142" i="13"/>
  <c r="R142" i="13"/>
  <c r="Q142" i="13"/>
  <c r="P142" i="13"/>
  <c r="O142" i="13"/>
  <c r="N142" i="13"/>
  <c r="M142" i="13"/>
  <c r="L142" i="13"/>
  <c r="K142" i="13"/>
  <c r="T140" i="13"/>
  <c r="S140" i="13"/>
  <c r="R140" i="13"/>
  <c r="Q140" i="13"/>
  <c r="P140" i="13"/>
  <c r="O140" i="13"/>
  <c r="N140" i="13"/>
  <c r="M140" i="13"/>
  <c r="L140" i="13"/>
  <c r="K140" i="13"/>
  <c r="T139" i="13"/>
  <c r="S139" i="13"/>
  <c r="R139" i="13"/>
  <c r="Q139" i="13"/>
  <c r="P139" i="13"/>
  <c r="O139" i="13"/>
  <c r="N139" i="13"/>
  <c r="M139" i="13"/>
  <c r="L139" i="13"/>
  <c r="K139" i="13"/>
  <c r="T138" i="13"/>
  <c r="S138" i="13"/>
  <c r="R138" i="13"/>
  <c r="Q138" i="13"/>
  <c r="P138" i="13"/>
  <c r="O138" i="13"/>
  <c r="N138" i="13"/>
  <c r="M138" i="13"/>
  <c r="L138" i="13"/>
  <c r="K138" i="13"/>
  <c r="T137" i="13"/>
  <c r="S137" i="13"/>
  <c r="R137" i="13"/>
  <c r="Q137" i="13"/>
  <c r="P137" i="13"/>
  <c r="O137" i="13"/>
  <c r="N137" i="13"/>
  <c r="M137" i="13"/>
  <c r="L137" i="13"/>
  <c r="K137" i="13"/>
  <c r="T135" i="13"/>
  <c r="S135" i="13"/>
  <c r="R135" i="13"/>
  <c r="Q135" i="13"/>
  <c r="P135" i="13"/>
  <c r="O135" i="13"/>
  <c r="N135" i="13"/>
  <c r="M135" i="13"/>
  <c r="L135" i="13"/>
  <c r="K135" i="13"/>
  <c r="T134" i="13"/>
  <c r="S134" i="13"/>
  <c r="R134" i="13"/>
  <c r="Q134" i="13"/>
  <c r="P134" i="13"/>
  <c r="O134" i="13"/>
  <c r="N134" i="13"/>
  <c r="M134" i="13"/>
  <c r="L134" i="13"/>
  <c r="K134" i="13"/>
  <c r="T133" i="13"/>
  <c r="S133" i="13"/>
  <c r="R133" i="13"/>
  <c r="Q133" i="13"/>
  <c r="P133" i="13"/>
  <c r="O133" i="13"/>
  <c r="N133" i="13"/>
  <c r="M133" i="13"/>
  <c r="L133" i="13"/>
  <c r="K133" i="13"/>
  <c r="T132" i="13"/>
  <c r="S132" i="13"/>
  <c r="R132" i="13"/>
  <c r="Q132" i="13"/>
  <c r="P132" i="13"/>
  <c r="O132" i="13"/>
  <c r="N132" i="13"/>
  <c r="M132" i="13"/>
  <c r="L132" i="13"/>
  <c r="K132" i="13"/>
  <c r="T131" i="13"/>
  <c r="S131" i="13"/>
  <c r="R131" i="13"/>
  <c r="Q131" i="13"/>
  <c r="P131" i="13"/>
  <c r="O131" i="13"/>
  <c r="N131" i="13"/>
  <c r="M131" i="13"/>
  <c r="L131" i="13"/>
  <c r="K131" i="13"/>
  <c r="T130" i="13"/>
  <c r="S130" i="13"/>
  <c r="R130" i="13"/>
  <c r="Q130" i="13"/>
  <c r="P130" i="13"/>
  <c r="O130" i="13"/>
  <c r="N130" i="13"/>
  <c r="M130" i="13"/>
  <c r="L130" i="13"/>
  <c r="K130" i="13"/>
  <c r="T129" i="13"/>
  <c r="S129" i="13"/>
  <c r="R129" i="13"/>
  <c r="Q129" i="13"/>
  <c r="P129" i="13"/>
  <c r="O129" i="13"/>
  <c r="N129" i="13"/>
  <c r="M129" i="13"/>
  <c r="L129" i="13"/>
  <c r="K129" i="13"/>
  <c r="T128" i="13"/>
  <c r="S128" i="13"/>
  <c r="R128" i="13"/>
  <c r="Q128" i="13"/>
  <c r="P128" i="13"/>
  <c r="O128" i="13"/>
  <c r="N128" i="13"/>
  <c r="M128" i="13"/>
  <c r="L128" i="13"/>
  <c r="K128" i="13"/>
  <c r="T127" i="13"/>
  <c r="S127" i="13"/>
  <c r="R127" i="13"/>
  <c r="Q127" i="13"/>
  <c r="P127" i="13"/>
  <c r="O127" i="13"/>
  <c r="N127" i="13"/>
  <c r="M127" i="13"/>
  <c r="L127" i="13"/>
  <c r="K127" i="13"/>
  <c r="T126" i="13"/>
  <c r="S126" i="13"/>
  <c r="R126" i="13"/>
  <c r="Q126" i="13"/>
  <c r="P126" i="13"/>
  <c r="O126" i="13"/>
  <c r="N126" i="13"/>
  <c r="M126" i="13"/>
  <c r="L126" i="13"/>
  <c r="K126" i="13"/>
  <c r="T125" i="13"/>
  <c r="S125" i="13"/>
  <c r="R125" i="13"/>
  <c r="Q125" i="13"/>
  <c r="P125" i="13"/>
  <c r="O125" i="13"/>
  <c r="N125" i="13"/>
  <c r="M125" i="13"/>
  <c r="L125" i="13"/>
  <c r="K125" i="13"/>
  <c r="T124" i="13"/>
  <c r="S124" i="13"/>
  <c r="R124" i="13"/>
  <c r="Q124" i="13"/>
  <c r="P124" i="13"/>
  <c r="O124" i="13"/>
  <c r="N124" i="13"/>
  <c r="M124" i="13"/>
  <c r="L124" i="13"/>
  <c r="K124" i="13"/>
  <c r="T123" i="13"/>
  <c r="S123" i="13"/>
  <c r="R123" i="13"/>
  <c r="Q123" i="13"/>
  <c r="P123" i="13"/>
  <c r="O123" i="13"/>
  <c r="N123" i="13"/>
  <c r="M123" i="13"/>
  <c r="L123" i="13"/>
  <c r="K123" i="13"/>
  <c r="T121" i="13"/>
  <c r="S121" i="13"/>
  <c r="R121" i="13"/>
  <c r="Q121" i="13"/>
  <c r="P121" i="13"/>
  <c r="O121" i="13"/>
  <c r="N121" i="13"/>
  <c r="M121" i="13"/>
  <c r="L121" i="13"/>
  <c r="K121" i="13"/>
  <c r="T120" i="13"/>
  <c r="S120" i="13"/>
  <c r="R120" i="13"/>
  <c r="Q120" i="13"/>
  <c r="P120" i="13"/>
  <c r="O120" i="13"/>
  <c r="N120" i="13"/>
  <c r="M120" i="13"/>
  <c r="L120" i="13"/>
  <c r="K120" i="13"/>
  <c r="T119" i="13"/>
  <c r="S119" i="13"/>
  <c r="R119" i="13"/>
  <c r="Q119" i="13"/>
  <c r="P119" i="13"/>
  <c r="O119" i="13"/>
  <c r="N119" i="13"/>
  <c r="M119" i="13"/>
  <c r="L119" i="13"/>
  <c r="K119" i="13"/>
  <c r="T118" i="13"/>
  <c r="S118" i="13"/>
  <c r="R118" i="13"/>
  <c r="Q118" i="13"/>
  <c r="P118" i="13"/>
  <c r="O118" i="13"/>
  <c r="N118" i="13"/>
  <c r="M118" i="13"/>
  <c r="L118" i="13"/>
  <c r="K118" i="13"/>
  <c r="T117" i="13"/>
  <c r="S117" i="13"/>
  <c r="R117" i="13"/>
  <c r="Q117" i="13"/>
  <c r="P117" i="13"/>
  <c r="O117" i="13"/>
  <c r="N117" i="13"/>
  <c r="M117" i="13"/>
  <c r="L117" i="13"/>
  <c r="K117" i="13"/>
  <c r="T116" i="13"/>
  <c r="S116" i="13"/>
  <c r="R116" i="13"/>
  <c r="Q116" i="13"/>
  <c r="P116" i="13"/>
  <c r="O116" i="13"/>
  <c r="N116" i="13"/>
  <c r="M116" i="13"/>
  <c r="L116" i="13"/>
  <c r="K116" i="13"/>
  <c r="T115" i="13"/>
  <c r="S115" i="13"/>
  <c r="R115" i="13"/>
  <c r="Q115" i="13"/>
  <c r="P115" i="13"/>
  <c r="O115" i="13"/>
  <c r="N115" i="13"/>
  <c r="M115" i="13"/>
  <c r="L115" i="13"/>
  <c r="K115" i="13"/>
  <c r="T114" i="13"/>
  <c r="S114" i="13"/>
  <c r="R114" i="13"/>
  <c r="Q114" i="13"/>
  <c r="P114" i="13"/>
  <c r="O114" i="13"/>
  <c r="N114" i="13"/>
  <c r="M114" i="13"/>
  <c r="L114" i="13"/>
  <c r="K114" i="13"/>
  <c r="T113" i="13"/>
  <c r="S113" i="13"/>
  <c r="R113" i="13"/>
  <c r="Q113" i="13"/>
  <c r="P113" i="13"/>
  <c r="O113" i="13"/>
  <c r="N113" i="13"/>
  <c r="M113" i="13"/>
  <c r="L113" i="13"/>
  <c r="K113" i="13"/>
  <c r="T112" i="13"/>
  <c r="S112" i="13"/>
  <c r="R112" i="13"/>
  <c r="Q112" i="13"/>
  <c r="P112" i="13"/>
  <c r="O112" i="13"/>
  <c r="N112" i="13"/>
  <c r="M112" i="13"/>
  <c r="L112" i="13"/>
  <c r="K112" i="13"/>
  <c r="T111" i="13"/>
  <c r="S111" i="13"/>
  <c r="R111" i="13"/>
  <c r="Q111" i="13"/>
  <c r="P111" i="13"/>
  <c r="O111" i="13"/>
  <c r="N111" i="13"/>
  <c r="M111" i="13"/>
  <c r="L111" i="13"/>
  <c r="K111" i="13"/>
  <c r="T110" i="13"/>
  <c r="S110" i="13"/>
  <c r="R110" i="13"/>
  <c r="Q110" i="13"/>
  <c r="P110" i="13"/>
  <c r="O110" i="13"/>
  <c r="N110" i="13"/>
  <c r="M110" i="13"/>
  <c r="L110" i="13"/>
  <c r="K110" i="13"/>
  <c r="T108" i="13"/>
  <c r="S108" i="13"/>
  <c r="R108" i="13"/>
  <c r="Q108" i="13"/>
  <c r="P108" i="13"/>
  <c r="O108" i="13"/>
  <c r="N108" i="13"/>
  <c r="M108" i="13"/>
  <c r="L108" i="13"/>
  <c r="K108" i="13"/>
  <c r="T107" i="13"/>
  <c r="S107" i="13"/>
  <c r="R107" i="13"/>
  <c r="Q107" i="13"/>
  <c r="P107" i="13"/>
  <c r="O107" i="13"/>
  <c r="N107" i="13"/>
  <c r="M107" i="13"/>
  <c r="L107" i="13"/>
  <c r="K107" i="13"/>
  <c r="T106" i="13"/>
  <c r="S106" i="13"/>
  <c r="R106" i="13"/>
  <c r="Q106" i="13"/>
  <c r="P106" i="13"/>
  <c r="O106" i="13"/>
  <c r="N106" i="13"/>
  <c r="M106" i="13"/>
  <c r="L106" i="13"/>
  <c r="K106" i="13"/>
  <c r="T105" i="13"/>
  <c r="S105" i="13"/>
  <c r="R105" i="13"/>
  <c r="Q105" i="13"/>
  <c r="P105" i="13"/>
  <c r="O105" i="13"/>
  <c r="N105" i="13"/>
  <c r="M105" i="13"/>
  <c r="L105" i="13"/>
  <c r="K105" i="13"/>
  <c r="T104" i="13"/>
  <c r="S104" i="13"/>
  <c r="R104" i="13"/>
  <c r="Q104" i="13"/>
  <c r="P104" i="13"/>
  <c r="O104" i="13"/>
  <c r="N104" i="13"/>
  <c r="M104" i="13"/>
  <c r="L104" i="13"/>
  <c r="K104" i="13"/>
  <c r="T103" i="13"/>
  <c r="S103" i="13"/>
  <c r="R103" i="13"/>
  <c r="Q103" i="13"/>
  <c r="P103" i="13"/>
  <c r="O103" i="13"/>
  <c r="N103" i="13"/>
  <c r="M103" i="13"/>
  <c r="L103" i="13"/>
  <c r="K103" i="13"/>
  <c r="T102" i="13"/>
  <c r="S102" i="13"/>
  <c r="R102" i="13"/>
  <c r="Q102" i="13"/>
  <c r="P102" i="13"/>
  <c r="O102" i="13"/>
  <c r="N102" i="13"/>
  <c r="M102" i="13"/>
  <c r="L102" i="13"/>
  <c r="K102" i="13"/>
  <c r="T101" i="13"/>
  <c r="S101" i="13"/>
  <c r="R101" i="13"/>
  <c r="Q101" i="13"/>
  <c r="P101" i="13"/>
  <c r="O101" i="13"/>
  <c r="N101" i="13"/>
  <c r="M101" i="13"/>
  <c r="L101" i="13"/>
  <c r="K101" i="13"/>
  <c r="T100" i="13"/>
  <c r="S100" i="13"/>
  <c r="R100" i="13"/>
  <c r="Q100" i="13"/>
  <c r="P100" i="13"/>
  <c r="O100" i="13"/>
  <c r="N100" i="13"/>
  <c r="M100" i="13"/>
  <c r="L100" i="13"/>
  <c r="K100" i="13"/>
  <c r="T99" i="13"/>
  <c r="S99" i="13"/>
  <c r="R99" i="13"/>
  <c r="Q99" i="13"/>
  <c r="P99" i="13"/>
  <c r="O99" i="13"/>
  <c r="N99" i="13"/>
  <c r="M99" i="13"/>
  <c r="L99" i="13"/>
  <c r="K99" i="13"/>
  <c r="T98" i="13"/>
  <c r="S98" i="13"/>
  <c r="R98" i="13"/>
  <c r="Q98" i="13"/>
  <c r="P98" i="13"/>
  <c r="O98" i="13"/>
  <c r="N98" i="13"/>
  <c r="M98" i="13"/>
  <c r="L98" i="13"/>
  <c r="K98" i="13"/>
  <c r="T97" i="13"/>
  <c r="S97" i="13"/>
  <c r="R97" i="13"/>
  <c r="Q97" i="13"/>
  <c r="P97" i="13"/>
  <c r="O97" i="13"/>
  <c r="N97" i="13"/>
  <c r="M97" i="13"/>
  <c r="L97" i="13"/>
  <c r="K97" i="13"/>
  <c r="T96" i="13"/>
  <c r="S96" i="13"/>
  <c r="R96" i="13"/>
  <c r="Q96" i="13"/>
  <c r="P96" i="13"/>
  <c r="O96" i="13"/>
  <c r="N96" i="13"/>
  <c r="M96" i="13"/>
  <c r="L96" i="13"/>
  <c r="K96" i="13"/>
  <c r="T95" i="13"/>
  <c r="S95" i="13"/>
  <c r="R95" i="13"/>
  <c r="Q95" i="13"/>
  <c r="P95" i="13"/>
  <c r="O95" i="13"/>
  <c r="N95" i="13"/>
  <c r="M95" i="13"/>
  <c r="L95" i="13"/>
  <c r="K95" i="13"/>
  <c r="T94" i="13"/>
  <c r="S94" i="13"/>
  <c r="R94" i="13"/>
  <c r="Q94" i="13"/>
  <c r="P94" i="13"/>
  <c r="O94" i="13"/>
  <c r="N94" i="13"/>
  <c r="M94" i="13"/>
  <c r="L94" i="13"/>
  <c r="K94" i="13"/>
  <c r="T93" i="13"/>
  <c r="S93" i="13"/>
  <c r="R93" i="13"/>
  <c r="Q93" i="13"/>
  <c r="P93" i="13"/>
  <c r="O93" i="13"/>
  <c r="N93" i="13"/>
  <c r="M93" i="13"/>
  <c r="L93" i="13"/>
  <c r="K93" i="13"/>
  <c r="T92" i="13"/>
  <c r="S92" i="13"/>
  <c r="R92" i="13"/>
  <c r="Q92" i="13"/>
  <c r="P92" i="13"/>
  <c r="O92" i="13"/>
  <c r="N92" i="13"/>
  <c r="M92" i="13"/>
  <c r="L92" i="13"/>
  <c r="K92" i="13"/>
  <c r="T91" i="13"/>
  <c r="S91" i="13"/>
  <c r="R91" i="13"/>
  <c r="Q91" i="13"/>
  <c r="P91" i="13"/>
  <c r="O91" i="13"/>
  <c r="N91" i="13"/>
  <c r="M91" i="13"/>
  <c r="L91" i="13"/>
  <c r="K91" i="13"/>
  <c r="T89" i="13"/>
  <c r="S89" i="13"/>
  <c r="R89" i="13"/>
  <c r="Q89" i="13"/>
  <c r="P89" i="13"/>
  <c r="O89" i="13"/>
  <c r="N89" i="13"/>
  <c r="M89" i="13"/>
  <c r="L89" i="13"/>
  <c r="K89" i="13"/>
  <c r="T88" i="13"/>
  <c r="S88" i="13"/>
  <c r="R88" i="13"/>
  <c r="Q88" i="13"/>
  <c r="P88" i="13"/>
  <c r="O88" i="13"/>
  <c r="N88" i="13"/>
  <c r="M88" i="13"/>
  <c r="L88" i="13"/>
  <c r="K88" i="13"/>
  <c r="T87" i="13"/>
  <c r="S87" i="13"/>
  <c r="R87" i="13"/>
  <c r="Q87" i="13"/>
  <c r="P87" i="13"/>
  <c r="O87" i="13"/>
  <c r="N87" i="13"/>
  <c r="M87" i="13"/>
  <c r="L87" i="13"/>
  <c r="K87" i="13"/>
  <c r="T86" i="13"/>
  <c r="S86" i="13"/>
  <c r="R86" i="13"/>
  <c r="Q86" i="13"/>
  <c r="P86" i="13"/>
  <c r="O86" i="13"/>
  <c r="N86" i="13"/>
  <c r="M86" i="13"/>
  <c r="L86" i="13"/>
  <c r="K86" i="13"/>
  <c r="T85" i="13"/>
  <c r="S85" i="13"/>
  <c r="R85" i="13"/>
  <c r="Q85" i="13"/>
  <c r="P85" i="13"/>
  <c r="O85" i="13"/>
  <c r="N85" i="13"/>
  <c r="M85" i="13"/>
  <c r="L85" i="13"/>
  <c r="K85" i="13"/>
  <c r="T84" i="13"/>
  <c r="S84" i="13"/>
  <c r="R84" i="13"/>
  <c r="Q84" i="13"/>
  <c r="P84" i="13"/>
  <c r="O84" i="13"/>
  <c r="N84" i="13"/>
  <c r="M84" i="13"/>
  <c r="L84" i="13"/>
  <c r="K84" i="13"/>
  <c r="T83" i="13"/>
  <c r="S83" i="13"/>
  <c r="R83" i="13"/>
  <c r="Q83" i="13"/>
  <c r="P83" i="13"/>
  <c r="O83" i="13"/>
  <c r="N83" i="13"/>
  <c r="M83" i="13"/>
  <c r="L83" i="13"/>
  <c r="K83" i="13"/>
  <c r="T82" i="13"/>
  <c r="S82" i="13"/>
  <c r="R82" i="13"/>
  <c r="Q82" i="13"/>
  <c r="P82" i="13"/>
  <c r="O82" i="13"/>
  <c r="N82" i="13"/>
  <c r="M82" i="13"/>
  <c r="L82" i="13"/>
  <c r="K82" i="13"/>
  <c r="T81" i="13"/>
  <c r="S81" i="13"/>
  <c r="R81" i="13"/>
  <c r="Q81" i="13"/>
  <c r="P81" i="13"/>
  <c r="O81" i="13"/>
  <c r="N81" i="13"/>
  <c r="M81" i="13"/>
  <c r="L81" i="13"/>
  <c r="K81" i="13"/>
  <c r="T80" i="13"/>
  <c r="S80" i="13"/>
  <c r="R80" i="13"/>
  <c r="Q80" i="13"/>
  <c r="P80" i="13"/>
  <c r="O80" i="13"/>
  <c r="N80" i="13"/>
  <c r="M80" i="13"/>
  <c r="L80" i="13"/>
  <c r="K80" i="13"/>
  <c r="T78" i="13"/>
  <c r="S78" i="13"/>
  <c r="R78" i="13"/>
  <c r="Q78" i="13"/>
  <c r="P78" i="13"/>
  <c r="O78" i="13"/>
  <c r="N78" i="13"/>
  <c r="M78" i="13"/>
  <c r="L78" i="13"/>
  <c r="K78" i="13"/>
  <c r="T77" i="13"/>
  <c r="S77" i="13"/>
  <c r="R77" i="13"/>
  <c r="Q77" i="13"/>
  <c r="P77" i="13"/>
  <c r="O77" i="13"/>
  <c r="N77" i="13"/>
  <c r="M77" i="13"/>
  <c r="L77" i="13"/>
  <c r="K77" i="13"/>
  <c r="T76" i="13"/>
  <c r="S76" i="13"/>
  <c r="R76" i="13"/>
  <c r="Q76" i="13"/>
  <c r="P76" i="13"/>
  <c r="O76" i="13"/>
  <c r="N76" i="13"/>
  <c r="M76" i="13"/>
  <c r="L76" i="13"/>
  <c r="K76" i="13"/>
  <c r="T75" i="13"/>
  <c r="S75" i="13"/>
  <c r="R75" i="13"/>
  <c r="Q75" i="13"/>
  <c r="P75" i="13"/>
  <c r="O75" i="13"/>
  <c r="N75" i="13"/>
  <c r="M75" i="13"/>
  <c r="L75" i="13"/>
  <c r="K75" i="13"/>
  <c r="T74" i="13"/>
  <c r="S74" i="13"/>
  <c r="R74" i="13"/>
  <c r="Q74" i="13"/>
  <c r="P74" i="13"/>
  <c r="O74" i="13"/>
  <c r="N74" i="13"/>
  <c r="M74" i="13"/>
  <c r="L74" i="13"/>
  <c r="K74" i="13"/>
  <c r="T72" i="13"/>
  <c r="S72" i="13"/>
  <c r="R72" i="13"/>
  <c r="Q72" i="13"/>
  <c r="P72" i="13"/>
  <c r="O72" i="13"/>
  <c r="N72" i="13"/>
  <c r="M72" i="13"/>
  <c r="L72" i="13"/>
  <c r="K72" i="13"/>
  <c r="T71" i="13"/>
  <c r="S71" i="13"/>
  <c r="R71" i="13"/>
  <c r="Q71" i="13"/>
  <c r="P71" i="13"/>
  <c r="O71" i="13"/>
  <c r="N71" i="13"/>
  <c r="M71" i="13"/>
  <c r="L71" i="13"/>
  <c r="K71" i="13"/>
  <c r="T70" i="13"/>
  <c r="S70" i="13"/>
  <c r="R70" i="13"/>
  <c r="Q70" i="13"/>
  <c r="P70" i="13"/>
  <c r="O70" i="13"/>
  <c r="N70" i="13"/>
  <c r="M70" i="13"/>
  <c r="L70" i="13"/>
  <c r="K70" i="13"/>
  <c r="T69" i="13"/>
  <c r="S69" i="13"/>
  <c r="R69" i="13"/>
  <c r="Q69" i="13"/>
  <c r="P69" i="13"/>
  <c r="O69" i="13"/>
  <c r="N69" i="13"/>
  <c r="M69" i="13"/>
  <c r="L69" i="13"/>
  <c r="K69" i="13"/>
  <c r="T68" i="13"/>
  <c r="S68" i="13"/>
  <c r="R68" i="13"/>
  <c r="Q68" i="13"/>
  <c r="P68" i="13"/>
  <c r="O68" i="13"/>
  <c r="N68" i="13"/>
  <c r="M68" i="13"/>
  <c r="L68" i="13"/>
  <c r="K68" i="13"/>
  <c r="T67" i="13"/>
  <c r="S67" i="13"/>
  <c r="R67" i="13"/>
  <c r="Q67" i="13"/>
  <c r="P67" i="13"/>
  <c r="O67" i="13"/>
  <c r="N67" i="13"/>
  <c r="M67" i="13"/>
  <c r="L67" i="13"/>
  <c r="K67" i="13"/>
  <c r="T66" i="13"/>
  <c r="S66" i="13"/>
  <c r="R66" i="13"/>
  <c r="Q66" i="13"/>
  <c r="P66" i="13"/>
  <c r="O66" i="13"/>
  <c r="N66" i="13"/>
  <c r="M66" i="13"/>
  <c r="L66" i="13"/>
  <c r="K66" i="13"/>
  <c r="T65" i="13"/>
  <c r="S65" i="13"/>
  <c r="R65" i="13"/>
  <c r="Q65" i="13"/>
  <c r="P65" i="13"/>
  <c r="O65" i="13"/>
  <c r="N65" i="13"/>
  <c r="M65" i="13"/>
  <c r="L65" i="13"/>
  <c r="K65" i="13"/>
  <c r="T64" i="13"/>
  <c r="S64" i="13"/>
  <c r="R64" i="13"/>
  <c r="Q64" i="13"/>
  <c r="P64" i="13"/>
  <c r="O64" i="13"/>
  <c r="N64" i="13"/>
  <c r="M64" i="13"/>
  <c r="L64" i="13"/>
  <c r="K64" i="13"/>
  <c r="T63" i="13"/>
  <c r="S63" i="13"/>
  <c r="R63" i="13"/>
  <c r="Q63" i="13"/>
  <c r="P63" i="13"/>
  <c r="O63" i="13"/>
  <c r="N63" i="13"/>
  <c r="M63" i="13"/>
  <c r="L63" i="13"/>
  <c r="K63" i="13"/>
  <c r="T61" i="13"/>
  <c r="S61" i="13"/>
  <c r="R61" i="13"/>
  <c r="Q61" i="13"/>
  <c r="P61" i="13"/>
  <c r="O61" i="13"/>
  <c r="N61" i="13"/>
  <c r="M61" i="13"/>
  <c r="L61" i="13"/>
  <c r="K61" i="13"/>
  <c r="T60" i="13"/>
  <c r="S60" i="13"/>
  <c r="R60" i="13"/>
  <c r="Q60" i="13"/>
  <c r="P60" i="13"/>
  <c r="O60" i="13"/>
  <c r="N60" i="13"/>
  <c r="M60" i="13"/>
  <c r="L60" i="13"/>
  <c r="K60" i="13"/>
  <c r="T59" i="13"/>
  <c r="S59" i="13"/>
  <c r="R59" i="13"/>
  <c r="Q59" i="13"/>
  <c r="P59" i="13"/>
  <c r="O59" i="13"/>
  <c r="N59" i="13"/>
  <c r="M59" i="13"/>
  <c r="L59" i="13"/>
  <c r="K59" i="13"/>
  <c r="T58" i="13"/>
  <c r="S58" i="13"/>
  <c r="R58" i="13"/>
  <c r="Q58" i="13"/>
  <c r="P58" i="13"/>
  <c r="O58" i="13"/>
  <c r="N58" i="13"/>
  <c r="M58" i="13"/>
  <c r="L58" i="13"/>
  <c r="K58" i="13"/>
  <c r="T57" i="13"/>
  <c r="S57" i="13"/>
  <c r="R57" i="13"/>
  <c r="Q57" i="13"/>
  <c r="P57" i="13"/>
  <c r="O57" i="13"/>
  <c r="N57" i="13"/>
  <c r="M57" i="13"/>
  <c r="L57" i="13"/>
  <c r="K57" i="13"/>
  <c r="T56" i="13"/>
  <c r="S56" i="13"/>
  <c r="R56" i="13"/>
  <c r="Q56" i="13"/>
  <c r="P56" i="13"/>
  <c r="O56" i="13"/>
  <c r="N56" i="13"/>
  <c r="M56" i="13"/>
  <c r="L56" i="13"/>
  <c r="K56" i="13"/>
  <c r="T55" i="13"/>
  <c r="S55" i="13"/>
  <c r="R55" i="13"/>
  <c r="Q55" i="13"/>
  <c r="P55" i="13"/>
  <c r="O55" i="13"/>
  <c r="N55" i="13"/>
  <c r="M55" i="13"/>
  <c r="L55" i="13"/>
  <c r="K55" i="13"/>
  <c r="T54" i="13"/>
  <c r="S54" i="13"/>
  <c r="R54" i="13"/>
  <c r="Q54" i="13"/>
  <c r="P54" i="13"/>
  <c r="O54" i="13"/>
  <c r="N54" i="13"/>
  <c r="M54" i="13"/>
  <c r="L54" i="13"/>
  <c r="K54" i="13"/>
  <c r="T53" i="13"/>
  <c r="S53" i="13"/>
  <c r="R53" i="13"/>
  <c r="Q53" i="13"/>
  <c r="P53" i="13"/>
  <c r="O53" i="13"/>
  <c r="N53" i="13"/>
  <c r="M53" i="13"/>
  <c r="L53" i="13"/>
  <c r="K53" i="13"/>
  <c r="T52" i="13"/>
  <c r="S52" i="13"/>
  <c r="R52" i="13"/>
  <c r="Q52" i="13"/>
  <c r="P52" i="13"/>
  <c r="O52" i="13"/>
  <c r="N52" i="13"/>
  <c r="M52" i="13"/>
  <c r="L52" i="13"/>
  <c r="K52" i="13"/>
  <c r="T51" i="13"/>
  <c r="S51" i="13"/>
  <c r="R51" i="13"/>
  <c r="Q51" i="13"/>
  <c r="P51" i="13"/>
  <c r="O51" i="13"/>
  <c r="N51" i="13"/>
  <c r="M51" i="13"/>
  <c r="L51" i="13"/>
  <c r="K51" i="13"/>
  <c r="T50" i="13"/>
  <c r="S50" i="13"/>
  <c r="R50" i="13"/>
  <c r="Q50" i="13"/>
  <c r="P50" i="13"/>
  <c r="O50" i="13"/>
  <c r="N50" i="13"/>
  <c r="M50" i="13"/>
  <c r="L50" i="13"/>
  <c r="K50" i="13"/>
  <c r="T49" i="13"/>
  <c r="S49" i="13"/>
  <c r="R49" i="13"/>
  <c r="Q49" i="13"/>
  <c r="P49" i="13"/>
  <c r="O49" i="13"/>
  <c r="N49" i="13"/>
  <c r="M49" i="13"/>
  <c r="L49" i="13"/>
  <c r="K49" i="13"/>
  <c r="T47" i="13"/>
  <c r="S47" i="13"/>
  <c r="R47" i="13"/>
  <c r="Q47" i="13"/>
  <c r="P47" i="13"/>
  <c r="O47" i="13"/>
  <c r="N47" i="13"/>
  <c r="M47" i="13"/>
  <c r="L47" i="13"/>
  <c r="K47" i="13"/>
  <c r="T46" i="13"/>
  <c r="S46" i="13"/>
  <c r="R46" i="13"/>
  <c r="Q46" i="13"/>
  <c r="P46" i="13"/>
  <c r="O46" i="13"/>
  <c r="N46" i="13"/>
  <c r="M46" i="13"/>
  <c r="L46" i="13"/>
  <c r="K46" i="13"/>
  <c r="T45" i="13"/>
  <c r="S45" i="13"/>
  <c r="R45" i="13"/>
  <c r="Q45" i="13"/>
  <c r="P45" i="13"/>
  <c r="O45" i="13"/>
  <c r="N45" i="13"/>
  <c r="M45" i="13"/>
  <c r="L45" i="13"/>
  <c r="K45" i="13"/>
  <c r="T44" i="13"/>
  <c r="S44" i="13"/>
  <c r="R44" i="13"/>
  <c r="Q44" i="13"/>
  <c r="P44" i="13"/>
  <c r="O44" i="13"/>
  <c r="N44" i="13"/>
  <c r="M44" i="13"/>
  <c r="L44" i="13"/>
  <c r="K44" i="13"/>
  <c r="T43" i="13"/>
  <c r="S43" i="13"/>
  <c r="R43" i="13"/>
  <c r="Q43" i="13"/>
  <c r="P43" i="13"/>
  <c r="O43" i="13"/>
  <c r="N43" i="13"/>
  <c r="M43" i="13"/>
  <c r="L43" i="13"/>
  <c r="K43" i="13"/>
  <c r="T42" i="13"/>
  <c r="S42" i="13"/>
  <c r="R42" i="13"/>
  <c r="Q42" i="13"/>
  <c r="P42" i="13"/>
  <c r="O42" i="13"/>
  <c r="N42" i="13"/>
  <c r="M42" i="13"/>
  <c r="L42" i="13"/>
  <c r="K42" i="13"/>
  <c r="T41" i="13"/>
  <c r="S41" i="13"/>
  <c r="R41" i="13"/>
  <c r="Q41" i="13"/>
  <c r="P41" i="13"/>
  <c r="O41" i="13"/>
  <c r="N41" i="13"/>
  <c r="M41" i="13"/>
  <c r="L41" i="13"/>
  <c r="K41" i="13"/>
  <c r="T40" i="13"/>
  <c r="S40" i="13"/>
  <c r="R40" i="13"/>
  <c r="Q40" i="13"/>
  <c r="P40" i="13"/>
  <c r="O40" i="13"/>
  <c r="N40" i="13"/>
  <c r="M40" i="13"/>
  <c r="L40" i="13"/>
  <c r="K40" i="13"/>
  <c r="T39" i="13"/>
  <c r="S39" i="13"/>
  <c r="R39" i="13"/>
  <c r="Q39" i="13"/>
  <c r="P39" i="13"/>
  <c r="O39" i="13"/>
  <c r="N39" i="13"/>
  <c r="M39" i="13"/>
  <c r="L39" i="13"/>
  <c r="K39" i="13"/>
  <c r="T38" i="13"/>
  <c r="S38" i="13"/>
  <c r="R38" i="13"/>
  <c r="Q38" i="13"/>
  <c r="P38" i="13"/>
  <c r="O38" i="13"/>
  <c r="N38" i="13"/>
  <c r="M38" i="13"/>
  <c r="L38" i="13"/>
  <c r="K38" i="13"/>
  <c r="T36" i="13"/>
  <c r="S36" i="13"/>
  <c r="R36" i="13"/>
  <c r="Q36" i="13"/>
  <c r="P36" i="13"/>
  <c r="O36" i="13"/>
  <c r="N36" i="13"/>
  <c r="M36" i="13"/>
  <c r="L36" i="13"/>
  <c r="K36" i="13"/>
  <c r="T35" i="13"/>
  <c r="S35" i="13"/>
  <c r="R35" i="13"/>
  <c r="Q35" i="13"/>
  <c r="P35" i="13"/>
  <c r="O35" i="13"/>
  <c r="N35" i="13"/>
  <c r="M35" i="13"/>
  <c r="L35" i="13"/>
  <c r="K35" i="13"/>
  <c r="T34" i="13"/>
  <c r="S34" i="13"/>
  <c r="R34" i="13"/>
  <c r="Q34" i="13"/>
  <c r="P34" i="13"/>
  <c r="O34" i="13"/>
  <c r="N34" i="13"/>
  <c r="M34" i="13"/>
  <c r="L34" i="13"/>
  <c r="K34" i="13"/>
  <c r="T33" i="13"/>
  <c r="S33" i="13"/>
  <c r="R33" i="13"/>
  <c r="Q33" i="13"/>
  <c r="P33" i="13"/>
  <c r="O33" i="13"/>
  <c r="N33" i="13"/>
  <c r="M33" i="13"/>
  <c r="L33" i="13"/>
  <c r="K33" i="13"/>
  <c r="T32" i="13"/>
  <c r="S32" i="13"/>
  <c r="R32" i="13"/>
  <c r="Q32" i="13"/>
  <c r="P32" i="13"/>
  <c r="O32" i="13"/>
  <c r="N32" i="13"/>
  <c r="M32" i="13"/>
  <c r="L32" i="13"/>
  <c r="K32" i="13"/>
  <c r="T31" i="13"/>
  <c r="S31" i="13"/>
  <c r="R31" i="13"/>
  <c r="Q31" i="13"/>
  <c r="P31" i="13"/>
  <c r="O31" i="13"/>
  <c r="N31" i="13"/>
  <c r="M31" i="13"/>
  <c r="L31" i="13"/>
  <c r="K31" i="13"/>
  <c r="T30" i="13"/>
  <c r="S30" i="13"/>
  <c r="R30" i="13"/>
  <c r="Q30" i="13"/>
  <c r="P30" i="13"/>
  <c r="O30" i="13"/>
  <c r="N30" i="13"/>
  <c r="M30" i="13"/>
  <c r="L30" i="13"/>
  <c r="K30" i="13"/>
  <c r="T29" i="13"/>
  <c r="S29" i="13"/>
  <c r="R29" i="13"/>
  <c r="Q29" i="13"/>
  <c r="P29" i="13"/>
  <c r="O29" i="13"/>
  <c r="N29" i="13"/>
  <c r="M29" i="13"/>
  <c r="L29" i="13"/>
  <c r="K29" i="13"/>
  <c r="T28" i="13"/>
  <c r="S28" i="13"/>
  <c r="R28" i="13"/>
  <c r="Q28" i="13"/>
  <c r="P28" i="13"/>
  <c r="O28" i="13"/>
  <c r="N28" i="13"/>
  <c r="M28" i="13"/>
  <c r="L28" i="13"/>
  <c r="K28" i="13"/>
  <c r="T27" i="13"/>
  <c r="S27" i="13"/>
  <c r="R27" i="13"/>
  <c r="Q27" i="13"/>
  <c r="P27" i="13"/>
  <c r="O27" i="13"/>
  <c r="N27" i="13"/>
  <c r="M27" i="13"/>
  <c r="L27" i="13"/>
  <c r="K27" i="13"/>
  <c r="T26" i="13"/>
  <c r="S26" i="13"/>
  <c r="R26" i="13"/>
  <c r="Q26" i="13"/>
  <c r="P26" i="13"/>
  <c r="O26" i="13"/>
  <c r="N26" i="13"/>
  <c r="M26" i="13"/>
  <c r="L26" i="13"/>
  <c r="K26" i="13"/>
  <c r="T24" i="13"/>
  <c r="S24" i="13"/>
  <c r="R24" i="13"/>
  <c r="Q24" i="13"/>
  <c r="P24" i="13"/>
  <c r="O24" i="13"/>
  <c r="N24" i="13"/>
  <c r="M24" i="13"/>
  <c r="L24" i="13"/>
  <c r="K24" i="13"/>
  <c r="T23" i="13"/>
  <c r="S23" i="13"/>
  <c r="R23" i="13"/>
  <c r="Q23" i="13"/>
  <c r="P23" i="13"/>
  <c r="O23" i="13"/>
  <c r="N23" i="13"/>
  <c r="M23" i="13"/>
  <c r="L23" i="13"/>
  <c r="K23" i="13"/>
  <c r="T22" i="13"/>
  <c r="S22" i="13"/>
  <c r="R22" i="13"/>
  <c r="Q22" i="13"/>
  <c r="P22" i="13"/>
  <c r="O22" i="13"/>
  <c r="N22" i="13"/>
  <c r="M22" i="13"/>
  <c r="L22" i="13"/>
  <c r="K22" i="13"/>
  <c r="T21" i="13"/>
  <c r="S21" i="13"/>
  <c r="R21" i="13"/>
  <c r="Q21" i="13"/>
  <c r="P21" i="13"/>
  <c r="O21" i="13"/>
  <c r="N21" i="13"/>
  <c r="M21" i="13"/>
  <c r="L21" i="13"/>
  <c r="K21" i="13"/>
  <c r="T20" i="13"/>
  <c r="S20" i="13"/>
  <c r="R20" i="13"/>
  <c r="Q20" i="13"/>
  <c r="P20" i="13"/>
  <c r="O20" i="13"/>
  <c r="N20" i="13"/>
  <c r="M20" i="13"/>
  <c r="L20" i="13"/>
  <c r="K20" i="13"/>
  <c r="T19" i="13"/>
  <c r="S19" i="13"/>
  <c r="R19" i="13"/>
  <c r="Q19" i="13"/>
  <c r="P19" i="13"/>
  <c r="O19" i="13"/>
  <c r="N19" i="13"/>
  <c r="M19" i="13"/>
  <c r="L19" i="13"/>
  <c r="K19" i="13"/>
  <c r="T18" i="13"/>
  <c r="S18" i="13"/>
  <c r="R18" i="13"/>
  <c r="Q18" i="13"/>
  <c r="P18" i="13"/>
  <c r="O18" i="13"/>
  <c r="N18" i="13"/>
  <c r="M18" i="13"/>
  <c r="L18" i="13"/>
  <c r="K18" i="13"/>
  <c r="T17" i="13"/>
  <c r="S17" i="13"/>
  <c r="R17" i="13"/>
  <c r="Q17" i="13"/>
  <c r="P17" i="13"/>
  <c r="O17" i="13"/>
  <c r="N17" i="13"/>
  <c r="M17" i="13"/>
  <c r="L17" i="13"/>
  <c r="K17" i="13"/>
  <c r="T16" i="13"/>
  <c r="S16" i="13"/>
  <c r="R16" i="13"/>
  <c r="Q16" i="13"/>
  <c r="P16" i="13"/>
  <c r="O16" i="13"/>
  <c r="N16" i="13"/>
  <c r="M16" i="13"/>
  <c r="L16" i="13"/>
  <c r="K16" i="13"/>
  <c r="T15" i="13"/>
  <c r="S15" i="13"/>
  <c r="R15" i="13"/>
  <c r="Q15" i="13"/>
  <c r="P15" i="13"/>
  <c r="O15" i="13"/>
  <c r="N15" i="13"/>
  <c r="M15" i="13"/>
  <c r="L15" i="13"/>
  <c r="K15" i="13"/>
  <c r="T14" i="13"/>
  <c r="S14" i="13"/>
  <c r="R14" i="13"/>
  <c r="Q14" i="13"/>
  <c r="P14" i="13"/>
  <c r="O14" i="13"/>
  <c r="N14" i="13"/>
  <c r="M14" i="13"/>
  <c r="L14" i="13"/>
  <c r="K14" i="13"/>
  <c r="T13" i="13"/>
  <c r="S13" i="13"/>
  <c r="R13" i="13"/>
  <c r="Q13" i="13"/>
  <c r="P13" i="13"/>
  <c r="O13" i="13"/>
  <c r="N13" i="13"/>
  <c r="M13" i="13"/>
  <c r="L13" i="13"/>
  <c r="K13" i="13"/>
  <c r="T12" i="13"/>
  <c r="S12" i="13"/>
  <c r="R12" i="13"/>
  <c r="Q12" i="13"/>
  <c r="P12" i="13"/>
  <c r="O12" i="13"/>
  <c r="N12" i="13"/>
  <c r="M12" i="13"/>
  <c r="L12" i="13"/>
  <c r="K12" i="13"/>
  <c r="G148" i="13"/>
  <c r="G147" i="13"/>
  <c r="G146" i="13"/>
  <c r="G145" i="13"/>
  <c r="G144" i="13"/>
  <c r="G143" i="13"/>
  <c r="G142" i="13"/>
  <c r="G140" i="13"/>
  <c r="G139" i="13"/>
  <c r="G138" i="13"/>
  <c r="G137" i="13"/>
  <c r="G135" i="13"/>
  <c r="G134" i="13"/>
  <c r="G133" i="13"/>
  <c r="G132" i="13"/>
  <c r="G131" i="13"/>
  <c r="G130" i="13"/>
  <c r="G129" i="13"/>
  <c r="G128" i="13"/>
  <c r="G127" i="13"/>
  <c r="G126" i="13"/>
  <c r="G125" i="13"/>
  <c r="G124" i="13"/>
  <c r="G123" i="13"/>
  <c r="G121" i="13"/>
  <c r="G120" i="13"/>
  <c r="G119" i="13"/>
  <c r="G118" i="13"/>
  <c r="G117" i="13"/>
  <c r="G116" i="13"/>
  <c r="G115" i="13"/>
  <c r="G114" i="13"/>
  <c r="G113" i="13"/>
  <c r="G112" i="13"/>
  <c r="G111" i="13"/>
  <c r="G110" i="13"/>
  <c r="G107" i="13"/>
  <c r="G106" i="13"/>
  <c r="G105" i="13"/>
  <c r="G104" i="13"/>
  <c r="G103" i="13"/>
  <c r="G102" i="13"/>
  <c r="G101" i="13"/>
  <c r="G100" i="13"/>
  <c r="G99" i="13"/>
  <c r="G98" i="13"/>
  <c r="G97" i="13"/>
  <c r="G96" i="13"/>
  <c r="G95" i="13"/>
  <c r="G94" i="13"/>
  <c r="G93" i="13"/>
  <c r="G92" i="13"/>
  <c r="G91" i="13"/>
  <c r="G89" i="13"/>
  <c r="G88" i="13"/>
  <c r="G87" i="13"/>
  <c r="G86" i="13"/>
  <c r="G85" i="13"/>
  <c r="G84" i="13"/>
  <c r="G83" i="13"/>
  <c r="G82" i="13"/>
  <c r="G81" i="13"/>
  <c r="G80" i="13"/>
  <c r="G78" i="13"/>
  <c r="G77" i="13"/>
  <c r="G76" i="13"/>
  <c r="G75" i="13"/>
  <c r="G74" i="13"/>
  <c r="G72" i="13"/>
  <c r="G71" i="13"/>
  <c r="G70" i="13"/>
  <c r="G69" i="13"/>
  <c r="G68" i="13"/>
  <c r="G67" i="13"/>
  <c r="G66" i="13"/>
  <c r="G65" i="13"/>
  <c r="G64" i="13"/>
  <c r="G63" i="13"/>
  <c r="G61" i="13"/>
  <c r="G60" i="13"/>
  <c r="G59" i="13"/>
  <c r="G58" i="13"/>
  <c r="G57" i="13"/>
  <c r="G56" i="13"/>
  <c r="G55" i="13"/>
  <c r="G54" i="13"/>
  <c r="G53" i="13"/>
  <c r="G52" i="13"/>
  <c r="G51" i="13"/>
  <c r="G50" i="13"/>
  <c r="G49" i="13"/>
  <c r="G47" i="13"/>
  <c r="G46" i="13"/>
  <c r="G45" i="13"/>
  <c r="G44" i="13"/>
  <c r="G43" i="13"/>
  <c r="G42" i="13"/>
  <c r="G41" i="13"/>
  <c r="G40" i="13"/>
  <c r="G39" i="13"/>
  <c r="G38" i="13"/>
  <c r="G36" i="13"/>
  <c r="G35" i="13"/>
  <c r="G34" i="13"/>
  <c r="G33" i="13"/>
  <c r="G32" i="13"/>
  <c r="G31" i="13"/>
  <c r="G30" i="13"/>
  <c r="G29" i="13"/>
  <c r="G28" i="13"/>
  <c r="G27" i="13"/>
  <c r="G26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N148" i="5"/>
  <c r="M148" i="5"/>
  <c r="L148" i="5"/>
  <c r="K148" i="5"/>
  <c r="J148" i="5"/>
  <c r="I148" i="5"/>
  <c r="H148" i="5"/>
  <c r="G148" i="5"/>
  <c r="F148" i="5"/>
  <c r="E148" i="5"/>
  <c r="N147" i="5"/>
  <c r="M147" i="5"/>
  <c r="L147" i="5"/>
  <c r="K147" i="5"/>
  <c r="J147" i="5"/>
  <c r="I147" i="5"/>
  <c r="H147" i="5"/>
  <c r="G147" i="5"/>
  <c r="F147" i="5"/>
  <c r="E147" i="5"/>
  <c r="N146" i="5"/>
  <c r="M146" i="5"/>
  <c r="L146" i="5"/>
  <c r="K146" i="5"/>
  <c r="J146" i="5"/>
  <c r="I146" i="5"/>
  <c r="H146" i="5"/>
  <c r="G146" i="5"/>
  <c r="F146" i="5"/>
  <c r="E146" i="5"/>
  <c r="N145" i="5"/>
  <c r="M145" i="5"/>
  <c r="L145" i="5"/>
  <c r="K145" i="5"/>
  <c r="J145" i="5"/>
  <c r="I145" i="5"/>
  <c r="H145" i="5"/>
  <c r="G145" i="5"/>
  <c r="F145" i="5"/>
  <c r="E145" i="5"/>
  <c r="N144" i="5"/>
  <c r="M144" i="5"/>
  <c r="L144" i="5"/>
  <c r="K144" i="5"/>
  <c r="J144" i="5"/>
  <c r="I144" i="5"/>
  <c r="H144" i="5"/>
  <c r="G144" i="5"/>
  <c r="F144" i="5"/>
  <c r="E144" i="5"/>
  <c r="N143" i="5"/>
  <c r="M143" i="5"/>
  <c r="L143" i="5"/>
  <c r="K143" i="5"/>
  <c r="J143" i="5"/>
  <c r="I143" i="5"/>
  <c r="H143" i="5"/>
  <c r="G143" i="5"/>
  <c r="F143" i="5"/>
  <c r="E143" i="5"/>
  <c r="N142" i="5"/>
  <c r="M142" i="5"/>
  <c r="L142" i="5"/>
  <c r="K142" i="5"/>
  <c r="J142" i="5"/>
  <c r="I142" i="5"/>
  <c r="H142" i="5"/>
  <c r="G142" i="5"/>
  <c r="F142" i="5"/>
  <c r="E142" i="5"/>
  <c r="N140" i="5"/>
  <c r="M140" i="5"/>
  <c r="L140" i="5"/>
  <c r="K140" i="5"/>
  <c r="J140" i="5"/>
  <c r="I140" i="5"/>
  <c r="H140" i="5"/>
  <c r="G140" i="5"/>
  <c r="F140" i="5"/>
  <c r="E140" i="5"/>
  <c r="N139" i="5"/>
  <c r="M139" i="5"/>
  <c r="L139" i="5"/>
  <c r="K139" i="5"/>
  <c r="J139" i="5"/>
  <c r="I139" i="5"/>
  <c r="H139" i="5"/>
  <c r="G139" i="5"/>
  <c r="F139" i="5"/>
  <c r="E139" i="5"/>
  <c r="N138" i="5"/>
  <c r="M138" i="5"/>
  <c r="L138" i="5"/>
  <c r="K138" i="5"/>
  <c r="J138" i="5"/>
  <c r="I138" i="5"/>
  <c r="H138" i="5"/>
  <c r="G138" i="5"/>
  <c r="F138" i="5"/>
  <c r="E138" i="5"/>
  <c r="N137" i="5"/>
  <c r="M137" i="5"/>
  <c r="L137" i="5"/>
  <c r="K137" i="5"/>
  <c r="J137" i="5"/>
  <c r="I137" i="5"/>
  <c r="H137" i="5"/>
  <c r="G137" i="5"/>
  <c r="F137" i="5"/>
  <c r="E137" i="5"/>
  <c r="N135" i="5"/>
  <c r="M135" i="5"/>
  <c r="L135" i="5"/>
  <c r="K135" i="5"/>
  <c r="J135" i="5"/>
  <c r="I135" i="5"/>
  <c r="H135" i="5"/>
  <c r="G135" i="5"/>
  <c r="F135" i="5"/>
  <c r="E135" i="5"/>
  <c r="N134" i="5"/>
  <c r="M134" i="5"/>
  <c r="L134" i="5"/>
  <c r="K134" i="5"/>
  <c r="J134" i="5"/>
  <c r="I134" i="5"/>
  <c r="H134" i="5"/>
  <c r="G134" i="5"/>
  <c r="F134" i="5"/>
  <c r="E134" i="5"/>
  <c r="N133" i="5"/>
  <c r="M133" i="5"/>
  <c r="L133" i="5"/>
  <c r="K133" i="5"/>
  <c r="J133" i="5"/>
  <c r="I133" i="5"/>
  <c r="H133" i="5"/>
  <c r="G133" i="5"/>
  <c r="F133" i="5"/>
  <c r="E133" i="5"/>
  <c r="N132" i="5"/>
  <c r="M132" i="5"/>
  <c r="L132" i="5"/>
  <c r="K132" i="5"/>
  <c r="J132" i="5"/>
  <c r="I132" i="5"/>
  <c r="H132" i="5"/>
  <c r="G132" i="5"/>
  <c r="F132" i="5"/>
  <c r="E132" i="5"/>
  <c r="N131" i="5"/>
  <c r="M131" i="5"/>
  <c r="L131" i="5"/>
  <c r="K131" i="5"/>
  <c r="J131" i="5"/>
  <c r="I131" i="5"/>
  <c r="H131" i="5"/>
  <c r="G131" i="5"/>
  <c r="F131" i="5"/>
  <c r="E131" i="5"/>
  <c r="N130" i="5"/>
  <c r="M130" i="5"/>
  <c r="L130" i="5"/>
  <c r="K130" i="5"/>
  <c r="J130" i="5"/>
  <c r="I130" i="5"/>
  <c r="H130" i="5"/>
  <c r="G130" i="5"/>
  <c r="F130" i="5"/>
  <c r="E130" i="5"/>
  <c r="N129" i="5"/>
  <c r="M129" i="5"/>
  <c r="L129" i="5"/>
  <c r="K129" i="5"/>
  <c r="J129" i="5"/>
  <c r="I129" i="5"/>
  <c r="H129" i="5"/>
  <c r="G129" i="5"/>
  <c r="F129" i="5"/>
  <c r="E129" i="5"/>
  <c r="N128" i="5"/>
  <c r="M128" i="5"/>
  <c r="L128" i="5"/>
  <c r="K128" i="5"/>
  <c r="J128" i="5"/>
  <c r="I128" i="5"/>
  <c r="H128" i="5"/>
  <c r="G128" i="5"/>
  <c r="F128" i="5"/>
  <c r="E128" i="5"/>
  <c r="N127" i="5"/>
  <c r="M127" i="5"/>
  <c r="L127" i="5"/>
  <c r="K127" i="5"/>
  <c r="J127" i="5"/>
  <c r="I127" i="5"/>
  <c r="H127" i="5"/>
  <c r="G127" i="5"/>
  <c r="F127" i="5"/>
  <c r="E127" i="5"/>
  <c r="N126" i="5"/>
  <c r="M126" i="5"/>
  <c r="L126" i="5"/>
  <c r="K126" i="5"/>
  <c r="J126" i="5"/>
  <c r="I126" i="5"/>
  <c r="H126" i="5"/>
  <c r="G126" i="5"/>
  <c r="F126" i="5"/>
  <c r="E126" i="5"/>
  <c r="N125" i="5"/>
  <c r="M125" i="5"/>
  <c r="L125" i="5"/>
  <c r="K125" i="5"/>
  <c r="J125" i="5"/>
  <c r="I125" i="5"/>
  <c r="H125" i="5"/>
  <c r="G125" i="5"/>
  <c r="F125" i="5"/>
  <c r="E125" i="5"/>
  <c r="N124" i="5"/>
  <c r="M124" i="5"/>
  <c r="L124" i="5"/>
  <c r="K124" i="5"/>
  <c r="J124" i="5"/>
  <c r="I124" i="5"/>
  <c r="H124" i="5"/>
  <c r="G124" i="5"/>
  <c r="F124" i="5"/>
  <c r="E124" i="5"/>
  <c r="N123" i="5"/>
  <c r="M123" i="5"/>
  <c r="L123" i="5"/>
  <c r="K123" i="5"/>
  <c r="J123" i="5"/>
  <c r="I123" i="5"/>
  <c r="H123" i="5"/>
  <c r="G123" i="5"/>
  <c r="F123" i="5"/>
  <c r="E123" i="5"/>
  <c r="N121" i="5"/>
  <c r="M121" i="5"/>
  <c r="L121" i="5"/>
  <c r="K121" i="5"/>
  <c r="J121" i="5"/>
  <c r="I121" i="5"/>
  <c r="H121" i="5"/>
  <c r="G121" i="5"/>
  <c r="F121" i="5"/>
  <c r="E121" i="5"/>
  <c r="N120" i="5"/>
  <c r="M120" i="5"/>
  <c r="L120" i="5"/>
  <c r="K120" i="5"/>
  <c r="J120" i="5"/>
  <c r="I120" i="5"/>
  <c r="H120" i="5"/>
  <c r="G120" i="5"/>
  <c r="F120" i="5"/>
  <c r="E120" i="5"/>
  <c r="N119" i="5"/>
  <c r="M119" i="5"/>
  <c r="L119" i="5"/>
  <c r="K119" i="5"/>
  <c r="J119" i="5"/>
  <c r="I119" i="5"/>
  <c r="H119" i="5"/>
  <c r="G119" i="5"/>
  <c r="F119" i="5"/>
  <c r="E119" i="5"/>
  <c r="N118" i="5"/>
  <c r="M118" i="5"/>
  <c r="L118" i="5"/>
  <c r="K118" i="5"/>
  <c r="J118" i="5"/>
  <c r="I118" i="5"/>
  <c r="H118" i="5"/>
  <c r="G118" i="5"/>
  <c r="F118" i="5"/>
  <c r="E118" i="5"/>
  <c r="N117" i="5"/>
  <c r="M117" i="5"/>
  <c r="L117" i="5"/>
  <c r="K117" i="5"/>
  <c r="J117" i="5"/>
  <c r="I117" i="5"/>
  <c r="H117" i="5"/>
  <c r="G117" i="5"/>
  <c r="F117" i="5"/>
  <c r="E117" i="5"/>
  <c r="N116" i="5"/>
  <c r="M116" i="5"/>
  <c r="L116" i="5"/>
  <c r="K116" i="5"/>
  <c r="J116" i="5"/>
  <c r="I116" i="5"/>
  <c r="H116" i="5"/>
  <c r="G116" i="5"/>
  <c r="F116" i="5"/>
  <c r="E116" i="5"/>
  <c r="N115" i="5"/>
  <c r="M115" i="5"/>
  <c r="L115" i="5"/>
  <c r="K115" i="5"/>
  <c r="J115" i="5"/>
  <c r="I115" i="5"/>
  <c r="H115" i="5"/>
  <c r="G115" i="5"/>
  <c r="F115" i="5"/>
  <c r="E115" i="5"/>
  <c r="N114" i="5"/>
  <c r="M114" i="5"/>
  <c r="L114" i="5"/>
  <c r="K114" i="5"/>
  <c r="J114" i="5"/>
  <c r="I114" i="5"/>
  <c r="H114" i="5"/>
  <c r="G114" i="5"/>
  <c r="F114" i="5"/>
  <c r="E114" i="5"/>
  <c r="N113" i="5"/>
  <c r="M113" i="5"/>
  <c r="L113" i="5"/>
  <c r="K113" i="5"/>
  <c r="J113" i="5"/>
  <c r="I113" i="5"/>
  <c r="H113" i="5"/>
  <c r="G113" i="5"/>
  <c r="F113" i="5"/>
  <c r="E113" i="5"/>
  <c r="N112" i="5"/>
  <c r="M112" i="5"/>
  <c r="L112" i="5"/>
  <c r="K112" i="5"/>
  <c r="J112" i="5"/>
  <c r="I112" i="5"/>
  <c r="H112" i="5"/>
  <c r="G112" i="5"/>
  <c r="F112" i="5"/>
  <c r="E112" i="5"/>
  <c r="N111" i="5"/>
  <c r="M111" i="5"/>
  <c r="L111" i="5"/>
  <c r="K111" i="5"/>
  <c r="J111" i="5"/>
  <c r="I111" i="5"/>
  <c r="H111" i="5"/>
  <c r="G111" i="5"/>
  <c r="F111" i="5"/>
  <c r="E111" i="5"/>
  <c r="N110" i="5"/>
  <c r="M110" i="5"/>
  <c r="L110" i="5"/>
  <c r="K110" i="5"/>
  <c r="J110" i="5"/>
  <c r="I110" i="5"/>
  <c r="H110" i="5"/>
  <c r="G110" i="5"/>
  <c r="F110" i="5"/>
  <c r="E110" i="5"/>
  <c r="N108" i="5"/>
  <c r="M108" i="5"/>
  <c r="L108" i="5"/>
  <c r="K108" i="5"/>
  <c r="J108" i="5"/>
  <c r="I108" i="5"/>
  <c r="H108" i="5"/>
  <c r="G108" i="5"/>
  <c r="F108" i="5"/>
  <c r="E108" i="5"/>
  <c r="N107" i="5"/>
  <c r="M107" i="5"/>
  <c r="L107" i="5"/>
  <c r="K107" i="5"/>
  <c r="J107" i="5"/>
  <c r="I107" i="5"/>
  <c r="H107" i="5"/>
  <c r="G107" i="5"/>
  <c r="F107" i="5"/>
  <c r="E107" i="5"/>
  <c r="N106" i="5"/>
  <c r="M106" i="5"/>
  <c r="L106" i="5"/>
  <c r="K106" i="5"/>
  <c r="J106" i="5"/>
  <c r="I106" i="5"/>
  <c r="H106" i="5"/>
  <c r="G106" i="5"/>
  <c r="F106" i="5"/>
  <c r="E106" i="5"/>
  <c r="N105" i="5"/>
  <c r="M105" i="5"/>
  <c r="L105" i="5"/>
  <c r="K105" i="5"/>
  <c r="J105" i="5"/>
  <c r="I105" i="5"/>
  <c r="H105" i="5"/>
  <c r="G105" i="5"/>
  <c r="F105" i="5"/>
  <c r="E105" i="5"/>
  <c r="N104" i="5"/>
  <c r="M104" i="5"/>
  <c r="L104" i="5"/>
  <c r="K104" i="5"/>
  <c r="J104" i="5"/>
  <c r="I104" i="5"/>
  <c r="H104" i="5"/>
  <c r="G104" i="5"/>
  <c r="F104" i="5"/>
  <c r="E104" i="5"/>
  <c r="N103" i="5"/>
  <c r="M103" i="5"/>
  <c r="L103" i="5"/>
  <c r="K103" i="5"/>
  <c r="J103" i="5"/>
  <c r="I103" i="5"/>
  <c r="H103" i="5"/>
  <c r="G103" i="5"/>
  <c r="F103" i="5"/>
  <c r="E103" i="5"/>
  <c r="N102" i="5"/>
  <c r="M102" i="5"/>
  <c r="L102" i="5"/>
  <c r="K102" i="5"/>
  <c r="J102" i="5"/>
  <c r="I102" i="5"/>
  <c r="H102" i="5"/>
  <c r="G102" i="5"/>
  <c r="F102" i="5"/>
  <c r="E102" i="5"/>
  <c r="N101" i="5"/>
  <c r="M101" i="5"/>
  <c r="L101" i="5"/>
  <c r="K101" i="5"/>
  <c r="J101" i="5"/>
  <c r="I101" i="5"/>
  <c r="H101" i="5"/>
  <c r="G101" i="5"/>
  <c r="F101" i="5"/>
  <c r="E101" i="5"/>
  <c r="N100" i="5"/>
  <c r="M100" i="5"/>
  <c r="L100" i="5"/>
  <c r="K100" i="5"/>
  <c r="J100" i="5"/>
  <c r="I100" i="5"/>
  <c r="H100" i="5"/>
  <c r="G100" i="5"/>
  <c r="F100" i="5"/>
  <c r="E100" i="5"/>
  <c r="N99" i="5"/>
  <c r="M99" i="5"/>
  <c r="L99" i="5"/>
  <c r="K99" i="5"/>
  <c r="J99" i="5"/>
  <c r="I99" i="5"/>
  <c r="H99" i="5"/>
  <c r="G99" i="5"/>
  <c r="F99" i="5"/>
  <c r="E99" i="5"/>
  <c r="N98" i="5"/>
  <c r="M98" i="5"/>
  <c r="L98" i="5"/>
  <c r="K98" i="5"/>
  <c r="J98" i="5"/>
  <c r="I98" i="5"/>
  <c r="H98" i="5"/>
  <c r="G98" i="5"/>
  <c r="F98" i="5"/>
  <c r="E98" i="5"/>
  <c r="N97" i="5"/>
  <c r="M97" i="5"/>
  <c r="L97" i="5"/>
  <c r="K97" i="5"/>
  <c r="J97" i="5"/>
  <c r="I97" i="5"/>
  <c r="H97" i="5"/>
  <c r="G97" i="5"/>
  <c r="F97" i="5"/>
  <c r="E97" i="5"/>
  <c r="N96" i="5"/>
  <c r="M96" i="5"/>
  <c r="L96" i="5"/>
  <c r="K96" i="5"/>
  <c r="J96" i="5"/>
  <c r="I96" i="5"/>
  <c r="H96" i="5"/>
  <c r="G96" i="5"/>
  <c r="F96" i="5"/>
  <c r="E96" i="5"/>
  <c r="N95" i="5"/>
  <c r="M95" i="5"/>
  <c r="L95" i="5"/>
  <c r="K95" i="5"/>
  <c r="J95" i="5"/>
  <c r="I95" i="5"/>
  <c r="H95" i="5"/>
  <c r="G95" i="5"/>
  <c r="F95" i="5"/>
  <c r="E95" i="5"/>
  <c r="N94" i="5"/>
  <c r="M94" i="5"/>
  <c r="L94" i="5"/>
  <c r="K94" i="5"/>
  <c r="J94" i="5"/>
  <c r="I94" i="5"/>
  <c r="H94" i="5"/>
  <c r="G94" i="5"/>
  <c r="F94" i="5"/>
  <c r="E94" i="5"/>
  <c r="N93" i="5"/>
  <c r="M93" i="5"/>
  <c r="L93" i="5"/>
  <c r="K93" i="5"/>
  <c r="J93" i="5"/>
  <c r="I93" i="5"/>
  <c r="H93" i="5"/>
  <c r="G93" i="5"/>
  <c r="F93" i="5"/>
  <c r="E93" i="5"/>
  <c r="N92" i="5"/>
  <c r="M92" i="5"/>
  <c r="L92" i="5"/>
  <c r="K92" i="5"/>
  <c r="J92" i="5"/>
  <c r="I92" i="5"/>
  <c r="H92" i="5"/>
  <c r="G92" i="5"/>
  <c r="F92" i="5"/>
  <c r="E92" i="5"/>
  <c r="N91" i="5"/>
  <c r="M91" i="5"/>
  <c r="L91" i="5"/>
  <c r="K91" i="5"/>
  <c r="J91" i="5"/>
  <c r="I91" i="5"/>
  <c r="H91" i="5"/>
  <c r="G91" i="5"/>
  <c r="F91" i="5"/>
  <c r="E91" i="5"/>
  <c r="N89" i="5"/>
  <c r="M89" i="5"/>
  <c r="L89" i="5"/>
  <c r="K89" i="5"/>
  <c r="J89" i="5"/>
  <c r="I89" i="5"/>
  <c r="H89" i="5"/>
  <c r="G89" i="5"/>
  <c r="F89" i="5"/>
  <c r="E89" i="5"/>
  <c r="N88" i="5"/>
  <c r="M88" i="5"/>
  <c r="L88" i="5"/>
  <c r="K88" i="5"/>
  <c r="J88" i="5"/>
  <c r="I88" i="5"/>
  <c r="H88" i="5"/>
  <c r="G88" i="5"/>
  <c r="F88" i="5"/>
  <c r="E88" i="5"/>
  <c r="N87" i="5"/>
  <c r="M87" i="5"/>
  <c r="L87" i="5"/>
  <c r="K87" i="5"/>
  <c r="J87" i="5"/>
  <c r="I87" i="5"/>
  <c r="H87" i="5"/>
  <c r="G87" i="5"/>
  <c r="F87" i="5"/>
  <c r="E87" i="5"/>
  <c r="N86" i="5"/>
  <c r="M86" i="5"/>
  <c r="L86" i="5"/>
  <c r="K86" i="5"/>
  <c r="J86" i="5"/>
  <c r="I86" i="5"/>
  <c r="H86" i="5"/>
  <c r="G86" i="5"/>
  <c r="F86" i="5"/>
  <c r="E86" i="5"/>
  <c r="N85" i="5"/>
  <c r="M85" i="5"/>
  <c r="L85" i="5"/>
  <c r="K85" i="5"/>
  <c r="J85" i="5"/>
  <c r="I85" i="5"/>
  <c r="H85" i="5"/>
  <c r="G85" i="5"/>
  <c r="F85" i="5"/>
  <c r="E85" i="5"/>
  <c r="N84" i="5"/>
  <c r="M84" i="5"/>
  <c r="L84" i="5"/>
  <c r="K84" i="5"/>
  <c r="J84" i="5"/>
  <c r="I84" i="5"/>
  <c r="H84" i="5"/>
  <c r="G84" i="5"/>
  <c r="F84" i="5"/>
  <c r="E84" i="5"/>
  <c r="N83" i="5"/>
  <c r="M83" i="5"/>
  <c r="L83" i="5"/>
  <c r="K83" i="5"/>
  <c r="J83" i="5"/>
  <c r="I83" i="5"/>
  <c r="H83" i="5"/>
  <c r="G83" i="5"/>
  <c r="F83" i="5"/>
  <c r="E83" i="5"/>
  <c r="N82" i="5"/>
  <c r="M82" i="5"/>
  <c r="L82" i="5"/>
  <c r="K82" i="5"/>
  <c r="J82" i="5"/>
  <c r="I82" i="5"/>
  <c r="H82" i="5"/>
  <c r="G82" i="5"/>
  <c r="F82" i="5"/>
  <c r="E82" i="5"/>
  <c r="N81" i="5"/>
  <c r="M81" i="5"/>
  <c r="L81" i="5"/>
  <c r="K81" i="5"/>
  <c r="J81" i="5"/>
  <c r="I81" i="5"/>
  <c r="H81" i="5"/>
  <c r="G81" i="5"/>
  <c r="F81" i="5"/>
  <c r="E81" i="5"/>
  <c r="N80" i="5"/>
  <c r="M80" i="5"/>
  <c r="L80" i="5"/>
  <c r="K80" i="5"/>
  <c r="J80" i="5"/>
  <c r="I80" i="5"/>
  <c r="H80" i="5"/>
  <c r="G80" i="5"/>
  <c r="F80" i="5"/>
  <c r="E80" i="5"/>
  <c r="N78" i="5"/>
  <c r="M78" i="5"/>
  <c r="L78" i="5"/>
  <c r="K78" i="5"/>
  <c r="J78" i="5"/>
  <c r="I78" i="5"/>
  <c r="H78" i="5"/>
  <c r="G78" i="5"/>
  <c r="F78" i="5"/>
  <c r="E78" i="5"/>
  <c r="N77" i="5"/>
  <c r="M77" i="5"/>
  <c r="L77" i="5"/>
  <c r="K77" i="5"/>
  <c r="J77" i="5"/>
  <c r="I77" i="5"/>
  <c r="H77" i="5"/>
  <c r="G77" i="5"/>
  <c r="F77" i="5"/>
  <c r="E77" i="5"/>
  <c r="N76" i="5"/>
  <c r="M76" i="5"/>
  <c r="L76" i="5"/>
  <c r="K76" i="5"/>
  <c r="J76" i="5"/>
  <c r="I76" i="5"/>
  <c r="H76" i="5"/>
  <c r="G76" i="5"/>
  <c r="F76" i="5"/>
  <c r="E76" i="5"/>
  <c r="N75" i="5"/>
  <c r="M75" i="5"/>
  <c r="L75" i="5"/>
  <c r="K75" i="5"/>
  <c r="J75" i="5"/>
  <c r="I75" i="5"/>
  <c r="H75" i="5"/>
  <c r="G75" i="5"/>
  <c r="F75" i="5"/>
  <c r="E75" i="5"/>
  <c r="N74" i="5"/>
  <c r="M74" i="5"/>
  <c r="L74" i="5"/>
  <c r="K74" i="5"/>
  <c r="J74" i="5"/>
  <c r="I74" i="5"/>
  <c r="H74" i="5"/>
  <c r="G74" i="5"/>
  <c r="F74" i="5"/>
  <c r="E74" i="5"/>
  <c r="N72" i="5"/>
  <c r="M72" i="5"/>
  <c r="L72" i="5"/>
  <c r="K72" i="5"/>
  <c r="J72" i="5"/>
  <c r="I72" i="5"/>
  <c r="H72" i="5"/>
  <c r="G72" i="5"/>
  <c r="F72" i="5"/>
  <c r="E72" i="5"/>
  <c r="N71" i="5"/>
  <c r="M71" i="5"/>
  <c r="L71" i="5"/>
  <c r="K71" i="5"/>
  <c r="J71" i="5"/>
  <c r="I71" i="5"/>
  <c r="H71" i="5"/>
  <c r="G71" i="5"/>
  <c r="F71" i="5"/>
  <c r="E71" i="5"/>
  <c r="N70" i="5"/>
  <c r="M70" i="5"/>
  <c r="L70" i="5"/>
  <c r="K70" i="5"/>
  <c r="J70" i="5"/>
  <c r="I70" i="5"/>
  <c r="H70" i="5"/>
  <c r="G70" i="5"/>
  <c r="F70" i="5"/>
  <c r="E70" i="5"/>
  <c r="N69" i="5"/>
  <c r="M69" i="5"/>
  <c r="L69" i="5"/>
  <c r="K69" i="5"/>
  <c r="J69" i="5"/>
  <c r="I69" i="5"/>
  <c r="H69" i="5"/>
  <c r="G69" i="5"/>
  <c r="F69" i="5"/>
  <c r="E69" i="5"/>
  <c r="N68" i="5"/>
  <c r="M68" i="5"/>
  <c r="L68" i="5"/>
  <c r="K68" i="5"/>
  <c r="J68" i="5"/>
  <c r="I68" i="5"/>
  <c r="H68" i="5"/>
  <c r="G68" i="5"/>
  <c r="F68" i="5"/>
  <c r="E68" i="5"/>
  <c r="N67" i="5"/>
  <c r="M67" i="5"/>
  <c r="L67" i="5"/>
  <c r="K67" i="5"/>
  <c r="J67" i="5"/>
  <c r="I67" i="5"/>
  <c r="H67" i="5"/>
  <c r="G67" i="5"/>
  <c r="F67" i="5"/>
  <c r="E67" i="5"/>
  <c r="N66" i="5"/>
  <c r="M66" i="5"/>
  <c r="L66" i="5"/>
  <c r="K66" i="5"/>
  <c r="J66" i="5"/>
  <c r="I66" i="5"/>
  <c r="H66" i="5"/>
  <c r="G66" i="5"/>
  <c r="F66" i="5"/>
  <c r="E66" i="5"/>
  <c r="N65" i="5"/>
  <c r="M65" i="5"/>
  <c r="L65" i="5"/>
  <c r="K65" i="5"/>
  <c r="J65" i="5"/>
  <c r="I65" i="5"/>
  <c r="H65" i="5"/>
  <c r="G65" i="5"/>
  <c r="F65" i="5"/>
  <c r="E65" i="5"/>
  <c r="N64" i="5"/>
  <c r="M64" i="5"/>
  <c r="L64" i="5"/>
  <c r="K64" i="5"/>
  <c r="J64" i="5"/>
  <c r="I64" i="5"/>
  <c r="H64" i="5"/>
  <c r="G64" i="5"/>
  <c r="F64" i="5"/>
  <c r="E64" i="5"/>
  <c r="N63" i="5"/>
  <c r="M63" i="5"/>
  <c r="L63" i="5"/>
  <c r="K63" i="5"/>
  <c r="J63" i="5"/>
  <c r="I63" i="5"/>
  <c r="H63" i="5"/>
  <c r="G63" i="5"/>
  <c r="F63" i="5"/>
  <c r="E63" i="5"/>
  <c r="N61" i="5"/>
  <c r="M61" i="5"/>
  <c r="L61" i="5"/>
  <c r="K61" i="5"/>
  <c r="J61" i="5"/>
  <c r="I61" i="5"/>
  <c r="H61" i="5"/>
  <c r="G61" i="5"/>
  <c r="F61" i="5"/>
  <c r="E61" i="5"/>
  <c r="N60" i="5"/>
  <c r="M60" i="5"/>
  <c r="L60" i="5"/>
  <c r="K60" i="5"/>
  <c r="J60" i="5"/>
  <c r="I60" i="5"/>
  <c r="H60" i="5"/>
  <c r="G60" i="5"/>
  <c r="F60" i="5"/>
  <c r="E60" i="5"/>
  <c r="N59" i="5"/>
  <c r="M59" i="5"/>
  <c r="L59" i="5"/>
  <c r="K59" i="5"/>
  <c r="J59" i="5"/>
  <c r="I59" i="5"/>
  <c r="H59" i="5"/>
  <c r="G59" i="5"/>
  <c r="F59" i="5"/>
  <c r="E59" i="5"/>
  <c r="N58" i="5"/>
  <c r="M58" i="5"/>
  <c r="L58" i="5"/>
  <c r="K58" i="5"/>
  <c r="J58" i="5"/>
  <c r="I58" i="5"/>
  <c r="H58" i="5"/>
  <c r="G58" i="5"/>
  <c r="F58" i="5"/>
  <c r="E58" i="5"/>
  <c r="N57" i="5"/>
  <c r="M57" i="5"/>
  <c r="L57" i="5"/>
  <c r="K57" i="5"/>
  <c r="J57" i="5"/>
  <c r="I57" i="5"/>
  <c r="H57" i="5"/>
  <c r="G57" i="5"/>
  <c r="F57" i="5"/>
  <c r="E57" i="5"/>
  <c r="N56" i="5"/>
  <c r="M56" i="5"/>
  <c r="L56" i="5"/>
  <c r="K56" i="5"/>
  <c r="J56" i="5"/>
  <c r="I56" i="5"/>
  <c r="H56" i="5"/>
  <c r="G56" i="5"/>
  <c r="F56" i="5"/>
  <c r="E56" i="5"/>
  <c r="N55" i="5"/>
  <c r="M55" i="5"/>
  <c r="L55" i="5"/>
  <c r="K55" i="5"/>
  <c r="J55" i="5"/>
  <c r="I55" i="5"/>
  <c r="H55" i="5"/>
  <c r="G55" i="5"/>
  <c r="F55" i="5"/>
  <c r="E55" i="5"/>
  <c r="N54" i="5"/>
  <c r="M54" i="5"/>
  <c r="L54" i="5"/>
  <c r="K54" i="5"/>
  <c r="J54" i="5"/>
  <c r="I54" i="5"/>
  <c r="H54" i="5"/>
  <c r="G54" i="5"/>
  <c r="F54" i="5"/>
  <c r="E54" i="5"/>
  <c r="N53" i="5"/>
  <c r="M53" i="5"/>
  <c r="L53" i="5"/>
  <c r="K53" i="5"/>
  <c r="J53" i="5"/>
  <c r="I53" i="5"/>
  <c r="H53" i="5"/>
  <c r="G53" i="5"/>
  <c r="F53" i="5"/>
  <c r="E53" i="5"/>
  <c r="N52" i="5"/>
  <c r="M52" i="5"/>
  <c r="L52" i="5"/>
  <c r="K52" i="5"/>
  <c r="J52" i="5"/>
  <c r="I52" i="5"/>
  <c r="H52" i="5"/>
  <c r="G52" i="5"/>
  <c r="F52" i="5"/>
  <c r="E52" i="5"/>
  <c r="N51" i="5"/>
  <c r="M51" i="5"/>
  <c r="L51" i="5"/>
  <c r="K51" i="5"/>
  <c r="J51" i="5"/>
  <c r="I51" i="5"/>
  <c r="H51" i="5"/>
  <c r="G51" i="5"/>
  <c r="F51" i="5"/>
  <c r="E51" i="5"/>
  <c r="N50" i="5"/>
  <c r="M50" i="5"/>
  <c r="L50" i="5"/>
  <c r="K50" i="5"/>
  <c r="J50" i="5"/>
  <c r="I50" i="5"/>
  <c r="H50" i="5"/>
  <c r="G50" i="5"/>
  <c r="F50" i="5"/>
  <c r="E50" i="5"/>
  <c r="N49" i="5"/>
  <c r="M49" i="5"/>
  <c r="L49" i="5"/>
  <c r="K49" i="5"/>
  <c r="J49" i="5"/>
  <c r="I49" i="5"/>
  <c r="H49" i="5"/>
  <c r="G49" i="5"/>
  <c r="F49" i="5"/>
  <c r="E49" i="5"/>
  <c r="N47" i="5"/>
  <c r="M47" i="5"/>
  <c r="L47" i="5"/>
  <c r="K47" i="5"/>
  <c r="J47" i="5"/>
  <c r="I47" i="5"/>
  <c r="H47" i="5"/>
  <c r="G47" i="5"/>
  <c r="F47" i="5"/>
  <c r="E47" i="5"/>
  <c r="N46" i="5"/>
  <c r="M46" i="5"/>
  <c r="L46" i="5"/>
  <c r="K46" i="5"/>
  <c r="J46" i="5"/>
  <c r="I46" i="5"/>
  <c r="H46" i="5"/>
  <c r="G46" i="5"/>
  <c r="F46" i="5"/>
  <c r="E46" i="5"/>
  <c r="N45" i="5"/>
  <c r="M45" i="5"/>
  <c r="L45" i="5"/>
  <c r="K45" i="5"/>
  <c r="J45" i="5"/>
  <c r="I45" i="5"/>
  <c r="H45" i="5"/>
  <c r="G45" i="5"/>
  <c r="F45" i="5"/>
  <c r="E45" i="5"/>
  <c r="N44" i="5"/>
  <c r="M44" i="5"/>
  <c r="L44" i="5"/>
  <c r="K44" i="5"/>
  <c r="J44" i="5"/>
  <c r="I44" i="5"/>
  <c r="H44" i="5"/>
  <c r="G44" i="5"/>
  <c r="F44" i="5"/>
  <c r="E44" i="5"/>
  <c r="N43" i="5"/>
  <c r="M43" i="5"/>
  <c r="L43" i="5"/>
  <c r="K43" i="5"/>
  <c r="J43" i="5"/>
  <c r="I43" i="5"/>
  <c r="H43" i="5"/>
  <c r="G43" i="5"/>
  <c r="F43" i="5"/>
  <c r="E43" i="5"/>
  <c r="N42" i="5"/>
  <c r="M42" i="5"/>
  <c r="L42" i="5"/>
  <c r="K42" i="5"/>
  <c r="J42" i="5"/>
  <c r="I42" i="5"/>
  <c r="H42" i="5"/>
  <c r="G42" i="5"/>
  <c r="F42" i="5"/>
  <c r="E42" i="5"/>
  <c r="N41" i="5"/>
  <c r="M41" i="5"/>
  <c r="L41" i="5"/>
  <c r="K41" i="5"/>
  <c r="J41" i="5"/>
  <c r="I41" i="5"/>
  <c r="H41" i="5"/>
  <c r="G41" i="5"/>
  <c r="F41" i="5"/>
  <c r="E41" i="5"/>
  <c r="N40" i="5"/>
  <c r="M40" i="5"/>
  <c r="L40" i="5"/>
  <c r="K40" i="5"/>
  <c r="J40" i="5"/>
  <c r="I40" i="5"/>
  <c r="H40" i="5"/>
  <c r="G40" i="5"/>
  <c r="F40" i="5"/>
  <c r="E40" i="5"/>
  <c r="N39" i="5"/>
  <c r="M39" i="5"/>
  <c r="L39" i="5"/>
  <c r="K39" i="5"/>
  <c r="J39" i="5"/>
  <c r="I39" i="5"/>
  <c r="H39" i="5"/>
  <c r="G39" i="5"/>
  <c r="F39" i="5"/>
  <c r="E39" i="5"/>
  <c r="N38" i="5"/>
  <c r="M38" i="5"/>
  <c r="L38" i="5"/>
  <c r="K38" i="5"/>
  <c r="J38" i="5"/>
  <c r="I38" i="5"/>
  <c r="H38" i="5"/>
  <c r="G38" i="5"/>
  <c r="F38" i="5"/>
  <c r="E38" i="5"/>
  <c r="N36" i="5"/>
  <c r="M36" i="5"/>
  <c r="L36" i="5"/>
  <c r="K36" i="5"/>
  <c r="J36" i="5"/>
  <c r="I36" i="5"/>
  <c r="H36" i="5"/>
  <c r="G36" i="5"/>
  <c r="F36" i="5"/>
  <c r="E36" i="5"/>
  <c r="N35" i="5"/>
  <c r="M35" i="5"/>
  <c r="L35" i="5"/>
  <c r="K35" i="5"/>
  <c r="J35" i="5"/>
  <c r="I35" i="5"/>
  <c r="H35" i="5"/>
  <c r="G35" i="5"/>
  <c r="F35" i="5"/>
  <c r="E35" i="5"/>
  <c r="N34" i="5"/>
  <c r="M34" i="5"/>
  <c r="L34" i="5"/>
  <c r="K34" i="5"/>
  <c r="J34" i="5"/>
  <c r="I34" i="5"/>
  <c r="H34" i="5"/>
  <c r="G34" i="5"/>
  <c r="F34" i="5"/>
  <c r="E34" i="5"/>
  <c r="N33" i="5"/>
  <c r="M33" i="5"/>
  <c r="L33" i="5"/>
  <c r="K33" i="5"/>
  <c r="J33" i="5"/>
  <c r="I33" i="5"/>
  <c r="H33" i="5"/>
  <c r="G33" i="5"/>
  <c r="F33" i="5"/>
  <c r="E33" i="5"/>
  <c r="N32" i="5"/>
  <c r="M32" i="5"/>
  <c r="L32" i="5"/>
  <c r="K32" i="5"/>
  <c r="J32" i="5"/>
  <c r="I32" i="5"/>
  <c r="H32" i="5"/>
  <c r="G32" i="5"/>
  <c r="F32" i="5"/>
  <c r="E32" i="5"/>
  <c r="N31" i="5"/>
  <c r="M31" i="5"/>
  <c r="L31" i="5"/>
  <c r="K31" i="5"/>
  <c r="J31" i="5"/>
  <c r="I31" i="5"/>
  <c r="H31" i="5"/>
  <c r="G31" i="5"/>
  <c r="F31" i="5"/>
  <c r="E31" i="5"/>
  <c r="N30" i="5"/>
  <c r="M30" i="5"/>
  <c r="L30" i="5"/>
  <c r="K30" i="5"/>
  <c r="J30" i="5"/>
  <c r="I30" i="5"/>
  <c r="H30" i="5"/>
  <c r="G30" i="5"/>
  <c r="F30" i="5"/>
  <c r="E30" i="5"/>
  <c r="N29" i="5"/>
  <c r="M29" i="5"/>
  <c r="L29" i="5"/>
  <c r="K29" i="5"/>
  <c r="J29" i="5"/>
  <c r="I29" i="5"/>
  <c r="H29" i="5"/>
  <c r="G29" i="5"/>
  <c r="F29" i="5"/>
  <c r="E29" i="5"/>
  <c r="N28" i="5"/>
  <c r="M28" i="5"/>
  <c r="L28" i="5"/>
  <c r="K28" i="5"/>
  <c r="J28" i="5"/>
  <c r="I28" i="5"/>
  <c r="H28" i="5"/>
  <c r="G28" i="5"/>
  <c r="F28" i="5"/>
  <c r="E28" i="5"/>
  <c r="N27" i="5"/>
  <c r="M27" i="5"/>
  <c r="L27" i="5"/>
  <c r="K27" i="5"/>
  <c r="J27" i="5"/>
  <c r="I27" i="5"/>
  <c r="H27" i="5"/>
  <c r="G27" i="5"/>
  <c r="F27" i="5"/>
  <c r="E27" i="5"/>
  <c r="N26" i="5"/>
  <c r="M26" i="5"/>
  <c r="L26" i="5"/>
  <c r="K26" i="5"/>
  <c r="J26" i="5"/>
  <c r="I26" i="5"/>
  <c r="H26" i="5"/>
  <c r="G26" i="5"/>
  <c r="F26" i="5"/>
  <c r="E26" i="5"/>
  <c r="N24" i="5"/>
  <c r="M24" i="5"/>
  <c r="L24" i="5"/>
  <c r="K24" i="5"/>
  <c r="J24" i="5"/>
  <c r="I24" i="5"/>
  <c r="H24" i="5"/>
  <c r="G24" i="5"/>
  <c r="F24" i="5"/>
  <c r="E24" i="5"/>
  <c r="N23" i="5"/>
  <c r="M23" i="5"/>
  <c r="L23" i="5"/>
  <c r="K23" i="5"/>
  <c r="J23" i="5"/>
  <c r="I23" i="5"/>
  <c r="H23" i="5"/>
  <c r="G23" i="5"/>
  <c r="F23" i="5"/>
  <c r="E23" i="5"/>
  <c r="N22" i="5"/>
  <c r="M22" i="5"/>
  <c r="L22" i="5"/>
  <c r="K22" i="5"/>
  <c r="J22" i="5"/>
  <c r="I22" i="5"/>
  <c r="H22" i="5"/>
  <c r="G22" i="5"/>
  <c r="F22" i="5"/>
  <c r="E22" i="5"/>
  <c r="N21" i="5"/>
  <c r="M21" i="5"/>
  <c r="L21" i="5"/>
  <c r="K21" i="5"/>
  <c r="J21" i="5"/>
  <c r="I21" i="5"/>
  <c r="H21" i="5"/>
  <c r="G21" i="5"/>
  <c r="F21" i="5"/>
  <c r="E21" i="5"/>
  <c r="N20" i="5"/>
  <c r="M20" i="5"/>
  <c r="L20" i="5"/>
  <c r="K20" i="5"/>
  <c r="J20" i="5"/>
  <c r="I20" i="5"/>
  <c r="H20" i="5"/>
  <c r="G20" i="5"/>
  <c r="F20" i="5"/>
  <c r="E20" i="5"/>
  <c r="N19" i="5"/>
  <c r="M19" i="5"/>
  <c r="L19" i="5"/>
  <c r="K19" i="5"/>
  <c r="J19" i="5"/>
  <c r="I19" i="5"/>
  <c r="H19" i="5"/>
  <c r="G19" i="5"/>
  <c r="F19" i="5"/>
  <c r="E19" i="5"/>
  <c r="N18" i="5"/>
  <c r="M18" i="5"/>
  <c r="L18" i="5"/>
  <c r="K18" i="5"/>
  <c r="J18" i="5"/>
  <c r="I18" i="5"/>
  <c r="H18" i="5"/>
  <c r="G18" i="5"/>
  <c r="F18" i="5"/>
  <c r="E18" i="5"/>
  <c r="N17" i="5"/>
  <c r="M17" i="5"/>
  <c r="L17" i="5"/>
  <c r="K17" i="5"/>
  <c r="J17" i="5"/>
  <c r="I17" i="5"/>
  <c r="H17" i="5"/>
  <c r="G17" i="5"/>
  <c r="F17" i="5"/>
  <c r="E17" i="5"/>
  <c r="N16" i="5"/>
  <c r="M16" i="5"/>
  <c r="L16" i="5"/>
  <c r="K16" i="5"/>
  <c r="J16" i="5"/>
  <c r="I16" i="5"/>
  <c r="H16" i="5"/>
  <c r="G16" i="5"/>
  <c r="F16" i="5"/>
  <c r="E16" i="5"/>
  <c r="N15" i="5"/>
  <c r="M15" i="5"/>
  <c r="L15" i="5"/>
  <c r="K15" i="5"/>
  <c r="J15" i="5"/>
  <c r="I15" i="5"/>
  <c r="H15" i="5"/>
  <c r="G15" i="5"/>
  <c r="F15" i="5"/>
  <c r="E15" i="5"/>
  <c r="N14" i="5"/>
  <c r="M14" i="5"/>
  <c r="L14" i="5"/>
  <c r="K14" i="5"/>
  <c r="J14" i="5"/>
  <c r="I14" i="5"/>
  <c r="H14" i="5"/>
  <c r="G14" i="5"/>
  <c r="F14" i="5"/>
  <c r="E14" i="5"/>
  <c r="N13" i="5"/>
  <c r="M13" i="5"/>
  <c r="L13" i="5"/>
  <c r="K13" i="5"/>
  <c r="J13" i="5"/>
  <c r="I13" i="5"/>
  <c r="H13" i="5"/>
  <c r="G13" i="5"/>
  <c r="F13" i="5"/>
  <c r="E13" i="5"/>
  <c r="N12" i="5"/>
  <c r="M12" i="5"/>
  <c r="L12" i="5"/>
  <c r="K12" i="5"/>
  <c r="J12" i="5"/>
  <c r="I12" i="5"/>
  <c r="H12" i="5"/>
  <c r="G12" i="5"/>
  <c r="F12" i="5"/>
  <c r="E12" i="5"/>
  <c r="N148" i="22"/>
  <c r="M148" i="22"/>
  <c r="L148" i="22"/>
  <c r="K148" i="22"/>
  <c r="J148" i="22"/>
  <c r="I148" i="22"/>
  <c r="H148" i="22"/>
  <c r="G148" i="22"/>
  <c r="F148" i="22"/>
  <c r="E148" i="22"/>
  <c r="N147" i="22"/>
  <c r="M147" i="22"/>
  <c r="L147" i="22"/>
  <c r="K147" i="22"/>
  <c r="J147" i="22"/>
  <c r="I147" i="22"/>
  <c r="H147" i="22"/>
  <c r="G147" i="22"/>
  <c r="F147" i="22"/>
  <c r="E147" i="22"/>
  <c r="N146" i="22"/>
  <c r="M146" i="22"/>
  <c r="L146" i="22"/>
  <c r="K146" i="22"/>
  <c r="J146" i="22"/>
  <c r="I146" i="22"/>
  <c r="H146" i="22"/>
  <c r="G146" i="22"/>
  <c r="F146" i="22"/>
  <c r="E146" i="22"/>
  <c r="N145" i="22"/>
  <c r="M145" i="22"/>
  <c r="L145" i="22"/>
  <c r="K145" i="22"/>
  <c r="J145" i="22"/>
  <c r="I145" i="22"/>
  <c r="H145" i="22"/>
  <c r="G145" i="22"/>
  <c r="F145" i="22"/>
  <c r="E145" i="22"/>
  <c r="N144" i="22"/>
  <c r="M144" i="22"/>
  <c r="L144" i="22"/>
  <c r="K144" i="22"/>
  <c r="J144" i="22"/>
  <c r="I144" i="22"/>
  <c r="H144" i="22"/>
  <c r="G144" i="22"/>
  <c r="F144" i="22"/>
  <c r="E144" i="22"/>
  <c r="N143" i="22"/>
  <c r="M143" i="22"/>
  <c r="L143" i="22"/>
  <c r="K143" i="22"/>
  <c r="J143" i="22"/>
  <c r="I143" i="22"/>
  <c r="H143" i="22"/>
  <c r="G143" i="22"/>
  <c r="F143" i="22"/>
  <c r="E143" i="22"/>
  <c r="N142" i="22"/>
  <c r="M142" i="22"/>
  <c r="L142" i="22"/>
  <c r="K142" i="22"/>
  <c r="J142" i="22"/>
  <c r="I142" i="22"/>
  <c r="H142" i="22"/>
  <c r="G142" i="22"/>
  <c r="F142" i="22"/>
  <c r="E142" i="22"/>
  <c r="N140" i="22"/>
  <c r="M140" i="22"/>
  <c r="L140" i="22"/>
  <c r="K140" i="22"/>
  <c r="J140" i="22"/>
  <c r="I140" i="22"/>
  <c r="H140" i="22"/>
  <c r="G140" i="22"/>
  <c r="F140" i="22"/>
  <c r="E140" i="22"/>
  <c r="N139" i="22"/>
  <c r="M139" i="22"/>
  <c r="L139" i="22"/>
  <c r="K139" i="22"/>
  <c r="J139" i="22"/>
  <c r="I139" i="22"/>
  <c r="H139" i="22"/>
  <c r="G139" i="22"/>
  <c r="F139" i="22"/>
  <c r="E139" i="22"/>
  <c r="N138" i="22"/>
  <c r="M138" i="22"/>
  <c r="L138" i="22"/>
  <c r="K138" i="22"/>
  <c r="J138" i="22"/>
  <c r="I138" i="22"/>
  <c r="H138" i="22"/>
  <c r="G138" i="22"/>
  <c r="F138" i="22"/>
  <c r="E138" i="22"/>
  <c r="N137" i="22"/>
  <c r="M137" i="22"/>
  <c r="L137" i="22"/>
  <c r="K137" i="22"/>
  <c r="J137" i="22"/>
  <c r="I137" i="22"/>
  <c r="H137" i="22"/>
  <c r="G137" i="22"/>
  <c r="F137" i="22"/>
  <c r="E137" i="22"/>
  <c r="N135" i="22"/>
  <c r="M135" i="22"/>
  <c r="L135" i="22"/>
  <c r="K135" i="22"/>
  <c r="J135" i="22"/>
  <c r="I135" i="22"/>
  <c r="H135" i="22"/>
  <c r="G135" i="22"/>
  <c r="F135" i="22"/>
  <c r="E135" i="22"/>
  <c r="N134" i="22"/>
  <c r="M134" i="22"/>
  <c r="L134" i="22"/>
  <c r="K134" i="22"/>
  <c r="J134" i="22"/>
  <c r="I134" i="22"/>
  <c r="H134" i="22"/>
  <c r="G134" i="22"/>
  <c r="F134" i="22"/>
  <c r="E134" i="22"/>
  <c r="N133" i="22"/>
  <c r="M133" i="22"/>
  <c r="L133" i="22"/>
  <c r="K133" i="22"/>
  <c r="J133" i="22"/>
  <c r="I133" i="22"/>
  <c r="H133" i="22"/>
  <c r="G133" i="22"/>
  <c r="F133" i="22"/>
  <c r="E133" i="22"/>
  <c r="N132" i="22"/>
  <c r="M132" i="22"/>
  <c r="L132" i="22"/>
  <c r="K132" i="22"/>
  <c r="J132" i="22"/>
  <c r="I132" i="22"/>
  <c r="H132" i="22"/>
  <c r="G132" i="22"/>
  <c r="F132" i="22"/>
  <c r="E132" i="22"/>
  <c r="N131" i="22"/>
  <c r="M131" i="22"/>
  <c r="L131" i="22"/>
  <c r="K131" i="22"/>
  <c r="J131" i="22"/>
  <c r="I131" i="22"/>
  <c r="H131" i="22"/>
  <c r="G131" i="22"/>
  <c r="F131" i="22"/>
  <c r="E131" i="22"/>
  <c r="N130" i="22"/>
  <c r="M130" i="22"/>
  <c r="L130" i="22"/>
  <c r="K130" i="22"/>
  <c r="J130" i="22"/>
  <c r="I130" i="22"/>
  <c r="H130" i="22"/>
  <c r="G130" i="22"/>
  <c r="F130" i="22"/>
  <c r="E130" i="22"/>
  <c r="N129" i="22"/>
  <c r="M129" i="22"/>
  <c r="L129" i="22"/>
  <c r="K129" i="22"/>
  <c r="J129" i="22"/>
  <c r="I129" i="22"/>
  <c r="H129" i="22"/>
  <c r="G129" i="22"/>
  <c r="F129" i="22"/>
  <c r="E129" i="22"/>
  <c r="N128" i="22"/>
  <c r="M128" i="22"/>
  <c r="L128" i="22"/>
  <c r="K128" i="22"/>
  <c r="J128" i="22"/>
  <c r="I128" i="22"/>
  <c r="H128" i="22"/>
  <c r="G128" i="22"/>
  <c r="F128" i="22"/>
  <c r="E128" i="22"/>
  <c r="N127" i="22"/>
  <c r="M127" i="22"/>
  <c r="L127" i="22"/>
  <c r="K127" i="22"/>
  <c r="J127" i="22"/>
  <c r="I127" i="22"/>
  <c r="H127" i="22"/>
  <c r="G127" i="22"/>
  <c r="F127" i="22"/>
  <c r="E127" i="22"/>
  <c r="N126" i="22"/>
  <c r="M126" i="22"/>
  <c r="L126" i="22"/>
  <c r="K126" i="22"/>
  <c r="J126" i="22"/>
  <c r="I126" i="22"/>
  <c r="H126" i="22"/>
  <c r="G126" i="22"/>
  <c r="F126" i="22"/>
  <c r="E126" i="22"/>
  <c r="N125" i="22"/>
  <c r="M125" i="22"/>
  <c r="L125" i="22"/>
  <c r="K125" i="22"/>
  <c r="J125" i="22"/>
  <c r="I125" i="22"/>
  <c r="H125" i="22"/>
  <c r="G125" i="22"/>
  <c r="F125" i="22"/>
  <c r="E125" i="22"/>
  <c r="N124" i="22"/>
  <c r="M124" i="22"/>
  <c r="L124" i="22"/>
  <c r="K124" i="22"/>
  <c r="J124" i="22"/>
  <c r="I124" i="22"/>
  <c r="H124" i="22"/>
  <c r="G124" i="22"/>
  <c r="F124" i="22"/>
  <c r="E124" i="22"/>
  <c r="N123" i="22"/>
  <c r="M123" i="22"/>
  <c r="L123" i="22"/>
  <c r="K123" i="22"/>
  <c r="J123" i="22"/>
  <c r="I123" i="22"/>
  <c r="H123" i="22"/>
  <c r="G123" i="22"/>
  <c r="F123" i="22"/>
  <c r="E123" i="22"/>
  <c r="N121" i="22"/>
  <c r="M121" i="22"/>
  <c r="L121" i="22"/>
  <c r="K121" i="22"/>
  <c r="J121" i="22"/>
  <c r="I121" i="22"/>
  <c r="H121" i="22"/>
  <c r="G121" i="22"/>
  <c r="F121" i="22"/>
  <c r="E121" i="22"/>
  <c r="N120" i="22"/>
  <c r="M120" i="22"/>
  <c r="L120" i="22"/>
  <c r="K120" i="22"/>
  <c r="J120" i="22"/>
  <c r="I120" i="22"/>
  <c r="H120" i="22"/>
  <c r="G120" i="22"/>
  <c r="F120" i="22"/>
  <c r="E120" i="22"/>
  <c r="N119" i="22"/>
  <c r="M119" i="22"/>
  <c r="L119" i="22"/>
  <c r="K119" i="22"/>
  <c r="J119" i="22"/>
  <c r="I119" i="22"/>
  <c r="H119" i="22"/>
  <c r="G119" i="22"/>
  <c r="F119" i="22"/>
  <c r="E119" i="22"/>
  <c r="N118" i="22"/>
  <c r="M118" i="22"/>
  <c r="L118" i="22"/>
  <c r="K118" i="22"/>
  <c r="J118" i="22"/>
  <c r="I118" i="22"/>
  <c r="H118" i="22"/>
  <c r="G118" i="22"/>
  <c r="F118" i="22"/>
  <c r="E118" i="22"/>
  <c r="N117" i="22"/>
  <c r="M117" i="22"/>
  <c r="L117" i="22"/>
  <c r="K117" i="22"/>
  <c r="J117" i="22"/>
  <c r="I117" i="22"/>
  <c r="H117" i="22"/>
  <c r="G117" i="22"/>
  <c r="F117" i="22"/>
  <c r="E117" i="22"/>
  <c r="N116" i="22"/>
  <c r="M116" i="22"/>
  <c r="L116" i="22"/>
  <c r="K116" i="22"/>
  <c r="J116" i="22"/>
  <c r="I116" i="22"/>
  <c r="H116" i="22"/>
  <c r="G116" i="22"/>
  <c r="F116" i="22"/>
  <c r="E116" i="22"/>
  <c r="N115" i="22"/>
  <c r="M115" i="22"/>
  <c r="L115" i="22"/>
  <c r="K115" i="22"/>
  <c r="J115" i="22"/>
  <c r="I115" i="22"/>
  <c r="H115" i="22"/>
  <c r="G115" i="22"/>
  <c r="F115" i="22"/>
  <c r="E115" i="22"/>
  <c r="N114" i="22"/>
  <c r="M114" i="22"/>
  <c r="L114" i="22"/>
  <c r="K114" i="22"/>
  <c r="J114" i="22"/>
  <c r="I114" i="22"/>
  <c r="H114" i="22"/>
  <c r="G114" i="22"/>
  <c r="F114" i="22"/>
  <c r="E114" i="22"/>
  <c r="N113" i="22"/>
  <c r="M113" i="22"/>
  <c r="L113" i="22"/>
  <c r="K113" i="22"/>
  <c r="J113" i="22"/>
  <c r="I113" i="22"/>
  <c r="H113" i="22"/>
  <c r="G113" i="22"/>
  <c r="F113" i="22"/>
  <c r="E113" i="22"/>
  <c r="N112" i="22"/>
  <c r="M112" i="22"/>
  <c r="L112" i="22"/>
  <c r="K112" i="22"/>
  <c r="J112" i="22"/>
  <c r="I112" i="22"/>
  <c r="H112" i="22"/>
  <c r="G112" i="22"/>
  <c r="F112" i="22"/>
  <c r="E112" i="22"/>
  <c r="N111" i="22"/>
  <c r="M111" i="22"/>
  <c r="L111" i="22"/>
  <c r="K111" i="22"/>
  <c r="J111" i="22"/>
  <c r="I111" i="22"/>
  <c r="H111" i="22"/>
  <c r="G111" i="22"/>
  <c r="F111" i="22"/>
  <c r="E111" i="22"/>
  <c r="N110" i="22"/>
  <c r="M110" i="22"/>
  <c r="L110" i="22"/>
  <c r="K110" i="22"/>
  <c r="J110" i="22"/>
  <c r="I110" i="22"/>
  <c r="H110" i="22"/>
  <c r="G110" i="22"/>
  <c r="F110" i="22"/>
  <c r="E110" i="22"/>
  <c r="N108" i="22"/>
  <c r="M108" i="22"/>
  <c r="L108" i="22"/>
  <c r="N107" i="22"/>
  <c r="M107" i="22"/>
  <c r="L107" i="22"/>
  <c r="K107" i="22"/>
  <c r="J107" i="22"/>
  <c r="I107" i="22"/>
  <c r="H107" i="22"/>
  <c r="G107" i="22"/>
  <c r="F107" i="22"/>
  <c r="E107" i="22"/>
  <c r="N106" i="22"/>
  <c r="M106" i="22"/>
  <c r="L106" i="22"/>
  <c r="K106" i="22"/>
  <c r="J106" i="22"/>
  <c r="I106" i="22"/>
  <c r="H106" i="22"/>
  <c r="G106" i="22"/>
  <c r="F106" i="22"/>
  <c r="E106" i="22"/>
  <c r="N105" i="22"/>
  <c r="M105" i="22"/>
  <c r="L105" i="22"/>
  <c r="K105" i="22"/>
  <c r="J105" i="22"/>
  <c r="I105" i="22"/>
  <c r="H105" i="22"/>
  <c r="G105" i="22"/>
  <c r="F105" i="22"/>
  <c r="E105" i="22"/>
  <c r="N104" i="22"/>
  <c r="M104" i="22"/>
  <c r="L104" i="22"/>
  <c r="K104" i="22"/>
  <c r="J104" i="22"/>
  <c r="I104" i="22"/>
  <c r="H104" i="22"/>
  <c r="G104" i="22"/>
  <c r="F104" i="22"/>
  <c r="E104" i="22"/>
  <c r="N103" i="22"/>
  <c r="M103" i="22"/>
  <c r="L103" i="22"/>
  <c r="K103" i="22"/>
  <c r="J103" i="22"/>
  <c r="I103" i="22"/>
  <c r="H103" i="22"/>
  <c r="G103" i="22"/>
  <c r="F103" i="22"/>
  <c r="E103" i="22"/>
  <c r="N102" i="22"/>
  <c r="M102" i="22"/>
  <c r="L102" i="22"/>
  <c r="K102" i="22"/>
  <c r="J102" i="22"/>
  <c r="I102" i="22"/>
  <c r="H102" i="22"/>
  <c r="G102" i="22"/>
  <c r="F102" i="22"/>
  <c r="E102" i="22"/>
  <c r="N101" i="22"/>
  <c r="M101" i="22"/>
  <c r="L101" i="22"/>
  <c r="K101" i="22"/>
  <c r="J101" i="22"/>
  <c r="I101" i="22"/>
  <c r="H101" i="22"/>
  <c r="G101" i="22"/>
  <c r="F101" i="22"/>
  <c r="E101" i="22"/>
  <c r="N100" i="22"/>
  <c r="M100" i="22"/>
  <c r="L100" i="22"/>
  <c r="K100" i="22"/>
  <c r="J100" i="22"/>
  <c r="I100" i="22"/>
  <c r="H100" i="22"/>
  <c r="G100" i="22"/>
  <c r="F100" i="22"/>
  <c r="E100" i="22"/>
  <c r="N99" i="22"/>
  <c r="M99" i="22"/>
  <c r="L99" i="22"/>
  <c r="K99" i="22"/>
  <c r="J99" i="22"/>
  <c r="I99" i="22"/>
  <c r="H99" i="22"/>
  <c r="G99" i="22"/>
  <c r="F99" i="22"/>
  <c r="E99" i="22"/>
  <c r="N98" i="22"/>
  <c r="M98" i="22"/>
  <c r="L98" i="22"/>
  <c r="K98" i="22"/>
  <c r="J98" i="22"/>
  <c r="I98" i="22"/>
  <c r="H98" i="22"/>
  <c r="G98" i="22"/>
  <c r="F98" i="22"/>
  <c r="E98" i="22"/>
  <c r="N97" i="22"/>
  <c r="M97" i="22"/>
  <c r="L97" i="22"/>
  <c r="K97" i="22"/>
  <c r="J97" i="22"/>
  <c r="I97" i="22"/>
  <c r="H97" i="22"/>
  <c r="G97" i="22"/>
  <c r="F97" i="22"/>
  <c r="E97" i="22"/>
  <c r="N96" i="22"/>
  <c r="M96" i="22"/>
  <c r="L96" i="22"/>
  <c r="K96" i="22"/>
  <c r="J96" i="22"/>
  <c r="I96" i="22"/>
  <c r="H96" i="22"/>
  <c r="G96" i="22"/>
  <c r="F96" i="22"/>
  <c r="E96" i="22"/>
  <c r="N95" i="22"/>
  <c r="M95" i="22"/>
  <c r="L95" i="22"/>
  <c r="K95" i="22"/>
  <c r="J95" i="22"/>
  <c r="I95" i="22"/>
  <c r="H95" i="22"/>
  <c r="G95" i="22"/>
  <c r="F95" i="22"/>
  <c r="E95" i="22"/>
  <c r="N94" i="22"/>
  <c r="M94" i="22"/>
  <c r="L94" i="22"/>
  <c r="K94" i="22"/>
  <c r="J94" i="22"/>
  <c r="I94" i="22"/>
  <c r="H94" i="22"/>
  <c r="G94" i="22"/>
  <c r="F94" i="22"/>
  <c r="E94" i="22"/>
  <c r="N93" i="22"/>
  <c r="M93" i="22"/>
  <c r="L93" i="22"/>
  <c r="K93" i="22"/>
  <c r="J93" i="22"/>
  <c r="I93" i="22"/>
  <c r="H93" i="22"/>
  <c r="G93" i="22"/>
  <c r="F93" i="22"/>
  <c r="E93" i="22"/>
  <c r="N92" i="22"/>
  <c r="M92" i="22"/>
  <c r="L92" i="22"/>
  <c r="K92" i="22"/>
  <c r="J92" i="22"/>
  <c r="I92" i="22"/>
  <c r="H92" i="22"/>
  <c r="G92" i="22"/>
  <c r="F92" i="22"/>
  <c r="E92" i="22"/>
  <c r="N91" i="22"/>
  <c r="M91" i="22"/>
  <c r="L91" i="22"/>
  <c r="K91" i="22"/>
  <c r="J91" i="22"/>
  <c r="I91" i="22"/>
  <c r="H91" i="22"/>
  <c r="G91" i="22"/>
  <c r="F91" i="22"/>
  <c r="E91" i="22"/>
  <c r="N89" i="22"/>
  <c r="M89" i="22"/>
  <c r="L89" i="22"/>
  <c r="K89" i="22"/>
  <c r="J89" i="22"/>
  <c r="I89" i="22"/>
  <c r="H89" i="22"/>
  <c r="G89" i="22"/>
  <c r="F89" i="22"/>
  <c r="E89" i="22"/>
  <c r="N88" i="22"/>
  <c r="M88" i="22"/>
  <c r="L88" i="22"/>
  <c r="K88" i="22"/>
  <c r="J88" i="22"/>
  <c r="I88" i="22"/>
  <c r="H88" i="22"/>
  <c r="G88" i="22"/>
  <c r="F88" i="22"/>
  <c r="E88" i="22"/>
  <c r="N87" i="22"/>
  <c r="M87" i="22"/>
  <c r="L87" i="22"/>
  <c r="K87" i="22"/>
  <c r="J87" i="22"/>
  <c r="I87" i="22"/>
  <c r="H87" i="22"/>
  <c r="G87" i="22"/>
  <c r="F87" i="22"/>
  <c r="E87" i="22"/>
  <c r="N86" i="22"/>
  <c r="M86" i="22"/>
  <c r="L86" i="22"/>
  <c r="K86" i="22"/>
  <c r="J86" i="22"/>
  <c r="I86" i="22"/>
  <c r="H86" i="22"/>
  <c r="G86" i="22"/>
  <c r="F86" i="22"/>
  <c r="E86" i="22"/>
  <c r="N85" i="22"/>
  <c r="M85" i="22"/>
  <c r="L85" i="22"/>
  <c r="K85" i="22"/>
  <c r="J85" i="22"/>
  <c r="I85" i="22"/>
  <c r="H85" i="22"/>
  <c r="G85" i="22"/>
  <c r="F85" i="22"/>
  <c r="E85" i="22"/>
  <c r="N84" i="22"/>
  <c r="M84" i="22"/>
  <c r="L84" i="22"/>
  <c r="K84" i="22"/>
  <c r="J84" i="22"/>
  <c r="I84" i="22"/>
  <c r="H84" i="22"/>
  <c r="G84" i="22"/>
  <c r="F84" i="22"/>
  <c r="E84" i="22"/>
  <c r="N83" i="22"/>
  <c r="M83" i="22"/>
  <c r="L83" i="22"/>
  <c r="K83" i="22"/>
  <c r="J83" i="22"/>
  <c r="I83" i="22"/>
  <c r="H83" i="22"/>
  <c r="G83" i="22"/>
  <c r="F83" i="22"/>
  <c r="E83" i="22"/>
  <c r="N82" i="22"/>
  <c r="M82" i="22"/>
  <c r="L82" i="22"/>
  <c r="K82" i="22"/>
  <c r="J82" i="22"/>
  <c r="I82" i="22"/>
  <c r="H82" i="22"/>
  <c r="G82" i="22"/>
  <c r="F82" i="22"/>
  <c r="E82" i="22"/>
  <c r="N81" i="22"/>
  <c r="M81" i="22"/>
  <c r="L81" i="22"/>
  <c r="K81" i="22"/>
  <c r="J81" i="22"/>
  <c r="I81" i="22"/>
  <c r="H81" i="22"/>
  <c r="G81" i="22"/>
  <c r="F81" i="22"/>
  <c r="E81" i="22"/>
  <c r="N80" i="22"/>
  <c r="M80" i="22"/>
  <c r="L80" i="22"/>
  <c r="K80" i="22"/>
  <c r="J80" i="22"/>
  <c r="I80" i="22"/>
  <c r="H80" i="22"/>
  <c r="G80" i="22"/>
  <c r="F80" i="22"/>
  <c r="E80" i="22"/>
  <c r="N78" i="22"/>
  <c r="M78" i="22"/>
  <c r="L78" i="22"/>
  <c r="K78" i="22"/>
  <c r="J78" i="22"/>
  <c r="I78" i="22"/>
  <c r="H78" i="22"/>
  <c r="G78" i="22"/>
  <c r="F78" i="22"/>
  <c r="E78" i="22"/>
  <c r="N77" i="22"/>
  <c r="M77" i="22"/>
  <c r="L77" i="22"/>
  <c r="K77" i="22"/>
  <c r="J77" i="22"/>
  <c r="I77" i="22"/>
  <c r="H77" i="22"/>
  <c r="G77" i="22"/>
  <c r="F77" i="22"/>
  <c r="E77" i="22"/>
  <c r="N76" i="22"/>
  <c r="M76" i="22"/>
  <c r="L76" i="22"/>
  <c r="K76" i="22"/>
  <c r="J76" i="22"/>
  <c r="I76" i="22"/>
  <c r="H76" i="22"/>
  <c r="G76" i="22"/>
  <c r="F76" i="22"/>
  <c r="E76" i="22"/>
  <c r="N75" i="22"/>
  <c r="M75" i="22"/>
  <c r="L75" i="22"/>
  <c r="K75" i="22"/>
  <c r="J75" i="22"/>
  <c r="I75" i="22"/>
  <c r="H75" i="22"/>
  <c r="G75" i="22"/>
  <c r="F75" i="22"/>
  <c r="E75" i="22"/>
  <c r="N74" i="22"/>
  <c r="M74" i="22"/>
  <c r="L74" i="22"/>
  <c r="K74" i="22"/>
  <c r="J74" i="22"/>
  <c r="I74" i="22"/>
  <c r="H74" i="22"/>
  <c r="G74" i="22"/>
  <c r="F74" i="22"/>
  <c r="E74" i="22"/>
  <c r="N72" i="22"/>
  <c r="M72" i="22"/>
  <c r="L72" i="22"/>
  <c r="K72" i="22"/>
  <c r="J72" i="22"/>
  <c r="I72" i="22"/>
  <c r="H72" i="22"/>
  <c r="G72" i="22"/>
  <c r="F72" i="22"/>
  <c r="E72" i="22"/>
  <c r="N71" i="22"/>
  <c r="M71" i="22"/>
  <c r="L71" i="22"/>
  <c r="K71" i="22"/>
  <c r="J71" i="22"/>
  <c r="I71" i="22"/>
  <c r="H71" i="22"/>
  <c r="G71" i="22"/>
  <c r="F71" i="22"/>
  <c r="E71" i="22"/>
  <c r="N70" i="22"/>
  <c r="M70" i="22"/>
  <c r="L70" i="22"/>
  <c r="K70" i="22"/>
  <c r="J70" i="22"/>
  <c r="I70" i="22"/>
  <c r="H70" i="22"/>
  <c r="G70" i="22"/>
  <c r="F70" i="22"/>
  <c r="E70" i="22"/>
  <c r="N69" i="22"/>
  <c r="M69" i="22"/>
  <c r="L69" i="22"/>
  <c r="K69" i="22"/>
  <c r="J69" i="22"/>
  <c r="I69" i="22"/>
  <c r="H69" i="22"/>
  <c r="G69" i="22"/>
  <c r="F69" i="22"/>
  <c r="E69" i="22"/>
  <c r="N68" i="22"/>
  <c r="M68" i="22"/>
  <c r="L68" i="22"/>
  <c r="K68" i="22"/>
  <c r="J68" i="22"/>
  <c r="I68" i="22"/>
  <c r="H68" i="22"/>
  <c r="G68" i="22"/>
  <c r="F68" i="22"/>
  <c r="E68" i="22"/>
  <c r="N67" i="22"/>
  <c r="M67" i="22"/>
  <c r="L67" i="22"/>
  <c r="K67" i="22"/>
  <c r="J67" i="22"/>
  <c r="I67" i="22"/>
  <c r="H67" i="22"/>
  <c r="G67" i="22"/>
  <c r="F67" i="22"/>
  <c r="E67" i="22"/>
  <c r="N66" i="22"/>
  <c r="M66" i="22"/>
  <c r="L66" i="22"/>
  <c r="K66" i="22"/>
  <c r="J66" i="22"/>
  <c r="I66" i="22"/>
  <c r="H66" i="22"/>
  <c r="G66" i="22"/>
  <c r="F66" i="22"/>
  <c r="E66" i="22"/>
  <c r="N65" i="22"/>
  <c r="M65" i="22"/>
  <c r="L65" i="22"/>
  <c r="K65" i="22"/>
  <c r="J65" i="22"/>
  <c r="I65" i="22"/>
  <c r="H65" i="22"/>
  <c r="G65" i="22"/>
  <c r="F65" i="22"/>
  <c r="E65" i="22"/>
  <c r="N64" i="22"/>
  <c r="M64" i="22"/>
  <c r="L64" i="22"/>
  <c r="K64" i="22"/>
  <c r="J64" i="22"/>
  <c r="I64" i="22"/>
  <c r="H64" i="22"/>
  <c r="G64" i="22"/>
  <c r="F64" i="22"/>
  <c r="E64" i="22"/>
  <c r="N63" i="22"/>
  <c r="M63" i="22"/>
  <c r="L63" i="22"/>
  <c r="K63" i="22"/>
  <c r="J63" i="22"/>
  <c r="I63" i="22"/>
  <c r="H63" i="22"/>
  <c r="G63" i="22"/>
  <c r="F63" i="22"/>
  <c r="E63" i="22"/>
  <c r="N61" i="22"/>
  <c r="M61" i="22"/>
  <c r="L61" i="22"/>
  <c r="K61" i="22"/>
  <c r="J61" i="22"/>
  <c r="I61" i="22"/>
  <c r="H61" i="22"/>
  <c r="G61" i="22"/>
  <c r="F61" i="22"/>
  <c r="E61" i="22"/>
  <c r="N60" i="22"/>
  <c r="M60" i="22"/>
  <c r="L60" i="22"/>
  <c r="K60" i="22"/>
  <c r="J60" i="22"/>
  <c r="I60" i="22"/>
  <c r="H60" i="22"/>
  <c r="G60" i="22"/>
  <c r="F60" i="22"/>
  <c r="E60" i="22"/>
  <c r="N59" i="22"/>
  <c r="M59" i="22"/>
  <c r="L59" i="22"/>
  <c r="K59" i="22"/>
  <c r="J59" i="22"/>
  <c r="I59" i="22"/>
  <c r="H59" i="22"/>
  <c r="G59" i="22"/>
  <c r="F59" i="22"/>
  <c r="E59" i="22"/>
  <c r="N58" i="22"/>
  <c r="M58" i="22"/>
  <c r="L58" i="22"/>
  <c r="K58" i="22"/>
  <c r="J58" i="22"/>
  <c r="I58" i="22"/>
  <c r="H58" i="22"/>
  <c r="G58" i="22"/>
  <c r="F58" i="22"/>
  <c r="E58" i="22"/>
  <c r="N57" i="22"/>
  <c r="M57" i="22"/>
  <c r="L57" i="22"/>
  <c r="K57" i="22"/>
  <c r="J57" i="22"/>
  <c r="I57" i="22"/>
  <c r="H57" i="22"/>
  <c r="G57" i="22"/>
  <c r="F57" i="22"/>
  <c r="E57" i="22"/>
  <c r="N56" i="22"/>
  <c r="M56" i="22"/>
  <c r="L56" i="22"/>
  <c r="K56" i="22"/>
  <c r="J56" i="22"/>
  <c r="I56" i="22"/>
  <c r="H56" i="22"/>
  <c r="G56" i="22"/>
  <c r="F56" i="22"/>
  <c r="E56" i="22"/>
  <c r="N55" i="22"/>
  <c r="M55" i="22"/>
  <c r="L55" i="22"/>
  <c r="K55" i="22"/>
  <c r="J55" i="22"/>
  <c r="I55" i="22"/>
  <c r="H55" i="22"/>
  <c r="G55" i="22"/>
  <c r="F55" i="22"/>
  <c r="E55" i="22"/>
  <c r="N54" i="22"/>
  <c r="M54" i="22"/>
  <c r="L54" i="22"/>
  <c r="K54" i="22"/>
  <c r="J54" i="22"/>
  <c r="I54" i="22"/>
  <c r="H54" i="22"/>
  <c r="G54" i="22"/>
  <c r="F54" i="22"/>
  <c r="E54" i="22"/>
  <c r="N53" i="22"/>
  <c r="M53" i="22"/>
  <c r="L53" i="22"/>
  <c r="K53" i="22"/>
  <c r="J53" i="22"/>
  <c r="I53" i="22"/>
  <c r="H53" i="22"/>
  <c r="G53" i="22"/>
  <c r="F53" i="22"/>
  <c r="E53" i="22"/>
  <c r="N52" i="22"/>
  <c r="M52" i="22"/>
  <c r="L52" i="22"/>
  <c r="K52" i="22"/>
  <c r="J52" i="22"/>
  <c r="I52" i="22"/>
  <c r="H52" i="22"/>
  <c r="G52" i="22"/>
  <c r="F52" i="22"/>
  <c r="E52" i="22"/>
  <c r="N51" i="22"/>
  <c r="M51" i="22"/>
  <c r="L51" i="22"/>
  <c r="K51" i="22"/>
  <c r="J51" i="22"/>
  <c r="I51" i="22"/>
  <c r="H51" i="22"/>
  <c r="G51" i="22"/>
  <c r="F51" i="22"/>
  <c r="E51" i="22"/>
  <c r="N50" i="22"/>
  <c r="M50" i="22"/>
  <c r="L50" i="22"/>
  <c r="K50" i="22"/>
  <c r="J50" i="22"/>
  <c r="I50" i="22"/>
  <c r="H50" i="22"/>
  <c r="G50" i="22"/>
  <c r="F50" i="22"/>
  <c r="E50" i="22"/>
  <c r="N49" i="22"/>
  <c r="M49" i="22"/>
  <c r="L49" i="22"/>
  <c r="K49" i="22"/>
  <c r="J49" i="22"/>
  <c r="I49" i="22"/>
  <c r="H49" i="22"/>
  <c r="G49" i="22"/>
  <c r="F49" i="22"/>
  <c r="E49" i="22"/>
  <c r="N47" i="22"/>
  <c r="M47" i="22"/>
  <c r="L47" i="22"/>
  <c r="K47" i="22"/>
  <c r="J47" i="22"/>
  <c r="I47" i="22"/>
  <c r="H47" i="22"/>
  <c r="G47" i="22"/>
  <c r="F47" i="22"/>
  <c r="E47" i="22"/>
  <c r="N46" i="22"/>
  <c r="M46" i="22"/>
  <c r="L46" i="22"/>
  <c r="K46" i="22"/>
  <c r="J46" i="22"/>
  <c r="I46" i="22"/>
  <c r="H46" i="22"/>
  <c r="G46" i="22"/>
  <c r="F46" i="22"/>
  <c r="E46" i="22"/>
  <c r="N45" i="22"/>
  <c r="M45" i="22"/>
  <c r="L45" i="22"/>
  <c r="K45" i="22"/>
  <c r="J45" i="22"/>
  <c r="I45" i="22"/>
  <c r="H45" i="22"/>
  <c r="G45" i="22"/>
  <c r="F45" i="22"/>
  <c r="E45" i="22"/>
  <c r="N44" i="22"/>
  <c r="M44" i="22"/>
  <c r="L44" i="22"/>
  <c r="K44" i="22"/>
  <c r="J44" i="22"/>
  <c r="I44" i="22"/>
  <c r="H44" i="22"/>
  <c r="G44" i="22"/>
  <c r="F44" i="22"/>
  <c r="E44" i="22"/>
  <c r="N43" i="22"/>
  <c r="M43" i="22"/>
  <c r="L43" i="22"/>
  <c r="K43" i="22"/>
  <c r="J43" i="22"/>
  <c r="I43" i="22"/>
  <c r="H43" i="22"/>
  <c r="G43" i="22"/>
  <c r="F43" i="22"/>
  <c r="E43" i="22"/>
  <c r="N42" i="22"/>
  <c r="M42" i="22"/>
  <c r="L42" i="22"/>
  <c r="K42" i="22"/>
  <c r="J42" i="22"/>
  <c r="I42" i="22"/>
  <c r="H42" i="22"/>
  <c r="G42" i="22"/>
  <c r="F42" i="22"/>
  <c r="E42" i="22"/>
  <c r="N41" i="22"/>
  <c r="M41" i="22"/>
  <c r="L41" i="22"/>
  <c r="K41" i="22"/>
  <c r="J41" i="22"/>
  <c r="I41" i="22"/>
  <c r="H41" i="22"/>
  <c r="G41" i="22"/>
  <c r="F41" i="22"/>
  <c r="E41" i="22"/>
  <c r="N40" i="22"/>
  <c r="M40" i="22"/>
  <c r="L40" i="22"/>
  <c r="K40" i="22"/>
  <c r="J40" i="22"/>
  <c r="I40" i="22"/>
  <c r="H40" i="22"/>
  <c r="G40" i="22"/>
  <c r="F40" i="22"/>
  <c r="E40" i="22"/>
  <c r="N39" i="22"/>
  <c r="M39" i="22"/>
  <c r="L39" i="22"/>
  <c r="K39" i="22"/>
  <c r="J39" i="22"/>
  <c r="I39" i="22"/>
  <c r="H39" i="22"/>
  <c r="G39" i="22"/>
  <c r="F39" i="22"/>
  <c r="E39" i="22"/>
  <c r="N38" i="22"/>
  <c r="M38" i="22"/>
  <c r="L38" i="22"/>
  <c r="K38" i="22"/>
  <c r="J38" i="22"/>
  <c r="I38" i="22"/>
  <c r="H38" i="22"/>
  <c r="G38" i="22"/>
  <c r="F38" i="22"/>
  <c r="E38" i="22"/>
  <c r="N36" i="22"/>
  <c r="M36" i="22"/>
  <c r="L36" i="22"/>
  <c r="K36" i="22"/>
  <c r="J36" i="22"/>
  <c r="I36" i="22"/>
  <c r="H36" i="22"/>
  <c r="G36" i="22"/>
  <c r="F36" i="22"/>
  <c r="E36" i="22"/>
  <c r="N35" i="22"/>
  <c r="M35" i="22"/>
  <c r="L35" i="22"/>
  <c r="K35" i="22"/>
  <c r="J35" i="22"/>
  <c r="I35" i="22"/>
  <c r="H35" i="22"/>
  <c r="G35" i="22"/>
  <c r="F35" i="22"/>
  <c r="E35" i="22"/>
  <c r="N34" i="22"/>
  <c r="M34" i="22"/>
  <c r="L34" i="22"/>
  <c r="K34" i="22"/>
  <c r="J34" i="22"/>
  <c r="I34" i="22"/>
  <c r="H34" i="22"/>
  <c r="G34" i="22"/>
  <c r="F34" i="22"/>
  <c r="E34" i="22"/>
  <c r="N33" i="22"/>
  <c r="M33" i="22"/>
  <c r="L33" i="22"/>
  <c r="K33" i="22"/>
  <c r="J33" i="22"/>
  <c r="I33" i="22"/>
  <c r="H33" i="22"/>
  <c r="G33" i="22"/>
  <c r="F33" i="22"/>
  <c r="E33" i="22"/>
  <c r="N32" i="22"/>
  <c r="M32" i="22"/>
  <c r="L32" i="22"/>
  <c r="K32" i="22"/>
  <c r="J32" i="22"/>
  <c r="I32" i="22"/>
  <c r="H32" i="22"/>
  <c r="G32" i="22"/>
  <c r="F32" i="22"/>
  <c r="E32" i="22"/>
  <c r="N31" i="22"/>
  <c r="M31" i="22"/>
  <c r="L31" i="22"/>
  <c r="K31" i="22"/>
  <c r="J31" i="22"/>
  <c r="I31" i="22"/>
  <c r="H31" i="22"/>
  <c r="G31" i="22"/>
  <c r="F31" i="22"/>
  <c r="E31" i="22"/>
  <c r="N30" i="22"/>
  <c r="M30" i="22"/>
  <c r="L30" i="22"/>
  <c r="K30" i="22"/>
  <c r="J30" i="22"/>
  <c r="I30" i="22"/>
  <c r="H30" i="22"/>
  <c r="G30" i="22"/>
  <c r="F30" i="22"/>
  <c r="E30" i="22"/>
  <c r="N29" i="22"/>
  <c r="M29" i="22"/>
  <c r="L29" i="22"/>
  <c r="K29" i="22"/>
  <c r="J29" i="22"/>
  <c r="I29" i="22"/>
  <c r="H29" i="22"/>
  <c r="G29" i="22"/>
  <c r="F29" i="22"/>
  <c r="E29" i="22"/>
  <c r="N28" i="22"/>
  <c r="M28" i="22"/>
  <c r="L28" i="22"/>
  <c r="K28" i="22"/>
  <c r="J28" i="22"/>
  <c r="I28" i="22"/>
  <c r="H28" i="22"/>
  <c r="G28" i="22"/>
  <c r="F28" i="22"/>
  <c r="E28" i="22"/>
  <c r="N27" i="22"/>
  <c r="M27" i="22"/>
  <c r="L27" i="22"/>
  <c r="K27" i="22"/>
  <c r="J27" i="22"/>
  <c r="I27" i="22"/>
  <c r="H27" i="22"/>
  <c r="G27" i="22"/>
  <c r="F27" i="22"/>
  <c r="E27" i="22"/>
  <c r="N26" i="22"/>
  <c r="M26" i="22"/>
  <c r="L26" i="22"/>
  <c r="K26" i="22"/>
  <c r="J26" i="22"/>
  <c r="I26" i="22"/>
  <c r="H26" i="22"/>
  <c r="G26" i="22"/>
  <c r="F26" i="22"/>
  <c r="E26" i="22"/>
  <c r="N24" i="22"/>
  <c r="M24" i="22"/>
  <c r="L24" i="22"/>
  <c r="K24" i="22"/>
  <c r="J24" i="22"/>
  <c r="I24" i="22"/>
  <c r="H24" i="22"/>
  <c r="G24" i="22"/>
  <c r="F24" i="22"/>
  <c r="E24" i="22"/>
  <c r="N23" i="22"/>
  <c r="M23" i="22"/>
  <c r="L23" i="22"/>
  <c r="K23" i="22"/>
  <c r="J23" i="22"/>
  <c r="I23" i="22"/>
  <c r="H23" i="22"/>
  <c r="G23" i="22"/>
  <c r="F23" i="22"/>
  <c r="E23" i="22"/>
  <c r="N22" i="22"/>
  <c r="M22" i="22"/>
  <c r="L22" i="22"/>
  <c r="K22" i="22"/>
  <c r="J22" i="22"/>
  <c r="I22" i="22"/>
  <c r="H22" i="22"/>
  <c r="G22" i="22"/>
  <c r="F22" i="22"/>
  <c r="E22" i="22"/>
  <c r="N21" i="22"/>
  <c r="M21" i="22"/>
  <c r="L21" i="22"/>
  <c r="K21" i="22"/>
  <c r="J21" i="22"/>
  <c r="I21" i="22"/>
  <c r="H21" i="22"/>
  <c r="G21" i="22"/>
  <c r="F21" i="22"/>
  <c r="E21" i="22"/>
  <c r="N20" i="22"/>
  <c r="M20" i="22"/>
  <c r="L20" i="22"/>
  <c r="K20" i="22"/>
  <c r="J20" i="22"/>
  <c r="I20" i="22"/>
  <c r="H20" i="22"/>
  <c r="G20" i="22"/>
  <c r="F20" i="22"/>
  <c r="E20" i="22"/>
  <c r="N19" i="22"/>
  <c r="M19" i="22"/>
  <c r="L19" i="22"/>
  <c r="K19" i="22"/>
  <c r="J19" i="22"/>
  <c r="I19" i="22"/>
  <c r="H19" i="22"/>
  <c r="G19" i="22"/>
  <c r="F19" i="22"/>
  <c r="E19" i="22"/>
  <c r="N18" i="22"/>
  <c r="M18" i="22"/>
  <c r="L18" i="22"/>
  <c r="K18" i="22"/>
  <c r="J18" i="22"/>
  <c r="I18" i="22"/>
  <c r="H18" i="22"/>
  <c r="G18" i="22"/>
  <c r="F18" i="22"/>
  <c r="E18" i="22"/>
  <c r="N17" i="22"/>
  <c r="M17" i="22"/>
  <c r="L17" i="22"/>
  <c r="K17" i="22"/>
  <c r="J17" i="22"/>
  <c r="I17" i="22"/>
  <c r="H17" i="22"/>
  <c r="G17" i="22"/>
  <c r="F17" i="22"/>
  <c r="E17" i="22"/>
  <c r="N16" i="22"/>
  <c r="M16" i="22"/>
  <c r="L16" i="22"/>
  <c r="K16" i="22"/>
  <c r="J16" i="22"/>
  <c r="I16" i="22"/>
  <c r="H16" i="22"/>
  <c r="G16" i="22"/>
  <c r="F16" i="22"/>
  <c r="E16" i="22"/>
  <c r="N15" i="22"/>
  <c r="M15" i="22"/>
  <c r="L15" i="22"/>
  <c r="K15" i="22"/>
  <c r="J15" i="22"/>
  <c r="I15" i="22"/>
  <c r="H15" i="22"/>
  <c r="G15" i="22"/>
  <c r="F15" i="22"/>
  <c r="E15" i="22"/>
  <c r="N14" i="22"/>
  <c r="M14" i="22"/>
  <c r="L14" i="22"/>
  <c r="K14" i="22"/>
  <c r="J14" i="22"/>
  <c r="I14" i="22"/>
  <c r="H14" i="22"/>
  <c r="G14" i="22"/>
  <c r="F14" i="22"/>
  <c r="E14" i="22"/>
  <c r="N13" i="22"/>
  <c r="M13" i="22"/>
  <c r="L13" i="22"/>
  <c r="K13" i="22"/>
  <c r="J13" i="22"/>
  <c r="I13" i="22"/>
  <c r="H13" i="22"/>
  <c r="G13" i="22"/>
  <c r="F13" i="22"/>
  <c r="E13" i="22"/>
  <c r="N12" i="22"/>
  <c r="M12" i="22"/>
  <c r="L12" i="22"/>
  <c r="K12" i="22"/>
  <c r="J12" i="22"/>
  <c r="I12" i="22"/>
  <c r="H12" i="22"/>
  <c r="G12" i="22"/>
  <c r="F12" i="22"/>
  <c r="E12" i="22"/>
  <c r="T148" i="9"/>
  <c r="T147" i="9"/>
  <c r="T146" i="9"/>
  <c r="T145" i="9"/>
  <c r="T144" i="9"/>
  <c r="T143" i="9"/>
  <c r="T142" i="9"/>
  <c r="T140" i="9"/>
  <c r="T139" i="9"/>
  <c r="T138" i="9"/>
  <c r="T137" i="9"/>
  <c r="T135" i="9"/>
  <c r="T134" i="9"/>
  <c r="T133" i="9"/>
  <c r="T132" i="9"/>
  <c r="T131" i="9"/>
  <c r="T130" i="9"/>
  <c r="T129" i="9"/>
  <c r="T128" i="9"/>
  <c r="T127" i="9"/>
  <c r="T126" i="9"/>
  <c r="T125" i="9"/>
  <c r="T124" i="9"/>
  <c r="T123" i="9"/>
  <c r="T121" i="9"/>
  <c r="T120" i="9"/>
  <c r="T119" i="9"/>
  <c r="T118" i="9"/>
  <c r="T117" i="9"/>
  <c r="T116" i="9"/>
  <c r="T115" i="9"/>
  <c r="T114" i="9"/>
  <c r="T113" i="9"/>
  <c r="T112" i="9"/>
  <c r="T111" i="9"/>
  <c r="T110" i="9"/>
  <c r="T108" i="9"/>
  <c r="T107" i="9"/>
  <c r="T106" i="9"/>
  <c r="T105" i="9"/>
  <c r="T104" i="9"/>
  <c r="T103" i="9"/>
  <c r="T102" i="9"/>
  <c r="T101" i="9"/>
  <c r="T100" i="9"/>
  <c r="T99" i="9"/>
  <c r="T98" i="9"/>
  <c r="T97" i="9"/>
  <c r="T96" i="9"/>
  <c r="T95" i="9"/>
  <c r="T94" i="9"/>
  <c r="T93" i="9"/>
  <c r="T92" i="9"/>
  <c r="T91" i="9"/>
  <c r="T89" i="9"/>
  <c r="T88" i="9"/>
  <c r="T87" i="9"/>
  <c r="T86" i="9"/>
  <c r="T85" i="9"/>
  <c r="T84" i="9"/>
  <c r="T83" i="9"/>
  <c r="T82" i="9"/>
  <c r="T81" i="9"/>
  <c r="T80" i="9"/>
  <c r="T78" i="9"/>
  <c r="T77" i="9"/>
  <c r="T76" i="9"/>
  <c r="T75" i="9"/>
  <c r="T74" i="9"/>
  <c r="T72" i="9"/>
  <c r="T71" i="9"/>
  <c r="T70" i="9"/>
  <c r="T69" i="9"/>
  <c r="T68" i="9"/>
  <c r="T67" i="9"/>
  <c r="T66" i="9"/>
  <c r="T65" i="9"/>
  <c r="T64" i="9"/>
  <c r="T63" i="9"/>
  <c r="T61" i="9"/>
  <c r="T60" i="9"/>
  <c r="T59" i="9"/>
  <c r="T58" i="9"/>
  <c r="T57" i="9"/>
  <c r="T56" i="9"/>
  <c r="T55" i="9"/>
  <c r="T54" i="9"/>
  <c r="T53" i="9"/>
  <c r="T52" i="9"/>
  <c r="T51" i="9"/>
  <c r="T50" i="9"/>
  <c r="T49" i="9"/>
  <c r="T47" i="9"/>
  <c r="T46" i="9"/>
  <c r="T45" i="9"/>
  <c r="T44" i="9"/>
  <c r="T43" i="9"/>
  <c r="T42" i="9"/>
  <c r="T41" i="9"/>
  <c r="T40" i="9"/>
  <c r="T39" i="9"/>
  <c r="T38" i="9"/>
  <c r="T36" i="9"/>
  <c r="T35" i="9"/>
  <c r="T34" i="9"/>
  <c r="T33" i="9"/>
  <c r="T32" i="9"/>
  <c r="T31" i="9"/>
  <c r="T30" i="9"/>
  <c r="T29" i="9"/>
  <c r="T28" i="9"/>
  <c r="T27" i="9"/>
  <c r="T26" i="9"/>
  <c r="T24" i="9"/>
  <c r="T23" i="9"/>
  <c r="T22" i="9"/>
  <c r="T21" i="9"/>
  <c r="T20" i="9"/>
  <c r="T19" i="9"/>
  <c r="T18" i="9"/>
  <c r="T17" i="9"/>
  <c r="T16" i="9"/>
  <c r="T15" i="9"/>
  <c r="T14" i="9"/>
  <c r="T13" i="9"/>
  <c r="T12" i="9"/>
  <c r="N148" i="9"/>
  <c r="M148" i="9"/>
  <c r="L148" i="9"/>
  <c r="K148" i="9"/>
  <c r="J148" i="9"/>
  <c r="I148" i="9"/>
  <c r="H148" i="9"/>
  <c r="G148" i="9"/>
  <c r="F148" i="9"/>
  <c r="E148" i="9"/>
  <c r="N147" i="9"/>
  <c r="M147" i="9"/>
  <c r="L147" i="9"/>
  <c r="K147" i="9"/>
  <c r="J147" i="9"/>
  <c r="I147" i="9"/>
  <c r="H147" i="9"/>
  <c r="G147" i="9"/>
  <c r="F147" i="9"/>
  <c r="E147" i="9"/>
  <c r="N146" i="9"/>
  <c r="M146" i="9"/>
  <c r="L146" i="9"/>
  <c r="K146" i="9"/>
  <c r="J146" i="9"/>
  <c r="I146" i="9"/>
  <c r="H146" i="9"/>
  <c r="G146" i="9"/>
  <c r="F146" i="9"/>
  <c r="E146" i="9"/>
  <c r="N145" i="9"/>
  <c r="M145" i="9"/>
  <c r="L145" i="9"/>
  <c r="K145" i="9"/>
  <c r="J145" i="9"/>
  <c r="I145" i="9"/>
  <c r="H145" i="9"/>
  <c r="G145" i="9"/>
  <c r="F145" i="9"/>
  <c r="E145" i="9"/>
  <c r="N144" i="9"/>
  <c r="M144" i="9"/>
  <c r="L144" i="9"/>
  <c r="K144" i="9"/>
  <c r="J144" i="9"/>
  <c r="I144" i="9"/>
  <c r="H144" i="9"/>
  <c r="G144" i="9"/>
  <c r="F144" i="9"/>
  <c r="E144" i="9"/>
  <c r="N143" i="9"/>
  <c r="M143" i="9"/>
  <c r="L143" i="9"/>
  <c r="K143" i="9"/>
  <c r="J143" i="9"/>
  <c r="I143" i="9"/>
  <c r="H143" i="9"/>
  <c r="G143" i="9"/>
  <c r="F143" i="9"/>
  <c r="E143" i="9"/>
  <c r="N142" i="9"/>
  <c r="M142" i="9"/>
  <c r="L142" i="9"/>
  <c r="K142" i="9"/>
  <c r="J142" i="9"/>
  <c r="I142" i="9"/>
  <c r="H142" i="9"/>
  <c r="G142" i="9"/>
  <c r="F142" i="9"/>
  <c r="E142" i="9"/>
  <c r="N140" i="9"/>
  <c r="M140" i="9"/>
  <c r="L140" i="9"/>
  <c r="K140" i="9"/>
  <c r="J140" i="9"/>
  <c r="I140" i="9"/>
  <c r="H140" i="9"/>
  <c r="G140" i="9"/>
  <c r="F140" i="9"/>
  <c r="E140" i="9"/>
  <c r="N139" i="9"/>
  <c r="M139" i="9"/>
  <c r="L139" i="9"/>
  <c r="K139" i="9"/>
  <c r="J139" i="9"/>
  <c r="I139" i="9"/>
  <c r="H139" i="9"/>
  <c r="G139" i="9"/>
  <c r="F139" i="9"/>
  <c r="E139" i="9"/>
  <c r="N138" i="9"/>
  <c r="M138" i="9"/>
  <c r="L138" i="9"/>
  <c r="K138" i="9"/>
  <c r="J138" i="9"/>
  <c r="I138" i="9"/>
  <c r="H138" i="9"/>
  <c r="G138" i="9"/>
  <c r="F138" i="9"/>
  <c r="E138" i="9"/>
  <c r="N137" i="9"/>
  <c r="M137" i="9"/>
  <c r="L137" i="9"/>
  <c r="K137" i="9"/>
  <c r="J137" i="9"/>
  <c r="I137" i="9"/>
  <c r="H137" i="9"/>
  <c r="G137" i="9"/>
  <c r="F137" i="9"/>
  <c r="E137" i="9"/>
  <c r="N135" i="9"/>
  <c r="M135" i="9"/>
  <c r="L135" i="9"/>
  <c r="K135" i="9"/>
  <c r="J135" i="9"/>
  <c r="I135" i="9"/>
  <c r="H135" i="9"/>
  <c r="G135" i="9"/>
  <c r="F135" i="9"/>
  <c r="E135" i="9"/>
  <c r="N134" i="9"/>
  <c r="M134" i="9"/>
  <c r="L134" i="9"/>
  <c r="K134" i="9"/>
  <c r="J134" i="9"/>
  <c r="I134" i="9"/>
  <c r="H134" i="9"/>
  <c r="G134" i="9"/>
  <c r="F134" i="9"/>
  <c r="E134" i="9"/>
  <c r="N133" i="9"/>
  <c r="M133" i="9"/>
  <c r="L133" i="9"/>
  <c r="K133" i="9"/>
  <c r="J133" i="9"/>
  <c r="I133" i="9"/>
  <c r="H133" i="9"/>
  <c r="G133" i="9"/>
  <c r="F133" i="9"/>
  <c r="E133" i="9"/>
  <c r="N132" i="9"/>
  <c r="M132" i="9"/>
  <c r="L132" i="9"/>
  <c r="K132" i="9"/>
  <c r="J132" i="9"/>
  <c r="I132" i="9"/>
  <c r="H132" i="9"/>
  <c r="G132" i="9"/>
  <c r="F132" i="9"/>
  <c r="E132" i="9"/>
  <c r="N131" i="9"/>
  <c r="M131" i="9"/>
  <c r="L131" i="9"/>
  <c r="K131" i="9"/>
  <c r="J131" i="9"/>
  <c r="I131" i="9"/>
  <c r="H131" i="9"/>
  <c r="G131" i="9"/>
  <c r="F131" i="9"/>
  <c r="E131" i="9"/>
  <c r="N130" i="9"/>
  <c r="M130" i="9"/>
  <c r="L130" i="9"/>
  <c r="K130" i="9"/>
  <c r="J130" i="9"/>
  <c r="I130" i="9"/>
  <c r="H130" i="9"/>
  <c r="G130" i="9"/>
  <c r="F130" i="9"/>
  <c r="E130" i="9"/>
  <c r="N129" i="9"/>
  <c r="M129" i="9"/>
  <c r="L129" i="9"/>
  <c r="K129" i="9"/>
  <c r="J129" i="9"/>
  <c r="I129" i="9"/>
  <c r="H129" i="9"/>
  <c r="G129" i="9"/>
  <c r="F129" i="9"/>
  <c r="E129" i="9"/>
  <c r="N128" i="9"/>
  <c r="M128" i="9"/>
  <c r="L128" i="9"/>
  <c r="K128" i="9"/>
  <c r="J128" i="9"/>
  <c r="I128" i="9"/>
  <c r="H128" i="9"/>
  <c r="G128" i="9"/>
  <c r="F128" i="9"/>
  <c r="E128" i="9"/>
  <c r="N127" i="9"/>
  <c r="M127" i="9"/>
  <c r="L127" i="9"/>
  <c r="K127" i="9"/>
  <c r="J127" i="9"/>
  <c r="I127" i="9"/>
  <c r="H127" i="9"/>
  <c r="G127" i="9"/>
  <c r="F127" i="9"/>
  <c r="E127" i="9"/>
  <c r="N126" i="9"/>
  <c r="M126" i="9"/>
  <c r="L126" i="9"/>
  <c r="K126" i="9"/>
  <c r="J126" i="9"/>
  <c r="I126" i="9"/>
  <c r="H126" i="9"/>
  <c r="G126" i="9"/>
  <c r="F126" i="9"/>
  <c r="E126" i="9"/>
  <c r="N125" i="9"/>
  <c r="M125" i="9"/>
  <c r="L125" i="9"/>
  <c r="K125" i="9"/>
  <c r="J125" i="9"/>
  <c r="I125" i="9"/>
  <c r="H125" i="9"/>
  <c r="G125" i="9"/>
  <c r="F125" i="9"/>
  <c r="E125" i="9"/>
  <c r="N124" i="9"/>
  <c r="M124" i="9"/>
  <c r="L124" i="9"/>
  <c r="K124" i="9"/>
  <c r="J124" i="9"/>
  <c r="I124" i="9"/>
  <c r="H124" i="9"/>
  <c r="G124" i="9"/>
  <c r="F124" i="9"/>
  <c r="E124" i="9"/>
  <c r="N123" i="9"/>
  <c r="M123" i="9"/>
  <c r="L123" i="9"/>
  <c r="K123" i="9"/>
  <c r="J123" i="9"/>
  <c r="I123" i="9"/>
  <c r="H123" i="9"/>
  <c r="G123" i="9"/>
  <c r="F123" i="9"/>
  <c r="E123" i="9"/>
  <c r="N121" i="9"/>
  <c r="M121" i="9"/>
  <c r="L121" i="9"/>
  <c r="K121" i="9"/>
  <c r="J121" i="9"/>
  <c r="I121" i="9"/>
  <c r="H121" i="9"/>
  <c r="G121" i="9"/>
  <c r="F121" i="9"/>
  <c r="E121" i="9"/>
  <c r="N120" i="9"/>
  <c r="M120" i="9"/>
  <c r="L120" i="9"/>
  <c r="K120" i="9"/>
  <c r="J120" i="9"/>
  <c r="I120" i="9"/>
  <c r="H120" i="9"/>
  <c r="G120" i="9"/>
  <c r="F120" i="9"/>
  <c r="E120" i="9"/>
  <c r="N119" i="9"/>
  <c r="M119" i="9"/>
  <c r="L119" i="9"/>
  <c r="K119" i="9"/>
  <c r="J119" i="9"/>
  <c r="I119" i="9"/>
  <c r="H119" i="9"/>
  <c r="G119" i="9"/>
  <c r="F119" i="9"/>
  <c r="E119" i="9"/>
  <c r="N118" i="9"/>
  <c r="M118" i="9"/>
  <c r="L118" i="9"/>
  <c r="K118" i="9"/>
  <c r="J118" i="9"/>
  <c r="I118" i="9"/>
  <c r="H118" i="9"/>
  <c r="G118" i="9"/>
  <c r="F118" i="9"/>
  <c r="E118" i="9"/>
  <c r="N117" i="9"/>
  <c r="M117" i="9"/>
  <c r="L117" i="9"/>
  <c r="K117" i="9"/>
  <c r="J117" i="9"/>
  <c r="I117" i="9"/>
  <c r="H117" i="9"/>
  <c r="G117" i="9"/>
  <c r="F117" i="9"/>
  <c r="E117" i="9"/>
  <c r="N116" i="9"/>
  <c r="M116" i="9"/>
  <c r="L116" i="9"/>
  <c r="K116" i="9"/>
  <c r="J116" i="9"/>
  <c r="I116" i="9"/>
  <c r="H116" i="9"/>
  <c r="G116" i="9"/>
  <c r="F116" i="9"/>
  <c r="E116" i="9"/>
  <c r="N115" i="9"/>
  <c r="M115" i="9"/>
  <c r="L115" i="9"/>
  <c r="K115" i="9"/>
  <c r="J115" i="9"/>
  <c r="I115" i="9"/>
  <c r="H115" i="9"/>
  <c r="G115" i="9"/>
  <c r="F115" i="9"/>
  <c r="E115" i="9"/>
  <c r="N114" i="9"/>
  <c r="M114" i="9"/>
  <c r="L114" i="9"/>
  <c r="K114" i="9"/>
  <c r="J114" i="9"/>
  <c r="I114" i="9"/>
  <c r="H114" i="9"/>
  <c r="G114" i="9"/>
  <c r="F114" i="9"/>
  <c r="E114" i="9"/>
  <c r="N113" i="9"/>
  <c r="M113" i="9"/>
  <c r="L113" i="9"/>
  <c r="K113" i="9"/>
  <c r="J113" i="9"/>
  <c r="I113" i="9"/>
  <c r="H113" i="9"/>
  <c r="G113" i="9"/>
  <c r="F113" i="9"/>
  <c r="E113" i="9"/>
  <c r="N112" i="9"/>
  <c r="M112" i="9"/>
  <c r="L112" i="9"/>
  <c r="K112" i="9"/>
  <c r="J112" i="9"/>
  <c r="I112" i="9"/>
  <c r="H112" i="9"/>
  <c r="G112" i="9"/>
  <c r="F112" i="9"/>
  <c r="E112" i="9"/>
  <c r="N111" i="9"/>
  <c r="M111" i="9"/>
  <c r="L111" i="9"/>
  <c r="K111" i="9"/>
  <c r="J111" i="9"/>
  <c r="I111" i="9"/>
  <c r="H111" i="9"/>
  <c r="G111" i="9"/>
  <c r="F111" i="9"/>
  <c r="E111" i="9"/>
  <c r="N110" i="9"/>
  <c r="M110" i="9"/>
  <c r="L110" i="9"/>
  <c r="K110" i="9"/>
  <c r="J110" i="9"/>
  <c r="I110" i="9"/>
  <c r="H110" i="9"/>
  <c r="G110" i="9"/>
  <c r="F110" i="9"/>
  <c r="E110" i="9"/>
  <c r="N108" i="9"/>
  <c r="M108" i="9"/>
  <c r="L108" i="9"/>
  <c r="K108" i="9"/>
  <c r="J108" i="9"/>
  <c r="I108" i="9"/>
  <c r="H108" i="9"/>
  <c r="G108" i="9"/>
  <c r="F108" i="9"/>
  <c r="E108" i="9"/>
  <c r="N107" i="9"/>
  <c r="M107" i="9"/>
  <c r="L107" i="9"/>
  <c r="K107" i="9"/>
  <c r="J107" i="9"/>
  <c r="I107" i="9"/>
  <c r="H107" i="9"/>
  <c r="G107" i="9"/>
  <c r="F107" i="9"/>
  <c r="E107" i="9"/>
  <c r="N106" i="9"/>
  <c r="M106" i="9"/>
  <c r="L106" i="9"/>
  <c r="K106" i="9"/>
  <c r="J106" i="9"/>
  <c r="I106" i="9"/>
  <c r="H106" i="9"/>
  <c r="G106" i="9"/>
  <c r="F106" i="9"/>
  <c r="E106" i="9"/>
  <c r="N105" i="9"/>
  <c r="M105" i="9"/>
  <c r="L105" i="9"/>
  <c r="K105" i="9"/>
  <c r="J105" i="9"/>
  <c r="I105" i="9"/>
  <c r="H105" i="9"/>
  <c r="G105" i="9"/>
  <c r="F105" i="9"/>
  <c r="E105" i="9"/>
  <c r="N104" i="9"/>
  <c r="M104" i="9"/>
  <c r="L104" i="9"/>
  <c r="K104" i="9"/>
  <c r="J104" i="9"/>
  <c r="I104" i="9"/>
  <c r="H104" i="9"/>
  <c r="G104" i="9"/>
  <c r="F104" i="9"/>
  <c r="E104" i="9"/>
  <c r="N103" i="9"/>
  <c r="M103" i="9"/>
  <c r="L103" i="9"/>
  <c r="K103" i="9"/>
  <c r="J103" i="9"/>
  <c r="I103" i="9"/>
  <c r="H103" i="9"/>
  <c r="G103" i="9"/>
  <c r="F103" i="9"/>
  <c r="E103" i="9"/>
  <c r="N102" i="9"/>
  <c r="M102" i="9"/>
  <c r="L102" i="9"/>
  <c r="K102" i="9"/>
  <c r="J102" i="9"/>
  <c r="I102" i="9"/>
  <c r="H102" i="9"/>
  <c r="G102" i="9"/>
  <c r="F102" i="9"/>
  <c r="E102" i="9"/>
  <c r="N101" i="9"/>
  <c r="M101" i="9"/>
  <c r="L101" i="9"/>
  <c r="K101" i="9"/>
  <c r="J101" i="9"/>
  <c r="I101" i="9"/>
  <c r="H101" i="9"/>
  <c r="G101" i="9"/>
  <c r="F101" i="9"/>
  <c r="E101" i="9"/>
  <c r="N100" i="9"/>
  <c r="M100" i="9"/>
  <c r="L100" i="9"/>
  <c r="K100" i="9"/>
  <c r="J100" i="9"/>
  <c r="I100" i="9"/>
  <c r="H100" i="9"/>
  <c r="G100" i="9"/>
  <c r="F100" i="9"/>
  <c r="E100" i="9"/>
  <c r="N99" i="9"/>
  <c r="M99" i="9"/>
  <c r="L99" i="9"/>
  <c r="K99" i="9"/>
  <c r="J99" i="9"/>
  <c r="I99" i="9"/>
  <c r="H99" i="9"/>
  <c r="G99" i="9"/>
  <c r="F99" i="9"/>
  <c r="E99" i="9"/>
  <c r="N98" i="9"/>
  <c r="M98" i="9"/>
  <c r="L98" i="9"/>
  <c r="K98" i="9"/>
  <c r="J98" i="9"/>
  <c r="I98" i="9"/>
  <c r="H98" i="9"/>
  <c r="G98" i="9"/>
  <c r="F98" i="9"/>
  <c r="E98" i="9"/>
  <c r="N97" i="9"/>
  <c r="M97" i="9"/>
  <c r="L97" i="9"/>
  <c r="K97" i="9"/>
  <c r="J97" i="9"/>
  <c r="I97" i="9"/>
  <c r="H97" i="9"/>
  <c r="G97" i="9"/>
  <c r="F97" i="9"/>
  <c r="E97" i="9"/>
  <c r="N96" i="9"/>
  <c r="M96" i="9"/>
  <c r="L96" i="9"/>
  <c r="K96" i="9"/>
  <c r="J96" i="9"/>
  <c r="I96" i="9"/>
  <c r="H96" i="9"/>
  <c r="G96" i="9"/>
  <c r="F96" i="9"/>
  <c r="E96" i="9"/>
  <c r="N95" i="9"/>
  <c r="M95" i="9"/>
  <c r="L95" i="9"/>
  <c r="K95" i="9"/>
  <c r="J95" i="9"/>
  <c r="I95" i="9"/>
  <c r="H95" i="9"/>
  <c r="G95" i="9"/>
  <c r="F95" i="9"/>
  <c r="E95" i="9"/>
  <c r="N94" i="9"/>
  <c r="M94" i="9"/>
  <c r="L94" i="9"/>
  <c r="K94" i="9"/>
  <c r="J94" i="9"/>
  <c r="I94" i="9"/>
  <c r="H94" i="9"/>
  <c r="G94" i="9"/>
  <c r="F94" i="9"/>
  <c r="E94" i="9"/>
  <c r="N93" i="9"/>
  <c r="M93" i="9"/>
  <c r="L93" i="9"/>
  <c r="K93" i="9"/>
  <c r="J93" i="9"/>
  <c r="I93" i="9"/>
  <c r="H93" i="9"/>
  <c r="G93" i="9"/>
  <c r="F93" i="9"/>
  <c r="E93" i="9"/>
  <c r="N92" i="9"/>
  <c r="M92" i="9"/>
  <c r="L92" i="9"/>
  <c r="K92" i="9"/>
  <c r="J92" i="9"/>
  <c r="I92" i="9"/>
  <c r="H92" i="9"/>
  <c r="G92" i="9"/>
  <c r="F92" i="9"/>
  <c r="E92" i="9"/>
  <c r="N91" i="9"/>
  <c r="M91" i="9"/>
  <c r="L91" i="9"/>
  <c r="K91" i="9"/>
  <c r="J91" i="9"/>
  <c r="I91" i="9"/>
  <c r="H91" i="9"/>
  <c r="G91" i="9"/>
  <c r="F91" i="9"/>
  <c r="E91" i="9"/>
  <c r="N89" i="9"/>
  <c r="M89" i="9"/>
  <c r="L89" i="9"/>
  <c r="K89" i="9"/>
  <c r="J89" i="9"/>
  <c r="I89" i="9"/>
  <c r="H89" i="9"/>
  <c r="G89" i="9"/>
  <c r="F89" i="9"/>
  <c r="E89" i="9"/>
  <c r="N88" i="9"/>
  <c r="M88" i="9"/>
  <c r="L88" i="9"/>
  <c r="K88" i="9"/>
  <c r="J88" i="9"/>
  <c r="I88" i="9"/>
  <c r="H88" i="9"/>
  <c r="G88" i="9"/>
  <c r="F88" i="9"/>
  <c r="E88" i="9"/>
  <c r="N87" i="9"/>
  <c r="M87" i="9"/>
  <c r="L87" i="9"/>
  <c r="K87" i="9"/>
  <c r="J87" i="9"/>
  <c r="I87" i="9"/>
  <c r="H87" i="9"/>
  <c r="G87" i="9"/>
  <c r="F87" i="9"/>
  <c r="E87" i="9"/>
  <c r="N86" i="9"/>
  <c r="M86" i="9"/>
  <c r="L86" i="9"/>
  <c r="K86" i="9"/>
  <c r="J86" i="9"/>
  <c r="I86" i="9"/>
  <c r="H86" i="9"/>
  <c r="G86" i="9"/>
  <c r="F86" i="9"/>
  <c r="E86" i="9"/>
  <c r="N85" i="9"/>
  <c r="M85" i="9"/>
  <c r="L85" i="9"/>
  <c r="K85" i="9"/>
  <c r="J85" i="9"/>
  <c r="I85" i="9"/>
  <c r="H85" i="9"/>
  <c r="G85" i="9"/>
  <c r="F85" i="9"/>
  <c r="E85" i="9"/>
  <c r="N84" i="9"/>
  <c r="M84" i="9"/>
  <c r="L84" i="9"/>
  <c r="K84" i="9"/>
  <c r="J84" i="9"/>
  <c r="I84" i="9"/>
  <c r="H84" i="9"/>
  <c r="G84" i="9"/>
  <c r="F84" i="9"/>
  <c r="E84" i="9"/>
  <c r="N83" i="9"/>
  <c r="M83" i="9"/>
  <c r="L83" i="9"/>
  <c r="K83" i="9"/>
  <c r="J83" i="9"/>
  <c r="I83" i="9"/>
  <c r="H83" i="9"/>
  <c r="G83" i="9"/>
  <c r="F83" i="9"/>
  <c r="E83" i="9"/>
  <c r="N82" i="9"/>
  <c r="M82" i="9"/>
  <c r="L82" i="9"/>
  <c r="K82" i="9"/>
  <c r="J82" i="9"/>
  <c r="I82" i="9"/>
  <c r="H82" i="9"/>
  <c r="G82" i="9"/>
  <c r="F82" i="9"/>
  <c r="E82" i="9"/>
  <c r="N81" i="9"/>
  <c r="M81" i="9"/>
  <c r="L81" i="9"/>
  <c r="K81" i="9"/>
  <c r="J81" i="9"/>
  <c r="I81" i="9"/>
  <c r="H81" i="9"/>
  <c r="G81" i="9"/>
  <c r="F81" i="9"/>
  <c r="E81" i="9"/>
  <c r="N80" i="9"/>
  <c r="M80" i="9"/>
  <c r="L80" i="9"/>
  <c r="K80" i="9"/>
  <c r="J80" i="9"/>
  <c r="I80" i="9"/>
  <c r="H80" i="9"/>
  <c r="G80" i="9"/>
  <c r="F80" i="9"/>
  <c r="E80" i="9"/>
  <c r="N78" i="9"/>
  <c r="M78" i="9"/>
  <c r="L78" i="9"/>
  <c r="K78" i="9"/>
  <c r="J78" i="9"/>
  <c r="I78" i="9"/>
  <c r="H78" i="9"/>
  <c r="G78" i="9"/>
  <c r="F78" i="9"/>
  <c r="E78" i="9"/>
  <c r="N77" i="9"/>
  <c r="M77" i="9"/>
  <c r="L77" i="9"/>
  <c r="K77" i="9"/>
  <c r="J77" i="9"/>
  <c r="I77" i="9"/>
  <c r="H77" i="9"/>
  <c r="G77" i="9"/>
  <c r="F77" i="9"/>
  <c r="E77" i="9"/>
  <c r="N76" i="9"/>
  <c r="M76" i="9"/>
  <c r="L76" i="9"/>
  <c r="K76" i="9"/>
  <c r="J76" i="9"/>
  <c r="I76" i="9"/>
  <c r="H76" i="9"/>
  <c r="G76" i="9"/>
  <c r="F76" i="9"/>
  <c r="E76" i="9"/>
  <c r="N75" i="9"/>
  <c r="M75" i="9"/>
  <c r="L75" i="9"/>
  <c r="K75" i="9"/>
  <c r="J75" i="9"/>
  <c r="I75" i="9"/>
  <c r="H75" i="9"/>
  <c r="G75" i="9"/>
  <c r="F75" i="9"/>
  <c r="E75" i="9"/>
  <c r="N74" i="9"/>
  <c r="M74" i="9"/>
  <c r="L74" i="9"/>
  <c r="K74" i="9"/>
  <c r="J74" i="9"/>
  <c r="I74" i="9"/>
  <c r="H74" i="9"/>
  <c r="G74" i="9"/>
  <c r="F74" i="9"/>
  <c r="E74" i="9"/>
  <c r="N72" i="9"/>
  <c r="M72" i="9"/>
  <c r="L72" i="9"/>
  <c r="K72" i="9"/>
  <c r="J72" i="9"/>
  <c r="I72" i="9"/>
  <c r="H72" i="9"/>
  <c r="G72" i="9"/>
  <c r="F72" i="9"/>
  <c r="E72" i="9"/>
  <c r="N71" i="9"/>
  <c r="M71" i="9"/>
  <c r="L71" i="9"/>
  <c r="K71" i="9"/>
  <c r="J71" i="9"/>
  <c r="I71" i="9"/>
  <c r="H71" i="9"/>
  <c r="G71" i="9"/>
  <c r="F71" i="9"/>
  <c r="E71" i="9"/>
  <c r="N70" i="9"/>
  <c r="M70" i="9"/>
  <c r="L70" i="9"/>
  <c r="K70" i="9"/>
  <c r="J70" i="9"/>
  <c r="I70" i="9"/>
  <c r="H70" i="9"/>
  <c r="G70" i="9"/>
  <c r="F70" i="9"/>
  <c r="E70" i="9"/>
  <c r="N69" i="9"/>
  <c r="M69" i="9"/>
  <c r="L69" i="9"/>
  <c r="K69" i="9"/>
  <c r="J69" i="9"/>
  <c r="I69" i="9"/>
  <c r="H69" i="9"/>
  <c r="G69" i="9"/>
  <c r="F69" i="9"/>
  <c r="E69" i="9"/>
  <c r="N68" i="9"/>
  <c r="M68" i="9"/>
  <c r="L68" i="9"/>
  <c r="K68" i="9"/>
  <c r="J68" i="9"/>
  <c r="I68" i="9"/>
  <c r="H68" i="9"/>
  <c r="G68" i="9"/>
  <c r="F68" i="9"/>
  <c r="E68" i="9"/>
  <c r="N67" i="9"/>
  <c r="M67" i="9"/>
  <c r="L67" i="9"/>
  <c r="K67" i="9"/>
  <c r="J67" i="9"/>
  <c r="I67" i="9"/>
  <c r="H67" i="9"/>
  <c r="G67" i="9"/>
  <c r="F67" i="9"/>
  <c r="E67" i="9"/>
  <c r="N66" i="9"/>
  <c r="M66" i="9"/>
  <c r="L66" i="9"/>
  <c r="K66" i="9"/>
  <c r="J66" i="9"/>
  <c r="I66" i="9"/>
  <c r="H66" i="9"/>
  <c r="G66" i="9"/>
  <c r="F66" i="9"/>
  <c r="E66" i="9"/>
  <c r="N65" i="9"/>
  <c r="M65" i="9"/>
  <c r="L65" i="9"/>
  <c r="K65" i="9"/>
  <c r="J65" i="9"/>
  <c r="I65" i="9"/>
  <c r="H65" i="9"/>
  <c r="G65" i="9"/>
  <c r="F65" i="9"/>
  <c r="E65" i="9"/>
  <c r="N64" i="9"/>
  <c r="M64" i="9"/>
  <c r="L64" i="9"/>
  <c r="K64" i="9"/>
  <c r="J64" i="9"/>
  <c r="I64" i="9"/>
  <c r="H64" i="9"/>
  <c r="G64" i="9"/>
  <c r="F64" i="9"/>
  <c r="E64" i="9"/>
  <c r="N63" i="9"/>
  <c r="M63" i="9"/>
  <c r="L63" i="9"/>
  <c r="K63" i="9"/>
  <c r="J63" i="9"/>
  <c r="I63" i="9"/>
  <c r="H63" i="9"/>
  <c r="G63" i="9"/>
  <c r="F63" i="9"/>
  <c r="E63" i="9"/>
  <c r="N61" i="9"/>
  <c r="M61" i="9"/>
  <c r="L61" i="9"/>
  <c r="K61" i="9"/>
  <c r="J61" i="9"/>
  <c r="I61" i="9"/>
  <c r="H61" i="9"/>
  <c r="G61" i="9"/>
  <c r="F61" i="9"/>
  <c r="E61" i="9"/>
  <c r="N60" i="9"/>
  <c r="M60" i="9"/>
  <c r="L60" i="9"/>
  <c r="K60" i="9"/>
  <c r="J60" i="9"/>
  <c r="I60" i="9"/>
  <c r="H60" i="9"/>
  <c r="G60" i="9"/>
  <c r="F60" i="9"/>
  <c r="E60" i="9"/>
  <c r="N59" i="9"/>
  <c r="M59" i="9"/>
  <c r="L59" i="9"/>
  <c r="K59" i="9"/>
  <c r="J59" i="9"/>
  <c r="I59" i="9"/>
  <c r="H59" i="9"/>
  <c r="G59" i="9"/>
  <c r="F59" i="9"/>
  <c r="E59" i="9"/>
  <c r="N58" i="9"/>
  <c r="M58" i="9"/>
  <c r="L58" i="9"/>
  <c r="K58" i="9"/>
  <c r="J58" i="9"/>
  <c r="I58" i="9"/>
  <c r="H58" i="9"/>
  <c r="G58" i="9"/>
  <c r="F58" i="9"/>
  <c r="E58" i="9"/>
  <c r="N57" i="9"/>
  <c r="M57" i="9"/>
  <c r="L57" i="9"/>
  <c r="K57" i="9"/>
  <c r="J57" i="9"/>
  <c r="I57" i="9"/>
  <c r="H57" i="9"/>
  <c r="G57" i="9"/>
  <c r="F57" i="9"/>
  <c r="E57" i="9"/>
  <c r="N56" i="9"/>
  <c r="M56" i="9"/>
  <c r="L56" i="9"/>
  <c r="K56" i="9"/>
  <c r="J56" i="9"/>
  <c r="I56" i="9"/>
  <c r="H56" i="9"/>
  <c r="G56" i="9"/>
  <c r="F56" i="9"/>
  <c r="E56" i="9"/>
  <c r="N55" i="9"/>
  <c r="M55" i="9"/>
  <c r="L55" i="9"/>
  <c r="K55" i="9"/>
  <c r="J55" i="9"/>
  <c r="I55" i="9"/>
  <c r="H55" i="9"/>
  <c r="G55" i="9"/>
  <c r="F55" i="9"/>
  <c r="E55" i="9"/>
  <c r="N54" i="9"/>
  <c r="M54" i="9"/>
  <c r="L54" i="9"/>
  <c r="K54" i="9"/>
  <c r="J54" i="9"/>
  <c r="I54" i="9"/>
  <c r="H54" i="9"/>
  <c r="G54" i="9"/>
  <c r="F54" i="9"/>
  <c r="E54" i="9"/>
  <c r="N53" i="9"/>
  <c r="M53" i="9"/>
  <c r="L53" i="9"/>
  <c r="K53" i="9"/>
  <c r="J53" i="9"/>
  <c r="I53" i="9"/>
  <c r="H53" i="9"/>
  <c r="G53" i="9"/>
  <c r="F53" i="9"/>
  <c r="E53" i="9"/>
  <c r="N52" i="9"/>
  <c r="M52" i="9"/>
  <c r="L52" i="9"/>
  <c r="K52" i="9"/>
  <c r="J52" i="9"/>
  <c r="I52" i="9"/>
  <c r="H52" i="9"/>
  <c r="G52" i="9"/>
  <c r="F52" i="9"/>
  <c r="E52" i="9"/>
  <c r="N51" i="9"/>
  <c r="M51" i="9"/>
  <c r="L51" i="9"/>
  <c r="K51" i="9"/>
  <c r="J51" i="9"/>
  <c r="I51" i="9"/>
  <c r="H51" i="9"/>
  <c r="G51" i="9"/>
  <c r="F51" i="9"/>
  <c r="E51" i="9"/>
  <c r="N50" i="9"/>
  <c r="M50" i="9"/>
  <c r="L50" i="9"/>
  <c r="K50" i="9"/>
  <c r="J50" i="9"/>
  <c r="I50" i="9"/>
  <c r="H50" i="9"/>
  <c r="G50" i="9"/>
  <c r="F50" i="9"/>
  <c r="E50" i="9"/>
  <c r="N49" i="9"/>
  <c r="M49" i="9"/>
  <c r="L49" i="9"/>
  <c r="K49" i="9"/>
  <c r="J49" i="9"/>
  <c r="I49" i="9"/>
  <c r="H49" i="9"/>
  <c r="G49" i="9"/>
  <c r="F49" i="9"/>
  <c r="E49" i="9"/>
  <c r="N47" i="9"/>
  <c r="M47" i="9"/>
  <c r="L47" i="9"/>
  <c r="K47" i="9"/>
  <c r="J47" i="9"/>
  <c r="I47" i="9"/>
  <c r="H47" i="9"/>
  <c r="G47" i="9"/>
  <c r="F47" i="9"/>
  <c r="E47" i="9"/>
  <c r="N46" i="9"/>
  <c r="M46" i="9"/>
  <c r="L46" i="9"/>
  <c r="K46" i="9"/>
  <c r="J46" i="9"/>
  <c r="I46" i="9"/>
  <c r="H46" i="9"/>
  <c r="G46" i="9"/>
  <c r="F46" i="9"/>
  <c r="E46" i="9"/>
  <c r="N45" i="9"/>
  <c r="M45" i="9"/>
  <c r="L45" i="9"/>
  <c r="K45" i="9"/>
  <c r="J45" i="9"/>
  <c r="I45" i="9"/>
  <c r="H45" i="9"/>
  <c r="G45" i="9"/>
  <c r="F45" i="9"/>
  <c r="E45" i="9"/>
  <c r="N44" i="9"/>
  <c r="M44" i="9"/>
  <c r="L44" i="9"/>
  <c r="K44" i="9"/>
  <c r="J44" i="9"/>
  <c r="I44" i="9"/>
  <c r="H44" i="9"/>
  <c r="G44" i="9"/>
  <c r="F44" i="9"/>
  <c r="E44" i="9"/>
  <c r="N43" i="9"/>
  <c r="M43" i="9"/>
  <c r="L43" i="9"/>
  <c r="K43" i="9"/>
  <c r="J43" i="9"/>
  <c r="I43" i="9"/>
  <c r="H43" i="9"/>
  <c r="G43" i="9"/>
  <c r="F43" i="9"/>
  <c r="E43" i="9"/>
  <c r="N42" i="9"/>
  <c r="M42" i="9"/>
  <c r="L42" i="9"/>
  <c r="K42" i="9"/>
  <c r="J42" i="9"/>
  <c r="I42" i="9"/>
  <c r="H42" i="9"/>
  <c r="G42" i="9"/>
  <c r="F42" i="9"/>
  <c r="E42" i="9"/>
  <c r="N41" i="9"/>
  <c r="M41" i="9"/>
  <c r="L41" i="9"/>
  <c r="K41" i="9"/>
  <c r="J41" i="9"/>
  <c r="I41" i="9"/>
  <c r="H41" i="9"/>
  <c r="G41" i="9"/>
  <c r="F41" i="9"/>
  <c r="E41" i="9"/>
  <c r="N40" i="9"/>
  <c r="M40" i="9"/>
  <c r="L40" i="9"/>
  <c r="K40" i="9"/>
  <c r="J40" i="9"/>
  <c r="I40" i="9"/>
  <c r="H40" i="9"/>
  <c r="G40" i="9"/>
  <c r="F40" i="9"/>
  <c r="E40" i="9"/>
  <c r="N39" i="9"/>
  <c r="M39" i="9"/>
  <c r="L39" i="9"/>
  <c r="K39" i="9"/>
  <c r="J39" i="9"/>
  <c r="I39" i="9"/>
  <c r="H39" i="9"/>
  <c r="G39" i="9"/>
  <c r="F39" i="9"/>
  <c r="E39" i="9"/>
  <c r="N38" i="9"/>
  <c r="M38" i="9"/>
  <c r="L38" i="9"/>
  <c r="K38" i="9"/>
  <c r="J38" i="9"/>
  <c r="I38" i="9"/>
  <c r="H38" i="9"/>
  <c r="G38" i="9"/>
  <c r="F38" i="9"/>
  <c r="E38" i="9"/>
  <c r="N36" i="9"/>
  <c r="M36" i="9"/>
  <c r="L36" i="9"/>
  <c r="K36" i="9"/>
  <c r="J36" i="9"/>
  <c r="I36" i="9"/>
  <c r="H36" i="9"/>
  <c r="G36" i="9"/>
  <c r="F36" i="9"/>
  <c r="E36" i="9"/>
  <c r="N35" i="9"/>
  <c r="M35" i="9"/>
  <c r="L35" i="9"/>
  <c r="K35" i="9"/>
  <c r="J35" i="9"/>
  <c r="I35" i="9"/>
  <c r="H35" i="9"/>
  <c r="G35" i="9"/>
  <c r="F35" i="9"/>
  <c r="E35" i="9"/>
  <c r="N34" i="9"/>
  <c r="M34" i="9"/>
  <c r="L34" i="9"/>
  <c r="K34" i="9"/>
  <c r="J34" i="9"/>
  <c r="I34" i="9"/>
  <c r="H34" i="9"/>
  <c r="G34" i="9"/>
  <c r="F34" i="9"/>
  <c r="E34" i="9"/>
  <c r="N33" i="9"/>
  <c r="M33" i="9"/>
  <c r="L33" i="9"/>
  <c r="K33" i="9"/>
  <c r="J33" i="9"/>
  <c r="I33" i="9"/>
  <c r="H33" i="9"/>
  <c r="G33" i="9"/>
  <c r="F33" i="9"/>
  <c r="E33" i="9"/>
  <c r="N32" i="9"/>
  <c r="M32" i="9"/>
  <c r="L32" i="9"/>
  <c r="K32" i="9"/>
  <c r="J32" i="9"/>
  <c r="I32" i="9"/>
  <c r="H32" i="9"/>
  <c r="G32" i="9"/>
  <c r="F32" i="9"/>
  <c r="E32" i="9"/>
  <c r="N31" i="9"/>
  <c r="M31" i="9"/>
  <c r="L31" i="9"/>
  <c r="K31" i="9"/>
  <c r="J31" i="9"/>
  <c r="I31" i="9"/>
  <c r="H31" i="9"/>
  <c r="G31" i="9"/>
  <c r="F31" i="9"/>
  <c r="E31" i="9"/>
  <c r="N30" i="9"/>
  <c r="M30" i="9"/>
  <c r="L30" i="9"/>
  <c r="K30" i="9"/>
  <c r="J30" i="9"/>
  <c r="I30" i="9"/>
  <c r="H30" i="9"/>
  <c r="G30" i="9"/>
  <c r="F30" i="9"/>
  <c r="E30" i="9"/>
  <c r="N29" i="9"/>
  <c r="M29" i="9"/>
  <c r="L29" i="9"/>
  <c r="K29" i="9"/>
  <c r="J29" i="9"/>
  <c r="I29" i="9"/>
  <c r="H29" i="9"/>
  <c r="G29" i="9"/>
  <c r="F29" i="9"/>
  <c r="E29" i="9"/>
  <c r="N28" i="9"/>
  <c r="M28" i="9"/>
  <c r="L28" i="9"/>
  <c r="K28" i="9"/>
  <c r="J28" i="9"/>
  <c r="I28" i="9"/>
  <c r="H28" i="9"/>
  <c r="G28" i="9"/>
  <c r="F28" i="9"/>
  <c r="E28" i="9"/>
  <c r="N27" i="9"/>
  <c r="M27" i="9"/>
  <c r="L27" i="9"/>
  <c r="K27" i="9"/>
  <c r="J27" i="9"/>
  <c r="I27" i="9"/>
  <c r="H27" i="9"/>
  <c r="G27" i="9"/>
  <c r="F27" i="9"/>
  <c r="E27" i="9"/>
  <c r="N26" i="9"/>
  <c r="M26" i="9"/>
  <c r="L26" i="9"/>
  <c r="K26" i="9"/>
  <c r="J26" i="9"/>
  <c r="I26" i="9"/>
  <c r="H26" i="9"/>
  <c r="G26" i="9"/>
  <c r="F26" i="9"/>
  <c r="E26" i="9"/>
  <c r="N24" i="9"/>
  <c r="M24" i="9"/>
  <c r="L24" i="9"/>
  <c r="K24" i="9"/>
  <c r="J24" i="9"/>
  <c r="I24" i="9"/>
  <c r="H24" i="9"/>
  <c r="G24" i="9"/>
  <c r="F24" i="9"/>
  <c r="E24" i="9"/>
  <c r="N23" i="9"/>
  <c r="M23" i="9"/>
  <c r="L23" i="9"/>
  <c r="K23" i="9"/>
  <c r="J23" i="9"/>
  <c r="I23" i="9"/>
  <c r="H23" i="9"/>
  <c r="G23" i="9"/>
  <c r="F23" i="9"/>
  <c r="E23" i="9"/>
  <c r="N22" i="9"/>
  <c r="M22" i="9"/>
  <c r="L22" i="9"/>
  <c r="K22" i="9"/>
  <c r="J22" i="9"/>
  <c r="I22" i="9"/>
  <c r="H22" i="9"/>
  <c r="G22" i="9"/>
  <c r="F22" i="9"/>
  <c r="E22" i="9"/>
  <c r="N21" i="9"/>
  <c r="M21" i="9"/>
  <c r="L21" i="9"/>
  <c r="K21" i="9"/>
  <c r="J21" i="9"/>
  <c r="I21" i="9"/>
  <c r="H21" i="9"/>
  <c r="G21" i="9"/>
  <c r="F21" i="9"/>
  <c r="E21" i="9"/>
  <c r="N20" i="9"/>
  <c r="M20" i="9"/>
  <c r="L20" i="9"/>
  <c r="K20" i="9"/>
  <c r="J20" i="9"/>
  <c r="I20" i="9"/>
  <c r="H20" i="9"/>
  <c r="G20" i="9"/>
  <c r="F20" i="9"/>
  <c r="E20" i="9"/>
  <c r="N19" i="9"/>
  <c r="M19" i="9"/>
  <c r="L19" i="9"/>
  <c r="K19" i="9"/>
  <c r="J19" i="9"/>
  <c r="I19" i="9"/>
  <c r="H19" i="9"/>
  <c r="G19" i="9"/>
  <c r="F19" i="9"/>
  <c r="E19" i="9"/>
  <c r="N18" i="9"/>
  <c r="M18" i="9"/>
  <c r="L18" i="9"/>
  <c r="K18" i="9"/>
  <c r="J18" i="9"/>
  <c r="I18" i="9"/>
  <c r="H18" i="9"/>
  <c r="G18" i="9"/>
  <c r="F18" i="9"/>
  <c r="E18" i="9"/>
  <c r="N17" i="9"/>
  <c r="M17" i="9"/>
  <c r="L17" i="9"/>
  <c r="K17" i="9"/>
  <c r="J17" i="9"/>
  <c r="I17" i="9"/>
  <c r="H17" i="9"/>
  <c r="G17" i="9"/>
  <c r="F17" i="9"/>
  <c r="E17" i="9"/>
  <c r="N16" i="9"/>
  <c r="M16" i="9"/>
  <c r="L16" i="9"/>
  <c r="K16" i="9"/>
  <c r="J16" i="9"/>
  <c r="I16" i="9"/>
  <c r="H16" i="9"/>
  <c r="G16" i="9"/>
  <c r="F16" i="9"/>
  <c r="E16" i="9"/>
  <c r="N15" i="9"/>
  <c r="M15" i="9"/>
  <c r="L15" i="9"/>
  <c r="K15" i="9"/>
  <c r="J15" i="9"/>
  <c r="I15" i="9"/>
  <c r="H15" i="9"/>
  <c r="G15" i="9"/>
  <c r="F15" i="9"/>
  <c r="E15" i="9"/>
  <c r="N14" i="9"/>
  <c r="M14" i="9"/>
  <c r="L14" i="9"/>
  <c r="K14" i="9"/>
  <c r="J14" i="9"/>
  <c r="I14" i="9"/>
  <c r="H14" i="9"/>
  <c r="G14" i="9"/>
  <c r="F14" i="9"/>
  <c r="E14" i="9"/>
  <c r="N13" i="9"/>
  <c r="M13" i="9"/>
  <c r="L13" i="9"/>
  <c r="K13" i="9"/>
  <c r="J13" i="9"/>
  <c r="I13" i="9"/>
  <c r="H13" i="9"/>
  <c r="G13" i="9"/>
  <c r="F13" i="9"/>
  <c r="E13" i="9"/>
  <c r="N12" i="9"/>
  <c r="M12" i="9"/>
  <c r="L12" i="9"/>
  <c r="K12" i="9"/>
  <c r="J12" i="9"/>
  <c r="I12" i="9"/>
  <c r="H12" i="9"/>
  <c r="G12" i="9"/>
  <c r="F12" i="9"/>
  <c r="E12" i="9"/>
  <c r="N148" i="3"/>
  <c r="M148" i="3"/>
  <c r="L148" i="3"/>
  <c r="K148" i="3"/>
  <c r="J148" i="3"/>
  <c r="I148" i="3"/>
  <c r="H148" i="3"/>
  <c r="G148" i="3"/>
  <c r="F148" i="3"/>
  <c r="E148" i="3"/>
  <c r="N147" i="3"/>
  <c r="M147" i="3"/>
  <c r="L147" i="3"/>
  <c r="K147" i="3"/>
  <c r="J147" i="3"/>
  <c r="I147" i="3"/>
  <c r="H147" i="3"/>
  <c r="G147" i="3"/>
  <c r="F147" i="3"/>
  <c r="E147" i="3"/>
  <c r="N146" i="3"/>
  <c r="M146" i="3"/>
  <c r="L146" i="3"/>
  <c r="K146" i="3"/>
  <c r="J146" i="3"/>
  <c r="I146" i="3"/>
  <c r="H146" i="3"/>
  <c r="G146" i="3"/>
  <c r="F146" i="3"/>
  <c r="E146" i="3"/>
  <c r="N145" i="3"/>
  <c r="M145" i="3"/>
  <c r="L145" i="3"/>
  <c r="K145" i="3"/>
  <c r="J145" i="3"/>
  <c r="I145" i="3"/>
  <c r="H145" i="3"/>
  <c r="G145" i="3"/>
  <c r="F145" i="3"/>
  <c r="E145" i="3"/>
  <c r="N144" i="3"/>
  <c r="M144" i="3"/>
  <c r="L144" i="3"/>
  <c r="K144" i="3"/>
  <c r="J144" i="3"/>
  <c r="I144" i="3"/>
  <c r="H144" i="3"/>
  <c r="G144" i="3"/>
  <c r="F144" i="3"/>
  <c r="E144" i="3"/>
  <c r="N143" i="3"/>
  <c r="M143" i="3"/>
  <c r="L143" i="3"/>
  <c r="K143" i="3"/>
  <c r="J143" i="3"/>
  <c r="I143" i="3"/>
  <c r="H143" i="3"/>
  <c r="G143" i="3"/>
  <c r="F143" i="3"/>
  <c r="E143" i="3"/>
  <c r="N142" i="3"/>
  <c r="M142" i="3"/>
  <c r="L142" i="3"/>
  <c r="K142" i="3"/>
  <c r="J142" i="3"/>
  <c r="I142" i="3"/>
  <c r="H142" i="3"/>
  <c r="G142" i="3"/>
  <c r="F142" i="3"/>
  <c r="E142" i="3"/>
  <c r="N140" i="3"/>
  <c r="M140" i="3"/>
  <c r="L140" i="3"/>
  <c r="K140" i="3"/>
  <c r="J140" i="3"/>
  <c r="I140" i="3"/>
  <c r="H140" i="3"/>
  <c r="G140" i="3"/>
  <c r="F140" i="3"/>
  <c r="E140" i="3"/>
  <c r="N139" i="3"/>
  <c r="M139" i="3"/>
  <c r="L139" i="3"/>
  <c r="K139" i="3"/>
  <c r="J139" i="3"/>
  <c r="I139" i="3"/>
  <c r="H139" i="3"/>
  <c r="G139" i="3"/>
  <c r="F139" i="3"/>
  <c r="E139" i="3"/>
  <c r="N138" i="3"/>
  <c r="M138" i="3"/>
  <c r="L138" i="3"/>
  <c r="K138" i="3"/>
  <c r="J138" i="3"/>
  <c r="I138" i="3"/>
  <c r="H138" i="3"/>
  <c r="G138" i="3"/>
  <c r="F138" i="3"/>
  <c r="E138" i="3"/>
  <c r="N137" i="3"/>
  <c r="M137" i="3"/>
  <c r="L137" i="3"/>
  <c r="K137" i="3"/>
  <c r="J137" i="3"/>
  <c r="I137" i="3"/>
  <c r="H137" i="3"/>
  <c r="G137" i="3"/>
  <c r="F137" i="3"/>
  <c r="E137" i="3"/>
  <c r="N135" i="3"/>
  <c r="M135" i="3"/>
  <c r="L135" i="3"/>
  <c r="K135" i="3"/>
  <c r="J135" i="3"/>
  <c r="I135" i="3"/>
  <c r="H135" i="3"/>
  <c r="G135" i="3"/>
  <c r="F135" i="3"/>
  <c r="E135" i="3"/>
  <c r="N134" i="3"/>
  <c r="M134" i="3"/>
  <c r="L134" i="3"/>
  <c r="K134" i="3"/>
  <c r="J134" i="3"/>
  <c r="I134" i="3"/>
  <c r="H134" i="3"/>
  <c r="G134" i="3"/>
  <c r="F134" i="3"/>
  <c r="E134" i="3"/>
  <c r="N133" i="3"/>
  <c r="M133" i="3"/>
  <c r="L133" i="3"/>
  <c r="K133" i="3"/>
  <c r="J133" i="3"/>
  <c r="I133" i="3"/>
  <c r="H133" i="3"/>
  <c r="G133" i="3"/>
  <c r="F133" i="3"/>
  <c r="E133" i="3"/>
  <c r="N132" i="3"/>
  <c r="M132" i="3"/>
  <c r="L132" i="3"/>
  <c r="K132" i="3"/>
  <c r="J132" i="3"/>
  <c r="I132" i="3"/>
  <c r="H132" i="3"/>
  <c r="G132" i="3"/>
  <c r="F132" i="3"/>
  <c r="E132" i="3"/>
  <c r="N131" i="3"/>
  <c r="M131" i="3"/>
  <c r="L131" i="3"/>
  <c r="K131" i="3"/>
  <c r="J131" i="3"/>
  <c r="I131" i="3"/>
  <c r="H131" i="3"/>
  <c r="G131" i="3"/>
  <c r="F131" i="3"/>
  <c r="E131" i="3"/>
  <c r="N130" i="3"/>
  <c r="M130" i="3"/>
  <c r="L130" i="3"/>
  <c r="K130" i="3"/>
  <c r="J130" i="3"/>
  <c r="I130" i="3"/>
  <c r="H130" i="3"/>
  <c r="G130" i="3"/>
  <c r="F130" i="3"/>
  <c r="E130" i="3"/>
  <c r="N129" i="3"/>
  <c r="M129" i="3"/>
  <c r="L129" i="3"/>
  <c r="K129" i="3"/>
  <c r="J129" i="3"/>
  <c r="I129" i="3"/>
  <c r="H129" i="3"/>
  <c r="G129" i="3"/>
  <c r="F129" i="3"/>
  <c r="E129" i="3"/>
  <c r="N128" i="3"/>
  <c r="M128" i="3"/>
  <c r="L128" i="3"/>
  <c r="K128" i="3"/>
  <c r="J128" i="3"/>
  <c r="I128" i="3"/>
  <c r="H128" i="3"/>
  <c r="G128" i="3"/>
  <c r="F128" i="3"/>
  <c r="E128" i="3"/>
  <c r="N127" i="3"/>
  <c r="M127" i="3"/>
  <c r="L127" i="3"/>
  <c r="K127" i="3"/>
  <c r="J127" i="3"/>
  <c r="I127" i="3"/>
  <c r="H127" i="3"/>
  <c r="G127" i="3"/>
  <c r="F127" i="3"/>
  <c r="E127" i="3"/>
  <c r="N126" i="3"/>
  <c r="M126" i="3"/>
  <c r="L126" i="3"/>
  <c r="K126" i="3"/>
  <c r="J126" i="3"/>
  <c r="I126" i="3"/>
  <c r="H126" i="3"/>
  <c r="G126" i="3"/>
  <c r="F126" i="3"/>
  <c r="E126" i="3"/>
  <c r="N125" i="3"/>
  <c r="M125" i="3"/>
  <c r="L125" i="3"/>
  <c r="K125" i="3"/>
  <c r="J125" i="3"/>
  <c r="I125" i="3"/>
  <c r="H125" i="3"/>
  <c r="G125" i="3"/>
  <c r="F125" i="3"/>
  <c r="E125" i="3"/>
  <c r="N124" i="3"/>
  <c r="M124" i="3"/>
  <c r="L124" i="3"/>
  <c r="K124" i="3"/>
  <c r="J124" i="3"/>
  <c r="I124" i="3"/>
  <c r="H124" i="3"/>
  <c r="G124" i="3"/>
  <c r="F124" i="3"/>
  <c r="E124" i="3"/>
  <c r="N123" i="3"/>
  <c r="M123" i="3"/>
  <c r="L123" i="3"/>
  <c r="K123" i="3"/>
  <c r="J123" i="3"/>
  <c r="I123" i="3"/>
  <c r="H123" i="3"/>
  <c r="G123" i="3"/>
  <c r="F123" i="3"/>
  <c r="E123" i="3"/>
  <c r="N121" i="3"/>
  <c r="M121" i="3"/>
  <c r="L121" i="3"/>
  <c r="K121" i="3"/>
  <c r="J121" i="3"/>
  <c r="I121" i="3"/>
  <c r="H121" i="3"/>
  <c r="G121" i="3"/>
  <c r="F121" i="3"/>
  <c r="E121" i="3"/>
  <c r="N120" i="3"/>
  <c r="M120" i="3"/>
  <c r="L120" i="3"/>
  <c r="K120" i="3"/>
  <c r="J120" i="3"/>
  <c r="I120" i="3"/>
  <c r="H120" i="3"/>
  <c r="G120" i="3"/>
  <c r="F120" i="3"/>
  <c r="E120" i="3"/>
  <c r="N119" i="3"/>
  <c r="M119" i="3"/>
  <c r="L119" i="3"/>
  <c r="K119" i="3"/>
  <c r="J119" i="3"/>
  <c r="I119" i="3"/>
  <c r="H119" i="3"/>
  <c r="G119" i="3"/>
  <c r="F119" i="3"/>
  <c r="E119" i="3"/>
  <c r="N118" i="3"/>
  <c r="M118" i="3"/>
  <c r="L118" i="3"/>
  <c r="K118" i="3"/>
  <c r="J118" i="3"/>
  <c r="I118" i="3"/>
  <c r="H118" i="3"/>
  <c r="G118" i="3"/>
  <c r="F118" i="3"/>
  <c r="E118" i="3"/>
  <c r="N117" i="3"/>
  <c r="M117" i="3"/>
  <c r="L117" i="3"/>
  <c r="K117" i="3"/>
  <c r="J117" i="3"/>
  <c r="I117" i="3"/>
  <c r="H117" i="3"/>
  <c r="G117" i="3"/>
  <c r="F117" i="3"/>
  <c r="E117" i="3"/>
  <c r="N116" i="3"/>
  <c r="M116" i="3"/>
  <c r="L116" i="3"/>
  <c r="K116" i="3"/>
  <c r="J116" i="3"/>
  <c r="I116" i="3"/>
  <c r="H116" i="3"/>
  <c r="G116" i="3"/>
  <c r="F116" i="3"/>
  <c r="E116" i="3"/>
  <c r="N115" i="3"/>
  <c r="M115" i="3"/>
  <c r="L115" i="3"/>
  <c r="K115" i="3"/>
  <c r="J115" i="3"/>
  <c r="I115" i="3"/>
  <c r="H115" i="3"/>
  <c r="G115" i="3"/>
  <c r="F115" i="3"/>
  <c r="E115" i="3"/>
  <c r="N114" i="3"/>
  <c r="M114" i="3"/>
  <c r="L114" i="3"/>
  <c r="K114" i="3"/>
  <c r="J114" i="3"/>
  <c r="I114" i="3"/>
  <c r="H114" i="3"/>
  <c r="G114" i="3"/>
  <c r="F114" i="3"/>
  <c r="E114" i="3"/>
  <c r="N113" i="3"/>
  <c r="M113" i="3"/>
  <c r="L113" i="3"/>
  <c r="K113" i="3"/>
  <c r="J113" i="3"/>
  <c r="I113" i="3"/>
  <c r="H113" i="3"/>
  <c r="G113" i="3"/>
  <c r="F113" i="3"/>
  <c r="E113" i="3"/>
  <c r="N112" i="3"/>
  <c r="M112" i="3"/>
  <c r="L112" i="3"/>
  <c r="K112" i="3"/>
  <c r="J112" i="3"/>
  <c r="I112" i="3"/>
  <c r="H112" i="3"/>
  <c r="G112" i="3"/>
  <c r="F112" i="3"/>
  <c r="E112" i="3"/>
  <c r="N111" i="3"/>
  <c r="M111" i="3"/>
  <c r="L111" i="3"/>
  <c r="K111" i="3"/>
  <c r="J111" i="3"/>
  <c r="I111" i="3"/>
  <c r="H111" i="3"/>
  <c r="G111" i="3"/>
  <c r="F111" i="3"/>
  <c r="E111" i="3"/>
  <c r="N110" i="3"/>
  <c r="M110" i="3"/>
  <c r="L110" i="3"/>
  <c r="K110" i="3"/>
  <c r="J110" i="3"/>
  <c r="I110" i="3"/>
  <c r="H110" i="3"/>
  <c r="G110" i="3"/>
  <c r="F110" i="3"/>
  <c r="E110" i="3"/>
  <c r="N108" i="3"/>
  <c r="M108" i="3"/>
  <c r="L108" i="3"/>
  <c r="K108" i="3"/>
  <c r="J108" i="3"/>
  <c r="I108" i="3"/>
  <c r="H108" i="3"/>
  <c r="G108" i="3"/>
  <c r="F108" i="3"/>
  <c r="E108" i="3"/>
  <c r="N107" i="3"/>
  <c r="M107" i="3"/>
  <c r="L107" i="3"/>
  <c r="K107" i="3"/>
  <c r="J107" i="3"/>
  <c r="I107" i="3"/>
  <c r="H107" i="3"/>
  <c r="G107" i="3"/>
  <c r="F107" i="3"/>
  <c r="E107" i="3"/>
  <c r="N106" i="3"/>
  <c r="M106" i="3"/>
  <c r="L106" i="3"/>
  <c r="K106" i="3"/>
  <c r="J106" i="3"/>
  <c r="I106" i="3"/>
  <c r="H106" i="3"/>
  <c r="G106" i="3"/>
  <c r="F106" i="3"/>
  <c r="E106" i="3"/>
  <c r="N105" i="3"/>
  <c r="M105" i="3"/>
  <c r="L105" i="3"/>
  <c r="K105" i="3"/>
  <c r="J105" i="3"/>
  <c r="I105" i="3"/>
  <c r="H105" i="3"/>
  <c r="G105" i="3"/>
  <c r="F105" i="3"/>
  <c r="E105" i="3"/>
  <c r="N104" i="3"/>
  <c r="M104" i="3"/>
  <c r="L104" i="3"/>
  <c r="K104" i="3"/>
  <c r="J104" i="3"/>
  <c r="I104" i="3"/>
  <c r="H104" i="3"/>
  <c r="G104" i="3"/>
  <c r="F104" i="3"/>
  <c r="E104" i="3"/>
  <c r="N103" i="3"/>
  <c r="M103" i="3"/>
  <c r="L103" i="3"/>
  <c r="K103" i="3"/>
  <c r="J103" i="3"/>
  <c r="I103" i="3"/>
  <c r="H103" i="3"/>
  <c r="G103" i="3"/>
  <c r="F103" i="3"/>
  <c r="E103" i="3"/>
  <c r="N102" i="3"/>
  <c r="M102" i="3"/>
  <c r="L102" i="3"/>
  <c r="K102" i="3"/>
  <c r="J102" i="3"/>
  <c r="I102" i="3"/>
  <c r="H102" i="3"/>
  <c r="G102" i="3"/>
  <c r="F102" i="3"/>
  <c r="E102" i="3"/>
  <c r="N101" i="3"/>
  <c r="M101" i="3"/>
  <c r="L101" i="3"/>
  <c r="K101" i="3"/>
  <c r="J101" i="3"/>
  <c r="I101" i="3"/>
  <c r="H101" i="3"/>
  <c r="G101" i="3"/>
  <c r="F101" i="3"/>
  <c r="E101" i="3"/>
  <c r="N100" i="3"/>
  <c r="M100" i="3"/>
  <c r="L100" i="3"/>
  <c r="K100" i="3"/>
  <c r="J100" i="3"/>
  <c r="I100" i="3"/>
  <c r="H100" i="3"/>
  <c r="G100" i="3"/>
  <c r="F100" i="3"/>
  <c r="E100" i="3"/>
  <c r="N99" i="3"/>
  <c r="M99" i="3"/>
  <c r="L99" i="3"/>
  <c r="K99" i="3"/>
  <c r="J99" i="3"/>
  <c r="I99" i="3"/>
  <c r="H99" i="3"/>
  <c r="G99" i="3"/>
  <c r="F99" i="3"/>
  <c r="E99" i="3"/>
  <c r="N98" i="3"/>
  <c r="M98" i="3"/>
  <c r="L98" i="3"/>
  <c r="K98" i="3"/>
  <c r="J98" i="3"/>
  <c r="I98" i="3"/>
  <c r="H98" i="3"/>
  <c r="G98" i="3"/>
  <c r="F98" i="3"/>
  <c r="E98" i="3"/>
  <c r="N97" i="3"/>
  <c r="M97" i="3"/>
  <c r="L97" i="3"/>
  <c r="K97" i="3"/>
  <c r="J97" i="3"/>
  <c r="I97" i="3"/>
  <c r="H97" i="3"/>
  <c r="G97" i="3"/>
  <c r="F97" i="3"/>
  <c r="E97" i="3"/>
  <c r="N96" i="3"/>
  <c r="M96" i="3"/>
  <c r="L96" i="3"/>
  <c r="K96" i="3"/>
  <c r="J96" i="3"/>
  <c r="I96" i="3"/>
  <c r="H96" i="3"/>
  <c r="G96" i="3"/>
  <c r="F96" i="3"/>
  <c r="E96" i="3"/>
  <c r="N95" i="3"/>
  <c r="M95" i="3"/>
  <c r="L95" i="3"/>
  <c r="K95" i="3"/>
  <c r="J95" i="3"/>
  <c r="I95" i="3"/>
  <c r="H95" i="3"/>
  <c r="G95" i="3"/>
  <c r="F95" i="3"/>
  <c r="E95" i="3"/>
  <c r="N94" i="3"/>
  <c r="M94" i="3"/>
  <c r="L94" i="3"/>
  <c r="K94" i="3"/>
  <c r="J94" i="3"/>
  <c r="I94" i="3"/>
  <c r="H94" i="3"/>
  <c r="G94" i="3"/>
  <c r="F94" i="3"/>
  <c r="E94" i="3"/>
  <c r="N93" i="3"/>
  <c r="M93" i="3"/>
  <c r="L93" i="3"/>
  <c r="K93" i="3"/>
  <c r="J93" i="3"/>
  <c r="I93" i="3"/>
  <c r="H93" i="3"/>
  <c r="G93" i="3"/>
  <c r="F93" i="3"/>
  <c r="E93" i="3"/>
  <c r="N92" i="3"/>
  <c r="M92" i="3"/>
  <c r="L92" i="3"/>
  <c r="K92" i="3"/>
  <c r="J92" i="3"/>
  <c r="I92" i="3"/>
  <c r="H92" i="3"/>
  <c r="G92" i="3"/>
  <c r="F92" i="3"/>
  <c r="E92" i="3"/>
  <c r="N91" i="3"/>
  <c r="M91" i="3"/>
  <c r="L91" i="3"/>
  <c r="K91" i="3"/>
  <c r="J91" i="3"/>
  <c r="I91" i="3"/>
  <c r="H91" i="3"/>
  <c r="G91" i="3"/>
  <c r="F91" i="3"/>
  <c r="E91" i="3"/>
  <c r="N89" i="3"/>
  <c r="M89" i="3"/>
  <c r="L89" i="3"/>
  <c r="K89" i="3"/>
  <c r="J89" i="3"/>
  <c r="I89" i="3"/>
  <c r="H89" i="3"/>
  <c r="G89" i="3"/>
  <c r="F89" i="3"/>
  <c r="E89" i="3"/>
  <c r="N88" i="3"/>
  <c r="M88" i="3"/>
  <c r="L88" i="3"/>
  <c r="K88" i="3"/>
  <c r="J88" i="3"/>
  <c r="I88" i="3"/>
  <c r="H88" i="3"/>
  <c r="G88" i="3"/>
  <c r="F88" i="3"/>
  <c r="E88" i="3"/>
  <c r="N87" i="3"/>
  <c r="M87" i="3"/>
  <c r="L87" i="3"/>
  <c r="K87" i="3"/>
  <c r="J87" i="3"/>
  <c r="I87" i="3"/>
  <c r="H87" i="3"/>
  <c r="G87" i="3"/>
  <c r="F87" i="3"/>
  <c r="E87" i="3"/>
  <c r="N86" i="3"/>
  <c r="M86" i="3"/>
  <c r="L86" i="3"/>
  <c r="K86" i="3"/>
  <c r="J86" i="3"/>
  <c r="I86" i="3"/>
  <c r="H86" i="3"/>
  <c r="G86" i="3"/>
  <c r="F86" i="3"/>
  <c r="E86" i="3"/>
  <c r="N85" i="3"/>
  <c r="M85" i="3"/>
  <c r="L85" i="3"/>
  <c r="K85" i="3"/>
  <c r="J85" i="3"/>
  <c r="I85" i="3"/>
  <c r="H85" i="3"/>
  <c r="G85" i="3"/>
  <c r="F85" i="3"/>
  <c r="E85" i="3"/>
  <c r="N84" i="3"/>
  <c r="M84" i="3"/>
  <c r="L84" i="3"/>
  <c r="K84" i="3"/>
  <c r="J84" i="3"/>
  <c r="I84" i="3"/>
  <c r="H84" i="3"/>
  <c r="G84" i="3"/>
  <c r="F84" i="3"/>
  <c r="E84" i="3"/>
  <c r="N83" i="3"/>
  <c r="M83" i="3"/>
  <c r="L83" i="3"/>
  <c r="K83" i="3"/>
  <c r="J83" i="3"/>
  <c r="I83" i="3"/>
  <c r="H83" i="3"/>
  <c r="G83" i="3"/>
  <c r="F83" i="3"/>
  <c r="E83" i="3"/>
  <c r="N82" i="3"/>
  <c r="M82" i="3"/>
  <c r="L82" i="3"/>
  <c r="K82" i="3"/>
  <c r="J82" i="3"/>
  <c r="I82" i="3"/>
  <c r="H82" i="3"/>
  <c r="G82" i="3"/>
  <c r="F82" i="3"/>
  <c r="E82" i="3"/>
  <c r="N81" i="3"/>
  <c r="M81" i="3"/>
  <c r="L81" i="3"/>
  <c r="K81" i="3"/>
  <c r="J81" i="3"/>
  <c r="I81" i="3"/>
  <c r="H81" i="3"/>
  <c r="G81" i="3"/>
  <c r="F81" i="3"/>
  <c r="E81" i="3"/>
  <c r="N80" i="3"/>
  <c r="M80" i="3"/>
  <c r="L80" i="3"/>
  <c r="K80" i="3"/>
  <c r="J80" i="3"/>
  <c r="I80" i="3"/>
  <c r="H80" i="3"/>
  <c r="G80" i="3"/>
  <c r="F80" i="3"/>
  <c r="E80" i="3"/>
  <c r="N78" i="3"/>
  <c r="M78" i="3"/>
  <c r="L78" i="3"/>
  <c r="K78" i="3"/>
  <c r="J78" i="3"/>
  <c r="I78" i="3"/>
  <c r="H78" i="3"/>
  <c r="G78" i="3"/>
  <c r="F78" i="3"/>
  <c r="E78" i="3"/>
  <c r="N77" i="3"/>
  <c r="M77" i="3"/>
  <c r="L77" i="3"/>
  <c r="K77" i="3"/>
  <c r="J77" i="3"/>
  <c r="I77" i="3"/>
  <c r="H77" i="3"/>
  <c r="G77" i="3"/>
  <c r="F77" i="3"/>
  <c r="E77" i="3"/>
  <c r="N76" i="3"/>
  <c r="M76" i="3"/>
  <c r="L76" i="3"/>
  <c r="K76" i="3"/>
  <c r="J76" i="3"/>
  <c r="I76" i="3"/>
  <c r="H76" i="3"/>
  <c r="G76" i="3"/>
  <c r="F76" i="3"/>
  <c r="E76" i="3"/>
  <c r="N75" i="3"/>
  <c r="M75" i="3"/>
  <c r="L75" i="3"/>
  <c r="K75" i="3"/>
  <c r="J75" i="3"/>
  <c r="I75" i="3"/>
  <c r="H75" i="3"/>
  <c r="G75" i="3"/>
  <c r="F75" i="3"/>
  <c r="E75" i="3"/>
  <c r="N74" i="3"/>
  <c r="M74" i="3"/>
  <c r="L74" i="3"/>
  <c r="K74" i="3"/>
  <c r="J74" i="3"/>
  <c r="I74" i="3"/>
  <c r="H74" i="3"/>
  <c r="G74" i="3"/>
  <c r="F74" i="3"/>
  <c r="E74" i="3"/>
  <c r="N72" i="3"/>
  <c r="M72" i="3"/>
  <c r="L72" i="3"/>
  <c r="K72" i="3"/>
  <c r="J72" i="3"/>
  <c r="I72" i="3"/>
  <c r="H72" i="3"/>
  <c r="G72" i="3"/>
  <c r="F72" i="3"/>
  <c r="E72" i="3"/>
  <c r="N71" i="3"/>
  <c r="M71" i="3"/>
  <c r="L71" i="3"/>
  <c r="K71" i="3"/>
  <c r="J71" i="3"/>
  <c r="I71" i="3"/>
  <c r="H71" i="3"/>
  <c r="G71" i="3"/>
  <c r="F71" i="3"/>
  <c r="E71" i="3"/>
  <c r="N70" i="3"/>
  <c r="M70" i="3"/>
  <c r="L70" i="3"/>
  <c r="K70" i="3"/>
  <c r="J70" i="3"/>
  <c r="I70" i="3"/>
  <c r="H70" i="3"/>
  <c r="G70" i="3"/>
  <c r="F70" i="3"/>
  <c r="E70" i="3"/>
  <c r="N69" i="3"/>
  <c r="M69" i="3"/>
  <c r="L69" i="3"/>
  <c r="K69" i="3"/>
  <c r="J69" i="3"/>
  <c r="I69" i="3"/>
  <c r="H69" i="3"/>
  <c r="G69" i="3"/>
  <c r="F69" i="3"/>
  <c r="E69" i="3"/>
  <c r="N68" i="3"/>
  <c r="M68" i="3"/>
  <c r="L68" i="3"/>
  <c r="K68" i="3"/>
  <c r="J68" i="3"/>
  <c r="I68" i="3"/>
  <c r="H68" i="3"/>
  <c r="G68" i="3"/>
  <c r="F68" i="3"/>
  <c r="E68" i="3"/>
  <c r="N67" i="3"/>
  <c r="M67" i="3"/>
  <c r="L67" i="3"/>
  <c r="K67" i="3"/>
  <c r="J67" i="3"/>
  <c r="I67" i="3"/>
  <c r="H67" i="3"/>
  <c r="G67" i="3"/>
  <c r="F67" i="3"/>
  <c r="E67" i="3"/>
  <c r="N66" i="3"/>
  <c r="M66" i="3"/>
  <c r="L66" i="3"/>
  <c r="K66" i="3"/>
  <c r="J66" i="3"/>
  <c r="I66" i="3"/>
  <c r="H66" i="3"/>
  <c r="G66" i="3"/>
  <c r="F66" i="3"/>
  <c r="E66" i="3"/>
  <c r="N65" i="3"/>
  <c r="M65" i="3"/>
  <c r="L65" i="3"/>
  <c r="K65" i="3"/>
  <c r="J65" i="3"/>
  <c r="I65" i="3"/>
  <c r="H65" i="3"/>
  <c r="G65" i="3"/>
  <c r="F65" i="3"/>
  <c r="E65" i="3"/>
  <c r="N64" i="3"/>
  <c r="M64" i="3"/>
  <c r="L64" i="3"/>
  <c r="K64" i="3"/>
  <c r="J64" i="3"/>
  <c r="I64" i="3"/>
  <c r="H64" i="3"/>
  <c r="G64" i="3"/>
  <c r="F64" i="3"/>
  <c r="E64" i="3"/>
  <c r="N63" i="3"/>
  <c r="M63" i="3"/>
  <c r="L63" i="3"/>
  <c r="K63" i="3"/>
  <c r="J63" i="3"/>
  <c r="I63" i="3"/>
  <c r="H63" i="3"/>
  <c r="G63" i="3"/>
  <c r="F63" i="3"/>
  <c r="E63" i="3"/>
  <c r="N61" i="3"/>
  <c r="M61" i="3"/>
  <c r="L61" i="3"/>
  <c r="K61" i="3"/>
  <c r="J61" i="3"/>
  <c r="I61" i="3"/>
  <c r="H61" i="3"/>
  <c r="G61" i="3"/>
  <c r="F61" i="3"/>
  <c r="E61" i="3"/>
  <c r="N60" i="3"/>
  <c r="M60" i="3"/>
  <c r="L60" i="3"/>
  <c r="K60" i="3"/>
  <c r="J60" i="3"/>
  <c r="I60" i="3"/>
  <c r="H60" i="3"/>
  <c r="G60" i="3"/>
  <c r="F60" i="3"/>
  <c r="E60" i="3"/>
  <c r="N59" i="3"/>
  <c r="M59" i="3"/>
  <c r="L59" i="3"/>
  <c r="K59" i="3"/>
  <c r="J59" i="3"/>
  <c r="I59" i="3"/>
  <c r="H59" i="3"/>
  <c r="G59" i="3"/>
  <c r="F59" i="3"/>
  <c r="E59" i="3"/>
  <c r="N58" i="3"/>
  <c r="M58" i="3"/>
  <c r="L58" i="3"/>
  <c r="K58" i="3"/>
  <c r="J58" i="3"/>
  <c r="I58" i="3"/>
  <c r="H58" i="3"/>
  <c r="G58" i="3"/>
  <c r="F58" i="3"/>
  <c r="E58" i="3"/>
  <c r="N57" i="3"/>
  <c r="M57" i="3"/>
  <c r="L57" i="3"/>
  <c r="K57" i="3"/>
  <c r="J57" i="3"/>
  <c r="I57" i="3"/>
  <c r="H57" i="3"/>
  <c r="G57" i="3"/>
  <c r="F57" i="3"/>
  <c r="E57" i="3"/>
  <c r="N56" i="3"/>
  <c r="M56" i="3"/>
  <c r="L56" i="3"/>
  <c r="K56" i="3"/>
  <c r="J56" i="3"/>
  <c r="I56" i="3"/>
  <c r="H56" i="3"/>
  <c r="G56" i="3"/>
  <c r="F56" i="3"/>
  <c r="E56" i="3"/>
  <c r="N55" i="3"/>
  <c r="M55" i="3"/>
  <c r="L55" i="3"/>
  <c r="K55" i="3"/>
  <c r="J55" i="3"/>
  <c r="I55" i="3"/>
  <c r="H55" i="3"/>
  <c r="G55" i="3"/>
  <c r="F55" i="3"/>
  <c r="E55" i="3"/>
  <c r="N54" i="3"/>
  <c r="M54" i="3"/>
  <c r="L54" i="3"/>
  <c r="K54" i="3"/>
  <c r="J54" i="3"/>
  <c r="I54" i="3"/>
  <c r="H54" i="3"/>
  <c r="G54" i="3"/>
  <c r="F54" i="3"/>
  <c r="E54" i="3"/>
  <c r="N53" i="3"/>
  <c r="M53" i="3"/>
  <c r="L53" i="3"/>
  <c r="K53" i="3"/>
  <c r="J53" i="3"/>
  <c r="I53" i="3"/>
  <c r="H53" i="3"/>
  <c r="G53" i="3"/>
  <c r="F53" i="3"/>
  <c r="E53" i="3"/>
  <c r="N52" i="3"/>
  <c r="M52" i="3"/>
  <c r="L52" i="3"/>
  <c r="K52" i="3"/>
  <c r="J52" i="3"/>
  <c r="I52" i="3"/>
  <c r="H52" i="3"/>
  <c r="G52" i="3"/>
  <c r="F52" i="3"/>
  <c r="E52" i="3"/>
  <c r="N51" i="3"/>
  <c r="M51" i="3"/>
  <c r="L51" i="3"/>
  <c r="K51" i="3"/>
  <c r="J51" i="3"/>
  <c r="I51" i="3"/>
  <c r="H51" i="3"/>
  <c r="G51" i="3"/>
  <c r="F51" i="3"/>
  <c r="E51" i="3"/>
  <c r="N50" i="3"/>
  <c r="M50" i="3"/>
  <c r="L50" i="3"/>
  <c r="K50" i="3"/>
  <c r="J50" i="3"/>
  <c r="I50" i="3"/>
  <c r="H50" i="3"/>
  <c r="G50" i="3"/>
  <c r="F50" i="3"/>
  <c r="E50" i="3"/>
  <c r="N49" i="3"/>
  <c r="M49" i="3"/>
  <c r="L49" i="3"/>
  <c r="K49" i="3"/>
  <c r="J49" i="3"/>
  <c r="I49" i="3"/>
  <c r="H49" i="3"/>
  <c r="G49" i="3"/>
  <c r="F49" i="3"/>
  <c r="E49" i="3"/>
  <c r="N47" i="3"/>
  <c r="M47" i="3"/>
  <c r="L47" i="3"/>
  <c r="K47" i="3"/>
  <c r="J47" i="3"/>
  <c r="I47" i="3"/>
  <c r="H47" i="3"/>
  <c r="G47" i="3"/>
  <c r="F47" i="3"/>
  <c r="E47" i="3"/>
  <c r="N46" i="3"/>
  <c r="M46" i="3"/>
  <c r="L46" i="3"/>
  <c r="K46" i="3"/>
  <c r="J46" i="3"/>
  <c r="I46" i="3"/>
  <c r="H46" i="3"/>
  <c r="G46" i="3"/>
  <c r="F46" i="3"/>
  <c r="E46" i="3"/>
  <c r="N45" i="3"/>
  <c r="M45" i="3"/>
  <c r="L45" i="3"/>
  <c r="K45" i="3"/>
  <c r="J45" i="3"/>
  <c r="I45" i="3"/>
  <c r="H45" i="3"/>
  <c r="G45" i="3"/>
  <c r="F45" i="3"/>
  <c r="E45" i="3"/>
  <c r="N44" i="3"/>
  <c r="M44" i="3"/>
  <c r="L44" i="3"/>
  <c r="K44" i="3"/>
  <c r="J44" i="3"/>
  <c r="I44" i="3"/>
  <c r="H44" i="3"/>
  <c r="G44" i="3"/>
  <c r="F44" i="3"/>
  <c r="E44" i="3"/>
  <c r="N43" i="3"/>
  <c r="M43" i="3"/>
  <c r="L43" i="3"/>
  <c r="K43" i="3"/>
  <c r="J43" i="3"/>
  <c r="I43" i="3"/>
  <c r="H43" i="3"/>
  <c r="G43" i="3"/>
  <c r="F43" i="3"/>
  <c r="E43" i="3"/>
  <c r="N42" i="3"/>
  <c r="M42" i="3"/>
  <c r="L42" i="3"/>
  <c r="K42" i="3"/>
  <c r="J42" i="3"/>
  <c r="I42" i="3"/>
  <c r="H42" i="3"/>
  <c r="G42" i="3"/>
  <c r="F42" i="3"/>
  <c r="E42" i="3"/>
  <c r="N41" i="3"/>
  <c r="M41" i="3"/>
  <c r="L41" i="3"/>
  <c r="K41" i="3"/>
  <c r="J41" i="3"/>
  <c r="I41" i="3"/>
  <c r="H41" i="3"/>
  <c r="G41" i="3"/>
  <c r="F41" i="3"/>
  <c r="E41" i="3"/>
  <c r="N40" i="3"/>
  <c r="M40" i="3"/>
  <c r="L40" i="3"/>
  <c r="K40" i="3"/>
  <c r="J40" i="3"/>
  <c r="I40" i="3"/>
  <c r="H40" i="3"/>
  <c r="G40" i="3"/>
  <c r="F40" i="3"/>
  <c r="E40" i="3"/>
  <c r="N39" i="3"/>
  <c r="M39" i="3"/>
  <c r="L39" i="3"/>
  <c r="K39" i="3"/>
  <c r="J39" i="3"/>
  <c r="I39" i="3"/>
  <c r="H39" i="3"/>
  <c r="G39" i="3"/>
  <c r="F39" i="3"/>
  <c r="E39" i="3"/>
  <c r="N38" i="3"/>
  <c r="M38" i="3"/>
  <c r="L38" i="3"/>
  <c r="K38" i="3"/>
  <c r="J38" i="3"/>
  <c r="I38" i="3"/>
  <c r="H38" i="3"/>
  <c r="G38" i="3"/>
  <c r="F38" i="3"/>
  <c r="E38" i="3"/>
  <c r="N36" i="3"/>
  <c r="M36" i="3"/>
  <c r="L36" i="3"/>
  <c r="K36" i="3"/>
  <c r="J36" i="3"/>
  <c r="I36" i="3"/>
  <c r="H36" i="3"/>
  <c r="G36" i="3"/>
  <c r="F36" i="3"/>
  <c r="E36" i="3"/>
  <c r="N35" i="3"/>
  <c r="M35" i="3"/>
  <c r="L35" i="3"/>
  <c r="K35" i="3"/>
  <c r="J35" i="3"/>
  <c r="I35" i="3"/>
  <c r="H35" i="3"/>
  <c r="G35" i="3"/>
  <c r="F35" i="3"/>
  <c r="E35" i="3"/>
  <c r="N34" i="3"/>
  <c r="M34" i="3"/>
  <c r="L34" i="3"/>
  <c r="K34" i="3"/>
  <c r="J34" i="3"/>
  <c r="I34" i="3"/>
  <c r="H34" i="3"/>
  <c r="G34" i="3"/>
  <c r="F34" i="3"/>
  <c r="E34" i="3"/>
  <c r="N33" i="3"/>
  <c r="M33" i="3"/>
  <c r="L33" i="3"/>
  <c r="K33" i="3"/>
  <c r="J33" i="3"/>
  <c r="I33" i="3"/>
  <c r="H33" i="3"/>
  <c r="G33" i="3"/>
  <c r="F33" i="3"/>
  <c r="E33" i="3"/>
  <c r="N32" i="3"/>
  <c r="M32" i="3"/>
  <c r="L32" i="3"/>
  <c r="K32" i="3"/>
  <c r="J32" i="3"/>
  <c r="I32" i="3"/>
  <c r="H32" i="3"/>
  <c r="G32" i="3"/>
  <c r="F32" i="3"/>
  <c r="E32" i="3"/>
  <c r="N31" i="3"/>
  <c r="M31" i="3"/>
  <c r="L31" i="3"/>
  <c r="K31" i="3"/>
  <c r="J31" i="3"/>
  <c r="I31" i="3"/>
  <c r="H31" i="3"/>
  <c r="G31" i="3"/>
  <c r="F31" i="3"/>
  <c r="E31" i="3"/>
  <c r="N30" i="3"/>
  <c r="M30" i="3"/>
  <c r="L30" i="3"/>
  <c r="K30" i="3"/>
  <c r="J30" i="3"/>
  <c r="I30" i="3"/>
  <c r="H30" i="3"/>
  <c r="G30" i="3"/>
  <c r="F30" i="3"/>
  <c r="E30" i="3"/>
  <c r="N29" i="3"/>
  <c r="M29" i="3"/>
  <c r="L29" i="3"/>
  <c r="K29" i="3"/>
  <c r="J29" i="3"/>
  <c r="I29" i="3"/>
  <c r="H29" i="3"/>
  <c r="G29" i="3"/>
  <c r="F29" i="3"/>
  <c r="E29" i="3"/>
  <c r="N28" i="3"/>
  <c r="M28" i="3"/>
  <c r="L28" i="3"/>
  <c r="K28" i="3"/>
  <c r="J28" i="3"/>
  <c r="I28" i="3"/>
  <c r="H28" i="3"/>
  <c r="G28" i="3"/>
  <c r="F28" i="3"/>
  <c r="E28" i="3"/>
  <c r="N27" i="3"/>
  <c r="M27" i="3"/>
  <c r="L27" i="3"/>
  <c r="K27" i="3"/>
  <c r="J27" i="3"/>
  <c r="I27" i="3"/>
  <c r="H27" i="3"/>
  <c r="G27" i="3"/>
  <c r="F27" i="3"/>
  <c r="E27" i="3"/>
  <c r="N26" i="3"/>
  <c r="M26" i="3"/>
  <c r="L26" i="3"/>
  <c r="K26" i="3"/>
  <c r="J26" i="3"/>
  <c r="I26" i="3"/>
  <c r="H26" i="3"/>
  <c r="G26" i="3"/>
  <c r="F26" i="3"/>
  <c r="E26" i="3"/>
  <c r="N24" i="3"/>
  <c r="M24" i="3"/>
  <c r="L24" i="3"/>
  <c r="K24" i="3"/>
  <c r="J24" i="3"/>
  <c r="I24" i="3"/>
  <c r="H24" i="3"/>
  <c r="G24" i="3"/>
  <c r="F24" i="3"/>
  <c r="E24" i="3"/>
  <c r="N23" i="3"/>
  <c r="M23" i="3"/>
  <c r="L23" i="3"/>
  <c r="K23" i="3"/>
  <c r="J23" i="3"/>
  <c r="I23" i="3"/>
  <c r="H23" i="3"/>
  <c r="G23" i="3"/>
  <c r="F23" i="3"/>
  <c r="E23" i="3"/>
  <c r="N22" i="3"/>
  <c r="M22" i="3"/>
  <c r="L22" i="3"/>
  <c r="K22" i="3"/>
  <c r="J22" i="3"/>
  <c r="I22" i="3"/>
  <c r="H22" i="3"/>
  <c r="G22" i="3"/>
  <c r="F22" i="3"/>
  <c r="E22" i="3"/>
  <c r="N21" i="3"/>
  <c r="M21" i="3"/>
  <c r="L21" i="3"/>
  <c r="K21" i="3"/>
  <c r="J21" i="3"/>
  <c r="I21" i="3"/>
  <c r="H21" i="3"/>
  <c r="G21" i="3"/>
  <c r="F21" i="3"/>
  <c r="E21" i="3"/>
  <c r="N20" i="3"/>
  <c r="M20" i="3"/>
  <c r="L20" i="3"/>
  <c r="K20" i="3"/>
  <c r="J20" i="3"/>
  <c r="I20" i="3"/>
  <c r="H20" i="3"/>
  <c r="G20" i="3"/>
  <c r="F20" i="3"/>
  <c r="E20" i="3"/>
  <c r="N19" i="3"/>
  <c r="M19" i="3"/>
  <c r="L19" i="3"/>
  <c r="K19" i="3"/>
  <c r="J19" i="3"/>
  <c r="I19" i="3"/>
  <c r="H19" i="3"/>
  <c r="G19" i="3"/>
  <c r="F19" i="3"/>
  <c r="E19" i="3"/>
  <c r="N18" i="3"/>
  <c r="M18" i="3"/>
  <c r="L18" i="3"/>
  <c r="K18" i="3"/>
  <c r="J18" i="3"/>
  <c r="I18" i="3"/>
  <c r="H18" i="3"/>
  <c r="G18" i="3"/>
  <c r="F18" i="3"/>
  <c r="E18" i="3"/>
  <c r="N17" i="3"/>
  <c r="M17" i="3"/>
  <c r="L17" i="3"/>
  <c r="K17" i="3"/>
  <c r="J17" i="3"/>
  <c r="I17" i="3"/>
  <c r="H17" i="3"/>
  <c r="G17" i="3"/>
  <c r="F17" i="3"/>
  <c r="E17" i="3"/>
  <c r="N16" i="3"/>
  <c r="M16" i="3"/>
  <c r="L16" i="3"/>
  <c r="K16" i="3"/>
  <c r="J16" i="3"/>
  <c r="I16" i="3"/>
  <c r="H16" i="3"/>
  <c r="G16" i="3"/>
  <c r="F16" i="3"/>
  <c r="E16" i="3"/>
  <c r="N15" i="3"/>
  <c r="M15" i="3"/>
  <c r="L15" i="3"/>
  <c r="K15" i="3"/>
  <c r="J15" i="3"/>
  <c r="I15" i="3"/>
  <c r="H15" i="3"/>
  <c r="G15" i="3"/>
  <c r="F15" i="3"/>
  <c r="E15" i="3"/>
  <c r="N14" i="3"/>
  <c r="M14" i="3"/>
  <c r="L14" i="3"/>
  <c r="K14" i="3"/>
  <c r="J14" i="3"/>
  <c r="I14" i="3"/>
  <c r="H14" i="3"/>
  <c r="G14" i="3"/>
  <c r="F14" i="3"/>
  <c r="E14" i="3"/>
  <c r="N13" i="3"/>
  <c r="M13" i="3"/>
  <c r="L13" i="3"/>
  <c r="K13" i="3"/>
  <c r="J13" i="3"/>
  <c r="I13" i="3"/>
  <c r="H13" i="3"/>
  <c r="G13" i="3"/>
  <c r="F13" i="3"/>
  <c r="E13" i="3"/>
  <c r="N12" i="3"/>
  <c r="M12" i="3"/>
  <c r="L12" i="3"/>
  <c r="K12" i="3"/>
  <c r="J12" i="3"/>
  <c r="I12" i="3"/>
  <c r="H12" i="3"/>
  <c r="G12" i="3"/>
  <c r="F12" i="3"/>
  <c r="E12" i="3"/>
  <c r="AV148" i="2"/>
  <c r="AU148" i="2"/>
  <c r="AT148" i="2"/>
  <c r="AS148" i="2"/>
  <c r="AR148" i="2"/>
  <c r="AQ148" i="2"/>
  <c r="AP148" i="2"/>
  <c r="AO148" i="2"/>
  <c r="AN148" i="2"/>
  <c r="AM148" i="2"/>
  <c r="AV147" i="2"/>
  <c r="AU147" i="2"/>
  <c r="AT147" i="2"/>
  <c r="AS147" i="2"/>
  <c r="AR147" i="2"/>
  <c r="AQ147" i="2"/>
  <c r="AP147" i="2"/>
  <c r="AO147" i="2"/>
  <c r="AN147" i="2"/>
  <c r="AM147" i="2"/>
  <c r="AV146" i="2"/>
  <c r="AU146" i="2"/>
  <c r="AT146" i="2"/>
  <c r="AS146" i="2"/>
  <c r="AR146" i="2"/>
  <c r="AQ146" i="2"/>
  <c r="AP146" i="2"/>
  <c r="AO146" i="2"/>
  <c r="AN146" i="2"/>
  <c r="AM146" i="2"/>
  <c r="AV145" i="2"/>
  <c r="AU145" i="2"/>
  <c r="AT145" i="2"/>
  <c r="AS145" i="2"/>
  <c r="AR145" i="2"/>
  <c r="AQ145" i="2"/>
  <c r="AP145" i="2"/>
  <c r="AO145" i="2"/>
  <c r="AN145" i="2"/>
  <c r="AM145" i="2"/>
  <c r="AV144" i="2"/>
  <c r="AU144" i="2"/>
  <c r="AT144" i="2"/>
  <c r="AS144" i="2"/>
  <c r="AR144" i="2"/>
  <c r="AQ144" i="2"/>
  <c r="AP144" i="2"/>
  <c r="AO144" i="2"/>
  <c r="AN144" i="2"/>
  <c r="AM144" i="2"/>
  <c r="AV143" i="2"/>
  <c r="AU143" i="2"/>
  <c r="AT143" i="2"/>
  <c r="AS143" i="2"/>
  <c r="AR143" i="2"/>
  <c r="AQ143" i="2"/>
  <c r="AP143" i="2"/>
  <c r="AO143" i="2"/>
  <c r="AN143" i="2"/>
  <c r="AM143" i="2"/>
  <c r="AV142" i="2"/>
  <c r="AU142" i="2"/>
  <c r="AT142" i="2"/>
  <c r="AS142" i="2"/>
  <c r="AR142" i="2"/>
  <c r="AQ142" i="2"/>
  <c r="AP142" i="2"/>
  <c r="AO142" i="2"/>
  <c r="AN142" i="2"/>
  <c r="AM142" i="2"/>
  <c r="AV140" i="2"/>
  <c r="AU140" i="2"/>
  <c r="AT140" i="2"/>
  <c r="AS140" i="2"/>
  <c r="AR140" i="2"/>
  <c r="AQ140" i="2"/>
  <c r="AP140" i="2"/>
  <c r="AO140" i="2"/>
  <c r="AN140" i="2"/>
  <c r="AM140" i="2"/>
  <c r="AV139" i="2"/>
  <c r="AU139" i="2"/>
  <c r="AT139" i="2"/>
  <c r="AS139" i="2"/>
  <c r="AR139" i="2"/>
  <c r="AQ139" i="2"/>
  <c r="AP139" i="2"/>
  <c r="AO139" i="2"/>
  <c r="AN139" i="2"/>
  <c r="AM139" i="2"/>
  <c r="AV138" i="2"/>
  <c r="AU138" i="2"/>
  <c r="AT138" i="2"/>
  <c r="AS138" i="2"/>
  <c r="AR138" i="2"/>
  <c r="AQ138" i="2"/>
  <c r="AP138" i="2"/>
  <c r="AO138" i="2"/>
  <c r="AN138" i="2"/>
  <c r="AM138" i="2"/>
  <c r="AV137" i="2"/>
  <c r="AU137" i="2"/>
  <c r="AT137" i="2"/>
  <c r="AS137" i="2"/>
  <c r="AR137" i="2"/>
  <c r="AQ137" i="2"/>
  <c r="AP137" i="2"/>
  <c r="AO137" i="2"/>
  <c r="AN137" i="2"/>
  <c r="AM137" i="2"/>
  <c r="AV135" i="2"/>
  <c r="AU135" i="2"/>
  <c r="AT135" i="2"/>
  <c r="AS135" i="2"/>
  <c r="AR135" i="2"/>
  <c r="AQ135" i="2"/>
  <c r="AP135" i="2"/>
  <c r="AO135" i="2"/>
  <c r="AN135" i="2"/>
  <c r="AM135" i="2"/>
  <c r="AV134" i="2"/>
  <c r="AU134" i="2"/>
  <c r="AT134" i="2"/>
  <c r="AS134" i="2"/>
  <c r="AR134" i="2"/>
  <c r="AQ134" i="2"/>
  <c r="AP134" i="2"/>
  <c r="AO134" i="2"/>
  <c r="AN134" i="2"/>
  <c r="AM134" i="2"/>
  <c r="AV133" i="2"/>
  <c r="AU133" i="2"/>
  <c r="AT133" i="2"/>
  <c r="AS133" i="2"/>
  <c r="AR133" i="2"/>
  <c r="AQ133" i="2"/>
  <c r="AP133" i="2"/>
  <c r="AO133" i="2"/>
  <c r="AN133" i="2"/>
  <c r="AM133" i="2"/>
  <c r="AV132" i="2"/>
  <c r="AU132" i="2"/>
  <c r="AT132" i="2"/>
  <c r="AS132" i="2"/>
  <c r="AR132" i="2"/>
  <c r="AQ132" i="2"/>
  <c r="AP132" i="2"/>
  <c r="AO132" i="2"/>
  <c r="AN132" i="2"/>
  <c r="AM132" i="2"/>
  <c r="AV131" i="2"/>
  <c r="AU131" i="2"/>
  <c r="AT131" i="2"/>
  <c r="AS131" i="2"/>
  <c r="AR131" i="2"/>
  <c r="AQ131" i="2"/>
  <c r="AP131" i="2"/>
  <c r="AO131" i="2"/>
  <c r="AN131" i="2"/>
  <c r="AM131" i="2"/>
  <c r="AV130" i="2"/>
  <c r="AU130" i="2"/>
  <c r="AT130" i="2"/>
  <c r="AS130" i="2"/>
  <c r="AR130" i="2"/>
  <c r="AQ130" i="2"/>
  <c r="AP130" i="2"/>
  <c r="AO130" i="2"/>
  <c r="AN130" i="2"/>
  <c r="AM130" i="2"/>
  <c r="AV129" i="2"/>
  <c r="AU129" i="2"/>
  <c r="AT129" i="2"/>
  <c r="AS129" i="2"/>
  <c r="AR129" i="2"/>
  <c r="AQ129" i="2"/>
  <c r="AP129" i="2"/>
  <c r="AO129" i="2"/>
  <c r="AN129" i="2"/>
  <c r="AM129" i="2"/>
  <c r="AV128" i="2"/>
  <c r="AU128" i="2"/>
  <c r="AT128" i="2"/>
  <c r="AS128" i="2"/>
  <c r="AR128" i="2"/>
  <c r="AQ128" i="2"/>
  <c r="AP128" i="2"/>
  <c r="AO128" i="2"/>
  <c r="AN128" i="2"/>
  <c r="AM128" i="2"/>
  <c r="AV127" i="2"/>
  <c r="AU127" i="2"/>
  <c r="AT127" i="2"/>
  <c r="AS127" i="2"/>
  <c r="AR127" i="2"/>
  <c r="AQ127" i="2"/>
  <c r="AP127" i="2"/>
  <c r="AO127" i="2"/>
  <c r="AN127" i="2"/>
  <c r="AM127" i="2"/>
  <c r="AV126" i="2"/>
  <c r="AU126" i="2"/>
  <c r="AT126" i="2"/>
  <c r="AS126" i="2"/>
  <c r="AR126" i="2"/>
  <c r="AQ126" i="2"/>
  <c r="AP126" i="2"/>
  <c r="AO126" i="2"/>
  <c r="AN126" i="2"/>
  <c r="AM126" i="2"/>
  <c r="AV125" i="2"/>
  <c r="AU125" i="2"/>
  <c r="AT125" i="2"/>
  <c r="AS125" i="2"/>
  <c r="AR125" i="2"/>
  <c r="AQ125" i="2"/>
  <c r="AP125" i="2"/>
  <c r="AO125" i="2"/>
  <c r="AN125" i="2"/>
  <c r="AM125" i="2"/>
  <c r="AV124" i="2"/>
  <c r="AU124" i="2"/>
  <c r="AT124" i="2"/>
  <c r="AS124" i="2"/>
  <c r="AR124" i="2"/>
  <c r="AQ124" i="2"/>
  <c r="AP124" i="2"/>
  <c r="AO124" i="2"/>
  <c r="AN124" i="2"/>
  <c r="AM124" i="2"/>
  <c r="AV123" i="2"/>
  <c r="AU123" i="2"/>
  <c r="AT123" i="2"/>
  <c r="AS123" i="2"/>
  <c r="AR123" i="2"/>
  <c r="AQ123" i="2"/>
  <c r="AP123" i="2"/>
  <c r="AO123" i="2"/>
  <c r="AN123" i="2"/>
  <c r="AM123" i="2"/>
  <c r="AV121" i="2"/>
  <c r="AU121" i="2"/>
  <c r="AT121" i="2"/>
  <c r="AS121" i="2"/>
  <c r="AR121" i="2"/>
  <c r="AQ121" i="2"/>
  <c r="AP121" i="2"/>
  <c r="AO121" i="2"/>
  <c r="AN121" i="2"/>
  <c r="AM121" i="2"/>
  <c r="AV120" i="2"/>
  <c r="AU120" i="2"/>
  <c r="AT120" i="2"/>
  <c r="AS120" i="2"/>
  <c r="AR120" i="2"/>
  <c r="AQ120" i="2"/>
  <c r="AP120" i="2"/>
  <c r="AO120" i="2"/>
  <c r="AN120" i="2"/>
  <c r="AM120" i="2"/>
  <c r="AV119" i="2"/>
  <c r="AU119" i="2"/>
  <c r="AT119" i="2"/>
  <c r="AS119" i="2"/>
  <c r="AR119" i="2"/>
  <c r="AQ119" i="2"/>
  <c r="AP119" i="2"/>
  <c r="AO119" i="2"/>
  <c r="AN119" i="2"/>
  <c r="AM119" i="2"/>
  <c r="AV118" i="2"/>
  <c r="AU118" i="2"/>
  <c r="AT118" i="2"/>
  <c r="AS118" i="2"/>
  <c r="AR118" i="2"/>
  <c r="AQ118" i="2"/>
  <c r="AP118" i="2"/>
  <c r="AO118" i="2"/>
  <c r="AN118" i="2"/>
  <c r="AM118" i="2"/>
  <c r="AV117" i="2"/>
  <c r="AU117" i="2"/>
  <c r="AT117" i="2"/>
  <c r="AS117" i="2"/>
  <c r="AR117" i="2"/>
  <c r="AQ117" i="2"/>
  <c r="AP117" i="2"/>
  <c r="AO117" i="2"/>
  <c r="AN117" i="2"/>
  <c r="AM117" i="2"/>
  <c r="AV116" i="2"/>
  <c r="AU116" i="2"/>
  <c r="AT116" i="2"/>
  <c r="AS116" i="2"/>
  <c r="AR116" i="2"/>
  <c r="AQ116" i="2"/>
  <c r="AP116" i="2"/>
  <c r="AO116" i="2"/>
  <c r="AN116" i="2"/>
  <c r="AM116" i="2"/>
  <c r="AV115" i="2"/>
  <c r="AU115" i="2"/>
  <c r="AT115" i="2"/>
  <c r="AS115" i="2"/>
  <c r="AR115" i="2"/>
  <c r="AQ115" i="2"/>
  <c r="AP115" i="2"/>
  <c r="AO115" i="2"/>
  <c r="AN115" i="2"/>
  <c r="AM115" i="2"/>
  <c r="AV114" i="2"/>
  <c r="AU114" i="2"/>
  <c r="AT114" i="2"/>
  <c r="AS114" i="2"/>
  <c r="AR114" i="2"/>
  <c r="AQ114" i="2"/>
  <c r="AP114" i="2"/>
  <c r="AO114" i="2"/>
  <c r="AN114" i="2"/>
  <c r="AM114" i="2"/>
  <c r="AV113" i="2"/>
  <c r="AU113" i="2"/>
  <c r="AT113" i="2"/>
  <c r="AS113" i="2"/>
  <c r="AR113" i="2"/>
  <c r="AQ113" i="2"/>
  <c r="AP113" i="2"/>
  <c r="AO113" i="2"/>
  <c r="AN113" i="2"/>
  <c r="AM113" i="2"/>
  <c r="AV112" i="2"/>
  <c r="AU112" i="2"/>
  <c r="AT112" i="2"/>
  <c r="AS112" i="2"/>
  <c r="AR112" i="2"/>
  <c r="AQ112" i="2"/>
  <c r="AP112" i="2"/>
  <c r="AO112" i="2"/>
  <c r="AN112" i="2"/>
  <c r="AM112" i="2"/>
  <c r="AV111" i="2"/>
  <c r="AU111" i="2"/>
  <c r="AT111" i="2"/>
  <c r="AS111" i="2"/>
  <c r="AR111" i="2"/>
  <c r="AQ111" i="2"/>
  <c r="AP111" i="2"/>
  <c r="AO111" i="2"/>
  <c r="AN111" i="2"/>
  <c r="AM111" i="2"/>
  <c r="AV110" i="2"/>
  <c r="AU110" i="2"/>
  <c r="AT110" i="2"/>
  <c r="AS110" i="2"/>
  <c r="AR110" i="2"/>
  <c r="AQ110" i="2"/>
  <c r="AP110" i="2"/>
  <c r="AO110" i="2"/>
  <c r="AN110" i="2"/>
  <c r="AM110" i="2"/>
  <c r="AV108" i="2"/>
  <c r="AU108" i="2"/>
  <c r="AT108" i="2"/>
  <c r="AS108" i="2"/>
  <c r="AR108" i="2"/>
  <c r="AQ108" i="2"/>
  <c r="AP108" i="2"/>
  <c r="AO108" i="2"/>
  <c r="AN108" i="2"/>
  <c r="AM108" i="2"/>
  <c r="AV107" i="2"/>
  <c r="AU107" i="2"/>
  <c r="AT107" i="2"/>
  <c r="AS107" i="2"/>
  <c r="AR107" i="2"/>
  <c r="AQ107" i="2"/>
  <c r="AP107" i="2"/>
  <c r="AO107" i="2"/>
  <c r="AN107" i="2"/>
  <c r="AM107" i="2"/>
  <c r="AV106" i="2"/>
  <c r="AU106" i="2"/>
  <c r="AT106" i="2"/>
  <c r="AS106" i="2"/>
  <c r="AR106" i="2"/>
  <c r="AQ106" i="2"/>
  <c r="AP106" i="2"/>
  <c r="AO106" i="2"/>
  <c r="AN106" i="2"/>
  <c r="AM106" i="2"/>
  <c r="AV105" i="2"/>
  <c r="AU105" i="2"/>
  <c r="AT105" i="2"/>
  <c r="AS105" i="2"/>
  <c r="AR105" i="2"/>
  <c r="AQ105" i="2"/>
  <c r="AP105" i="2"/>
  <c r="AO105" i="2"/>
  <c r="AN105" i="2"/>
  <c r="AM105" i="2"/>
  <c r="AV104" i="2"/>
  <c r="AU104" i="2"/>
  <c r="AT104" i="2"/>
  <c r="AS104" i="2"/>
  <c r="AR104" i="2"/>
  <c r="AQ104" i="2"/>
  <c r="AP104" i="2"/>
  <c r="AO104" i="2"/>
  <c r="AN104" i="2"/>
  <c r="AM104" i="2"/>
  <c r="AV103" i="2"/>
  <c r="AU103" i="2"/>
  <c r="AT103" i="2"/>
  <c r="AS103" i="2"/>
  <c r="AR103" i="2"/>
  <c r="AQ103" i="2"/>
  <c r="AP103" i="2"/>
  <c r="AO103" i="2"/>
  <c r="AN103" i="2"/>
  <c r="AM103" i="2"/>
  <c r="AV102" i="2"/>
  <c r="AU102" i="2"/>
  <c r="AT102" i="2"/>
  <c r="AS102" i="2"/>
  <c r="AR102" i="2"/>
  <c r="AQ102" i="2"/>
  <c r="AP102" i="2"/>
  <c r="AO102" i="2"/>
  <c r="AN102" i="2"/>
  <c r="AM102" i="2"/>
  <c r="AV101" i="2"/>
  <c r="AU101" i="2"/>
  <c r="AT101" i="2"/>
  <c r="AS101" i="2"/>
  <c r="AR101" i="2"/>
  <c r="AQ101" i="2"/>
  <c r="AP101" i="2"/>
  <c r="AO101" i="2"/>
  <c r="AN101" i="2"/>
  <c r="AM101" i="2"/>
  <c r="AV100" i="2"/>
  <c r="AU100" i="2"/>
  <c r="AT100" i="2"/>
  <c r="AS100" i="2"/>
  <c r="AR100" i="2"/>
  <c r="AQ100" i="2"/>
  <c r="AP100" i="2"/>
  <c r="AO100" i="2"/>
  <c r="AN100" i="2"/>
  <c r="AM100" i="2"/>
  <c r="AV99" i="2"/>
  <c r="AU99" i="2"/>
  <c r="AT99" i="2"/>
  <c r="AS99" i="2"/>
  <c r="AR99" i="2"/>
  <c r="AQ99" i="2"/>
  <c r="AP99" i="2"/>
  <c r="AO99" i="2"/>
  <c r="AN99" i="2"/>
  <c r="AM99" i="2"/>
  <c r="AV98" i="2"/>
  <c r="AU98" i="2"/>
  <c r="AT98" i="2"/>
  <c r="AS98" i="2"/>
  <c r="AR98" i="2"/>
  <c r="AQ98" i="2"/>
  <c r="AP98" i="2"/>
  <c r="AO98" i="2"/>
  <c r="AN98" i="2"/>
  <c r="AM98" i="2"/>
  <c r="AV97" i="2"/>
  <c r="AU97" i="2"/>
  <c r="AT97" i="2"/>
  <c r="AS97" i="2"/>
  <c r="AR97" i="2"/>
  <c r="AQ97" i="2"/>
  <c r="AP97" i="2"/>
  <c r="AO97" i="2"/>
  <c r="AN97" i="2"/>
  <c r="AM97" i="2"/>
  <c r="AV96" i="2"/>
  <c r="AU96" i="2"/>
  <c r="AT96" i="2"/>
  <c r="AS96" i="2"/>
  <c r="AR96" i="2"/>
  <c r="AQ96" i="2"/>
  <c r="AP96" i="2"/>
  <c r="AO96" i="2"/>
  <c r="AN96" i="2"/>
  <c r="AM96" i="2"/>
  <c r="AV95" i="2"/>
  <c r="AU95" i="2"/>
  <c r="AT95" i="2"/>
  <c r="AS95" i="2"/>
  <c r="AR95" i="2"/>
  <c r="AQ95" i="2"/>
  <c r="AP95" i="2"/>
  <c r="AO95" i="2"/>
  <c r="AN95" i="2"/>
  <c r="AM95" i="2"/>
  <c r="AV94" i="2"/>
  <c r="AU94" i="2"/>
  <c r="AT94" i="2"/>
  <c r="AS94" i="2"/>
  <c r="AR94" i="2"/>
  <c r="AQ94" i="2"/>
  <c r="AP94" i="2"/>
  <c r="AO94" i="2"/>
  <c r="AN94" i="2"/>
  <c r="AM94" i="2"/>
  <c r="AV93" i="2"/>
  <c r="AU93" i="2"/>
  <c r="AT93" i="2"/>
  <c r="AS93" i="2"/>
  <c r="AR93" i="2"/>
  <c r="AQ93" i="2"/>
  <c r="AP93" i="2"/>
  <c r="AO93" i="2"/>
  <c r="AN93" i="2"/>
  <c r="AM93" i="2"/>
  <c r="AV92" i="2"/>
  <c r="AU92" i="2"/>
  <c r="AT92" i="2"/>
  <c r="AS92" i="2"/>
  <c r="AR92" i="2"/>
  <c r="AQ92" i="2"/>
  <c r="AP92" i="2"/>
  <c r="AO92" i="2"/>
  <c r="AN92" i="2"/>
  <c r="AM92" i="2"/>
  <c r="AV91" i="2"/>
  <c r="AU91" i="2"/>
  <c r="AT91" i="2"/>
  <c r="AS91" i="2"/>
  <c r="AR91" i="2"/>
  <c r="AQ91" i="2"/>
  <c r="AP91" i="2"/>
  <c r="AO91" i="2"/>
  <c r="AN91" i="2"/>
  <c r="AM91" i="2"/>
  <c r="AV89" i="2"/>
  <c r="AU89" i="2"/>
  <c r="AT89" i="2"/>
  <c r="AS89" i="2"/>
  <c r="AR89" i="2"/>
  <c r="AQ89" i="2"/>
  <c r="AP89" i="2"/>
  <c r="AO89" i="2"/>
  <c r="AN89" i="2"/>
  <c r="AM89" i="2"/>
  <c r="AV88" i="2"/>
  <c r="AU88" i="2"/>
  <c r="AT88" i="2"/>
  <c r="AS88" i="2"/>
  <c r="AR88" i="2"/>
  <c r="AQ88" i="2"/>
  <c r="AP88" i="2"/>
  <c r="AO88" i="2"/>
  <c r="AN88" i="2"/>
  <c r="AM88" i="2"/>
  <c r="AV87" i="2"/>
  <c r="AU87" i="2"/>
  <c r="AT87" i="2"/>
  <c r="AS87" i="2"/>
  <c r="AR87" i="2"/>
  <c r="AQ87" i="2"/>
  <c r="AP87" i="2"/>
  <c r="AO87" i="2"/>
  <c r="AN87" i="2"/>
  <c r="AM87" i="2"/>
  <c r="AV86" i="2"/>
  <c r="AU86" i="2"/>
  <c r="AT86" i="2"/>
  <c r="AS86" i="2"/>
  <c r="AR86" i="2"/>
  <c r="AQ86" i="2"/>
  <c r="AP86" i="2"/>
  <c r="AO86" i="2"/>
  <c r="AN86" i="2"/>
  <c r="AM86" i="2"/>
  <c r="AV85" i="2"/>
  <c r="AU85" i="2"/>
  <c r="AT85" i="2"/>
  <c r="AS85" i="2"/>
  <c r="AR85" i="2"/>
  <c r="AQ85" i="2"/>
  <c r="AP85" i="2"/>
  <c r="AO85" i="2"/>
  <c r="AN85" i="2"/>
  <c r="AM85" i="2"/>
  <c r="AV84" i="2"/>
  <c r="AU84" i="2"/>
  <c r="AT84" i="2"/>
  <c r="AS84" i="2"/>
  <c r="AR84" i="2"/>
  <c r="AQ84" i="2"/>
  <c r="AP84" i="2"/>
  <c r="AO84" i="2"/>
  <c r="AN84" i="2"/>
  <c r="AM84" i="2"/>
  <c r="AV83" i="2"/>
  <c r="AU83" i="2"/>
  <c r="AT83" i="2"/>
  <c r="AS83" i="2"/>
  <c r="AR83" i="2"/>
  <c r="AQ83" i="2"/>
  <c r="AP83" i="2"/>
  <c r="AO83" i="2"/>
  <c r="AN83" i="2"/>
  <c r="AM83" i="2"/>
  <c r="AV82" i="2"/>
  <c r="AU82" i="2"/>
  <c r="AT82" i="2"/>
  <c r="AS82" i="2"/>
  <c r="AR82" i="2"/>
  <c r="AQ82" i="2"/>
  <c r="AP82" i="2"/>
  <c r="AO82" i="2"/>
  <c r="AN82" i="2"/>
  <c r="AM82" i="2"/>
  <c r="AV81" i="2"/>
  <c r="AU81" i="2"/>
  <c r="AT81" i="2"/>
  <c r="AS81" i="2"/>
  <c r="AR81" i="2"/>
  <c r="AQ81" i="2"/>
  <c r="AP81" i="2"/>
  <c r="AO81" i="2"/>
  <c r="AN81" i="2"/>
  <c r="AM81" i="2"/>
  <c r="AV80" i="2"/>
  <c r="AU80" i="2"/>
  <c r="AT80" i="2"/>
  <c r="AS80" i="2"/>
  <c r="AR80" i="2"/>
  <c r="AQ80" i="2"/>
  <c r="AP80" i="2"/>
  <c r="AO80" i="2"/>
  <c r="AN80" i="2"/>
  <c r="AM80" i="2"/>
  <c r="AV78" i="2"/>
  <c r="AU78" i="2"/>
  <c r="AT78" i="2"/>
  <c r="AS78" i="2"/>
  <c r="AR78" i="2"/>
  <c r="AQ78" i="2"/>
  <c r="AP78" i="2"/>
  <c r="AO78" i="2"/>
  <c r="AN78" i="2"/>
  <c r="AM78" i="2"/>
  <c r="AV77" i="2"/>
  <c r="AU77" i="2"/>
  <c r="AT77" i="2"/>
  <c r="AS77" i="2"/>
  <c r="AR77" i="2"/>
  <c r="AQ77" i="2"/>
  <c r="AP77" i="2"/>
  <c r="AO77" i="2"/>
  <c r="AN77" i="2"/>
  <c r="AM77" i="2"/>
  <c r="AV76" i="2"/>
  <c r="AU76" i="2"/>
  <c r="AT76" i="2"/>
  <c r="AS76" i="2"/>
  <c r="AR76" i="2"/>
  <c r="AQ76" i="2"/>
  <c r="AP76" i="2"/>
  <c r="AO76" i="2"/>
  <c r="AN76" i="2"/>
  <c r="AM76" i="2"/>
  <c r="AV75" i="2"/>
  <c r="AU75" i="2"/>
  <c r="AT75" i="2"/>
  <c r="AS75" i="2"/>
  <c r="AR75" i="2"/>
  <c r="AQ75" i="2"/>
  <c r="AP75" i="2"/>
  <c r="AO75" i="2"/>
  <c r="AN75" i="2"/>
  <c r="AM75" i="2"/>
  <c r="AV74" i="2"/>
  <c r="AU74" i="2"/>
  <c r="AT74" i="2"/>
  <c r="AS74" i="2"/>
  <c r="AR74" i="2"/>
  <c r="AQ74" i="2"/>
  <c r="AP74" i="2"/>
  <c r="AO74" i="2"/>
  <c r="AN74" i="2"/>
  <c r="AM74" i="2"/>
  <c r="AV72" i="2"/>
  <c r="AU72" i="2"/>
  <c r="AT72" i="2"/>
  <c r="AS72" i="2"/>
  <c r="AR72" i="2"/>
  <c r="AQ72" i="2"/>
  <c r="AP72" i="2"/>
  <c r="AO72" i="2"/>
  <c r="AN72" i="2"/>
  <c r="AM72" i="2"/>
  <c r="AV71" i="2"/>
  <c r="AU71" i="2"/>
  <c r="AT71" i="2"/>
  <c r="AS71" i="2"/>
  <c r="AR71" i="2"/>
  <c r="AQ71" i="2"/>
  <c r="AP71" i="2"/>
  <c r="AO71" i="2"/>
  <c r="AN71" i="2"/>
  <c r="AM71" i="2"/>
  <c r="AV70" i="2"/>
  <c r="AU70" i="2"/>
  <c r="AT70" i="2"/>
  <c r="AS70" i="2"/>
  <c r="AR70" i="2"/>
  <c r="AQ70" i="2"/>
  <c r="AP70" i="2"/>
  <c r="AO70" i="2"/>
  <c r="AN70" i="2"/>
  <c r="AM70" i="2"/>
  <c r="AV69" i="2"/>
  <c r="AU69" i="2"/>
  <c r="AT69" i="2"/>
  <c r="AS69" i="2"/>
  <c r="AR69" i="2"/>
  <c r="AQ69" i="2"/>
  <c r="AP69" i="2"/>
  <c r="AO69" i="2"/>
  <c r="AN69" i="2"/>
  <c r="AM69" i="2"/>
  <c r="AV68" i="2"/>
  <c r="AU68" i="2"/>
  <c r="AT68" i="2"/>
  <c r="AS68" i="2"/>
  <c r="AR68" i="2"/>
  <c r="AQ68" i="2"/>
  <c r="AP68" i="2"/>
  <c r="AO68" i="2"/>
  <c r="AN68" i="2"/>
  <c r="AM68" i="2"/>
  <c r="AV67" i="2"/>
  <c r="AU67" i="2"/>
  <c r="AT67" i="2"/>
  <c r="AS67" i="2"/>
  <c r="AR67" i="2"/>
  <c r="AQ67" i="2"/>
  <c r="AP67" i="2"/>
  <c r="AO67" i="2"/>
  <c r="AN67" i="2"/>
  <c r="AM67" i="2"/>
  <c r="AV66" i="2"/>
  <c r="AU66" i="2"/>
  <c r="AT66" i="2"/>
  <c r="AS66" i="2"/>
  <c r="AR66" i="2"/>
  <c r="AQ66" i="2"/>
  <c r="AP66" i="2"/>
  <c r="AO66" i="2"/>
  <c r="AN66" i="2"/>
  <c r="AM66" i="2"/>
  <c r="AV65" i="2"/>
  <c r="AU65" i="2"/>
  <c r="AT65" i="2"/>
  <c r="AS65" i="2"/>
  <c r="AR65" i="2"/>
  <c r="AQ65" i="2"/>
  <c r="AP65" i="2"/>
  <c r="AO65" i="2"/>
  <c r="AN65" i="2"/>
  <c r="AM65" i="2"/>
  <c r="AV64" i="2"/>
  <c r="AU64" i="2"/>
  <c r="AT64" i="2"/>
  <c r="AS64" i="2"/>
  <c r="AR64" i="2"/>
  <c r="AQ64" i="2"/>
  <c r="AP64" i="2"/>
  <c r="AO64" i="2"/>
  <c r="AN64" i="2"/>
  <c r="AM64" i="2"/>
  <c r="AV63" i="2"/>
  <c r="AU63" i="2"/>
  <c r="AT63" i="2"/>
  <c r="AS63" i="2"/>
  <c r="AR63" i="2"/>
  <c r="AQ63" i="2"/>
  <c r="AP63" i="2"/>
  <c r="AO63" i="2"/>
  <c r="AN63" i="2"/>
  <c r="AM63" i="2"/>
  <c r="AV61" i="2"/>
  <c r="AU61" i="2"/>
  <c r="AT61" i="2"/>
  <c r="AS61" i="2"/>
  <c r="AR61" i="2"/>
  <c r="AQ61" i="2"/>
  <c r="AP61" i="2"/>
  <c r="AO61" i="2"/>
  <c r="AN61" i="2"/>
  <c r="AM61" i="2"/>
  <c r="AV60" i="2"/>
  <c r="AU60" i="2"/>
  <c r="AT60" i="2"/>
  <c r="AS60" i="2"/>
  <c r="AR60" i="2"/>
  <c r="AQ60" i="2"/>
  <c r="AP60" i="2"/>
  <c r="AO60" i="2"/>
  <c r="AN60" i="2"/>
  <c r="AM60" i="2"/>
  <c r="AV59" i="2"/>
  <c r="AU59" i="2"/>
  <c r="AT59" i="2"/>
  <c r="AS59" i="2"/>
  <c r="AR59" i="2"/>
  <c r="AQ59" i="2"/>
  <c r="AP59" i="2"/>
  <c r="AO59" i="2"/>
  <c r="AN59" i="2"/>
  <c r="AM59" i="2"/>
  <c r="AV58" i="2"/>
  <c r="AU58" i="2"/>
  <c r="AT58" i="2"/>
  <c r="AS58" i="2"/>
  <c r="AR58" i="2"/>
  <c r="AQ58" i="2"/>
  <c r="AP58" i="2"/>
  <c r="AO58" i="2"/>
  <c r="AN58" i="2"/>
  <c r="AM58" i="2"/>
  <c r="AV57" i="2"/>
  <c r="AU57" i="2"/>
  <c r="AT57" i="2"/>
  <c r="AS57" i="2"/>
  <c r="AR57" i="2"/>
  <c r="AQ57" i="2"/>
  <c r="AP57" i="2"/>
  <c r="AO57" i="2"/>
  <c r="AN57" i="2"/>
  <c r="AM57" i="2"/>
  <c r="AV56" i="2"/>
  <c r="AU56" i="2"/>
  <c r="AT56" i="2"/>
  <c r="AS56" i="2"/>
  <c r="AR56" i="2"/>
  <c r="AQ56" i="2"/>
  <c r="AP56" i="2"/>
  <c r="AO56" i="2"/>
  <c r="AN56" i="2"/>
  <c r="AM56" i="2"/>
  <c r="AV55" i="2"/>
  <c r="AU55" i="2"/>
  <c r="AT55" i="2"/>
  <c r="AS55" i="2"/>
  <c r="AR55" i="2"/>
  <c r="AQ55" i="2"/>
  <c r="AP55" i="2"/>
  <c r="AO55" i="2"/>
  <c r="AN55" i="2"/>
  <c r="AM55" i="2"/>
  <c r="AV54" i="2"/>
  <c r="AU54" i="2"/>
  <c r="AT54" i="2"/>
  <c r="AS54" i="2"/>
  <c r="AR54" i="2"/>
  <c r="AQ54" i="2"/>
  <c r="AP54" i="2"/>
  <c r="AO54" i="2"/>
  <c r="AN54" i="2"/>
  <c r="AM54" i="2"/>
  <c r="AV53" i="2"/>
  <c r="AU53" i="2"/>
  <c r="AT53" i="2"/>
  <c r="AS53" i="2"/>
  <c r="AR53" i="2"/>
  <c r="AQ53" i="2"/>
  <c r="AP53" i="2"/>
  <c r="AO53" i="2"/>
  <c r="AN53" i="2"/>
  <c r="AM53" i="2"/>
  <c r="AV52" i="2"/>
  <c r="AU52" i="2"/>
  <c r="AT52" i="2"/>
  <c r="AS52" i="2"/>
  <c r="AR52" i="2"/>
  <c r="AQ52" i="2"/>
  <c r="AP52" i="2"/>
  <c r="AO52" i="2"/>
  <c r="AN52" i="2"/>
  <c r="AM52" i="2"/>
  <c r="AV51" i="2"/>
  <c r="AU51" i="2"/>
  <c r="AT51" i="2"/>
  <c r="AS51" i="2"/>
  <c r="AR51" i="2"/>
  <c r="AQ51" i="2"/>
  <c r="AP51" i="2"/>
  <c r="AO51" i="2"/>
  <c r="AN51" i="2"/>
  <c r="AM51" i="2"/>
  <c r="AV50" i="2"/>
  <c r="AU50" i="2"/>
  <c r="AT50" i="2"/>
  <c r="AS50" i="2"/>
  <c r="AR50" i="2"/>
  <c r="AQ50" i="2"/>
  <c r="AP50" i="2"/>
  <c r="AO50" i="2"/>
  <c r="AN50" i="2"/>
  <c r="AM50" i="2"/>
  <c r="AV49" i="2"/>
  <c r="AU49" i="2"/>
  <c r="AT49" i="2"/>
  <c r="AS49" i="2"/>
  <c r="AR49" i="2"/>
  <c r="AQ49" i="2"/>
  <c r="AP49" i="2"/>
  <c r="AO49" i="2"/>
  <c r="AN49" i="2"/>
  <c r="AM49" i="2"/>
  <c r="AV47" i="2"/>
  <c r="AU47" i="2"/>
  <c r="AT47" i="2"/>
  <c r="AS47" i="2"/>
  <c r="AR47" i="2"/>
  <c r="AQ47" i="2"/>
  <c r="AP47" i="2"/>
  <c r="AO47" i="2"/>
  <c r="AN47" i="2"/>
  <c r="AM47" i="2"/>
  <c r="AV46" i="2"/>
  <c r="AU46" i="2"/>
  <c r="AT46" i="2"/>
  <c r="AS46" i="2"/>
  <c r="AR46" i="2"/>
  <c r="AQ46" i="2"/>
  <c r="AP46" i="2"/>
  <c r="AO46" i="2"/>
  <c r="AN46" i="2"/>
  <c r="AM46" i="2"/>
  <c r="AV45" i="2"/>
  <c r="AU45" i="2"/>
  <c r="AT45" i="2"/>
  <c r="AS45" i="2"/>
  <c r="AR45" i="2"/>
  <c r="AQ45" i="2"/>
  <c r="AP45" i="2"/>
  <c r="AO45" i="2"/>
  <c r="AN45" i="2"/>
  <c r="AM45" i="2"/>
  <c r="AV44" i="2"/>
  <c r="AU44" i="2"/>
  <c r="AT44" i="2"/>
  <c r="AS44" i="2"/>
  <c r="AR44" i="2"/>
  <c r="AQ44" i="2"/>
  <c r="AP44" i="2"/>
  <c r="AO44" i="2"/>
  <c r="AN44" i="2"/>
  <c r="AM44" i="2"/>
  <c r="AV43" i="2"/>
  <c r="AU43" i="2"/>
  <c r="AT43" i="2"/>
  <c r="AS43" i="2"/>
  <c r="AR43" i="2"/>
  <c r="AQ43" i="2"/>
  <c r="AP43" i="2"/>
  <c r="AO43" i="2"/>
  <c r="AN43" i="2"/>
  <c r="AM43" i="2"/>
  <c r="AV42" i="2"/>
  <c r="AU42" i="2"/>
  <c r="AT42" i="2"/>
  <c r="AS42" i="2"/>
  <c r="AR42" i="2"/>
  <c r="AQ42" i="2"/>
  <c r="AP42" i="2"/>
  <c r="AO42" i="2"/>
  <c r="AN42" i="2"/>
  <c r="AM42" i="2"/>
  <c r="AV41" i="2"/>
  <c r="AU41" i="2"/>
  <c r="AT41" i="2"/>
  <c r="AS41" i="2"/>
  <c r="AR41" i="2"/>
  <c r="AQ41" i="2"/>
  <c r="AP41" i="2"/>
  <c r="AO41" i="2"/>
  <c r="AN41" i="2"/>
  <c r="AM41" i="2"/>
  <c r="AV40" i="2"/>
  <c r="AU40" i="2"/>
  <c r="AT40" i="2"/>
  <c r="AS40" i="2"/>
  <c r="AR40" i="2"/>
  <c r="AQ40" i="2"/>
  <c r="AP40" i="2"/>
  <c r="AO40" i="2"/>
  <c r="AN40" i="2"/>
  <c r="AM40" i="2"/>
  <c r="AV39" i="2"/>
  <c r="AU39" i="2"/>
  <c r="AT39" i="2"/>
  <c r="AS39" i="2"/>
  <c r="AR39" i="2"/>
  <c r="AQ39" i="2"/>
  <c r="AP39" i="2"/>
  <c r="AO39" i="2"/>
  <c r="AN39" i="2"/>
  <c r="AM39" i="2"/>
  <c r="AV38" i="2"/>
  <c r="AU38" i="2"/>
  <c r="AT38" i="2"/>
  <c r="AS38" i="2"/>
  <c r="AR38" i="2"/>
  <c r="AQ38" i="2"/>
  <c r="AP38" i="2"/>
  <c r="AO38" i="2"/>
  <c r="AN38" i="2"/>
  <c r="AM38" i="2"/>
  <c r="AV36" i="2"/>
  <c r="AU36" i="2"/>
  <c r="AT36" i="2"/>
  <c r="AS36" i="2"/>
  <c r="AR36" i="2"/>
  <c r="AQ36" i="2"/>
  <c r="AP36" i="2"/>
  <c r="AO36" i="2"/>
  <c r="AN36" i="2"/>
  <c r="AM36" i="2"/>
  <c r="AV35" i="2"/>
  <c r="AU35" i="2"/>
  <c r="AT35" i="2"/>
  <c r="AS35" i="2"/>
  <c r="AR35" i="2"/>
  <c r="AQ35" i="2"/>
  <c r="AP35" i="2"/>
  <c r="AO35" i="2"/>
  <c r="AN35" i="2"/>
  <c r="AM35" i="2"/>
  <c r="AV34" i="2"/>
  <c r="AU34" i="2"/>
  <c r="AT34" i="2"/>
  <c r="AS34" i="2"/>
  <c r="AR34" i="2"/>
  <c r="AQ34" i="2"/>
  <c r="AP34" i="2"/>
  <c r="AO34" i="2"/>
  <c r="AN34" i="2"/>
  <c r="AM34" i="2"/>
  <c r="AV33" i="2"/>
  <c r="AU33" i="2"/>
  <c r="AT33" i="2"/>
  <c r="AS33" i="2"/>
  <c r="AR33" i="2"/>
  <c r="AQ33" i="2"/>
  <c r="AP33" i="2"/>
  <c r="AO33" i="2"/>
  <c r="AN33" i="2"/>
  <c r="AM33" i="2"/>
  <c r="AV32" i="2"/>
  <c r="AU32" i="2"/>
  <c r="AT32" i="2"/>
  <c r="AS32" i="2"/>
  <c r="AR32" i="2"/>
  <c r="AQ32" i="2"/>
  <c r="AP32" i="2"/>
  <c r="AO32" i="2"/>
  <c r="AN32" i="2"/>
  <c r="AM32" i="2"/>
  <c r="AV31" i="2"/>
  <c r="AU31" i="2"/>
  <c r="AT31" i="2"/>
  <c r="AS31" i="2"/>
  <c r="AR31" i="2"/>
  <c r="AQ31" i="2"/>
  <c r="AP31" i="2"/>
  <c r="AO31" i="2"/>
  <c r="AN31" i="2"/>
  <c r="AM31" i="2"/>
  <c r="AV30" i="2"/>
  <c r="AU30" i="2"/>
  <c r="AT30" i="2"/>
  <c r="AS30" i="2"/>
  <c r="AR30" i="2"/>
  <c r="AQ30" i="2"/>
  <c r="AP30" i="2"/>
  <c r="AO30" i="2"/>
  <c r="AN30" i="2"/>
  <c r="AM30" i="2"/>
  <c r="AV29" i="2"/>
  <c r="AU29" i="2"/>
  <c r="AT29" i="2"/>
  <c r="AS29" i="2"/>
  <c r="AR29" i="2"/>
  <c r="AQ29" i="2"/>
  <c r="AP29" i="2"/>
  <c r="AO29" i="2"/>
  <c r="AN29" i="2"/>
  <c r="AM29" i="2"/>
  <c r="AV28" i="2"/>
  <c r="AU28" i="2"/>
  <c r="AT28" i="2"/>
  <c r="AS28" i="2"/>
  <c r="AR28" i="2"/>
  <c r="AQ28" i="2"/>
  <c r="AP28" i="2"/>
  <c r="AO28" i="2"/>
  <c r="AN28" i="2"/>
  <c r="AM28" i="2"/>
  <c r="AV27" i="2"/>
  <c r="AU27" i="2"/>
  <c r="AT27" i="2"/>
  <c r="AS27" i="2"/>
  <c r="AR27" i="2"/>
  <c r="AQ27" i="2"/>
  <c r="AP27" i="2"/>
  <c r="AO27" i="2"/>
  <c r="AN27" i="2"/>
  <c r="AM27" i="2"/>
  <c r="AV26" i="2"/>
  <c r="AU26" i="2"/>
  <c r="AT26" i="2"/>
  <c r="AS26" i="2"/>
  <c r="AR26" i="2"/>
  <c r="AQ26" i="2"/>
  <c r="AP26" i="2"/>
  <c r="AO26" i="2"/>
  <c r="AN26" i="2"/>
  <c r="AM26" i="2"/>
  <c r="AV24" i="2"/>
  <c r="AU24" i="2"/>
  <c r="AT24" i="2"/>
  <c r="AS24" i="2"/>
  <c r="AR24" i="2"/>
  <c r="AQ24" i="2"/>
  <c r="AP24" i="2"/>
  <c r="AO24" i="2"/>
  <c r="AN24" i="2"/>
  <c r="AM24" i="2"/>
  <c r="AV23" i="2"/>
  <c r="AU23" i="2"/>
  <c r="AT23" i="2"/>
  <c r="AS23" i="2"/>
  <c r="AR23" i="2"/>
  <c r="AQ23" i="2"/>
  <c r="AP23" i="2"/>
  <c r="AO23" i="2"/>
  <c r="AN23" i="2"/>
  <c r="AM23" i="2"/>
  <c r="AV22" i="2"/>
  <c r="AU22" i="2"/>
  <c r="AT22" i="2"/>
  <c r="AS22" i="2"/>
  <c r="AR22" i="2"/>
  <c r="AQ22" i="2"/>
  <c r="AP22" i="2"/>
  <c r="AO22" i="2"/>
  <c r="AN22" i="2"/>
  <c r="AM22" i="2"/>
  <c r="AV21" i="2"/>
  <c r="AU21" i="2"/>
  <c r="AT21" i="2"/>
  <c r="AS21" i="2"/>
  <c r="AR21" i="2"/>
  <c r="AQ21" i="2"/>
  <c r="AP21" i="2"/>
  <c r="AO21" i="2"/>
  <c r="AN21" i="2"/>
  <c r="AM21" i="2"/>
  <c r="AV20" i="2"/>
  <c r="AU20" i="2"/>
  <c r="AT20" i="2"/>
  <c r="AS20" i="2"/>
  <c r="AR20" i="2"/>
  <c r="AQ20" i="2"/>
  <c r="AP20" i="2"/>
  <c r="AO20" i="2"/>
  <c r="AN20" i="2"/>
  <c r="AM20" i="2"/>
  <c r="AV19" i="2"/>
  <c r="AU19" i="2"/>
  <c r="AT19" i="2"/>
  <c r="AS19" i="2"/>
  <c r="AR19" i="2"/>
  <c r="AQ19" i="2"/>
  <c r="AP19" i="2"/>
  <c r="AO19" i="2"/>
  <c r="AN19" i="2"/>
  <c r="AM19" i="2"/>
  <c r="AV18" i="2"/>
  <c r="AU18" i="2"/>
  <c r="AT18" i="2"/>
  <c r="AS18" i="2"/>
  <c r="AR18" i="2"/>
  <c r="AQ18" i="2"/>
  <c r="AP18" i="2"/>
  <c r="AO18" i="2"/>
  <c r="AN18" i="2"/>
  <c r="AM18" i="2"/>
  <c r="AV17" i="2"/>
  <c r="AU17" i="2"/>
  <c r="AT17" i="2"/>
  <c r="AS17" i="2"/>
  <c r="AR17" i="2"/>
  <c r="AQ17" i="2"/>
  <c r="AP17" i="2"/>
  <c r="AO17" i="2"/>
  <c r="AN17" i="2"/>
  <c r="AM17" i="2"/>
  <c r="AV16" i="2"/>
  <c r="AU16" i="2"/>
  <c r="AT16" i="2"/>
  <c r="AS16" i="2"/>
  <c r="AR16" i="2"/>
  <c r="AQ16" i="2"/>
  <c r="AP16" i="2"/>
  <c r="AO16" i="2"/>
  <c r="AN16" i="2"/>
  <c r="AM16" i="2"/>
  <c r="AV15" i="2"/>
  <c r="AU15" i="2"/>
  <c r="AT15" i="2"/>
  <c r="AS15" i="2"/>
  <c r="AR15" i="2"/>
  <c r="AQ15" i="2"/>
  <c r="AP15" i="2"/>
  <c r="AO15" i="2"/>
  <c r="AN15" i="2"/>
  <c r="AM15" i="2"/>
  <c r="AV14" i="2"/>
  <c r="AU14" i="2"/>
  <c r="AT14" i="2"/>
  <c r="AS14" i="2"/>
  <c r="AR14" i="2"/>
  <c r="AQ14" i="2"/>
  <c r="AP14" i="2"/>
  <c r="AO14" i="2"/>
  <c r="AN14" i="2"/>
  <c r="AM14" i="2"/>
  <c r="AV13" i="2"/>
  <c r="AU13" i="2"/>
  <c r="AT13" i="2"/>
  <c r="AS13" i="2"/>
  <c r="AR13" i="2"/>
  <c r="AQ13" i="2"/>
  <c r="AP13" i="2"/>
  <c r="AO13" i="2"/>
  <c r="AN13" i="2"/>
  <c r="AM13" i="2"/>
  <c r="AV12" i="2"/>
  <c r="AU12" i="2"/>
  <c r="AT12" i="2"/>
  <c r="AS12" i="2"/>
  <c r="AR12" i="2"/>
  <c r="AQ12" i="2"/>
  <c r="AP12" i="2"/>
  <c r="AO12" i="2"/>
  <c r="AN12" i="2"/>
  <c r="AM12" i="2"/>
  <c r="AI148" i="2"/>
  <c r="AH148" i="2"/>
  <c r="AG148" i="2"/>
  <c r="AF148" i="2"/>
  <c r="AE148" i="2"/>
  <c r="AD148" i="2"/>
  <c r="AC148" i="2"/>
  <c r="AB148" i="2"/>
  <c r="AA148" i="2"/>
  <c r="Z148" i="2"/>
  <c r="AI147" i="2"/>
  <c r="AH147" i="2"/>
  <c r="AG147" i="2"/>
  <c r="AF147" i="2"/>
  <c r="AE147" i="2"/>
  <c r="AD147" i="2"/>
  <c r="AC147" i="2"/>
  <c r="AB147" i="2"/>
  <c r="AA147" i="2"/>
  <c r="Z147" i="2"/>
  <c r="AI146" i="2"/>
  <c r="AH146" i="2"/>
  <c r="AG146" i="2"/>
  <c r="AF146" i="2"/>
  <c r="AE146" i="2"/>
  <c r="AD146" i="2"/>
  <c r="AC146" i="2"/>
  <c r="AB146" i="2"/>
  <c r="AA146" i="2"/>
  <c r="Z146" i="2"/>
  <c r="AI145" i="2"/>
  <c r="AH145" i="2"/>
  <c r="AG145" i="2"/>
  <c r="AF145" i="2"/>
  <c r="AE145" i="2"/>
  <c r="AD145" i="2"/>
  <c r="AC145" i="2"/>
  <c r="AB145" i="2"/>
  <c r="AA145" i="2"/>
  <c r="Z145" i="2"/>
  <c r="AI144" i="2"/>
  <c r="AH144" i="2"/>
  <c r="AG144" i="2"/>
  <c r="AF144" i="2"/>
  <c r="AE144" i="2"/>
  <c r="AD144" i="2"/>
  <c r="AC144" i="2"/>
  <c r="AB144" i="2"/>
  <c r="AA144" i="2"/>
  <c r="Z144" i="2"/>
  <c r="AI143" i="2"/>
  <c r="AH143" i="2"/>
  <c r="AG143" i="2"/>
  <c r="AF143" i="2"/>
  <c r="AE143" i="2"/>
  <c r="AD143" i="2"/>
  <c r="AC143" i="2"/>
  <c r="AB143" i="2"/>
  <c r="AA143" i="2"/>
  <c r="Z143" i="2"/>
  <c r="AI142" i="2"/>
  <c r="AH142" i="2"/>
  <c r="AG142" i="2"/>
  <c r="AF142" i="2"/>
  <c r="AE142" i="2"/>
  <c r="AD142" i="2"/>
  <c r="AC142" i="2"/>
  <c r="AB142" i="2"/>
  <c r="AA142" i="2"/>
  <c r="Z142" i="2"/>
  <c r="AI140" i="2"/>
  <c r="AH140" i="2"/>
  <c r="AG140" i="2"/>
  <c r="AF140" i="2"/>
  <c r="AE140" i="2"/>
  <c r="AD140" i="2"/>
  <c r="AC140" i="2"/>
  <c r="AB140" i="2"/>
  <c r="AA140" i="2"/>
  <c r="Z140" i="2"/>
  <c r="AI139" i="2"/>
  <c r="AH139" i="2"/>
  <c r="AG139" i="2"/>
  <c r="AF139" i="2"/>
  <c r="AE139" i="2"/>
  <c r="AD139" i="2"/>
  <c r="AC139" i="2"/>
  <c r="AB139" i="2"/>
  <c r="AA139" i="2"/>
  <c r="Z139" i="2"/>
  <c r="AI138" i="2"/>
  <c r="AH138" i="2"/>
  <c r="AG138" i="2"/>
  <c r="AF138" i="2"/>
  <c r="AE138" i="2"/>
  <c r="AD138" i="2"/>
  <c r="AC138" i="2"/>
  <c r="AB138" i="2"/>
  <c r="AA138" i="2"/>
  <c r="Z138" i="2"/>
  <c r="AI137" i="2"/>
  <c r="AH137" i="2"/>
  <c r="AG137" i="2"/>
  <c r="AF137" i="2"/>
  <c r="AE137" i="2"/>
  <c r="AD137" i="2"/>
  <c r="AC137" i="2"/>
  <c r="AB137" i="2"/>
  <c r="AA137" i="2"/>
  <c r="Z137" i="2"/>
  <c r="AI135" i="2"/>
  <c r="AH135" i="2"/>
  <c r="AG135" i="2"/>
  <c r="AF135" i="2"/>
  <c r="AE135" i="2"/>
  <c r="AD135" i="2"/>
  <c r="AC135" i="2"/>
  <c r="AB135" i="2"/>
  <c r="AA135" i="2"/>
  <c r="Z135" i="2"/>
  <c r="AI134" i="2"/>
  <c r="AH134" i="2"/>
  <c r="AG134" i="2"/>
  <c r="AF134" i="2"/>
  <c r="AE134" i="2"/>
  <c r="AD134" i="2"/>
  <c r="AC134" i="2"/>
  <c r="AB134" i="2"/>
  <c r="AA134" i="2"/>
  <c r="Z134" i="2"/>
  <c r="AI133" i="2"/>
  <c r="AH133" i="2"/>
  <c r="AG133" i="2"/>
  <c r="AF133" i="2"/>
  <c r="AE133" i="2"/>
  <c r="AD133" i="2"/>
  <c r="AC133" i="2"/>
  <c r="AB133" i="2"/>
  <c r="AA133" i="2"/>
  <c r="Z133" i="2"/>
  <c r="AI132" i="2"/>
  <c r="AH132" i="2"/>
  <c r="AG132" i="2"/>
  <c r="AF132" i="2"/>
  <c r="AE132" i="2"/>
  <c r="AD132" i="2"/>
  <c r="AC132" i="2"/>
  <c r="AB132" i="2"/>
  <c r="AA132" i="2"/>
  <c r="Z132" i="2"/>
  <c r="AI131" i="2"/>
  <c r="AH131" i="2"/>
  <c r="AG131" i="2"/>
  <c r="AF131" i="2"/>
  <c r="AE131" i="2"/>
  <c r="AD131" i="2"/>
  <c r="AC131" i="2"/>
  <c r="AB131" i="2"/>
  <c r="AA131" i="2"/>
  <c r="Z131" i="2"/>
  <c r="AI130" i="2"/>
  <c r="AH130" i="2"/>
  <c r="AG130" i="2"/>
  <c r="AF130" i="2"/>
  <c r="AE130" i="2"/>
  <c r="AD130" i="2"/>
  <c r="AC130" i="2"/>
  <c r="AB130" i="2"/>
  <c r="AA130" i="2"/>
  <c r="Z130" i="2"/>
  <c r="AI129" i="2"/>
  <c r="AH129" i="2"/>
  <c r="AG129" i="2"/>
  <c r="AF129" i="2"/>
  <c r="AE129" i="2"/>
  <c r="AD129" i="2"/>
  <c r="AC129" i="2"/>
  <c r="AB129" i="2"/>
  <c r="AA129" i="2"/>
  <c r="Z129" i="2"/>
  <c r="AI128" i="2"/>
  <c r="AH128" i="2"/>
  <c r="AG128" i="2"/>
  <c r="AF128" i="2"/>
  <c r="AE128" i="2"/>
  <c r="AD128" i="2"/>
  <c r="AC128" i="2"/>
  <c r="AB128" i="2"/>
  <c r="AA128" i="2"/>
  <c r="Z128" i="2"/>
  <c r="AI127" i="2"/>
  <c r="AH127" i="2"/>
  <c r="AG127" i="2"/>
  <c r="AF127" i="2"/>
  <c r="AE127" i="2"/>
  <c r="AD127" i="2"/>
  <c r="AC127" i="2"/>
  <c r="AB127" i="2"/>
  <c r="AA127" i="2"/>
  <c r="Z127" i="2"/>
  <c r="AI126" i="2"/>
  <c r="AH126" i="2"/>
  <c r="AG126" i="2"/>
  <c r="AF126" i="2"/>
  <c r="AE126" i="2"/>
  <c r="AD126" i="2"/>
  <c r="AC126" i="2"/>
  <c r="AB126" i="2"/>
  <c r="AA126" i="2"/>
  <c r="Z126" i="2"/>
  <c r="AI125" i="2"/>
  <c r="AH125" i="2"/>
  <c r="AG125" i="2"/>
  <c r="AF125" i="2"/>
  <c r="AE125" i="2"/>
  <c r="AD125" i="2"/>
  <c r="AC125" i="2"/>
  <c r="AB125" i="2"/>
  <c r="AA125" i="2"/>
  <c r="Z125" i="2"/>
  <c r="AI124" i="2"/>
  <c r="AH124" i="2"/>
  <c r="AG124" i="2"/>
  <c r="AF124" i="2"/>
  <c r="AE124" i="2"/>
  <c r="AD124" i="2"/>
  <c r="AC124" i="2"/>
  <c r="AB124" i="2"/>
  <c r="AA124" i="2"/>
  <c r="Z124" i="2"/>
  <c r="AI123" i="2"/>
  <c r="AH123" i="2"/>
  <c r="AG123" i="2"/>
  <c r="AF123" i="2"/>
  <c r="AE123" i="2"/>
  <c r="AD123" i="2"/>
  <c r="AC123" i="2"/>
  <c r="AB123" i="2"/>
  <c r="AA123" i="2"/>
  <c r="Z123" i="2"/>
  <c r="AI121" i="2"/>
  <c r="AH121" i="2"/>
  <c r="AG121" i="2"/>
  <c r="AF121" i="2"/>
  <c r="AE121" i="2"/>
  <c r="AD121" i="2"/>
  <c r="AC121" i="2"/>
  <c r="AB121" i="2"/>
  <c r="AA121" i="2"/>
  <c r="Z121" i="2"/>
  <c r="AI120" i="2"/>
  <c r="AH120" i="2"/>
  <c r="AG120" i="2"/>
  <c r="AF120" i="2"/>
  <c r="AE120" i="2"/>
  <c r="AD120" i="2"/>
  <c r="AC120" i="2"/>
  <c r="AB120" i="2"/>
  <c r="AA120" i="2"/>
  <c r="Z120" i="2"/>
  <c r="AI119" i="2"/>
  <c r="AH119" i="2"/>
  <c r="AG119" i="2"/>
  <c r="AF119" i="2"/>
  <c r="AE119" i="2"/>
  <c r="AD119" i="2"/>
  <c r="AC119" i="2"/>
  <c r="AB119" i="2"/>
  <c r="AA119" i="2"/>
  <c r="Z119" i="2"/>
  <c r="AI118" i="2"/>
  <c r="AH118" i="2"/>
  <c r="AG118" i="2"/>
  <c r="AF118" i="2"/>
  <c r="AE118" i="2"/>
  <c r="AD118" i="2"/>
  <c r="AC118" i="2"/>
  <c r="AB118" i="2"/>
  <c r="AA118" i="2"/>
  <c r="Z118" i="2"/>
  <c r="AI117" i="2"/>
  <c r="AH117" i="2"/>
  <c r="AG117" i="2"/>
  <c r="AF117" i="2"/>
  <c r="AE117" i="2"/>
  <c r="AD117" i="2"/>
  <c r="AC117" i="2"/>
  <c r="AB117" i="2"/>
  <c r="AA117" i="2"/>
  <c r="Z117" i="2"/>
  <c r="AI116" i="2"/>
  <c r="AH116" i="2"/>
  <c r="AG116" i="2"/>
  <c r="AF116" i="2"/>
  <c r="AE116" i="2"/>
  <c r="AD116" i="2"/>
  <c r="AC116" i="2"/>
  <c r="AB116" i="2"/>
  <c r="AA116" i="2"/>
  <c r="Z116" i="2"/>
  <c r="AI115" i="2"/>
  <c r="AH115" i="2"/>
  <c r="AG115" i="2"/>
  <c r="AF115" i="2"/>
  <c r="AE115" i="2"/>
  <c r="AD115" i="2"/>
  <c r="AC115" i="2"/>
  <c r="AB115" i="2"/>
  <c r="AA115" i="2"/>
  <c r="Z115" i="2"/>
  <c r="AI114" i="2"/>
  <c r="AH114" i="2"/>
  <c r="AG114" i="2"/>
  <c r="AF114" i="2"/>
  <c r="AE114" i="2"/>
  <c r="AD114" i="2"/>
  <c r="AC114" i="2"/>
  <c r="AB114" i="2"/>
  <c r="AA114" i="2"/>
  <c r="Z114" i="2"/>
  <c r="AI113" i="2"/>
  <c r="AH113" i="2"/>
  <c r="AG113" i="2"/>
  <c r="AF113" i="2"/>
  <c r="AE113" i="2"/>
  <c r="AD113" i="2"/>
  <c r="AC113" i="2"/>
  <c r="AB113" i="2"/>
  <c r="AA113" i="2"/>
  <c r="Z113" i="2"/>
  <c r="AI112" i="2"/>
  <c r="AH112" i="2"/>
  <c r="AG112" i="2"/>
  <c r="AF112" i="2"/>
  <c r="AE112" i="2"/>
  <c r="AD112" i="2"/>
  <c r="AC112" i="2"/>
  <c r="AB112" i="2"/>
  <c r="AA112" i="2"/>
  <c r="Z112" i="2"/>
  <c r="AI111" i="2"/>
  <c r="AH111" i="2"/>
  <c r="AG111" i="2"/>
  <c r="AF111" i="2"/>
  <c r="AE111" i="2"/>
  <c r="AD111" i="2"/>
  <c r="AC111" i="2"/>
  <c r="AB111" i="2"/>
  <c r="AA111" i="2"/>
  <c r="Z111" i="2"/>
  <c r="AI110" i="2"/>
  <c r="AH110" i="2"/>
  <c r="AG110" i="2"/>
  <c r="AF110" i="2"/>
  <c r="AE110" i="2"/>
  <c r="AD110" i="2"/>
  <c r="AC110" i="2"/>
  <c r="AB110" i="2"/>
  <c r="AA110" i="2"/>
  <c r="Z110" i="2"/>
  <c r="AI108" i="2"/>
  <c r="AH108" i="2"/>
  <c r="AG108" i="2"/>
  <c r="AF108" i="2"/>
  <c r="AE108" i="2"/>
  <c r="AD108" i="2"/>
  <c r="AC108" i="2"/>
  <c r="AI107" i="2"/>
  <c r="AH107" i="2"/>
  <c r="AG107" i="2"/>
  <c r="AF107" i="2"/>
  <c r="AE107" i="2"/>
  <c r="AD107" i="2"/>
  <c r="AC107" i="2"/>
  <c r="AB107" i="2"/>
  <c r="AA107" i="2"/>
  <c r="Z107" i="2"/>
  <c r="AI106" i="2"/>
  <c r="AH106" i="2"/>
  <c r="AG106" i="2"/>
  <c r="AF106" i="2"/>
  <c r="AE106" i="2"/>
  <c r="AD106" i="2"/>
  <c r="AC106" i="2"/>
  <c r="AB106" i="2"/>
  <c r="AA106" i="2"/>
  <c r="Z106" i="2"/>
  <c r="AI105" i="2"/>
  <c r="AH105" i="2"/>
  <c r="AG105" i="2"/>
  <c r="AF105" i="2"/>
  <c r="AE105" i="2"/>
  <c r="AD105" i="2"/>
  <c r="AC105" i="2"/>
  <c r="AB105" i="2"/>
  <c r="AA105" i="2"/>
  <c r="Z105" i="2"/>
  <c r="AI104" i="2"/>
  <c r="AH104" i="2"/>
  <c r="AG104" i="2"/>
  <c r="AF104" i="2"/>
  <c r="AE104" i="2"/>
  <c r="AD104" i="2"/>
  <c r="AC104" i="2"/>
  <c r="AB104" i="2"/>
  <c r="AA104" i="2"/>
  <c r="Z104" i="2"/>
  <c r="AI103" i="2"/>
  <c r="AH103" i="2"/>
  <c r="AG103" i="2"/>
  <c r="AF103" i="2"/>
  <c r="AE103" i="2"/>
  <c r="AD103" i="2"/>
  <c r="AC103" i="2"/>
  <c r="AB103" i="2"/>
  <c r="AA103" i="2"/>
  <c r="Z103" i="2"/>
  <c r="AI102" i="2"/>
  <c r="AH102" i="2"/>
  <c r="AG102" i="2"/>
  <c r="AF102" i="2"/>
  <c r="AE102" i="2"/>
  <c r="AD102" i="2"/>
  <c r="AC102" i="2"/>
  <c r="AB102" i="2"/>
  <c r="AA102" i="2"/>
  <c r="Z102" i="2"/>
  <c r="AI101" i="2"/>
  <c r="AH101" i="2"/>
  <c r="AG101" i="2"/>
  <c r="AF101" i="2"/>
  <c r="AE101" i="2"/>
  <c r="AD101" i="2"/>
  <c r="AC101" i="2"/>
  <c r="AB101" i="2"/>
  <c r="AA101" i="2"/>
  <c r="Z101" i="2"/>
  <c r="AI100" i="2"/>
  <c r="AH100" i="2"/>
  <c r="AG100" i="2"/>
  <c r="AF100" i="2"/>
  <c r="AE100" i="2"/>
  <c r="AD100" i="2"/>
  <c r="AC100" i="2"/>
  <c r="AB100" i="2"/>
  <c r="AA100" i="2"/>
  <c r="Z100" i="2"/>
  <c r="AI99" i="2"/>
  <c r="AH99" i="2"/>
  <c r="AG99" i="2"/>
  <c r="AF99" i="2"/>
  <c r="AE99" i="2"/>
  <c r="AD99" i="2"/>
  <c r="AC99" i="2"/>
  <c r="AB99" i="2"/>
  <c r="AA99" i="2"/>
  <c r="Z99" i="2"/>
  <c r="AI98" i="2"/>
  <c r="AH98" i="2"/>
  <c r="AG98" i="2"/>
  <c r="AF98" i="2"/>
  <c r="AE98" i="2"/>
  <c r="AD98" i="2"/>
  <c r="AC98" i="2"/>
  <c r="AB98" i="2"/>
  <c r="AA98" i="2"/>
  <c r="Z98" i="2"/>
  <c r="AI97" i="2"/>
  <c r="AH97" i="2"/>
  <c r="AG97" i="2"/>
  <c r="AF97" i="2"/>
  <c r="AE97" i="2"/>
  <c r="AD97" i="2"/>
  <c r="AC97" i="2"/>
  <c r="AB97" i="2"/>
  <c r="AA97" i="2"/>
  <c r="Z97" i="2"/>
  <c r="AI96" i="2"/>
  <c r="AH96" i="2"/>
  <c r="AG96" i="2"/>
  <c r="AF96" i="2"/>
  <c r="AE96" i="2"/>
  <c r="AD96" i="2"/>
  <c r="AC96" i="2"/>
  <c r="AB96" i="2"/>
  <c r="AA96" i="2"/>
  <c r="Z96" i="2"/>
  <c r="AI95" i="2"/>
  <c r="AH95" i="2"/>
  <c r="AG95" i="2"/>
  <c r="AF95" i="2"/>
  <c r="AE95" i="2"/>
  <c r="AD95" i="2"/>
  <c r="AC95" i="2"/>
  <c r="AB95" i="2"/>
  <c r="AA95" i="2"/>
  <c r="Z95" i="2"/>
  <c r="AI94" i="2"/>
  <c r="AH94" i="2"/>
  <c r="AG94" i="2"/>
  <c r="AF94" i="2"/>
  <c r="AE94" i="2"/>
  <c r="AD94" i="2"/>
  <c r="AC94" i="2"/>
  <c r="AB94" i="2"/>
  <c r="AA94" i="2"/>
  <c r="Z94" i="2"/>
  <c r="AI93" i="2"/>
  <c r="AH93" i="2"/>
  <c r="AG93" i="2"/>
  <c r="AF93" i="2"/>
  <c r="AE93" i="2"/>
  <c r="AD93" i="2"/>
  <c r="AC93" i="2"/>
  <c r="AB93" i="2"/>
  <c r="AA93" i="2"/>
  <c r="Z93" i="2"/>
  <c r="AI92" i="2"/>
  <c r="AH92" i="2"/>
  <c r="AG92" i="2"/>
  <c r="AF92" i="2"/>
  <c r="AE92" i="2"/>
  <c r="AD92" i="2"/>
  <c r="AC92" i="2"/>
  <c r="AB92" i="2"/>
  <c r="AA92" i="2"/>
  <c r="Z92" i="2"/>
  <c r="AI91" i="2"/>
  <c r="AH91" i="2"/>
  <c r="AG91" i="2"/>
  <c r="AF91" i="2"/>
  <c r="AE91" i="2"/>
  <c r="AD91" i="2"/>
  <c r="AC91" i="2"/>
  <c r="AB91" i="2"/>
  <c r="AA91" i="2"/>
  <c r="Z91" i="2"/>
  <c r="AI89" i="2"/>
  <c r="AH89" i="2"/>
  <c r="AG89" i="2"/>
  <c r="AF89" i="2"/>
  <c r="AE89" i="2"/>
  <c r="AD89" i="2"/>
  <c r="AC89" i="2"/>
  <c r="AB89" i="2"/>
  <c r="AA89" i="2"/>
  <c r="Z89" i="2"/>
  <c r="AI88" i="2"/>
  <c r="AH88" i="2"/>
  <c r="AG88" i="2"/>
  <c r="AF88" i="2"/>
  <c r="AE88" i="2"/>
  <c r="AD88" i="2"/>
  <c r="AC88" i="2"/>
  <c r="AB88" i="2"/>
  <c r="AA88" i="2"/>
  <c r="Z88" i="2"/>
  <c r="AI87" i="2"/>
  <c r="AH87" i="2"/>
  <c r="AG87" i="2"/>
  <c r="AF87" i="2"/>
  <c r="AE87" i="2"/>
  <c r="AD87" i="2"/>
  <c r="AC87" i="2"/>
  <c r="AB87" i="2"/>
  <c r="AA87" i="2"/>
  <c r="Z87" i="2"/>
  <c r="AI86" i="2"/>
  <c r="AH86" i="2"/>
  <c r="AG86" i="2"/>
  <c r="AF86" i="2"/>
  <c r="AE86" i="2"/>
  <c r="AD86" i="2"/>
  <c r="AC86" i="2"/>
  <c r="AB86" i="2"/>
  <c r="AA86" i="2"/>
  <c r="Z86" i="2"/>
  <c r="AI85" i="2"/>
  <c r="AH85" i="2"/>
  <c r="AG85" i="2"/>
  <c r="AF85" i="2"/>
  <c r="AE85" i="2"/>
  <c r="AD85" i="2"/>
  <c r="AC85" i="2"/>
  <c r="AB85" i="2"/>
  <c r="AA85" i="2"/>
  <c r="Z85" i="2"/>
  <c r="AI84" i="2"/>
  <c r="AH84" i="2"/>
  <c r="AG84" i="2"/>
  <c r="AF84" i="2"/>
  <c r="AE84" i="2"/>
  <c r="AD84" i="2"/>
  <c r="AC84" i="2"/>
  <c r="AB84" i="2"/>
  <c r="AA84" i="2"/>
  <c r="Z84" i="2"/>
  <c r="AI83" i="2"/>
  <c r="AH83" i="2"/>
  <c r="AG83" i="2"/>
  <c r="AF83" i="2"/>
  <c r="AE83" i="2"/>
  <c r="AD83" i="2"/>
  <c r="AC83" i="2"/>
  <c r="AB83" i="2"/>
  <c r="AA83" i="2"/>
  <c r="Z83" i="2"/>
  <c r="AI82" i="2"/>
  <c r="AH82" i="2"/>
  <c r="AG82" i="2"/>
  <c r="AF82" i="2"/>
  <c r="AE82" i="2"/>
  <c r="AD82" i="2"/>
  <c r="AC82" i="2"/>
  <c r="AB82" i="2"/>
  <c r="AA82" i="2"/>
  <c r="Z82" i="2"/>
  <c r="AI81" i="2"/>
  <c r="AH81" i="2"/>
  <c r="AG81" i="2"/>
  <c r="AF81" i="2"/>
  <c r="AE81" i="2"/>
  <c r="AD81" i="2"/>
  <c r="AC81" i="2"/>
  <c r="AB81" i="2"/>
  <c r="AA81" i="2"/>
  <c r="Z81" i="2"/>
  <c r="AI80" i="2"/>
  <c r="AH80" i="2"/>
  <c r="AG80" i="2"/>
  <c r="AF80" i="2"/>
  <c r="AE80" i="2"/>
  <c r="AD80" i="2"/>
  <c r="AC80" i="2"/>
  <c r="AB80" i="2"/>
  <c r="AA80" i="2"/>
  <c r="Z80" i="2"/>
  <c r="AI78" i="2"/>
  <c r="AH78" i="2"/>
  <c r="AG78" i="2"/>
  <c r="AF78" i="2"/>
  <c r="AE78" i="2"/>
  <c r="AD78" i="2"/>
  <c r="AC78" i="2"/>
  <c r="AB78" i="2"/>
  <c r="AA78" i="2"/>
  <c r="Z78" i="2"/>
  <c r="AI77" i="2"/>
  <c r="AH77" i="2"/>
  <c r="AG77" i="2"/>
  <c r="AF77" i="2"/>
  <c r="AE77" i="2"/>
  <c r="AD77" i="2"/>
  <c r="AC77" i="2"/>
  <c r="AB77" i="2"/>
  <c r="AA77" i="2"/>
  <c r="Z77" i="2"/>
  <c r="AI76" i="2"/>
  <c r="AH76" i="2"/>
  <c r="AG76" i="2"/>
  <c r="AF76" i="2"/>
  <c r="AE76" i="2"/>
  <c r="AD76" i="2"/>
  <c r="AC76" i="2"/>
  <c r="AB76" i="2"/>
  <c r="AA76" i="2"/>
  <c r="Z76" i="2"/>
  <c r="AI75" i="2"/>
  <c r="AH75" i="2"/>
  <c r="AG75" i="2"/>
  <c r="AF75" i="2"/>
  <c r="AE75" i="2"/>
  <c r="AD75" i="2"/>
  <c r="AC75" i="2"/>
  <c r="AB75" i="2"/>
  <c r="AA75" i="2"/>
  <c r="Z75" i="2"/>
  <c r="AI74" i="2"/>
  <c r="AH74" i="2"/>
  <c r="AG74" i="2"/>
  <c r="AF74" i="2"/>
  <c r="AE74" i="2"/>
  <c r="AD74" i="2"/>
  <c r="AC74" i="2"/>
  <c r="AB74" i="2"/>
  <c r="AA74" i="2"/>
  <c r="Z74" i="2"/>
  <c r="AI72" i="2"/>
  <c r="AH72" i="2"/>
  <c r="AG72" i="2"/>
  <c r="AF72" i="2"/>
  <c r="AE72" i="2"/>
  <c r="AD72" i="2"/>
  <c r="AC72" i="2"/>
  <c r="AB72" i="2"/>
  <c r="AA72" i="2"/>
  <c r="Z72" i="2"/>
  <c r="AI71" i="2"/>
  <c r="AH71" i="2"/>
  <c r="AG71" i="2"/>
  <c r="AF71" i="2"/>
  <c r="AE71" i="2"/>
  <c r="AD71" i="2"/>
  <c r="AC71" i="2"/>
  <c r="AB71" i="2"/>
  <c r="AA71" i="2"/>
  <c r="Z71" i="2"/>
  <c r="AI70" i="2"/>
  <c r="AH70" i="2"/>
  <c r="AG70" i="2"/>
  <c r="AF70" i="2"/>
  <c r="AE70" i="2"/>
  <c r="AD70" i="2"/>
  <c r="AC70" i="2"/>
  <c r="AB70" i="2"/>
  <c r="AA70" i="2"/>
  <c r="Z70" i="2"/>
  <c r="AI69" i="2"/>
  <c r="AH69" i="2"/>
  <c r="AG69" i="2"/>
  <c r="AF69" i="2"/>
  <c r="AE69" i="2"/>
  <c r="AD69" i="2"/>
  <c r="AC69" i="2"/>
  <c r="AB69" i="2"/>
  <c r="AA69" i="2"/>
  <c r="Z69" i="2"/>
  <c r="AI68" i="2"/>
  <c r="AH68" i="2"/>
  <c r="AG68" i="2"/>
  <c r="AF68" i="2"/>
  <c r="AE68" i="2"/>
  <c r="AD68" i="2"/>
  <c r="AC68" i="2"/>
  <c r="AB68" i="2"/>
  <c r="AA68" i="2"/>
  <c r="Z68" i="2"/>
  <c r="AI67" i="2"/>
  <c r="AH67" i="2"/>
  <c r="AG67" i="2"/>
  <c r="AF67" i="2"/>
  <c r="AE67" i="2"/>
  <c r="AD67" i="2"/>
  <c r="AC67" i="2"/>
  <c r="AB67" i="2"/>
  <c r="AA67" i="2"/>
  <c r="Z67" i="2"/>
  <c r="AI66" i="2"/>
  <c r="AH66" i="2"/>
  <c r="AG66" i="2"/>
  <c r="AF66" i="2"/>
  <c r="AE66" i="2"/>
  <c r="AD66" i="2"/>
  <c r="AC66" i="2"/>
  <c r="AB66" i="2"/>
  <c r="AA66" i="2"/>
  <c r="Z66" i="2"/>
  <c r="AI65" i="2"/>
  <c r="AH65" i="2"/>
  <c r="AG65" i="2"/>
  <c r="AF65" i="2"/>
  <c r="AE65" i="2"/>
  <c r="AD65" i="2"/>
  <c r="AC65" i="2"/>
  <c r="AB65" i="2"/>
  <c r="AA65" i="2"/>
  <c r="Z65" i="2"/>
  <c r="AI64" i="2"/>
  <c r="AH64" i="2"/>
  <c r="AG64" i="2"/>
  <c r="AF64" i="2"/>
  <c r="AE64" i="2"/>
  <c r="AD64" i="2"/>
  <c r="AC64" i="2"/>
  <c r="AB64" i="2"/>
  <c r="AA64" i="2"/>
  <c r="Z64" i="2"/>
  <c r="AI63" i="2"/>
  <c r="AH63" i="2"/>
  <c r="AG63" i="2"/>
  <c r="AF63" i="2"/>
  <c r="AE63" i="2"/>
  <c r="AD63" i="2"/>
  <c r="AC63" i="2"/>
  <c r="AB63" i="2"/>
  <c r="AA63" i="2"/>
  <c r="Z63" i="2"/>
  <c r="AI61" i="2"/>
  <c r="AH61" i="2"/>
  <c r="AG61" i="2"/>
  <c r="AF61" i="2"/>
  <c r="AE61" i="2"/>
  <c r="AD61" i="2"/>
  <c r="AC61" i="2"/>
  <c r="AB61" i="2"/>
  <c r="AA61" i="2"/>
  <c r="Z61" i="2"/>
  <c r="AI60" i="2"/>
  <c r="AH60" i="2"/>
  <c r="AG60" i="2"/>
  <c r="AF60" i="2"/>
  <c r="AE60" i="2"/>
  <c r="AD60" i="2"/>
  <c r="AC60" i="2"/>
  <c r="AB60" i="2"/>
  <c r="AA60" i="2"/>
  <c r="Z60" i="2"/>
  <c r="AI59" i="2"/>
  <c r="AH59" i="2"/>
  <c r="AG59" i="2"/>
  <c r="AF59" i="2"/>
  <c r="AE59" i="2"/>
  <c r="AD59" i="2"/>
  <c r="AC59" i="2"/>
  <c r="AB59" i="2"/>
  <c r="AA59" i="2"/>
  <c r="Z59" i="2"/>
  <c r="AI58" i="2"/>
  <c r="AH58" i="2"/>
  <c r="AG58" i="2"/>
  <c r="AF58" i="2"/>
  <c r="AE58" i="2"/>
  <c r="AD58" i="2"/>
  <c r="AC58" i="2"/>
  <c r="AB58" i="2"/>
  <c r="AA58" i="2"/>
  <c r="Z58" i="2"/>
  <c r="AI57" i="2"/>
  <c r="AH57" i="2"/>
  <c r="AG57" i="2"/>
  <c r="AF57" i="2"/>
  <c r="AE57" i="2"/>
  <c r="AD57" i="2"/>
  <c r="AC57" i="2"/>
  <c r="AB57" i="2"/>
  <c r="AA57" i="2"/>
  <c r="Z57" i="2"/>
  <c r="AI56" i="2"/>
  <c r="AH56" i="2"/>
  <c r="AG56" i="2"/>
  <c r="AF56" i="2"/>
  <c r="AE56" i="2"/>
  <c r="AD56" i="2"/>
  <c r="AC56" i="2"/>
  <c r="AB56" i="2"/>
  <c r="AA56" i="2"/>
  <c r="Z56" i="2"/>
  <c r="AI55" i="2"/>
  <c r="AH55" i="2"/>
  <c r="AG55" i="2"/>
  <c r="AF55" i="2"/>
  <c r="AE55" i="2"/>
  <c r="AD55" i="2"/>
  <c r="AC55" i="2"/>
  <c r="AB55" i="2"/>
  <c r="AA55" i="2"/>
  <c r="Z55" i="2"/>
  <c r="AI54" i="2"/>
  <c r="AH54" i="2"/>
  <c r="AG54" i="2"/>
  <c r="AF54" i="2"/>
  <c r="AE54" i="2"/>
  <c r="AD54" i="2"/>
  <c r="AC54" i="2"/>
  <c r="AB54" i="2"/>
  <c r="AA54" i="2"/>
  <c r="Z54" i="2"/>
  <c r="AI53" i="2"/>
  <c r="AH53" i="2"/>
  <c r="AG53" i="2"/>
  <c r="AF53" i="2"/>
  <c r="AE53" i="2"/>
  <c r="AD53" i="2"/>
  <c r="AC53" i="2"/>
  <c r="AB53" i="2"/>
  <c r="AA53" i="2"/>
  <c r="Z53" i="2"/>
  <c r="AI52" i="2"/>
  <c r="AH52" i="2"/>
  <c r="AG52" i="2"/>
  <c r="AF52" i="2"/>
  <c r="AE52" i="2"/>
  <c r="AD52" i="2"/>
  <c r="AC52" i="2"/>
  <c r="AB52" i="2"/>
  <c r="AA52" i="2"/>
  <c r="Z52" i="2"/>
  <c r="AI51" i="2"/>
  <c r="AH51" i="2"/>
  <c r="AG51" i="2"/>
  <c r="AF51" i="2"/>
  <c r="AE51" i="2"/>
  <c r="AD51" i="2"/>
  <c r="AC51" i="2"/>
  <c r="AB51" i="2"/>
  <c r="AA51" i="2"/>
  <c r="Z51" i="2"/>
  <c r="AI50" i="2"/>
  <c r="AH50" i="2"/>
  <c r="AG50" i="2"/>
  <c r="AF50" i="2"/>
  <c r="AE50" i="2"/>
  <c r="AD50" i="2"/>
  <c r="AC50" i="2"/>
  <c r="AB50" i="2"/>
  <c r="AA50" i="2"/>
  <c r="Z50" i="2"/>
  <c r="AI49" i="2"/>
  <c r="AH49" i="2"/>
  <c r="AG49" i="2"/>
  <c r="AF49" i="2"/>
  <c r="AE49" i="2"/>
  <c r="AD49" i="2"/>
  <c r="AC49" i="2"/>
  <c r="AB49" i="2"/>
  <c r="AA49" i="2"/>
  <c r="Z49" i="2"/>
  <c r="AI47" i="2"/>
  <c r="AH47" i="2"/>
  <c r="AG47" i="2"/>
  <c r="AF47" i="2"/>
  <c r="AE47" i="2"/>
  <c r="AD47" i="2"/>
  <c r="AC47" i="2"/>
  <c r="AB47" i="2"/>
  <c r="AA47" i="2"/>
  <c r="Z47" i="2"/>
  <c r="AI46" i="2"/>
  <c r="AH46" i="2"/>
  <c r="AG46" i="2"/>
  <c r="AF46" i="2"/>
  <c r="AE46" i="2"/>
  <c r="AD46" i="2"/>
  <c r="AC46" i="2"/>
  <c r="AB46" i="2"/>
  <c r="AA46" i="2"/>
  <c r="Z46" i="2"/>
  <c r="AI45" i="2"/>
  <c r="AH45" i="2"/>
  <c r="AG45" i="2"/>
  <c r="AF45" i="2"/>
  <c r="AE45" i="2"/>
  <c r="AD45" i="2"/>
  <c r="AC45" i="2"/>
  <c r="AB45" i="2"/>
  <c r="AA45" i="2"/>
  <c r="Z45" i="2"/>
  <c r="AI44" i="2"/>
  <c r="AH44" i="2"/>
  <c r="AG44" i="2"/>
  <c r="AF44" i="2"/>
  <c r="AE44" i="2"/>
  <c r="AD44" i="2"/>
  <c r="AC44" i="2"/>
  <c r="AB44" i="2"/>
  <c r="AA44" i="2"/>
  <c r="Z44" i="2"/>
  <c r="AI43" i="2"/>
  <c r="AH43" i="2"/>
  <c r="AG43" i="2"/>
  <c r="AF43" i="2"/>
  <c r="AE43" i="2"/>
  <c r="AD43" i="2"/>
  <c r="AC43" i="2"/>
  <c r="AB43" i="2"/>
  <c r="AA43" i="2"/>
  <c r="Z43" i="2"/>
  <c r="AI42" i="2"/>
  <c r="AH42" i="2"/>
  <c r="AG42" i="2"/>
  <c r="AF42" i="2"/>
  <c r="AE42" i="2"/>
  <c r="AD42" i="2"/>
  <c r="AC42" i="2"/>
  <c r="AB42" i="2"/>
  <c r="AA42" i="2"/>
  <c r="Z42" i="2"/>
  <c r="AI41" i="2"/>
  <c r="AH41" i="2"/>
  <c r="AG41" i="2"/>
  <c r="AF41" i="2"/>
  <c r="AE41" i="2"/>
  <c r="AD41" i="2"/>
  <c r="AC41" i="2"/>
  <c r="AB41" i="2"/>
  <c r="AA41" i="2"/>
  <c r="Z41" i="2"/>
  <c r="AI40" i="2"/>
  <c r="AH40" i="2"/>
  <c r="AG40" i="2"/>
  <c r="AF40" i="2"/>
  <c r="AE40" i="2"/>
  <c r="AD40" i="2"/>
  <c r="AC40" i="2"/>
  <c r="AB40" i="2"/>
  <c r="AA40" i="2"/>
  <c r="Z40" i="2"/>
  <c r="AI39" i="2"/>
  <c r="AH39" i="2"/>
  <c r="AG39" i="2"/>
  <c r="AF39" i="2"/>
  <c r="AE39" i="2"/>
  <c r="AD39" i="2"/>
  <c r="AC39" i="2"/>
  <c r="AB39" i="2"/>
  <c r="AA39" i="2"/>
  <c r="Z39" i="2"/>
  <c r="AI38" i="2"/>
  <c r="AH38" i="2"/>
  <c r="AG38" i="2"/>
  <c r="AF38" i="2"/>
  <c r="AE38" i="2"/>
  <c r="AD38" i="2"/>
  <c r="AC38" i="2"/>
  <c r="AB38" i="2"/>
  <c r="AA38" i="2"/>
  <c r="Z38" i="2"/>
  <c r="AI36" i="2"/>
  <c r="AH36" i="2"/>
  <c r="AG36" i="2"/>
  <c r="AF36" i="2"/>
  <c r="AE36" i="2"/>
  <c r="AD36" i="2"/>
  <c r="AC36" i="2"/>
  <c r="AB36" i="2"/>
  <c r="AA36" i="2"/>
  <c r="Z36" i="2"/>
  <c r="AI35" i="2"/>
  <c r="AH35" i="2"/>
  <c r="AG35" i="2"/>
  <c r="AF35" i="2"/>
  <c r="AE35" i="2"/>
  <c r="AD35" i="2"/>
  <c r="AC35" i="2"/>
  <c r="AB35" i="2"/>
  <c r="AA35" i="2"/>
  <c r="Z35" i="2"/>
  <c r="AI34" i="2"/>
  <c r="AH34" i="2"/>
  <c r="AG34" i="2"/>
  <c r="AF34" i="2"/>
  <c r="AE34" i="2"/>
  <c r="AD34" i="2"/>
  <c r="AC34" i="2"/>
  <c r="AB34" i="2"/>
  <c r="AA34" i="2"/>
  <c r="Z34" i="2"/>
  <c r="AI33" i="2"/>
  <c r="AH33" i="2"/>
  <c r="AG33" i="2"/>
  <c r="AF33" i="2"/>
  <c r="AE33" i="2"/>
  <c r="AD33" i="2"/>
  <c r="AC33" i="2"/>
  <c r="AB33" i="2"/>
  <c r="AA33" i="2"/>
  <c r="Z33" i="2"/>
  <c r="AI32" i="2"/>
  <c r="AH32" i="2"/>
  <c r="AG32" i="2"/>
  <c r="AF32" i="2"/>
  <c r="AE32" i="2"/>
  <c r="AD32" i="2"/>
  <c r="AC32" i="2"/>
  <c r="AB32" i="2"/>
  <c r="AA32" i="2"/>
  <c r="Z32" i="2"/>
  <c r="AI31" i="2"/>
  <c r="AH31" i="2"/>
  <c r="AG31" i="2"/>
  <c r="AF31" i="2"/>
  <c r="AE31" i="2"/>
  <c r="AD31" i="2"/>
  <c r="AC31" i="2"/>
  <c r="AB31" i="2"/>
  <c r="AA31" i="2"/>
  <c r="Z31" i="2"/>
  <c r="AI30" i="2"/>
  <c r="AH30" i="2"/>
  <c r="AG30" i="2"/>
  <c r="AF30" i="2"/>
  <c r="AE30" i="2"/>
  <c r="AD30" i="2"/>
  <c r="AC30" i="2"/>
  <c r="AB30" i="2"/>
  <c r="AA30" i="2"/>
  <c r="Z30" i="2"/>
  <c r="AI29" i="2"/>
  <c r="AH29" i="2"/>
  <c r="AG29" i="2"/>
  <c r="AF29" i="2"/>
  <c r="AE29" i="2"/>
  <c r="AD29" i="2"/>
  <c r="AC29" i="2"/>
  <c r="AB29" i="2"/>
  <c r="AA29" i="2"/>
  <c r="Z29" i="2"/>
  <c r="AI28" i="2"/>
  <c r="AH28" i="2"/>
  <c r="AG28" i="2"/>
  <c r="AF28" i="2"/>
  <c r="AE28" i="2"/>
  <c r="AD28" i="2"/>
  <c r="AC28" i="2"/>
  <c r="AB28" i="2"/>
  <c r="AA28" i="2"/>
  <c r="Z28" i="2"/>
  <c r="AI27" i="2"/>
  <c r="AH27" i="2"/>
  <c r="AG27" i="2"/>
  <c r="AF27" i="2"/>
  <c r="AE27" i="2"/>
  <c r="AD27" i="2"/>
  <c r="AC27" i="2"/>
  <c r="AB27" i="2"/>
  <c r="AA27" i="2"/>
  <c r="Z27" i="2"/>
  <c r="AI26" i="2"/>
  <c r="AH26" i="2"/>
  <c r="AG26" i="2"/>
  <c r="AF26" i="2"/>
  <c r="AE26" i="2"/>
  <c r="AD26" i="2"/>
  <c r="AC26" i="2"/>
  <c r="AB26" i="2"/>
  <c r="AA26" i="2"/>
  <c r="Z26" i="2"/>
  <c r="AI24" i="2"/>
  <c r="AH24" i="2"/>
  <c r="AG24" i="2"/>
  <c r="AF24" i="2"/>
  <c r="AE24" i="2"/>
  <c r="AD24" i="2"/>
  <c r="AC24" i="2"/>
  <c r="AB24" i="2"/>
  <c r="AA24" i="2"/>
  <c r="Z24" i="2"/>
  <c r="AI23" i="2"/>
  <c r="AH23" i="2"/>
  <c r="AG23" i="2"/>
  <c r="AF23" i="2"/>
  <c r="AE23" i="2"/>
  <c r="AD23" i="2"/>
  <c r="AC23" i="2"/>
  <c r="AB23" i="2"/>
  <c r="AA23" i="2"/>
  <c r="Z23" i="2"/>
  <c r="AI22" i="2"/>
  <c r="AH22" i="2"/>
  <c r="AG22" i="2"/>
  <c r="AF22" i="2"/>
  <c r="AE22" i="2"/>
  <c r="AD22" i="2"/>
  <c r="AC22" i="2"/>
  <c r="AB22" i="2"/>
  <c r="AA22" i="2"/>
  <c r="Z22" i="2"/>
  <c r="AI21" i="2"/>
  <c r="AH21" i="2"/>
  <c r="AG21" i="2"/>
  <c r="AF21" i="2"/>
  <c r="AE21" i="2"/>
  <c r="AD21" i="2"/>
  <c r="AC21" i="2"/>
  <c r="AB21" i="2"/>
  <c r="AA21" i="2"/>
  <c r="Z21" i="2"/>
  <c r="AI20" i="2"/>
  <c r="AH20" i="2"/>
  <c r="AG20" i="2"/>
  <c r="AF20" i="2"/>
  <c r="AE20" i="2"/>
  <c r="AD20" i="2"/>
  <c r="AC20" i="2"/>
  <c r="AB20" i="2"/>
  <c r="AA20" i="2"/>
  <c r="Z20" i="2"/>
  <c r="AI19" i="2"/>
  <c r="AH19" i="2"/>
  <c r="AG19" i="2"/>
  <c r="AF19" i="2"/>
  <c r="AE19" i="2"/>
  <c r="AD19" i="2"/>
  <c r="AC19" i="2"/>
  <c r="AB19" i="2"/>
  <c r="AA19" i="2"/>
  <c r="Z19" i="2"/>
  <c r="AI18" i="2"/>
  <c r="AH18" i="2"/>
  <c r="AG18" i="2"/>
  <c r="AF18" i="2"/>
  <c r="AE18" i="2"/>
  <c r="AD18" i="2"/>
  <c r="AC18" i="2"/>
  <c r="AB18" i="2"/>
  <c r="AA18" i="2"/>
  <c r="Z18" i="2"/>
  <c r="AI17" i="2"/>
  <c r="AH17" i="2"/>
  <c r="AG17" i="2"/>
  <c r="AF17" i="2"/>
  <c r="AE17" i="2"/>
  <c r="AD17" i="2"/>
  <c r="AC17" i="2"/>
  <c r="AB17" i="2"/>
  <c r="AA17" i="2"/>
  <c r="Z17" i="2"/>
  <c r="AI16" i="2"/>
  <c r="AH16" i="2"/>
  <c r="AG16" i="2"/>
  <c r="AF16" i="2"/>
  <c r="AE16" i="2"/>
  <c r="AD16" i="2"/>
  <c r="AC16" i="2"/>
  <c r="AB16" i="2"/>
  <c r="AA16" i="2"/>
  <c r="Z16" i="2"/>
  <c r="AI15" i="2"/>
  <c r="AH15" i="2"/>
  <c r="AG15" i="2"/>
  <c r="AF15" i="2"/>
  <c r="AE15" i="2"/>
  <c r="AD15" i="2"/>
  <c r="AC15" i="2"/>
  <c r="AB15" i="2"/>
  <c r="AA15" i="2"/>
  <c r="Z15" i="2"/>
  <c r="AI14" i="2"/>
  <c r="AH14" i="2"/>
  <c r="AG14" i="2"/>
  <c r="AF14" i="2"/>
  <c r="AE14" i="2"/>
  <c r="AD14" i="2"/>
  <c r="AC14" i="2"/>
  <c r="AB14" i="2"/>
  <c r="AA14" i="2"/>
  <c r="Z14" i="2"/>
  <c r="AI13" i="2"/>
  <c r="AH13" i="2"/>
  <c r="AG13" i="2"/>
  <c r="AF13" i="2"/>
  <c r="AE13" i="2"/>
  <c r="AD13" i="2"/>
  <c r="AC13" i="2"/>
  <c r="AB13" i="2"/>
  <c r="AA13" i="2"/>
  <c r="Z13" i="2"/>
  <c r="AI12" i="2"/>
  <c r="AH12" i="2"/>
  <c r="AG12" i="2"/>
  <c r="AF12" i="2"/>
  <c r="AE12" i="2"/>
  <c r="AD12" i="2"/>
  <c r="AC12" i="2"/>
  <c r="AB12" i="2"/>
  <c r="AA12" i="2"/>
  <c r="Z12" i="2"/>
  <c r="U148" i="2"/>
  <c r="U147" i="2"/>
  <c r="U146" i="2"/>
  <c r="U145" i="2"/>
  <c r="U144" i="2"/>
  <c r="U143" i="2"/>
  <c r="U142" i="2"/>
  <c r="U140" i="2"/>
  <c r="U139" i="2"/>
  <c r="U138" i="2"/>
  <c r="U137" i="2"/>
  <c r="U135" i="2"/>
  <c r="U134" i="2"/>
  <c r="U133" i="2"/>
  <c r="U132" i="2"/>
  <c r="U131" i="2"/>
  <c r="U130" i="2"/>
  <c r="U129" i="2"/>
  <c r="U128" i="2"/>
  <c r="U127" i="2"/>
  <c r="U126" i="2"/>
  <c r="U125" i="2"/>
  <c r="U124" i="2"/>
  <c r="U123" i="2"/>
  <c r="U121" i="2"/>
  <c r="U120" i="2"/>
  <c r="U119" i="2"/>
  <c r="U118" i="2"/>
  <c r="U117" i="2"/>
  <c r="U116" i="2"/>
  <c r="U115" i="2"/>
  <c r="U114" i="2"/>
  <c r="U113" i="2"/>
  <c r="U112" i="2"/>
  <c r="U111" i="2"/>
  <c r="U110" i="2"/>
  <c r="U108" i="2"/>
  <c r="U107" i="2"/>
  <c r="U106" i="2"/>
  <c r="U105" i="2"/>
  <c r="U104" i="2"/>
  <c r="U103" i="2"/>
  <c r="U102" i="2"/>
  <c r="U101" i="2"/>
  <c r="U100" i="2"/>
  <c r="U99" i="2"/>
  <c r="U98" i="2"/>
  <c r="U97" i="2"/>
  <c r="U96" i="2"/>
  <c r="U95" i="2"/>
  <c r="U94" i="2"/>
  <c r="U93" i="2"/>
  <c r="U92" i="2"/>
  <c r="U91" i="2"/>
  <c r="U89" i="2"/>
  <c r="U88" i="2"/>
  <c r="U87" i="2"/>
  <c r="U86" i="2"/>
  <c r="U85" i="2"/>
  <c r="U84" i="2"/>
  <c r="U83" i="2"/>
  <c r="U82" i="2"/>
  <c r="U81" i="2"/>
  <c r="U80" i="2"/>
  <c r="U78" i="2"/>
  <c r="U77" i="2"/>
  <c r="U76" i="2"/>
  <c r="U75" i="2"/>
  <c r="U74" i="2"/>
  <c r="U72" i="2"/>
  <c r="U71" i="2"/>
  <c r="U70" i="2"/>
  <c r="U69" i="2"/>
  <c r="U68" i="2"/>
  <c r="U67" i="2"/>
  <c r="U66" i="2"/>
  <c r="U65" i="2"/>
  <c r="U64" i="2"/>
  <c r="U63" i="2"/>
  <c r="U61" i="2"/>
  <c r="U60" i="2"/>
  <c r="U59" i="2"/>
  <c r="U58" i="2"/>
  <c r="U57" i="2"/>
  <c r="U56" i="2"/>
  <c r="U55" i="2"/>
  <c r="U54" i="2"/>
  <c r="U53" i="2"/>
  <c r="U52" i="2"/>
  <c r="U51" i="2"/>
  <c r="U50" i="2"/>
  <c r="U49" i="2"/>
  <c r="U47" i="2"/>
  <c r="U46" i="2"/>
  <c r="U45" i="2"/>
  <c r="U44" i="2"/>
  <c r="U43" i="2"/>
  <c r="U42" i="2"/>
  <c r="U41" i="2"/>
  <c r="U40" i="2"/>
  <c r="U39" i="2"/>
  <c r="U38" i="2"/>
  <c r="U36" i="2"/>
  <c r="U35" i="2"/>
  <c r="U34" i="2"/>
  <c r="U33" i="2"/>
  <c r="U32" i="2"/>
  <c r="U31" i="2"/>
  <c r="U30" i="2"/>
  <c r="U29" i="2"/>
  <c r="U28" i="2"/>
  <c r="U27" i="2"/>
  <c r="U26" i="2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N148" i="2"/>
  <c r="M148" i="2"/>
  <c r="L148" i="2"/>
  <c r="K148" i="2"/>
  <c r="J148" i="2"/>
  <c r="I148" i="2"/>
  <c r="H148" i="2"/>
  <c r="G148" i="2"/>
  <c r="F148" i="2"/>
  <c r="E148" i="2"/>
  <c r="N147" i="2"/>
  <c r="M147" i="2"/>
  <c r="L147" i="2"/>
  <c r="K147" i="2"/>
  <c r="J147" i="2"/>
  <c r="I147" i="2"/>
  <c r="H147" i="2"/>
  <c r="G147" i="2"/>
  <c r="F147" i="2"/>
  <c r="E147" i="2"/>
  <c r="N146" i="2"/>
  <c r="M146" i="2"/>
  <c r="L146" i="2"/>
  <c r="K146" i="2"/>
  <c r="J146" i="2"/>
  <c r="I146" i="2"/>
  <c r="H146" i="2"/>
  <c r="G146" i="2"/>
  <c r="F146" i="2"/>
  <c r="E146" i="2"/>
  <c r="N145" i="2"/>
  <c r="M145" i="2"/>
  <c r="L145" i="2"/>
  <c r="K145" i="2"/>
  <c r="J145" i="2"/>
  <c r="I145" i="2"/>
  <c r="H145" i="2"/>
  <c r="G145" i="2"/>
  <c r="F145" i="2"/>
  <c r="E145" i="2"/>
  <c r="N144" i="2"/>
  <c r="M144" i="2"/>
  <c r="L144" i="2"/>
  <c r="K144" i="2"/>
  <c r="J144" i="2"/>
  <c r="I144" i="2"/>
  <c r="H144" i="2"/>
  <c r="G144" i="2"/>
  <c r="F144" i="2"/>
  <c r="E144" i="2"/>
  <c r="N143" i="2"/>
  <c r="M143" i="2"/>
  <c r="L143" i="2"/>
  <c r="K143" i="2"/>
  <c r="J143" i="2"/>
  <c r="I143" i="2"/>
  <c r="H143" i="2"/>
  <c r="G143" i="2"/>
  <c r="F143" i="2"/>
  <c r="E143" i="2"/>
  <c r="N142" i="2"/>
  <c r="M142" i="2"/>
  <c r="L142" i="2"/>
  <c r="K142" i="2"/>
  <c r="J142" i="2"/>
  <c r="I142" i="2"/>
  <c r="H142" i="2"/>
  <c r="G142" i="2"/>
  <c r="F142" i="2"/>
  <c r="E142" i="2"/>
  <c r="N140" i="2"/>
  <c r="M140" i="2"/>
  <c r="L140" i="2"/>
  <c r="K140" i="2"/>
  <c r="J140" i="2"/>
  <c r="I140" i="2"/>
  <c r="H140" i="2"/>
  <c r="G140" i="2"/>
  <c r="F140" i="2"/>
  <c r="E140" i="2"/>
  <c r="N139" i="2"/>
  <c r="M139" i="2"/>
  <c r="L139" i="2"/>
  <c r="K139" i="2"/>
  <c r="J139" i="2"/>
  <c r="I139" i="2"/>
  <c r="H139" i="2"/>
  <c r="G139" i="2"/>
  <c r="F139" i="2"/>
  <c r="E139" i="2"/>
  <c r="N138" i="2"/>
  <c r="M138" i="2"/>
  <c r="L138" i="2"/>
  <c r="K138" i="2"/>
  <c r="J138" i="2"/>
  <c r="I138" i="2"/>
  <c r="H138" i="2"/>
  <c r="G138" i="2"/>
  <c r="F138" i="2"/>
  <c r="E138" i="2"/>
  <c r="N137" i="2"/>
  <c r="M137" i="2"/>
  <c r="L137" i="2"/>
  <c r="K137" i="2"/>
  <c r="J137" i="2"/>
  <c r="I137" i="2"/>
  <c r="H137" i="2"/>
  <c r="G137" i="2"/>
  <c r="F137" i="2"/>
  <c r="E137" i="2"/>
  <c r="N135" i="2"/>
  <c r="M135" i="2"/>
  <c r="L135" i="2"/>
  <c r="K135" i="2"/>
  <c r="J135" i="2"/>
  <c r="I135" i="2"/>
  <c r="H135" i="2"/>
  <c r="G135" i="2"/>
  <c r="F135" i="2"/>
  <c r="E135" i="2"/>
  <c r="N134" i="2"/>
  <c r="M134" i="2"/>
  <c r="L134" i="2"/>
  <c r="K134" i="2"/>
  <c r="J134" i="2"/>
  <c r="I134" i="2"/>
  <c r="H134" i="2"/>
  <c r="G134" i="2"/>
  <c r="F134" i="2"/>
  <c r="E134" i="2"/>
  <c r="N133" i="2"/>
  <c r="M133" i="2"/>
  <c r="L133" i="2"/>
  <c r="K133" i="2"/>
  <c r="J133" i="2"/>
  <c r="I133" i="2"/>
  <c r="H133" i="2"/>
  <c r="G133" i="2"/>
  <c r="F133" i="2"/>
  <c r="E133" i="2"/>
  <c r="N132" i="2"/>
  <c r="M132" i="2"/>
  <c r="L132" i="2"/>
  <c r="K132" i="2"/>
  <c r="J132" i="2"/>
  <c r="I132" i="2"/>
  <c r="H132" i="2"/>
  <c r="G132" i="2"/>
  <c r="F132" i="2"/>
  <c r="E132" i="2"/>
  <c r="N131" i="2"/>
  <c r="M131" i="2"/>
  <c r="L131" i="2"/>
  <c r="K131" i="2"/>
  <c r="J131" i="2"/>
  <c r="I131" i="2"/>
  <c r="H131" i="2"/>
  <c r="G131" i="2"/>
  <c r="F131" i="2"/>
  <c r="E131" i="2"/>
  <c r="N130" i="2"/>
  <c r="M130" i="2"/>
  <c r="L130" i="2"/>
  <c r="K130" i="2"/>
  <c r="J130" i="2"/>
  <c r="I130" i="2"/>
  <c r="H130" i="2"/>
  <c r="G130" i="2"/>
  <c r="F130" i="2"/>
  <c r="E130" i="2"/>
  <c r="N129" i="2"/>
  <c r="M129" i="2"/>
  <c r="L129" i="2"/>
  <c r="K129" i="2"/>
  <c r="J129" i="2"/>
  <c r="I129" i="2"/>
  <c r="H129" i="2"/>
  <c r="G129" i="2"/>
  <c r="F129" i="2"/>
  <c r="E129" i="2"/>
  <c r="N128" i="2"/>
  <c r="M128" i="2"/>
  <c r="L128" i="2"/>
  <c r="K128" i="2"/>
  <c r="J128" i="2"/>
  <c r="I128" i="2"/>
  <c r="H128" i="2"/>
  <c r="G128" i="2"/>
  <c r="F128" i="2"/>
  <c r="E128" i="2"/>
  <c r="N127" i="2"/>
  <c r="M127" i="2"/>
  <c r="L127" i="2"/>
  <c r="K127" i="2"/>
  <c r="J127" i="2"/>
  <c r="I127" i="2"/>
  <c r="H127" i="2"/>
  <c r="G127" i="2"/>
  <c r="F127" i="2"/>
  <c r="E127" i="2"/>
  <c r="N126" i="2"/>
  <c r="M126" i="2"/>
  <c r="L126" i="2"/>
  <c r="K126" i="2"/>
  <c r="J126" i="2"/>
  <c r="I126" i="2"/>
  <c r="H126" i="2"/>
  <c r="G126" i="2"/>
  <c r="F126" i="2"/>
  <c r="E126" i="2"/>
  <c r="N125" i="2"/>
  <c r="M125" i="2"/>
  <c r="L125" i="2"/>
  <c r="K125" i="2"/>
  <c r="J125" i="2"/>
  <c r="I125" i="2"/>
  <c r="H125" i="2"/>
  <c r="G125" i="2"/>
  <c r="F125" i="2"/>
  <c r="E125" i="2"/>
  <c r="N124" i="2"/>
  <c r="M124" i="2"/>
  <c r="L124" i="2"/>
  <c r="K124" i="2"/>
  <c r="J124" i="2"/>
  <c r="I124" i="2"/>
  <c r="H124" i="2"/>
  <c r="G124" i="2"/>
  <c r="F124" i="2"/>
  <c r="E124" i="2"/>
  <c r="N123" i="2"/>
  <c r="M123" i="2"/>
  <c r="L123" i="2"/>
  <c r="K123" i="2"/>
  <c r="J123" i="2"/>
  <c r="I123" i="2"/>
  <c r="H123" i="2"/>
  <c r="G123" i="2"/>
  <c r="F123" i="2"/>
  <c r="E123" i="2"/>
  <c r="N121" i="2"/>
  <c r="M121" i="2"/>
  <c r="L121" i="2"/>
  <c r="K121" i="2"/>
  <c r="J121" i="2"/>
  <c r="I121" i="2"/>
  <c r="H121" i="2"/>
  <c r="G121" i="2"/>
  <c r="F121" i="2"/>
  <c r="E121" i="2"/>
  <c r="N120" i="2"/>
  <c r="M120" i="2"/>
  <c r="L120" i="2"/>
  <c r="K120" i="2"/>
  <c r="J120" i="2"/>
  <c r="I120" i="2"/>
  <c r="H120" i="2"/>
  <c r="G120" i="2"/>
  <c r="F120" i="2"/>
  <c r="E120" i="2"/>
  <c r="N119" i="2"/>
  <c r="M119" i="2"/>
  <c r="L119" i="2"/>
  <c r="K119" i="2"/>
  <c r="J119" i="2"/>
  <c r="I119" i="2"/>
  <c r="H119" i="2"/>
  <c r="G119" i="2"/>
  <c r="F119" i="2"/>
  <c r="E119" i="2"/>
  <c r="N118" i="2"/>
  <c r="M118" i="2"/>
  <c r="L118" i="2"/>
  <c r="K118" i="2"/>
  <c r="J118" i="2"/>
  <c r="I118" i="2"/>
  <c r="H118" i="2"/>
  <c r="G118" i="2"/>
  <c r="F118" i="2"/>
  <c r="E118" i="2"/>
  <c r="N117" i="2"/>
  <c r="M117" i="2"/>
  <c r="L117" i="2"/>
  <c r="K117" i="2"/>
  <c r="J117" i="2"/>
  <c r="I117" i="2"/>
  <c r="H117" i="2"/>
  <c r="G117" i="2"/>
  <c r="F117" i="2"/>
  <c r="E117" i="2"/>
  <c r="N116" i="2"/>
  <c r="M116" i="2"/>
  <c r="L116" i="2"/>
  <c r="K116" i="2"/>
  <c r="J116" i="2"/>
  <c r="I116" i="2"/>
  <c r="H116" i="2"/>
  <c r="G116" i="2"/>
  <c r="F116" i="2"/>
  <c r="E116" i="2"/>
  <c r="N115" i="2"/>
  <c r="M115" i="2"/>
  <c r="L115" i="2"/>
  <c r="K115" i="2"/>
  <c r="J115" i="2"/>
  <c r="I115" i="2"/>
  <c r="H115" i="2"/>
  <c r="G115" i="2"/>
  <c r="F115" i="2"/>
  <c r="E115" i="2"/>
  <c r="N114" i="2"/>
  <c r="M114" i="2"/>
  <c r="L114" i="2"/>
  <c r="K114" i="2"/>
  <c r="J114" i="2"/>
  <c r="I114" i="2"/>
  <c r="H114" i="2"/>
  <c r="G114" i="2"/>
  <c r="F114" i="2"/>
  <c r="E114" i="2"/>
  <c r="N113" i="2"/>
  <c r="M113" i="2"/>
  <c r="L113" i="2"/>
  <c r="K113" i="2"/>
  <c r="J113" i="2"/>
  <c r="I113" i="2"/>
  <c r="H113" i="2"/>
  <c r="G113" i="2"/>
  <c r="F113" i="2"/>
  <c r="E113" i="2"/>
  <c r="N112" i="2"/>
  <c r="M112" i="2"/>
  <c r="L112" i="2"/>
  <c r="K112" i="2"/>
  <c r="J112" i="2"/>
  <c r="I112" i="2"/>
  <c r="H112" i="2"/>
  <c r="G112" i="2"/>
  <c r="F112" i="2"/>
  <c r="E112" i="2"/>
  <c r="N111" i="2"/>
  <c r="M111" i="2"/>
  <c r="L111" i="2"/>
  <c r="K111" i="2"/>
  <c r="J111" i="2"/>
  <c r="I111" i="2"/>
  <c r="H111" i="2"/>
  <c r="G111" i="2"/>
  <c r="F111" i="2"/>
  <c r="E111" i="2"/>
  <c r="N110" i="2"/>
  <c r="M110" i="2"/>
  <c r="L110" i="2"/>
  <c r="K110" i="2"/>
  <c r="J110" i="2"/>
  <c r="I110" i="2"/>
  <c r="H110" i="2"/>
  <c r="G110" i="2"/>
  <c r="F110" i="2"/>
  <c r="E110" i="2"/>
  <c r="N108" i="2"/>
  <c r="M108" i="2"/>
  <c r="L108" i="2"/>
  <c r="K108" i="2"/>
  <c r="J108" i="2"/>
  <c r="I108" i="2"/>
  <c r="H108" i="2"/>
  <c r="G108" i="2"/>
  <c r="F108" i="2"/>
  <c r="E108" i="2"/>
  <c r="N107" i="2"/>
  <c r="M107" i="2"/>
  <c r="L107" i="2"/>
  <c r="K107" i="2"/>
  <c r="J107" i="2"/>
  <c r="I107" i="2"/>
  <c r="H107" i="2"/>
  <c r="G107" i="2"/>
  <c r="F107" i="2"/>
  <c r="E107" i="2"/>
  <c r="N106" i="2"/>
  <c r="M106" i="2"/>
  <c r="L106" i="2"/>
  <c r="K106" i="2"/>
  <c r="J106" i="2"/>
  <c r="I106" i="2"/>
  <c r="H106" i="2"/>
  <c r="G106" i="2"/>
  <c r="F106" i="2"/>
  <c r="E106" i="2"/>
  <c r="N105" i="2"/>
  <c r="M105" i="2"/>
  <c r="L105" i="2"/>
  <c r="K105" i="2"/>
  <c r="J105" i="2"/>
  <c r="I105" i="2"/>
  <c r="H105" i="2"/>
  <c r="G105" i="2"/>
  <c r="F105" i="2"/>
  <c r="E105" i="2"/>
  <c r="N104" i="2"/>
  <c r="M104" i="2"/>
  <c r="L104" i="2"/>
  <c r="K104" i="2"/>
  <c r="J104" i="2"/>
  <c r="I104" i="2"/>
  <c r="H104" i="2"/>
  <c r="G104" i="2"/>
  <c r="F104" i="2"/>
  <c r="E104" i="2"/>
  <c r="N103" i="2"/>
  <c r="M103" i="2"/>
  <c r="L103" i="2"/>
  <c r="K103" i="2"/>
  <c r="J103" i="2"/>
  <c r="I103" i="2"/>
  <c r="H103" i="2"/>
  <c r="G103" i="2"/>
  <c r="F103" i="2"/>
  <c r="E103" i="2"/>
  <c r="N102" i="2"/>
  <c r="M102" i="2"/>
  <c r="L102" i="2"/>
  <c r="K102" i="2"/>
  <c r="J102" i="2"/>
  <c r="I102" i="2"/>
  <c r="H102" i="2"/>
  <c r="G102" i="2"/>
  <c r="F102" i="2"/>
  <c r="E102" i="2"/>
  <c r="N101" i="2"/>
  <c r="M101" i="2"/>
  <c r="L101" i="2"/>
  <c r="K101" i="2"/>
  <c r="J101" i="2"/>
  <c r="I101" i="2"/>
  <c r="H101" i="2"/>
  <c r="G101" i="2"/>
  <c r="F101" i="2"/>
  <c r="E101" i="2"/>
  <c r="N100" i="2"/>
  <c r="M100" i="2"/>
  <c r="L100" i="2"/>
  <c r="K100" i="2"/>
  <c r="J100" i="2"/>
  <c r="I100" i="2"/>
  <c r="H100" i="2"/>
  <c r="G100" i="2"/>
  <c r="F100" i="2"/>
  <c r="E100" i="2"/>
  <c r="N99" i="2"/>
  <c r="M99" i="2"/>
  <c r="L99" i="2"/>
  <c r="K99" i="2"/>
  <c r="J99" i="2"/>
  <c r="I99" i="2"/>
  <c r="H99" i="2"/>
  <c r="G99" i="2"/>
  <c r="F99" i="2"/>
  <c r="E99" i="2"/>
  <c r="N98" i="2"/>
  <c r="M98" i="2"/>
  <c r="L98" i="2"/>
  <c r="K98" i="2"/>
  <c r="J98" i="2"/>
  <c r="I98" i="2"/>
  <c r="H98" i="2"/>
  <c r="G98" i="2"/>
  <c r="F98" i="2"/>
  <c r="E98" i="2"/>
  <c r="N97" i="2"/>
  <c r="M97" i="2"/>
  <c r="L97" i="2"/>
  <c r="K97" i="2"/>
  <c r="J97" i="2"/>
  <c r="I97" i="2"/>
  <c r="H97" i="2"/>
  <c r="G97" i="2"/>
  <c r="F97" i="2"/>
  <c r="E97" i="2"/>
  <c r="N96" i="2"/>
  <c r="M96" i="2"/>
  <c r="L96" i="2"/>
  <c r="K96" i="2"/>
  <c r="J96" i="2"/>
  <c r="I96" i="2"/>
  <c r="H96" i="2"/>
  <c r="G96" i="2"/>
  <c r="F96" i="2"/>
  <c r="E96" i="2"/>
  <c r="N95" i="2"/>
  <c r="M95" i="2"/>
  <c r="L95" i="2"/>
  <c r="K95" i="2"/>
  <c r="J95" i="2"/>
  <c r="I95" i="2"/>
  <c r="H95" i="2"/>
  <c r="G95" i="2"/>
  <c r="F95" i="2"/>
  <c r="E95" i="2"/>
  <c r="N94" i="2"/>
  <c r="M94" i="2"/>
  <c r="L94" i="2"/>
  <c r="K94" i="2"/>
  <c r="J94" i="2"/>
  <c r="I94" i="2"/>
  <c r="H94" i="2"/>
  <c r="G94" i="2"/>
  <c r="F94" i="2"/>
  <c r="E94" i="2"/>
  <c r="N93" i="2"/>
  <c r="M93" i="2"/>
  <c r="L93" i="2"/>
  <c r="K93" i="2"/>
  <c r="J93" i="2"/>
  <c r="I93" i="2"/>
  <c r="H93" i="2"/>
  <c r="G93" i="2"/>
  <c r="F93" i="2"/>
  <c r="E93" i="2"/>
  <c r="N92" i="2"/>
  <c r="M92" i="2"/>
  <c r="L92" i="2"/>
  <c r="K92" i="2"/>
  <c r="J92" i="2"/>
  <c r="I92" i="2"/>
  <c r="H92" i="2"/>
  <c r="G92" i="2"/>
  <c r="F92" i="2"/>
  <c r="E92" i="2"/>
  <c r="N91" i="2"/>
  <c r="M91" i="2"/>
  <c r="L91" i="2"/>
  <c r="K91" i="2"/>
  <c r="J91" i="2"/>
  <c r="I91" i="2"/>
  <c r="H91" i="2"/>
  <c r="G91" i="2"/>
  <c r="F91" i="2"/>
  <c r="E91" i="2"/>
  <c r="N89" i="2"/>
  <c r="M89" i="2"/>
  <c r="L89" i="2"/>
  <c r="K89" i="2"/>
  <c r="J89" i="2"/>
  <c r="I89" i="2"/>
  <c r="H89" i="2"/>
  <c r="G89" i="2"/>
  <c r="F89" i="2"/>
  <c r="E89" i="2"/>
  <c r="N88" i="2"/>
  <c r="M88" i="2"/>
  <c r="L88" i="2"/>
  <c r="K88" i="2"/>
  <c r="J88" i="2"/>
  <c r="I88" i="2"/>
  <c r="H88" i="2"/>
  <c r="G88" i="2"/>
  <c r="F88" i="2"/>
  <c r="E88" i="2"/>
  <c r="N87" i="2"/>
  <c r="M87" i="2"/>
  <c r="L87" i="2"/>
  <c r="K87" i="2"/>
  <c r="J87" i="2"/>
  <c r="I87" i="2"/>
  <c r="H87" i="2"/>
  <c r="G87" i="2"/>
  <c r="F87" i="2"/>
  <c r="E87" i="2"/>
  <c r="N86" i="2"/>
  <c r="M86" i="2"/>
  <c r="L86" i="2"/>
  <c r="K86" i="2"/>
  <c r="J86" i="2"/>
  <c r="I86" i="2"/>
  <c r="H86" i="2"/>
  <c r="G86" i="2"/>
  <c r="F86" i="2"/>
  <c r="E86" i="2"/>
  <c r="N85" i="2"/>
  <c r="M85" i="2"/>
  <c r="L85" i="2"/>
  <c r="K85" i="2"/>
  <c r="J85" i="2"/>
  <c r="I85" i="2"/>
  <c r="H85" i="2"/>
  <c r="G85" i="2"/>
  <c r="F85" i="2"/>
  <c r="E85" i="2"/>
  <c r="N84" i="2"/>
  <c r="M84" i="2"/>
  <c r="L84" i="2"/>
  <c r="K84" i="2"/>
  <c r="J84" i="2"/>
  <c r="I84" i="2"/>
  <c r="H84" i="2"/>
  <c r="G84" i="2"/>
  <c r="F84" i="2"/>
  <c r="E84" i="2"/>
  <c r="N83" i="2"/>
  <c r="M83" i="2"/>
  <c r="L83" i="2"/>
  <c r="K83" i="2"/>
  <c r="J83" i="2"/>
  <c r="I83" i="2"/>
  <c r="H83" i="2"/>
  <c r="G83" i="2"/>
  <c r="F83" i="2"/>
  <c r="E83" i="2"/>
  <c r="N82" i="2"/>
  <c r="M82" i="2"/>
  <c r="L82" i="2"/>
  <c r="K82" i="2"/>
  <c r="J82" i="2"/>
  <c r="I82" i="2"/>
  <c r="H82" i="2"/>
  <c r="G82" i="2"/>
  <c r="F82" i="2"/>
  <c r="E82" i="2"/>
  <c r="N81" i="2"/>
  <c r="M81" i="2"/>
  <c r="L81" i="2"/>
  <c r="K81" i="2"/>
  <c r="J81" i="2"/>
  <c r="I81" i="2"/>
  <c r="H81" i="2"/>
  <c r="G81" i="2"/>
  <c r="F81" i="2"/>
  <c r="E81" i="2"/>
  <c r="N80" i="2"/>
  <c r="M80" i="2"/>
  <c r="L80" i="2"/>
  <c r="K80" i="2"/>
  <c r="J80" i="2"/>
  <c r="I80" i="2"/>
  <c r="H80" i="2"/>
  <c r="G80" i="2"/>
  <c r="F80" i="2"/>
  <c r="E80" i="2"/>
  <c r="N78" i="2"/>
  <c r="M78" i="2"/>
  <c r="L78" i="2"/>
  <c r="K78" i="2"/>
  <c r="J78" i="2"/>
  <c r="I78" i="2"/>
  <c r="H78" i="2"/>
  <c r="G78" i="2"/>
  <c r="F78" i="2"/>
  <c r="E78" i="2"/>
  <c r="N77" i="2"/>
  <c r="M77" i="2"/>
  <c r="L77" i="2"/>
  <c r="K77" i="2"/>
  <c r="J77" i="2"/>
  <c r="I77" i="2"/>
  <c r="H77" i="2"/>
  <c r="G77" i="2"/>
  <c r="F77" i="2"/>
  <c r="E77" i="2"/>
  <c r="N76" i="2"/>
  <c r="M76" i="2"/>
  <c r="L76" i="2"/>
  <c r="K76" i="2"/>
  <c r="J76" i="2"/>
  <c r="I76" i="2"/>
  <c r="H76" i="2"/>
  <c r="G76" i="2"/>
  <c r="F76" i="2"/>
  <c r="E76" i="2"/>
  <c r="N75" i="2"/>
  <c r="M75" i="2"/>
  <c r="L75" i="2"/>
  <c r="K75" i="2"/>
  <c r="J75" i="2"/>
  <c r="I75" i="2"/>
  <c r="H75" i="2"/>
  <c r="G75" i="2"/>
  <c r="F75" i="2"/>
  <c r="E75" i="2"/>
  <c r="N74" i="2"/>
  <c r="M74" i="2"/>
  <c r="L74" i="2"/>
  <c r="K74" i="2"/>
  <c r="J74" i="2"/>
  <c r="I74" i="2"/>
  <c r="H74" i="2"/>
  <c r="G74" i="2"/>
  <c r="F74" i="2"/>
  <c r="E74" i="2"/>
  <c r="N72" i="2"/>
  <c r="M72" i="2"/>
  <c r="L72" i="2"/>
  <c r="K72" i="2"/>
  <c r="J72" i="2"/>
  <c r="I72" i="2"/>
  <c r="H72" i="2"/>
  <c r="G72" i="2"/>
  <c r="F72" i="2"/>
  <c r="E72" i="2"/>
  <c r="N71" i="2"/>
  <c r="M71" i="2"/>
  <c r="L71" i="2"/>
  <c r="K71" i="2"/>
  <c r="J71" i="2"/>
  <c r="I71" i="2"/>
  <c r="H71" i="2"/>
  <c r="G71" i="2"/>
  <c r="F71" i="2"/>
  <c r="E71" i="2"/>
  <c r="N70" i="2"/>
  <c r="M70" i="2"/>
  <c r="L70" i="2"/>
  <c r="K70" i="2"/>
  <c r="J70" i="2"/>
  <c r="I70" i="2"/>
  <c r="H70" i="2"/>
  <c r="G70" i="2"/>
  <c r="F70" i="2"/>
  <c r="E70" i="2"/>
  <c r="N69" i="2"/>
  <c r="M69" i="2"/>
  <c r="L69" i="2"/>
  <c r="K69" i="2"/>
  <c r="J69" i="2"/>
  <c r="I69" i="2"/>
  <c r="H69" i="2"/>
  <c r="G69" i="2"/>
  <c r="F69" i="2"/>
  <c r="E69" i="2"/>
  <c r="N68" i="2"/>
  <c r="M68" i="2"/>
  <c r="L68" i="2"/>
  <c r="K68" i="2"/>
  <c r="J68" i="2"/>
  <c r="I68" i="2"/>
  <c r="H68" i="2"/>
  <c r="G68" i="2"/>
  <c r="F68" i="2"/>
  <c r="E68" i="2"/>
  <c r="N67" i="2"/>
  <c r="M67" i="2"/>
  <c r="L67" i="2"/>
  <c r="K67" i="2"/>
  <c r="J67" i="2"/>
  <c r="I67" i="2"/>
  <c r="H67" i="2"/>
  <c r="G67" i="2"/>
  <c r="F67" i="2"/>
  <c r="E67" i="2"/>
  <c r="N66" i="2"/>
  <c r="M66" i="2"/>
  <c r="L66" i="2"/>
  <c r="K66" i="2"/>
  <c r="J66" i="2"/>
  <c r="I66" i="2"/>
  <c r="H66" i="2"/>
  <c r="G66" i="2"/>
  <c r="F66" i="2"/>
  <c r="E66" i="2"/>
  <c r="N65" i="2"/>
  <c r="M65" i="2"/>
  <c r="L65" i="2"/>
  <c r="K65" i="2"/>
  <c r="J65" i="2"/>
  <c r="I65" i="2"/>
  <c r="H65" i="2"/>
  <c r="G65" i="2"/>
  <c r="F65" i="2"/>
  <c r="E65" i="2"/>
  <c r="N64" i="2"/>
  <c r="M64" i="2"/>
  <c r="L64" i="2"/>
  <c r="K64" i="2"/>
  <c r="J64" i="2"/>
  <c r="I64" i="2"/>
  <c r="H64" i="2"/>
  <c r="G64" i="2"/>
  <c r="F64" i="2"/>
  <c r="E64" i="2"/>
  <c r="N63" i="2"/>
  <c r="M63" i="2"/>
  <c r="L63" i="2"/>
  <c r="K63" i="2"/>
  <c r="J63" i="2"/>
  <c r="I63" i="2"/>
  <c r="H63" i="2"/>
  <c r="G63" i="2"/>
  <c r="F63" i="2"/>
  <c r="E63" i="2"/>
  <c r="N61" i="2"/>
  <c r="M61" i="2"/>
  <c r="L61" i="2"/>
  <c r="K61" i="2"/>
  <c r="J61" i="2"/>
  <c r="I61" i="2"/>
  <c r="H61" i="2"/>
  <c r="G61" i="2"/>
  <c r="F61" i="2"/>
  <c r="E61" i="2"/>
  <c r="N60" i="2"/>
  <c r="M60" i="2"/>
  <c r="L60" i="2"/>
  <c r="K60" i="2"/>
  <c r="J60" i="2"/>
  <c r="I60" i="2"/>
  <c r="H60" i="2"/>
  <c r="G60" i="2"/>
  <c r="F60" i="2"/>
  <c r="E60" i="2"/>
  <c r="N59" i="2"/>
  <c r="M59" i="2"/>
  <c r="L59" i="2"/>
  <c r="K59" i="2"/>
  <c r="J59" i="2"/>
  <c r="I59" i="2"/>
  <c r="H59" i="2"/>
  <c r="G59" i="2"/>
  <c r="F59" i="2"/>
  <c r="E59" i="2"/>
  <c r="N58" i="2"/>
  <c r="M58" i="2"/>
  <c r="L58" i="2"/>
  <c r="K58" i="2"/>
  <c r="J58" i="2"/>
  <c r="I58" i="2"/>
  <c r="H58" i="2"/>
  <c r="G58" i="2"/>
  <c r="F58" i="2"/>
  <c r="E58" i="2"/>
  <c r="N57" i="2"/>
  <c r="M57" i="2"/>
  <c r="L57" i="2"/>
  <c r="K57" i="2"/>
  <c r="J57" i="2"/>
  <c r="I57" i="2"/>
  <c r="H57" i="2"/>
  <c r="G57" i="2"/>
  <c r="F57" i="2"/>
  <c r="E57" i="2"/>
  <c r="N56" i="2"/>
  <c r="M56" i="2"/>
  <c r="L56" i="2"/>
  <c r="K56" i="2"/>
  <c r="J56" i="2"/>
  <c r="I56" i="2"/>
  <c r="H56" i="2"/>
  <c r="G56" i="2"/>
  <c r="F56" i="2"/>
  <c r="E56" i="2"/>
  <c r="N55" i="2"/>
  <c r="M55" i="2"/>
  <c r="L55" i="2"/>
  <c r="K55" i="2"/>
  <c r="J55" i="2"/>
  <c r="I55" i="2"/>
  <c r="H55" i="2"/>
  <c r="G55" i="2"/>
  <c r="F55" i="2"/>
  <c r="E55" i="2"/>
  <c r="N54" i="2"/>
  <c r="M54" i="2"/>
  <c r="L54" i="2"/>
  <c r="K54" i="2"/>
  <c r="J54" i="2"/>
  <c r="I54" i="2"/>
  <c r="H54" i="2"/>
  <c r="G54" i="2"/>
  <c r="F54" i="2"/>
  <c r="E54" i="2"/>
  <c r="N53" i="2"/>
  <c r="M53" i="2"/>
  <c r="L53" i="2"/>
  <c r="K53" i="2"/>
  <c r="J53" i="2"/>
  <c r="I53" i="2"/>
  <c r="H53" i="2"/>
  <c r="G53" i="2"/>
  <c r="F53" i="2"/>
  <c r="E53" i="2"/>
  <c r="N52" i="2"/>
  <c r="M52" i="2"/>
  <c r="L52" i="2"/>
  <c r="K52" i="2"/>
  <c r="J52" i="2"/>
  <c r="I52" i="2"/>
  <c r="H52" i="2"/>
  <c r="G52" i="2"/>
  <c r="F52" i="2"/>
  <c r="E52" i="2"/>
  <c r="N51" i="2"/>
  <c r="M51" i="2"/>
  <c r="L51" i="2"/>
  <c r="K51" i="2"/>
  <c r="J51" i="2"/>
  <c r="I51" i="2"/>
  <c r="H51" i="2"/>
  <c r="G51" i="2"/>
  <c r="F51" i="2"/>
  <c r="E51" i="2"/>
  <c r="N50" i="2"/>
  <c r="M50" i="2"/>
  <c r="L50" i="2"/>
  <c r="K50" i="2"/>
  <c r="J50" i="2"/>
  <c r="I50" i="2"/>
  <c r="H50" i="2"/>
  <c r="G50" i="2"/>
  <c r="F50" i="2"/>
  <c r="E50" i="2"/>
  <c r="N49" i="2"/>
  <c r="M49" i="2"/>
  <c r="L49" i="2"/>
  <c r="K49" i="2"/>
  <c r="J49" i="2"/>
  <c r="I49" i="2"/>
  <c r="H49" i="2"/>
  <c r="G49" i="2"/>
  <c r="F49" i="2"/>
  <c r="E49" i="2"/>
  <c r="N47" i="2"/>
  <c r="M47" i="2"/>
  <c r="L47" i="2"/>
  <c r="K47" i="2"/>
  <c r="J47" i="2"/>
  <c r="I47" i="2"/>
  <c r="H47" i="2"/>
  <c r="G47" i="2"/>
  <c r="F47" i="2"/>
  <c r="E47" i="2"/>
  <c r="N46" i="2"/>
  <c r="M46" i="2"/>
  <c r="L46" i="2"/>
  <c r="K46" i="2"/>
  <c r="J46" i="2"/>
  <c r="I46" i="2"/>
  <c r="H46" i="2"/>
  <c r="G46" i="2"/>
  <c r="F46" i="2"/>
  <c r="E46" i="2"/>
  <c r="N45" i="2"/>
  <c r="M45" i="2"/>
  <c r="L45" i="2"/>
  <c r="K45" i="2"/>
  <c r="J45" i="2"/>
  <c r="I45" i="2"/>
  <c r="H45" i="2"/>
  <c r="G45" i="2"/>
  <c r="F45" i="2"/>
  <c r="E45" i="2"/>
  <c r="N44" i="2"/>
  <c r="M44" i="2"/>
  <c r="L44" i="2"/>
  <c r="K44" i="2"/>
  <c r="J44" i="2"/>
  <c r="I44" i="2"/>
  <c r="H44" i="2"/>
  <c r="G44" i="2"/>
  <c r="F44" i="2"/>
  <c r="E44" i="2"/>
  <c r="N43" i="2"/>
  <c r="M43" i="2"/>
  <c r="L43" i="2"/>
  <c r="K43" i="2"/>
  <c r="J43" i="2"/>
  <c r="I43" i="2"/>
  <c r="H43" i="2"/>
  <c r="G43" i="2"/>
  <c r="F43" i="2"/>
  <c r="E43" i="2"/>
  <c r="N42" i="2"/>
  <c r="M42" i="2"/>
  <c r="L42" i="2"/>
  <c r="K42" i="2"/>
  <c r="J42" i="2"/>
  <c r="I42" i="2"/>
  <c r="H42" i="2"/>
  <c r="G42" i="2"/>
  <c r="F42" i="2"/>
  <c r="E42" i="2"/>
  <c r="N41" i="2"/>
  <c r="M41" i="2"/>
  <c r="L41" i="2"/>
  <c r="K41" i="2"/>
  <c r="J41" i="2"/>
  <c r="I41" i="2"/>
  <c r="H41" i="2"/>
  <c r="G41" i="2"/>
  <c r="F41" i="2"/>
  <c r="E41" i="2"/>
  <c r="N40" i="2"/>
  <c r="M40" i="2"/>
  <c r="L40" i="2"/>
  <c r="K40" i="2"/>
  <c r="J40" i="2"/>
  <c r="I40" i="2"/>
  <c r="H40" i="2"/>
  <c r="G40" i="2"/>
  <c r="F40" i="2"/>
  <c r="E40" i="2"/>
  <c r="N39" i="2"/>
  <c r="M39" i="2"/>
  <c r="L39" i="2"/>
  <c r="K39" i="2"/>
  <c r="J39" i="2"/>
  <c r="I39" i="2"/>
  <c r="H39" i="2"/>
  <c r="G39" i="2"/>
  <c r="F39" i="2"/>
  <c r="E39" i="2"/>
  <c r="N38" i="2"/>
  <c r="M38" i="2"/>
  <c r="L38" i="2"/>
  <c r="K38" i="2"/>
  <c r="J38" i="2"/>
  <c r="I38" i="2"/>
  <c r="H38" i="2"/>
  <c r="G38" i="2"/>
  <c r="F38" i="2"/>
  <c r="E38" i="2"/>
  <c r="N36" i="2"/>
  <c r="M36" i="2"/>
  <c r="L36" i="2"/>
  <c r="K36" i="2"/>
  <c r="J36" i="2"/>
  <c r="I36" i="2"/>
  <c r="H36" i="2"/>
  <c r="G36" i="2"/>
  <c r="F36" i="2"/>
  <c r="E36" i="2"/>
  <c r="N35" i="2"/>
  <c r="M35" i="2"/>
  <c r="L35" i="2"/>
  <c r="K35" i="2"/>
  <c r="J35" i="2"/>
  <c r="I35" i="2"/>
  <c r="H35" i="2"/>
  <c r="G35" i="2"/>
  <c r="F35" i="2"/>
  <c r="E35" i="2"/>
  <c r="N34" i="2"/>
  <c r="M34" i="2"/>
  <c r="L34" i="2"/>
  <c r="K34" i="2"/>
  <c r="J34" i="2"/>
  <c r="I34" i="2"/>
  <c r="H34" i="2"/>
  <c r="G34" i="2"/>
  <c r="F34" i="2"/>
  <c r="E34" i="2"/>
  <c r="N33" i="2"/>
  <c r="M33" i="2"/>
  <c r="L33" i="2"/>
  <c r="K33" i="2"/>
  <c r="J33" i="2"/>
  <c r="I33" i="2"/>
  <c r="H33" i="2"/>
  <c r="G33" i="2"/>
  <c r="F33" i="2"/>
  <c r="E33" i="2"/>
  <c r="N32" i="2"/>
  <c r="M32" i="2"/>
  <c r="L32" i="2"/>
  <c r="K32" i="2"/>
  <c r="J32" i="2"/>
  <c r="I32" i="2"/>
  <c r="H32" i="2"/>
  <c r="G32" i="2"/>
  <c r="F32" i="2"/>
  <c r="E32" i="2"/>
  <c r="N31" i="2"/>
  <c r="M31" i="2"/>
  <c r="L31" i="2"/>
  <c r="K31" i="2"/>
  <c r="J31" i="2"/>
  <c r="I31" i="2"/>
  <c r="H31" i="2"/>
  <c r="G31" i="2"/>
  <c r="F31" i="2"/>
  <c r="E31" i="2"/>
  <c r="N30" i="2"/>
  <c r="M30" i="2"/>
  <c r="L30" i="2"/>
  <c r="K30" i="2"/>
  <c r="J30" i="2"/>
  <c r="I30" i="2"/>
  <c r="H30" i="2"/>
  <c r="G30" i="2"/>
  <c r="F30" i="2"/>
  <c r="E30" i="2"/>
  <c r="N29" i="2"/>
  <c r="M29" i="2"/>
  <c r="L29" i="2"/>
  <c r="K29" i="2"/>
  <c r="J29" i="2"/>
  <c r="I29" i="2"/>
  <c r="H29" i="2"/>
  <c r="G29" i="2"/>
  <c r="F29" i="2"/>
  <c r="E29" i="2"/>
  <c r="N28" i="2"/>
  <c r="M28" i="2"/>
  <c r="L28" i="2"/>
  <c r="K28" i="2"/>
  <c r="J28" i="2"/>
  <c r="I28" i="2"/>
  <c r="H28" i="2"/>
  <c r="G28" i="2"/>
  <c r="F28" i="2"/>
  <c r="E28" i="2"/>
  <c r="N27" i="2"/>
  <c r="M27" i="2"/>
  <c r="L27" i="2"/>
  <c r="K27" i="2"/>
  <c r="J27" i="2"/>
  <c r="I27" i="2"/>
  <c r="H27" i="2"/>
  <c r="G27" i="2"/>
  <c r="F27" i="2"/>
  <c r="E27" i="2"/>
  <c r="N26" i="2"/>
  <c r="M26" i="2"/>
  <c r="L26" i="2"/>
  <c r="K26" i="2"/>
  <c r="J26" i="2"/>
  <c r="I26" i="2"/>
  <c r="H26" i="2"/>
  <c r="G26" i="2"/>
  <c r="F26" i="2"/>
  <c r="E26" i="2"/>
  <c r="N24" i="2"/>
  <c r="M24" i="2"/>
  <c r="L24" i="2"/>
  <c r="K24" i="2"/>
  <c r="J24" i="2"/>
  <c r="I24" i="2"/>
  <c r="H24" i="2"/>
  <c r="G24" i="2"/>
  <c r="F24" i="2"/>
  <c r="E24" i="2"/>
  <c r="N23" i="2"/>
  <c r="M23" i="2"/>
  <c r="L23" i="2"/>
  <c r="K23" i="2"/>
  <c r="J23" i="2"/>
  <c r="I23" i="2"/>
  <c r="H23" i="2"/>
  <c r="G23" i="2"/>
  <c r="F23" i="2"/>
  <c r="E23" i="2"/>
  <c r="N22" i="2"/>
  <c r="M22" i="2"/>
  <c r="L22" i="2"/>
  <c r="K22" i="2"/>
  <c r="J22" i="2"/>
  <c r="I22" i="2"/>
  <c r="H22" i="2"/>
  <c r="G22" i="2"/>
  <c r="F22" i="2"/>
  <c r="E22" i="2"/>
  <c r="N21" i="2"/>
  <c r="M21" i="2"/>
  <c r="L21" i="2"/>
  <c r="K21" i="2"/>
  <c r="J21" i="2"/>
  <c r="I21" i="2"/>
  <c r="H21" i="2"/>
  <c r="G21" i="2"/>
  <c r="F21" i="2"/>
  <c r="E21" i="2"/>
  <c r="N20" i="2"/>
  <c r="M20" i="2"/>
  <c r="L20" i="2"/>
  <c r="K20" i="2"/>
  <c r="J20" i="2"/>
  <c r="I20" i="2"/>
  <c r="H20" i="2"/>
  <c r="G20" i="2"/>
  <c r="F20" i="2"/>
  <c r="E20" i="2"/>
  <c r="N19" i="2"/>
  <c r="M19" i="2"/>
  <c r="L19" i="2"/>
  <c r="K19" i="2"/>
  <c r="J19" i="2"/>
  <c r="I19" i="2"/>
  <c r="H19" i="2"/>
  <c r="G19" i="2"/>
  <c r="F19" i="2"/>
  <c r="E19" i="2"/>
  <c r="N18" i="2"/>
  <c r="M18" i="2"/>
  <c r="L18" i="2"/>
  <c r="K18" i="2"/>
  <c r="J18" i="2"/>
  <c r="I18" i="2"/>
  <c r="H18" i="2"/>
  <c r="G18" i="2"/>
  <c r="F18" i="2"/>
  <c r="E18" i="2"/>
  <c r="N17" i="2"/>
  <c r="M17" i="2"/>
  <c r="L17" i="2"/>
  <c r="K17" i="2"/>
  <c r="J17" i="2"/>
  <c r="I17" i="2"/>
  <c r="H17" i="2"/>
  <c r="G17" i="2"/>
  <c r="F17" i="2"/>
  <c r="E17" i="2"/>
  <c r="N16" i="2"/>
  <c r="M16" i="2"/>
  <c r="L16" i="2"/>
  <c r="K16" i="2"/>
  <c r="J16" i="2"/>
  <c r="I16" i="2"/>
  <c r="H16" i="2"/>
  <c r="G16" i="2"/>
  <c r="F16" i="2"/>
  <c r="E16" i="2"/>
  <c r="N15" i="2"/>
  <c r="M15" i="2"/>
  <c r="L15" i="2"/>
  <c r="K15" i="2"/>
  <c r="J15" i="2"/>
  <c r="I15" i="2"/>
  <c r="H15" i="2"/>
  <c r="G15" i="2"/>
  <c r="F15" i="2"/>
  <c r="E15" i="2"/>
  <c r="N14" i="2"/>
  <c r="M14" i="2"/>
  <c r="L14" i="2"/>
  <c r="K14" i="2"/>
  <c r="J14" i="2"/>
  <c r="I14" i="2"/>
  <c r="H14" i="2"/>
  <c r="G14" i="2"/>
  <c r="F14" i="2"/>
  <c r="E14" i="2"/>
  <c r="N13" i="2"/>
  <c r="M13" i="2"/>
  <c r="L13" i="2"/>
  <c r="K13" i="2"/>
  <c r="J13" i="2"/>
  <c r="I13" i="2"/>
  <c r="H13" i="2"/>
  <c r="G13" i="2"/>
  <c r="F13" i="2"/>
  <c r="E13" i="2"/>
  <c r="N12" i="2"/>
  <c r="M12" i="2"/>
  <c r="L12" i="2"/>
  <c r="K12" i="2"/>
  <c r="J12" i="2"/>
  <c r="I12" i="2"/>
  <c r="H12" i="2"/>
  <c r="G12" i="2"/>
  <c r="F12" i="2"/>
  <c r="E12" i="2"/>
  <c r="AV148" i="1"/>
  <c r="AU148" i="1"/>
  <c r="AT148" i="1"/>
  <c r="AS148" i="1"/>
  <c r="AR148" i="1"/>
  <c r="AQ148" i="1"/>
  <c r="AP148" i="1"/>
  <c r="AO148" i="1"/>
  <c r="AN148" i="1"/>
  <c r="AM148" i="1"/>
  <c r="AV147" i="1"/>
  <c r="AU147" i="1"/>
  <c r="AT147" i="1"/>
  <c r="AS147" i="1"/>
  <c r="AR147" i="1"/>
  <c r="AQ147" i="1"/>
  <c r="AP147" i="1"/>
  <c r="AO147" i="1"/>
  <c r="AN147" i="1"/>
  <c r="AM147" i="1"/>
  <c r="AV146" i="1"/>
  <c r="AU146" i="1"/>
  <c r="AT146" i="1"/>
  <c r="AS146" i="1"/>
  <c r="AR146" i="1"/>
  <c r="AQ146" i="1"/>
  <c r="AP146" i="1"/>
  <c r="AO146" i="1"/>
  <c r="AN146" i="1"/>
  <c r="AM146" i="1"/>
  <c r="AV145" i="1"/>
  <c r="AU145" i="1"/>
  <c r="AT145" i="1"/>
  <c r="AS145" i="1"/>
  <c r="AR145" i="1"/>
  <c r="AQ145" i="1"/>
  <c r="AP145" i="1"/>
  <c r="AO145" i="1"/>
  <c r="AN145" i="1"/>
  <c r="AM145" i="1"/>
  <c r="AV144" i="1"/>
  <c r="AU144" i="1"/>
  <c r="AT144" i="1"/>
  <c r="AS144" i="1"/>
  <c r="AR144" i="1"/>
  <c r="AQ144" i="1"/>
  <c r="AP144" i="1"/>
  <c r="AO144" i="1"/>
  <c r="AN144" i="1"/>
  <c r="AM144" i="1"/>
  <c r="AV143" i="1"/>
  <c r="AU143" i="1"/>
  <c r="AT143" i="1"/>
  <c r="AS143" i="1"/>
  <c r="AR143" i="1"/>
  <c r="AQ143" i="1"/>
  <c r="AP143" i="1"/>
  <c r="AO143" i="1"/>
  <c r="AN143" i="1"/>
  <c r="AM143" i="1"/>
  <c r="AV142" i="1"/>
  <c r="AU142" i="1"/>
  <c r="AT142" i="1"/>
  <c r="AS142" i="1"/>
  <c r="AR142" i="1"/>
  <c r="AQ142" i="1"/>
  <c r="AP142" i="1"/>
  <c r="AO142" i="1"/>
  <c r="AN142" i="1"/>
  <c r="AM142" i="1"/>
  <c r="AV140" i="1"/>
  <c r="AU140" i="1"/>
  <c r="AT140" i="1"/>
  <c r="AS140" i="1"/>
  <c r="AR140" i="1"/>
  <c r="AQ140" i="1"/>
  <c r="AP140" i="1"/>
  <c r="AO140" i="1"/>
  <c r="AN140" i="1"/>
  <c r="AM140" i="1"/>
  <c r="AV139" i="1"/>
  <c r="AU139" i="1"/>
  <c r="AT139" i="1"/>
  <c r="AS139" i="1"/>
  <c r="AR139" i="1"/>
  <c r="AQ139" i="1"/>
  <c r="AP139" i="1"/>
  <c r="AO139" i="1"/>
  <c r="AN139" i="1"/>
  <c r="AM139" i="1"/>
  <c r="AV138" i="1"/>
  <c r="AU138" i="1"/>
  <c r="AT138" i="1"/>
  <c r="AS138" i="1"/>
  <c r="AR138" i="1"/>
  <c r="AQ138" i="1"/>
  <c r="AP138" i="1"/>
  <c r="AO138" i="1"/>
  <c r="AN138" i="1"/>
  <c r="AM138" i="1"/>
  <c r="AV137" i="1"/>
  <c r="AU137" i="1"/>
  <c r="AT137" i="1"/>
  <c r="AS137" i="1"/>
  <c r="AR137" i="1"/>
  <c r="AQ137" i="1"/>
  <c r="AP137" i="1"/>
  <c r="AO137" i="1"/>
  <c r="AN137" i="1"/>
  <c r="AM137" i="1"/>
  <c r="AV135" i="1"/>
  <c r="AU135" i="1"/>
  <c r="AT135" i="1"/>
  <c r="AS135" i="1"/>
  <c r="AR135" i="1"/>
  <c r="AQ135" i="1"/>
  <c r="AP135" i="1"/>
  <c r="AO135" i="1"/>
  <c r="AN135" i="1"/>
  <c r="AM135" i="1"/>
  <c r="AV134" i="1"/>
  <c r="AU134" i="1"/>
  <c r="AT134" i="1"/>
  <c r="AS134" i="1"/>
  <c r="AR134" i="1"/>
  <c r="AQ134" i="1"/>
  <c r="AP134" i="1"/>
  <c r="AO134" i="1"/>
  <c r="AN134" i="1"/>
  <c r="AM134" i="1"/>
  <c r="AV133" i="1"/>
  <c r="AU133" i="1"/>
  <c r="AT133" i="1"/>
  <c r="AS133" i="1"/>
  <c r="AR133" i="1"/>
  <c r="AQ133" i="1"/>
  <c r="AP133" i="1"/>
  <c r="AO133" i="1"/>
  <c r="AN133" i="1"/>
  <c r="AM133" i="1"/>
  <c r="AV132" i="1"/>
  <c r="AU132" i="1"/>
  <c r="AT132" i="1"/>
  <c r="AS132" i="1"/>
  <c r="AR132" i="1"/>
  <c r="AQ132" i="1"/>
  <c r="AP132" i="1"/>
  <c r="AO132" i="1"/>
  <c r="AN132" i="1"/>
  <c r="AM132" i="1"/>
  <c r="AV131" i="1"/>
  <c r="AU131" i="1"/>
  <c r="AT131" i="1"/>
  <c r="AS131" i="1"/>
  <c r="AR131" i="1"/>
  <c r="AQ131" i="1"/>
  <c r="AP131" i="1"/>
  <c r="AO131" i="1"/>
  <c r="AN131" i="1"/>
  <c r="AM131" i="1"/>
  <c r="AV130" i="1"/>
  <c r="AU130" i="1"/>
  <c r="AT130" i="1"/>
  <c r="AS130" i="1"/>
  <c r="AR130" i="1"/>
  <c r="AQ130" i="1"/>
  <c r="AP130" i="1"/>
  <c r="AO130" i="1"/>
  <c r="AN130" i="1"/>
  <c r="AM130" i="1"/>
  <c r="AV129" i="1"/>
  <c r="AU129" i="1"/>
  <c r="AT129" i="1"/>
  <c r="AS129" i="1"/>
  <c r="AR129" i="1"/>
  <c r="AQ129" i="1"/>
  <c r="AP129" i="1"/>
  <c r="AO129" i="1"/>
  <c r="AN129" i="1"/>
  <c r="AM129" i="1"/>
  <c r="AV128" i="1"/>
  <c r="AU128" i="1"/>
  <c r="AT128" i="1"/>
  <c r="AS128" i="1"/>
  <c r="AR128" i="1"/>
  <c r="AQ128" i="1"/>
  <c r="AP128" i="1"/>
  <c r="AO128" i="1"/>
  <c r="AN128" i="1"/>
  <c r="AM128" i="1"/>
  <c r="AV127" i="1"/>
  <c r="AU127" i="1"/>
  <c r="AT127" i="1"/>
  <c r="AS127" i="1"/>
  <c r="AR127" i="1"/>
  <c r="AQ127" i="1"/>
  <c r="AP127" i="1"/>
  <c r="AO127" i="1"/>
  <c r="AN127" i="1"/>
  <c r="AM127" i="1"/>
  <c r="AV126" i="1"/>
  <c r="AU126" i="1"/>
  <c r="AT126" i="1"/>
  <c r="AS126" i="1"/>
  <c r="AR126" i="1"/>
  <c r="AQ126" i="1"/>
  <c r="AP126" i="1"/>
  <c r="AO126" i="1"/>
  <c r="AN126" i="1"/>
  <c r="AM126" i="1"/>
  <c r="AV125" i="1"/>
  <c r="AU125" i="1"/>
  <c r="AT125" i="1"/>
  <c r="AS125" i="1"/>
  <c r="AR125" i="1"/>
  <c r="AQ125" i="1"/>
  <c r="AP125" i="1"/>
  <c r="AO125" i="1"/>
  <c r="AN125" i="1"/>
  <c r="AM125" i="1"/>
  <c r="AV124" i="1"/>
  <c r="AU124" i="1"/>
  <c r="AT124" i="1"/>
  <c r="AS124" i="1"/>
  <c r="AR124" i="1"/>
  <c r="AQ124" i="1"/>
  <c r="AP124" i="1"/>
  <c r="AO124" i="1"/>
  <c r="AN124" i="1"/>
  <c r="AM124" i="1"/>
  <c r="AV123" i="1"/>
  <c r="AU123" i="1"/>
  <c r="AT123" i="1"/>
  <c r="AS123" i="1"/>
  <c r="AR123" i="1"/>
  <c r="AQ123" i="1"/>
  <c r="AP123" i="1"/>
  <c r="AO123" i="1"/>
  <c r="AN123" i="1"/>
  <c r="AM123" i="1"/>
  <c r="AV121" i="1"/>
  <c r="AU121" i="1"/>
  <c r="AT121" i="1"/>
  <c r="AS121" i="1"/>
  <c r="AR121" i="1"/>
  <c r="AQ121" i="1"/>
  <c r="AP121" i="1"/>
  <c r="AO121" i="1"/>
  <c r="AN121" i="1"/>
  <c r="AM121" i="1"/>
  <c r="AV120" i="1"/>
  <c r="AU120" i="1"/>
  <c r="AT120" i="1"/>
  <c r="AS120" i="1"/>
  <c r="AR120" i="1"/>
  <c r="AQ120" i="1"/>
  <c r="AP120" i="1"/>
  <c r="AO120" i="1"/>
  <c r="AN120" i="1"/>
  <c r="AM120" i="1"/>
  <c r="AV119" i="1"/>
  <c r="AU119" i="1"/>
  <c r="AT119" i="1"/>
  <c r="AS119" i="1"/>
  <c r="AR119" i="1"/>
  <c r="AQ119" i="1"/>
  <c r="AP119" i="1"/>
  <c r="AO119" i="1"/>
  <c r="AN119" i="1"/>
  <c r="AM119" i="1"/>
  <c r="AV118" i="1"/>
  <c r="AU118" i="1"/>
  <c r="AT118" i="1"/>
  <c r="AS118" i="1"/>
  <c r="AR118" i="1"/>
  <c r="AQ118" i="1"/>
  <c r="AP118" i="1"/>
  <c r="AO118" i="1"/>
  <c r="AN118" i="1"/>
  <c r="AM118" i="1"/>
  <c r="AV117" i="1"/>
  <c r="AU117" i="1"/>
  <c r="AT117" i="1"/>
  <c r="AS117" i="1"/>
  <c r="AR117" i="1"/>
  <c r="AQ117" i="1"/>
  <c r="AP117" i="1"/>
  <c r="AO117" i="1"/>
  <c r="AN117" i="1"/>
  <c r="AM117" i="1"/>
  <c r="AV116" i="1"/>
  <c r="AU116" i="1"/>
  <c r="AT116" i="1"/>
  <c r="AS116" i="1"/>
  <c r="AR116" i="1"/>
  <c r="AQ116" i="1"/>
  <c r="AP116" i="1"/>
  <c r="AO116" i="1"/>
  <c r="AN116" i="1"/>
  <c r="AM116" i="1"/>
  <c r="AV115" i="1"/>
  <c r="AU115" i="1"/>
  <c r="AT115" i="1"/>
  <c r="AS115" i="1"/>
  <c r="AR115" i="1"/>
  <c r="AQ115" i="1"/>
  <c r="AP115" i="1"/>
  <c r="AO115" i="1"/>
  <c r="AN115" i="1"/>
  <c r="AM115" i="1"/>
  <c r="AV114" i="1"/>
  <c r="AU114" i="1"/>
  <c r="AT114" i="1"/>
  <c r="AS114" i="1"/>
  <c r="AR114" i="1"/>
  <c r="AQ114" i="1"/>
  <c r="AP114" i="1"/>
  <c r="AO114" i="1"/>
  <c r="AN114" i="1"/>
  <c r="AM114" i="1"/>
  <c r="AV113" i="1"/>
  <c r="AU113" i="1"/>
  <c r="AT113" i="1"/>
  <c r="AS113" i="1"/>
  <c r="AR113" i="1"/>
  <c r="AQ113" i="1"/>
  <c r="AP113" i="1"/>
  <c r="AO113" i="1"/>
  <c r="AN113" i="1"/>
  <c r="AM113" i="1"/>
  <c r="AV112" i="1"/>
  <c r="AU112" i="1"/>
  <c r="AT112" i="1"/>
  <c r="AS112" i="1"/>
  <c r="AR112" i="1"/>
  <c r="AQ112" i="1"/>
  <c r="AP112" i="1"/>
  <c r="AO112" i="1"/>
  <c r="AN112" i="1"/>
  <c r="AM112" i="1"/>
  <c r="AV111" i="1"/>
  <c r="AU111" i="1"/>
  <c r="AT111" i="1"/>
  <c r="AS111" i="1"/>
  <c r="AR111" i="1"/>
  <c r="AQ111" i="1"/>
  <c r="AP111" i="1"/>
  <c r="AO111" i="1"/>
  <c r="AN111" i="1"/>
  <c r="AM111" i="1"/>
  <c r="AV110" i="1"/>
  <c r="AU110" i="1"/>
  <c r="AT110" i="1"/>
  <c r="AS110" i="1"/>
  <c r="AR110" i="1"/>
  <c r="AQ110" i="1"/>
  <c r="AP110" i="1"/>
  <c r="AO110" i="1"/>
  <c r="AN110" i="1"/>
  <c r="AM110" i="1"/>
  <c r="AV108" i="1"/>
  <c r="AU108" i="1"/>
  <c r="AT108" i="1"/>
  <c r="AS108" i="1"/>
  <c r="AR108" i="1"/>
  <c r="AQ108" i="1"/>
  <c r="AP108" i="1"/>
  <c r="AO108" i="1"/>
  <c r="AN108" i="1"/>
  <c r="AM108" i="1"/>
  <c r="AV107" i="1"/>
  <c r="AU107" i="1"/>
  <c r="AT107" i="1"/>
  <c r="AS107" i="1"/>
  <c r="AR107" i="1"/>
  <c r="AQ107" i="1"/>
  <c r="AP107" i="1"/>
  <c r="AO107" i="1"/>
  <c r="AN107" i="1"/>
  <c r="AM107" i="1"/>
  <c r="AV106" i="1"/>
  <c r="AU106" i="1"/>
  <c r="AT106" i="1"/>
  <c r="AS106" i="1"/>
  <c r="AR106" i="1"/>
  <c r="AQ106" i="1"/>
  <c r="AP106" i="1"/>
  <c r="AO106" i="1"/>
  <c r="AN106" i="1"/>
  <c r="AM106" i="1"/>
  <c r="AV105" i="1"/>
  <c r="AU105" i="1"/>
  <c r="AT105" i="1"/>
  <c r="AS105" i="1"/>
  <c r="AR105" i="1"/>
  <c r="AQ105" i="1"/>
  <c r="AP105" i="1"/>
  <c r="AO105" i="1"/>
  <c r="AN105" i="1"/>
  <c r="AM105" i="1"/>
  <c r="AV104" i="1"/>
  <c r="AU104" i="1"/>
  <c r="AT104" i="1"/>
  <c r="AS104" i="1"/>
  <c r="AR104" i="1"/>
  <c r="AQ104" i="1"/>
  <c r="AP104" i="1"/>
  <c r="AO104" i="1"/>
  <c r="AN104" i="1"/>
  <c r="AM104" i="1"/>
  <c r="AV103" i="1"/>
  <c r="AU103" i="1"/>
  <c r="AT103" i="1"/>
  <c r="AS103" i="1"/>
  <c r="AR103" i="1"/>
  <c r="AQ103" i="1"/>
  <c r="AP103" i="1"/>
  <c r="AO103" i="1"/>
  <c r="AN103" i="1"/>
  <c r="AM103" i="1"/>
  <c r="AV102" i="1"/>
  <c r="AU102" i="1"/>
  <c r="AT102" i="1"/>
  <c r="AS102" i="1"/>
  <c r="AR102" i="1"/>
  <c r="AQ102" i="1"/>
  <c r="AP102" i="1"/>
  <c r="AO102" i="1"/>
  <c r="AN102" i="1"/>
  <c r="AM102" i="1"/>
  <c r="AV101" i="1"/>
  <c r="AU101" i="1"/>
  <c r="AT101" i="1"/>
  <c r="AS101" i="1"/>
  <c r="AR101" i="1"/>
  <c r="AQ101" i="1"/>
  <c r="AP101" i="1"/>
  <c r="AO101" i="1"/>
  <c r="AN101" i="1"/>
  <c r="AM101" i="1"/>
  <c r="AV100" i="1"/>
  <c r="AU100" i="1"/>
  <c r="AT100" i="1"/>
  <c r="AS100" i="1"/>
  <c r="AR100" i="1"/>
  <c r="AQ100" i="1"/>
  <c r="AP100" i="1"/>
  <c r="AO100" i="1"/>
  <c r="AN100" i="1"/>
  <c r="AM100" i="1"/>
  <c r="AV99" i="1"/>
  <c r="AU99" i="1"/>
  <c r="AT99" i="1"/>
  <c r="AS99" i="1"/>
  <c r="AR99" i="1"/>
  <c r="AQ99" i="1"/>
  <c r="AP99" i="1"/>
  <c r="AO99" i="1"/>
  <c r="AN99" i="1"/>
  <c r="AM99" i="1"/>
  <c r="AV98" i="1"/>
  <c r="AU98" i="1"/>
  <c r="AT98" i="1"/>
  <c r="AS98" i="1"/>
  <c r="AR98" i="1"/>
  <c r="AQ98" i="1"/>
  <c r="AP98" i="1"/>
  <c r="AO98" i="1"/>
  <c r="AN98" i="1"/>
  <c r="AM98" i="1"/>
  <c r="AV97" i="1"/>
  <c r="AU97" i="1"/>
  <c r="AT97" i="1"/>
  <c r="AS97" i="1"/>
  <c r="AR97" i="1"/>
  <c r="AQ97" i="1"/>
  <c r="AP97" i="1"/>
  <c r="AO97" i="1"/>
  <c r="AN97" i="1"/>
  <c r="AM97" i="1"/>
  <c r="AV96" i="1"/>
  <c r="AU96" i="1"/>
  <c r="AT96" i="1"/>
  <c r="AS96" i="1"/>
  <c r="AR96" i="1"/>
  <c r="AQ96" i="1"/>
  <c r="AP96" i="1"/>
  <c r="AO96" i="1"/>
  <c r="AN96" i="1"/>
  <c r="AM96" i="1"/>
  <c r="AV95" i="1"/>
  <c r="AU95" i="1"/>
  <c r="AT95" i="1"/>
  <c r="AS95" i="1"/>
  <c r="AR95" i="1"/>
  <c r="AQ95" i="1"/>
  <c r="AP95" i="1"/>
  <c r="AO95" i="1"/>
  <c r="AN95" i="1"/>
  <c r="AM95" i="1"/>
  <c r="AV94" i="1"/>
  <c r="AU94" i="1"/>
  <c r="AT94" i="1"/>
  <c r="AS94" i="1"/>
  <c r="AR94" i="1"/>
  <c r="AQ94" i="1"/>
  <c r="AP94" i="1"/>
  <c r="AO94" i="1"/>
  <c r="AN94" i="1"/>
  <c r="AM94" i="1"/>
  <c r="AV93" i="1"/>
  <c r="AU93" i="1"/>
  <c r="AT93" i="1"/>
  <c r="AS93" i="1"/>
  <c r="AR93" i="1"/>
  <c r="AQ93" i="1"/>
  <c r="AP93" i="1"/>
  <c r="AO93" i="1"/>
  <c r="AN93" i="1"/>
  <c r="AM93" i="1"/>
  <c r="AV92" i="1"/>
  <c r="AU92" i="1"/>
  <c r="AT92" i="1"/>
  <c r="AS92" i="1"/>
  <c r="AR92" i="1"/>
  <c r="AQ92" i="1"/>
  <c r="AP92" i="1"/>
  <c r="AO92" i="1"/>
  <c r="AN92" i="1"/>
  <c r="AM92" i="1"/>
  <c r="AV91" i="1"/>
  <c r="AU91" i="1"/>
  <c r="AT91" i="1"/>
  <c r="AS91" i="1"/>
  <c r="AR91" i="1"/>
  <c r="AQ91" i="1"/>
  <c r="AP91" i="1"/>
  <c r="AO91" i="1"/>
  <c r="AN91" i="1"/>
  <c r="AM91" i="1"/>
  <c r="AV89" i="1"/>
  <c r="AU89" i="1"/>
  <c r="AT89" i="1"/>
  <c r="AS89" i="1"/>
  <c r="AR89" i="1"/>
  <c r="AQ89" i="1"/>
  <c r="AP89" i="1"/>
  <c r="AO89" i="1"/>
  <c r="AN89" i="1"/>
  <c r="AM89" i="1"/>
  <c r="AV88" i="1"/>
  <c r="AU88" i="1"/>
  <c r="AT88" i="1"/>
  <c r="AS88" i="1"/>
  <c r="AR88" i="1"/>
  <c r="AQ88" i="1"/>
  <c r="AP88" i="1"/>
  <c r="AO88" i="1"/>
  <c r="AN88" i="1"/>
  <c r="AM88" i="1"/>
  <c r="AV87" i="1"/>
  <c r="AU87" i="1"/>
  <c r="AT87" i="1"/>
  <c r="AS87" i="1"/>
  <c r="AR87" i="1"/>
  <c r="AQ87" i="1"/>
  <c r="AP87" i="1"/>
  <c r="AO87" i="1"/>
  <c r="AN87" i="1"/>
  <c r="AM87" i="1"/>
  <c r="AV86" i="1"/>
  <c r="AU86" i="1"/>
  <c r="AT86" i="1"/>
  <c r="AS86" i="1"/>
  <c r="AR86" i="1"/>
  <c r="AQ86" i="1"/>
  <c r="AP86" i="1"/>
  <c r="AO86" i="1"/>
  <c r="AN86" i="1"/>
  <c r="AM86" i="1"/>
  <c r="AV85" i="1"/>
  <c r="AU85" i="1"/>
  <c r="AT85" i="1"/>
  <c r="AS85" i="1"/>
  <c r="AR85" i="1"/>
  <c r="AQ85" i="1"/>
  <c r="AP85" i="1"/>
  <c r="AO85" i="1"/>
  <c r="AN85" i="1"/>
  <c r="AM85" i="1"/>
  <c r="AV84" i="1"/>
  <c r="AU84" i="1"/>
  <c r="AT84" i="1"/>
  <c r="AS84" i="1"/>
  <c r="AR84" i="1"/>
  <c r="AQ84" i="1"/>
  <c r="AP84" i="1"/>
  <c r="AO84" i="1"/>
  <c r="AN84" i="1"/>
  <c r="AM84" i="1"/>
  <c r="AV83" i="1"/>
  <c r="AU83" i="1"/>
  <c r="AT83" i="1"/>
  <c r="AS83" i="1"/>
  <c r="AR83" i="1"/>
  <c r="AQ83" i="1"/>
  <c r="AP83" i="1"/>
  <c r="AO83" i="1"/>
  <c r="AN83" i="1"/>
  <c r="AM83" i="1"/>
  <c r="AV82" i="1"/>
  <c r="AU82" i="1"/>
  <c r="AT82" i="1"/>
  <c r="AS82" i="1"/>
  <c r="AR82" i="1"/>
  <c r="AQ82" i="1"/>
  <c r="AP82" i="1"/>
  <c r="AO82" i="1"/>
  <c r="AN82" i="1"/>
  <c r="AM82" i="1"/>
  <c r="AV81" i="1"/>
  <c r="AU81" i="1"/>
  <c r="AT81" i="1"/>
  <c r="AS81" i="1"/>
  <c r="AR81" i="1"/>
  <c r="AQ81" i="1"/>
  <c r="AP81" i="1"/>
  <c r="AO81" i="1"/>
  <c r="AN81" i="1"/>
  <c r="AM81" i="1"/>
  <c r="AV80" i="1"/>
  <c r="AU80" i="1"/>
  <c r="AT80" i="1"/>
  <c r="AS80" i="1"/>
  <c r="AR80" i="1"/>
  <c r="AQ80" i="1"/>
  <c r="AP80" i="1"/>
  <c r="AO80" i="1"/>
  <c r="AN80" i="1"/>
  <c r="AM80" i="1"/>
  <c r="AV78" i="1"/>
  <c r="AU78" i="1"/>
  <c r="AT78" i="1"/>
  <c r="AS78" i="1"/>
  <c r="AR78" i="1"/>
  <c r="AQ78" i="1"/>
  <c r="AP78" i="1"/>
  <c r="AO78" i="1"/>
  <c r="AN78" i="1"/>
  <c r="AM78" i="1"/>
  <c r="AV77" i="1"/>
  <c r="AU77" i="1"/>
  <c r="AT77" i="1"/>
  <c r="AS77" i="1"/>
  <c r="AR77" i="1"/>
  <c r="AQ77" i="1"/>
  <c r="AP77" i="1"/>
  <c r="AO77" i="1"/>
  <c r="AN77" i="1"/>
  <c r="AM77" i="1"/>
  <c r="AV76" i="1"/>
  <c r="AU76" i="1"/>
  <c r="AT76" i="1"/>
  <c r="AS76" i="1"/>
  <c r="AR76" i="1"/>
  <c r="AQ76" i="1"/>
  <c r="AP76" i="1"/>
  <c r="AO76" i="1"/>
  <c r="AN76" i="1"/>
  <c r="AM76" i="1"/>
  <c r="AV75" i="1"/>
  <c r="AU75" i="1"/>
  <c r="AT75" i="1"/>
  <c r="AS75" i="1"/>
  <c r="AR75" i="1"/>
  <c r="AQ75" i="1"/>
  <c r="AP75" i="1"/>
  <c r="AO75" i="1"/>
  <c r="AN75" i="1"/>
  <c r="AM75" i="1"/>
  <c r="AV74" i="1"/>
  <c r="AU74" i="1"/>
  <c r="AT74" i="1"/>
  <c r="AS74" i="1"/>
  <c r="AR74" i="1"/>
  <c r="AQ74" i="1"/>
  <c r="AP74" i="1"/>
  <c r="AO74" i="1"/>
  <c r="AN74" i="1"/>
  <c r="AM74" i="1"/>
  <c r="AV72" i="1"/>
  <c r="AU72" i="1"/>
  <c r="AT72" i="1"/>
  <c r="AS72" i="1"/>
  <c r="AR72" i="1"/>
  <c r="AQ72" i="1"/>
  <c r="AP72" i="1"/>
  <c r="AO72" i="1"/>
  <c r="AN72" i="1"/>
  <c r="AM72" i="1"/>
  <c r="AV71" i="1"/>
  <c r="AU71" i="1"/>
  <c r="AT71" i="1"/>
  <c r="AS71" i="1"/>
  <c r="AR71" i="1"/>
  <c r="AQ71" i="1"/>
  <c r="AP71" i="1"/>
  <c r="AO71" i="1"/>
  <c r="AN71" i="1"/>
  <c r="AM71" i="1"/>
  <c r="AV70" i="1"/>
  <c r="AU70" i="1"/>
  <c r="AT70" i="1"/>
  <c r="AS70" i="1"/>
  <c r="AR70" i="1"/>
  <c r="AQ70" i="1"/>
  <c r="AP70" i="1"/>
  <c r="AO70" i="1"/>
  <c r="AN70" i="1"/>
  <c r="AM70" i="1"/>
  <c r="AV69" i="1"/>
  <c r="AU69" i="1"/>
  <c r="AT69" i="1"/>
  <c r="AS69" i="1"/>
  <c r="AR69" i="1"/>
  <c r="AQ69" i="1"/>
  <c r="AP69" i="1"/>
  <c r="AO69" i="1"/>
  <c r="AN69" i="1"/>
  <c r="AM69" i="1"/>
  <c r="AV68" i="1"/>
  <c r="AU68" i="1"/>
  <c r="AT68" i="1"/>
  <c r="AS68" i="1"/>
  <c r="AR68" i="1"/>
  <c r="AQ68" i="1"/>
  <c r="AP68" i="1"/>
  <c r="AO68" i="1"/>
  <c r="AN68" i="1"/>
  <c r="AM68" i="1"/>
  <c r="AV67" i="1"/>
  <c r="AU67" i="1"/>
  <c r="AT67" i="1"/>
  <c r="AS67" i="1"/>
  <c r="AR67" i="1"/>
  <c r="AQ67" i="1"/>
  <c r="AP67" i="1"/>
  <c r="AO67" i="1"/>
  <c r="AN67" i="1"/>
  <c r="AM67" i="1"/>
  <c r="AV66" i="1"/>
  <c r="AU66" i="1"/>
  <c r="AT66" i="1"/>
  <c r="AS66" i="1"/>
  <c r="AR66" i="1"/>
  <c r="AQ66" i="1"/>
  <c r="AP66" i="1"/>
  <c r="AO66" i="1"/>
  <c r="AN66" i="1"/>
  <c r="AM66" i="1"/>
  <c r="AV65" i="1"/>
  <c r="AU65" i="1"/>
  <c r="AT65" i="1"/>
  <c r="AS65" i="1"/>
  <c r="AR65" i="1"/>
  <c r="AQ65" i="1"/>
  <c r="AP65" i="1"/>
  <c r="AO65" i="1"/>
  <c r="AN65" i="1"/>
  <c r="AM65" i="1"/>
  <c r="AV64" i="1"/>
  <c r="AU64" i="1"/>
  <c r="AT64" i="1"/>
  <c r="AS64" i="1"/>
  <c r="AR64" i="1"/>
  <c r="AQ64" i="1"/>
  <c r="AP64" i="1"/>
  <c r="AO64" i="1"/>
  <c r="AN64" i="1"/>
  <c r="AM64" i="1"/>
  <c r="AV63" i="1"/>
  <c r="AU63" i="1"/>
  <c r="AT63" i="1"/>
  <c r="AS63" i="1"/>
  <c r="AR63" i="1"/>
  <c r="AQ63" i="1"/>
  <c r="AP63" i="1"/>
  <c r="AO63" i="1"/>
  <c r="AN63" i="1"/>
  <c r="AM63" i="1"/>
  <c r="AV61" i="1"/>
  <c r="AU61" i="1"/>
  <c r="AT61" i="1"/>
  <c r="AS61" i="1"/>
  <c r="AR61" i="1"/>
  <c r="AQ61" i="1"/>
  <c r="AP61" i="1"/>
  <c r="AO61" i="1"/>
  <c r="AN61" i="1"/>
  <c r="AM61" i="1"/>
  <c r="AV60" i="1"/>
  <c r="AU60" i="1"/>
  <c r="AT60" i="1"/>
  <c r="AS60" i="1"/>
  <c r="AR60" i="1"/>
  <c r="AQ60" i="1"/>
  <c r="AP60" i="1"/>
  <c r="AO60" i="1"/>
  <c r="AN60" i="1"/>
  <c r="AM60" i="1"/>
  <c r="AV59" i="1"/>
  <c r="AU59" i="1"/>
  <c r="AT59" i="1"/>
  <c r="AS59" i="1"/>
  <c r="AR59" i="1"/>
  <c r="AQ59" i="1"/>
  <c r="AP59" i="1"/>
  <c r="AO59" i="1"/>
  <c r="AN59" i="1"/>
  <c r="AM59" i="1"/>
  <c r="AV58" i="1"/>
  <c r="AU58" i="1"/>
  <c r="AT58" i="1"/>
  <c r="AS58" i="1"/>
  <c r="AR58" i="1"/>
  <c r="AQ58" i="1"/>
  <c r="AP58" i="1"/>
  <c r="AO58" i="1"/>
  <c r="AN58" i="1"/>
  <c r="AM58" i="1"/>
  <c r="AV57" i="1"/>
  <c r="AU57" i="1"/>
  <c r="AT57" i="1"/>
  <c r="AS57" i="1"/>
  <c r="AR57" i="1"/>
  <c r="AQ57" i="1"/>
  <c r="AP57" i="1"/>
  <c r="AO57" i="1"/>
  <c r="AN57" i="1"/>
  <c r="AM57" i="1"/>
  <c r="AV56" i="1"/>
  <c r="AU56" i="1"/>
  <c r="AT56" i="1"/>
  <c r="AS56" i="1"/>
  <c r="AR56" i="1"/>
  <c r="AQ56" i="1"/>
  <c r="AP56" i="1"/>
  <c r="AO56" i="1"/>
  <c r="AN56" i="1"/>
  <c r="AM56" i="1"/>
  <c r="AV55" i="1"/>
  <c r="AU55" i="1"/>
  <c r="AT55" i="1"/>
  <c r="AS55" i="1"/>
  <c r="AR55" i="1"/>
  <c r="AQ55" i="1"/>
  <c r="AP55" i="1"/>
  <c r="AO55" i="1"/>
  <c r="AN55" i="1"/>
  <c r="AM55" i="1"/>
  <c r="AV54" i="1"/>
  <c r="AU54" i="1"/>
  <c r="AT54" i="1"/>
  <c r="AS54" i="1"/>
  <c r="AR54" i="1"/>
  <c r="AQ54" i="1"/>
  <c r="AP54" i="1"/>
  <c r="AO54" i="1"/>
  <c r="AN54" i="1"/>
  <c r="AM54" i="1"/>
  <c r="AV53" i="1"/>
  <c r="AU53" i="1"/>
  <c r="AT53" i="1"/>
  <c r="AS53" i="1"/>
  <c r="AR53" i="1"/>
  <c r="AQ53" i="1"/>
  <c r="AP53" i="1"/>
  <c r="AO53" i="1"/>
  <c r="AN53" i="1"/>
  <c r="AM53" i="1"/>
  <c r="AV52" i="1"/>
  <c r="AU52" i="1"/>
  <c r="AT52" i="1"/>
  <c r="AS52" i="1"/>
  <c r="AR52" i="1"/>
  <c r="AQ52" i="1"/>
  <c r="AP52" i="1"/>
  <c r="AO52" i="1"/>
  <c r="AN52" i="1"/>
  <c r="AM52" i="1"/>
  <c r="AV51" i="1"/>
  <c r="AU51" i="1"/>
  <c r="AT51" i="1"/>
  <c r="AS51" i="1"/>
  <c r="AR51" i="1"/>
  <c r="AQ51" i="1"/>
  <c r="AP51" i="1"/>
  <c r="AO51" i="1"/>
  <c r="AN51" i="1"/>
  <c r="AM51" i="1"/>
  <c r="AV50" i="1"/>
  <c r="AU50" i="1"/>
  <c r="AT50" i="1"/>
  <c r="AS50" i="1"/>
  <c r="AR50" i="1"/>
  <c r="AQ50" i="1"/>
  <c r="AP50" i="1"/>
  <c r="AO50" i="1"/>
  <c r="AN50" i="1"/>
  <c r="AM50" i="1"/>
  <c r="AV49" i="1"/>
  <c r="AU49" i="1"/>
  <c r="AT49" i="1"/>
  <c r="AS49" i="1"/>
  <c r="AR49" i="1"/>
  <c r="AQ49" i="1"/>
  <c r="AP49" i="1"/>
  <c r="AO49" i="1"/>
  <c r="AN49" i="1"/>
  <c r="AM49" i="1"/>
  <c r="AV47" i="1"/>
  <c r="AU47" i="1"/>
  <c r="AT47" i="1"/>
  <c r="AS47" i="1"/>
  <c r="AR47" i="1"/>
  <c r="AQ47" i="1"/>
  <c r="AP47" i="1"/>
  <c r="AO47" i="1"/>
  <c r="AN47" i="1"/>
  <c r="AM47" i="1"/>
  <c r="AV46" i="1"/>
  <c r="AU46" i="1"/>
  <c r="AT46" i="1"/>
  <c r="AS46" i="1"/>
  <c r="AR46" i="1"/>
  <c r="AQ46" i="1"/>
  <c r="AP46" i="1"/>
  <c r="AO46" i="1"/>
  <c r="AN46" i="1"/>
  <c r="AM46" i="1"/>
  <c r="AV45" i="1"/>
  <c r="AU45" i="1"/>
  <c r="AT45" i="1"/>
  <c r="AS45" i="1"/>
  <c r="AR45" i="1"/>
  <c r="AQ45" i="1"/>
  <c r="AP45" i="1"/>
  <c r="AO45" i="1"/>
  <c r="AN45" i="1"/>
  <c r="AM45" i="1"/>
  <c r="AV44" i="1"/>
  <c r="AU44" i="1"/>
  <c r="AT44" i="1"/>
  <c r="AS44" i="1"/>
  <c r="AR44" i="1"/>
  <c r="AQ44" i="1"/>
  <c r="AP44" i="1"/>
  <c r="AO44" i="1"/>
  <c r="AN44" i="1"/>
  <c r="AM44" i="1"/>
  <c r="AV43" i="1"/>
  <c r="AU43" i="1"/>
  <c r="AT43" i="1"/>
  <c r="AS43" i="1"/>
  <c r="AR43" i="1"/>
  <c r="AQ43" i="1"/>
  <c r="AP43" i="1"/>
  <c r="AO43" i="1"/>
  <c r="AN43" i="1"/>
  <c r="AM43" i="1"/>
  <c r="AV42" i="1"/>
  <c r="AU42" i="1"/>
  <c r="AT42" i="1"/>
  <c r="AS42" i="1"/>
  <c r="AR42" i="1"/>
  <c r="AQ42" i="1"/>
  <c r="AP42" i="1"/>
  <c r="AO42" i="1"/>
  <c r="AN42" i="1"/>
  <c r="AM42" i="1"/>
  <c r="AV41" i="1"/>
  <c r="AU41" i="1"/>
  <c r="AT41" i="1"/>
  <c r="AS41" i="1"/>
  <c r="AR41" i="1"/>
  <c r="AQ41" i="1"/>
  <c r="AP41" i="1"/>
  <c r="AO41" i="1"/>
  <c r="AN41" i="1"/>
  <c r="AM41" i="1"/>
  <c r="AV40" i="1"/>
  <c r="AU40" i="1"/>
  <c r="AT40" i="1"/>
  <c r="AS40" i="1"/>
  <c r="AR40" i="1"/>
  <c r="AQ40" i="1"/>
  <c r="AP40" i="1"/>
  <c r="AO40" i="1"/>
  <c r="AN40" i="1"/>
  <c r="AM40" i="1"/>
  <c r="AV39" i="1"/>
  <c r="AU39" i="1"/>
  <c r="AT39" i="1"/>
  <c r="AS39" i="1"/>
  <c r="AR39" i="1"/>
  <c r="AQ39" i="1"/>
  <c r="AP39" i="1"/>
  <c r="AO39" i="1"/>
  <c r="AN39" i="1"/>
  <c r="AM39" i="1"/>
  <c r="AV38" i="1"/>
  <c r="AU38" i="1"/>
  <c r="AT38" i="1"/>
  <c r="AS38" i="1"/>
  <c r="AR38" i="1"/>
  <c r="AQ38" i="1"/>
  <c r="AP38" i="1"/>
  <c r="AO38" i="1"/>
  <c r="AN38" i="1"/>
  <c r="AM38" i="1"/>
  <c r="AV36" i="1"/>
  <c r="AU36" i="1"/>
  <c r="AT36" i="1"/>
  <c r="AS36" i="1"/>
  <c r="AR36" i="1"/>
  <c r="AQ36" i="1"/>
  <c r="AP36" i="1"/>
  <c r="AO36" i="1"/>
  <c r="AN36" i="1"/>
  <c r="AM36" i="1"/>
  <c r="AV35" i="1"/>
  <c r="AU35" i="1"/>
  <c r="AT35" i="1"/>
  <c r="AS35" i="1"/>
  <c r="AR35" i="1"/>
  <c r="AQ35" i="1"/>
  <c r="AP35" i="1"/>
  <c r="AO35" i="1"/>
  <c r="AN35" i="1"/>
  <c r="AM35" i="1"/>
  <c r="AV34" i="1"/>
  <c r="AU34" i="1"/>
  <c r="AT34" i="1"/>
  <c r="AS34" i="1"/>
  <c r="AR34" i="1"/>
  <c r="AQ34" i="1"/>
  <c r="AP34" i="1"/>
  <c r="AO34" i="1"/>
  <c r="AN34" i="1"/>
  <c r="AM34" i="1"/>
  <c r="AV33" i="1"/>
  <c r="AU33" i="1"/>
  <c r="AT33" i="1"/>
  <c r="AS33" i="1"/>
  <c r="AR33" i="1"/>
  <c r="AQ33" i="1"/>
  <c r="AP33" i="1"/>
  <c r="AO33" i="1"/>
  <c r="AN33" i="1"/>
  <c r="AM33" i="1"/>
  <c r="AV32" i="1"/>
  <c r="AU32" i="1"/>
  <c r="AT32" i="1"/>
  <c r="AS32" i="1"/>
  <c r="AR32" i="1"/>
  <c r="AQ32" i="1"/>
  <c r="AP32" i="1"/>
  <c r="AO32" i="1"/>
  <c r="AN32" i="1"/>
  <c r="AM32" i="1"/>
  <c r="AV31" i="1"/>
  <c r="AU31" i="1"/>
  <c r="AT31" i="1"/>
  <c r="AS31" i="1"/>
  <c r="AR31" i="1"/>
  <c r="AQ31" i="1"/>
  <c r="AP31" i="1"/>
  <c r="AO31" i="1"/>
  <c r="AN31" i="1"/>
  <c r="AM31" i="1"/>
  <c r="AV30" i="1"/>
  <c r="AU30" i="1"/>
  <c r="AT30" i="1"/>
  <c r="AS30" i="1"/>
  <c r="AR30" i="1"/>
  <c r="AQ30" i="1"/>
  <c r="AP30" i="1"/>
  <c r="AO30" i="1"/>
  <c r="AN30" i="1"/>
  <c r="AM30" i="1"/>
  <c r="AV29" i="1"/>
  <c r="AU29" i="1"/>
  <c r="AT29" i="1"/>
  <c r="AS29" i="1"/>
  <c r="AR29" i="1"/>
  <c r="AQ29" i="1"/>
  <c r="AP29" i="1"/>
  <c r="AO29" i="1"/>
  <c r="AN29" i="1"/>
  <c r="AM29" i="1"/>
  <c r="AV28" i="1"/>
  <c r="AU28" i="1"/>
  <c r="AT28" i="1"/>
  <c r="AS28" i="1"/>
  <c r="AR28" i="1"/>
  <c r="AQ28" i="1"/>
  <c r="AP28" i="1"/>
  <c r="AO28" i="1"/>
  <c r="AN28" i="1"/>
  <c r="AM28" i="1"/>
  <c r="AV27" i="1"/>
  <c r="AU27" i="1"/>
  <c r="AT27" i="1"/>
  <c r="AS27" i="1"/>
  <c r="AR27" i="1"/>
  <c r="AQ27" i="1"/>
  <c r="AP27" i="1"/>
  <c r="AO27" i="1"/>
  <c r="AN27" i="1"/>
  <c r="AM27" i="1"/>
  <c r="AV26" i="1"/>
  <c r="AU26" i="1"/>
  <c r="AT26" i="1"/>
  <c r="AS26" i="1"/>
  <c r="AR26" i="1"/>
  <c r="AQ26" i="1"/>
  <c r="AP26" i="1"/>
  <c r="AO26" i="1"/>
  <c r="AN26" i="1"/>
  <c r="AM26" i="1"/>
  <c r="AV24" i="1"/>
  <c r="AU24" i="1"/>
  <c r="AT24" i="1"/>
  <c r="AS24" i="1"/>
  <c r="AR24" i="1"/>
  <c r="AQ24" i="1"/>
  <c r="AP24" i="1"/>
  <c r="AO24" i="1"/>
  <c r="AN24" i="1"/>
  <c r="AM24" i="1"/>
  <c r="AV23" i="1"/>
  <c r="AU23" i="1"/>
  <c r="AT23" i="1"/>
  <c r="AS23" i="1"/>
  <c r="AR23" i="1"/>
  <c r="AQ23" i="1"/>
  <c r="AP23" i="1"/>
  <c r="AO23" i="1"/>
  <c r="AN23" i="1"/>
  <c r="AM23" i="1"/>
  <c r="AV22" i="1"/>
  <c r="AU22" i="1"/>
  <c r="AT22" i="1"/>
  <c r="AS22" i="1"/>
  <c r="AR22" i="1"/>
  <c r="AQ22" i="1"/>
  <c r="AP22" i="1"/>
  <c r="AO22" i="1"/>
  <c r="AN22" i="1"/>
  <c r="AM22" i="1"/>
  <c r="AV21" i="1"/>
  <c r="AU21" i="1"/>
  <c r="AT21" i="1"/>
  <c r="AS21" i="1"/>
  <c r="AR21" i="1"/>
  <c r="AQ21" i="1"/>
  <c r="AP21" i="1"/>
  <c r="AO21" i="1"/>
  <c r="AN21" i="1"/>
  <c r="AM21" i="1"/>
  <c r="AV20" i="1"/>
  <c r="AU20" i="1"/>
  <c r="AT20" i="1"/>
  <c r="AS20" i="1"/>
  <c r="AR20" i="1"/>
  <c r="AQ20" i="1"/>
  <c r="AP20" i="1"/>
  <c r="AO20" i="1"/>
  <c r="AN20" i="1"/>
  <c r="AM20" i="1"/>
  <c r="AV19" i="1"/>
  <c r="AU19" i="1"/>
  <c r="AT19" i="1"/>
  <c r="AS19" i="1"/>
  <c r="AR19" i="1"/>
  <c r="AQ19" i="1"/>
  <c r="AP19" i="1"/>
  <c r="AO19" i="1"/>
  <c r="AN19" i="1"/>
  <c r="AM19" i="1"/>
  <c r="AV18" i="1"/>
  <c r="AU18" i="1"/>
  <c r="AT18" i="1"/>
  <c r="AS18" i="1"/>
  <c r="AR18" i="1"/>
  <c r="AQ18" i="1"/>
  <c r="AP18" i="1"/>
  <c r="AO18" i="1"/>
  <c r="AN18" i="1"/>
  <c r="AM18" i="1"/>
  <c r="AV17" i="1"/>
  <c r="AU17" i="1"/>
  <c r="AT17" i="1"/>
  <c r="AS17" i="1"/>
  <c r="AR17" i="1"/>
  <c r="AQ17" i="1"/>
  <c r="AP17" i="1"/>
  <c r="AO17" i="1"/>
  <c r="AN17" i="1"/>
  <c r="AM17" i="1"/>
  <c r="AV16" i="1"/>
  <c r="AU16" i="1"/>
  <c r="AT16" i="1"/>
  <c r="AS16" i="1"/>
  <c r="AR16" i="1"/>
  <c r="AQ16" i="1"/>
  <c r="AP16" i="1"/>
  <c r="AO16" i="1"/>
  <c r="AN16" i="1"/>
  <c r="AM16" i="1"/>
  <c r="AV15" i="1"/>
  <c r="AU15" i="1"/>
  <c r="AT15" i="1"/>
  <c r="AS15" i="1"/>
  <c r="AR15" i="1"/>
  <c r="AQ15" i="1"/>
  <c r="AP15" i="1"/>
  <c r="AO15" i="1"/>
  <c r="AN15" i="1"/>
  <c r="AM15" i="1"/>
  <c r="AV14" i="1"/>
  <c r="AU14" i="1"/>
  <c r="AT14" i="1"/>
  <c r="AS14" i="1"/>
  <c r="AR14" i="1"/>
  <c r="AQ14" i="1"/>
  <c r="AP14" i="1"/>
  <c r="AO14" i="1"/>
  <c r="AN14" i="1"/>
  <c r="AM14" i="1"/>
  <c r="AV13" i="1"/>
  <c r="AU13" i="1"/>
  <c r="AT13" i="1"/>
  <c r="AS13" i="1"/>
  <c r="AR13" i="1"/>
  <c r="AQ13" i="1"/>
  <c r="AP13" i="1"/>
  <c r="AO13" i="1"/>
  <c r="AN13" i="1"/>
  <c r="AM13" i="1"/>
  <c r="AV12" i="1"/>
  <c r="AU12" i="1"/>
  <c r="AT12" i="1"/>
  <c r="AS12" i="1"/>
  <c r="AR12" i="1"/>
  <c r="AQ12" i="1"/>
  <c r="AP12" i="1"/>
  <c r="AO12" i="1"/>
  <c r="AN12" i="1"/>
  <c r="AM12" i="1"/>
  <c r="AI148" i="1"/>
  <c r="AH148" i="1"/>
  <c r="AG148" i="1"/>
  <c r="AF148" i="1"/>
  <c r="AE148" i="1"/>
  <c r="AD148" i="1"/>
  <c r="AC148" i="1"/>
  <c r="AB148" i="1"/>
  <c r="AA148" i="1"/>
  <c r="Z148" i="1"/>
  <c r="AI147" i="1"/>
  <c r="AH147" i="1"/>
  <c r="AG147" i="1"/>
  <c r="AF147" i="1"/>
  <c r="AE147" i="1"/>
  <c r="AD147" i="1"/>
  <c r="AC147" i="1"/>
  <c r="AB147" i="1"/>
  <c r="AA147" i="1"/>
  <c r="Z147" i="1"/>
  <c r="AI146" i="1"/>
  <c r="AH146" i="1"/>
  <c r="AG146" i="1"/>
  <c r="AF146" i="1"/>
  <c r="AE146" i="1"/>
  <c r="AD146" i="1"/>
  <c r="AC146" i="1"/>
  <c r="AB146" i="1"/>
  <c r="AA146" i="1"/>
  <c r="Z146" i="1"/>
  <c r="AI145" i="1"/>
  <c r="AH145" i="1"/>
  <c r="AG145" i="1"/>
  <c r="AF145" i="1"/>
  <c r="AE145" i="1"/>
  <c r="AD145" i="1"/>
  <c r="AC145" i="1"/>
  <c r="AB145" i="1"/>
  <c r="AA145" i="1"/>
  <c r="Z145" i="1"/>
  <c r="AI144" i="1"/>
  <c r="AH144" i="1"/>
  <c r="AG144" i="1"/>
  <c r="AF144" i="1"/>
  <c r="AE144" i="1"/>
  <c r="AD144" i="1"/>
  <c r="AC144" i="1"/>
  <c r="AB144" i="1"/>
  <c r="AA144" i="1"/>
  <c r="Z144" i="1"/>
  <c r="AI143" i="1"/>
  <c r="AH143" i="1"/>
  <c r="AG143" i="1"/>
  <c r="AF143" i="1"/>
  <c r="AE143" i="1"/>
  <c r="AD143" i="1"/>
  <c r="AC143" i="1"/>
  <c r="AB143" i="1"/>
  <c r="AA143" i="1"/>
  <c r="Z143" i="1"/>
  <c r="AI142" i="1"/>
  <c r="AH142" i="1"/>
  <c r="AG142" i="1"/>
  <c r="AF142" i="1"/>
  <c r="AE142" i="1"/>
  <c r="AD142" i="1"/>
  <c r="AC142" i="1"/>
  <c r="AB142" i="1"/>
  <c r="AA142" i="1"/>
  <c r="Z142" i="1"/>
  <c r="AI140" i="1"/>
  <c r="AH140" i="1"/>
  <c r="AG140" i="1"/>
  <c r="AF140" i="1"/>
  <c r="AE140" i="1"/>
  <c r="AD140" i="1"/>
  <c r="AC140" i="1"/>
  <c r="AB140" i="1"/>
  <c r="AA140" i="1"/>
  <c r="Z140" i="1"/>
  <c r="AI139" i="1"/>
  <c r="AH139" i="1"/>
  <c r="AG139" i="1"/>
  <c r="AF139" i="1"/>
  <c r="AE139" i="1"/>
  <c r="AD139" i="1"/>
  <c r="AC139" i="1"/>
  <c r="AB139" i="1"/>
  <c r="AA139" i="1"/>
  <c r="Z139" i="1"/>
  <c r="AI138" i="1"/>
  <c r="AH138" i="1"/>
  <c r="AG138" i="1"/>
  <c r="AF138" i="1"/>
  <c r="AE138" i="1"/>
  <c r="AD138" i="1"/>
  <c r="AC138" i="1"/>
  <c r="AB138" i="1"/>
  <c r="AA138" i="1"/>
  <c r="Z138" i="1"/>
  <c r="AI137" i="1"/>
  <c r="AH137" i="1"/>
  <c r="AG137" i="1"/>
  <c r="AF137" i="1"/>
  <c r="AE137" i="1"/>
  <c r="AD137" i="1"/>
  <c r="AC137" i="1"/>
  <c r="AB137" i="1"/>
  <c r="AA137" i="1"/>
  <c r="Z137" i="1"/>
  <c r="AI135" i="1"/>
  <c r="AH135" i="1"/>
  <c r="AG135" i="1"/>
  <c r="AF135" i="1"/>
  <c r="AE135" i="1"/>
  <c r="AD135" i="1"/>
  <c r="AC135" i="1"/>
  <c r="AB135" i="1"/>
  <c r="AA135" i="1"/>
  <c r="Z135" i="1"/>
  <c r="AI134" i="1"/>
  <c r="AH134" i="1"/>
  <c r="AG134" i="1"/>
  <c r="AF134" i="1"/>
  <c r="AE134" i="1"/>
  <c r="AD134" i="1"/>
  <c r="AC134" i="1"/>
  <c r="AB134" i="1"/>
  <c r="AA134" i="1"/>
  <c r="Z134" i="1"/>
  <c r="AI133" i="1"/>
  <c r="AH133" i="1"/>
  <c r="AG133" i="1"/>
  <c r="AF133" i="1"/>
  <c r="AE133" i="1"/>
  <c r="AD133" i="1"/>
  <c r="AC133" i="1"/>
  <c r="AB133" i="1"/>
  <c r="AA133" i="1"/>
  <c r="Z133" i="1"/>
  <c r="AI132" i="1"/>
  <c r="AH132" i="1"/>
  <c r="AG132" i="1"/>
  <c r="AF132" i="1"/>
  <c r="AE132" i="1"/>
  <c r="AD132" i="1"/>
  <c r="AC132" i="1"/>
  <c r="AB132" i="1"/>
  <c r="AA132" i="1"/>
  <c r="Z132" i="1"/>
  <c r="AI131" i="1"/>
  <c r="AH131" i="1"/>
  <c r="AG131" i="1"/>
  <c r="AF131" i="1"/>
  <c r="AE131" i="1"/>
  <c r="AD131" i="1"/>
  <c r="AC131" i="1"/>
  <c r="AB131" i="1"/>
  <c r="AA131" i="1"/>
  <c r="Z131" i="1"/>
  <c r="AI130" i="1"/>
  <c r="AH130" i="1"/>
  <c r="AG130" i="1"/>
  <c r="AF130" i="1"/>
  <c r="AE130" i="1"/>
  <c r="AD130" i="1"/>
  <c r="AC130" i="1"/>
  <c r="AB130" i="1"/>
  <c r="AA130" i="1"/>
  <c r="Z130" i="1"/>
  <c r="AI129" i="1"/>
  <c r="AH129" i="1"/>
  <c r="AG129" i="1"/>
  <c r="AF129" i="1"/>
  <c r="AE129" i="1"/>
  <c r="AD129" i="1"/>
  <c r="AC129" i="1"/>
  <c r="AB129" i="1"/>
  <c r="AA129" i="1"/>
  <c r="Z129" i="1"/>
  <c r="AI128" i="1"/>
  <c r="AH128" i="1"/>
  <c r="AG128" i="1"/>
  <c r="AF128" i="1"/>
  <c r="AE128" i="1"/>
  <c r="AD128" i="1"/>
  <c r="AC128" i="1"/>
  <c r="AB128" i="1"/>
  <c r="AA128" i="1"/>
  <c r="Z128" i="1"/>
  <c r="AI127" i="1"/>
  <c r="AH127" i="1"/>
  <c r="AG127" i="1"/>
  <c r="AF127" i="1"/>
  <c r="AE127" i="1"/>
  <c r="AD127" i="1"/>
  <c r="AC127" i="1"/>
  <c r="AB127" i="1"/>
  <c r="AA127" i="1"/>
  <c r="Z127" i="1"/>
  <c r="AI126" i="1"/>
  <c r="AH126" i="1"/>
  <c r="AG126" i="1"/>
  <c r="AF126" i="1"/>
  <c r="AE126" i="1"/>
  <c r="AD126" i="1"/>
  <c r="AC126" i="1"/>
  <c r="AB126" i="1"/>
  <c r="AA126" i="1"/>
  <c r="Z126" i="1"/>
  <c r="AI125" i="1"/>
  <c r="AH125" i="1"/>
  <c r="AG125" i="1"/>
  <c r="AF125" i="1"/>
  <c r="AE125" i="1"/>
  <c r="AD125" i="1"/>
  <c r="AC125" i="1"/>
  <c r="AB125" i="1"/>
  <c r="AA125" i="1"/>
  <c r="Z125" i="1"/>
  <c r="AI124" i="1"/>
  <c r="AH124" i="1"/>
  <c r="AG124" i="1"/>
  <c r="AF124" i="1"/>
  <c r="AE124" i="1"/>
  <c r="AD124" i="1"/>
  <c r="AC124" i="1"/>
  <c r="AB124" i="1"/>
  <c r="AA124" i="1"/>
  <c r="Z124" i="1"/>
  <c r="AI123" i="1"/>
  <c r="AH123" i="1"/>
  <c r="AG123" i="1"/>
  <c r="AF123" i="1"/>
  <c r="AE123" i="1"/>
  <c r="AD123" i="1"/>
  <c r="AC123" i="1"/>
  <c r="AB123" i="1"/>
  <c r="AA123" i="1"/>
  <c r="Z123" i="1"/>
  <c r="AI121" i="1"/>
  <c r="AH121" i="1"/>
  <c r="AG121" i="1"/>
  <c r="AF121" i="1"/>
  <c r="AE121" i="1"/>
  <c r="AD121" i="1"/>
  <c r="AC121" i="1"/>
  <c r="AB121" i="1"/>
  <c r="AA121" i="1"/>
  <c r="Z121" i="1"/>
  <c r="AI120" i="1"/>
  <c r="AH120" i="1"/>
  <c r="AG120" i="1"/>
  <c r="AF120" i="1"/>
  <c r="AE120" i="1"/>
  <c r="AD120" i="1"/>
  <c r="AC120" i="1"/>
  <c r="AB120" i="1"/>
  <c r="AA120" i="1"/>
  <c r="Z120" i="1"/>
  <c r="AI119" i="1"/>
  <c r="AH119" i="1"/>
  <c r="AG119" i="1"/>
  <c r="AF119" i="1"/>
  <c r="AE119" i="1"/>
  <c r="AD119" i="1"/>
  <c r="AC119" i="1"/>
  <c r="AB119" i="1"/>
  <c r="AA119" i="1"/>
  <c r="Z119" i="1"/>
  <c r="AI118" i="1"/>
  <c r="AH118" i="1"/>
  <c r="AG118" i="1"/>
  <c r="AF118" i="1"/>
  <c r="AE118" i="1"/>
  <c r="AD118" i="1"/>
  <c r="AC118" i="1"/>
  <c r="AB118" i="1"/>
  <c r="AA118" i="1"/>
  <c r="Z118" i="1"/>
  <c r="AI117" i="1"/>
  <c r="AH117" i="1"/>
  <c r="AG117" i="1"/>
  <c r="AF117" i="1"/>
  <c r="AE117" i="1"/>
  <c r="AD117" i="1"/>
  <c r="AC117" i="1"/>
  <c r="AB117" i="1"/>
  <c r="AA117" i="1"/>
  <c r="Z117" i="1"/>
  <c r="AI116" i="1"/>
  <c r="AH116" i="1"/>
  <c r="AG116" i="1"/>
  <c r="AF116" i="1"/>
  <c r="AE116" i="1"/>
  <c r="AD116" i="1"/>
  <c r="AC116" i="1"/>
  <c r="AB116" i="1"/>
  <c r="AA116" i="1"/>
  <c r="Z116" i="1"/>
  <c r="AI115" i="1"/>
  <c r="AH115" i="1"/>
  <c r="AG115" i="1"/>
  <c r="AF115" i="1"/>
  <c r="AE115" i="1"/>
  <c r="AD115" i="1"/>
  <c r="AC115" i="1"/>
  <c r="AB115" i="1"/>
  <c r="AA115" i="1"/>
  <c r="Z115" i="1"/>
  <c r="AI114" i="1"/>
  <c r="AH114" i="1"/>
  <c r="AG114" i="1"/>
  <c r="AF114" i="1"/>
  <c r="AE114" i="1"/>
  <c r="AD114" i="1"/>
  <c r="AC114" i="1"/>
  <c r="AB114" i="1"/>
  <c r="AA114" i="1"/>
  <c r="Z114" i="1"/>
  <c r="AI113" i="1"/>
  <c r="AH113" i="1"/>
  <c r="AG113" i="1"/>
  <c r="AF113" i="1"/>
  <c r="AE113" i="1"/>
  <c r="AD113" i="1"/>
  <c r="AC113" i="1"/>
  <c r="AB113" i="1"/>
  <c r="AA113" i="1"/>
  <c r="Z113" i="1"/>
  <c r="AI112" i="1"/>
  <c r="AH112" i="1"/>
  <c r="AG112" i="1"/>
  <c r="AF112" i="1"/>
  <c r="AE112" i="1"/>
  <c r="AD112" i="1"/>
  <c r="AC112" i="1"/>
  <c r="AB112" i="1"/>
  <c r="AA112" i="1"/>
  <c r="Z112" i="1"/>
  <c r="AI111" i="1"/>
  <c r="AH111" i="1"/>
  <c r="AG111" i="1"/>
  <c r="AF111" i="1"/>
  <c r="AE111" i="1"/>
  <c r="AD111" i="1"/>
  <c r="AC111" i="1"/>
  <c r="AB111" i="1"/>
  <c r="AA111" i="1"/>
  <c r="Z111" i="1"/>
  <c r="AI110" i="1"/>
  <c r="AH110" i="1"/>
  <c r="AG110" i="1"/>
  <c r="AF110" i="1"/>
  <c r="AE110" i="1"/>
  <c r="AD110" i="1"/>
  <c r="AC110" i="1"/>
  <c r="AB110" i="1"/>
  <c r="AA110" i="1"/>
  <c r="Z110" i="1"/>
  <c r="AI108" i="1"/>
  <c r="AH108" i="1"/>
  <c r="AG108" i="1"/>
  <c r="AF108" i="1"/>
  <c r="AE108" i="1"/>
  <c r="AD108" i="1"/>
  <c r="AC108" i="1"/>
  <c r="AB108" i="1"/>
  <c r="AA108" i="1"/>
  <c r="Z108" i="1"/>
  <c r="AI107" i="1"/>
  <c r="AH107" i="1"/>
  <c r="AG107" i="1"/>
  <c r="AF107" i="1"/>
  <c r="AE107" i="1"/>
  <c r="AD107" i="1"/>
  <c r="AC107" i="1"/>
  <c r="AB107" i="1"/>
  <c r="AA107" i="1"/>
  <c r="Z107" i="1"/>
  <c r="AI106" i="1"/>
  <c r="AH106" i="1"/>
  <c r="AG106" i="1"/>
  <c r="AF106" i="1"/>
  <c r="AE106" i="1"/>
  <c r="AD106" i="1"/>
  <c r="AC106" i="1"/>
  <c r="AB106" i="1"/>
  <c r="AA106" i="1"/>
  <c r="Z106" i="1"/>
  <c r="AI105" i="1"/>
  <c r="AH105" i="1"/>
  <c r="AG105" i="1"/>
  <c r="AF105" i="1"/>
  <c r="AE105" i="1"/>
  <c r="AD105" i="1"/>
  <c r="AC105" i="1"/>
  <c r="AB105" i="1"/>
  <c r="AA105" i="1"/>
  <c r="Z105" i="1"/>
  <c r="AI104" i="1"/>
  <c r="AH104" i="1"/>
  <c r="AG104" i="1"/>
  <c r="AF104" i="1"/>
  <c r="AE104" i="1"/>
  <c r="AD104" i="1"/>
  <c r="AC104" i="1"/>
  <c r="AB104" i="1"/>
  <c r="AA104" i="1"/>
  <c r="Z104" i="1"/>
  <c r="AI103" i="1"/>
  <c r="AH103" i="1"/>
  <c r="AG103" i="1"/>
  <c r="AF103" i="1"/>
  <c r="AE103" i="1"/>
  <c r="AD103" i="1"/>
  <c r="AC103" i="1"/>
  <c r="AB103" i="1"/>
  <c r="AA103" i="1"/>
  <c r="Z103" i="1"/>
  <c r="AI102" i="1"/>
  <c r="AH102" i="1"/>
  <c r="AG102" i="1"/>
  <c r="AF102" i="1"/>
  <c r="AE102" i="1"/>
  <c r="AD102" i="1"/>
  <c r="AC102" i="1"/>
  <c r="AB102" i="1"/>
  <c r="AA102" i="1"/>
  <c r="Z102" i="1"/>
  <c r="AI101" i="1"/>
  <c r="AH101" i="1"/>
  <c r="AG101" i="1"/>
  <c r="AF101" i="1"/>
  <c r="AE101" i="1"/>
  <c r="AD101" i="1"/>
  <c r="AC101" i="1"/>
  <c r="AB101" i="1"/>
  <c r="AA101" i="1"/>
  <c r="Z101" i="1"/>
  <c r="AI100" i="1"/>
  <c r="AH100" i="1"/>
  <c r="AG100" i="1"/>
  <c r="AF100" i="1"/>
  <c r="AE100" i="1"/>
  <c r="AD100" i="1"/>
  <c r="AC100" i="1"/>
  <c r="AB100" i="1"/>
  <c r="AA100" i="1"/>
  <c r="Z100" i="1"/>
  <c r="AI99" i="1"/>
  <c r="AH99" i="1"/>
  <c r="AG99" i="1"/>
  <c r="AF99" i="1"/>
  <c r="AE99" i="1"/>
  <c r="AD99" i="1"/>
  <c r="AC99" i="1"/>
  <c r="AB99" i="1"/>
  <c r="AA99" i="1"/>
  <c r="Z99" i="1"/>
  <c r="AI98" i="1"/>
  <c r="AH98" i="1"/>
  <c r="AG98" i="1"/>
  <c r="AF98" i="1"/>
  <c r="AE98" i="1"/>
  <c r="AD98" i="1"/>
  <c r="AC98" i="1"/>
  <c r="AB98" i="1"/>
  <c r="AA98" i="1"/>
  <c r="Z98" i="1"/>
  <c r="AI97" i="1"/>
  <c r="AH97" i="1"/>
  <c r="AG97" i="1"/>
  <c r="AF97" i="1"/>
  <c r="AE97" i="1"/>
  <c r="AD97" i="1"/>
  <c r="AC97" i="1"/>
  <c r="AB97" i="1"/>
  <c r="AA97" i="1"/>
  <c r="Z97" i="1"/>
  <c r="AI96" i="1"/>
  <c r="AH96" i="1"/>
  <c r="AG96" i="1"/>
  <c r="AF96" i="1"/>
  <c r="AE96" i="1"/>
  <c r="AD96" i="1"/>
  <c r="AC96" i="1"/>
  <c r="AB96" i="1"/>
  <c r="AA96" i="1"/>
  <c r="Z96" i="1"/>
  <c r="AI95" i="1"/>
  <c r="AH95" i="1"/>
  <c r="AG95" i="1"/>
  <c r="AF95" i="1"/>
  <c r="AE95" i="1"/>
  <c r="AD95" i="1"/>
  <c r="AC95" i="1"/>
  <c r="AB95" i="1"/>
  <c r="AA95" i="1"/>
  <c r="Z95" i="1"/>
  <c r="AI94" i="1"/>
  <c r="AH94" i="1"/>
  <c r="AG94" i="1"/>
  <c r="AF94" i="1"/>
  <c r="AE94" i="1"/>
  <c r="AD94" i="1"/>
  <c r="AC94" i="1"/>
  <c r="AB94" i="1"/>
  <c r="AA94" i="1"/>
  <c r="Z94" i="1"/>
  <c r="AI93" i="1"/>
  <c r="AH93" i="1"/>
  <c r="AG93" i="1"/>
  <c r="AF93" i="1"/>
  <c r="AE93" i="1"/>
  <c r="AD93" i="1"/>
  <c r="AC93" i="1"/>
  <c r="AB93" i="1"/>
  <c r="AA93" i="1"/>
  <c r="Z93" i="1"/>
  <c r="AI92" i="1"/>
  <c r="AH92" i="1"/>
  <c r="AG92" i="1"/>
  <c r="AF92" i="1"/>
  <c r="AE92" i="1"/>
  <c r="AD92" i="1"/>
  <c r="AC92" i="1"/>
  <c r="AB92" i="1"/>
  <c r="AA92" i="1"/>
  <c r="Z92" i="1"/>
  <c r="AI91" i="1"/>
  <c r="AH91" i="1"/>
  <c r="AG91" i="1"/>
  <c r="AF91" i="1"/>
  <c r="AE91" i="1"/>
  <c r="AD91" i="1"/>
  <c r="AC91" i="1"/>
  <c r="AB91" i="1"/>
  <c r="AA91" i="1"/>
  <c r="Z91" i="1"/>
  <c r="AI89" i="1"/>
  <c r="AH89" i="1"/>
  <c r="AG89" i="1"/>
  <c r="AF89" i="1"/>
  <c r="AE89" i="1"/>
  <c r="AD89" i="1"/>
  <c r="AC89" i="1"/>
  <c r="AB89" i="1"/>
  <c r="AA89" i="1"/>
  <c r="Z89" i="1"/>
  <c r="AI88" i="1"/>
  <c r="AH88" i="1"/>
  <c r="AG88" i="1"/>
  <c r="AF88" i="1"/>
  <c r="AE88" i="1"/>
  <c r="AD88" i="1"/>
  <c r="AC88" i="1"/>
  <c r="AB88" i="1"/>
  <c r="AA88" i="1"/>
  <c r="Z88" i="1"/>
  <c r="AI87" i="1"/>
  <c r="AH87" i="1"/>
  <c r="AG87" i="1"/>
  <c r="AF87" i="1"/>
  <c r="AE87" i="1"/>
  <c r="AD87" i="1"/>
  <c r="AC87" i="1"/>
  <c r="AB87" i="1"/>
  <c r="AA87" i="1"/>
  <c r="Z87" i="1"/>
  <c r="AI86" i="1"/>
  <c r="AH86" i="1"/>
  <c r="AG86" i="1"/>
  <c r="AF86" i="1"/>
  <c r="AE86" i="1"/>
  <c r="AD86" i="1"/>
  <c r="AC86" i="1"/>
  <c r="AB86" i="1"/>
  <c r="AA86" i="1"/>
  <c r="Z86" i="1"/>
  <c r="AI85" i="1"/>
  <c r="AH85" i="1"/>
  <c r="AG85" i="1"/>
  <c r="AF85" i="1"/>
  <c r="AE85" i="1"/>
  <c r="AD85" i="1"/>
  <c r="AC85" i="1"/>
  <c r="AB85" i="1"/>
  <c r="AA85" i="1"/>
  <c r="Z85" i="1"/>
  <c r="AI84" i="1"/>
  <c r="AH84" i="1"/>
  <c r="AG84" i="1"/>
  <c r="AF84" i="1"/>
  <c r="AE84" i="1"/>
  <c r="AD84" i="1"/>
  <c r="AC84" i="1"/>
  <c r="AB84" i="1"/>
  <c r="AA84" i="1"/>
  <c r="Z84" i="1"/>
  <c r="AI83" i="1"/>
  <c r="AH83" i="1"/>
  <c r="AG83" i="1"/>
  <c r="AF83" i="1"/>
  <c r="AE83" i="1"/>
  <c r="AD83" i="1"/>
  <c r="AC83" i="1"/>
  <c r="AB83" i="1"/>
  <c r="AA83" i="1"/>
  <c r="Z83" i="1"/>
  <c r="AI82" i="1"/>
  <c r="AH82" i="1"/>
  <c r="AG82" i="1"/>
  <c r="AF82" i="1"/>
  <c r="AE82" i="1"/>
  <c r="AD82" i="1"/>
  <c r="AC82" i="1"/>
  <c r="AB82" i="1"/>
  <c r="AA82" i="1"/>
  <c r="Z82" i="1"/>
  <c r="AI81" i="1"/>
  <c r="AH81" i="1"/>
  <c r="AG81" i="1"/>
  <c r="AF81" i="1"/>
  <c r="AE81" i="1"/>
  <c r="AD81" i="1"/>
  <c r="AC81" i="1"/>
  <c r="AB81" i="1"/>
  <c r="AA81" i="1"/>
  <c r="Z81" i="1"/>
  <c r="AI80" i="1"/>
  <c r="AH80" i="1"/>
  <c r="AG80" i="1"/>
  <c r="AF80" i="1"/>
  <c r="AE80" i="1"/>
  <c r="AD80" i="1"/>
  <c r="AC80" i="1"/>
  <c r="AB80" i="1"/>
  <c r="AA80" i="1"/>
  <c r="Z80" i="1"/>
  <c r="AI78" i="1"/>
  <c r="AH78" i="1"/>
  <c r="AG78" i="1"/>
  <c r="AF78" i="1"/>
  <c r="AE78" i="1"/>
  <c r="AD78" i="1"/>
  <c r="AC78" i="1"/>
  <c r="AB78" i="1"/>
  <c r="AA78" i="1"/>
  <c r="Z78" i="1"/>
  <c r="AI77" i="1"/>
  <c r="AH77" i="1"/>
  <c r="AG77" i="1"/>
  <c r="AF77" i="1"/>
  <c r="AE77" i="1"/>
  <c r="AD77" i="1"/>
  <c r="AC77" i="1"/>
  <c r="AB77" i="1"/>
  <c r="AA77" i="1"/>
  <c r="Z77" i="1"/>
  <c r="AI76" i="1"/>
  <c r="AH76" i="1"/>
  <c r="AG76" i="1"/>
  <c r="AF76" i="1"/>
  <c r="AE76" i="1"/>
  <c r="AD76" i="1"/>
  <c r="AC76" i="1"/>
  <c r="AB76" i="1"/>
  <c r="AA76" i="1"/>
  <c r="Z76" i="1"/>
  <c r="AI75" i="1"/>
  <c r="AH75" i="1"/>
  <c r="AG75" i="1"/>
  <c r="AF75" i="1"/>
  <c r="AE75" i="1"/>
  <c r="AD75" i="1"/>
  <c r="AC75" i="1"/>
  <c r="AB75" i="1"/>
  <c r="AA75" i="1"/>
  <c r="Z75" i="1"/>
  <c r="AI74" i="1"/>
  <c r="AH74" i="1"/>
  <c r="AG74" i="1"/>
  <c r="AF74" i="1"/>
  <c r="AE74" i="1"/>
  <c r="AD74" i="1"/>
  <c r="AC74" i="1"/>
  <c r="AB74" i="1"/>
  <c r="AA74" i="1"/>
  <c r="Z74" i="1"/>
  <c r="AI72" i="1"/>
  <c r="AH72" i="1"/>
  <c r="AG72" i="1"/>
  <c r="AF72" i="1"/>
  <c r="AE72" i="1"/>
  <c r="AD72" i="1"/>
  <c r="AC72" i="1"/>
  <c r="AB72" i="1"/>
  <c r="AA72" i="1"/>
  <c r="Z72" i="1"/>
  <c r="AI71" i="1"/>
  <c r="AH71" i="1"/>
  <c r="AG71" i="1"/>
  <c r="AF71" i="1"/>
  <c r="AE71" i="1"/>
  <c r="AD71" i="1"/>
  <c r="AC71" i="1"/>
  <c r="AB71" i="1"/>
  <c r="AA71" i="1"/>
  <c r="Z71" i="1"/>
  <c r="AI70" i="1"/>
  <c r="AH70" i="1"/>
  <c r="AG70" i="1"/>
  <c r="AF70" i="1"/>
  <c r="AE70" i="1"/>
  <c r="AD70" i="1"/>
  <c r="AC70" i="1"/>
  <c r="AB70" i="1"/>
  <c r="AA70" i="1"/>
  <c r="Z70" i="1"/>
  <c r="AI69" i="1"/>
  <c r="AH69" i="1"/>
  <c r="AG69" i="1"/>
  <c r="AF69" i="1"/>
  <c r="AE69" i="1"/>
  <c r="AD69" i="1"/>
  <c r="AC69" i="1"/>
  <c r="AB69" i="1"/>
  <c r="AA69" i="1"/>
  <c r="Z69" i="1"/>
  <c r="AI68" i="1"/>
  <c r="AH68" i="1"/>
  <c r="AG68" i="1"/>
  <c r="AF68" i="1"/>
  <c r="AE68" i="1"/>
  <c r="AD68" i="1"/>
  <c r="AC68" i="1"/>
  <c r="AB68" i="1"/>
  <c r="AA68" i="1"/>
  <c r="Z68" i="1"/>
  <c r="AI67" i="1"/>
  <c r="AH67" i="1"/>
  <c r="AG67" i="1"/>
  <c r="AF67" i="1"/>
  <c r="AE67" i="1"/>
  <c r="AD67" i="1"/>
  <c r="AC67" i="1"/>
  <c r="AB67" i="1"/>
  <c r="AA67" i="1"/>
  <c r="Z67" i="1"/>
  <c r="AI66" i="1"/>
  <c r="AH66" i="1"/>
  <c r="AG66" i="1"/>
  <c r="AF66" i="1"/>
  <c r="AE66" i="1"/>
  <c r="AD66" i="1"/>
  <c r="AC66" i="1"/>
  <c r="AB66" i="1"/>
  <c r="AA66" i="1"/>
  <c r="Z66" i="1"/>
  <c r="AI65" i="1"/>
  <c r="AH65" i="1"/>
  <c r="AG65" i="1"/>
  <c r="AF65" i="1"/>
  <c r="AE65" i="1"/>
  <c r="AD65" i="1"/>
  <c r="AC65" i="1"/>
  <c r="AB65" i="1"/>
  <c r="AA65" i="1"/>
  <c r="Z65" i="1"/>
  <c r="AI64" i="1"/>
  <c r="AH64" i="1"/>
  <c r="AG64" i="1"/>
  <c r="AF64" i="1"/>
  <c r="AE64" i="1"/>
  <c r="AD64" i="1"/>
  <c r="AC64" i="1"/>
  <c r="AB64" i="1"/>
  <c r="AA64" i="1"/>
  <c r="Z64" i="1"/>
  <c r="AI63" i="1"/>
  <c r="AH63" i="1"/>
  <c r="AG63" i="1"/>
  <c r="AF63" i="1"/>
  <c r="AE63" i="1"/>
  <c r="AD63" i="1"/>
  <c r="AC63" i="1"/>
  <c r="AB63" i="1"/>
  <c r="AA63" i="1"/>
  <c r="Z63" i="1"/>
  <c r="AI61" i="1"/>
  <c r="AH61" i="1"/>
  <c r="AG61" i="1"/>
  <c r="AF61" i="1"/>
  <c r="AE61" i="1"/>
  <c r="AD61" i="1"/>
  <c r="AC61" i="1"/>
  <c r="AB61" i="1"/>
  <c r="AA61" i="1"/>
  <c r="Z61" i="1"/>
  <c r="AI60" i="1"/>
  <c r="AH60" i="1"/>
  <c r="AG60" i="1"/>
  <c r="AF60" i="1"/>
  <c r="AE60" i="1"/>
  <c r="AD60" i="1"/>
  <c r="AC60" i="1"/>
  <c r="AB60" i="1"/>
  <c r="AA60" i="1"/>
  <c r="Z60" i="1"/>
  <c r="AI59" i="1"/>
  <c r="AH59" i="1"/>
  <c r="AG59" i="1"/>
  <c r="AF59" i="1"/>
  <c r="AE59" i="1"/>
  <c r="AD59" i="1"/>
  <c r="AC59" i="1"/>
  <c r="AB59" i="1"/>
  <c r="AA59" i="1"/>
  <c r="Z59" i="1"/>
  <c r="AI58" i="1"/>
  <c r="AH58" i="1"/>
  <c r="AG58" i="1"/>
  <c r="AF58" i="1"/>
  <c r="AE58" i="1"/>
  <c r="AD58" i="1"/>
  <c r="AC58" i="1"/>
  <c r="AB58" i="1"/>
  <c r="AA58" i="1"/>
  <c r="Z58" i="1"/>
  <c r="AI57" i="1"/>
  <c r="AH57" i="1"/>
  <c r="AG57" i="1"/>
  <c r="AF57" i="1"/>
  <c r="AE57" i="1"/>
  <c r="AD57" i="1"/>
  <c r="AC57" i="1"/>
  <c r="AB57" i="1"/>
  <c r="AA57" i="1"/>
  <c r="Z57" i="1"/>
  <c r="AI56" i="1"/>
  <c r="AH56" i="1"/>
  <c r="AG56" i="1"/>
  <c r="AF56" i="1"/>
  <c r="AE56" i="1"/>
  <c r="AD56" i="1"/>
  <c r="AC56" i="1"/>
  <c r="AB56" i="1"/>
  <c r="AA56" i="1"/>
  <c r="Z56" i="1"/>
  <c r="AI55" i="1"/>
  <c r="AH55" i="1"/>
  <c r="AG55" i="1"/>
  <c r="AF55" i="1"/>
  <c r="AE55" i="1"/>
  <c r="AD55" i="1"/>
  <c r="AC55" i="1"/>
  <c r="AB55" i="1"/>
  <c r="AA55" i="1"/>
  <c r="Z55" i="1"/>
  <c r="AI54" i="1"/>
  <c r="AH54" i="1"/>
  <c r="AG54" i="1"/>
  <c r="AF54" i="1"/>
  <c r="AE54" i="1"/>
  <c r="AD54" i="1"/>
  <c r="AC54" i="1"/>
  <c r="AB54" i="1"/>
  <c r="AA54" i="1"/>
  <c r="Z54" i="1"/>
  <c r="AI53" i="1"/>
  <c r="AH53" i="1"/>
  <c r="AG53" i="1"/>
  <c r="AF53" i="1"/>
  <c r="AE53" i="1"/>
  <c r="AD53" i="1"/>
  <c r="AC53" i="1"/>
  <c r="AB53" i="1"/>
  <c r="AA53" i="1"/>
  <c r="Z53" i="1"/>
  <c r="AI52" i="1"/>
  <c r="AH52" i="1"/>
  <c r="AG52" i="1"/>
  <c r="AF52" i="1"/>
  <c r="AE52" i="1"/>
  <c r="AD52" i="1"/>
  <c r="AC52" i="1"/>
  <c r="AB52" i="1"/>
  <c r="AA52" i="1"/>
  <c r="Z52" i="1"/>
  <c r="AI51" i="1"/>
  <c r="AH51" i="1"/>
  <c r="AG51" i="1"/>
  <c r="AF51" i="1"/>
  <c r="AE51" i="1"/>
  <c r="AD51" i="1"/>
  <c r="AC51" i="1"/>
  <c r="AB51" i="1"/>
  <c r="AA51" i="1"/>
  <c r="Z51" i="1"/>
  <c r="AI50" i="1"/>
  <c r="AH50" i="1"/>
  <c r="AG50" i="1"/>
  <c r="AF50" i="1"/>
  <c r="AE50" i="1"/>
  <c r="AD50" i="1"/>
  <c r="AC50" i="1"/>
  <c r="AB50" i="1"/>
  <c r="AA50" i="1"/>
  <c r="Z50" i="1"/>
  <c r="AI49" i="1"/>
  <c r="AH49" i="1"/>
  <c r="AG49" i="1"/>
  <c r="AF49" i="1"/>
  <c r="AE49" i="1"/>
  <c r="AD49" i="1"/>
  <c r="AC49" i="1"/>
  <c r="AB49" i="1"/>
  <c r="AA49" i="1"/>
  <c r="Z49" i="1"/>
  <c r="AI47" i="1"/>
  <c r="AH47" i="1"/>
  <c r="AG47" i="1"/>
  <c r="AF47" i="1"/>
  <c r="AE47" i="1"/>
  <c r="AD47" i="1"/>
  <c r="AC47" i="1"/>
  <c r="AB47" i="1"/>
  <c r="AA47" i="1"/>
  <c r="Z47" i="1"/>
  <c r="AI46" i="1"/>
  <c r="AH46" i="1"/>
  <c r="AG46" i="1"/>
  <c r="AF46" i="1"/>
  <c r="AE46" i="1"/>
  <c r="AD46" i="1"/>
  <c r="AC46" i="1"/>
  <c r="AB46" i="1"/>
  <c r="AA46" i="1"/>
  <c r="Z46" i="1"/>
  <c r="AI45" i="1"/>
  <c r="AH45" i="1"/>
  <c r="AG45" i="1"/>
  <c r="AF45" i="1"/>
  <c r="AE45" i="1"/>
  <c r="AD45" i="1"/>
  <c r="AC45" i="1"/>
  <c r="AB45" i="1"/>
  <c r="AA45" i="1"/>
  <c r="Z45" i="1"/>
  <c r="AI44" i="1"/>
  <c r="AH44" i="1"/>
  <c r="AG44" i="1"/>
  <c r="AF44" i="1"/>
  <c r="AE44" i="1"/>
  <c r="AD44" i="1"/>
  <c r="AC44" i="1"/>
  <c r="AB44" i="1"/>
  <c r="AA44" i="1"/>
  <c r="Z44" i="1"/>
  <c r="AI43" i="1"/>
  <c r="AH43" i="1"/>
  <c r="AG43" i="1"/>
  <c r="AF43" i="1"/>
  <c r="AE43" i="1"/>
  <c r="AD43" i="1"/>
  <c r="AC43" i="1"/>
  <c r="AB43" i="1"/>
  <c r="AA43" i="1"/>
  <c r="Z43" i="1"/>
  <c r="AI42" i="1"/>
  <c r="AH42" i="1"/>
  <c r="AG42" i="1"/>
  <c r="AF42" i="1"/>
  <c r="AE42" i="1"/>
  <c r="AD42" i="1"/>
  <c r="AC42" i="1"/>
  <c r="AB42" i="1"/>
  <c r="AA42" i="1"/>
  <c r="Z42" i="1"/>
  <c r="AI41" i="1"/>
  <c r="AH41" i="1"/>
  <c r="AG41" i="1"/>
  <c r="AF41" i="1"/>
  <c r="AE41" i="1"/>
  <c r="AD41" i="1"/>
  <c r="AC41" i="1"/>
  <c r="AB41" i="1"/>
  <c r="AA41" i="1"/>
  <c r="Z41" i="1"/>
  <c r="AI40" i="1"/>
  <c r="AH40" i="1"/>
  <c r="AG40" i="1"/>
  <c r="AF40" i="1"/>
  <c r="AE40" i="1"/>
  <c r="AD40" i="1"/>
  <c r="AC40" i="1"/>
  <c r="AB40" i="1"/>
  <c r="AA40" i="1"/>
  <c r="Z40" i="1"/>
  <c r="AI39" i="1"/>
  <c r="AH39" i="1"/>
  <c r="AG39" i="1"/>
  <c r="AF39" i="1"/>
  <c r="AE39" i="1"/>
  <c r="AD39" i="1"/>
  <c r="AC39" i="1"/>
  <c r="AB39" i="1"/>
  <c r="AA39" i="1"/>
  <c r="Z39" i="1"/>
  <c r="AI38" i="1"/>
  <c r="AH38" i="1"/>
  <c r="AG38" i="1"/>
  <c r="AF38" i="1"/>
  <c r="AE38" i="1"/>
  <c r="AD38" i="1"/>
  <c r="AC38" i="1"/>
  <c r="AB38" i="1"/>
  <c r="AA38" i="1"/>
  <c r="Z38" i="1"/>
  <c r="AI36" i="1"/>
  <c r="AH36" i="1"/>
  <c r="AG36" i="1"/>
  <c r="AF36" i="1"/>
  <c r="AE36" i="1"/>
  <c r="AD36" i="1"/>
  <c r="AC36" i="1"/>
  <c r="AB36" i="1"/>
  <c r="AA36" i="1"/>
  <c r="Z36" i="1"/>
  <c r="AI35" i="1"/>
  <c r="AH35" i="1"/>
  <c r="AG35" i="1"/>
  <c r="AF35" i="1"/>
  <c r="AE35" i="1"/>
  <c r="AD35" i="1"/>
  <c r="AC35" i="1"/>
  <c r="AB35" i="1"/>
  <c r="AA35" i="1"/>
  <c r="Z35" i="1"/>
  <c r="AI34" i="1"/>
  <c r="AH34" i="1"/>
  <c r="AG34" i="1"/>
  <c r="AF34" i="1"/>
  <c r="AE34" i="1"/>
  <c r="AD34" i="1"/>
  <c r="AC34" i="1"/>
  <c r="AB34" i="1"/>
  <c r="AA34" i="1"/>
  <c r="Z34" i="1"/>
  <c r="AI33" i="1"/>
  <c r="AH33" i="1"/>
  <c r="AG33" i="1"/>
  <c r="AF33" i="1"/>
  <c r="AE33" i="1"/>
  <c r="AD33" i="1"/>
  <c r="AC33" i="1"/>
  <c r="AB33" i="1"/>
  <c r="AA33" i="1"/>
  <c r="Z33" i="1"/>
  <c r="AI32" i="1"/>
  <c r="AH32" i="1"/>
  <c r="AG32" i="1"/>
  <c r="AF32" i="1"/>
  <c r="AE32" i="1"/>
  <c r="AD32" i="1"/>
  <c r="AC32" i="1"/>
  <c r="AB32" i="1"/>
  <c r="AA32" i="1"/>
  <c r="Z32" i="1"/>
  <c r="AI31" i="1"/>
  <c r="AH31" i="1"/>
  <c r="AG31" i="1"/>
  <c r="AF31" i="1"/>
  <c r="AE31" i="1"/>
  <c r="AD31" i="1"/>
  <c r="AC31" i="1"/>
  <c r="AB31" i="1"/>
  <c r="AA31" i="1"/>
  <c r="Z31" i="1"/>
  <c r="AI30" i="1"/>
  <c r="AH30" i="1"/>
  <c r="AG30" i="1"/>
  <c r="AF30" i="1"/>
  <c r="AE30" i="1"/>
  <c r="AD30" i="1"/>
  <c r="AC30" i="1"/>
  <c r="AB30" i="1"/>
  <c r="AA30" i="1"/>
  <c r="Z30" i="1"/>
  <c r="AI29" i="1"/>
  <c r="AH29" i="1"/>
  <c r="AG29" i="1"/>
  <c r="AF29" i="1"/>
  <c r="AE29" i="1"/>
  <c r="AD29" i="1"/>
  <c r="AC29" i="1"/>
  <c r="AB29" i="1"/>
  <c r="AA29" i="1"/>
  <c r="Z29" i="1"/>
  <c r="AI28" i="1"/>
  <c r="AH28" i="1"/>
  <c r="AG28" i="1"/>
  <c r="AF28" i="1"/>
  <c r="AE28" i="1"/>
  <c r="AD28" i="1"/>
  <c r="AC28" i="1"/>
  <c r="AB28" i="1"/>
  <c r="AA28" i="1"/>
  <c r="Z28" i="1"/>
  <c r="AI27" i="1"/>
  <c r="AH27" i="1"/>
  <c r="AG27" i="1"/>
  <c r="AF27" i="1"/>
  <c r="AE27" i="1"/>
  <c r="AD27" i="1"/>
  <c r="AC27" i="1"/>
  <c r="AB27" i="1"/>
  <c r="AA27" i="1"/>
  <c r="Z27" i="1"/>
  <c r="AI26" i="1"/>
  <c r="AH26" i="1"/>
  <c r="AG26" i="1"/>
  <c r="AF26" i="1"/>
  <c r="AE26" i="1"/>
  <c r="AD26" i="1"/>
  <c r="AC26" i="1"/>
  <c r="AB26" i="1"/>
  <c r="AA26" i="1"/>
  <c r="Z26" i="1"/>
  <c r="AI24" i="1"/>
  <c r="AH24" i="1"/>
  <c r="AG24" i="1"/>
  <c r="AF24" i="1"/>
  <c r="AE24" i="1"/>
  <c r="AD24" i="1"/>
  <c r="AC24" i="1"/>
  <c r="AB24" i="1"/>
  <c r="AA24" i="1"/>
  <c r="Z24" i="1"/>
  <c r="AI23" i="1"/>
  <c r="AH23" i="1"/>
  <c r="AG23" i="1"/>
  <c r="AF23" i="1"/>
  <c r="AE23" i="1"/>
  <c r="AD23" i="1"/>
  <c r="AC23" i="1"/>
  <c r="AB23" i="1"/>
  <c r="AA23" i="1"/>
  <c r="Z23" i="1"/>
  <c r="AI22" i="1"/>
  <c r="AH22" i="1"/>
  <c r="AG22" i="1"/>
  <c r="AF22" i="1"/>
  <c r="AE22" i="1"/>
  <c r="AD22" i="1"/>
  <c r="AC22" i="1"/>
  <c r="AB22" i="1"/>
  <c r="AA22" i="1"/>
  <c r="Z22" i="1"/>
  <c r="AI21" i="1"/>
  <c r="AH21" i="1"/>
  <c r="AG21" i="1"/>
  <c r="AF21" i="1"/>
  <c r="AE21" i="1"/>
  <c r="AD21" i="1"/>
  <c r="AC21" i="1"/>
  <c r="AB21" i="1"/>
  <c r="AA21" i="1"/>
  <c r="Z21" i="1"/>
  <c r="AI20" i="1"/>
  <c r="AH20" i="1"/>
  <c r="AG20" i="1"/>
  <c r="AF20" i="1"/>
  <c r="AE20" i="1"/>
  <c r="AD20" i="1"/>
  <c r="AC20" i="1"/>
  <c r="AB20" i="1"/>
  <c r="AA20" i="1"/>
  <c r="Z20" i="1"/>
  <c r="AI19" i="1"/>
  <c r="AH19" i="1"/>
  <c r="AG19" i="1"/>
  <c r="AF19" i="1"/>
  <c r="AE19" i="1"/>
  <c r="AD19" i="1"/>
  <c r="AC19" i="1"/>
  <c r="AB19" i="1"/>
  <c r="AA19" i="1"/>
  <c r="Z19" i="1"/>
  <c r="AI18" i="1"/>
  <c r="AH18" i="1"/>
  <c r="AG18" i="1"/>
  <c r="AF18" i="1"/>
  <c r="AE18" i="1"/>
  <c r="AD18" i="1"/>
  <c r="AC18" i="1"/>
  <c r="AB18" i="1"/>
  <c r="AA18" i="1"/>
  <c r="Z18" i="1"/>
  <c r="AI17" i="1"/>
  <c r="AH17" i="1"/>
  <c r="AG17" i="1"/>
  <c r="AF17" i="1"/>
  <c r="AE17" i="1"/>
  <c r="AD17" i="1"/>
  <c r="AC17" i="1"/>
  <c r="AB17" i="1"/>
  <c r="AA17" i="1"/>
  <c r="Z17" i="1"/>
  <c r="AI16" i="1"/>
  <c r="AH16" i="1"/>
  <c r="AG16" i="1"/>
  <c r="AF16" i="1"/>
  <c r="AE16" i="1"/>
  <c r="AD16" i="1"/>
  <c r="AC16" i="1"/>
  <c r="AB16" i="1"/>
  <c r="AA16" i="1"/>
  <c r="Z16" i="1"/>
  <c r="AI15" i="1"/>
  <c r="AH15" i="1"/>
  <c r="AG15" i="1"/>
  <c r="AF15" i="1"/>
  <c r="AE15" i="1"/>
  <c r="AD15" i="1"/>
  <c r="AC15" i="1"/>
  <c r="AB15" i="1"/>
  <c r="AA15" i="1"/>
  <c r="Z15" i="1"/>
  <c r="AI14" i="1"/>
  <c r="AH14" i="1"/>
  <c r="AG14" i="1"/>
  <c r="AF14" i="1"/>
  <c r="AE14" i="1"/>
  <c r="AD14" i="1"/>
  <c r="AC14" i="1"/>
  <c r="AB14" i="1"/>
  <c r="AA14" i="1"/>
  <c r="Z14" i="1"/>
  <c r="AI13" i="1"/>
  <c r="AH13" i="1"/>
  <c r="AG13" i="1"/>
  <c r="AF13" i="1"/>
  <c r="AE13" i="1"/>
  <c r="AD13" i="1"/>
  <c r="AC13" i="1"/>
  <c r="AB13" i="1"/>
  <c r="AA13" i="1"/>
  <c r="Z13" i="1"/>
  <c r="AI12" i="1"/>
  <c r="AH12" i="1"/>
  <c r="AG12" i="1"/>
  <c r="AF12" i="1"/>
  <c r="AE12" i="1"/>
  <c r="AD12" i="1"/>
  <c r="AC12" i="1"/>
  <c r="AB12" i="1"/>
  <c r="AA12" i="1"/>
  <c r="Z12" i="1"/>
  <c r="U148" i="1"/>
  <c r="U147" i="1"/>
  <c r="U146" i="1"/>
  <c r="U145" i="1"/>
  <c r="U144" i="1"/>
  <c r="U143" i="1"/>
  <c r="U142" i="1"/>
  <c r="U140" i="1"/>
  <c r="U139" i="1"/>
  <c r="U138" i="1"/>
  <c r="U137" i="1"/>
  <c r="U135" i="1"/>
  <c r="U134" i="1"/>
  <c r="U133" i="1"/>
  <c r="U132" i="1"/>
  <c r="U131" i="1"/>
  <c r="U130" i="1"/>
  <c r="U129" i="1"/>
  <c r="U128" i="1"/>
  <c r="U127" i="1"/>
  <c r="U126" i="1"/>
  <c r="U125" i="1"/>
  <c r="U124" i="1"/>
  <c r="U123" i="1"/>
  <c r="U121" i="1"/>
  <c r="U120" i="1"/>
  <c r="U119" i="1"/>
  <c r="U118" i="1"/>
  <c r="U117" i="1"/>
  <c r="U116" i="1"/>
  <c r="U115" i="1"/>
  <c r="U114" i="1"/>
  <c r="U113" i="1"/>
  <c r="U112" i="1"/>
  <c r="U111" i="1"/>
  <c r="U110" i="1"/>
  <c r="U108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4" i="1"/>
  <c r="U93" i="1"/>
  <c r="U92" i="1"/>
  <c r="U91" i="1"/>
  <c r="U89" i="1"/>
  <c r="U88" i="1"/>
  <c r="U87" i="1"/>
  <c r="U86" i="1"/>
  <c r="U85" i="1"/>
  <c r="U84" i="1"/>
  <c r="U83" i="1"/>
  <c r="U82" i="1"/>
  <c r="U81" i="1"/>
  <c r="U80" i="1"/>
  <c r="U78" i="1"/>
  <c r="U77" i="1"/>
  <c r="U76" i="1"/>
  <c r="U75" i="1"/>
  <c r="U74" i="1"/>
  <c r="U72" i="1"/>
  <c r="U71" i="1"/>
  <c r="U70" i="1"/>
  <c r="U69" i="1"/>
  <c r="U68" i="1"/>
  <c r="U67" i="1"/>
  <c r="U66" i="1"/>
  <c r="U65" i="1"/>
  <c r="U64" i="1"/>
  <c r="U63" i="1"/>
  <c r="U61" i="1"/>
  <c r="U60" i="1"/>
  <c r="U59" i="1"/>
  <c r="U58" i="1"/>
  <c r="U57" i="1"/>
  <c r="U56" i="1"/>
  <c r="U55" i="1"/>
  <c r="U54" i="1"/>
  <c r="U53" i="1"/>
  <c r="U52" i="1"/>
  <c r="U51" i="1"/>
  <c r="U50" i="1"/>
  <c r="U49" i="1"/>
  <c r="U47" i="1"/>
  <c r="U46" i="1"/>
  <c r="U45" i="1"/>
  <c r="U44" i="1"/>
  <c r="U43" i="1"/>
  <c r="U42" i="1"/>
  <c r="U41" i="1"/>
  <c r="U40" i="1"/>
  <c r="U39" i="1"/>
  <c r="U38" i="1"/>
  <c r="U36" i="1"/>
  <c r="U35" i="1"/>
  <c r="U34" i="1"/>
  <c r="U33" i="1"/>
  <c r="U32" i="1"/>
  <c r="U31" i="1"/>
  <c r="U30" i="1"/>
  <c r="U29" i="1"/>
  <c r="U28" i="1"/>
  <c r="U27" i="1"/>
  <c r="U26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N148" i="1"/>
  <c r="M148" i="1"/>
  <c r="L148" i="1"/>
  <c r="K148" i="1"/>
  <c r="J148" i="1"/>
  <c r="I148" i="1"/>
  <c r="H148" i="1"/>
  <c r="G148" i="1"/>
  <c r="F148" i="1"/>
  <c r="E148" i="1"/>
  <c r="N147" i="1"/>
  <c r="M147" i="1"/>
  <c r="L147" i="1"/>
  <c r="K147" i="1"/>
  <c r="J147" i="1"/>
  <c r="I147" i="1"/>
  <c r="H147" i="1"/>
  <c r="G147" i="1"/>
  <c r="F147" i="1"/>
  <c r="E147" i="1"/>
  <c r="N146" i="1"/>
  <c r="M146" i="1"/>
  <c r="L146" i="1"/>
  <c r="K146" i="1"/>
  <c r="J146" i="1"/>
  <c r="I146" i="1"/>
  <c r="H146" i="1"/>
  <c r="G146" i="1"/>
  <c r="F146" i="1"/>
  <c r="E146" i="1"/>
  <c r="N145" i="1"/>
  <c r="M145" i="1"/>
  <c r="L145" i="1"/>
  <c r="K145" i="1"/>
  <c r="J145" i="1"/>
  <c r="I145" i="1"/>
  <c r="H145" i="1"/>
  <c r="G145" i="1"/>
  <c r="F145" i="1"/>
  <c r="E145" i="1"/>
  <c r="N144" i="1"/>
  <c r="M144" i="1"/>
  <c r="L144" i="1"/>
  <c r="K144" i="1"/>
  <c r="J144" i="1"/>
  <c r="I144" i="1"/>
  <c r="H144" i="1"/>
  <c r="G144" i="1"/>
  <c r="F144" i="1"/>
  <c r="E144" i="1"/>
  <c r="N143" i="1"/>
  <c r="M143" i="1"/>
  <c r="L143" i="1"/>
  <c r="K143" i="1"/>
  <c r="J143" i="1"/>
  <c r="I143" i="1"/>
  <c r="H143" i="1"/>
  <c r="G143" i="1"/>
  <c r="F143" i="1"/>
  <c r="E143" i="1"/>
  <c r="N142" i="1"/>
  <c r="M142" i="1"/>
  <c r="L142" i="1"/>
  <c r="K142" i="1"/>
  <c r="J142" i="1"/>
  <c r="I142" i="1"/>
  <c r="H142" i="1"/>
  <c r="G142" i="1"/>
  <c r="F142" i="1"/>
  <c r="E142" i="1"/>
  <c r="N140" i="1"/>
  <c r="M140" i="1"/>
  <c r="L140" i="1"/>
  <c r="K140" i="1"/>
  <c r="J140" i="1"/>
  <c r="I140" i="1"/>
  <c r="H140" i="1"/>
  <c r="G140" i="1"/>
  <c r="F140" i="1"/>
  <c r="E140" i="1"/>
  <c r="N139" i="1"/>
  <c r="M139" i="1"/>
  <c r="L139" i="1"/>
  <c r="K139" i="1"/>
  <c r="J139" i="1"/>
  <c r="I139" i="1"/>
  <c r="H139" i="1"/>
  <c r="G139" i="1"/>
  <c r="F139" i="1"/>
  <c r="E139" i="1"/>
  <c r="N138" i="1"/>
  <c r="M138" i="1"/>
  <c r="L138" i="1"/>
  <c r="K138" i="1"/>
  <c r="J138" i="1"/>
  <c r="I138" i="1"/>
  <c r="H138" i="1"/>
  <c r="G138" i="1"/>
  <c r="F138" i="1"/>
  <c r="E138" i="1"/>
  <c r="N137" i="1"/>
  <c r="M137" i="1"/>
  <c r="L137" i="1"/>
  <c r="K137" i="1"/>
  <c r="J137" i="1"/>
  <c r="I137" i="1"/>
  <c r="H137" i="1"/>
  <c r="G137" i="1"/>
  <c r="F137" i="1"/>
  <c r="E137" i="1"/>
  <c r="N135" i="1"/>
  <c r="M135" i="1"/>
  <c r="L135" i="1"/>
  <c r="K135" i="1"/>
  <c r="J135" i="1"/>
  <c r="I135" i="1"/>
  <c r="H135" i="1"/>
  <c r="G135" i="1"/>
  <c r="F135" i="1"/>
  <c r="E135" i="1"/>
  <c r="N134" i="1"/>
  <c r="M134" i="1"/>
  <c r="L134" i="1"/>
  <c r="K134" i="1"/>
  <c r="J134" i="1"/>
  <c r="I134" i="1"/>
  <c r="H134" i="1"/>
  <c r="G134" i="1"/>
  <c r="F134" i="1"/>
  <c r="E134" i="1"/>
  <c r="N133" i="1"/>
  <c r="M133" i="1"/>
  <c r="L133" i="1"/>
  <c r="K133" i="1"/>
  <c r="J133" i="1"/>
  <c r="I133" i="1"/>
  <c r="H133" i="1"/>
  <c r="G133" i="1"/>
  <c r="F133" i="1"/>
  <c r="E133" i="1"/>
  <c r="N132" i="1"/>
  <c r="M132" i="1"/>
  <c r="L132" i="1"/>
  <c r="K132" i="1"/>
  <c r="J132" i="1"/>
  <c r="I132" i="1"/>
  <c r="H132" i="1"/>
  <c r="G132" i="1"/>
  <c r="F132" i="1"/>
  <c r="E132" i="1"/>
  <c r="N131" i="1"/>
  <c r="M131" i="1"/>
  <c r="L131" i="1"/>
  <c r="K131" i="1"/>
  <c r="J131" i="1"/>
  <c r="I131" i="1"/>
  <c r="H131" i="1"/>
  <c r="G131" i="1"/>
  <c r="F131" i="1"/>
  <c r="E131" i="1"/>
  <c r="N130" i="1"/>
  <c r="M130" i="1"/>
  <c r="L130" i="1"/>
  <c r="K130" i="1"/>
  <c r="J130" i="1"/>
  <c r="I130" i="1"/>
  <c r="H130" i="1"/>
  <c r="G130" i="1"/>
  <c r="F130" i="1"/>
  <c r="E130" i="1"/>
  <c r="N129" i="1"/>
  <c r="M129" i="1"/>
  <c r="L129" i="1"/>
  <c r="K129" i="1"/>
  <c r="J129" i="1"/>
  <c r="I129" i="1"/>
  <c r="H129" i="1"/>
  <c r="G129" i="1"/>
  <c r="F129" i="1"/>
  <c r="E129" i="1"/>
  <c r="N128" i="1"/>
  <c r="M128" i="1"/>
  <c r="L128" i="1"/>
  <c r="K128" i="1"/>
  <c r="J128" i="1"/>
  <c r="I128" i="1"/>
  <c r="H128" i="1"/>
  <c r="G128" i="1"/>
  <c r="F128" i="1"/>
  <c r="E128" i="1"/>
  <c r="N127" i="1"/>
  <c r="M127" i="1"/>
  <c r="L127" i="1"/>
  <c r="K127" i="1"/>
  <c r="J127" i="1"/>
  <c r="I127" i="1"/>
  <c r="H127" i="1"/>
  <c r="G127" i="1"/>
  <c r="F127" i="1"/>
  <c r="E127" i="1"/>
  <c r="N126" i="1"/>
  <c r="M126" i="1"/>
  <c r="L126" i="1"/>
  <c r="K126" i="1"/>
  <c r="J126" i="1"/>
  <c r="I126" i="1"/>
  <c r="H126" i="1"/>
  <c r="G126" i="1"/>
  <c r="F126" i="1"/>
  <c r="E126" i="1"/>
  <c r="N125" i="1"/>
  <c r="M125" i="1"/>
  <c r="L125" i="1"/>
  <c r="K125" i="1"/>
  <c r="J125" i="1"/>
  <c r="I125" i="1"/>
  <c r="H125" i="1"/>
  <c r="G125" i="1"/>
  <c r="F125" i="1"/>
  <c r="E125" i="1"/>
  <c r="N124" i="1"/>
  <c r="M124" i="1"/>
  <c r="L124" i="1"/>
  <c r="K124" i="1"/>
  <c r="J124" i="1"/>
  <c r="I124" i="1"/>
  <c r="H124" i="1"/>
  <c r="G124" i="1"/>
  <c r="F124" i="1"/>
  <c r="E124" i="1"/>
  <c r="N123" i="1"/>
  <c r="M123" i="1"/>
  <c r="L123" i="1"/>
  <c r="K123" i="1"/>
  <c r="J123" i="1"/>
  <c r="I123" i="1"/>
  <c r="H123" i="1"/>
  <c r="G123" i="1"/>
  <c r="F123" i="1"/>
  <c r="E123" i="1"/>
  <c r="N121" i="1"/>
  <c r="M121" i="1"/>
  <c r="L121" i="1"/>
  <c r="K121" i="1"/>
  <c r="J121" i="1"/>
  <c r="I121" i="1"/>
  <c r="H121" i="1"/>
  <c r="G121" i="1"/>
  <c r="F121" i="1"/>
  <c r="E121" i="1"/>
  <c r="N120" i="1"/>
  <c r="M120" i="1"/>
  <c r="L120" i="1"/>
  <c r="K120" i="1"/>
  <c r="J120" i="1"/>
  <c r="I120" i="1"/>
  <c r="H120" i="1"/>
  <c r="G120" i="1"/>
  <c r="F120" i="1"/>
  <c r="E120" i="1"/>
  <c r="N119" i="1"/>
  <c r="M119" i="1"/>
  <c r="L119" i="1"/>
  <c r="K119" i="1"/>
  <c r="J119" i="1"/>
  <c r="I119" i="1"/>
  <c r="H119" i="1"/>
  <c r="G119" i="1"/>
  <c r="F119" i="1"/>
  <c r="E119" i="1"/>
  <c r="N118" i="1"/>
  <c r="M118" i="1"/>
  <c r="L118" i="1"/>
  <c r="K118" i="1"/>
  <c r="J118" i="1"/>
  <c r="I118" i="1"/>
  <c r="H118" i="1"/>
  <c r="G118" i="1"/>
  <c r="F118" i="1"/>
  <c r="E118" i="1"/>
  <c r="N117" i="1"/>
  <c r="M117" i="1"/>
  <c r="L117" i="1"/>
  <c r="K117" i="1"/>
  <c r="J117" i="1"/>
  <c r="I117" i="1"/>
  <c r="H117" i="1"/>
  <c r="G117" i="1"/>
  <c r="F117" i="1"/>
  <c r="E117" i="1"/>
  <c r="N116" i="1"/>
  <c r="M116" i="1"/>
  <c r="L116" i="1"/>
  <c r="K116" i="1"/>
  <c r="J116" i="1"/>
  <c r="I116" i="1"/>
  <c r="H116" i="1"/>
  <c r="G116" i="1"/>
  <c r="F116" i="1"/>
  <c r="E116" i="1"/>
  <c r="N115" i="1"/>
  <c r="M115" i="1"/>
  <c r="L115" i="1"/>
  <c r="K115" i="1"/>
  <c r="J115" i="1"/>
  <c r="I115" i="1"/>
  <c r="H115" i="1"/>
  <c r="G115" i="1"/>
  <c r="F115" i="1"/>
  <c r="E115" i="1"/>
  <c r="N114" i="1"/>
  <c r="M114" i="1"/>
  <c r="L114" i="1"/>
  <c r="K114" i="1"/>
  <c r="J114" i="1"/>
  <c r="I114" i="1"/>
  <c r="H114" i="1"/>
  <c r="G114" i="1"/>
  <c r="F114" i="1"/>
  <c r="E114" i="1"/>
  <c r="N113" i="1"/>
  <c r="M113" i="1"/>
  <c r="L113" i="1"/>
  <c r="K113" i="1"/>
  <c r="J113" i="1"/>
  <c r="I113" i="1"/>
  <c r="H113" i="1"/>
  <c r="G113" i="1"/>
  <c r="F113" i="1"/>
  <c r="E113" i="1"/>
  <c r="N112" i="1"/>
  <c r="M112" i="1"/>
  <c r="L112" i="1"/>
  <c r="K112" i="1"/>
  <c r="J112" i="1"/>
  <c r="I112" i="1"/>
  <c r="H112" i="1"/>
  <c r="G112" i="1"/>
  <c r="F112" i="1"/>
  <c r="E112" i="1"/>
  <c r="N111" i="1"/>
  <c r="M111" i="1"/>
  <c r="L111" i="1"/>
  <c r="K111" i="1"/>
  <c r="J111" i="1"/>
  <c r="I111" i="1"/>
  <c r="H111" i="1"/>
  <c r="G111" i="1"/>
  <c r="F111" i="1"/>
  <c r="E111" i="1"/>
  <c r="N110" i="1"/>
  <c r="M110" i="1"/>
  <c r="L110" i="1"/>
  <c r="K110" i="1"/>
  <c r="J110" i="1"/>
  <c r="I110" i="1"/>
  <c r="H110" i="1"/>
  <c r="G110" i="1"/>
  <c r="F110" i="1"/>
  <c r="E110" i="1"/>
  <c r="N108" i="1"/>
  <c r="M108" i="1"/>
  <c r="L108" i="1"/>
  <c r="K108" i="1"/>
  <c r="J108" i="1"/>
  <c r="I108" i="1"/>
  <c r="H108" i="1"/>
  <c r="G108" i="1"/>
  <c r="F108" i="1"/>
  <c r="E108" i="1"/>
  <c r="N107" i="1"/>
  <c r="M107" i="1"/>
  <c r="L107" i="1"/>
  <c r="K107" i="1"/>
  <c r="J107" i="1"/>
  <c r="I107" i="1"/>
  <c r="H107" i="1"/>
  <c r="G107" i="1"/>
  <c r="F107" i="1"/>
  <c r="E107" i="1"/>
  <c r="N106" i="1"/>
  <c r="M106" i="1"/>
  <c r="L106" i="1"/>
  <c r="K106" i="1"/>
  <c r="J106" i="1"/>
  <c r="I106" i="1"/>
  <c r="H106" i="1"/>
  <c r="G106" i="1"/>
  <c r="F106" i="1"/>
  <c r="E106" i="1"/>
  <c r="N105" i="1"/>
  <c r="M105" i="1"/>
  <c r="L105" i="1"/>
  <c r="K105" i="1"/>
  <c r="J105" i="1"/>
  <c r="I105" i="1"/>
  <c r="H105" i="1"/>
  <c r="G105" i="1"/>
  <c r="F105" i="1"/>
  <c r="E105" i="1"/>
  <c r="N104" i="1"/>
  <c r="M104" i="1"/>
  <c r="L104" i="1"/>
  <c r="K104" i="1"/>
  <c r="J104" i="1"/>
  <c r="I104" i="1"/>
  <c r="H104" i="1"/>
  <c r="G104" i="1"/>
  <c r="F104" i="1"/>
  <c r="E104" i="1"/>
  <c r="N103" i="1"/>
  <c r="M103" i="1"/>
  <c r="L103" i="1"/>
  <c r="K103" i="1"/>
  <c r="J103" i="1"/>
  <c r="I103" i="1"/>
  <c r="H103" i="1"/>
  <c r="G103" i="1"/>
  <c r="F103" i="1"/>
  <c r="E103" i="1"/>
  <c r="N102" i="1"/>
  <c r="M102" i="1"/>
  <c r="L102" i="1"/>
  <c r="K102" i="1"/>
  <c r="J102" i="1"/>
  <c r="I102" i="1"/>
  <c r="H102" i="1"/>
  <c r="G102" i="1"/>
  <c r="F102" i="1"/>
  <c r="E102" i="1"/>
  <c r="N101" i="1"/>
  <c r="M101" i="1"/>
  <c r="L101" i="1"/>
  <c r="K101" i="1"/>
  <c r="J101" i="1"/>
  <c r="I101" i="1"/>
  <c r="H101" i="1"/>
  <c r="G101" i="1"/>
  <c r="F101" i="1"/>
  <c r="E101" i="1"/>
  <c r="N100" i="1"/>
  <c r="M100" i="1"/>
  <c r="L100" i="1"/>
  <c r="K100" i="1"/>
  <c r="J100" i="1"/>
  <c r="I100" i="1"/>
  <c r="H100" i="1"/>
  <c r="G100" i="1"/>
  <c r="F100" i="1"/>
  <c r="E100" i="1"/>
  <c r="N99" i="1"/>
  <c r="M99" i="1"/>
  <c r="L99" i="1"/>
  <c r="K99" i="1"/>
  <c r="J99" i="1"/>
  <c r="I99" i="1"/>
  <c r="H99" i="1"/>
  <c r="G99" i="1"/>
  <c r="F99" i="1"/>
  <c r="E99" i="1"/>
  <c r="N98" i="1"/>
  <c r="M98" i="1"/>
  <c r="L98" i="1"/>
  <c r="K98" i="1"/>
  <c r="J98" i="1"/>
  <c r="I98" i="1"/>
  <c r="H98" i="1"/>
  <c r="G98" i="1"/>
  <c r="F98" i="1"/>
  <c r="E98" i="1"/>
  <c r="N97" i="1"/>
  <c r="M97" i="1"/>
  <c r="L97" i="1"/>
  <c r="K97" i="1"/>
  <c r="J97" i="1"/>
  <c r="I97" i="1"/>
  <c r="H97" i="1"/>
  <c r="G97" i="1"/>
  <c r="F97" i="1"/>
  <c r="E97" i="1"/>
  <c r="N96" i="1"/>
  <c r="M96" i="1"/>
  <c r="L96" i="1"/>
  <c r="K96" i="1"/>
  <c r="J96" i="1"/>
  <c r="I96" i="1"/>
  <c r="H96" i="1"/>
  <c r="G96" i="1"/>
  <c r="F96" i="1"/>
  <c r="E96" i="1"/>
  <c r="N95" i="1"/>
  <c r="M95" i="1"/>
  <c r="L95" i="1"/>
  <c r="K95" i="1"/>
  <c r="J95" i="1"/>
  <c r="I95" i="1"/>
  <c r="H95" i="1"/>
  <c r="G95" i="1"/>
  <c r="F95" i="1"/>
  <c r="E95" i="1"/>
  <c r="N94" i="1"/>
  <c r="M94" i="1"/>
  <c r="L94" i="1"/>
  <c r="K94" i="1"/>
  <c r="J94" i="1"/>
  <c r="I94" i="1"/>
  <c r="H94" i="1"/>
  <c r="G94" i="1"/>
  <c r="F94" i="1"/>
  <c r="E94" i="1"/>
  <c r="N93" i="1"/>
  <c r="M93" i="1"/>
  <c r="L93" i="1"/>
  <c r="K93" i="1"/>
  <c r="J93" i="1"/>
  <c r="I93" i="1"/>
  <c r="H93" i="1"/>
  <c r="G93" i="1"/>
  <c r="F93" i="1"/>
  <c r="E93" i="1"/>
  <c r="N92" i="1"/>
  <c r="M92" i="1"/>
  <c r="L92" i="1"/>
  <c r="K92" i="1"/>
  <c r="J92" i="1"/>
  <c r="I92" i="1"/>
  <c r="H92" i="1"/>
  <c r="G92" i="1"/>
  <c r="F92" i="1"/>
  <c r="E92" i="1"/>
  <c r="N91" i="1"/>
  <c r="M91" i="1"/>
  <c r="L91" i="1"/>
  <c r="K91" i="1"/>
  <c r="J91" i="1"/>
  <c r="I91" i="1"/>
  <c r="H91" i="1"/>
  <c r="G91" i="1"/>
  <c r="F91" i="1"/>
  <c r="E91" i="1"/>
  <c r="N89" i="1"/>
  <c r="M89" i="1"/>
  <c r="L89" i="1"/>
  <c r="K89" i="1"/>
  <c r="J89" i="1"/>
  <c r="I89" i="1"/>
  <c r="H89" i="1"/>
  <c r="G89" i="1"/>
  <c r="F89" i="1"/>
  <c r="E89" i="1"/>
  <c r="N88" i="1"/>
  <c r="M88" i="1"/>
  <c r="L88" i="1"/>
  <c r="K88" i="1"/>
  <c r="J88" i="1"/>
  <c r="I88" i="1"/>
  <c r="H88" i="1"/>
  <c r="G88" i="1"/>
  <c r="F88" i="1"/>
  <c r="E88" i="1"/>
  <c r="N87" i="1"/>
  <c r="M87" i="1"/>
  <c r="L87" i="1"/>
  <c r="K87" i="1"/>
  <c r="J87" i="1"/>
  <c r="I87" i="1"/>
  <c r="H87" i="1"/>
  <c r="G87" i="1"/>
  <c r="F87" i="1"/>
  <c r="E87" i="1"/>
  <c r="N86" i="1"/>
  <c r="M86" i="1"/>
  <c r="L86" i="1"/>
  <c r="K86" i="1"/>
  <c r="J86" i="1"/>
  <c r="I86" i="1"/>
  <c r="H86" i="1"/>
  <c r="G86" i="1"/>
  <c r="F86" i="1"/>
  <c r="E86" i="1"/>
  <c r="N85" i="1"/>
  <c r="M85" i="1"/>
  <c r="L85" i="1"/>
  <c r="K85" i="1"/>
  <c r="J85" i="1"/>
  <c r="I85" i="1"/>
  <c r="H85" i="1"/>
  <c r="G85" i="1"/>
  <c r="F85" i="1"/>
  <c r="E85" i="1"/>
  <c r="N84" i="1"/>
  <c r="M84" i="1"/>
  <c r="L84" i="1"/>
  <c r="K84" i="1"/>
  <c r="J84" i="1"/>
  <c r="I84" i="1"/>
  <c r="H84" i="1"/>
  <c r="G84" i="1"/>
  <c r="F84" i="1"/>
  <c r="E84" i="1"/>
  <c r="N83" i="1"/>
  <c r="M83" i="1"/>
  <c r="L83" i="1"/>
  <c r="K83" i="1"/>
  <c r="J83" i="1"/>
  <c r="I83" i="1"/>
  <c r="H83" i="1"/>
  <c r="G83" i="1"/>
  <c r="F83" i="1"/>
  <c r="E83" i="1"/>
  <c r="N82" i="1"/>
  <c r="M82" i="1"/>
  <c r="L82" i="1"/>
  <c r="K82" i="1"/>
  <c r="J82" i="1"/>
  <c r="I82" i="1"/>
  <c r="H82" i="1"/>
  <c r="G82" i="1"/>
  <c r="F82" i="1"/>
  <c r="E82" i="1"/>
  <c r="N81" i="1"/>
  <c r="M81" i="1"/>
  <c r="L81" i="1"/>
  <c r="K81" i="1"/>
  <c r="J81" i="1"/>
  <c r="I81" i="1"/>
  <c r="H81" i="1"/>
  <c r="G81" i="1"/>
  <c r="F81" i="1"/>
  <c r="E81" i="1"/>
  <c r="N80" i="1"/>
  <c r="M80" i="1"/>
  <c r="L80" i="1"/>
  <c r="K80" i="1"/>
  <c r="J80" i="1"/>
  <c r="I80" i="1"/>
  <c r="H80" i="1"/>
  <c r="G80" i="1"/>
  <c r="F80" i="1"/>
  <c r="E80" i="1"/>
  <c r="N78" i="1"/>
  <c r="M78" i="1"/>
  <c r="L78" i="1"/>
  <c r="K78" i="1"/>
  <c r="J78" i="1"/>
  <c r="I78" i="1"/>
  <c r="H78" i="1"/>
  <c r="G78" i="1"/>
  <c r="F78" i="1"/>
  <c r="E78" i="1"/>
  <c r="N77" i="1"/>
  <c r="M77" i="1"/>
  <c r="L77" i="1"/>
  <c r="K77" i="1"/>
  <c r="J77" i="1"/>
  <c r="I77" i="1"/>
  <c r="H77" i="1"/>
  <c r="G77" i="1"/>
  <c r="F77" i="1"/>
  <c r="E77" i="1"/>
  <c r="N76" i="1"/>
  <c r="M76" i="1"/>
  <c r="L76" i="1"/>
  <c r="K76" i="1"/>
  <c r="J76" i="1"/>
  <c r="I76" i="1"/>
  <c r="H76" i="1"/>
  <c r="G76" i="1"/>
  <c r="F76" i="1"/>
  <c r="E76" i="1"/>
  <c r="N75" i="1"/>
  <c r="M75" i="1"/>
  <c r="L75" i="1"/>
  <c r="K75" i="1"/>
  <c r="J75" i="1"/>
  <c r="I75" i="1"/>
  <c r="H75" i="1"/>
  <c r="G75" i="1"/>
  <c r="F75" i="1"/>
  <c r="E75" i="1"/>
  <c r="N74" i="1"/>
  <c r="M74" i="1"/>
  <c r="L74" i="1"/>
  <c r="K74" i="1"/>
  <c r="J74" i="1"/>
  <c r="I74" i="1"/>
  <c r="H74" i="1"/>
  <c r="G74" i="1"/>
  <c r="F74" i="1"/>
  <c r="E74" i="1"/>
  <c r="N72" i="1"/>
  <c r="M72" i="1"/>
  <c r="L72" i="1"/>
  <c r="K72" i="1"/>
  <c r="J72" i="1"/>
  <c r="I72" i="1"/>
  <c r="H72" i="1"/>
  <c r="G72" i="1"/>
  <c r="F72" i="1"/>
  <c r="E72" i="1"/>
  <c r="N71" i="1"/>
  <c r="M71" i="1"/>
  <c r="L71" i="1"/>
  <c r="K71" i="1"/>
  <c r="J71" i="1"/>
  <c r="I71" i="1"/>
  <c r="H71" i="1"/>
  <c r="G71" i="1"/>
  <c r="F71" i="1"/>
  <c r="E71" i="1"/>
  <c r="N70" i="1"/>
  <c r="M70" i="1"/>
  <c r="L70" i="1"/>
  <c r="K70" i="1"/>
  <c r="J70" i="1"/>
  <c r="I70" i="1"/>
  <c r="H70" i="1"/>
  <c r="G70" i="1"/>
  <c r="F70" i="1"/>
  <c r="E70" i="1"/>
  <c r="N69" i="1"/>
  <c r="M69" i="1"/>
  <c r="L69" i="1"/>
  <c r="K69" i="1"/>
  <c r="J69" i="1"/>
  <c r="I69" i="1"/>
  <c r="H69" i="1"/>
  <c r="G69" i="1"/>
  <c r="F69" i="1"/>
  <c r="E69" i="1"/>
  <c r="N68" i="1"/>
  <c r="M68" i="1"/>
  <c r="L68" i="1"/>
  <c r="K68" i="1"/>
  <c r="J68" i="1"/>
  <c r="I68" i="1"/>
  <c r="H68" i="1"/>
  <c r="G68" i="1"/>
  <c r="F68" i="1"/>
  <c r="E68" i="1"/>
  <c r="N67" i="1"/>
  <c r="M67" i="1"/>
  <c r="L67" i="1"/>
  <c r="K67" i="1"/>
  <c r="J67" i="1"/>
  <c r="I67" i="1"/>
  <c r="H67" i="1"/>
  <c r="G67" i="1"/>
  <c r="F67" i="1"/>
  <c r="E67" i="1"/>
  <c r="N66" i="1"/>
  <c r="M66" i="1"/>
  <c r="L66" i="1"/>
  <c r="K66" i="1"/>
  <c r="J66" i="1"/>
  <c r="I66" i="1"/>
  <c r="H66" i="1"/>
  <c r="G66" i="1"/>
  <c r="F66" i="1"/>
  <c r="E66" i="1"/>
  <c r="N65" i="1"/>
  <c r="M65" i="1"/>
  <c r="L65" i="1"/>
  <c r="K65" i="1"/>
  <c r="J65" i="1"/>
  <c r="I65" i="1"/>
  <c r="H65" i="1"/>
  <c r="G65" i="1"/>
  <c r="F65" i="1"/>
  <c r="E65" i="1"/>
  <c r="N64" i="1"/>
  <c r="M64" i="1"/>
  <c r="L64" i="1"/>
  <c r="K64" i="1"/>
  <c r="J64" i="1"/>
  <c r="I64" i="1"/>
  <c r="H64" i="1"/>
  <c r="G64" i="1"/>
  <c r="F64" i="1"/>
  <c r="E64" i="1"/>
  <c r="N63" i="1"/>
  <c r="M63" i="1"/>
  <c r="L63" i="1"/>
  <c r="K63" i="1"/>
  <c r="J63" i="1"/>
  <c r="I63" i="1"/>
  <c r="H63" i="1"/>
  <c r="G63" i="1"/>
  <c r="F63" i="1"/>
  <c r="E63" i="1"/>
  <c r="N61" i="1"/>
  <c r="M61" i="1"/>
  <c r="L61" i="1"/>
  <c r="K61" i="1"/>
  <c r="J61" i="1"/>
  <c r="I61" i="1"/>
  <c r="H61" i="1"/>
  <c r="G61" i="1"/>
  <c r="F61" i="1"/>
  <c r="E61" i="1"/>
  <c r="N60" i="1"/>
  <c r="M60" i="1"/>
  <c r="L60" i="1"/>
  <c r="K60" i="1"/>
  <c r="J60" i="1"/>
  <c r="I60" i="1"/>
  <c r="H60" i="1"/>
  <c r="G60" i="1"/>
  <c r="F60" i="1"/>
  <c r="E60" i="1"/>
  <c r="N59" i="1"/>
  <c r="M59" i="1"/>
  <c r="L59" i="1"/>
  <c r="K59" i="1"/>
  <c r="J59" i="1"/>
  <c r="I59" i="1"/>
  <c r="H59" i="1"/>
  <c r="G59" i="1"/>
  <c r="F59" i="1"/>
  <c r="E59" i="1"/>
  <c r="N58" i="1"/>
  <c r="M58" i="1"/>
  <c r="L58" i="1"/>
  <c r="K58" i="1"/>
  <c r="J58" i="1"/>
  <c r="I58" i="1"/>
  <c r="H58" i="1"/>
  <c r="G58" i="1"/>
  <c r="F58" i="1"/>
  <c r="E58" i="1"/>
  <c r="N57" i="1"/>
  <c r="M57" i="1"/>
  <c r="L57" i="1"/>
  <c r="K57" i="1"/>
  <c r="J57" i="1"/>
  <c r="I57" i="1"/>
  <c r="H57" i="1"/>
  <c r="G57" i="1"/>
  <c r="F57" i="1"/>
  <c r="E57" i="1"/>
  <c r="N56" i="1"/>
  <c r="M56" i="1"/>
  <c r="L56" i="1"/>
  <c r="K56" i="1"/>
  <c r="J56" i="1"/>
  <c r="I56" i="1"/>
  <c r="H56" i="1"/>
  <c r="G56" i="1"/>
  <c r="F56" i="1"/>
  <c r="E56" i="1"/>
  <c r="N55" i="1"/>
  <c r="M55" i="1"/>
  <c r="L55" i="1"/>
  <c r="K55" i="1"/>
  <c r="J55" i="1"/>
  <c r="I55" i="1"/>
  <c r="H55" i="1"/>
  <c r="G55" i="1"/>
  <c r="F55" i="1"/>
  <c r="E55" i="1"/>
  <c r="N54" i="1"/>
  <c r="M54" i="1"/>
  <c r="L54" i="1"/>
  <c r="K54" i="1"/>
  <c r="J54" i="1"/>
  <c r="I54" i="1"/>
  <c r="H54" i="1"/>
  <c r="G54" i="1"/>
  <c r="F54" i="1"/>
  <c r="E54" i="1"/>
  <c r="N53" i="1"/>
  <c r="M53" i="1"/>
  <c r="L53" i="1"/>
  <c r="K53" i="1"/>
  <c r="J53" i="1"/>
  <c r="I53" i="1"/>
  <c r="H53" i="1"/>
  <c r="G53" i="1"/>
  <c r="F53" i="1"/>
  <c r="E53" i="1"/>
  <c r="N52" i="1"/>
  <c r="M52" i="1"/>
  <c r="L52" i="1"/>
  <c r="K52" i="1"/>
  <c r="J52" i="1"/>
  <c r="I52" i="1"/>
  <c r="H52" i="1"/>
  <c r="G52" i="1"/>
  <c r="F52" i="1"/>
  <c r="E52" i="1"/>
  <c r="N51" i="1"/>
  <c r="M51" i="1"/>
  <c r="L51" i="1"/>
  <c r="K51" i="1"/>
  <c r="J51" i="1"/>
  <c r="I51" i="1"/>
  <c r="H51" i="1"/>
  <c r="G51" i="1"/>
  <c r="F51" i="1"/>
  <c r="E51" i="1"/>
  <c r="N50" i="1"/>
  <c r="M50" i="1"/>
  <c r="L50" i="1"/>
  <c r="K50" i="1"/>
  <c r="J50" i="1"/>
  <c r="I50" i="1"/>
  <c r="H50" i="1"/>
  <c r="G50" i="1"/>
  <c r="F50" i="1"/>
  <c r="E50" i="1"/>
  <c r="N49" i="1"/>
  <c r="M49" i="1"/>
  <c r="L49" i="1"/>
  <c r="K49" i="1"/>
  <c r="J49" i="1"/>
  <c r="I49" i="1"/>
  <c r="H49" i="1"/>
  <c r="G49" i="1"/>
  <c r="F49" i="1"/>
  <c r="E49" i="1"/>
  <c r="N47" i="1"/>
  <c r="M47" i="1"/>
  <c r="L47" i="1"/>
  <c r="K47" i="1"/>
  <c r="J47" i="1"/>
  <c r="I47" i="1"/>
  <c r="H47" i="1"/>
  <c r="G47" i="1"/>
  <c r="F47" i="1"/>
  <c r="E47" i="1"/>
  <c r="N46" i="1"/>
  <c r="M46" i="1"/>
  <c r="L46" i="1"/>
  <c r="K46" i="1"/>
  <c r="J46" i="1"/>
  <c r="I46" i="1"/>
  <c r="H46" i="1"/>
  <c r="G46" i="1"/>
  <c r="F46" i="1"/>
  <c r="E46" i="1"/>
  <c r="N45" i="1"/>
  <c r="M45" i="1"/>
  <c r="L45" i="1"/>
  <c r="K45" i="1"/>
  <c r="J45" i="1"/>
  <c r="I45" i="1"/>
  <c r="H45" i="1"/>
  <c r="G45" i="1"/>
  <c r="F45" i="1"/>
  <c r="E45" i="1"/>
  <c r="N44" i="1"/>
  <c r="M44" i="1"/>
  <c r="L44" i="1"/>
  <c r="K44" i="1"/>
  <c r="J44" i="1"/>
  <c r="I44" i="1"/>
  <c r="H44" i="1"/>
  <c r="G44" i="1"/>
  <c r="F44" i="1"/>
  <c r="E44" i="1"/>
  <c r="N43" i="1"/>
  <c r="M43" i="1"/>
  <c r="L43" i="1"/>
  <c r="K43" i="1"/>
  <c r="J43" i="1"/>
  <c r="I43" i="1"/>
  <c r="H43" i="1"/>
  <c r="G43" i="1"/>
  <c r="F43" i="1"/>
  <c r="E43" i="1"/>
  <c r="N42" i="1"/>
  <c r="M42" i="1"/>
  <c r="L42" i="1"/>
  <c r="K42" i="1"/>
  <c r="J42" i="1"/>
  <c r="I42" i="1"/>
  <c r="H42" i="1"/>
  <c r="G42" i="1"/>
  <c r="F42" i="1"/>
  <c r="E42" i="1"/>
  <c r="N41" i="1"/>
  <c r="M41" i="1"/>
  <c r="L41" i="1"/>
  <c r="K41" i="1"/>
  <c r="J41" i="1"/>
  <c r="I41" i="1"/>
  <c r="H41" i="1"/>
  <c r="G41" i="1"/>
  <c r="F41" i="1"/>
  <c r="E41" i="1"/>
  <c r="N40" i="1"/>
  <c r="M40" i="1"/>
  <c r="L40" i="1"/>
  <c r="K40" i="1"/>
  <c r="J40" i="1"/>
  <c r="I40" i="1"/>
  <c r="H40" i="1"/>
  <c r="G40" i="1"/>
  <c r="F40" i="1"/>
  <c r="E40" i="1"/>
  <c r="N39" i="1"/>
  <c r="M39" i="1"/>
  <c r="L39" i="1"/>
  <c r="K39" i="1"/>
  <c r="J39" i="1"/>
  <c r="I39" i="1"/>
  <c r="H39" i="1"/>
  <c r="G39" i="1"/>
  <c r="F39" i="1"/>
  <c r="E39" i="1"/>
  <c r="N38" i="1"/>
  <c r="M38" i="1"/>
  <c r="L38" i="1"/>
  <c r="K38" i="1"/>
  <c r="J38" i="1"/>
  <c r="I38" i="1"/>
  <c r="H38" i="1"/>
  <c r="G38" i="1"/>
  <c r="F38" i="1"/>
  <c r="E38" i="1"/>
  <c r="N36" i="1"/>
  <c r="M36" i="1"/>
  <c r="L36" i="1"/>
  <c r="K36" i="1"/>
  <c r="J36" i="1"/>
  <c r="I36" i="1"/>
  <c r="H36" i="1"/>
  <c r="G36" i="1"/>
  <c r="F36" i="1"/>
  <c r="E36" i="1"/>
  <c r="N35" i="1"/>
  <c r="M35" i="1"/>
  <c r="L35" i="1"/>
  <c r="K35" i="1"/>
  <c r="J35" i="1"/>
  <c r="I35" i="1"/>
  <c r="H35" i="1"/>
  <c r="G35" i="1"/>
  <c r="F35" i="1"/>
  <c r="E35" i="1"/>
  <c r="N34" i="1"/>
  <c r="M34" i="1"/>
  <c r="L34" i="1"/>
  <c r="K34" i="1"/>
  <c r="J34" i="1"/>
  <c r="I34" i="1"/>
  <c r="H34" i="1"/>
  <c r="G34" i="1"/>
  <c r="F34" i="1"/>
  <c r="E34" i="1"/>
  <c r="N33" i="1"/>
  <c r="M33" i="1"/>
  <c r="L33" i="1"/>
  <c r="K33" i="1"/>
  <c r="J33" i="1"/>
  <c r="I33" i="1"/>
  <c r="H33" i="1"/>
  <c r="G33" i="1"/>
  <c r="F33" i="1"/>
  <c r="E33" i="1"/>
  <c r="N32" i="1"/>
  <c r="M32" i="1"/>
  <c r="L32" i="1"/>
  <c r="K32" i="1"/>
  <c r="J32" i="1"/>
  <c r="I32" i="1"/>
  <c r="H32" i="1"/>
  <c r="G32" i="1"/>
  <c r="F32" i="1"/>
  <c r="E32" i="1"/>
  <c r="N31" i="1"/>
  <c r="M31" i="1"/>
  <c r="L31" i="1"/>
  <c r="K31" i="1"/>
  <c r="J31" i="1"/>
  <c r="I31" i="1"/>
  <c r="H31" i="1"/>
  <c r="G31" i="1"/>
  <c r="F31" i="1"/>
  <c r="E31" i="1"/>
  <c r="N30" i="1"/>
  <c r="M30" i="1"/>
  <c r="L30" i="1"/>
  <c r="K30" i="1"/>
  <c r="J30" i="1"/>
  <c r="I30" i="1"/>
  <c r="H30" i="1"/>
  <c r="G30" i="1"/>
  <c r="F30" i="1"/>
  <c r="E30" i="1"/>
  <c r="N29" i="1"/>
  <c r="M29" i="1"/>
  <c r="L29" i="1"/>
  <c r="K29" i="1"/>
  <c r="J29" i="1"/>
  <c r="I29" i="1"/>
  <c r="H29" i="1"/>
  <c r="G29" i="1"/>
  <c r="F29" i="1"/>
  <c r="E29" i="1"/>
  <c r="N28" i="1"/>
  <c r="M28" i="1"/>
  <c r="L28" i="1"/>
  <c r="K28" i="1"/>
  <c r="J28" i="1"/>
  <c r="I28" i="1"/>
  <c r="H28" i="1"/>
  <c r="G28" i="1"/>
  <c r="F28" i="1"/>
  <c r="E28" i="1"/>
  <c r="N27" i="1"/>
  <c r="M27" i="1"/>
  <c r="L27" i="1"/>
  <c r="K27" i="1"/>
  <c r="J27" i="1"/>
  <c r="I27" i="1"/>
  <c r="H27" i="1"/>
  <c r="G27" i="1"/>
  <c r="F27" i="1"/>
  <c r="E27" i="1"/>
  <c r="N26" i="1"/>
  <c r="M26" i="1"/>
  <c r="L26" i="1"/>
  <c r="K26" i="1"/>
  <c r="J26" i="1"/>
  <c r="I26" i="1"/>
  <c r="H26" i="1"/>
  <c r="G26" i="1"/>
  <c r="F26" i="1"/>
  <c r="E26" i="1"/>
  <c r="N24" i="1"/>
  <c r="M24" i="1"/>
  <c r="L24" i="1"/>
  <c r="K24" i="1"/>
  <c r="J24" i="1"/>
  <c r="I24" i="1"/>
  <c r="H24" i="1"/>
  <c r="G24" i="1"/>
  <c r="F24" i="1"/>
  <c r="E24" i="1"/>
  <c r="N23" i="1"/>
  <c r="M23" i="1"/>
  <c r="L23" i="1"/>
  <c r="K23" i="1"/>
  <c r="J23" i="1"/>
  <c r="I23" i="1"/>
  <c r="H23" i="1"/>
  <c r="G23" i="1"/>
  <c r="F23" i="1"/>
  <c r="E23" i="1"/>
  <c r="N22" i="1"/>
  <c r="M22" i="1"/>
  <c r="L22" i="1"/>
  <c r="K22" i="1"/>
  <c r="J22" i="1"/>
  <c r="I22" i="1"/>
  <c r="H22" i="1"/>
  <c r="G22" i="1"/>
  <c r="F22" i="1"/>
  <c r="E22" i="1"/>
  <c r="N21" i="1"/>
  <c r="M21" i="1"/>
  <c r="L21" i="1"/>
  <c r="K21" i="1"/>
  <c r="J21" i="1"/>
  <c r="I21" i="1"/>
  <c r="H21" i="1"/>
  <c r="G21" i="1"/>
  <c r="F21" i="1"/>
  <c r="E21" i="1"/>
  <c r="N20" i="1"/>
  <c r="M20" i="1"/>
  <c r="L20" i="1"/>
  <c r="K20" i="1"/>
  <c r="J20" i="1"/>
  <c r="I20" i="1"/>
  <c r="H20" i="1"/>
  <c r="G20" i="1"/>
  <c r="F20" i="1"/>
  <c r="E20" i="1"/>
  <c r="N19" i="1"/>
  <c r="M19" i="1"/>
  <c r="L19" i="1"/>
  <c r="K19" i="1"/>
  <c r="J19" i="1"/>
  <c r="I19" i="1"/>
  <c r="H19" i="1"/>
  <c r="G19" i="1"/>
  <c r="F19" i="1"/>
  <c r="E19" i="1"/>
  <c r="N18" i="1"/>
  <c r="M18" i="1"/>
  <c r="L18" i="1"/>
  <c r="K18" i="1"/>
  <c r="J18" i="1"/>
  <c r="I18" i="1"/>
  <c r="H18" i="1"/>
  <c r="G18" i="1"/>
  <c r="F18" i="1"/>
  <c r="E18" i="1"/>
  <c r="N17" i="1"/>
  <c r="M17" i="1"/>
  <c r="L17" i="1"/>
  <c r="K17" i="1"/>
  <c r="J17" i="1"/>
  <c r="I17" i="1"/>
  <c r="H17" i="1"/>
  <c r="G17" i="1"/>
  <c r="F17" i="1"/>
  <c r="E17" i="1"/>
  <c r="N16" i="1"/>
  <c r="M16" i="1"/>
  <c r="L16" i="1"/>
  <c r="K16" i="1"/>
  <c r="J16" i="1"/>
  <c r="I16" i="1"/>
  <c r="H16" i="1"/>
  <c r="G16" i="1"/>
  <c r="F16" i="1"/>
  <c r="E16" i="1"/>
  <c r="N15" i="1"/>
  <c r="M15" i="1"/>
  <c r="L15" i="1"/>
  <c r="K15" i="1"/>
  <c r="J15" i="1"/>
  <c r="I15" i="1"/>
  <c r="H15" i="1"/>
  <c r="G15" i="1"/>
  <c r="F15" i="1"/>
  <c r="E15" i="1"/>
  <c r="N14" i="1"/>
  <c r="M14" i="1"/>
  <c r="L14" i="1"/>
  <c r="K14" i="1"/>
  <c r="J14" i="1"/>
  <c r="I14" i="1"/>
  <c r="H14" i="1"/>
  <c r="G14" i="1"/>
  <c r="F14" i="1"/>
  <c r="E14" i="1"/>
  <c r="N13" i="1"/>
  <c r="M13" i="1"/>
  <c r="L13" i="1"/>
  <c r="K13" i="1"/>
  <c r="J13" i="1"/>
  <c r="I13" i="1"/>
  <c r="H13" i="1"/>
  <c r="G13" i="1"/>
  <c r="F13" i="1"/>
  <c r="E13" i="1"/>
  <c r="N12" i="1"/>
  <c r="M12" i="1"/>
  <c r="L12" i="1"/>
  <c r="K12" i="1"/>
  <c r="J12" i="1"/>
  <c r="I12" i="1"/>
  <c r="H12" i="1"/>
  <c r="G12" i="1"/>
  <c r="F12" i="1"/>
  <c r="E12" i="1"/>
  <c r="N148" i="10"/>
  <c r="M148" i="10"/>
  <c r="L148" i="10"/>
  <c r="K148" i="10"/>
  <c r="J148" i="10"/>
  <c r="I148" i="10"/>
  <c r="H148" i="10"/>
  <c r="G148" i="10"/>
  <c r="F148" i="10"/>
  <c r="E148" i="10"/>
  <c r="N147" i="10"/>
  <c r="M147" i="10"/>
  <c r="L147" i="10"/>
  <c r="K147" i="10"/>
  <c r="J147" i="10"/>
  <c r="I147" i="10"/>
  <c r="H147" i="10"/>
  <c r="G147" i="10"/>
  <c r="F147" i="10"/>
  <c r="E147" i="10"/>
  <c r="N146" i="10"/>
  <c r="M146" i="10"/>
  <c r="L146" i="10"/>
  <c r="K146" i="10"/>
  <c r="J146" i="10"/>
  <c r="I146" i="10"/>
  <c r="H146" i="10"/>
  <c r="G146" i="10"/>
  <c r="F146" i="10"/>
  <c r="E146" i="10"/>
  <c r="N145" i="10"/>
  <c r="M145" i="10"/>
  <c r="L145" i="10"/>
  <c r="K145" i="10"/>
  <c r="J145" i="10"/>
  <c r="I145" i="10"/>
  <c r="H145" i="10"/>
  <c r="G145" i="10"/>
  <c r="F145" i="10"/>
  <c r="E145" i="10"/>
  <c r="N144" i="10"/>
  <c r="M144" i="10"/>
  <c r="L144" i="10"/>
  <c r="K144" i="10"/>
  <c r="J144" i="10"/>
  <c r="I144" i="10"/>
  <c r="H144" i="10"/>
  <c r="G144" i="10"/>
  <c r="F144" i="10"/>
  <c r="E144" i="10"/>
  <c r="N143" i="10"/>
  <c r="M143" i="10"/>
  <c r="L143" i="10"/>
  <c r="K143" i="10"/>
  <c r="J143" i="10"/>
  <c r="I143" i="10"/>
  <c r="H143" i="10"/>
  <c r="G143" i="10"/>
  <c r="F143" i="10"/>
  <c r="E143" i="10"/>
  <c r="N142" i="10"/>
  <c r="M142" i="10"/>
  <c r="L142" i="10"/>
  <c r="K142" i="10"/>
  <c r="J142" i="10"/>
  <c r="I142" i="10"/>
  <c r="H142" i="10"/>
  <c r="G142" i="10"/>
  <c r="F142" i="10"/>
  <c r="E142" i="10"/>
  <c r="N140" i="10"/>
  <c r="M140" i="10"/>
  <c r="L140" i="10"/>
  <c r="K140" i="10"/>
  <c r="J140" i="10"/>
  <c r="I140" i="10"/>
  <c r="H140" i="10"/>
  <c r="G140" i="10"/>
  <c r="F140" i="10"/>
  <c r="E140" i="10"/>
  <c r="N139" i="10"/>
  <c r="M139" i="10"/>
  <c r="L139" i="10"/>
  <c r="K139" i="10"/>
  <c r="J139" i="10"/>
  <c r="I139" i="10"/>
  <c r="H139" i="10"/>
  <c r="G139" i="10"/>
  <c r="F139" i="10"/>
  <c r="E139" i="10"/>
  <c r="N138" i="10"/>
  <c r="M138" i="10"/>
  <c r="L138" i="10"/>
  <c r="K138" i="10"/>
  <c r="J138" i="10"/>
  <c r="I138" i="10"/>
  <c r="H138" i="10"/>
  <c r="G138" i="10"/>
  <c r="F138" i="10"/>
  <c r="E138" i="10"/>
  <c r="N137" i="10"/>
  <c r="M137" i="10"/>
  <c r="L137" i="10"/>
  <c r="K137" i="10"/>
  <c r="J137" i="10"/>
  <c r="I137" i="10"/>
  <c r="H137" i="10"/>
  <c r="G137" i="10"/>
  <c r="F137" i="10"/>
  <c r="E137" i="10"/>
  <c r="N135" i="10"/>
  <c r="M135" i="10"/>
  <c r="L135" i="10"/>
  <c r="K135" i="10"/>
  <c r="J135" i="10"/>
  <c r="I135" i="10"/>
  <c r="H135" i="10"/>
  <c r="G135" i="10"/>
  <c r="F135" i="10"/>
  <c r="E135" i="10"/>
  <c r="N134" i="10"/>
  <c r="M134" i="10"/>
  <c r="L134" i="10"/>
  <c r="K134" i="10"/>
  <c r="J134" i="10"/>
  <c r="I134" i="10"/>
  <c r="H134" i="10"/>
  <c r="G134" i="10"/>
  <c r="F134" i="10"/>
  <c r="E134" i="10"/>
  <c r="N133" i="10"/>
  <c r="M133" i="10"/>
  <c r="L133" i="10"/>
  <c r="K133" i="10"/>
  <c r="J133" i="10"/>
  <c r="I133" i="10"/>
  <c r="H133" i="10"/>
  <c r="G133" i="10"/>
  <c r="F133" i="10"/>
  <c r="E133" i="10"/>
  <c r="N132" i="10"/>
  <c r="M132" i="10"/>
  <c r="L132" i="10"/>
  <c r="K132" i="10"/>
  <c r="J132" i="10"/>
  <c r="I132" i="10"/>
  <c r="H132" i="10"/>
  <c r="G132" i="10"/>
  <c r="F132" i="10"/>
  <c r="E132" i="10"/>
  <c r="N131" i="10"/>
  <c r="M131" i="10"/>
  <c r="L131" i="10"/>
  <c r="K131" i="10"/>
  <c r="J131" i="10"/>
  <c r="I131" i="10"/>
  <c r="H131" i="10"/>
  <c r="G131" i="10"/>
  <c r="F131" i="10"/>
  <c r="E131" i="10"/>
  <c r="N130" i="10"/>
  <c r="M130" i="10"/>
  <c r="L130" i="10"/>
  <c r="K130" i="10"/>
  <c r="J130" i="10"/>
  <c r="I130" i="10"/>
  <c r="H130" i="10"/>
  <c r="G130" i="10"/>
  <c r="F130" i="10"/>
  <c r="E130" i="10"/>
  <c r="N129" i="10"/>
  <c r="M129" i="10"/>
  <c r="L129" i="10"/>
  <c r="K129" i="10"/>
  <c r="J129" i="10"/>
  <c r="I129" i="10"/>
  <c r="H129" i="10"/>
  <c r="G129" i="10"/>
  <c r="F129" i="10"/>
  <c r="E129" i="10"/>
  <c r="N128" i="10"/>
  <c r="M128" i="10"/>
  <c r="L128" i="10"/>
  <c r="K128" i="10"/>
  <c r="J128" i="10"/>
  <c r="I128" i="10"/>
  <c r="H128" i="10"/>
  <c r="G128" i="10"/>
  <c r="F128" i="10"/>
  <c r="E128" i="10"/>
  <c r="N127" i="10"/>
  <c r="M127" i="10"/>
  <c r="L127" i="10"/>
  <c r="K127" i="10"/>
  <c r="J127" i="10"/>
  <c r="I127" i="10"/>
  <c r="H127" i="10"/>
  <c r="G127" i="10"/>
  <c r="F127" i="10"/>
  <c r="E127" i="10"/>
  <c r="N126" i="10"/>
  <c r="M126" i="10"/>
  <c r="L126" i="10"/>
  <c r="K126" i="10"/>
  <c r="J126" i="10"/>
  <c r="I126" i="10"/>
  <c r="H126" i="10"/>
  <c r="G126" i="10"/>
  <c r="F126" i="10"/>
  <c r="E126" i="10"/>
  <c r="N125" i="10"/>
  <c r="M125" i="10"/>
  <c r="L125" i="10"/>
  <c r="K125" i="10"/>
  <c r="J125" i="10"/>
  <c r="I125" i="10"/>
  <c r="H125" i="10"/>
  <c r="G125" i="10"/>
  <c r="F125" i="10"/>
  <c r="E125" i="10"/>
  <c r="N124" i="10"/>
  <c r="M124" i="10"/>
  <c r="L124" i="10"/>
  <c r="K124" i="10"/>
  <c r="J124" i="10"/>
  <c r="I124" i="10"/>
  <c r="H124" i="10"/>
  <c r="G124" i="10"/>
  <c r="F124" i="10"/>
  <c r="E124" i="10"/>
  <c r="N123" i="10"/>
  <c r="M123" i="10"/>
  <c r="L123" i="10"/>
  <c r="K123" i="10"/>
  <c r="J123" i="10"/>
  <c r="I123" i="10"/>
  <c r="H123" i="10"/>
  <c r="G123" i="10"/>
  <c r="F123" i="10"/>
  <c r="E123" i="10"/>
  <c r="N121" i="10"/>
  <c r="M121" i="10"/>
  <c r="L121" i="10"/>
  <c r="K121" i="10"/>
  <c r="J121" i="10"/>
  <c r="I121" i="10"/>
  <c r="H121" i="10"/>
  <c r="G121" i="10"/>
  <c r="F121" i="10"/>
  <c r="E121" i="10"/>
  <c r="N120" i="10"/>
  <c r="M120" i="10"/>
  <c r="L120" i="10"/>
  <c r="K120" i="10"/>
  <c r="J120" i="10"/>
  <c r="I120" i="10"/>
  <c r="H120" i="10"/>
  <c r="G120" i="10"/>
  <c r="F120" i="10"/>
  <c r="E120" i="10"/>
  <c r="N119" i="10"/>
  <c r="M119" i="10"/>
  <c r="L119" i="10"/>
  <c r="K119" i="10"/>
  <c r="J119" i="10"/>
  <c r="I119" i="10"/>
  <c r="H119" i="10"/>
  <c r="G119" i="10"/>
  <c r="F119" i="10"/>
  <c r="E119" i="10"/>
  <c r="N118" i="10"/>
  <c r="M118" i="10"/>
  <c r="L118" i="10"/>
  <c r="K118" i="10"/>
  <c r="J118" i="10"/>
  <c r="I118" i="10"/>
  <c r="H118" i="10"/>
  <c r="G118" i="10"/>
  <c r="F118" i="10"/>
  <c r="E118" i="10"/>
  <c r="N117" i="10"/>
  <c r="M117" i="10"/>
  <c r="L117" i="10"/>
  <c r="K117" i="10"/>
  <c r="J117" i="10"/>
  <c r="I117" i="10"/>
  <c r="H117" i="10"/>
  <c r="G117" i="10"/>
  <c r="F117" i="10"/>
  <c r="E117" i="10"/>
  <c r="N116" i="10"/>
  <c r="M116" i="10"/>
  <c r="L116" i="10"/>
  <c r="K116" i="10"/>
  <c r="J116" i="10"/>
  <c r="I116" i="10"/>
  <c r="H116" i="10"/>
  <c r="G116" i="10"/>
  <c r="F116" i="10"/>
  <c r="E116" i="10"/>
  <c r="N115" i="10"/>
  <c r="M115" i="10"/>
  <c r="L115" i="10"/>
  <c r="K115" i="10"/>
  <c r="J115" i="10"/>
  <c r="I115" i="10"/>
  <c r="H115" i="10"/>
  <c r="G115" i="10"/>
  <c r="F115" i="10"/>
  <c r="E115" i="10"/>
  <c r="N114" i="10"/>
  <c r="M114" i="10"/>
  <c r="L114" i="10"/>
  <c r="K114" i="10"/>
  <c r="J114" i="10"/>
  <c r="I114" i="10"/>
  <c r="H114" i="10"/>
  <c r="G114" i="10"/>
  <c r="F114" i="10"/>
  <c r="E114" i="10"/>
  <c r="N113" i="10"/>
  <c r="M113" i="10"/>
  <c r="L113" i="10"/>
  <c r="K113" i="10"/>
  <c r="J113" i="10"/>
  <c r="I113" i="10"/>
  <c r="H113" i="10"/>
  <c r="G113" i="10"/>
  <c r="F113" i="10"/>
  <c r="E113" i="10"/>
  <c r="N112" i="10"/>
  <c r="M112" i="10"/>
  <c r="L112" i="10"/>
  <c r="K112" i="10"/>
  <c r="J112" i="10"/>
  <c r="I112" i="10"/>
  <c r="H112" i="10"/>
  <c r="G112" i="10"/>
  <c r="F112" i="10"/>
  <c r="E112" i="10"/>
  <c r="N111" i="10"/>
  <c r="M111" i="10"/>
  <c r="L111" i="10"/>
  <c r="K111" i="10"/>
  <c r="J111" i="10"/>
  <c r="I111" i="10"/>
  <c r="H111" i="10"/>
  <c r="G111" i="10"/>
  <c r="F111" i="10"/>
  <c r="E111" i="10"/>
  <c r="N110" i="10"/>
  <c r="M110" i="10"/>
  <c r="L110" i="10"/>
  <c r="K110" i="10"/>
  <c r="J110" i="10"/>
  <c r="I110" i="10"/>
  <c r="H110" i="10"/>
  <c r="G110" i="10"/>
  <c r="F110" i="10"/>
  <c r="E110" i="10"/>
  <c r="N108" i="10"/>
  <c r="M108" i="10"/>
  <c r="N107" i="10"/>
  <c r="M107" i="10"/>
  <c r="L107" i="10"/>
  <c r="K107" i="10"/>
  <c r="J107" i="10"/>
  <c r="I107" i="10"/>
  <c r="H107" i="10"/>
  <c r="G107" i="10"/>
  <c r="F107" i="10"/>
  <c r="E107" i="10"/>
  <c r="N106" i="10"/>
  <c r="M106" i="10"/>
  <c r="L106" i="10"/>
  <c r="K106" i="10"/>
  <c r="J106" i="10"/>
  <c r="I106" i="10"/>
  <c r="H106" i="10"/>
  <c r="G106" i="10"/>
  <c r="F106" i="10"/>
  <c r="E106" i="10"/>
  <c r="N105" i="10"/>
  <c r="M105" i="10"/>
  <c r="L105" i="10"/>
  <c r="K105" i="10"/>
  <c r="J105" i="10"/>
  <c r="I105" i="10"/>
  <c r="H105" i="10"/>
  <c r="G105" i="10"/>
  <c r="F105" i="10"/>
  <c r="E105" i="10"/>
  <c r="N104" i="10"/>
  <c r="M104" i="10"/>
  <c r="L104" i="10"/>
  <c r="K104" i="10"/>
  <c r="J104" i="10"/>
  <c r="I104" i="10"/>
  <c r="H104" i="10"/>
  <c r="G104" i="10"/>
  <c r="F104" i="10"/>
  <c r="E104" i="10"/>
  <c r="N103" i="10"/>
  <c r="M103" i="10"/>
  <c r="L103" i="10"/>
  <c r="K103" i="10"/>
  <c r="J103" i="10"/>
  <c r="I103" i="10"/>
  <c r="H103" i="10"/>
  <c r="G103" i="10"/>
  <c r="F103" i="10"/>
  <c r="E103" i="10"/>
  <c r="N102" i="10"/>
  <c r="M102" i="10"/>
  <c r="L102" i="10"/>
  <c r="K102" i="10"/>
  <c r="J102" i="10"/>
  <c r="I102" i="10"/>
  <c r="H102" i="10"/>
  <c r="G102" i="10"/>
  <c r="F102" i="10"/>
  <c r="E102" i="10"/>
  <c r="N101" i="10"/>
  <c r="M101" i="10"/>
  <c r="L101" i="10"/>
  <c r="K101" i="10"/>
  <c r="J101" i="10"/>
  <c r="I101" i="10"/>
  <c r="H101" i="10"/>
  <c r="G101" i="10"/>
  <c r="F101" i="10"/>
  <c r="E101" i="10"/>
  <c r="N100" i="10"/>
  <c r="M100" i="10"/>
  <c r="L100" i="10"/>
  <c r="K100" i="10"/>
  <c r="J100" i="10"/>
  <c r="I100" i="10"/>
  <c r="H100" i="10"/>
  <c r="G100" i="10"/>
  <c r="F100" i="10"/>
  <c r="E100" i="10"/>
  <c r="N99" i="10"/>
  <c r="M99" i="10"/>
  <c r="L99" i="10"/>
  <c r="K99" i="10"/>
  <c r="J99" i="10"/>
  <c r="I99" i="10"/>
  <c r="H99" i="10"/>
  <c r="G99" i="10"/>
  <c r="F99" i="10"/>
  <c r="E99" i="10"/>
  <c r="N98" i="10"/>
  <c r="M98" i="10"/>
  <c r="L98" i="10"/>
  <c r="K98" i="10"/>
  <c r="J98" i="10"/>
  <c r="I98" i="10"/>
  <c r="H98" i="10"/>
  <c r="G98" i="10"/>
  <c r="F98" i="10"/>
  <c r="E98" i="10"/>
  <c r="N97" i="10"/>
  <c r="M97" i="10"/>
  <c r="L97" i="10"/>
  <c r="K97" i="10"/>
  <c r="J97" i="10"/>
  <c r="I97" i="10"/>
  <c r="H97" i="10"/>
  <c r="G97" i="10"/>
  <c r="F97" i="10"/>
  <c r="E97" i="10"/>
  <c r="N96" i="10"/>
  <c r="M96" i="10"/>
  <c r="L96" i="10"/>
  <c r="K96" i="10"/>
  <c r="J96" i="10"/>
  <c r="I96" i="10"/>
  <c r="H96" i="10"/>
  <c r="G96" i="10"/>
  <c r="F96" i="10"/>
  <c r="E96" i="10"/>
  <c r="N95" i="10"/>
  <c r="M95" i="10"/>
  <c r="L95" i="10"/>
  <c r="K95" i="10"/>
  <c r="J95" i="10"/>
  <c r="I95" i="10"/>
  <c r="H95" i="10"/>
  <c r="G95" i="10"/>
  <c r="F95" i="10"/>
  <c r="E95" i="10"/>
  <c r="N94" i="10"/>
  <c r="M94" i="10"/>
  <c r="L94" i="10"/>
  <c r="K94" i="10"/>
  <c r="J94" i="10"/>
  <c r="I94" i="10"/>
  <c r="H94" i="10"/>
  <c r="G94" i="10"/>
  <c r="F94" i="10"/>
  <c r="E94" i="10"/>
  <c r="N93" i="10"/>
  <c r="M93" i="10"/>
  <c r="L93" i="10"/>
  <c r="K93" i="10"/>
  <c r="J93" i="10"/>
  <c r="I93" i="10"/>
  <c r="H93" i="10"/>
  <c r="G93" i="10"/>
  <c r="F93" i="10"/>
  <c r="E93" i="10"/>
  <c r="N92" i="10"/>
  <c r="M92" i="10"/>
  <c r="L92" i="10"/>
  <c r="K92" i="10"/>
  <c r="J92" i="10"/>
  <c r="I92" i="10"/>
  <c r="H92" i="10"/>
  <c r="G92" i="10"/>
  <c r="F92" i="10"/>
  <c r="E92" i="10"/>
  <c r="N91" i="10"/>
  <c r="M91" i="10"/>
  <c r="L91" i="10"/>
  <c r="K91" i="10"/>
  <c r="J91" i="10"/>
  <c r="I91" i="10"/>
  <c r="H91" i="10"/>
  <c r="G91" i="10"/>
  <c r="F91" i="10"/>
  <c r="E91" i="10"/>
  <c r="N89" i="10"/>
  <c r="M89" i="10"/>
  <c r="L89" i="10"/>
  <c r="K89" i="10"/>
  <c r="J89" i="10"/>
  <c r="I89" i="10"/>
  <c r="H89" i="10"/>
  <c r="G89" i="10"/>
  <c r="F89" i="10"/>
  <c r="E89" i="10"/>
  <c r="N88" i="10"/>
  <c r="M88" i="10"/>
  <c r="L88" i="10"/>
  <c r="K88" i="10"/>
  <c r="J88" i="10"/>
  <c r="I88" i="10"/>
  <c r="H88" i="10"/>
  <c r="G88" i="10"/>
  <c r="F88" i="10"/>
  <c r="E88" i="10"/>
  <c r="N87" i="10"/>
  <c r="M87" i="10"/>
  <c r="L87" i="10"/>
  <c r="K87" i="10"/>
  <c r="J87" i="10"/>
  <c r="I87" i="10"/>
  <c r="H87" i="10"/>
  <c r="G87" i="10"/>
  <c r="F87" i="10"/>
  <c r="E87" i="10"/>
  <c r="N86" i="10"/>
  <c r="M86" i="10"/>
  <c r="L86" i="10"/>
  <c r="K86" i="10"/>
  <c r="J86" i="10"/>
  <c r="I86" i="10"/>
  <c r="H86" i="10"/>
  <c r="G86" i="10"/>
  <c r="F86" i="10"/>
  <c r="E86" i="10"/>
  <c r="N85" i="10"/>
  <c r="M85" i="10"/>
  <c r="L85" i="10"/>
  <c r="K85" i="10"/>
  <c r="J85" i="10"/>
  <c r="I85" i="10"/>
  <c r="H85" i="10"/>
  <c r="G85" i="10"/>
  <c r="F85" i="10"/>
  <c r="E85" i="10"/>
  <c r="N84" i="10"/>
  <c r="M84" i="10"/>
  <c r="L84" i="10"/>
  <c r="K84" i="10"/>
  <c r="J84" i="10"/>
  <c r="I84" i="10"/>
  <c r="H84" i="10"/>
  <c r="G84" i="10"/>
  <c r="F84" i="10"/>
  <c r="E84" i="10"/>
  <c r="N83" i="10"/>
  <c r="M83" i="10"/>
  <c r="L83" i="10"/>
  <c r="K83" i="10"/>
  <c r="J83" i="10"/>
  <c r="I83" i="10"/>
  <c r="H83" i="10"/>
  <c r="G83" i="10"/>
  <c r="F83" i="10"/>
  <c r="E83" i="10"/>
  <c r="N82" i="10"/>
  <c r="M82" i="10"/>
  <c r="L82" i="10"/>
  <c r="K82" i="10"/>
  <c r="J82" i="10"/>
  <c r="I82" i="10"/>
  <c r="H82" i="10"/>
  <c r="G82" i="10"/>
  <c r="F82" i="10"/>
  <c r="E82" i="10"/>
  <c r="N81" i="10"/>
  <c r="M81" i="10"/>
  <c r="L81" i="10"/>
  <c r="K81" i="10"/>
  <c r="J81" i="10"/>
  <c r="I81" i="10"/>
  <c r="H81" i="10"/>
  <c r="G81" i="10"/>
  <c r="F81" i="10"/>
  <c r="E81" i="10"/>
  <c r="N80" i="10"/>
  <c r="M80" i="10"/>
  <c r="L80" i="10"/>
  <c r="K80" i="10"/>
  <c r="J80" i="10"/>
  <c r="I80" i="10"/>
  <c r="H80" i="10"/>
  <c r="G80" i="10"/>
  <c r="F80" i="10"/>
  <c r="E80" i="10"/>
  <c r="N78" i="10"/>
  <c r="M78" i="10"/>
  <c r="L78" i="10"/>
  <c r="K78" i="10"/>
  <c r="J78" i="10"/>
  <c r="I78" i="10"/>
  <c r="H78" i="10"/>
  <c r="G78" i="10"/>
  <c r="F78" i="10"/>
  <c r="E78" i="10"/>
  <c r="N77" i="10"/>
  <c r="M77" i="10"/>
  <c r="L77" i="10"/>
  <c r="K77" i="10"/>
  <c r="J77" i="10"/>
  <c r="I77" i="10"/>
  <c r="H77" i="10"/>
  <c r="G77" i="10"/>
  <c r="F77" i="10"/>
  <c r="E77" i="10"/>
  <c r="N76" i="10"/>
  <c r="M76" i="10"/>
  <c r="L76" i="10"/>
  <c r="K76" i="10"/>
  <c r="J76" i="10"/>
  <c r="I76" i="10"/>
  <c r="H76" i="10"/>
  <c r="G76" i="10"/>
  <c r="F76" i="10"/>
  <c r="E76" i="10"/>
  <c r="N75" i="10"/>
  <c r="M75" i="10"/>
  <c r="L75" i="10"/>
  <c r="K75" i="10"/>
  <c r="J75" i="10"/>
  <c r="I75" i="10"/>
  <c r="H75" i="10"/>
  <c r="G75" i="10"/>
  <c r="F75" i="10"/>
  <c r="E75" i="10"/>
  <c r="N74" i="10"/>
  <c r="M74" i="10"/>
  <c r="L74" i="10"/>
  <c r="K74" i="10"/>
  <c r="J74" i="10"/>
  <c r="I74" i="10"/>
  <c r="H74" i="10"/>
  <c r="G74" i="10"/>
  <c r="F74" i="10"/>
  <c r="E74" i="10"/>
  <c r="N72" i="10"/>
  <c r="M72" i="10"/>
  <c r="L72" i="10"/>
  <c r="K72" i="10"/>
  <c r="J72" i="10"/>
  <c r="I72" i="10"/>
  <c r="H72" i="10"/>
  <c r="G72" i="10"/>
  <c r="F72" i="10"/>
  <c r="E72" i="10"/>
  <c r="N71" i="10"/>
  <c r="M71" i="10"/>
  <c r="L71" i="10"/>
  <c r="K71" i="10"/>
  <c r="J71" i="10"/>
  <c r="I71" i="10"/>
  <c r="H71" i="10"/>
  <c r="G71" i="10"/>
  <c r="F71" i="10"/>
  <c r="E71" i="10"/>
  <c r="N70" i="10"/>
  <c r="M70" i="10"/>
  <c r="L70" i="10"/>
  <c r="K70" i="10"/>
  <c r="J70" i="10"/>
  <c r="I70" i="10"/>
  <c r="H70" i="10"/>
  <c r="G70" i="10"/>
  <c r="F70" i="10"/>
  <c r="E70" i="10"/>
  <c r="N69" i="10"/>
  <c r="M69" i="10"/>
  <c r="L69" i="10"/>
  <c r="K69" i="10"/>
  <c r="J69" i="10"/>
  <c r="I69" i="10"/>
  <c r="H69" i="10"/>
  <c r="G69" i="10"/>
  <c r="F69" i="10"/>
  <c r="E69" i="10"/>
  <c r="N68" i="10"/>
  <c r="M68" i="10"/>
  <c r="L68" i="10"/>
  <c r="K68" i="10"/>
  <c r="J68" i="10"/>
  <c r="I68" i="10"/>
  <c r="H68" i="10"/>
  <c r="G68" i="10"/>
  <c r="F68" i="10"/>
  <c r="E68" i="10"/>
  <c r="N67" i="10"/>
  <c r="M67" i="10"/>
  <c r="L67" i="10"/>
  <c r="K67" i="10"/>
  <c r="J67" i="10"/>
  <c r="I67" i="10"/>
  <c r="H67" i="10"/>
  <c r="G67" i="10"/>
  <c r="F67" i="10"/>
  <c r="E67" i="10"/>
  <c r="N66" i="10"/>
  <c r="M66" i="10"/>
  <c r="L66" i="10"/>
  <c r="K66" i="10"/>
  <c r="J66" i="10"/>
  <c r="I66" i="10"/>
  <c r="H66" i="10"/>
  <c r="G66" i="10"/>
  <c r="F66" i="10"/>
  <c r="E66" i="10"/>
  <c r="N65" i="10"/>
  <c r="M65" i="10"/>
  <c r="L65" i="10"/>
  <c r="K65" i="10"/>
  <c r="J65" i="10"/>
  <c r="I65" i="10"/>
  <c r="H65" i="10"/>
  <c r="G65" i="10"/>
  <c r="F65" i="10"/>
  <c r="E65" i="10"/>
  <c r="N64" i="10"/>
  <c r="M64" i="10"/>
  <c r="L64" i="10"/>
  <c r="K64" i="10"/>
  <c r="J64" i="10"/>
  <c r="I64" i="10"/>
  <c r="H64" i="10"/>
  <c r="G64" i="10"/>
  <c r="F64" i="10"/>
  <c r="E64" i="10"/>
  <c r="N63" i="10"/>
  <c r="M63" i="10"/>
  <c r="L63" i="10"/>
  <c r="K63" i="10"/>
  <c r="J63" i="10"/>
  <c r="I63" i="10"/>
  <c r="H63" i="10"/>
  <c r="G63" i="10"/>
  <c r="F63" i="10"/>
  <c r="E63" i="10"/>
  <c r="N61" i="10"/>
  <c r="M61" i="10"/>
  <c r="L61" i="10"/>
  <c r="K61" i="10"/>
  <c r="J61" i="10"/>
  <c r="I61" i="10"/>
  <c r="H61" i="10"/>
  <c r="G61" i="10"/>
  <c r="F61" i="10"/>
  <c r="E61" i="10"/>
  <c r="N60" i="10"/>
  <c r="M60" i="10"/>
  <c r="L60" i="10"/>
  <c r="K60" i="10"/>
  <c r="J60" i="10"/>
  <c r="I60" i="10"/>
  <c r="H60" i="10"/>
  <c r="G60" i="10"/>
  <c r="F60" i="10"/>
  <c r="E60" i="10"/>
  <c r="N59" i="10"/>
  <c r="M59" i="10"/>
  <c r="L59" i="10"/>
  <c r="K59" i="10"/>
  <c r="J59" i="10"/>
  <c r="I59" i="10"/>
  <c r="H59" i="10"/>
  <c r="G59" i="10"/>
  <c r="F59" i="10"/>
  <c r="E59" i="10"/>
  <c r="N58" i="10"/>
  <c r="M58" i="10"/>
  <c r="L58" i="10"/>
  <c r="K58" i="10"/>
  <c r="J58" i="10"/>
  <c r="I58" i="10"/>
  <c r="H58" i="10"/>
  <c r="G58" i="10"/>
  <c r="F58" i="10"/>
  <c r="E58" i="10"/>
  <c r="N57" i="10"/>
  <c r="M57" i="10"/>
  <c r="L57" i="10"/>
  <c r="K57" i="10"/>
  <c r="J57" i="10"/>
  <c r="I57" i="10"/>
  <c r="H57" i="10"/>
  <c r="G57" i="10"/>
  <c r="F57" i="10"/>
  <c r="E57" i="10"/>
  <c r="N56" i="10"/>
  <c r="M56" i="10"/>
  <c r="L56" i="10"/>
  <c r="K56" i="10"/>
  <c r="J56" i="10"/>
  <c r="I56" i="10"/>
  <c r="H56" i="10"/>
  <c r="G56" i="10"/>
  <c r="F56" i="10"/>
  <c r="E56" i="10"/>
  <c r="N55" i="10"/>
  <c r="M55" i="10"/>
  <c r="L55" i="10"/>
  <c r="K55" i="10"/>
  <c r="J55" i="10"/>
  <c r="I55" i="10"/>
  <c r="H55" i="10"/>
  <c r="G55" i="10"/>
  <c r="F55" i="10"/>
  <c r="E55" i="10"/>
  <c r="N54" i="10"/>
  <c r="M54" i="10"/>
  <c r="L54" i="10"/>
  <c r="K54" i="10"/>
  <c r="J54" i="10"/>
  <c r="I54" i="10"/>
  <c r="H54" i="10"/>
  <c r="G54" i="10"/>
  <c r="F54" i="10"/>
  <c r="E54" i="10"/>
  <c r="N53" i="10"/>
  <c r="M53" i="10"/>
  <c r="L53" i="10"/>
  <c r="K53" i="10"/>
  <c r="J53" i="10"/>
  <c r="I53" i="10"/>
  <c r="H53" i="10"/>
  <c r="G53" i="10"/>
  <c r="F53" i="10"/>
  <c r="E53" i="10"/>
  <c r="N52" i="10"/>
  <c r="M52" i="10"/>
  <c r="L52" i="10"/>
  <c r="K52" i="10"/>
  <c r="J52" i="10"/>
  <c r="I52" i="10"/>
  <c r="H52" i="10"/>
  <c r="G52" i="10"/>
  <c r="F52" i="10"/>
  <c r="E52" i="10"/>
  <c r="N51" i="10"/>
  <c r="M51" i="10"/>
  <c r="L51" i="10"/>
  <c r="K51" i="10"/>
  <c r="J51" i="10"/>
  <c r="I51" i="10"/>
  <c r="H51" i="10"/>
  <c r="G51" i="10"/>
  <c r="F51" i="10"/>
  <c r="E51" i="10"/>
  <c r="N50" i="10"/>
  <c r="M50" i="10"/>
  <c r="L50" i="10"/>
  <c r="K50" i="10"/>
  <c r="J50" i="10"/>
  <c r="I50" i="10"/>
  <c r="H50" i="10"/>
  <c r="G50" i="10"/>
  <c r="F50" i="10"/>
  <c r="E50" i="10"/>
  <c r="N49" i="10"/>
  <c r="M49" i="10"/>
  <c r="L49" i="10"/>
  <c r="K49" i="10"/>
  <c r="J49" i="10"/>
  <c r="I49" i="10"/>
  <c r="H49" i="10"/>
  <c r="G49" i="10"/>
  <c r="F49" i="10"/>
  <c r="E49" i="10"/>
  <c r="N47" i="10"/>
  <c r="M47" i="10"/>
  <c r="L47" i="10"/>
  <c r="K47" i="10"/>
  <c r="J47" i="10"/>
  <c r="I47" i="10"/>
  <c r="H47" i="10"/>
  <c r="G47" i="10"/>
  <c r="F47" i="10"/>
  <c r="E47" i="10"/>
  <c r="N46" i="10"/>
  <c r="M46" i="10"/>
  <c r="L46" i="10"/>
  <c r="K46" i="10"/>
  <c r="J46" i="10"/>
  <c r="I46" i="10"/>
  <c r="H46" i="10"/>
  <c r="G46" i="10"/>
  <c r="F46" i="10"/>
  <c r="E46" i="10"/>
  <c r="N45" i="10"/>
  <c r="M45" i="10"/>
  <c r="L45" i="10"/>
  <c r="K45" i="10"/>
  <c r="J45" i="10"/>
  <c r="I45" i="10"/>
  <c r="H45" i="10"/>
  <c r="G45" i="10"/>
  <c r="F45" i="10"/>
  <c r="E45" i="10"/>
  <c r="N44" i="10"/>
  <c r="M44" i="10"/>
  <c r="L44" i="10"/>
  <c r="K44" i="10"/>
  <c r="J44" i="10"/>
  <c r="I44" i="10"/>
  <c r="H44" i="10"/>
  <c r="G44" i="10"/>
  <c r="F44" i="10"/>
  <c r="E44" i="10"/>
  <c r="N43" i="10"/>
  <c r="M43" i="10"/>
  <c r="L43" i="10"/>
  <c r="K43" i="10"/>
  <c r="J43" i="10"/>
  <c r="I43" i="10"/>
  <c r="H43" i="10"/>
  <c r="G43" i="10"/>
  <c r="F43" i="10"/>
  <c r="E43" i="10"/>
  <c r="N42" i="10"/>
  <c r="M42" i="10"/>
  <c r="L42" i="10"/>
  <c r="K42" i="10"/>
  <c r="J42" i="10"/>
  <c r="I42" i="10"/>
  <c r="H42" i="10"/>
  <c r="G42" i="10"/>
  <c r="F42" i="10"/>
  <c r="E42" i="10"/>
  <c r="N41" i="10"/>
  <c r="M41" i="10"/>
  <c r="L41" i="10"/>
  <c r="K41" i="10"/>
  <c r="J41" i="10"/>
  <c r="I41" i="10"/>
  <c r="H41" i="10"/>
  <c r="G41" i="10"/>
  <c r="F41" i="10"/>
  <c r="E41" i="10"/>
  <c r="N40" i="10"/>
  <c r="M40" i="10"/>
  <c r="L40" i="10"/>
  <c r="K40" i="10"/>
  <c r="J40" i="10"/>
  <c r="I40" i="10"/>
  <c r="H40" i="10"/>
  <c r="G40" i="10"/>
  <c r="F40" i="10"/>
  <c r="E40" i="10"/>
  <c r="N39" i="10"/>
  <c r="M39" i="10"/>
  <c r="L39" i="10"/>
  <c r="K39" i="10"/>
  <c r="J39" i="10"/>
  <c r="I39" i="10"/>
  <c r="H39" i="10"/>
  <c r="G39" i="10"/>
  <c r="F39" i="10"/>
  <c r="E39" i="10"/>
  <c r="N38" i="10"/>
  <c r="M38" i="10"/>
  <c r="L38" i="10"/>
  <c r="K38" i="10"/>
  <c r="J38" i="10"/>
  <c r="I38" i="10"/>
  <c r="H38" i="10"/>
  <c r="G38" i="10"/>
  <c r="F38" i="10"/>
  <c r="E38" i="10"/>
  <c r="N36" i="10"/>
  <c r="M36" i="10"/>
  <c r="L36" i="10"/>
  <c r="K36" i="10"/>
  <c r="J36" i="10"/>
  <c r="I36" i="10"/>
  <c r="H36" i="10"/>
  <c r="G36" i="10"/>
  <c r="F36" i="10"/>
  <c r="E36" i="10"/>
  <c r="N35" i="10"/>
  <c r="M35" i="10"/>
  <c r="L35" i="10"/>
  <c r="K35" i="10"/>
  <c r="J35" i="10"/>
  <c r="I35" i="10"/>
  <c r="H35" i="10"/>
  <c r="G35" i="10"/>
  <c r="F35" i="10"/>
  <c r="E35" i="10"/>
  <c r="N34" i="10"/>
  <c r="M34" i="10"/>
  <c r="L34" i="10"/>
  <c r="K34" i="10"/>
  <c r="J34" i="10"/>
  <c r="I34" i="10"/>
  <c r="H34" i="10"/>
  <c r="G34" i="10"/>
  <c r="F34" i="10"/>
  <c r="E34" i="10"/>
  <c r="N33" i="10"/>
  <c r="M33" i="10"/>
  <c r="L33" i="10"/>
  <c r="K33" i="10"/>
  <c r="J33" i="10"/>
  <c r="I33" i="10"/>
  <c r="H33" i="10"/>
  <c r="G33" i="10"/>
  <c r="F33" i="10"/>
  <c r="E33" i="10"/>
  <c r="N32" i="10"/>
  <c r="M32" i="10"/>
  <c r="L32" i="10"/>
  <c r="K32" i="10"/>
  <c r="J32" i="10"/>
  <c r="I32" i="10"/>
  <c r="H32" i="10"/>
  <c r="G32" i="10"/>
  <c r="F32" i="10"/>
  <c r="E32" i="10"/>
  <c r="N31" i="10"/>
  <c r="M31" i="10"/>
  <c r="L31" i="10"/>
  <c r="K31" i="10"/>
  <c r="J31" i="10"/>
  <c r="I31" i="10"/>
  <c r="H31" i="10"/>
  <c r="G31" i="10"/>
  <c r="F31" i="10"/>
  <c r="E31" i="10"/>
  <c r="N30" i="10"/>
  <c r="M30" i="10"/>
  <c r="L30" i="10"/>
  <c r="K30" i="10"/>
  <c r="J30" i="10"/>
  <c r="I30" i="10"/>
  <c r="H30" i="10"/>
  <c r="G30" i="10"/>
  <c r="F30" i="10"/>
  <c r="E30" i="10"/>
  <c r="N29" i="10"/>
  <c r="M29" i="10"/>
  <c r="L29" i="10"/>
  <c r="K29" i="10"/>
  <c r="J29" i="10"/>
  <c r="I29" i="10"/>
  <c r="H29" i="10"/>
  <c r="G29" i="10"/>
  <c r="F29" i="10"/>
  <c r="E29" i="10"/>
  <c r="N28" i="10"/>
  <c r="M28" i="10"/>
  <c r="L28" i="10"/>
  <c r="K28" i="10"/>
  <c r="J28" i="10"/>
  <c r="I28" i="10"/>
  <c r="H28" i="10"/>
  <c r="G28" i="10"/>
  <c r="F28" i="10"/>
  <c r="E28" i="10"/>
  <c r="N27" i="10"/>
  <c r="M27" i="10"/>
  <c r="L27" i="10"/>
  <c r="K27" i="10"/>
  <c r="J27" i="10"/>
  <c r="I27" i="10"/>
  <c r="H27" i="10"/>
  <c r="G27" i="10"/>
  <c r="F27" i="10"/>
  <c r="E27" i="10"/>
  <c r="N26" i="10"/>
  <c r="M26" i="10"/>
  <c r="L26" i="10"/>
  <c r="K26" i="10"/>
  <c r="J26" i="10"/>
  <c r="I26" i="10"/>
  <c r="H26" i="10"/>
  <c r="G26" i="10"/>
  <c r="F26" i="10"/>
  <c r="E26" i="10"/>
  <c r="N24" i="10"/>
  <c r="M24" i="10"/>
  <c r="L24" i="10"/>
  <c r="K24" i="10"/>
  <c r="J24" i="10"/>
  <c r="I24" i="10"/>
  <c r="H24" i="10"/>
  <c r="G24" i="10"/>
  <c r="F24" i="10"/>
  <c r="E24" i="10"/>
  <c r="N23" i="10"/>
  <c r="M23" i="10"/>
  <c r="L23" i="10"/>
  <c r="K23" i="10"/>
  <c r="J23" i="10"/>
  <c r="I23" i="10"/>
  <c r="H23" i="10"/>
  <c r="G23" i="10"/>
  <c r="F23" i="10"/>
  <c r="E23" i="10"/>
  <c r="N22" i="10"/>
  <c r="M22" i="10"/>
  <c r="L22" i="10"/>
  <c r="K22" i="10"/>
  <c r="J22" i="10"/>
  <c r="I22" i="10"/>
  <c r="H22" i="10"/>
  <c r="G22" i="10"/>
  <c r="F22" i="10"/>
  <c r="E22" i="10"/>
  <c r="N21" i="10"/>
  <c r="M21" i="10"/>
  <c r="L21" i="10"/>
  <c r="K21" i="10"/>
  <c r="J21" i="10"/>
  <c r="I21" i="10"/>
  <c r="H21" i="10"/>
  <c r="G21" i="10"/>
  <c r="F21" i="10"/>
  <c r="E21" i="10"/>
  <c r="N20" i="10"/>
  <c r="M20" i="10"/>
  <c r="L20" i="10"/>
  <c r="K20" i="10"/>
  <c r="J20" i="10"/>
  <c r="I20" i="10"/>
  <c r="H20" i="10"/>
  <c r="G20" i="10"/>
  <c r="F20" i="10"/>
  <c r="E20" i="10"/>
  <c r="N19" i="10"/>
  <c r="M19" i="10"/>
  <c r="L19" i="10"/>
  <c r="K19" i="10"/>
  <c r="J19" i="10"/>
  <c r="I19" i="10"/>
  <c r="H19" i="10"/>
  <c r="G19" i="10"/>
  <c r="F19" i="10"/>
  <c r="E19" i="10"/>
  <c r="N18" i="10"/>
  <c r="M18" i="10"/>
  <c r="L18" i="10"/>
  <c r="K18" i="10"/>
  <c r="J18" i="10"/>
  <c r="I18" i="10"/>
  <c r="H18" i="10"/>
  <c r="G18" i="10"/>
  <c r="F18" i="10"/>
  <c r="E18" i="10"/>
  <c r="N17" i="10"/>
  <c r="M17" i="10"/>
  <c r="L17" i="10"/>
  <c r="K17" i="10"/>
  <c r="J17" i="10"/>
  <c r="I17" i="10"/>
  <c r="H17" i="10"/>
  <c r="G17" i="10"/>
  <c r="F17" i="10"/>
  <c r="E17" i="10"/>
  <c r="N16" i="10"/>
  <c r="M16" i="10"/>
  <c r="L16" i="10"/>
  <c r="K16" i="10"/>
  <c r="J16" i="10"/>
  <c r="I16" i="10"/>
  <c r="H16" i="10"/>
  <c r="G16" i="10"/>
  <c r="F16" i="10"/>
  <c r="E16" i="10"/>
  <c r="N15" i="10"/>
  <c r="M15" i="10"/>
  <c r="L15" i="10"/>
  <c r="K15" i="10"/>
  <c r="J15" i="10"/>
  <c r="I15" i="10"/>
  <c r="H15" i="10"/>
  <c r="G15" i="10"/>
  <c r="F15" i="10"/>
  <c r="E15" i="10"/>
  <c r="N14" i="10"/>
  <c r="M14" i="10"/>
  <c r="L14" i="10"/>
  <c r="K14" i="10"/>
  <c r="J14" i="10"/>
  <c r="I14" i="10"/>
  <c r="H14" i="10"/>
  <c r="G14" i="10"/>
  <c r="F14" i="10"/>
  <c r="E14" i="10"/>
  <c r="N13" i="10"/>
  <c r="M13" i="10"/>
  <c r="L13" i="10"/>
  <c r="K13" i="10"/>
  <c r="J13" i="10"/>
  <c r="I13" i="10"/>
  <c r="H13" i="10"/>
  <c r="G13" i="10"/>
  <c r="F13" i="10"/>
  <c r="E13" i="10"/>
  <c r="N12" i="10"/>
  <c r="M12" i="10"/>
  <c r="L12" i="10"/>
  <c r="K12" i="10"/>
  <c r="J12" i="10"/>
  <c r="I12" i="10"/>
  <c r="H12" i="10"/>
  <c r="G12" i="10"/>
  <c r="F12" i="10"/>
  <c r="E12" i="10"/>
  <c r="AA148" i="28"/>
  <c r="Z148" i="28"/>
  <c r="Y148" i="28"/>
  <c r="X148" i="28"/>
  <c r="W148" i="28"/>
  <c r="V148" i="28"/>
  <c r="U148" i="28"/>
  <c r="T148" i="28"/>
  <c r="S148" i="28"/>
  <c r="R148" i="28"/>
  <c r="AA147" i="28"/>
  <c r="Z147" i="28"/>
  <c r="Y147" i="28"/>
  <c r="X147" i="28"/>
  <c r="W147" i="28"/>
  <c r="V147" i="28"/>
  <c r="U147" i="28"/>
  <c r="T147" i="28"/>
  <c r="S147" i="28"/>
  <c r="R147" i="28"/>
  <c r="AA146" i="28"/>
  <c r="Z146" i="28"/>
  <c r="Y146" i="28"/>
  <c r="X146" i="28"/>
  <c r="W146" i="28"/>
  <c r="V146" i="28"/>
  <c r="U146" i="28"/>
  <c r="T146" i="28"/>
  <c r="S146" i="28"/>
  <c r="R146" i="28"/>
  <c r="AA145" i="28"/>
  <c r="Z145" i="28"/>
  <c r="Y145" i="28"/>
  <c r="X145" i="28"/>
  <c r="W145" i="28"/>
  <c r="V145" i="28"/>
  <c r="U145" i="28"/>
  <c r="T145" i="28"/>
  <c r="S145" i="28"/>
  <c r="R145" i="28"/>
  <c r="AA144" i="28"/>
  <c r="Z144" i="28"/>
  <c r="Y144" i="28"/>
  <c r="X144" i="28"/>
  <c r="W144" i="28"/>
  <c r="V144" i="28"/>
  <c r="U144" i="28"/>
  <c r="T144" i="28"/>
  <c r="S144" i="28"/>
  <c r="R144" i="28"/>
  <c r="AA143" i="28"/>
  <c r="Z143" i="28"/>
  <c r="Y143" i="28"/>
  <c r="X143" i="28"/>
  <c r="W143" i="28"/>
  <c r="V143" i="28"/>
  <c r="U143" i="28"/>
  <c r="T143" i="28"/>
  <c r="S143" i="28"/>
  <c r="R143" i="28"/>
  <c r="AA142" i="28"/>
  <c r="Z142" i="28"/>
  <c r="Y142" i="28"/>
  <c r="X142" i="28"/>
  <c r="W142" i="28"/>
  <c r="V142" i="28"/>
  <c r="U142" i="28"/>
  <c r="T142" i="28"/>
  <c r="S142" i="28"/>
  <c r="R142" i="28"/>
  <c r="AA140" i="28"/>
  <c r="Z140" i="28"/>
  <c r="Y140" i="28"/>
  <c r="X140" i="28"/>
  <c r="W140" i="28"/>
  <c r="V140" i="28"/>
  <c r="U140" i="28"/>
  <c r="T140" i="28"/>
  <c r="S140" i="28"/>
  <c r="R140" i="28"/>
  <c r="AA139" i="28"/>
  <c r="Z139" i="28"/>
  <c r="Y139" i="28"/>
  <c r="X139" i="28"/>
  <c r="W139" i="28"/>
  <c r="V139" i="28"/>
  <c r="U139" i="28"/>
  <c r="T139" i="28"/>
  <c r="S139" i="28"/>
  <c r="R139" i="28"/>
  <c r="AA138" i="28"/>
  <c r="Z138" i="28"/>
  <c r="Y138" i="28"/>
  <c r="X138" i="28"/>
  <c r="W138" i="28"/>
  <c r="V138" i="28"/>
  <c r="U138" i="28"/>
  <c r="T138" i="28"/>
  <c r="S138" i="28"/>
  <c r="R138" i="28"/>
  <c r="AA137" i="28"/>
  <c r="Z137" i="28"/>
  <c r="Y137" i="28"/>
  <c r="X137" i="28"/>
  <c r="W137" i="28"/>
  <c r="V137" i="28"/>
  <c r="U137" i="28"/>
  <c r="T137" i="28"/>
  <c r="S137" i="28"/>
  <c r="R137" i="28"/>
  <c r="AA135" i="28"/>
  <c r="Z135" i="28"/>
  <c r="Y135" i="28"/>
  <c r="X135" i="28"/>
  <c r="W135" i="28"/>
  <c r="V135" i="28"/>
  <c r="U135" i="28"/>
  <c r="T135" i="28"/>
  <c r="S135" i="28"/>
  <c r="R135" i="28"/>
  <c r="AA134" i="28"/>
  <c r="Z134" i="28"/>
  <c r="Y134" i="28"/>
  <c r="X134" i="28"/>
  <c r="W134" i="28"/>
  <c r="V134" i="28"/>
  <c r="U134" i="28"/>
  <c r="T134" i="28"/>
  <c r="S134" i="28"/>
  <c r="R134" i="28"/>
  <c r="AA133" i="28"/>
  <c r="Z133" i="28"/>
  <c r="Y133" i="28"/>
  <c r="X133" i="28"/>
  <c r="W133" i="28"/>
  <c r="V133" i="28"/>
  <c r="U133" i="28"/>
  <c r="T133" i="28"/>
  <c r="S133" i="28"/>
  <c r="R133" i="28"/>
  <c r="AA132" i="28"/>
  <c r="Z132" i="28"/>
  <c r="Y132" i="28"/>
  <c r="X132" i="28"/>
  <c r="W132" i="28"/>
  <c r="V132" i="28"/>
  <c r="U132" i="28"/>
  <c r="T132" i="28"/>
  <c r="S132" i="28"/>
  <c r="R132" i="28"/>
  <c r="AA131" i="28"/>
  <c r="Z131" i="28"/>
  <c r="Y131" i="28"/>
  <c r="X131" i="28"/>
  <c r="W131" i="28"/>
  <c r="V131" i="28"/>
  <c r="U131" i="28"/>
  <c r="T131" i="28"/>
  <c r="S131" i="28"/>
  <c r="R131" i="28"/>
  <c r="AA130" i="28"/>
  <c r="Z130" i="28"/>
  <c r="Y130" i="28"/>
  <c r="X130" i="28"/>
  <c r="W130" i="28"/>
  <c r="V130" i="28"/>
  <c r="U130" i="28"/>
  <c r="T130" i="28"/>
  <c r="S130" i="28"/>
  <c r="R130" i="28"/>
  <c r="AA129" i="28"/>
  <c r="Z129" i="28"/>
  <c r="Y129" i="28"/>
  <c r="X129" i="28"/>
  <c r="W129" i="28"/>
  <c r="V129" i="28"/>
  <c r="U129" i="28"/>
  <c r="T129" i="28"/>
  <c r="S129" i="28"/>
  <c r="R129" i="28"/>
  <c r="AA128" i="28"/>
  <c r="Z128" i="28"/>
  <c r="Y128" i="28"/>
  <c r="X128" i="28"/>
  <c r="W128" i="28"/>
  <c r="V128" i="28"/>
  <c r="U128" i="28"/>
  <c r="T128" i="28"/>
  <c r="S128" i="28"/>
  <c r="R128" i="28"/>
  <c r="AA127" i="28"/>
  <c r="Z127" i="28"/>
  <c r="Y127" i="28"/>
  <c r="X127" i="28"/>
  <c r="W127" i="28"/>
  <c r="V127" i="28"/>
  <c r="U127" i="28"/>
  <c r="T127" i="28"/>
  <c r="S127" i="28"/>
  <c r="R127" i="28"/>
  <c r="AA126" i="28"/>
  <c r="Z126" i="28"/>
  <c r="Y126" i="28"/>
  <c r="X126" i="28"/>
  <c r="W126" i="28"/>
  <c r="V126" i="28"/>
  <c r="U126" i="28"/>
  <c r="T126" i="28"/>
  <c r="S126" i="28"/>
  <c r="R126" i="28"/>
  <c r="AA125" i="28"/>
  <c r="Z125" i="28"/>
  <c r="Y125" i="28"/>
  <c r="X125" i="28"/>
  <c r="W125" i="28"/>
  <c r="V125" i="28"/>
  <c r="U125" i="28"/>
  <c r="T125" i="28"/>
  <c r="S125" i="28"/>
  <c r="R125" i="28"/>
  <c r="AA124" i="28"/>
  <c r="Z124" i="28"/>
  <c r="Y124" i="28"/>
  <c r="X124" i="28"/>
  <c r="W124" i="28"/>
  <c r="V124" i="28"/>
  <c r="U124" i="28"/>
  <c r="T124" i="28"/>
  <c r="S124" i="28"/>
  <c r="R124" i="28"/>
  <c r="AA123" i="28"/>
  <c r="Z123" i="28"/>
  <c r="Y123" i="28"/>
  <c r="X123" i="28"/>
  <c r="W123" i="28"/>
  <c r="V123" i="28"/>
  <c r="U123" i="28"/>
  <c r="T123" i="28"/>
  <c r="S123" i="28"/>
  <c r="R123" i="28"/>
  <c r="AA121" i="28"/>
  <c r="Z121" i="28"/>
  <c r="Y121" i="28"/>
  <c r="X121" i="28"/>
  <c r="W121" i="28"/>
  <c r="V121" i="28"/>
  <c r="U121" i="28"/>
  <c r="T121" i="28"/>
  <c r="S121" i="28"/>
  <c r="R121" i="28"/>
  <c r="AA120" i="28"/>
  <c r="Z120" i="28"/>
  <c r="Y120" i="28"/>
  <c r="X120" i="28"/>
  <c r="W120" i="28"/>
  <c r="V120" i="28"/>
  <c r="U120" i="28"/>
  <c r="T120" i="28"/>
  <c r="S120" i="28"/>
  <c r="R120" i="28"/>
  <c r="AA119" i="28"/>
  <c r="Z119" i="28"/>
  <c r="Y119" i="28"/>
  <c r="X119" i="28"/>
  <c r="W119" i="28"/>
  <c r="V119" i="28"/>
  <c r="U119" i="28"/>
  <c r="T119" i="28"/>
  <c r="S119" i="28"/>
  <c r="R119" i="28"/>
  <c r="AA118" i="28"/>
  <c r="Z118" i="28"/>
  <c r="Y118" i="28"/>
  <c r="X118" i="28"/>
  <c r="W118" i="28"/>
  <c r="V118" i="28"/>
  <c r="U118" i="28"/>
  <c r="T118" i="28"/>
  <c r="S118" i="28"/>
  <c r="R118" i="28"/>
  <c r="AA117" i="28"/>
  <c r="Z117" i="28"/>
  <c r="Y117" i="28"/>
  <c r="X117" i="28"/>
  <c r="W117" i="28"/>
  <c r="V117" i="28"/>
  <c r="U117" i="28"/>
  <c r="T117" i="28"/>
  <c r="S117" i="28"/>
  <c r="R117" i="28"/>
  <c r="AA116" i="28"/>
  <c r="Z116" i="28"/>
  <c r="Y116" i="28"/>
  <c r="X116" i="28"/>
  <c r="W116" i="28"/>
  <c r="V116" i="28"/>
  <c r="U116" i="28"/>
  <c r="T116" i="28"/>
  <c r="S116" i="28"/>
  <c r="R116" i="28"/>
  <c r="AA115" i="28"/>
  <c r="Z115" i="28"/>
  <c r="Y115" i="28"/>
  <c r="X115" i="28"/>
  <c r="W115" i="28"/>
  <c r="V115" i="28"/>
  <c r="U115" i="28"/>
  <c r="T115" i="28"/>
  <c r="S115" i="28"/>
  <c r="R115" i="28"/>
  <c r="AA114" i="28"/>
  <c r="Z114" i="28"/>
  <c r="Y114" i="28"/>
  <c r="X114" i="28"/>
  <c r="W114" i="28"/>
  <c r="V114" i="28"/>
  <c r="U114" i="28"/>
  <c r="T114" i="28"/>
  <c r="S114" i="28"/>
  <c r="R114" i="28"/>
  <c r="AA113" i="28"/>
  <c r="Z113" i="28"/>
  <c r="Y113" i="28"/>
  <c r="X113" i="28"/>
  <c r="W113" i="28"/>
  <c r="V113" i="28"/>
  <c r="U113" i="28"/>
  <c r="T113" i="28"/>
  <c r="S113" i="28"/>
  <c r="R113" i="28"/>
  <c r="AA112" i="28"/>
  <c r="Z112" i="28"/>
  <c r="Y112" i="28"/>
  <c r="X112" i="28"/>
  <c r="W112" i="28"/>
  <c r="V112" i="28"/>
  <c r="U112" i="28"/>
  <c r="T112" i="28"/>
  <c r="S112" i="28"/>
  <c r="R112" i="28"/>
  <c r="AA111" i="28"/>
  <c r="Z111" i="28"/>
  <c r="Y111" i="28"/>
  <c r="X111" i="28"/>
  <c r="W111" i="28"/>
  <c r="V111" i="28"/>
  <c r="U111" i="28"/>
  <c r="T111" i="28"/>
  <c r="S111" i="28"/>
  <c r="R111" i="28"/>
  <c r="AA110" i="28"/>
  <c r="Z110" i="28"/>
  <c r="Y110" i="28"/>
  <c r="X110" i="28"/>
  <c r="W110" i="28"/>
  <c r="V110" i="28"/>
  <c r="U110" i="28"/>
  <c r="T110" i="28"/>
  <c r="S110" i="28"/>
  <c r="R110" i="28"/>
  <c r="AA108" i="28"/>
  <c r="Z108" i="28"/>
  <c r="Y108" i="28"/>
  <c r="X108" i="28"/>
  <c r="W108" i="28"/>
  <c r="V108" i="28"/>
  <c r="U108" i="28"/>
  <c r="T108" i="28"/>
  <c r="S108" i="28"/>
  <c r="R108" i="28"/>
  <c r="AA107" i="28"/>
  <c r="Z107" i="28"/>
  <c r="Y107" i="28"/>
  <c r="X107" i="28"/>
  <c r="W107" i="28"/>
  <c r="V107" i="28"/>
  <c r="U107" i="28"/>
  <c r="T107" i="28"/>
  <c r="S107" i="28"/>
  <c r="R107" i="28"/>
  <c r="AA106" i="28"/>
  <c r="Z106" i="28"/>
  <c r="Y106" i="28"/>
  <c r="X106" i="28"/>
  <c r="W106" i="28"/>
  <c r="V106" i="28"/>
  <c r="U106" i="28"/>
  <c r="T106" i="28"/>
  <c r="S106" i="28"/>
  <c r="R106" i="28"/>
  <c r="AA105" i="28"/>
  <c r="Z105" i="28"/>
  <c r="Y105" i="28"/>
  <c r="X105" i="28"/>
  <c r="W105" i="28"/>
  <c r="V105" i="28"/>
  <c r="U105" i="28"/>
  <c r="T105" i="28"/>
  <c r="S105" i="28"/>
  <c r="R105" i="28"/>
  <c r="AA104" i="28"/>
  <c r="Z104" i="28"/>
  <c r="Y104" i="28"/>
  <c r="X104" i="28"/>
  <c r="W104" i="28"/>
  <c r="V104" i="28"/>
  <c r="U104" i="28"/>
  <c r="T104" i="28"/>
  <c r="S104" i="28"/>
  <c r="R104" i="28"/>
  <c r="AA103" i="28"/>
  <c r="Z103" i="28"/>
  <c r="Y103" i="28"/>
  <c r="X103" i="28"/>
  <c r="W103" i="28"/>
  <c r="V103" i="28"/>
  <c r="U103" i="28"/>
  <c r="T103" i="28"/>
  <c r="S103" i="28"/>
  <c r="R103" i="28"/>
  <c r="AA102" i="28"/>
  <c r="Z102" i="28"/>
  <c r="Y102" i="28"/>
  <c r="X102" i="28"/>
  <c r="W102" i="28"/>
  <c r="V102" i="28"/>
  <c r="U102" i="28"/>
  <c r="T102" i="28"/>
  <c r="S102" i="28"/>
  <c r="R102" i="28"/>
  <c r="AA101" i="28"/>
  <c r="Z101" i="28"/>
  <c r="Y101" i="28"/>
  <c r="X101" i="28"/>
  <c r="W101" i="28"/>
  <c r="V101" i="28"/>
  <c r="U101" i="28"/>
  <c r="T101" i="28"/>
  <c r="S101" i="28"/>
  <c r="R101" i="28"/>
  <c r="AA100" i="28"/>
  <c r="Z100" i="28"/>
  <c r="Y100" i="28"/>
  <c r="X100" i="28"/>
  <c r="W100" i="28"/>
  <c r="V100" i="28"/>
  <c r="U100" i="28"/>
  <c r="T100" i="28"/>
  <c r="S100" i="28"/>
  <c r="R100" i="28"/>
  <c r="AA99" i="28"/>
  <c r="Z99" i="28"/>
  <c r="Y99" i="28"/>
  <c r="X99" i="28"/>
  <c r="W99" i="28"/>
  <c r="V99" i="28"/>
  <c r="U99" i="28"/>
  <c r="T99" i="28"/>
  <c r="S99" i="28"/>
  <c r="R99" i="28"/>
  <c r="AA98" i="28"/>
  <c r="Z98" i="28"/>
  <c r="Y98" i="28"/>
  <c r="X98" i="28"/>
  <c r="W98" i="28"/>
  <c r="V98" i="28"/>
  <c r="U98" i="28"/>
  <c r="T98" i="28"/>
  <c r="S98" i="28"/>
  <c r="R98" i="28"/>
  <c r="AA97" i="28"/>
  <c r="Z97" i="28"/>
  <c r="Y97" i="28"/>
  <c r="X97" i="28"/>
  <c r="W97" i="28"/>
  <c r="V97" i="28"/>
  <c r="U97" i="28"/>
  <c r="T97" i="28"/>
  <c r="S97" i="28"/>
  <c r="R97" i="28"/>
  <c r="AA96" i="28"/>
  <c r="Z96" i="28"/>
  <c r="Y96" i="28"/>
  <c r="X96" i="28"/>
  <c r="W96" i="28"/>
  <c r="V96" i="28"/>
  <c r="U96" i="28"/>
  <c r="T96" i="28"/>
  <c r="S96" i="28"/>
  <c r="R96" i="28"/>
  <c r="AA95" i="28"/>
  <c r="Z95" i="28"/>
  <c r="Y95" i="28"/>
  <c r="X95" i="28"/>
  <c r="W95" i="28"/>
  <c r="V95" i="28"/>
  <c r="U95" i="28"/>
  <c r="T95" i="28"/>
  <c r="S95" i="28"/>
  <c r="R95" i="28"/>
  <c r="AA94" i="28"/>
  <c r="Z94" i="28"/>
  <c r="Y94" i="28"/>
  <c r="X94" i="28"/>
  <c r="W94" i="28"/>
  <c r="V94" i="28"/>
  <c r="U94" i="28"/>
  <c r="T94" i="28"/>
  <c r="S94" i="28"/>
  <c r="R94" i="28"/>
  <c r="AA93" i="28"/>
  <c r="Z93" i="28"/>
  <c r="Y93" i="28"/>
  <c r="X93" i="28"/>
  <c r="W93" i="28"/>
  <c r="V93" i="28"/>
  <c r="U93" i="28"/>
  <c r="T93" i="28"/>
  <c r="S93" i="28"/>
  <c r="R93" i="28"/>
  <c r="AA92" i="28"/>
  <c r="Z92" i="28"/>
  <c r="Y92" i="28"/>
  <c r="X92" i="28"/>
  <c r="W92" i="28"/>
  <c r="V92" i="28"/>
  <c r="U92" i="28"/>
  <c r="T92" i="28"/>
  <c r="S92" i="28"/>
  <c r="R92" i="28"/>
  <c r="AA91" i="28"/>
  <c r="Z91" i="28"/>
  <c r="Y91" i="28"/>
  <c r="X91" i="28"/>
  <c r="W91" i="28"/>
  <c r="V91" i="28"/>
  <c r="U91" i="28"/>
  <c r="T91" i="28"/>
  <c r="S91" i="28"/>
  <c r="R91" i="28"/>
  <c r="AA89" i="28"/>
  <c r="Z89" i="28"/>
  <c r="Y89" i="28"/>
  <c r="X89" i="28"/>
  <c r="W89" i="28"/>
  <c r="V89" i="28"/>
  <c r="U89" i="28"/>
  <c r="T89" i="28"/>
  <c r="S89" i="28"/>
  <c r="R89" i="28"/>
  <c r="AA88" i="28"/>
  <c r="Z88" i="28"/>
  <c r="Y88" i="28"/>
  <c r="X88" i="28"/>
  <c r="W88" i="28"/>
  <c r="V88" i="28"/>
  <c r="U88" i="28"/>
  <c r="T88" i="28"/>
  <c r="S88" i="28"/>
  <c r="R88" i="28"/>
  <c r="AA87" i="28"/>
  <c r="Z87" i="28"/>
  <c r="Y87" i="28"/>
  <c r="X87" i="28"/>
  <c r="W87" i="28"/>
  <c r="V87" i="28"/>
  <c r="U87" i="28"/>
  <c r="T87" i="28"/>
  <c r="S87" i="28"/>
  <c r="R87" i="28"/>
  <c r="AA86" i="28"/>
  <c r="Z86" i="28"/>
  <c r="Y86" i="28"/>
  <c r="X86" i="28"/>
  <c r="W86" i="28"/>
  <c r="V86" i="28"/>
  <c r="U86" i="28"/>
  <c r="T86" i="28"/>
  <c r="S86" i="28"/>
  <c r="R86" i="28"/>
  <c r="AA85" i="28"/>
  <c r="Z85" i="28"/>
  <c r="Y85" i="28"/>
  <c r="X85" i="28"/>
  <c r="W85" i="28"/>
  <c r="V85" i="28"/>
  <c r="U85" i="28"/>
  <c r="T85" i="28"/>
  <c r="S85" i="28"/>
  <c r="R85" i="28"/>
  <c r="AA84" i="28"/>
  <c r="Z84" i="28"/>
  <c r="Y84" i="28"/>
  <c r="X84" i="28"/>
  <c r="W84" i="28"/>
  <c r="V84" i="28"/>
  <c r="U84" i="28"/>
  <c r="T84" i="28"/>
  <c r="S84" i="28"/>
  <c r="R84" i="28"/>
  <c r="AA83" i="28"/>
  <c r="Z83" i="28"/>
  <c r="Y83" i="28"/>
  <c r="X83" i="28"/>
  <c r="W83" i="28"/>
  <c r="V83" i="28"/>
  <c r="U83" i="28"/>
  <c r="T83" i="28"/>
  <c r="S83" i="28"/>
  <c r="R83" i="28"/>
  <c r="AA82" i="28"/>
  <c r="Z82" i="28"/>
  <c r="Y82" i="28"/>
  <c r="X82" i="28"/>
  <c r="W82" i="28"/>
  <c r="V82" i="28"/>
  <c r="U82" i="28"/>
  <c r="T82" i="28"/>
  <c r="S82" i="28"/>
  <c r="R82" i="28"/>
  <c r="AA81" i="28"/>
  <c r="Z81" i="28"/>
  <c r="Y81" i="28"/>
  <c r="X81" i="28"/>
  <c r="W81" i="28"/>
  <c r="V81" i="28"/>
  <c r="U81" i="28"/>
  <c r="T81" i="28"/>
  <c r="S81" i="28"/>
  <c r="R81" i="28"/>
  <c r="AA80" i="28"/>
  <c r="Z80" i="28"/>
  <c r="Y80" i="28"/>
  <c r="X80" i="28"/>
  <c r="W80" i="28"/>
  <c r="V80" i="28"/>
  <c r="U80" i="28"/>
  <c r="T80" i="28"/>
  <c r="S80" i="28"/>
  <c r="R80" i="28"/>
  <c r="AA78" i="28"/>
  <c r="Z78" i="28"/>
  <c r="Y78" i="28"/>
  <c r="X78" i="28"/>
  <c r="W78" i="28"/>
  <c r="V78" i="28"/>
  <c r="U78" i="28"/>
  <c r="T78" i="28"/>
  <c r="S78" i="28"/>
  <c r="R78" i="28"/>
  <c r="AA77" i="28"/>
  <c r="Z77" i="28"/>
  <c r="Y77" i="28"/>
  <c r="X77" i="28"/>
  <c r="W77" i="28"/>
  <c r="V77" i="28"/>
  <c r="U77" i="28"/>
  <c r="T77" i="28"/>
  <c r="S77" i="28"/>
  <c r="R77" i="28"/>
  <c r="AA76" i="28"/>
  <c r="Z76" i="28"/>
  <c r="Y76" i="28"/>
  <c r="X76" i="28"/>
  <c r="W76" i="28"/>
  <c r="V76" i="28"/>
  <c r="U76" i="28"/>
  <c r="T76" i="28"/>
  <c r="S76" i="28"/>
  <c r="R76" i="28"/>
  <c r="AA75" i="28"/>
  <c r="Z75" i="28"/>
  <c r="Y75" i="28"/>
  <c r="X75" i="28"/>
  <c r="W75" i="28"/>
  <c r="V75" i="28"/>
  <c r="U75" i="28"/>
  <c r="T75" i="28"/>
  <c r="S75" i="28"/>
  <c r="R75" i="28"/>
  <c r="AA74" i="28"/>
  <c r="Z74" i="28"/>
  <c r="Y74" i="28"/>
  <c r="X74" i="28"/>
  <c r="W74" i="28"/>
  <c r="V74" i="28"/>
  <c r="U74" i="28"/>
  <c r="T74" i="28"/>
  <c r="S74" i="28"/>
  <c r="R74" i="28"/>
  <c r="AA72" i="28"/>
  <c r="Z72" i="28"/>
  <c r="Y72" i="28"/>
  <c r="X72" i="28"/>
  <c r="W72" i="28"/>
  <c r="V72" i="28"/>
  <c r="U72" i="28"/>
  <c r="T72" i="28"/>
  <c r="S72" i="28"/>
  <c r="R72" i="28"/>
  <c r="AA71" i="28"/>
  <c r="Z71" i="28"/>
  <c r="Y71" i="28"/>
  <c r="X71" i="28"/>
  <c r="W71" i="28"/>
  <c r="V71" i="28"/>
  <c r="U71" i="28"/>
  <c r="T71" i="28"/>
  <c r="S71" i="28"/>
  <c r="R71" i="28"/>
  <c r="AA70" i="28"/>
  <c r="Z70" i="28"/>
  <c r="Y70" i="28"/>
  <c r="X70" i="28"/>
  <c r="W70" i="28"/>
  <c r="V70" i="28"/>
  <c r="U70" i="28"/>
  <c r="T70" i="28"/>
  <c r="S70" i="28"/>
  <c r="R70" i="28"/>
  <c r="AA69" i="28"/>
  <c r="Z69" i="28"/>
  <c r="Y69" i="28"/>
  <c r="X69" i="28"/>
  <c r="W69" i="28"/>
  <c r="V69" i="28"/>
  <c r="U69" i="28"/>
  <c r="T69" i="28"/>
  <c r="S69" i="28"/>
  <c r="R69" i="28"/>
  <c r="AA68" i="28"/>
  <c r="Z68" i="28"/>
  <c r="Y68" i="28"/>
  <c r="X68" i="28"/>
  <c r="W68" i="28"/>
  <c r="V68" i="28"/>
  <c r="U68" i="28"/>
  <c r="T68" i="28"/>
  <c r="S68" i="28"/>
  <c r="R68" i="28"/>
  <c r="AA67" i="28"/>
  <c r="Z67" i="28"/>
  <c r="Y67" i="28"/>
  <c r="X67" i="28"/>
  <c r="W67" i="28"/>
  <c r="V67" i="28"/>
  <c r="U67" i="28"/>
  <c r="T67" i="28"/>
  <c r="S67" i="28"/>
  <c r="R67" i="28"/>
  <c r="AA66" i="28"/>
  <c r="Z66" i="28"/>
  <c r="Y66" i="28"/>
  <c r="X66" i="28"/>
  <c r="W66" i="28"/>
  <c r="V66" i="28"/>
  <c r="U66" i="28"/>
  <c r="T66" i="28"/>
  <c r="S66" i="28"/>
  <c r="R66" i="28"/>
  <c r="AA65" i="28"/>
  <c r="Z65" i="28"/>
  <c r="Y65" i="28"/>
  <c r="X65" i="28"/>
  <c r="W65" i="28"/>
  <c r="V65" i="28"/>
  <c r="U65" i="28"/>
  <c r="T65" i="28"/>
  <c r="S65" i="28"/>
  <c r="R65" i="28"/>
  <c r="AA64" i="28"/>
  <c r="Z64" i="28"/>
  <c r="Y64" i="28"/>
  <c r="X64" i="28"/>
  <c r="W64" i="28"/>
  <c r="V64" i="28"/>
  <c r="U64" i="28"/>
  <c r="T64" i="28"/>
  <c r="S64" i="28"/>
  <c r="R64" i="28"/>
  <c r="AA63" i="28"/>
  <c r="Z63" i="28"/>
  <c r="Y63" i="28"/>
  <c r="X63" i="28"/>
  <c r="W63" i="28"/>
  <c r="V63" i="28"/>
  <c r="U63" i="28"/>
  <c r="T63" i="28"/>
  <c r="S63" i="28"/>
  <c r="R63" i="28"/>
  <c r="AA61" i="28"/>
  <c r="Z61" i="28"/>
  <c r="Y61" i="28"/>
  <c r="X61" i="28"/>
  <c r="W61" i="28"/>
  <c r="V61" i="28"/>
  <c r="U61" i="28"/>
  <c r="T61" i="28"/>
  <c r="S61" i="28"/>
  <c r="R61" i="28"/>
  <c r="AA60" i="28"/>
  <c r="Z60" i="28"/>
  <c r="Y60" i="28"/>
  <c r="X60" i="28"/>
  <c r="W60" i="28"/>
  <c r="V60" i="28"/>
  <c r="U60" i="28"/>
  <c r="T60" i="28"/>
  <c r="S60" i="28"/>
  <c r="R60" i="28"/>
  <c r="AA59" i="28"/>
  <c r="Z59" i="28"/>
  <c r="Y59" i="28"/>
  <c r="X59" i="28"/>
  <c r="W59" i="28"/>
  <c r="V59" i="28"/>
  <c r="U59" i="28"/>
  <c r="T59" i="28"/>
  <c r="S59" i="28"/>
  <c r="R59" i="28"/>
  <c r="AA58" i="28"/>
  <c r="Z58" i="28"/>
  <c r="Y58" i="28"/>
  <c r="X58" i="28"/>
  <c r="W58" i="28"/>
  <c r="V58" i="28"/>
  <c r="U58" i="28"/>
  <c r="T58" i="28"/>
  <c r="S58" i="28"/>
  <c r="R58" i="28"/>
  <c r="AA57" i="28"/>
  <c r="Z57" i="28"/>
  <c r="Y57" i="28"/>
  <c r="X57" i="28"/>
  <c r="W57" i="28"/>
  <c r="V57" i="28"/>
  <c r="U57" i="28"/>
  <c r="T57" i="28"/>
  <c r="S57" i="28"/>
  <c r="R57" i="28"/>
  <c r="AA56" i="28"/>
  <c r="Z56" i="28"/>
  <c r="Y56" i="28"/>
  <c r="X56" i="28"/>
  <c r="W56" i="28"/>
  <c r="V56" i="28"/>
  <c r="U56" i="28"/>
  <c r="T56" i="28"/>
  <c r="S56" i="28"/>
  <c r="R56" i="28"/>
  <c r="AA55" i="28"/>
  <c r="Z55" i="28"/>
  <c r="Y55" i="28"/>
  <c r="X55" i="28"/>
  <c r="W55" i="28"/>
  <c r="V55" i="28"/>
  <c r="U55" i="28"/>
  <c r="T55" i="28"/>
  <c r="S55" i="28"/>
  <c r="R55" i="28"/>
  <c r="AA54" i="28"/>
  <c r="Z54" i="28"/>
  <c r="Y54" i="28"/>
  <c r="X54" i="28"/>
  <c r="W54" i="28"/>
  <c r="V54" i="28"/>
  <c r="U54" i="28"/>
  <c r="T54" i="28"/>
  <c r="S54" i="28"/>
  <c r="R54" i="28"/>
  <c r="AA53" i="28"/>
  <c r="Z53" i="28"/>
  <c r="Y53" i="28"/>
  <c r="X53" i="28"/>
  <c r="W53" i="28"/>
  <c r="V53" i="28"/>
  <c r="U53" i="28"/>
  <c r="T53" i="28"/>
  <c r="S53" i="28"/>
  <c r="R53" i="28"/>
  <c r="AA52" i="28"/>
  <c r="Z52" i="28"/>
  <c r="Y52" i="28"/>
  <c r="X52" i="28"/>
  <c r="W52" i="28"/>
  <c r="V52" i="28"/>
  <c r="U52" i="28"/>
  <c r="T52" i="28"/>
  <c r="S52" i="28"/>
  <c r="R52" i="28"/>
  <c r="AA51" i="28"/>
  <c r="Z51" i="28"/>
  <c r="Y51" i="28"/>
  <c r="X51" i="28"/>
  <c r="W51" i="28"/>
  <c r="V51" i="28"/>
  <c r="U51" i="28"/>
  <c r="T51" i="28"/>
  <c r="S51" i="28"/>
  <c r="R51" i="28"/>
  <c r="AA50" i="28"/>
  <c r="Z50" i="28"/>
  <c r="Y50" i="28"/>
  <c r="X50" i="28"/>
  <c r="W50" i="28"/>
  <c r="V50" i="28"/>
  <c r="U50" i="28"/>
  <c r="T50" i="28"/>
  <c r="S50" i="28"/>
  <c r="R50" i="28"/>
  <c r="AA49" i="28"/>
  <c r="Z49" i="28"/>
  <c r="Y49" i="28"/>
  <c r="X49" i="28"/>
  <c r="W49" i="28"/>
  <c r="V49" i="28"/>
  <c r="U49" i="28"/>
  <c r="T49" i="28"/>
  <c r="S49" i="28"/>
  <c r="R49" i="28"/>
  <c r="AA47" i="28"/>
  <c r="Z47" i="28"/>
  <c r="Y47" i="28"/>
  <c r="X47" i="28"/>
  <c r="W47" i="28"/>
  <c r="V47" i="28"/>
  <c r="U47" i="28"/>
  <c r="T47" i="28"/>
  <c r="S47" i="28"/>
  <c r="R47" i="28"/>
  <c r="AA46" i="28"/>
  <c r="Z46" i="28"/>
  <c r="Y46" i="28"/>
  <c r="X46" i="28"/>
  <c r="W46" i="28"/>
  <c r="V46" i="28"/>
  <c r="U46" i="28"/>
  <c r="T46" i="28"/>
  <c r="S46" i="28"/>
  <c r="R46" i="28"/>
  <c r="AA45" i="28"/>
  <c r="Z45" i="28"/>
  <c r="Y45" i="28"/>
  <c r="X45" i="28"/>
  <c r="W45" i="28"/>
  <c r="V45" i="28"/>
  <c r="U45" i="28"/>
  <c r="T45" i="28"/>
  <c r="S45" i="28"/>
  <c r="R45" i="28"/>
  <c r="AA44" i="28"/>
  <c r="Z44" i="28"/>
  <c r="Y44" i="28"/>
  <c r="X44" i="28"/>
  <c r="W44" i="28"/>
  <c r="V44" i="28"/>
  <c r="U44" i="28"/>
  <c r="T44" i="28"/>
  <c r="S44" i="28"/>
  <c r="R44" i="28"/>
  <c r="AA43" i="28"/>
  <c r="Z43" i="28"/>
  <c r="Y43" i="28"/>
  <c r="X43" i="28"/>
  <c r="W43" i="28"/>
  <c r="V43" i="28"/>
  <c r="U43" i="28"/>
  <c r="T43" i="28"/>
  <c r="S43" i="28"/>
  <c r="R43" i="28"/>
  <c r="AA42" i="28"/>
  <c r="Z42" i="28"/>
  <c r="Y42" i="28"/>
  <c r="X42" i="28"/>
  <c r="W42" i="28"/>
  <c r="V42" i="28"/>
  <c r="U42" i="28"/>
  <c r="T42" i="28"/>
  <c r="S42" i="28"/>
  <c r="R42" i="28"/>
  <c r="AA41" i="28"/>
  <c r="Z41" i="28"/>
  <c r="Y41" i="28"/>
  <c r="X41" i="28"/>
  <c r="W41" i="28"/>
  <c r="V41" i="28"/>
  <c r="U41" i="28"/>
  <c r="T41" i="28"/>
  <c r="S41" i="28"/>
  <c r="R41" i="28"/>
  <c r="AA40" i="28"/>
  <c r="Z40" i="28"/>
  <c r="Y40" i="28"/>
  <c r="X40" i="28"/>
  <c r="W40" i="28"/>
  <c r="V40" i="28"/>
  <c r="U40" i="28"/>
  <c r="T40" i="28"/>
  <c r="S40" i="28"/>
  <c r="R40" i="28"/>
  <c r="AA39" i="28"/>
  <c r="Z39" i="28"/>
  <c r="Y39" i="28"/>
  <c r="X39" i="28"/>
  <c r="W39" i="28"/>
  <c r="V39" i="28"/>
  <c r="U39" i="28"/>
  <c r="T39" i="28"/>
  <c r="S39" i="28"/>
  <c r="R39" i="28"/>
  <c r="AA38" i="28"/>
  <c r="Z38" i="28"/>
  <c r="Y38" i="28"/>
  <c r="X38" i="28"/>
  <c r="W38" i="28"/>
  <c r="V38" i="28"/>
  <c r="U38" i="28"/>
  <c r="T38" i="28"/>
  <c r="S38" i="28"/>
  <c r="R38" i="28"/>
  <c r="AA36" i="28"/>
  <c r="Z36" i="28"/>
  <c r="Y36" i="28"/>
  <c r="X36" i="28"/>
  <c r="W36" i="28"/>
  <c r="V36" i="28"/>
  <c r="U36" i="28"/>
  <c r="T36" i="28"/>
  <c r="S36" i="28"/>
  <c r="R36" i="28"/>
  <c r="AA35" i="28"/>
  <c r="Z35" i="28"/>
  <c r="Y35" i="28"/>
  <c r="X35" i="28"/>
  <c r="W35" i="28"/>
  <c r="V35" i="28"/>
  <c r="U35" i="28"/>
  <c r="T35" i="28"/>
  <c r="S35" i="28"/>
  <c r="R35" i="28"/>
  <c r="AA34" i="28"/>
  <c r="Z34" i="28"/>
  <c r="Y34" i="28"/>
  <c r="X34" i="28"/>
  <c r="W34" i="28"/>
  <c r="V34" i="28"/>
  <c r="U34" i="28"/>
  <c r="T34" i="28"/>
  <c r="S34" i="28"/>
  <c r="R34" i="28"/>
  <c r="AA33" i="28"/>
  <c r="Z33" i="28"/>
  <c r="Y33" i="28"/>
  <c r="X33" i="28"/>
  <c r="W33" i="28"/>
  <c r="V33" i="28"/>
  <c r="U33" i="28"/>
  <c r="T33" i="28"/>
  <c r="S33" i="28"/>
  <c r="R33" i="28"/>
  <c r="AA32" i="28"/>
  <c r="Z32" i="28"/>
  <c r="Y32" i="28"/>
  <c r="X32" i="28"/>
  <c r="W32" i="28"/>
  <c r="V32" i="28"/>
  <c r="U32" i="28"/>
  <c r="T32" i="28"/>
  <c r="S32" i="28"/>
  <c r="R32" i="28"/>
  <c r="AA31" i="28"/>
  <c r="Z31" i="28"/>
  <c r="Y31" i="28"/>
  <c r="X31" i="28"/>
  <c r="W31" i="28"/>
  <c r="V31" i="28"/>
  <c r="U31" i="28"/>
  <c r="T31" i="28"/>
  <c r="S31" i="28"/>
  <c r="R31" i="28"/>
  <c r="AA30" i="28"/>
  <c r="Z30" i="28"/>
  <c r="Y30" i="28"/>
  <c r="X30" i="28"/>
  <c r="W30" i="28"/>
  <c r="V30" i="28"/>
  <c r="U30" i="28"/>
  <c r="T30" i="28"/>
  <c r="S30" i="28"/>
  <c r="R30" i="28"/>
  <c r="AA29" i="28"/>
  <c r="Z29" i="28"/>
  <c r="Y29" i="28"/>
  <c r="X29" i="28"/>
  <c r="W29" i="28"/>
  <c r="V29" i="28"/>
  <c r="U29" i="28"/>
  <c r="T29" i="28"/>
  <c r="S29" i="28"/>
  <c r="R29" i="28"/>
  <c r="AA28" i="28"/>
  <c r="Z28" i="28"/>
  <c r="Y28" i="28"/>
  <c r="X28" i="28"/>
  <c r="W28" i="28"/>
  <c r="V28" i="28"/>
  <c r="U28" i="28"/>
  <c r="T28" i="28"/>
  <c r="S28" i="28"/>
  <c r="R28" i="28"/>
  <c r="AA27" i="28"/>
  <c r="Z27" i="28"/>
  <c r="Y27" i="28"/>
  <c r="X27" i="28"/>
  <c r="W27" i="28"/>
  <c r="V27" i="28"/>
  <c r="U27" i="28"/>
  <c r="T27" i="28"/>
  <c r="S27" i="28"/>
  <c r="R27" i="28"/>
  <c r="AA26" i="28"/>
  <c r="Z26" i="28"/>
  <c r="Y26" i="28"/>
  <c r="X26" i="28"/>
  <c r="W26" i="28"/>
  <c r="V26" i="28"/>
  <c r="U26" i="28"/>
  <c r="T26" i="28"/>
  <c r="S26" i="28"/>
  <c r="R26" i="28"/>
  <c r="AA24" i="28"/>
  <c r="Z24" i="28"/>
  <c r="Y24" i="28"/>
  <c r="X24" i="28"/>
  <c r="W24" i="28"/>
  <c r="V24" i="28"/>
  <c r="U24" i="28"/>
  <c r="T24" i="28"/>
  <c r="S24" i="28"/>
  <c r="R24" i="28"/>
  <c r="AA23" i="28"/>
  <c r="Z23" i="28"/>
  <c r="Y23" i="28"/>
  <c r="X23" i="28"/>
  <c r="W23" i="28"/>
  <c r="V23" i="28"/>
  <c r="U23" i="28"/>
  <c r="T23" i="28"/>
  <c r="S23" i="28"/>
  <c r="R23" i="28"/>
  <c r="AA22" i="28"/>
  <c r="Z22" i="28"/>
  <c r="Y22" i="28"/>
  <c r="X22" i="28"/>
  <c r="W22" i="28"/>
  <c r="V22" i="28"/>
  <c r="U22" i="28"/>
  <c r="T22" i="28"/>
  <c r="S22" i="28"/>
  <c r="R22" i="28"/>
  <c r="AA21" i="28"/>
  <c r="Z21" i="28"/>
  <c r="Y21" i="28"/>
  <c r="X21" i="28"/>
  <c r="W21" i="28"/>
  <c r="V21" i="28"/>
  <c r="U21" i="28"/>
  <c r="T21" i="28"/>
  <c r="S21" i="28"/>
  <c r="R21" i="28"/>
  <c r="AA20" i="28"/>
  <c r="Z20" i="28"/>
  <c r="Y20" i="28"/>
  <c r="X20" i="28"/>
  <c r="W20" i="28"/>
  <c r="V20" i="28"/>
  <c r="U20" i="28"/>
  <c r="T20" i="28"/>
  <c r="S20" i="28"/>
  <c r="R20" i="28"/>
  <c r="AA19" i="28"/>
  <c r="Z19" i="28"/>
  <c r="Y19" i="28"/>
  <c r="X19" i="28"/>
  <c r="W19" i="28"/>
  <c r="V19" i="28"/>
  <c r="U19" i="28"/>
  <c r="T19" i="28"/>
  <c r="S19" i="28"/>
  <c r="R19" i="28"/>
  <c r="AA18" i="28"/>
  <c r="Z18" i="28"/>
  <c r="Y18" i="28"/>
  <c r="X18" i="28"/>
  <c r="W18" i="28"/>
  <c r="V18" i="28"/>
  <c r="U18" i="28"/>
  <c r="T18" i="28"/>
  <c r="S18" i="28"/>
  <c r="R18" i="28"/>
  <c r="AA17" i="28"/>
  <c r="Z17" i="28"/>
  <c r="Y17" i="28"/>
  <c r="X17" i="28"/>
  <c r="W17" i="28"/>
  <c r="V17" i="28"/>
  <c r="U17" i="28"/>
  <c r="T17" i="28"/>
  <c r="S17" i="28"/>
  <c r="R17" i="28"/>
  <c r="AA16" i="28"/>
  <c r="Z16" i="28"/>
  <c r="Y16" i="28"/>
  <c r="X16" i="28"/>
  <c r="W16" i="28"/>
  <c r="V16" i="28"/>
  <c r="U16" i="28"/>
  <c r="T16" i="28"/>
  <c r="S16" i="28"/>
  <c r="R16" i="28"/>
  <c r="AA15" i="28"/>
  <c r="Z15" i="28"/>
  <c r="Y15" i="28"/>
  <c r="X15" i="28"/>
  <c r="W15" i="28"/>
  <c r="V15" i="28"/>
  <c r="U15" i="28"/>
  <c r="T15" i="28"/>
  <c r="S15" i="28"/>
  <c r="R15" i="28"/>
  <c r="AA14" i="28"/>
  <c r="Z14" i="28"/>
  <c r="Y14" i="28"/>
  <c r="X14" i="28"/>
  <c r="W14" i="28"/>
  <c r="V14" i="28"/>
  <c r="U14" i="28"/>
  <c r="T14" i="28"/>
  <c r="S14" i="28"/>
  <c r="R14" i="28"/>
  <c r="AA13" i="28"/>
  <c r="Z13" i="28"/>
  <c r="Y13" i="28"/>
  <c r="X13" i="28"/>
  <c r="W13" i="28"/>
  <c r="V13" i="28"/>
  <c r="U13" i="28"/>
  <c r="T13" i="28"/>
  <c r="S13" i="28"/>
  <c r="R13" i="28"/>
  <c r="AA12" i="28"/>
  <c r="Z12" i="28"/>
  <c r="Y12" i="28"/>
  <c r="X12" i="28"/>
  <c r="W12" i="28"/>
  <c r="V12" i="28"/>
  <c r="U12" i="28"/>
  <c r="T12" i="28"/>
  <c r="S12" i="28"/>
  <c r="R12" i="28"/>
  <c r="N148" i="28"/>
  <c r="M148" i="28"/>
  <c r="L148" i="28"/>
  <c r="K148" i="28"/>
  <c r="J148" i="28"/>
  <c r="I148" i="28"/>
  <c r="H148" i="28"/>
  <c r="G148" i="28"/>
  <c r="F148" i="28"/>
  <c r="E148" i="28"/>
  <c r="N147" i="28"/>
  <c r="M147" i="28"/>
  <c r="L147" i="28"/>
  <c r="K147" i="28"/>
  <c r="J147" i="28"/>
  <c r="I147" i="28"/>
  <c r="H147" i="28"/>
  <c r="G147" i="28"/>
  <c r="F147" i="28"/>
  <c r="E147" i="28"/>
  <c r="N146" i="28"/>
  <c r="M146" i="28"/>
  <c r="L146" i="28"/>
  <c r="K146" i="28"/>
  <c r="J146" i="28"/>
  <c r="I146" i="28"/>
  <c r="H146" i="28"/>
  <c r="G146" i="28"/>
  <c r="F146" i="28"/>
  <c r="E146" i="28"/>
  <c r="N145" i="28"/>
  <c r="M145" i="28"/>
  <c r="L145" i="28"/>
  <c r="K145" i="28"/>
  <c r="J145" i="28"/>
  <c r="I145" i="28"/>
  <c r="H145" i="28"/>
  <c r="G145" i="28"/>
  <c r="F145" i="28"/>
  <c r="E145" i="28"/>
  <c r="N144" i="28"/>
  <c r="M144" i="28"/>
  <c r="L144" i="28"/>
  <c r="K144" i="28"/>
  <c r="J144" i="28"/>
  <c r="I144" i="28"/>
  <c r="H144" i="28"/>
  <c r="G144" i="28"/>
  <c r="F144" i="28"/>
  <c r="E144" i="28"/>
  <c r="N143" i="28"/>
  <c r="M143" i="28"/>
  <c r="L143" i="28"/>
  <c r="K143" i="28"/>
  <c r="J143" i="28"/>
  <c r="I143" i="28"/>
  <c r="H143" i="28"/>
  <c r="G143" i="28"/>
  <c r="F143" i="28"/>
  <c r="E143" i="28"/>
  <c r="N142" i="28"/>
  <c r="M142" i="28"/>
  <c r="L142" i="28"/>
  <c r="K142" i="28"/>
  <c r="J142" i="28"/>
  <c r="I142" i="28"/>
  <c r="H142" i="28"/>
  <c r="G142" i="28"/>
  <c r="F142" i="28"/>
  <c r="E142" i="28"/>
  <c r="N140" i="28"/>
  <c r="M140" i="28"/>
  <c r="L140" i="28"/>
  <c r="K140" i="28"/>
  <c r="J140" i="28"/>
  <c r="I140" i="28"/>
  <c r="H140" i="28"/>
  <c r="G140" i="28"/>
  <c r="F140" i="28"/>
  <c r="E140" i="28"/>
  <c r="N139" i="28"/>
  <c r="M139" i="28"/>
  <c r="L139" i="28"/>
  <c r="K139" i="28"/>
  <c r="J139" i="28"/>
  <c r="I139" i="28"/>
  <c r="H139" i="28"/>
  <c r="G139" i="28"/>
  <c r="F139" i="28"/>
  <c r="E139" i="28"/>
  <c r="N138" i="28"/>
  <c r="M138" i="28"/>
  <c r="L138" i="28"/>
  <c r="K138" i="28"/>
  <c r="J138" i="28"/>
  <c r="I138" i="28"/>
  <c r="H138" i="28"/>
  <c r="G138" i="28"/>
  <c r="F138" i="28"/>
  <c r="E138" i="28"/>
  <c r="N137" i="28"/>
  <c r="M137" i="28"/>
  <c r="L137" i="28"/>
  <c r="K137" i="28"/>
  <c r="J137" i="28"/>
  <c r="I137" i="28"/>
  <c r="H137" i="28"/>
  <c r="G137" i="28"/>
  <c r="F137" i="28"/>
  <c r="E137" i="28"/>
  <c r="N135" i="28"/>
  <c r="M135" i="28"/>
  <c r="L135" i="28"/>
  <c r="K135" i="28"/>
  <c r="J135" i="28"/>
  <c r="I135" i="28"/>
  <c r="H135" i="28"/>
  <c r="G135" i="28"/>
  <c r="F135" i="28"/>
  <c r="E135" i="28"/>
  <c r="N134" i="28"/>
  <c r="M134" i="28"/>
  <c r="L134" i="28"/>
  <c r="K134" i="28"/>
  <c r="J134" i="28"/>
  <c r="I134" i="28"/>
  <c r="H134" i="28"/>
  <c r="G134" i="28"/>
  <c r="F134" i="28"/>
  <c r="E134" i="28"/>
  <c r="N133" i="28"/>
  <c r="M133" i="28"/>
  <c r="L133" i="28"/>
  <c r="K133" i="28"/>
  <c r="J133" i="28"/>
  <c r="I133" i="28"/>
  <c r="H133" i="28"/>
  <c r="G133" i="28"/>
  <c r="F133" i="28"/>
  <c r="E133" i="28"/>
  <c r="N132" i="28"/>
  <c r="M132" i="28"/>
  <c r="L132" i="28"/>
  <c r="K132" i="28"/>
  <c r="J132" i="28"/>
  <c r="I132" i="28"/>
  <c r="H132" i="28"/>
  <c r="G132" i="28"/>
  <c r="F132" i="28"/>
  <c r="E132" i="28"/>
  <c r="N131" i="28"/>
  <c r="M131" i="28"/>
  <c r="L131" i="28"/>
  <c r="K131" i="28"/>
  <c r="J131" i="28"/>
  <c r="I131" i="28"/>
  <c r="H131" i="28"/>
  <c r="G131" i="28"/>
  <c r="F131" i="28"/>
  <c r="E131" i="28"/>
  <c r="N130" i="28"/>
  <c r="M130" i="28"/>
  <c r="L130" i="28"/>
  <c r="K130" i="28"/>
  <c r="J130" i="28"/>
  <c r="I130" i="28"/>
  <c r="H130" i="28"/>
  <c r="G130" i="28"/>
  <c r="F130" i="28"/>
  <c r="E130" i="28"/>
  <c r="N129" i="28"/>
  <c r="M129" i="28"/>
  <c r="L129" i="28"/>
  <c r="K129" i="28"/>
  <c r="J129" i="28"/>
  <c r="I129" i="28"/>
  <c r="H129" i="28"/>
  <c r="G129" i="28"/>
  <c r="F129" i="28"/>
  <c r="E129" i="28"/>
  <c r="N128" i="28"/>
  <c r="M128" i="28"/>
  <c r="L128" i="28"/>
  <c r="K128" i="28"/>
  <c r="J128" i="28"/>
  <c r="I128" i="28"/>
  <c r="H128" i="28"/>
  <c r="G128" i="28"/>
  <c r="F128" i="28"/>
  <c r="E128" i="28"/>
  <c r="N127" i="28"/>
  <c r="M127" i="28"/>
  <c r="L127" i="28"/>
  <c r="K127" i="28"/>
  <c r="J127" i="28"/>
  <c r="I127" i="28"/>
  <c r="H127" i="28"/>
  <c r="G127" i="28"/>
  <c r="F127" i="28"/>
  <c r="E127" i="28"/>
  <c r="N126" i="28"/>
  <c r="M126" i="28"/>
  <c r="L126" i="28"/>
  <c r="K126" i="28"/>
  <c r="J126" i="28"/>
  <c r="I126" i="28"/>
  <c r="H126" i="28"/>
  <c r="G126" i="28"/>
  <c r="F126" i="28"/>
  <c r="E126" i="28"/>
  <c r="N125" i="28"/>
  <c r="M125" i="28"/>
  <c r="L125" i="28"/>
  <c r="K125" i="28"/>
  <c r="J125" i="28"/>
  <c r="I125" i="28"/>
  <c r="H125" i="28"/>
  <c r="G125" i="28"/>
  <c r="F125" i="28"/>
  <c r="E125" i="28"/>
  <c r="N124" i="28"/>
  <c r="M124" i="28"/>
  <c r="L124" i="28"/>
  <c r="K124" i="28"/>
  <c r="J124" i="28"/>
  <c r="I124" i="28"/>
  <c r="H124" i="28"/>
  <c r="G124" i="28"/>
  <c r="F124" i="28"/>
  <c r="E124" i="28"/>
  <c r="N123" i="28"/>
  <c r="M123" i="28"/>
  <c r="L123" i="28"/>
  <c r="K123" i="28"/>
  <c r="J123" i="28"/>
  <c r="I123" i="28"/>
  <c r="H123" i="28"/>
  <c r="G123" i="28"/>
  <c r="F123" i="28"/>
  <c r="E123" i="28"/>
  <c r="N121" i="28"/>
  <c r="M121" i="28"/>
  <c r="L121" i="28"/>
  <c r="K121" i="28"/>
  <c r="J121" i="28"/>
  <c r="I121" i="28"/>
  <c r="H121" i="28"/>
  <c r="G121" i="28"/>
  <c r="F121" i="28"/>
  <c r="E121" i="28"/>
  <c r="N120" i="28"/>
  <c r="M120" i="28"/>
  <c r="L120" i="28"/>
  <c r="K120" i="28"/>
  <c r="J120" i="28"/>
  <c r="I120" i="28"/>
  <c r="H120" i="28"/>
  <c r="G120" i="28"/>
  <c r="F120" i="28"/>
  <c r="E120" i="28"/>
  <c r="N119" i="28"/>
  <c r="M119" i="28"/>
  <c r="L119" i="28"/>
  <c r="K119" i="28"/>
  <c r="J119" i="28"/>
  <c r="I119" i="28"/>
  <c r="H119" i="28"/>
  <c r="G119" i="28"/>
  <c r="F119" i="28"/>
  <c r="E119" i="28"/>
  <c r="N118" i="28"/>
  <c r="M118" i="28"/>
  <c r="L118" i="28"/>
  <c r="K118" i="28"/>
  <c r="J118" i="28"/>
  <c r="I118" i="28"/>
  <c r="H118" i="28"/>
  <c r="G118" i="28"/>
  <c r="F118" i="28"/>
  <c r="E118" i="28"/>
  <c r="N117" i="28"/>
  <c r="M117" i="28"/>
  <c r="L117" i="28"/>
  <c r="K117" i="28"/>
  <c r="J117" i="28"/>
  <c r="I117" i="28"/>
  <c r="H117" i="28"/>
  <c r="G117" i="28"/>
  <c r="F117" i="28"/>
  <c r="E117" i="28"/>
  <c r="N116" i="28"/>
  <c r="M116" i="28"/>
  <c r="L116" i="28"/>
  <c r="K116" i="28"/>
  <c r="J116" i="28"/>
  <c r="I116" i="28"/>
  <c r="H116" i="28"/>
  <c r="G116" i="28"/>
  <c r="F116" i="28"/>
  <c r="E116" i="28"/>
  <c r="N115" i="28"/>
  <c r="M115" i="28"/>
  <c r="L115" i="28"/>
  <c r="K115" i="28"/>
  <c r="J115" i="28"/>
  <c r="I115" i="28"/>
  <c r="H115" i="28"/>
  <c r="G115" i="28"/>
  <c r="F115" i="28"/>
  <c r="E115" i="28"/>
  <c r="N114" i="28"/>
  <c r="M114" i="28"/>
  <c r="L114" i="28"/>
  <c r="K114" i="28"/>
  <c r="J114" i="28"/>
  <c r="I114" i="28"/>
  <c r="H114" i="28"/>
  <c r="G114" i="28"/>
  <c r="F114" i="28"/>
  <c r="E114" i="28"/>
  <c r="N113" i="28"/>
  <c r="M113" i="28"/>
  <c r="L113" i="28"/>
  <c r="K113" i="28"/>
  <c r="J113" i="28"/>
  <c r="I113" i="28"/>
  <c r="H113" i="28"/>
  <c r="G113" i="28"/>
  <c r="F113" i="28"/>
  <c r="E113" i="28"/>
  <c r="N112" i="28"/>
  <c r="M112" i="28"/>
  <c r="L112" i="28"/>
  <c r="K112" i="28"/>
  <c r="J112" i="28"/>
  <c r="I112" i="28"/>
  <c r="H112" i="28"/>
  <c r="G112" i="28"/>
  <c r="F112" i="28"/>
  <c r="E112" i="28"/>
  <c r="N111" i="28"/>
  <c r="M111" i="28"/>
  <c r="L111" i="28"/>
  <c r="K111" i="28"/>
  <c r="J111" i="28"/>
  <c r="I111" i="28"/>
  <c r="H111" i="28"/>
  <c r="G111" i="28"/>
  <c r="F111" i="28"/>
  <c r="E111" i="28"/>
  <c r="N110" i="28"/>
  <c r="M110" i="28"/>
  <c r="L110" i="28"/>
  <c r="K110" i="28"/>
  <c r="J110" i="28"/>
  <c r="I110" i="28"/>
  <c r="H110" i="28"/>
  <c r="G110" i="28"/>
  <c r="F110" i="28"/>
  <c r="E110" i="28"/>
  <c r="N108" i="28"/>
  <c r="M108" i="28"/>
  <c r="L108" i="28"/>
  <c r="K108" i="28"/>
  <c r="J108" i="28"/>
  <c r="I108" i="28"/>
  <c r="H108" i="28"/>
  <c r="G108" i="28"/>
  <c r="F108" i="28"/>
  <c r="E108" i="28"/>
  <c r="N107" i="28"/>
  <c r="M107" i="28"/>
  <c r="L107" i="28"/>
  <c r="K107" i="28"/>
  <c r="J107" i="28"/>
  <c r="I107" i="28"/>
  <c r="H107" i="28"/>
  <c r="G107" i="28"/>
  <c r="F107" i="28"/>
  <c r="E107" i="28"/>
  <c r="N106" i="28"/>
  <c r="M106" i="28"/>
  <c r="L106" i="28"/>
  <c r="K106" i="28"/>
  <c r="J106" i="28"/>
  <c r="I106" i="28"/>
  <c r="H106" i="28"/>
  <c r="G106" i="28"/>
  <c r="F106" i="28"/>
  <c r="E106" i="28"/>
  <c r="N105" i="28"/>
  <c r="M105" i="28"/>
  <c r="L105" i="28"/>
  <c r="K105" i="28"/>
  <c r="J105" i="28"/>
  <c r="I105" i="28"/>
  <c r="H105" i="28"/>
  <c r="G105" i="28"/>
  <c r="F105" i="28"/>
  <c r="E105" i="28"/>
  <c r="N104" i="28"/>
  <c r="M104" i="28"/>
  <c r="L104" i="28"/>
  <c r="K104" i="28"/>
  <c r="J104" i="28"/>
  <c r="I104" i="28"/>
  <c r="H104" i="28"/>
  <c r="G104" i="28"/>
  <c r="F104" i="28"/>
  <c r="E104" i="28"/>
  <c r="N103" i="28"/>
  <c r="M103" i="28"/>
  <c r="L103" i="28"/>
  <c r="K103" i="28"/>
  <c r="J103" i="28"/>
  <c r="I103" i="28"/>
  <c r="H103" i="28"/>
  <c r="G103" i="28"/>
  <c r="F103" i="28"/>
  <c r="E103" i="28"/>
  <c r="N102" i="28"/>
  <c r="M102" i="28"/>
  <c r="L102" i="28"/>
  <c r="K102" i="28"/>
  <c r="J102" i="28"/>
  <c r="I102" i="28"/>
  <c r="H102" i="28"/>
  <c r="G102" i="28"/>
  <c r="F102" i="28"/>
  <c r="E102" i="28"/>
  <c r="N101" i="28"/>
  <c r="M101" i="28"/>
  <c r="L101" i="28"/>
  <c r="K101" i="28"/>
  <c r="J101" i="28"/>
  <c r="I101" i="28"/>
  <c r="H101" i="28"/>
  <c r="G101" i="28"/>
  <c r="F101" i="28"/>
  <c r="E101" i="28"/>
  <c r="N100" i="28"/>
  <c r="M100" i="28"/>
  <c r="L100" i="28"/>
  <c r="K100" i="28"/>
  <c r="J100" i="28"/>
  <c r="I100" i="28"/>
  <c r="H100" i="28"/>
  <c r="G100" i="28"/>
  <c r="F100" i="28"/>
  <c r="E100" i="28"/>
  <c r="N99" i="28"/>
  <c r="M99" i="28"/>
  <c r="L99" i="28"/>
  <c r="K99" i="28"/>
  <c r="J99" i="28"/>
  <c r="I99" i="28"/>
  <c r="H99" i="28"/>
  <c r="G99" i="28"/>
  <c r="F99" i="28"/>
  <c r="E99" i="28"/>
  <c r="N98" i="28"/>
  <c r="M98" i="28"/>
  <c r="L98" i="28"/>
  <c r="K98" i="28"/>
  <c r="J98" i="28"/>
  <c r="I98" i="28"/>
  <c r="H98" i="28"/>
  <c r="G98" i="28"/>
  <c r="F98" i="28"/>
  <c r="E98" i="28"/>
  <c r="N97" i="28"/>
  <c r="M97" i="28"/>
  <c r="L97" i="28"/>
  <c r="K97" i="28"/>
  <c r="J97" i="28"/>
  <c r="I97" i="28"/>
  <c r="H97" i="28"/>
  <c r="G97" i="28"/>
  <c r="F97" i="28"/>
  <c r="E97" i="28"/>
  <c r="N96" i="28"/>
  <c r="M96" i="28"/>
  <c r="L96" i="28"/>
  <c r="K96" i="28"/>
  <c r="J96" i="28"/>
  <c r="I96" i="28"/>
  <c r="H96" i="28"/>
  <c r="G96" i="28"/>
  <c r="F96" i="28"/>
  <c r="E96" i="28"/>
  <c r="N95" i="28"/>
  <c r="M95" i="28"/>
  <c r="L95" i="28"/>
  <c r="K95" i="28"/>
  <c r="J95" i="28"/>
  <c r="I95" i="28"/>
  <c r="H95" i="28"/>
  <c r="G95" i="28"/>
  <c r="F95" i="28"/>
  <c r="E95" i="28"/>
  <c r="N94" i="28"/>
  <c r="M94" i="28"/>
  <c r="L94" i="28"/>
  <c r="K94" i="28"/>
  <c r="J94" i="28"/>
  <c r="I94" i="28"/>
  <c r="H94" i="28"/>
  <c r="G94" i="28"/>
  <c r="F94" i="28"/>
  <c r="E94" i="28"/>
  <c r="N93" i="28"/>
  <c r="M93" i="28"/>
  <c r="L93" i="28"/>
  <c r="K93" i="28"/>
  <c r="J93" i="28"/>
  <c r="I93" i="28"/>
  <c r="H93" i="28"/>
  <c r="G93" i="28"/>
  <c r="F93" i="28"/>
  <c r="E93" i="28"/>
  <c r="N92" i="28"/>
  <c r="M92" i="28"/>
  <c r="L92" i="28"/>
  <c r="K92" i="28"/>
  <c r="J92" i="28"/>
  <c r="I92" i="28"/>
  <c r="H92" i="28"/>
  <c r="G92" i="28"/>
  <c r="F92" i="28"/>
  <c r="E92" i="28"/>
  <c r="N91" i="28"/>
  <c r="M91" i="28"/>
  <c r="L91" i="28"/>
  <c r="K91" i="28"/>
  <c r="J91" i="28"/>
  <c r="I91" i="28"/>
  <c r="H91" i="28"/>
  <c r="G91" i="28"/>
  <c r="F91" i="28"/>
  <c r="E91" i="28"/>
  <c r="N89" i="28"/>
  <c r="M89" i="28"/>
  <c r="L89" i="28"/>
  <c r="K89" i="28"/>
  <c r="J89" i="28"/>
  <c r="I89" i="28"/>
  <c r="H89" i="28"/>
  <c r="G89" i="28"/>
  <c r="F89" i="28"/>
  <c r="E89" i="28"/>
  <c r="N88" i="28"/>
  <c r="M88" i="28"/>
  <c r="L88" i="28"/>
  <c r="K88" i="28"/>
  <c r="J88" i="28"/>
  <c r="I88" i="28"/>
  <c r="H88" i="28"/>
  <c r="G88" i="28"/>
  <c r="F88" i="28"/>
  <c r="E88" i="28"/>
  <c r="N87" i="28"/>
  <c r="M87" i="28"/>
  <c r="L87" i="28"/>
  <c r="K87" i="28"/>
  <c r="J87" i="28"/>
  <c r="I87" i="28"/>
  <c r="H87" i="28"/>
  <c r="G87" i="28"/>
  <c r="F87" i="28"/>
  <c r="E87" i="28"/>
  <c r="N86" i="28"/>
  <c r="M86" i="28"/>
  <c r="L86" i="28"/>
  <c r="K86" i="28"/>
  <c r="J86" i="28"/>
  <c r="I86" i="28"/>
  <c r="H86" i="28"/>
  <c r="G86" i="28"/>
  <c r="F86" i="28"/>
  <c r="E86" i="28"/>
  <c r="N85" i="28"/>
  <c r="M85" i="28"/>
  <c r="L85" i="28"/>
  <c r="K85" i="28"/>
  <c r="J85" i="28"/>
  <c r="I85" i="28"/>
  <c r="H85" i="28"/>
  <c r="G85" i="28"/>
  <c r="F85" i="28"/>
  <c r="E85" i="28"/>
  <c r="N84" i="28"/>
  <c r="M84" i="28"/>
  <c r="L84" i="28"/>
  <c r="K84" i="28"/>
  <c r="J84" i="28"/>
  <c r="I84" i="28"/>
  <c r="H84" i="28"/>
  <c r="G84" i="28"/>
  <c r="F84" i="28"/>
  <c r="E84" i="28"/>
  <c r="N83" i="28"/>
  <c r="M83" i="28"/>
  <c r="L83" i="28"/>
  <c r="K83" i="28"/>
  <c r="J83" i="28"/>
  <c r="I83" i="28"/>
  <c r="H83" i="28"/>
  <c r="G83" i="28"/>
  <c r="F83" i="28"/>
  <c r="E83" i="28"/>
  <c r="N82" i="28"/>
  <c r="M82" i="28"/>
  <c r="L82" i="28"/>
  <c r="K82" i="28"/>
  <c r="J82" i="28"/>
  <c r="I82" i="28"/>
  <c r="H82" i="28"/>
  <c r="G82" i="28"/>
  <c r="F82" i="28"/>
  <c r="E82" i="28"/>
  <c r="N81" i="28"/>
  <c r="M81" i="28"/>
  <c r="L81" i="28"/>
  <c r="K81" i="28"/>
  <c r="J81" i="28"/>
  <c r="I81" i="28"/>
  <c r="H81" i="28"/>
  <c r="G81" i="28"/>
  <c r="F81" i="28"/>
  <c r="E81" i="28"/>
  <c r="N80" i="28"/>
  <c r="M80" i="28"/>
  <c r="L80" i="28"/>
  <c r="K80" i="28"/>
  <c r="J80" i="28"/>
  <c r="I80" i="28"/>
  <c r="H80" i="28"/>
  <c r="G80" i="28"/>
  <c r="F80" i="28"/>
  <c r="E80" i="28"/>
  <c r="N78" i="28"/>
  <c r="M78" i="28"/>
  <c r="L78" i="28"/>
  <c r="K78" i="28"/>
  <c r="J78" i="28"/>
  <c r="I78" i="28"/>
  <c r="H78" i="28"/>
  <c r="G78" i="28"/>
  <c r="F78" i="28"/>
  <c r="E78" i="28"/>
  <c r="N77" i="28"/>
  <c r="M77" i="28"/>
  <c r="L77" i="28"/>
  <c r="K77" i="28"/>
  <c r="J77" i="28"/>
  <c r="I77" i="28"/>
  <c r="H77" i="28"/>
  <c r="G77" i="28"/>
  <c r="F77" i="28"/>
  <c r="E77" i="28"/>
  <c r="N76" i="28"/>
  <c r="M76" i="28"/>
  <c r="L76" i="28"/>
  <c r="K76" i="28"/>
  <c r="J76" i="28"/>
  <c r="I76" i="28"/>
  <c r="H76" i="28"/>
  <c r="G76" i="28"/>
  <c r="F76" i="28"/>
  <c r="E76" i="28"/>
  <c r="N75" i="28"/>
  <c r="M75" i="28"/>
  <c r="L75" i="28"/>
  <c r="K75" i="28"/>
  <c r="J75" i="28"/>
  <c r="I75" i="28"/>
  <c r="H75" i="28"/>
  <c r="G75" i="28"/>
  <c r="F75" i="28"/>
  <c r="E75" i="28"/>
  <c r="N74" i="28"/>
  <c r="M74" i="28"/>
  <c r="L74" i="28"/>
  <c r="K74" i="28"/>
  <c r="J74" i="28"/>
  <c r="I74" i="28"/>
  <c r="H74" i="28"/>
  <c r="G74" i="28"/>
  <c r="F74" i="28"/>
  <c r="E74" i="28"/>
  <c r="N72" i="28"/>
  <c r="M72" i="28"/>
  <c r="L72" i="28"/>
  <c r="K72" i="28"/>
  <c r="J72" i="28"/>
  <c r="I72" i="28"/>
  <c r="H72" i="28"/>
  <c r="G72" i="28"/>
  <c r="F72" i="28"/>
  <c r="E72" i="28"/>
  <c r="N71" i="28"/>
  <c r="M71" i="28"/>
  <c r="L71" i="28"/>
  <c r="K71" i="28"/>
  <c r="J71" i="28"/>
  <c r="I71" i="28"/>
  <c r="H71" i="28"/>
  <c r="G71" i="28"/>
  <c r="F71" i="28"/>
  <c r="E71" i="28"/>
  <c r="N70" i="28"/>
  <c r="M70" i="28"/>
  <c r="L70" i="28"/>
  <c r="K70" i="28"/>
  <c r="J70" i="28"/>
  <c r="I70" i="28"/>
  <c r="H70" i="28"/>
  <c r="G70" i="28"/>
  <c r="F70" i="28"/>
  <c r="E70" i="28"/>
  <c r="N69" i="28"/>
  <c r="M69" i="28"/>
  <c r="L69" i="28"/>
  <c r="K69" i="28"/>
  <c r="J69" i="28"/>
  <c r="I69" i="28"/>
  <c r="H69" i="28"/>
  <c r="G69" i="28"/>
  <c r="F69" i="28"/>
  <c r="E69" i="28"/>
  <c r="N68" i="28"/>
  <c r="M68" i="28"/>
  <c r="L68" i="28"/>
  <c r="K68" i="28"/>
  <c r="J68" i="28"/>
  <c r="I68" i="28"/>
  <c r="H68" i="28"/>
  <c r="G68" i="28"/>
  <c r="F68" i="28"/>
  <c r="E68" i="28"/>
  <c r="N67" i="28"/>
  <c r="M67" i="28"/>
  <c r="L67" i="28"/>
  <c r="K67" i="28"/>
  <c r="J67" i="28"/>
  <c r="I67" i="28"/>
  <c r="H67" i="28"/>
  <c r="G67" i="28"/>
  <c r="F67" i="28"/>
  <c r="E67" i="28"/>
  <c r="N66" i="28"/>
  <c r="M66" i="28"/>
  <c r="L66" i="28"/>
  <c r="K66" i="28"/>
  <c r="J66" i="28"/>
  <c r="I66" i="28"/>
  <c r="H66" i="28"/>
  <c r="G66" i="28"/>
  <c r="F66" i="28"/>
  <c r="E66" i="28"/>
  <c r="N65" i="28"/>
  <c r="M65" i="28"/>
  <c r="L65" i="28"/>
  <c r="K65" i="28"/>
  <c r="J65" i="28"/>
  <c r="I65" i="28"/>
  <c r="H65" i="28"/>
  <c r="G65" i="28"/>
  <c r="F65" i="28"/>
  <c r="E65" i="28"/>
  <c r="N64" i="28"/>
  <c r="M64" i="28"/>
  <c r="L64" i="28"/>
  <c r="K64" i="28"/>
  <c r="J64" i="28"/>
  <c r="I64" i="28"/>
  <c r="H64" i="28"/>
  <c r="G64" i="28"/>
  <c r="F64" i="28"/>
  <c r="E64" i="28"/>
  <c r="N63" i="28"/>
  <c r="M63" i="28"/>
  <c r="L63" i="28"/>
  <c r="K63" i="28"/>
  <c r="J63" i="28"/>
  <c r="I63" i="28"/>
  <c r="H63" i="28"/>
  <c r="G63" i="28"/>
  <c r="F63" i="28"/>
  <c r="E63" i="28"/>
  <c r="N61" i="28"/>
  <c r="M61" i="28"/>
  <c r="L61" i="28"/>
  <c r="K61" i="28"/>
  <c r="J61" i="28"/>
  <c r="I61" i="28"/>
  <c r="H61" i="28"/>
  <c r="G61" i="28"/>
  <c r="F61" i="28"/>
  <c r="E61" i="28"/>
  <c r="N60" i="28"/>
  <c r="M60" i="28"/>
  <c r="L60" i="28"/>
  <c r="K60" i="28"/>
  <c r="J60" i="28"/>
  <c r="I60" i="28"/>
  <c r="H60" i="28"/>
  <c r="G60" i="28"/>
  <c r="F60" i="28"/>
  <c r="E60" i="28"/>
  <c r="N59" i="28"/>
  <c r="M59" i="28"/>
  <c r="L59" i="28"/>
  <c r="K59" i="28"/>
  <c r="J59" i="28"/>
  <c r="I59" i="28"/>
  <c r="H59" i="28"/>
  <c r="G59" i="28"/>
  <c r="F59" i="28"/>
  <c r="E59" i="28"/>
  <c r="N58" i="28"/>
  <c r="M58" i="28"/>
  <c r="L58" i="28"/>
  <c r="K58" i="28"/>
  <c r="J58" i="28"/>
  <c r="I58" i="28"/>
  <c r="H58" i="28"/>
  <c r="G58" i="28"/>
  <c r="F58" i="28"/>
  <c r="E58" i="28"/>
  <c r="N57" i="28"/>
  <c r="M57" i="28"/>
  <c r="L57" i="28"/>
  <c r="K57" i="28"/>
  <c r="J57" i="28"/>
  <c r="I57" i="28"/>
  <c r="H57" i="28"/>
  <c r="G57" i="28"/>
  <c r="F57" i="28"/>
  <c r="E57" i="28"/>
  <c r="N56" i="28"/>
  <c r="M56" i="28"/>
  <c r="L56" i="28"/>
  <c r="K56" i="28"/>
  <c r="J56" i="28"/>
  <c r="I56" i="28"/>
  <c r="H56" i="28"/>
  <c r="G56" i="28"/>
  <c r="F56" i="28"/>
  <c r="E56" i="28"/>
  <c r="N55" i="28"/>
  <c r="M55" i="28"/>
  <c r="L55" i="28"/>
  <c r="K55" i="28"/>
  <c r="J55" i="28"/>
  <c r="I55" i="28"/>
  <c r="H55" i="28"/>
  <c r="G55" i="28"/>
  <c r="F55" i="28"/>
  <c r="E55" i="28"/>
  <c r="N54" i="28"/>
  <c r="M54" i="28"/>
  <c r="L54" i="28"/>
  <c r="K54" i="28"/>
  <c r="J54" i="28"/>
  <c r="I54" i="28"/>
  <c r="H54" i="28"/>
  <c r="G54" i="28"/>
  <c r="F54" i="28"/>
  <c r="E54" i="28"/>
  <c r="N53" i="28"/>
  <c r="M53" i="28"/>
  <c r="L53" i="28"/>
  <c r="K53" i="28"/>
  <c r="J53" i="28"/>
  <c r="I53" i="28"/>
  <c r="H53" i="28"/>
  <c r="G53" i="28"/>
  <c r="F53" i="28"/>
  <c r="E53" i="28"/>
  <c r="N52" i="28"/>
  <c r="M52" i="28"/>
  <c r="L52" i="28"/>
  <c r="K52" i="28"/>
  <c r="J52" i="28"/>
  <c r="I52" i="28"/>
  <c r="H52" i="28"/>
  <c r="G52" i="28"/>
  <c r="F52" i="28"/>
  <c r="E52" i="28"/>
  <c r="N51" i="28"/>
  <c r="M51" i="28"/>
  <c r="L51" i="28"/>
  <c r="K51" i="28"/>
  <c r="J51" i="28"/>
  <c r="I51" i="28"/>
  <c r="H51" i="28"/>
  <c r="G51" i="28"/>
  <c r="F51" i="28"/>
  <c r="E51" i="28"/>
  <c r="N50" i="28"/>
  <c r="M50" i="28"/>
  <c r="L50" i="28"/>
  <c r="K50" i="28"/>
  <c r="J50" i="28"/>
  <c r="I50" i="28"/>
  <c r="H50" i="28"/>
  <c r="G50" i="28"/>
  <c r="F50" i="28"/>
  <c r="E50" i="28"/>
  <c r="N49" i="28"/>
  <c r="M49" i="28"/>
  <c r="L49" i="28"/>
  <c r="K49" i="28"/>
  <c r="J49" i="28"/>
  <c r="I49" i="28"/>
  <c r="H49" i="28"/>
  <c r="G49" i="28"/>
  <c r="F49" i="28"/>
  <c r="E49" i="28"/>
  <c r="N47" i="28"/>
  <c r="M47" i="28"/>
  <c r="L47" i="28"/>
  <c r="K47" i="28"/>
  <c r="J47" i="28"/>
  <c r="I47" i="28"/>
  <c r="H47" i="28"/>
  <c r="G47" i="28"/>
  <c r="F47" i="28"/>
  <c r="E47" i="28"/>
  <c r="N46" i="28"/>
  <c r="M46" i="28"/>
  <c r="L46" i="28"/>
  <c r="K46" i="28"/>
  <c r="J46" i="28"/>
  <c r="I46" i="28"/>
  <c r="H46" i="28"/>
  <c r="G46" i="28"/>
  <c r="F46" i="28"/>
  <c r="E46" i="28"/>
  <c r="N45" i="28"/>
  <c r="M45" i="28"/>
  <c r="L45" i="28"/>
  <c r="K45" i="28"/>
  <c r="J45" i="28"/>
  <c r="I45" i="28"/>
  <c r="H45" i="28"/>
  <c r="G45" i="28"/>
  <c r="F45" i="28"/>
  <c r="E45" i="28"/>
  <c r="N44" i="28"/>
  <c r="M44" i="28"/>
  <c r="L44" i="28"/>
  <c r="K44" i="28"/>
  <c r="J44" i="28"/>
  <c r="I44" i="28"/>
  <c r="H44" i="28"/>
  <c r="G44" i="28"/>
  <c r="F44" i="28"/>
  <c r="E44" i="28"/>
  <c r="N43" i="28"/>
  <c r="M43" i="28"/>
  <c r="L43" i="28"/>
  <c r="K43" i="28"/>
  <c r="J43" i="28"/>
  <c r="I43" i="28"/>
  <c r="H43" i="28"/>
  <c r="G43" i="28"/>
  <c r="F43" i="28"/>
  <c r="E43" i="28"/>
  <c r="N42" i="28"/>
  <c r="M42" i="28"/>
  <c r="L42" i="28"/>
  <c r="K42" i="28"/>
  <c r="J42" i="28"/>
  <c r="I42" i="28"/>
  <c r="H42" i="28"/>
  <c r="G42" i="28"/>
  <c r="F42" i="28"/>
  <c r="E42" i="28"/>
  <c r="N41" i="28"/>
  <c r="M41" i="28"/>
  <c r="L41" i="28"/>
  <c r="K41" i="28"/>
  <c r="J41" i="28"/>
  <c r="I41" i="28"/>
  <c r="H41" i="28"/>
  <c r="G41" i="28"/>
  <c r="F41" i="28"/>
  <c r="E41" i="28"/>
  <c r="N40" i="28"/>
  <c r="M40" i="28"/>
  <c r="L40" i="28"/>
  <c r="K40" i="28"/>
  <c r="J40" i="28"/>
  <c r="I40" i="28"/>
  <c r="H40" i="28"/>
  <c r="G40" i="28"/>
  <c r="F40" i="28"/>
  <c r="E40" i="28"/>
  <c r="N39" i="28"/>
  <c r="M39" i="28"/>
  <c r="L39" i="28"/>
  <c r="K39" i="28"/>
  <c r="J39" i="28"/>
  <c r="I39" i="28"/>
  <c r="H39" i="28"/>
  <c r="G39" i="28"/>
  <c r="F39" i="28"/>
  <c r="E39" i="28"/>
  <c r="N38" i="28"/>
  <c r="M38" i="28"/>
  <c r="L38" i="28"/>
  <c r="K38" i="28"/>
  <c r="J38" i="28"/>
  <c r="I38" i="28"/>
  <c r="H38" i="28"/>
  <c r="G38" i="28"/>
  <c r="F38" i="28"/>
  <c r="E38" i="28"/>
  <c r="N36" i="28"/>
  <c r="M36" i="28"/>
  <c r="L36" i="28"/>
  <c r="K36" i="28"/>
  <c r="J36" i="28"/>
  <c r="I36" i="28"/>
  <c r="H36" i="28"/>
  <c r="G36" i="28"/>
  <c r="F36" i="28"/>
  <c r="E36" i="28"/>
  <c r="N35" i="28"/>
  <c r="M35" i="28"/>
  <c r="L35" i="28"/>
  <c r="K35" i="28"/>
  <c r="J35" i="28"/>
  <c r="I35" i="28"/>
  <c r="H35" i="28"/>
  <c r="G35" i="28"/>
  <c r="F35" i="28"/>
  <c r="E35" i="28"/>
  <c r="N34" i="28"/>
  <c r="M34" i="28"/>
  <c r="L34" i="28"/>
  <c r="K34" i="28"/>
  <c r="J34" i="28"/>
  <c r="I34" i="28"/>
  <c r="H34" i="28"/>
  <c r="G34" i="28"/>
  <c r="F34" i="28"/>
  <c r="E34" i="28"/>
  <c r="N33" i="28"/>
  <c r="M33" i="28"/>
  <c r="L33" i="28"/>
  <c r="K33" i="28"/>
  <c r="J33" i="28"/>
  <c r="I33" i="28"/>
  <c r="H33" i="28"/>
  <c r="G33" i="28"/>
  <c r="F33" i="28"/>
  <c r="E33" i="28"/>
  <c r="N32" i="28"/>
  <c r="M32" i="28"/>
  <c r="L32" i="28"/>
  <c r="K32" i="28"/>
  <c r="J32" i="28"/>
  <c r="I32" i="28"/>
  <c r="H32" i="28"/>
  <c r="G32" i="28"/>
  <c r="F32" i="28"/>
  <c r="E32" i="28"/>
  <c r="N31" i="28"/>
  <c r="M31" i="28"/>
  <c r="L31" i="28"/>
  <c r="K31" i="28"/>
  <c r="J31" i="28"/>
  <c r="I31" i="28"/>
  <c r="H31" i="28"/>
  <c r="G31" i="28"/>
  <c r="F31" i="28"/>
  <c r="E31" i="28"/>
  <c r="N30" i="28"/>
  <c r="M30" i="28"/>
  <c r="L30" i="28"/>
  <c r="K30" i="28"/>
  <c r="J30" i="28"/>
  <c r="I30" i="28"/>
  <c r="H30" i="28"/>
  <c r="G30" i="28"/>
  <c r="F30" i="28"/>
  <c r="E30" i="28"/>
  <c r="N29" i="28"/>
  <c r="M29" i="28"/>
  <c r="L29" i="28"/>
  <c r="K29" i="28"/>
  <c r="J29" i="28"/>
  <c r="I29" i="28"/>
  <c r="H29" i="28"/>
  <c r="G29" i="28"/>
  <c r="F29" i="28"/>
  <c r="E29" i="28"/>
  <c r="N28" i="28"/>
  <c r="M28" i="28"/>
  <c r="L28" i="28"/>
  <c r="K28" i="28"/>
  <c r="J28" i="28"/>
  <c r="I28" i="28"/>
  <c r="H28" i="28"/>
  <c r="G28" i="28"/>
  <c r="F28" i="28"/>
  <c r="E28" i="28"/>
  <c r="N27" i="28"/>
  <c r="M27" i="28"/>
  <c r="L27" i="28"/>
  <c r="K27" i="28"/>
  <c r="J27" i="28"/>
  <c r="I27" i="28"/>
  <c r="H27" i="28"/>
  <c r="G27" i="28"/>
  <c r="F27" i="28"/>
  <c r="E27" i="28"/>
  <c r="N26" i="28"/>
  <c r="M26" i="28"/>
  <c r="L26" i="28"/>
  <c r="K26" i="28"/>
  <c r="J26" i="28"/>
  <c r="I26" i="28"/>
  <c r="H26" i="28"/>
  <c r="G26" i="28"/>
  <c r="F26" i="28"/>
  <c r="E26" i="28"/>
  <c r="N24" i="28"/>
  <c r="M24" i="28"/>
  <c r="L24" i="28"/>
  <c r="K24" i="28"/>
  <c r="J24" i="28"/>
  <c r="I24" i="28"/>
  <c r="H24" i="28"/>
  <c r="G24" i="28"/>
  <c r="F24" i="28"/>
  <c r="E24" i="28"/>
  <c r="N23" i="28"/>
  <c r="M23" i="28"/>
  <c r="L23" i="28"/>
  <c r="K23" i="28"/>
  <c r="J23" i="28"/>
  <c r="I23" i="28"/>
  <c r="H23" i="28"/>
  <c r="G23" i="28"/>
  <c r="F23" i="28"/>
  <c r="E23" i="28"/>
  <c r="N22" i="28"/>
  <c r="M22" i="28"/>
  <c r="L22" i="28"/>
  <c r="K22" i="28"/>
  <c r="J22" i="28"/>
  <c r="I22" i="28"/>
  <c r="H22" i="28"/>
  <c r="G22" i="28"/>
  <c r="F22" i="28"/>
  <c r="E22" i="28"/>
  <c r="N21" i="28"/>
  <c r="M21" i="28"/>
  <c r="L21" i="28"/>
  <c r="K21" i="28"/>
  <c r="J21" i="28"/>
  <c r="I21" i="28"/>
  <c r="H21" i="28"/>
  <c r="G21" i="28"/>
  <c r="F21" i="28"/>
  <c r="E21" i="28"/>
  <c r="N20" i="28"/>
  <c r="M20" i="28"/>
  <c r="L20" i="28"/>
  <c r="K20" i="28"/>
  <c r="J20" i="28"/>
  <c r="I20" i="28"/>
  <c r="H20" i="28"/>
  <c r="G20" i="28"/>
  <c r="F20" i="28"/>
  <c r="E20" i="28"/>
  <c r="N19" i="28"/>
  <c r="M19" i="28"/>
  <c r="L19" i="28"/>
  <c r="K19" i="28"/>
  <c r="J19" i="28"/>
  <c r="I19" i="28"/>
  <c r="H19" i="28"/>
  <c r="G19" i="28"/>
  <c r="F19" i="28"/>
  <c r="E19" i="28"/>
  <c r="N18" i="28"/>
  <c r="M18" i="28"/>
  <c r="L18" i="28"/>
  <c r="K18" i="28"/>
  <c r="J18" i="28"/>
  <c r="I18" i="28"/>
  <c r="H18" i="28"/>
  <c r="G18" i="28"/>
  <c r="F18" i="28"/>
  <c r="E18" i="28"/>
  <c r="N17" i="28"/>
  <c r="M17" i="28"/>
  <c r="L17" i="28"/>
  <c r="K17" i="28"/>
  <c r="J17" i="28"/>
  <c r="I17" i="28"/>
  <c r="H17" i="28"/>
  <c r="G17" i="28"/>
  <c r="F17" i="28"/>
  <c r="E17" i="28"/>
  <c r="N16" i="28"/>
  <c r="M16" i="28"/>
  <c r="L16" i="28"/>
  <c r="K16" i="28"/>
  <c r="J16" i="28"/>
  <c r="I16" i="28"/>
  <c r="H16" i="28"/>
  <c r="G16" i="28"/>
  <c r="F16" i="28"/>
  <c r="E16" i="28"/>
  <c r="N15" i="28"/>
  <c r="M15" i="28"/>
  <c r="L15" i="28"/>
  <c r="K15" i="28"/>
  <c r="J15" i="28"/>
  <c r="I15" i="28"/>
  <c r="H15" i="28"/>
  <c r="G15" i="28"/>
  <c r="F15" i="28"/>
  <c r="E15" i="28"/>
  <c r="N14" i="28"/>
  <c r="M14" i="28"/>
  <c r="L14" i="28"/>
  <c r="K14" i="28"/>
  <c r="J14" i="28"/>
  <c r="I14" i="28"/>
  <c r="H14" i="28"/>
  <c r="G14" i="28"/>
  <c r="F14" i="28"/>
  <c r="E14" i="28"/>
  <c r="N13" i="28"/>
  <c r="M13" i="28"/>
  <c r="L13" i="28"/>
  <c r="K13" i="28"/>
  <c r="J13" i="28"/>
  <c r="I13" i="28"/>
  <c r="H13" i="28"/>
  <c r="G13" i="28"/>
  <c r="F13" i="28"/>
  <c r="E13" i="28"/>
  <c r="N12" i="28"/>
  <c r="M12" i="28"/>
  <c r="L12" i="28"/>
  <c r="K12" i="28"/>
  <c r="J12" i="28"/>
  <c r="I12" i="28"/>
  <c r="H12" i="28"/>
  <c r="G12" i="28"/>
  <c r="F12" i="28"/>
  <c r="E12" i="28"/>
  <c r="N148" i="29"/>
  <c r="M148" i="29"/>
  <c r="L148" i="29"/>
  <c r="K148" i="29"/>
  <c r="J148" i="29"/>
  <c r="I148" i="29"/>
  <c r="H148" i="29"/>
  <c r="G148" i="29"/>
  <c r="F148" i="29"/>
  <c r="E148" i="29"/>
  <c r="N147" i="29"/>
  <c r="M147" i="29"/>
  <c r="L147" i="29"/>
  <c r="K147" i="29"/>
  <c r="J147" i="29"/>
  <c r="I147" i="29"/>
  <c r="H147" i="29"/>
  <c r="G147" i="29"/>
  <c r="F147" i="29"/>
  <c r="E147" i="29"/>
  <c r="N146" i="29"/>
  <c r="M146" i="29"/>
  <c r="L146" i="29"/>
  <c r="K146" i="29"/>
  <c r="J146" i="29"/>
  <c r="I146" i="29"/>
  <c r="H146" i="29"/>
  <c r="G146" i="29"/>
  <c r="F146" i="29"/>
  <c r="E146" i="29"/>
  <c r="N145" i="29"/>
  <c r="M145" i="29"/>
  <c r="L145" i="29"/>
  <c r="K145" i="29"/>
  <c r="J145" i="29"/>
  <c r="I145" i="29"/>
  <c r="H145" i="29"/>
  <c r="G145" i="29"/>
  <c r="F145" i="29"/>
  <c r="E145" i="29"/>
  <c r="N144" i="29"/>
  <c r="M144" i="29"/>
  <c r="L144" i="29"/>
  <c r="K144" i="29"/>
  <c r="J144" i="29"/>
  <c r="I144" i="29"/>
  <c r="H144" i="29"/>
  <c r="G144" i="29"/>
  <c r="F144" i="29"/>
  <c r="E144" i="29"/>
  <c r="N143" i="29"/>
  <c r="M143" i="29"/>
  <c r="L143" i="29"/>
  <c r="K143" i="29"/>
  <c r="J143" i="29"/>
  <c r="I143" i="29"/>
  <c r="H143" i="29"/>
  <c r="G143" i="29"/>
  <c r="F143" i="29"/>
  <c r="E143" i="29"/>
  <c r="N142" i="29"/>
  <c r="M142" i="29"/>
  <c r="L142" i="29"/>
  <c r="K142" i="29"/>
  <c r="J142" i="29"/>
  <c r="I142" i="29"/>
  <c r="H142" i="29"/>
  <c r="G142" i="29"/>
  <c r="F142" i="29"/>
  <c r="E142" i="29"/>
  <c r="N140" i="29"/>
  <c r="M140" i="29"/>
  <c r="L140" i="29"/>
  <c r="K140" i="29"/>
  <c r="J140" i="29"/>
  <c r="I140" i="29"/>
  <c r="H140" i="29"/>
  <c r="G140" i="29"/>
  <c r="F140" i="29"/>
  <c r="E140" i="29"/>
  <c r="N139" i="29"/>
  <c r="M139" i="29"/>
  <c r="L139" i="29"/>
  <c r="K139" i="29"/>
  <c r="J139" i="29"/>
  <c r="I139" i="29"/>
  <c r="H139" i="29"/>
  <c r="G139" i="29"/>
  <c r="F139" i="29"/>
  <c r="E139" i="29"/>
  <c r="N138" i="29"/>
  <c r="M138" i="29"/>
  <c r="L138" i="29"/>
  <c r="K138" i="29"/>
  <c r="J138" i="29"/>
  <c r="I138" i="29"/>
  <c r="H138" i="29"/>
  <c r="G138" i="29"/>
  <c r="F138" i="29"/>
  <c r="E138" i="29"/>
  <c r="N137" i="29"/>
  <c r="M137" i="29"/>
  <c r="L137" i="29"/>
  <c r="K137" i="29"/>
  <c r="J137" i="29"/>
  <c r="I137" i="29"/>
  <c r="H137" i="29"/>
  <c r="G137" i="29"/>
  <c r="F137" i="29"/>
  <c r="E137" i="29"/>
  <c r="N135" i="29"/>
  <c r="M135" i="29"/>
  <c r="L135" i="29"/>
  <c r="K135" i="29"/>
  <c r="J135" i="29"/>
  <c r="I135" i="29"/>
  <c r="H135" i="29"/>
  <c r="G135" i="29"/>
  <c r="F135" i="29"/>
  <c r="E135" i="29"/>
  <c r="N134" i="29"/>
  <c r="M134" i="29"/>
  <c r="L134" i="29"/>
  <c r="K134" i="29"/>
  <c r="J134" i="29"/>
  <c r="I134" i="29"/>
  <c r="H134" i="29"/>
  <c r="G134" i="29"/>
  <c r="F134" i="29"/>
  <c r="E134" i="29"/>
  <c r="N133" i="29"/>
  <c r="M133" i="29"/>
  <c r="L133" i="29"/>
  <c r="K133" i="29"/>
  <c r="J133" i="29"/>
  <c r="I133" i="29"/>
  <c r="H133" i="29"/>
  <c r="G133" i="29"/>
  <c r="F133" i="29"/>
  <c r="E133" i="29"/>
  <c r="N132" i="29"/>
  <c r="M132" i="29"/>
  <c r="L132" i="29"/>
  <c r="K132" i="29"/>
  <c r="J132" i="29"/>
  <c r="I132" i="29"/>
  <c r="H132" i="29"/>
  <c r="G132" i="29"/>
  <c r="F132" i="29"/>
  <c r="E132" i="29"/>
  <c r="N131" i="29"/>
  <c r="M131" i="29"/>
  <c r="L131" i="29"/>
  <c r="K131" i="29"/>
  <c r="J131" i="29"/>
  <c r="I131" i="29"/>
  <c r="H131" i="29"/>
  <c r="G131" i="29"/>
  <c r="F131" i="29"/>
  <c r="E131" i="29"/>
  <c r="N130" i="29"/>
  <c r="M130" i="29"/>
  <c r="L130" i="29"/>
  <c r="K130" i="29"/>
  <c r="J130" i="29"/>
  <c r="I130" i="29"/>
  <c r="H130" i="29"/>
  <c r="G130" i="29"/>
  <c r="F130" i="29"/>
  <c r="E130" i="29"/>
  <c r="N129" i="29"/>
  <c r="M129" i="29"/>
  <c r="L129" i="29"/>
  <c r="K129" i="29"/>
  <c r="J129" i="29"/>
  <c r="I129" i="29"/>
  <c r="H129" i="29"/>
  <c r="G129" i="29"/>
  <c r="F129" i="29"/>
  <c r="E129" i="29"/>
  <c r="N128" i="29"/>
  <c r="M128" i="29"/>
  <c r="L128" i="29"/>
  <c r="K128" i="29"/>
  <c r="J128" i="29"/>
  <c r="I128" i="29"/>
  <c r="H128" i="29"/>
  <c r="G128" i="29"/>
  <c r="F128" i="29"/>
  <c r="E128" i="29"/>
  <c r="N127" i="29"/>
  <c r="M127" i="29"/>
  <c r="L127" i="29"/>
  <c r="K127" i="29"/>
  <c r="J127" i="29"/>
  <c r="I127" i="29"/>
  <c r="H127" i="29"/>
  <c r="G127" i="29"/>
  <c r="F127" i="29"/>
  <c r="E127" i="29"/>
  <c r="N126" i="29"/>
  <c r="M126" i="29"/>
  <c r="L126" i="29"/>
  <c r="K126" i="29"/>
  <c r="J126" i="29"/>
  <c r="I126" i="29"/>
  <c r="H126" i="29"/>
  <c r="G126" i="29"/>
  <c r="F126" i="29"/>
  <c r="E126" i="29"/>
  <c r="N125" i="29"/>
  <c r="M125" i="29"/>
  <c r="L125" i="29"/>
  <c r="K125" i="29"/>
  <c r="J125" i="29"/>
  <c r="I125" i="29"/>
  <c r="H125" i="29"/>
  <c r="G125" i="29"/>
  <c r="F125" i="29"/>
  <c r="E125" i="29"/>
  <c r="N124" i="29"/>
  <c r="M124" i="29"/>
  <c r="L124" i="29"/>
  <c r="K124" i="29"/>
  <c r="J124" i="29"/>
  <c r="I124" i="29"/>
  <c r="H124" i="29"/>
  <c r="G124" i="29"/>
  <c r="F124" i="29"/>
  <c r="E124" i="29"/>
  <c r="N123" i="29"/>
  <c r="M123" i="29"/>
  <c r="L123" i="29"/>
  <c r="K123" i="29"/>
  <c r="J123" i="29"/>
  <c r="I123" i="29"/>
  <c r="H123" i="29"/>
  <c r="G123" i="29"/>
  <c r="F123" i="29"/>
  <c r="E123" i="29"/>
  <c r="N121" i="29"/>
  <c r="M121" i="29"/>
  <c r="L121" i="29"/>
  <c r="K121" i="29"/>
  <c r="J121" i="29"/>
  <c r="I121" i="29"/>
  <c r="H121" i="29"/>
  <c r="G121" i="29"/>
  <c r="F121" i="29"/>
  <c r="E121" i="29"/>
  <c r="N120" i="29"/>
  <c r="M120" i="29"/>
  <c r="L120" i="29"/>
  <c r="K120" i="29"/>
  <c r="J120" i="29"/>
  <c r="I120" i="29"/>
  <c r="H120" i="29"/>
  <c r="G120" i="29"/>
  <c r="F120" i="29"/>
  <c r="E120" i="29"/>
  <c r="N119" i="29"/>
  <c r="M119" i="29"/>
  <c r="L119" i="29"/>
  <c r="K119" i="29"/>
  <c r="J119" i="29"/>
  <c r="I119" i="29"/>
  <c r="H119" i="29"/>
  <c r="G119" i="29"/>
  <c r="F119" i="29"/>
  <c r="E119" i="29"/>
  <c r="N118" i="29"/>
  <c r="M118" i="29"/>
  <c r="L118" i="29"/>
  <c r="K118" i="29"/>
  <c r="J118" i="29"/>
  <c r="I118" i="29"/>
  <c r="H118" i="29"/>
  <c r="G118" i="29"/>
  <c r="F118" i="29"/>
  <c r="E118" i="29"/>
  <c r="N117" i="29"/>
  <c r="M117" i="29"/>
  <c r="L117" i="29"/>
  <c r="K117" i="29"/>
  <c r="J117" i="29"/>
  <c r="I117" i="29"/>
  <c r="H117" i="29"/>
  <c r="G117" i="29"/>
  <c r="F117" i="29"/>
  <c r="E117" i="29"/>
  <c r="N116" i="29"/>
  <c r="M116" i="29"/>
  <c r="L116" i="29"/>
  <c r="K116" i="29"/>
  <c r="J116" i="29"/>
  <c r="I116" i="29"/>
  <c r="H116" i="29"/>
  <c r="G116" i="29"/>
  <c r="F116" i="29"/>
  <c r="E116" i="29"/>
  <c r="N115" i="29"/>
  <c r="M115" i="29"/>
  <c r="L115" i="29"/>
  <c r="K115" i="29"/>
  <c r="J115" i="29"/>
  <c r="I115" i="29"/>
  <c r="H115" i="29"/>
  <c r="G115" i="29"/>
  <c r="F115" i="29"/>
  <c r="E115" i="29"/>
  <c r="N114" i="29"/>
  <c r="M114" i="29"/>
  <c r="L114" i="29"/>
  <c r="K114" i="29"/>
  <c r="J114" i="29"/>
  <c r="I114" i="29"/>
  <c r="H114" i="29"/>
  <c r="G114" i="29"/>
  <c r="F114" i="29"/>
  <c r="E114" i="29"/>
  <c r="N113" i="29"/>
  <c r="M113" i="29"/>
  <c r="L113" i="29"/>
  <c r="K113" i="29"/>
  <c r="J113" i="29"/>
  <c r="I113" i="29"/>
  <c r="H113" i="29"/>
  <c r="G113" i="29"/>
  <c r="F113" i="29"/>
  <c r="E113" i="29"/>
  <c r="N112" i="29"/>
  <c r="M112" i="29"/>
  <c r="L112" i="29"/>
  <c r="K112" i="29"/>
  <c r="J112" i="29"/>
  <c r="I112" i="29"/>
  <c r="H112" i="29"/>
  <c r="G112" i="29"/>
  <c r="F112" i="29"/>
  <c r="E112" i="29"/>
  <c r="N111" i="29"/>
  <c r="M111" i="29"/>
  <c r="L111" i="29"/>
  <c r="K111" i="29"/>
  <c r="J111" i="29"/>
  <c r="I111" i="29"/>
  <c r="H111" i="29"/>
  <c r="G111" i="29"/>
  <c r="F111" i="29"/>
  <c r="E111" i="29"/>
  <c r="N110" i="29"/>
  <c r="M110" i="29"/>
  <c r="L110" i="29"/>
  <c r="K110" i="29"/>
  <c r="J110" i="29"/>
  <c r="I110" i="29"/>
  <c r="H110" i="29"/>
  <c r="G110" i="29"/>
  <c r="F110" i="29"/>
  <c r="E110" i="29"/>
  <c r="N108" i="29"/>
  <c r="M108" i="29"/>
  <c r="L108" i="29"/>
  <c r="K108" i="29"/>
  <c r="J108" i="29"/>
  <c r="I108" i="29"/>
  <c r="H108" i="29"/>
  <c r="G108" i="29"/>
  <c r="F108" i="29"/>
  <c r="E108" i="29"/>
  <c r="N107" i="29"/>
  <c r="M107" i="29"/>
  <c r="L107" i="29"/>
  <c r="K107" i="29"/>
  <c r="J107" i="29"/>
  <c r="I107" i="29"/>
  <c r="H107" i="29"/>
  <c r="G107" i="29"/>
  <c r="F107" i="29"/>
  <c r="E107" i="29"/>
  <c r="N106" i="29"/>
  <c r="M106" i="29"/>
  <c r="L106" i="29"/>
  <c r="K106" i="29"/>
  <c r="J106" i="29"/>
  <c r="I106" i="29"/>
  <c r="H106" i="29"/>
  <c r="G106" i="29"/>
  <c r="F106" i="29"/>
  <c r="E106" i="29"/>
  <c r="N105" i="29"/>
  <c r="M105" i="29"/>
  <c r="L105" i="29"/>
  <c r="K105" i="29"/>
  <c r="J105" i="29"/>
  <c r="I105" i="29"/>
  <c r="H105" i="29"/>
  <c r="G105" i="29"/>
  <c r="F105" i="29"/>
  <c r="E105" i="29"/>
  <c r="N104" i="29"/>
  <c r="M104" i="29"/>
  <c r="L104" i="29"/>
  <c r="K104" i="29"/>
  <c r="J104" i="29"/>
  <c r="I104" i="29"/>
  <c r="H104" i="29"/>
  <c r="G104" i="29"/>
  <c r="F104" i="29"/>
  <c r="E104" i="29"/>
  <c r="N103" i="29"/>
  <c r="M103" i="29"/>
  <c r="L103" i="29"/>
  <c r="K103" i="29"/>
  <c r="J103" i="29"/>
  <c r="I103" i="29"/>
  <c r="H103" i="29"/>
  <c r="G103" i="29"/>
  <c r="F103" i="29"/>
  <c r="E103" i="29"/>
  <c r="N102" i="29"/>
  <c r="M102" i="29"/>
  <c r="L102" i="29"/>
  <c r="K102" i="29"/>
  <c r="J102" i="29"/>
  <c r="I102" i="29"/>
  <c r="H102" i="29"/>
  <c r="G102" i="29"/>
  <c r="F102" i="29"/>
  <c r="E102" i="29"/>
  <c r="N101" i="29"/>
  <c r="M101" i="29"/>
  <c r="L101" i="29"/>
  <c r="K101" i="29"/>
  <c r="J101" i="29"/>
  <c r="I101" i="29"/>
  <c r="H101" i="29"/>
  <c r="G101" i="29"/>
  <c r="F101" i="29"/>
  <c r="E101" i="29"/>
  <c r="N100" i="29"/>
  <c r="M100" i="29"/>
  <c r="L100" i="29"/>
  <c r="K100" i="29"/>
  <c r="J100" i="29"/>
  <c r="I100" i="29"/>
  <c r="H100" i="29"/>
  <c r="G100" i="29"/>
  <c r="F100" i="29"/>
  <c r="E100" i="29"/>
  <c r="N99" i="29"/>
  <c r="M99" i="29"/>
  <c r="L99" i="29"/>
  <c r="K99" i="29"/>
  <c r="J99" i="29"/>
  <c r="I99" i="29"/>
  <c r="H99" i="29"/>
  <c r="G99" i="29"/>
  <c r="F99" i="29"/>
  <c r="E99" i="29"/>
  <c r="N98" i="29"/>
  <c r="M98" i="29"/>
  <c r="L98" i="29"/>
  <c r="K98" i="29"/>
  <c r="J98" i="29"/>
  <c r="I98" i="29"/>
  <c r="H98" i="29"/>
  <c r="G98" i="29"/>
  <c r="F98" i="29"/>
  <c r="E98" i="29"/>
  <c r="N97" i="29"/>
  <c r="M97" i="29"/>
  <c r="L97" i="29"/>
  <c r="K97" i="29"/>
  <c r="J97" i="29"/>
  <c r="I97" i="29"/>
  <c r="H97" i="29"/>
  <c r="G97" i="29"/>
  <c r="F97" i="29"/>
  <c r="E97" i="29"/>
  <c r="N96" i="29"/>
  <c r="M96" i="29"/>
  <c r="L96" i="29"/>
  <c r="K96" i="29"/>
  <c r="J96" i="29"/>
  <c r="I96" i="29"/>
  <c r="H96" i="29"/>
  <c r="G96" i="29"/>
  <c r="F96" i="29"/>
  <c r="E96" i="29"/>
  <c r="N95" i="29"/>
  <c r="M95" i="29"/>
  <c r="L95" i="29"/>
  <c r="K95" i="29"/>
  <c r="J95" i="29"/>
  <c r="I95" i="29"/>
  <c r="H95" i="29"/>
  <c r="G95" i="29"/>
  <c r="F95" i="29"/>
  <c r="E95" i="29"/>
  <c r="N94" i="29"/>
  <c r="M94" i="29"/>
  <c r="L94" i="29"/>
  <c r="K94" i="29"/>
  <c r="J94" i="29"/>
  <c r="I94" i="29"/>
  <c r="H94" i="29"/>
  <c r="G94" i="29"/>
  <c r="F94" i="29"/>
  <c r="E94" i="29"/>
  <c r="N93" i="29"/>
  <c r="M93" i="29"/>
  <c r="L93" i="29"/>
  <c r="K93" i="29"/>
  <c r="J93" i="29"/>
  <c r="I93" i="29"/>
  <c r="H93" i="29"/>
  <c r="G93" i="29"/>
  <c r="F93" i="29"/>
  <c r="E93" i="29"/>
  <c r="N92" i="29"/>
  <c r="M92" i="29"/>
  <c r="L92" i="29"/>
  <c r="K92" i="29"/>
  <c r="J92" i="29"/>
  <c r="I92" i="29"/>
  <c r="H92" i="29"/>
  <c r="G92" i="29"/>
  <c r="F92" i="29"/>
  <c r="E92" i="29"/>
  <c r="N91" i="29"/>
  <c r="M91" i="29"/>
  <c r="L91" i="29"/>
  <c r="K91" i="29"/>
  <c r="J91" i="29"/>
  <c r="I91" i="29"/>
  <c r="H91" i="29"/>
  <c r="G91" i="29"/>
  <c r="F91" i="29"/>
  <c r="E91" i="29"/>
  <c r="N89" i="29"/>
  <c r="M89" i="29"/>
  <c r="L89" i="29"/>
  <c r="K89" i="29"/>
  <c r="J89" i="29"/>
  <c r="I89" i="29"/>
  <c r="H89" i="29"/>
  <c r="G89" i="29"/>
  <c r="F89" i="29"/>
  <c r="E89" i="29"/>
  <c r="N88" i="29"/>
  <c r="M88" i="29"/>
  <c r="L88" i="29"/>
  <c r="K88" i="29"/>
  <c r="J88" i="29"/>
  <c r="I88" i="29"/>
  <c r="H88" i="29"/>
  <c r="G88" i="29"/>
  <c r="F88" i="29"/>
  <c r="E88" i="29"/>
  <c r="N87" i="29"/>
  <c r="M87" i="29"/>
  <c r="L87" i="29"/>
  <c r="K87" i="29"/>
  <c r="J87" i="29"/>
  <c r="I87" i="29"/>
  <c r="H87" i="29"/>
  <c r="G87" i="29"/>
  <c r="F87" i="29"/>
  <c r="E87" i="29"/>
  <c r="N86" i="29"/>
  <c r="M86" i="29"/>
  <c r="L86" i="29"/>
  <c r="K86" i="29"/>
  <c r="J86" i="29"/>
  <c r="I86" i="29"/>
  <c r="H86" i="29"/>
  <c r="G86" i="29"/>
  <c r="F86" i="29"/>
  <c r="E86" i="29"/>
  <c r="N85" i="29"/>
  <c r="M85" i="29"/>
  <c r="L85" i="29"/>
  <c r="K85" i="29"/>
  <c r="J85" i="29"/>
  <c r="I85" i="29"/>
  <c r="H85" i="29"/>
  <c r="G85" i="29"/>
  <c r="F85" i="29"/>
  <c r="E85" i="29"/>
  <c r="N84" i="29"/>
  <c r="M84" i="29"/>
  <c r="L84" i="29"/>
  <c r="K84" i="29"/>
  <c r="J84" i="29"/>
  <c r="I84" i="29"/>
  <c r="H84" i="29"/>
  <c r="G84" i="29"/>
  <c r="F84" i="29"/>
  <c r="E84" i="29"/>
  <c r="N83" i="29"/>
  <c r="M83" i="29"/>
  <c r="L83" i="29"/>
  <c r="K83" i="29"/>
  <c r="J83" i="29"/>
  <c r="I83" i="29"/>
  <c r="H83" i="29"/>
  <c r="G83" i="29"/>
  <c r="F83" i="29"/>
  <c r="E83" i="29"/>
  <c r="N82" i="29"/>
  <c r="M82" i="29"/>
  <c r="L82" i="29"/>
  <c r="K82" i="29"/>
  <c r="J82" i="29"/>
  <c r="I82" i="29"/>
  <c r="H82" i="29"/>
  <c r="G82" i="29"/>
  <c r="F82" i="29"/>
  <c r="E82" i="29"/>
  <c r="N81" i="29"/>
  <c r="M81" i="29"/>
  <c r="L81" i="29"/>
  <c r="K81" i="29"/>
  <c r="J81" i="29"/>
  <c r="I81" i="29"/>
  <c r="H81" i="29"/>
  <c r="G81" i="29"/>
  <c r="F81" i="29"/>
  <c r="E81" i="29"/>
  <c r="N80" i="29"/>
  <c r="M80" i="29"/>
  <c r="L80" i="29"/>
  <c r="K80" i="29"/>
  <c r="J80" i="29"/>
  <c r="I80" i="29"/>
  <c r="H80" i="29"/>
  <c r="G80" i="29"/>
  <c r="F80" i="29"/>
  <c r="E80" i="29"/>
  <c r="N78" i="29"/>
  <c r="M78" i="29"/>
  <c r="L78" i="29"/>
  <c r="K78" i="29"/>
  <c r="J78" i="29"/>
  <c r="I78" i="29"/>
  <c r="H78" i="29"/>
  <c r="G78" i="29"/>
  <c r="F78" i="29"/>
  <c r="E78" i="29"/>
  <c r="N77" i="29"/>
  <c r="M77" i="29"/>
  <c r="L77" i="29"/>
  <c r="K77" i="29"/>
  <c r="J77" i="29"/>
  <c r="I77" i="29"/>
  <c r="H77" i="29"/>
  <c r="G77" i="29"/>
  <c r="F77" i="29"/>
  <c r="E77" i="29"/>
  <c r="N76" i="29"/>
  <c r="M76" i="29"/>
  <c r="L76" i="29"/>
  <c r="K76" i="29"/>
  <c r="J76" i="29"/>
  <c r="I76" i="29"/>
  <c r="H76" i="29"/>
  <c r="G76" i="29"/>
  <c r="F76" i="29"/>
  <c r="E76" i="29"/>
  <c r="N75" i="29"/>
  <c r="M75" i="29"/>
  <c r="L75" i="29"/>
  <c r="K75" i="29"/>
  <c r="J75" i="29"/>
  <c r="I75" i="29"/>
  <c r="H75" i="29"/>
  <c r="G75" i="29"/>
  <c r="F75" i="29"/>
  <c r="E75" i="29"/>
  <c r="N74" i="29"/>
  <c r="M74" i="29"/>
  <c r="L74" i="29"/>
  <c r="K74" i="29"/>
  <c r="J74" i="29"/>
  <c r="I74" i="29"/>
  <c r="H74" i="29"/>
  <c r="G74" i="29"/>
  <c r="F74" i="29"/>
  <c r="E74" i="29"/>
  <c r="N72" i="29"/>
  <c r="M72" i="29"/>
  <c r="L72" i="29"/>
  <c r="K72" i="29"/>
  <c r="J72" i="29"/>
  <c r="I72" i="29"/>
  <c r="H72" i="29"/>
  <c r="G72" i="29"/>
  <c r="F72" i="29"/>
  <c r="E72" i="29"/>
  <c r="N71" i="29"/>
  <c r="M71" i="29"/>
  <c r="L71" i="29"/>
  <c r="K71" i="29"/>
  <c r="J71" i="29"/>
  <c r="I71" i="29"/>
  <c r="H71" i="29"/>
  <c r="G71" i="29"/>
  <c r="F71" i="29"/>
  <c r="E71" i="29"/>
  <c r="N70" i="29"/>
  <c r="M70" i="29"/>
  <c r="L70" i="29"/>
  <c r="K70" i="29"/>
  <c r="J70" i="29"/>
  <c r="I70" i="29"/>
  <c r="H70" i="29"/>
  <c r="G70" i="29"/>
  <c r="F70" i="29"/>
  <c r="E70" i="29"/>
  <c r="N69" i="29"/>
  <c r="M69" i="29"/>
  <c r="L69" i="29"/>
  <c r="K69" i="29"/>
  <c r="J69" i="29"/>
  <c r="I69" i="29"/>
  <c r="H69" i="29"/>
  <c r="G69" i="29"/>
  <c r="F69" i="29"/>
  <c r="E69" i="29"/>
  <c r="N68" i="29"/>
  <c r="M68" i="29"/>
  <c r="L68" i="29"/>
  <c r="K68" i="29"/>
  <c r="J68" i="29"/>
  <c r="I68" i="29"/>
  <c r="H68" i="29"/>
  <c r="G68" i="29"/>
  <c r="F68" i="29"/>
  <c r="E68" i="29"/>
  <c r="N67" i="29"/>
  <c r="M67" i="29"/>
  <c r="L67" i="29"/>
  <c r="K67" i="29"/>
  <c r="J67" i="29"/>
  <c r="I67" i="29"/>
  <c r="H67" i="29"/>
  <c r="G67" i="29"/>
  <c r="F67" i="29"/>
  <c r="E67" i="29"/>
  <c r="N66" i="29"/>
  <c r="M66" i="29"/>
  <c r="L66" i="29"/>
  <c r="K66" i="29"/>
  <c r="J66" i="29"/>
  <c r="I66" i="29"/>
  <c r="H66" i="29"/>
  <c r="G66" i="29"/>
  <c r="F66" i="29"/>
  <c r="E66" i="29"/>
  <c r="N65" i="29"/>
  <c r="M65" i="29"/>
  <c r="L65" i="29"/>
  <c r="K65" i="29"/>
  <c r="J65" i="29"/>
  <c r="I65" i="29"/>
  <c r="H65" i="29"/>
  <c r="G65" i="29"/>
  <c r="F65" i="29"/>
  <c r="E65" i="29"/>
  <c r="N64" i="29"/>
  <c r="M64" i="29"/>
  <c r="L64" i="29"/>
  <c r="K64" i="29"/>
  <c r="J64" i="29"/>
  <c r="I64" i="29"/>
  <c r="H64" i="29"/>
  <c r="G64" i="29"/>
  <c r="F64" i="29"/>
  <c r="E64" i="29"/>
  <c r="N63" i="29"/>
  <c r="M63" i="29"/>
  <c r="L63" i="29"/>
  <c r="K63" i="29"/>
  <c r="J63" i="29"/>
  <c r="I63" i="29"/>
  <c r="H63" i="29"/>
  <c r="G63" i="29"/>
  <c r="F63" i="29"/>
  <c r="E63" i="29"/>
  <c r="N61" i="29"/>
  <c r="M61" i="29"/>
  <c r="L61" i="29"/>
  <c r="K61" i="29"/>
  <c r="J61" i="29"/>
  <c r="I61" i="29"/>
  <c r="H61" i="29"/>
  <c r="G61" i="29"/>
  <c r="F61" i="29"/>
  <c r="E61" i="29"/>
  <c r="N60" i="29"/>
  <c r="M60" i="29"/>
  <c r="L60" i="29"/>
  <c r="K60" i="29"/>
  <c r="J60" i="29"/>
  <c r="I60" i="29"/>
  <c r="H60" i="29"/>
  <c r="G60" i="29"/>
  <c r="F60" i="29"/>
  <c r="E60" i="29"/>
  <c r="N59" i="29"/>
  <c r="M59" i="29"/>
  <c r="L59" i="29"/>
  <c r="K59" i="29"/>
  <c r="J59" i="29"/>
  <c r="I59" i="29"/>
  <c r="H59" i="29"/>
  <c r="G59" i="29"/>
  <c r="F59" i="29"/>
  <c r="E59" i="29"/>
  <c r="N58" i="29"/>
  <c r="M58" i="29"/>
  <c r="L58" i="29"/>
  <c r="K58" i="29"/>
  <c r="J58" i="29"/>
  <c r="I58" i="29"/>
  <c r="H58" i="29"/>
  <c r="G58" i="29"/>
  <c r="F58" i="29"/>
  <c r="E58" i="29"/>
  <c r="N57" i="29"/>
  <c r="M57" i="29"/>
  <c r="L57" i="29"/>
  <c r="K57" i="29"/>
  <c r="J57" i="29"/>
  <c r="I57" i="29"/>
  <c r="H57" i="29"/>
  <c r="G57" i="29"/>
  <c r="F57" i="29"/>
  <c r="E57" i="29"/>
  <c r="N56" i="29"/>
  <c r="M56" i="29"/>
  <c r="L56" i="29"/>
  <c r="K56" i="29"/>
  <c r="J56" i="29"/>
  <c r="I56" i="29"/>
  <c r="H56" i="29"/>
  <c r="G56" i="29"/>
  <c r="F56" i="29"/>
  <c r="E56" i="29"/>
  <c r="N55" i="29"/>
  <c r="M55" i="29"/>
  <c r="L55" i="29"/>
  <c r="K55" i="29"/>
  <c r="J55" i="29"/>
  <c r="I55" i="29"/>
  <c r="H55" i="29"/>
  <c r="G55" i="29"/>
  <c r="F55" i="29"/>
  <c r="E55" i="29"/>
  <c r="N54" i="29"/>
  <c r="M54" i="29"/>
  <c r="L54" i="29"/>
  <c r="K54" i="29"/>
  <c r="J54" i="29"/>
  <c r="I54" i="29"/>
  <c r="H54" i="29"/>
  <c r="G54" i="29"/>
  <c r="F54" i="29"/>
  <c r="E54" i="29"/>
  <c r="N53" i="29"/>
  <c r="M53" i="29"/>
  <c r="L53" i="29"/>
  <c r="K53" i="29"/>
  <c r="J53" i="29"/>
  <c r="I53" i="29"/>
  <c r="H53" i="29"/>
  <c r="G53" i="29"/>
  <c r="F53" i="29"/>
  <c r="E53" i="29"/>
  <c r="N52" i="29"/>
  <c r="M52" i="29"/>
  <c r="L52" i="29"/>
  <c r="K52" i="29"/>
  <c r="J52" i="29"/>
  <c r="I52" i="29"/>
  <c r="H52" i="29"/>
  <c r="G52" i="29"/>
  <c r="F52" i="29"/>
  <c r="E52" i="29"/>
  <c r="N51" i="29"/>
  <c r="M51" i="29"/>
  <c r="L51" i="29"/>
  <c r="K51" i="29"/>
  <c r="J51" i="29"/>
  <c r="I51" i="29"/>
  <c r="H51" i="29"/>
  <c r="G51" i="29"/>
  <c r="F51" i="29"/>
  <c r="E51" i="29"/>
  <c r="N50" i="29"/>
  <c r="M50" i="29"/>
  <c r="L50" i="29"/>
  <c r="K50" i="29"/>
  <c r="J50" i="29"/>
  <c r="I50" i="29"/>
  <c r="H50" i="29"/>
  <c r="G50" i="29"/>
  <c r="F50" i="29"/>
  <c r="E50" i="29"/>
  <c r="N49" i="29"/>
  <c r="M49" i="29"/>
  <c r="L49" i="29"/>
  <c r="K49" i="29"/>
  <c r="J49" i="29"/>
  <c r="I49" i="29"/>
  <c r="H49" i="29"/>
  <c r="G49" i="29"/>
  <c r="F49" i="29"/>
  <c r="E49" i="29"/>
  <c r="N47" i="29"/>
  <c r="M47" i="29"/>
  <c r="L47" i="29"/>
  <c r="K47" i="29"/>
  <c r="J47" i="29"/>
  <c r="I47" i="29"/>
  <c r="H47" i="29"/>
  <c r="G47" i="29"/>
  <c r="F47" i="29"/>
  <c r="E47" i="29"/>
  <c r="N46" i="29"/>
  <c r="M46" i="29"/>
  <c r="L46" i="29"/>
  <c r="K46" i="29"/>
  <c r="J46" i="29"/>
  <c r="I46" i="29"/>
  <c r="H46" i="29"/>
  <c r="G46" i="29"/>
  <c r="F46" i="29"/>
  <c r="E46" i="29"/>
  <c r="N45" i="29"/>
  <c r="M45" i="29"/>
  <c r="L45" i="29"/>
  <c r="K45" i="29"/>
  <c r="J45" i="29"/>
  <c r="I45" i="29"/>
  <c r="H45" i="29"/>
  <c r="G45" i="29"/>
  <c r="F45" i="29"/>
  <c r="E45" i="29"/>
  <c r="N44" i="29"/>
  <c r="M44" i="29"/>
  <c r="L44" i="29"/>
  <c r="K44" i="29"/>
  <c r="J44" i="29"/>
  <c r="I44" i="29"/>
  <c r="H44" i="29"/>
  <c r="G44" i="29"/>
  <c r="F44" i="29"/>
  <c r="E44" i="29"/>
  <c r="N43" i="29"/>
  <c r="M43" i="29"/>
  <c r="L43" i="29"/>
  <c r="K43" i="29"/>
  <c r="J43" i="29"/>
  <c r="I43" i="29"/>
  <c r="H43" i="29"/>
  <c r="G43" i="29"/>
  <c r="F43" i="29"/>
  <c r="E43" i="29"/>
  <c r="N42" i="29"/>
  <c r="M42" i="29"/>
  <c r="L42" i="29"/>
  <c r="K42" i="29"/>
  <c r="J42" i="29"/>
  <c r="I42" i="29"/>
  <c r="H42" i="29"/>
  <c r="G42" i="29"/>
  <c r="F42" i="29"/>
  <c r="E42" i="29"/>
  <c r="N41" i="29"/>
  <c r="M41" i="29"/>
  <c r="L41" i="29"/>
  <c r="K41" i="29"/>
  <c r="J41" i="29"/>
  <c r="I41" i="29"/>
  <c r="H41" i="29"/>
  <c r="G41" i="29"/>
  <c r="F41" i="29"/>
  <c r="E41" i="29"/>
  <c r="N40" i="29"/>
  <c r="M40" i="29"/>
  <c r="L40" i="29"/>
  <c r="K40" i="29"/>
  <c r="J40" i="29"/>
  <c r="I40" i="29"/>
  <c r="H40" i="29"/>
  <c r="G40" i="29"/>
  <c r="F40" i="29"/>
  <c r="E40" i="29"/>
  <c r="N39" i="29"/>
  <c r="M39" i="29"/>
  <c r="L39" i="29"/>
  <c r="K39" i="29"/>
  <c r="J39" i="29"/>
  <c r="I39" i="29"/>
  <c r="H39" i="29"/>
  <c r="G39" i="29"/>
  <c r="F39" i="29"/>
  <c r="E39" i="29"/>
  <c r="N38" i="29"/>
  <c r="M38" i="29"/>
  <c r="L38" i="29"/>
  <c r="K38" i="29"/>
  <c r="J38" i="29"/>
  <c r="I38" i="29"/>
  <c r="H38" i="29"/>
  <c r="G38" i="29"/>
  <c r="F38" i="29"/>
  <c r="E38" i="29"/>
  <c r="N36" i="29"/>
  <c r="M36" i="29"/>
  <c r="L36" i="29"/>
  <c r="K36" i="29"/>
  <c r="J36" i="29"/>
  <c r="I36" i="29"/>
  <c r="H36" i="29"/>
  <c r="G36" i="29"/>
  <c r="F36" i="29"/>
  <c r="E36" i="29"/>
  <c r="N35" i="29"/>
  <c r="M35" i="29"/>
  <c r="L35" i="29"/>
  <c r="K35" i="29"/>
  <c r="J35" i="29"/>
  <c r="I35" i="29"/>
  <c r="H35" i="29"/>
  <c r="G35" i="29"/>
  <c r="F35" i="29"/>
  <c r="E35" i="29"/>
  <c r="N34" i="29"/>
  <c r="M34" i="29"/>
  <c r="L34" i="29"/>
  <c r="K34" i="29"/>
  <c r="J34" i="29"/>
  <c r="I34" i="29"/>
  <c r="H34" i="29"/>
  <c r="G34" i="29"/>
  <c r="F34" i="29"/>
  <c r="E34" i="29"/>
  <c r="N33" i="29"/>
  <c r="M33" i="29"/>
  <c r="L33" i="29"/>
  <c r="K33" i="29"/>
  <c r="J33" i="29"/>
  <c r="I33" i="29"/>
  <c r="H33" i="29"/>
  <c r="G33" i="29"/>
  <c r="F33" i="29"/>
  <c r="E33" i="29"/>
  <c r="N32" i="29"/>
  <c r="M32" i="29"/>
  <c r="L32" i="29"/>
  <c r="K32" i="29"/>
  <c r="J32" i="29"/>
  <c r="I32" i="29"/>
  <c r="H32" i="29"/>
  <c r="G32" i="29"/>
  <c r="F32" i="29"/>
  <c r="E32" i="29"/>
  <c r="N31" i="29"/>
  <c r="M31" i="29"/>
  <c r="L31" i="29"/>
  <c r="K31" i="29"/>
  <c r="J31" i="29"/>
  <c r="I31" i="29"/>
  <c r="H31" i="29"/>
  <c r="G31" i="29"/>
  <c r="F31" i="29"/>
  <c r="E31" i="29"/>
  <c r="N30" i="29"/>
  <c r="M30" i="29"/>
  <c r="L30" i="29"/>
  <c r="K30" i="29"/>
  <c r="J30" i="29"/>
  <c r="I30" i="29"/>
  <c r="H30" i="29"/>
  <c r="G30" i="29"/>
  <c r="F30" i="29"/>
  <c r="E30" i="29"/>
  <c r="N29" i="29"/>
  <c r="M29" i="29"/>
  <c r="L29" i="29"/>
  <c r="K29" i="29"/>
  <c r="J29" i="29"/>
  <c r="I29" i="29"/>
  <c r="H29" i="29"/>
  <c r="G29" i="29"/>
  <c r="F29" i="29"/>
  <c r="E29" i="29"/>
  <c r="N28" i="29"/>
  <c r="M28" i="29"/>
  <c r="L28" i="29"/>
  <c r="K28" i="29"/>
  <c r="J28" i="29"/>
  <c r="I28" i="29"/>
  <c r="H28" i="29"/>
  <c r="G28" i="29"/>
  <c r="F28" i="29"/>
  <c r="E28" i="29"/>
  <c r="N27" i="29"/>
  <c r="M27" i="29"/>
  <c r="L27" i="29"/>
  <c r="K27" i="29"/>
  <c r="J27" i="29"/>
  <c r="I27" i="29"/>
  <c r="H27" i="29"/>
  <c r="G27" i="29"/>
  <c r="F27" i="29"/>
  <c r="E27" i="29"/>
  <c r="N26" i="29"/>
  <c r="M26" i="29"/>
  <c r="L26" i="29"/>
  <c r="K26" i="29"/>
  <c r="J26" i="29"/>
  <c r="I26" i="29"/>
  <c r="H26" i="29"/>
  <c r="G26" i="29"/>
  <c r="F26" i="29"/>
  <c r="E26" i="29"/>
  <c r="N24" i="29"/>
  <c r="M24" i="29"/>
  <c r="L24" i="29"/>
  <c r="K24" i="29"/>
  <c r="J24" i="29"/>
  <c r="I24" i="29"/>
  <c r="H24" i="29"/>
  <c r="G24" i="29"/>
  <c r="F24" i="29"/>
  <c r="E24" i="29"/>
  <c r="N23" i="29"/>
  <c r="M23" i="29"/>
  <c r="L23" i="29"/>
  <c r="K23" i="29"/>
  <c r="J23" i="29"/>
  <c r="I23" i="29"/>
  <c r="H23" i="29"/>
  <c r="G23" i="29"/>
  <c r="F23" i="29"/>
  <c r="E23" i="29"/>
  <c r="N22" i="29"/>
  <c r="M22" i="29"/>
  <c r="L22" i="29"/>
  <c r="K22" i="29"/>
  <c r="J22" i="29"/>
  <c r="I22" i="29"/>
  <c r="H22" i="29"/>
  <c r="G22" i="29"/>
  <c r="F22" i="29"/>
  <c r="E22" i="29"/>
  <c r="N21" i="29"/>
  <c r="M21" i="29"/>
  <c r="L21" i="29"/>
  <c r="K21" i="29"/>
  <c r="J21" i="29"/>
  <c r="I21" i="29"/>
  <c r="H21" i="29"/>
  <c r="G21" i="29"/>
  <c r="F21" i="29"/>
  <c r="E21" i="29"/>
  <c r="N20" i="29"/>
  <c r="M20" i="29"/>
  <c r="L20" i="29"/>
  <c r="K20" i="29"/>
  <c r="J20" i="29"/>
  <c r="I20" i="29"/>
  <c r="H20" i="29"/>
  <c r="G20" i="29"/>
  <c r="F20" i="29"/>
  <c r="E20" i="29"/>
  <c r="N19" i="29"/>
  <c r="M19" i="29"/>
  <c r="L19" i="29"/>
  <c r="K19" i="29"/>
  <c r="J19" i="29"/>
  <c r="I19" i="29"/>
  <c r="H19" i="29"/>
  <c r="G19" i="29"/>
  <c r="F19" i="29"/>
  <c r="E19" i="29"/>
  <c r="N18" i="29"/>
  <c r="M18" i="29"/>
  <c r="L18" i="29"/>
  <c r="K18" i="29"/>
  <c r="J18" i="29"/>
  <c r="I18" i="29"/>
  <c r="H18" i="29"/>
  <c r="G18" i="29"/>
  <c r="F18" i="29"/>
  <c r="E18" i="29"/>
  <c r="N17" i="29"/>
  <c r="M17" i="29"/>
  <c r="L17" i="29"/>
  <c r="K17" i="29"/>
  <c r="J17" i="29"/>
  <c r="I17" i="29"/>
  <c r="H17" i="29"/>
  <c r="G17" i="29"/>
  <c r="F17" i="29"/>
  <c r="E17" i="29"/>
  <c r="N16" i="29"/>
  <c r="M16" i="29"/>
  <c r="L16" i="29"/>
  <c r="K16" i="29"/>
  <c r="J16" i="29"/>
  <c r="I16" i="29"/>
  <c r="H16" i="29"/>
  <c r="G16" i="29"/>
  <c r="F16" i="29"/>
  <c r="E16" i="29"/>
  <c r="N15" i="29"/>
  <c r="M15" i="29"/>
  <c r="L15" i="29"/>
  <c r="K15" i="29"/>
  <c r="J15" i="29"/>
  <c r="I15" i="29"/>
  <c r="H15" i="29"/>
  <c r="G15" i="29"/>
  <c r="F15" i="29"/>
  <c r="E15" i="29"/>
  <c r="N14" i="29"/>
  <c r="M14" i="29"/>
  <c r="L14" i="29"/>
  <c r="K14" i="29"/>
  <c r="J14" i="29"/>
  <c r="I14" i="29"/>
  <c r="H14" i="29"/>
  <c r="G14" i="29"/>
  <c r="F14" i="29"/>
  <c r="E14" i="29"/>
  <c r="N13" i="29"/>
  <c r="M13" i="29"/>
  <c r="L13" i="29"/>
  <c r="K13" i="29"/>
  <c r="J13" i="29"/>
  <c r="I13" i="29"/>
  <c r="H13" i="29"/>
  <c r="G13" i="29"/>
  <c r="F13" i="29"/>
  <c r="E13" i="29"/>
  <c r="N12" i="29"/>
  <c r="M12" i="29"/>
  <c r="L12" i="29"/>
  <c r="K12" i="29"/>
  <c r="J12" i="29"/>
  <c r="I12" i="29"/>
  <c r="H12" i="29"/>
  <c r="G12" i="29"/>
  <c r="F12" i="29"/>
  <c r="E12" i="29"/>
  <c r="U25" i="1" l="1"/>
  <c r="E143" i="6"/>
  <c r="F143" i="6"/>
  <c r="G143" i="6"/>
  <c r="H143" i="6"/>
  <c r="I143" i="6"/>
  <c r="J143" i="6"/>
  <c r="K143" i="6"/>
  <c r="L143" i="6"/>
  <c r="M143" i="6"/>
  <c r="N143" i="6"/>
  <c r="E144" i="6"/>
  <c r="F144" i="6"/>
  <c r="G144" i="6"/>
  <c r="H144" i="6"/>
  <c r="I144" i="6"/>
  <c r="J144" i="6"/>
  <c r="K144" i="6"/>
  <c r="L144" i="6"/>
  <c r="M144" i="6"/>
  <c r="N144" i="6"/>
  <c r="E145" i="6"/>
  <c r="F145" i="6"/>
  <c r="G145" i="6"/>
  <c r="H145" i="6"/>
  <c r="I145" i="6"/>
  <c r="J145" i="6"/>
  <c r="K145" i="6"/>
  <c r="L145" i="6"/>
  <c r="M145" i="6"/>
  <c r="N145" i="6"/>
  <c r="E146" i="6"/>
  <c r="F146" i="6"/>
  <c r="G146" i="6"/>
  <c r="H146" i="6"/>
  <c r="I146" i="6"/>
  <c r="J146" i="6"/>
  <c r="K146" i="6"/>
  <c r="L146" i="6"/>
  <c r="M146" i="6"/>
  <c r="N146" i="6"/>
  <c r="E147" i="6"/>
  <c r="F147" i="6"/>
  <c r="G147" i="6"/>
  <c r="H147" i="6"/>
  <c r="I147" i="6"/>
  <c r="J147" i="6"/>
  <c r="K147" i="6"/>
  <c r="L147" i="6"/>
  <c r="M147" i="6"/>
  <c r="N147" i="6"/>
  <c r="E148" i="6"/>
  <c r="F148" i="6"/>
  <c r="G148" i="6"/>
  <c r="H148" i="6"/>
  <c r="I148" i="6"/>
  <c r="J148" i="6"/>
  <c r="K148" i="6"/>
  <c r="L148" i="6"/>
  <c r="M148" i="6"/>
  <c r="N148" i="6"/>
  <c r="N142" i="6"/>
  <c r="M142" i="6"/>
  <c r="L142" i="6"/>
  <c r="K142" i="6"/>
  <c r="J142" i="6"/>
  <c r="I142" i="6"/>
  <c r="H142" i="6"/>
  <c r="G142" i="6"/>
  <c r="F142" i="6"/>
  <c r="E142" i="6"/>
  <c r="E138" i="6"/>
  <c r="F138" i="6"/>
  <c r="G138" i="6"/>
  <c r="H138" i="6"/>
  <c r="I138" i="6"/>
  <c r="J138" i="6"/>
  <c r="K138" i="6"/>
  <c r="L138" i="6"/>
  <c r="M138" i="6"/>
  <c r="N138" i="6"/>
  <c r="E139" i="6"/>
  <c r="F139" i="6"/>
  <c r="G139" i="6"/>
  <c r="H139" i="6"/>
  <c r="I139" i="6"/>
  <c r="J139" i="6"/>
  <c r="K139" i="6"/>
  <c r="L139" i="6"/>
  <c r="M139" i="6"/>
  <c r="N139" i="6"/>
  <c r="E140" i="6"/>
  <c r="F140" i="6"/>
  <c r="G140" i="6"/>
  <c r="H140" i="6"/>
  <c r="I140" i="6"/>
  <c r="J140" i="6"/>
  <c r="K140" i="6"/>
  <c r="L140" i="6"/>
  <c r="M140" i="6"/>
  <c r="N140" i="6"/>
  <c r="N137" i="6"/>
  <c r="M137" i="6"/>
  <c r="L137" i="6"/>
  <c r="K137" i="6"/>
  <c r="J137" i="6"/>
  <c r="I137" i="6"/>
  <c r="H137" i="6"/>
  <c r="G137" i="6"/>
  <c r="F137" i="6"/>
  <c r="E137" i="6"/>
  <c r="E124" i="6"/>
  <c r="F124" i="6"/>
  <c r="G124" i="6"/>
  <c r="H124" i="6"/>
  <c r="I124" i="6"/>
  <c r="J124" i="6"/>
  <c r="K124" i="6"/>
  <c r="L124" i="6"/>
  <c r="M124" i="6"/>
  <c r="N124" i="6"/>
  <c r="E125" i="6"/>
  <c r="F125" i="6"/>
  <c r="G125" i="6"/>
  <c r="H125" i="6"/>
  <c r="I125" i="6"/>
  <c r="J125" i="6"/>
  <c r="K125" i="6"/>
  <c r="L125" i="6"/>
  <c r="M125" i="6"/>
  <c r="N125" i="6"/>
  <c r="E126" i="6"/>
  <c r="F126" i="6"/>
  <c r="G126" i="6"/>
  <c r="H126" i="6"/>
  <c r="I126" i="6"/>
  <c r="J126" i="6"/>
  <c r="K126" i="6"/>
  <c r="L126" i="6"/>
  <c r="M126" i="6"/>
  <c r="N126" i="6"/>
  <c r="E127" i="6"/>
  <c r="F127" i="6"/>
  <c r="G127" i="6"/>
  <c r="H127" i="6"/>
  <c r="I127" i="6"/>
  <c r="J127" i="6"/>
  <c r="K127" i="6"/>
  <c r="L127" i="6"/>
  <c r="M127" i="6"/>
  <c r="N127" i="6"/>
  <c r="E128" i="6"/>
  <c r="F128" i="6"/>
  <c r="G128" i="6"/>
  <c r="H128" i="6"/>
  <c r="I128" i="6"/>
  <c r="J128" i="6"/>
  <c r="K128" i="6"/>
  <c r="L128" i="6"/>
  <c r="M128" i="6"/>
  <c r="N128" i="6"/>
  <c r="E129" i="6"/>
  <c r="F129" i="6"/>
  <c r="G129" i="6"/>
  <c r="H129" i="6"/>
  <c r="I129" i="6"/>
  <c r="J129" i="6"/>
  <c r="K129" i="6"/>
  <c r="L129" i="6"/>
  <c r="M129" i="6"/>
  <c r="N129" i="6"/>
  <c r="E130" i="6"/>
  <c r="F130" i="6"/>
  <c r="G130" i="6"/>
  <c r="H130" i="6"/>
  <c r="I130" i="6"/>
  <c r="J130" i="6"/>
  <c r="K130" i="6"/>
  <c r="L130" i="6"/>
  <c r="M130" i="6"/>
  <c r="N130" i="6"/>
  <c r="E131" i="6"/>
  <c r="F131" i="6"/>
  <c r="G131" i="6"/>
  <c r="H131" i="6"/>
  <c r="I131" i="6"/>
  <c r="J131" i="6"/>
  <c r="K131" i="6"/>
  <c r="L131" i="6"/>
  <c r="M131" i="6"/>
  <c r="N131" i="6"/>
  <c r="E132" i="6"/>
  <c r="F132" i="6"/>
  <c r="G132" i="6"/>
  <c r="H132" i="6"/>
  <c r="I132" i="6"/>
  <c r="J132" i="6"/>
  <c r="K132" i="6"/>
  <c r="L132" i="6"/>
  <c r="M132" i="6"/>
  <c r="N132" i="6"/>
  <c r="E133" i="6"/>
  <c r="F133" i="6"/>
  <c r="G133" i="6"/>
  <c r="H133" i="6"/>
  <c r="I133" i="6"/>
  <c r="J133" i="6"/>
  <c r="K133" i="6"/>
  <c r="L133" i="6"/>
  <c r="M133" i="6"/>
  <c r="N133" i="6"/>
  <c r="E134" i="6"/>
  <c r="F134" i="6"/>
  <c r="G134" i="6"/>
  <c r="H134" i="6"/>
  <c r="I134" i="6"/>
  <c r="J134" i="6"/>
  <c r="K134" i="6"/>
  <c r="L134" i="6"/>
  <c r="M134" i="6"/>
  <c r="N134" i="6"/>
  <c r="E135" i="6"/>
  <c r="F135" i="6"/>
  <c r="G135" i="6"/>
  <c r="H135" i="6"/>
  <c r="I135" i="6"/>
  <c r="J135" i="6"/>
  <c r="K135" i="6"/>
  <c r="L135" i="6"/>
  <c r="M135" i="6"/>
  <c r="N135" i="6"/>
  <c r="N123" i="6"/>
  <c r="M123" i="6"/>
  <c r="L123" i="6"/>
  <c r="K123" i="6"/>
  <c r="J123" i="6"/>
  <c r="I123" i="6"/>
  <c r="H123" i="6"/>
  <c r="G123" i="6"/>
  <c r="F123" i="6"/>
  <c r="E123" i="6"/>
  <c r="E111" i="6"/>
  <c r="F111" i="6"/>
  <c r="G111" i="6"/>
  <c r="H111" i="6"/>
  <c r="I111" i="6"/>
  <c r="J111" i="6"/>
  <c r="K111" i="6"/>
  <c r="L111" i="6"/>
  <c r="M111" i="6"/>
  <c r="N111" i="6"/>
  <c r="E112" i="6"/>
  <c r="F112" i="6"/>
  <c r="G112" i="6"/>
  <c r="H112" i="6"/>
  <c r="I112" i="6"/>
  <c r="J112" i="6"/>
  <c r="K112" i="6"/>
  <c r="L112" i="6"/>
  <c r="M112" i="6"/>
  <c r="N112" i="6"/>
  <c r="E113" i="6"/>
  <c r="F113" i="6"/>
  <c r="G113" i="6"/>
  <c r="H113" i="6"/>
  <c r="I113" i="6"/>
  <c r="J113" i="6"/>
  <c r="K113" i="6"/>
  <c r="L113" i="6"/>
  <c r="M113" i="6"/>
  <c r="N113" i="6"/>
  <c r="E114" i="6"/>
  <c r="F114" i="6"/>
  <c r="G114" i="6"/>
  <c r="H114" i="6"/>
  <c r="I114" i="6"/>
  <c r="J114" i="6"/>
  <c r="K114" i="6"/>
  <c r="L114" i="6"/>
  <c r="M114" i="6"/>
  <c r="N114" i="6"/>
  <c r="E115" i="6"/>
  <c r="F115" i="6"/>
  <c r="G115" i="6"/>
  <c r="H115" i="6"/>
  <c r="I115" i="6"/>
  <c r="J115" i="6"/>
  <c r="K115" i="6"/>
  <c r="L115" i="6"/>
  <c r="M115" i="6"/>
  <c r="N115" i="6"/>
  <c r="E116" i="6"/>
  <c r="F116" i="6"/>
  <c r="G116" i="6"/>
  <c r="H116" i="6"/>
  <c r="I116" i="6"/>
  <c r="J116" i="6"/>
  <c r="K116" i="6"/>
  <c r="L116" i="6"/>
  <c r="M116" i="6"/>
  <c r="N116" i="6"/>
  <c r="E117" i="6"/>
  <c r="F117" i="6"/>
  <c r="G117" i="6"/>
  <c r="H117" i="6"/>
  <c r="I117" i="6"/>
  <c r="J117" i="6"/>
  <c r="K117" i="6"/>
  <c r="L117" i="6"/>
  <c r="M117" i="6"/>
  <c r="N117" i="6"/>
  <c r="E118" i="6"/>
  <c r="F118" i="6"/>
  <c r="G118" i="6"/>
  <c r="H118" i="6"/>
  <c r="I118" i="6"/>
  <c r="J118" i="6"/>
  <c r="K118" i="6"/>
  <c r="L118" i="6"/>
  <c r="M118" i="6"/>
  <c r="N118" i="6"/>
  <c r="E119" i="6"/>
  <c r="F119" i="6"/>
  <c r="G119" i="6"/>
  <c r="H119" i="6"/>
  <c r="I119" i="6"/>
  <c r="J119" i="6"/>
  <c r="K119" i="6"/>
  <c r="L119" i="6"/>
  <c r="M119" i="6"/>
  <c r="N119" i="6"/>
  <c r="E120" i="6"/>
  <c r="F120" i="6"/>
  <c r="G120" i="6"/>
  <c r="H120" i="6"/>
  <c r="I120" i="6"/>
  <c r="J120" i="6"/>
  <c r="K120" i="6"/>
  <c r="L120" i="6"/>
  <c r="M120" i="6"/>
  <c r="N120" i="6"/>
  <c r="E121" i="6"/>
  <c r="F121" i="6"/>
  <c r="G121" i="6"/>
  <c r="H121" i="6"/>
  <c r="I121" i="6"/>
  <c r="J121" i="6"/>
  <c r="K121" i="6"/>
  <c r="L121" i="6"/>
  <c r="M121" i="6"/>
  <c r="N121" i="6"/>
  <c r="N110" i="6"/>
  <c r="M110" i="6"/>
  <c r="L110" i="6"/>
  <c r="K110" i="6"/>
  <c r="J110" i="6"/>
  <c r="I110" i="6"/>
  <c r="H110" i="6"/>
  <c r="G110" i="6"/>
  <c r="F110" i="6"/>
  <c r="E110" i="6"/>
  <c r="E92" i="6"/>
  <c r="F92" i="6"/>
  <c r="G92" i="6"/>
  <c r="H92" i="6"/>
  <c r="I92" i="6"/>
  <c r="J92" i="6"/>
  <c r="K92" i="6"/>
  <c r="L92" i="6"/>
  <c r="M92" i="6"/>
  <c r="N92" i="6"/>
  <c r="E93" i="6"/>
  <c r="F93" i="6"/>
  <c r="G93" i="6"/>
  <c r="H93" i="6"/>
  <c r="I93" i="6"/>
  <c r="J93" i="6"/>
  <c r="K93" i="6"/>
  <c r="L93" i="6"/>
  <c r="M93" i="6"/>
  <c r="N93" i="6"/>
  <c r="E94" i="6"/>
  <c r="F94" i="6"/>
  <c r="G94" i="6"/>
  <c r="H94" i="6"/>
  <c r="I94" i="6"/>
  <c r="J94" i="6"/>
  <c r="K94" i="6"/>
  <c r="L94" i="6"/>
  <c r="M94" i="6"/>
  <c r="N94" i="6"/>
  <c r="E95" i="6"/>
  <c r="F95" i="6"/>
  <c r="G95" i="6"/>
  <c r="H95" i="6"/>
  <c r="I95" i="6"/>
  <c r="J95" i="6"/>
  <c r="K95" i="6"/>
  <c r="L95" i="6"/>
  <c r="M95" i="6"/>
  <c r="N95" i="6"/>
  <c r="E96" i="6"/>
  <c r="F96" i="6"/>
  <c r="G96" i="6"/>
  <c r="H96" i="6"/>
  <c r="I96" i="6"/>
  <c r="J96" i="6"/>
  <c r="K96" i="6"/>
  <c r="L96" i="6"/>
  <c r="M96" i="6"/>
  <c r="N96" i="6"/>
  <c r="E97" i="6"/>
  <c r="F97" i="6"/>
  <c r="G97" i="6"/>
  <c r="H97" i="6"/>
  <c r="I97" i="6"/>
  <c r="J97" i="6"/>
  <c r="K97" i="6"/>
  <c r="L97" i="6"/>
  <c r="M97" i="6"/>
  <c r="N97" i="6"/>
  <c r="E98" i="6"/>
  <c r="F98" i="6"/>
  <c r="G98" i="6"/>
  <c r="H98" i="6"/>
  <c r="I98" i="6"/>
  <c r="J98" i="6"/>
  <c r="K98" i="6"/>
  <c r="L98" i="6"/>
  <c r="M98" i="6"/>
  <c r="N98" i="6"/>
  <c r="E99" i="6"/>
  <c r="F99" i="6"/>
  <c r="G99" i="6"/>
  <c r="H99" i="6"/>
  <c r="I99" i="6"/>
  <c r="J99" i="6"/>
  <c r="K99" i="6"/>
  <c r="L99" i="6"/>
  <c r="M99" i="6"/>
  <c r="N99" i="6"/>
  <c r="E100" i="6"/>
  <c r="F100" i="6"/>
  <c r="G100" i="6"/>
  <c r="H100" i="6"/>
  <c r="I100" i="6"/>
  <c r="J100" i="6"/>
  <c r="K100" i="6"/>
  <c r="L100" i="6"/>
  <c r="M100" i="6"/>
  <c r="N100" i="6"/>
  <c r="E101" i="6"/>
  <c r="F101" i="6"/>
  <c r="G101" i="6"/>
  <c r="H101" i="6"/>
  <c r="I101" i="6"/>
  <c r="J101" i="6"/>
  <c r="K101" i="6"/>
  <c r="L101" i="6"/>
  <c r="M101" i="6"/>
  <c r="N101" i="6"/>
  <c r="E102" i="6"/>
  <c r="F102" i="6"/>
  <c r="G102" i="6"/>
  <c r="H102" i="6"/>
  <c r="I102" i="6"/>
  <c r="J102" i="6"/>
  <c r="K102" i="6"/>
  <c r="L102" i="6"/>
  <c r="M102" i="6"/>
  <c r="N102" i="6"/>
  <c r="E103" i="6"/>
  <c r="F103" i="6"/>
  <c r="G103" i="6"/>
  <c r="H103" i="6"/>
  <c r="I103" i="6"/>
  <c r="J103" i="6"/>
  <c r="K103" i="6"/>
  <c r="L103" i="6"/>
  <c r="M103" i="6"/>
  <c r="N103" i="6"/>
  <c r="E104" i="6"/>
  <c r="F104" i="6"/>
  <c r="G104" i="6"/>
  <c r="H104" i="6"/>
  <c r="I104" i="6"/>
  <c r="J104" i="6"/>
  <c r="K104" i="6"/>
  <c r="L104" i="6"/>
  <c r="M104" i="6"/>
  <c r="N104" i="6"/>
  <c r="E105" i="6"/>
  <c r="F105" i="6"/>
  <c r="G105" i="6"/>
  <c r="H105" i="6"/>
  <c r="I105" i="6"/>
  <c r="J105" i="6"/>
  <c r="K105" i="6"/>
  <c r="L105" i="6"/>
  <c r="M105" i="6"/>
  <c r="N105" i="6"/>
  <c r="E106" i="6"/>
  <c r="F106" i="6"/>
  <c r="G106" i="6"/>
  <c r="H106" i="6"/>
  <c r="I106" i="6"/>
  <c r="J106" i="6"/>
  <c r="K106" i="6"/>
  <c r="L106" i="6"/>
  <c r="M106" i="6"/>
  <c r="N106" i="6"/>
  <c r="E107" i="6"/>
  <c r="F107" i="6"/>
  <c r="G107" i="6"/>
  <c r="H107" i="6"/>
  <c r="I107" i="6"/>
  <c r="J107" i="6"/>
  <c r="K107" i="6"/>
  <c r="L107" i="6"/>
  <c r="M107" i="6"/>
  <c r="N107" i="6"/>
  <c r="E108" i="6"/>
  <c r="F108" i="6"/>
  <c r="G108" i="6"/>
  <c r="H108" i="6"/>
  <c r="I108" i="6"/>
  <c r="J108" i="6"/>
  <c r="K108" i="6"/>
  <c r="L108" i="6"/>
  <c r="M108" i="6"/>
  <c r="N108" i="6"/>
  <c r="N91" i="6"/>
  <c r="M91" i="6"/>
  <c r="L91" i="6"/>
  <c r="K91" i="6"/>
  <c r="J91" i="6"/>
  <c r="I91" i="6"/>
  <c r="H91" i="6"/>
  <c r="G91" i="6"/>
  <c r="F91" i="6"/>
  <c r="E91" i="6"/>
  <c r="E81" i="6"/>
  <c r="F81" i="6"/>
  <c r="G81" i="6"/>
  <c r="H81" i="6"/>
  <c r="I81" i="6"/>
  <c r="J81" i="6"/>
  <c r="K81" i="6"/>
  <c r="L81" i="6"/>
  <c r="M81" i="6"/>
  <c r="N81" i="6"/>
  <c r="E82" i="6"/>
  <c r="F82" i="6"/>
  <c r="G82" i="6"/>
  <c r="H82" i="6"/>
  <c r="I82" i="6"/>
  <c r="J82" i="6"/>
  <c r="K82" i="6"/>
  <c r="L82" i="6"/>
  <c r="M82" i="6"/>
  <c r="N82" i="6"/>
  <c r="E83" i="6"/>
  <c r="F83" i="6"/>
  <c r="G83" i="6"/>
  <c r="H83" i="6"/>
  <c r="I83" i="6"/>
  <c r="J83" i="6"/>
  <c r="K83" i="6"/>
  <c r="L83" i="6"/>
  <c r="M83" i="6"/>
  <c r="N83" i="6"/>
  <c r="E84" i="6"/>
  <c r="F84" i="6"/>
  <c r="G84" i="6"/>
  <c r="H84" i="6"/>
  <c r="I84" i="6"/>
  <c r="J84" i="6"/>
  <c r="K84" i="6"/>
  <c r="L84" i="6"/>
  <c r="M84" i="6"/>
  <c r="N84" i="6"/>
  <c r="E85" i="6"/>
  <c r="F85" i="6"/>
  <c r="G85" i="6"/>
  <c r="H85" i="6"/>
  <c r="I85" i="6"/>
  <c r="J85" i="6"/>
  <c r="K85" i="6"/>
  <c r="L85" i="6"/>
  <c r="M85" i="6"/>
  <c r="N85" i="6"/>
  <c r="E86" i="6"/>
  <c r="F86" i="6"/>
  <c r="G86" i="6"/>
  <c r="H86" i="6"/>
  <c r="I86" i="6"/>
  <c r="J86" i="6"/>
  <c r="K86" i="6"/>
  <c r="L86" i="6"/>
  <c r="M86" i="6"/>
  <c r="N86" i="6"/>
  <c r="E87" i="6"/>
  <c r="F87" i="6"/>
  <c r="G87" i="6"/>
  <c r="H87" i="6"/>
  <c r="I87" i="6"/>
  <c r="J87" i="6"/>
  <c r="K87" i="6"/>
  <c r="L87" i="6"/>
  <c r="M87" i="6"/>
  <c r="N87" i="6"/>
  <c r="E88" i="6"/>
  <c r="F88" i="6"/>
  <c r="G88" i="6"/>
  <c r="H88" i="6"/>
  <c r="I88" i="6"/>
  <c r="J88" i="6"/>
  <c r="K88" i="6"/>
  <c r="L88" i="6"/>
  <c r="M88" i="6"/>
  <c r="N88" i="6"/>
  <c r="E89" i="6"/>
  <c r="F89" i="6"/>
  <c r="G89" i="6"/>
  <c r="H89" i="6"/>
  <c r="I89" i="6"/>
  <c r="J89" i="6"/>
  <c r="K89" i="6"/>
  <c r="L89" i="6"/>
  <c r="M89" i="6"/>
  <c r="N89" i="6"/>
  <c r="N80" i="6"/>
  <c r="M80" i="6"/>
  <c r="L80" i="6"/>
  <c r="K80" i="6"/>
  <c r="J80" i="6"/>
  <c r="I80" i="6"/>
  <c r="H80" i="6"/>
  <c r="G80" i="6"/>
  <c r="F80" i="6"/>
  <c r="E80" i="6"/>
  <c r="E75" i="6"/>
  <c r="F75" i="6"/>
  <c r="G75" i="6"/>
  <c r="H75" i="6"/>
  <c r="I75" i="6"/>
  <c r="J75" i="6"/>
  <c r="K75" i="6"/>
  <c r="L75" i="6"/>
  <c r="M75" i="6"/>
  <c r="N75" i="6"/>
  <c r="E76" i="6"/>
  <c r="F76" i="6"/>
  <c r="G76" i="6"/>
  <c r="H76" i="6"/>
  <c r="I76" i="6"/>
  <c r="J76" i="6"/>
  <c r="K76" i="6"/>
  <c r="L76" i="6"/>
  <c r="M76" i="6"/>
  <c r="N76" i="6"/>
  <c r="E77" i="6"/>
  <c r="F77" i="6"/>
  <c r="G77" i="6"/>
  <c r="H77" i="6"/>
  <c r="I77" i="6"/>
  <c r="J77" i="6"/>
  <c r="K77" i="6"/>
  <c r="L77" i="6"/>
  <c r="M77" i="6"/>
  <c r="N77" i="6"/>
  <c r="E78" i="6"/>
  <c r="F78" i="6"/>
  <c r="G78" i="6"/>
  <c r="H78" i="6"/>
  <c r="I78" i="6"/>
  <c r="J78" i="6"/>
  <c r="K78" i="6"/>
  <c r="L78" i="6"/>
  <c r="M78" i="6"/>
  <c r="N78" i="6"/>
  <c r="N74" i="6"/>
  <c r="M74" i="6"/>
  <c r="L74" i="6"/>
  <c r="K74" i="6"/>
  <c r="J74" i="6"/>
  <c r="I74" i="6"/>
  <c r="H74" i="6"/>
  <c r="G74" i="6"/>
  <c r="F74" i="6"/>
  <c r="E74" i="6"/>
  <c r="E64" i="6"/>
  <c r="F64" i="6"/>
  <c r="G64" i="6"/>
  <c r="H64" i="6"/>
  <c r="I64" i="6"/>
  <c r="J64" i="6"/>
  <c r="K64" i="6"/>
  <c r="L64" i="6"/>
  <c r="M64" i="6"/>
  <c r="N64" i="6"/>
  <c r="E65" i="6"/>
  <c r="F65" i="6"/>
  <c r="G65" i="6"/>
  <c r="H65" i="6"/>
  <c r="I65" i="6"/>
  <c r="J65" i="6"/>
  <c r="K65" i="6"/>
  <c r="L65" i="6"/>
  <c r="M65" i="6"/>
  <c r="N65" i="6"/>
  <c r="E66" i="6"/>
  <c r="F66" i="6"/>
  <c r="G66" i="6"/>
  <c r="H66" i="6"/>
  <c r="I66" i="6"/>
  <c r="J66" i="6"/>
  <c r="K66" i="6"/>
  <c r="L66" i="6"/>
  <c r="M66" i="6"/>
  <c r="N66" i="6"/>
  <c r="E67" i="6"/>
  <c r="F67" i="6"/>
  <c r="G67" i="6"/>
  <c r="H67" i="6"/>
  <c r="I67" i="6"/>
  <c r="J67" i="6"/>
  <c r="K67" i="6"/>
  <c r="L67" i="6"/>
  <c r="M67" i="6"/>
  <c r="N67" i="6"/>
  <c r="E68" i="6"/>
  <c r="F68" i="6"/>
  <c r="G68" i="6"/>
  <c r="H68" i="6"/>
  <c r="I68" i="6"/>
  <c r="J68" i="6"/>
  <c r="K68" i="6"/>
  <c r="L68" i="6"/>
  <c r="M68" i="6"/>
  <c r="N68" i="6"/>
  <c r="E69" i="6"/>
  <c r="F69" i="6"/>
  <c r="G69" i="6"/>
  <c r="H69" i="6"/>
  <c r="I69" i="6"/>
  <c r="J69" i="6"/>
  <c r="K69" i="6"/>
  <c r="L69" i="6"/>
  <c r="M69" i="6"/>
  <c r="N69" i="6"/>
  <c r="E70" i="6"/>
  <c r="F70" i="6"/>
  <c r="G70" i="6"/>
  <c r="H70" i="6"/>
  <c r="I70" i="6"/>
  <c r="J70" i="6"/>
  <c r="K70" i="6"/>
  <c r="L70" i="6"/>
  <c r="M70" i="6"/>
  <c r="N70" i="6"/>
  <c r="E71" i="6"/>
  <c r="F71" i="6"/>
  <c r="G71" i="6"/>
  <c r="H71" i="6"/>
  <c r="I71" i="6"/>
  <c r="J71" i="6"/>
  <c r="K71" i="6"/>
  <c r="L71" i="6"/>
  <c r="M71" i="6"/>
  <c r="N71" i="6"/>
  <c r="E72" i="6"/>
  <c r="F72" i="6"/>
  <c r="G72" i="6"/>
  <c r="H72" i="6"/>
  <c r="I72" i="6"/>
  <c r="J72" i="6"/>
  <c r="K72" i="6"/>
  <c r="L72" i="6"/>
  <c r="M72" i="6"/>
  <c r="N72" i="6"/>
  <c r="N63" i="6"/>
  <c r="M63" i="6"/>
  <c r="L63" i="6"/>
  <c r="K63" i="6"/>
  <c r="J63" i="6"/>
  <c r="I63" i="6"/>
  <c r="H63" i="6"/>
  <c r="G63" i="6"/>
  <c r="F63" i="6"/>
  <c r="E63" i="6"/>
  <c r="E50" i="6"/>
  <c r="F50" i="6"/>
  <c r="G50" i="6"/>
  <c r="H50" i="6"/>
  <c r="I50" i="6"/>
  <c r="J50" i="6"/>
  <c r="K50" i="6"/>
  <c r="L50" i="6"/>
  <c r="M50" i="6"/>
  <c r="N50" i="6"/>
  <c r="E51" i="6"/>
  <c r="F51" i="6"/>
  <c r="G51" i="6"/>
  <c r="H51" i="6"/>
  <c r="I51" i="6"/>
  <c r="J51" i="6"/>
  <c r="K51" i="6"/>
  <c r="L51" i="6"/>
  <c r="M51" i="6"/>
  <c r="N51" i="6"/>
  <c r="E52" i="6"/>
  <c r="F52" i="6"/>
  <c r="G52" i="6"/>
  <c r="H52" i="6"/>
  <c r="I52" i="6"/>
  <c r="J52" i="6"/>
  <c r="K52" i="6"/>
  <c r="L52" i="6"/>
  <c r="M52" i="6"/>
  <c r="N52" i="6"/>
  <c r="E53" i="6"/>
  <c r="F53" i="6"/>
  <c r="G53" i="6"/>
  <c r="H53" i="6"/>
  <c r="I53" i="6"/>
  <c r="J53" i="6"/>
  <c r="K53" i="6"/>
  <c r="L53" i="6"/>
  <c r="M53" i="6"/>
  <c r="N53" i="6"/>
  <c r="E54" i="6"/>
  <c r="F54" i="6"/>
  <c r="G54" i="6"/>
  <c r="H54" i="6"/>
  <c r="I54" i="6"/>
  <c r="J54" i="6"/>
  <c r="K54" i="6"/>
  <c r="L54" i="6"/>
  <c r="M54" i="6"/>
  <c r="N54" i="6"/>
  <c r="E55" i="6"/>
  <c r="F55" i="6"/>
  <c r="G55" i="6"/>
  <c r="H55" i="6"/>
  <c r="I55" i="6"/>
  <c r="J55" i="6"/>
  <c r="K55" i="6"/>
  <c r="L55" i="6"/>
  <c r="M55" i="6"/>
  <c r="N55" i="6"/>
  <c r="E56" i="6"/>
  <c r="F56" i="6"/>
  <c r="G56" i="6"/>
  <c r="H56" i="6"/>
  <c r="I56" i="6"/>
  <c r="J56" i="6"/>
  <c r="K56" i="6"/>
  <c r="L56" i="6"/>
  <c r="M56" i="6"/>
  <c r="N56" i="6"/>
  <c r="E57" i="6"/>
  <c r="F57" i="6"/>
  <c r="G57" i="6"/>
  <c r="H57" i="6"/>
  <c r="I57" i="6"/>
  <c r="J57" i="6"/>
  <c r="K57" i="6"/>
  <c r="L57" i="6"/>
  <c r="M57" i="6"/>
  <c r="N57" i="6"/>
  <c r="E58" i="6"/>
  <c r="F58" i="6"/>
  <c r="G58" i="6"/>
  <c r="H58" i="6"/>
  <c r="I58" i="6"/>
  <c r="J58" i="6"/>
  <c r="K58" i="6"/>
  <c r="L58" i="6"/>
  <c r="M58" i="6"/>
  <c r="N58" i="6"/>
  <c r="E59" i="6"/>
  <c r="F59" i="6"/>
  <c r="G59" i="6"/>
  <c r="H59" i="6"/>
  <c r="I59" i="6"/>
  <c r="J59" i="6"/>
  <c r="K59" i="6"/>
  <c r="L59" i="6"/>
  <c r="M59" i="6"/>
  <c r="N59" i="6"/>
  <c r="E60" i="6"/>
  <c r="F60" i="6"/>
  <c r="G60" i="6"/>
  <c r="H60" i="6"/>
  <c r="I60" i="6"/>
  <c r="J60" i="6"/>
  <c r="K60" i="6"/>
  <c r="L60" i="6"/>
  <c r="M60" i="6"/>
  <c r="N60" i="6"/>
  <c r="E61" i="6"/>
  <c r="F61" i="6"/>
  <c r="G61" i="6"/>
  <c r="H61" i="6"/>
  <c r="I61" i="6"/>
  <c r="J61" i="6"/>
  <c r="K61" i="6"/>
  <c r="L61" i="6"/>
  <c r="M61" i="6"/>
  <c r="N61" i="6"/>
  <c r="N49" i="6"/>
  <c r="M49" i="6"/>
  <c r="L49" i="6"/>
  <c r="K49" i="6"/>
  <c r="J49" i="6"/>
  <c r="I49" i="6"/>
  <c r="H49" i="6"/>
  <c r="G49" i="6"/>
  <c r="F49" i="6"/>
  <c r="E49" i="6"/>
  <c r="E39" i="6"/>
  <c r="F39" i="6"/>
  <c r="G39" i="6"/>
  <c r="H39" i="6"/>
  <c r="I39" i="6"/>
  <c r="J39" i="6"/>
  <c r="K39" i="6"/>
  <c r="L39" i="6"/>
  <c r="M39" i="6"/>
  <c r="N39" i="6"/>
  <c r="E40" i="6"/>
  <c r="F40" i="6"/>
  <c r="G40" i="6"/>
  <c r="H40" i="6"/>
  <c r="I40" i="6"/>
  <c r="J40" i="6"/>
  <c r="K40" i="6"/>
  <c r="L40" i="6"/>
  <c r="M40" i="6"/>
  <c r="N40" i="6"/>
  <c r="E41" i="6"/>
  <c r="F41" i="6"/>
  <c r="G41" i="6"/>
  <c r="H41" i="6"/>
  <c r="I41" i="6"/>
  <c r="J41" i="6"/>
  <c r="K41" i="6"/>
  <c r="L41" i="6"/>
  <c r="M41" i="6"/>
  <c r="N41" i="6"/>
  <c r="E42" i="6"/>
  <c r="F42" i="6"/>
  <c r="G42" i="6"/>
  <c r="H42" i="6"/>
  <c r="I42" i="6"/>
  <c r="J42" i="6"/>
  <c r="K42" i="6"/>
  <c r="L42" i="6"/>
  <c r="M42" i="6"/>
  <c r="N42" i="6"/>
  <c r="E43" i="6"/>
  <c r="F43" i="6"/>
  <c r="G43" i="6"/>
  <c r="H43" i="6"/>
  <c r="I43" i="6"/>
  <c r="J43" i="6"/>
  <c r="K43" i="6"/>
  <c r="L43" i="6"/>
  <c r="M43" i="6"/>
  <c r="N43" i="6"/>
  <c r="E44" i="6"/>
  <c r="F44" i="6"/>
  <c r="G44" i="6"/>
  <c r="H44" i="6"/>
  <c r="I44" i="6"/>
  <c r="J44" i="6"/>
  <c r="K44" i="6"/>
  <c r="L44" i="6"/>
  <c r="M44" i="6"/>
  <c r="N44" i="6"/>
  <c r="E45" i="6"/>
  <c r="F45" i="6"/>
  <c r="G45" i="6"/>
  <c r="H45" i="6"/>
  <c r="I45" i="6"/>
  <c r="J45" i="6"/>
  <c r="K45" i="6"/>
  <c r="L45" i="6"/>
  <c r="M45" i="6"/>
  <c r="N45" i="6"/>
  <c r="E46" i="6"/>
  <c r="F46" i="6"/>
  <c r="G46" i="6"/>
  <c r="H46" i="6"/>
  <c r="I46" i="6"/>
  <c r="J46" i="6"/>
  <c r="K46" i="6"/>
  <c r="L46" i="6"/>
  <c r="M46" i="6"/>
  <c r="N46" i="6"/>
  <c r="E47" i="6"/>
  <c r="F47" i="6"/>
  <c r="G47" i="6"/>
  <c r="H47" i="6"/>
  <c r="I47" i="6"/>
  <c r="J47" i="6"/>
  <c r="K47" i="6"/>
  <c r="L47" i="6"/>
  <c r="M47" i="6"/>
  <c r="N47" i="6"/>
  <c r="N38" i="6"/>
  <c r="M38" i="6"/>
  <c r="L38" i="6"/>
  <c r="K38" i="6"/>
  <c r="J38" i="6"/>
  <c r="I38" i="6"/>
  <c r="H38" i="6"/>
  <c r="G38" i="6"/>
  <c r="F38" i="6"/>
  <c r="E38" i="6"/>
  <c r="E27" i="6"/>
  <c r="F27" i="6"/>
  <c r="G27" i="6"/>
  <c r="H27" i="6"/>
  <c r="I27" i="6"/>
  <c r="J27" i="6"/>
  <c r="K27" i="6"/>
  <c r="L27" i="6"/>
  <c r="M27" i="6"/>
  <c r="N27" i="6"/>
  <c r="E28" i="6"/>
  <c r="F28" i="6"/>
  <c r="G28" i="6"/>
  <c r="H28" i="6"/>
  <c r="I28" i="6"/>
  <c r="J28" i="6"/>
  <c r="K28" i="6"/>
  <c r="L28" i="6"/>
  <c r="M28" i="6"/>
  <c r="N28" i="6"/>
  <c r="E29" i="6"/>
  <c r="F29" i="6"/>
  <c r="G29" i="6"/>
  <c r="H29" i="6"/>
  <c r="I29" i="6"/>
  <c r="J29" i="6"/>
  <c r="K29" i="6"/>
  <c r="L29" i="6"/>
  <c r="M29" i="6"/>
  <c r="N29" i="6"/>
  <c r="E30" i="6"/>
  <c r="F30" i="6"/>
  <c r="G30" i="6"/>
  <c r="H30" i="6"/>
  <c r="I30" i="6"/>
  <c r="J30" i="6"/>
  <c r="K30" i="6"/>
  <c r="L30" i="6"/>
  <c r="M30" i="6"/>
  <c r="N30" i="6"/>
  <c r="E31" i="6"/>
  <c r="F31" i="6"/>
  <c r="G31" i="6"/>
  <c r="H31" i="6"/>
  <c r="I31" i="6"/>
  <c r="J31" i="6"/>
  <c r="K31" i="6"/>
  <c r="L31" i="6"/>
  <c r="M31" i="6"/>
  <c r="N31" i="6"/>
  <c r="E32" i="6"/>
  <c r="F32" i="6"/>
  <c r="G32" i="6"/>
  <c r="H32" i="6"/>
  <c r="I32" i="6"/>
  <c r="J32" i="6"/>
  <c r="K32" i="6"/>
  <c r="L32" i="6"/>
  <c r="M32" i="6"/>
  <c r="N32" i="6"/>
  <c r="E33" i="6"/>
  <c r="F33" i="6"/>
  <c r="G33" i="6"/>
  <c r="H33" i="6"/>
  <c r="I33" i="6"/>
  <c r="J33" i="6"/>
  <c r="K33" i="6"/>
  <c r="L33" i="6"/>
  <c r="M33" i="6"/>
  <c r="N33" i="6"/>
  <c r="E34" i="6"/>
  <c r="F34" i="6"/>
  <c r="G34" i="6"/>
  <c r="H34" i="6"/>
  <c r="I34" i="6"/>
  <c r="J34" i="6"/>
  <c r="K34" i="6"/>
  <c r="L34" i="6"/>
  <c r="M34" i="6"/>
  <c r="N34" i="6"/>
  <c r="E35" i="6"/>
  <c r="F35" i="6"/>
  <c r="G35" i="6"/>
  <c r="H35" i="6"/>
  <c r="I35" i="6"/>
  <c r="J35" i="6"/>
  <c r="K35" i="6"/>
  <c r="L35" i="6"/>
  <c r="M35" i="6"/>
  <c r="N35" i="6"/>
  <c r="E36" i="6"/>
  <c r="F36" i="6"/>
  <c r="G36" i="6"/>
  <c r="H36" i="6"/>
  <c r="I36" i="6"/>
  <c r="J36" i="6"/>
  <c r="K36" i="6"/>
  <c r="L36" i="6"/>
  <c r="M36" i="6"/>
  <c r="N36" i="6"/>
  <c r="N26" i="6"/>
  <c r="M26" i="6"/>
  <c r="L26" i="6"/>
  <c r="K26" i="6"/>
  <c r="J26" i="6"/>
  <c r="I26" i="6"/>
  <c r="H26" i="6"/>
  <c r="G26" i="6"/>
  <c r="F26" i="6"/>
  <c r="E26" i="6"/>
  <c r="E13" i="6"/>
  <c r="F13" i="6"/>
  <c r="G13" i="6"/>
  <c r="H13" i="6"/>
  <c r="I13" i="6"/>
  <c r="J13" i="6"/>
  <c r="K13" i="6"/>
  <c r="L13" i="6"/>
  <c r="M13" i="6"/>
  <c r="N13" i="6"/>
  <c r="E14" i="6"/>
  <c r="F14" i="6"/>
  <c r="G14" i="6"/>
  <c r="H14" i="6"/>
  <c r="I14" i="6"/>
  <c r="J14" i="6"/>
  <c r="K14" i="6"/>
  <c r="L14" i="6"/>
  <c r="M14" i="6"/>
  <c r="N14" i="6"/>
  <c r="E15" i="6"/>
  <c r="F15" i="6"/>
  <c r="G15" i="6"/>
  <c r="H15" i="6"/>
  <c r="I15" i="6"/>
  <c r="J15" i="6"/>
  <c r="K15" i="6"/>
  <c r="L15" i="6"/>
  <c r="M15" i="6"/>
  <c r="N15" i="6"/>
  <c r="E16" i="6"/>
  <c r="F16" i="6"/>
  <c r="G16" i="6"/>
  <c r="H16" i="6"/>
  <c r="I16" i="6"/>
  <c r="J16" i="6"/>
  <c r="K16" i="6"/>
  <c r="L16" i="6"/>
  <c r="M16" i="6"/>
  <c r="N16" i="6"/>
  <c r="E17" i="6"/>
  <c r="F17" i="6"/>
  <c r="G17" i="6"/>
  <c r="H17" i="6"/>
  <c r="I17" i="6"/>
  <c r="J17" i="6"/>
  <c r="K17" i="6"/>
  <c r="L17" i="6"/>
  <c r="M17" i="6"/>
  <c r="N17" i="6"/>
  <c r="E18" i="6"/>
  <c r="F18" i="6"/>
  <c r="G18" i="6"/>
  <c r="H18" i="6"/>
  <c r="I18" i="6"/>
  <c r="J18" i="6"/>
  <c r="K18" i="6"/>
  <c r="L18" i="6"/>
  <c r="M18" i="6"/>
  <c r="N18" i="6"/>
  <c r="E19" i="6"/>
  <c r="F19" i="6"/>
  <c r="G19" i="6"/>
  <c r="H19" i="6"/>
  <c r="I19" i="6"/>
  <c r="J19" i="6"/>
  <c r="K19" i="6"/>
  <c r="L19" i="6"/>
  <c r="M19" i="6"/>
  <c r="N19" i="6"/>
  <c r="E20" i="6"/>
  <c r="F20" i="6"/>
  <c r="G20" i="6"/>
  <c r="H20" i="6"/>
  <c r="I20" i="6"/>
  <c r="J20" i="6"/>
  <c r="K20" i="6"/>
  <c r="L20" i="6"/>
  <c r="M20" i="6"/>
  <c r="N20" i="6"/>
  <c r="E21" i="6"/>
  <c r="F21" i="6"/>
  <c r="G21" i="6"/>
  <c r="H21" i="6"/>
  <c r="I21" i="6"/>
  <c r="J21" i="6"/>
  <c r="K21" i="6"/>
  <c r="L21" i="6"/>
  <c r="M21" i="6"/>
  <c r="N21" i="6"/>
  <c r="E22" i="6"/>
  <c r="F22" i="6"/>
  <c r="G22" i="6"/>
  <c r="H22" i="6"/>
  <c r="I22" i="6"/>
  <c r="J22" i="6"/>
  <c r="K22" i="6"/>
  <c r="L22" i="6"/>
  <c r="M22" i="6"/>
  <c r="N22" i="6"/>
  <c r="E23" i="6"/>
  <c r="F23" i="6"/>
  <c r="G23" i="6"/>
  <c r="H23" i="6"/>
  <c r="I23" i="6"/>
  <c r="J23" i="6"/>
  <c r="K23" i="6"/>
  <c r="L23" i="6"/>
  <c r="M23" i="6"/>
  <c r="N23" i="6"/>
  <c r="E24" i="6"/>
  <c r="F24" i="6"/>
  <c r="G24" i="6"/>
  <c r="H24" i="6"/>
  <c r="I24" i="6"/>
  <c r="J24" i="6"/>
  <c r="K24" i="6"/>
  <c r="L24" i="6"/>
  <c r="M24" i="6"/>
  <c r="N24" i="6"/>
  <c r="N12" i="6"/>
  <c r="M12" i="6"/>
  <c r="L12" i="6"/>
  <c r="K12" i="6"/>
  <c r="J12" i="6"/>
  <c r="I12" i="6"/>
  <c r="H12" i="6"/>
  <c r="G12" i="6"/>
  <c r="F12" i="6"/>
  <c r="E12" i="6"/>
  <c r="AA148" i="6"/>
  <c r="Z148" i="6"/>
  <c r="Y148" i="6"/>
  <c r="X148" i="6"/>
  <c r="W148" i="6"/>
  <c r="V148" i="6"/>
  <c r="U148" i="6"/>
  <c r="T148" i="6"/>
  <c r="S148" i="6"/>
  <c r="R148" i="6"/>
  <c r="AA147" i="6"/>
  <c r="Z147" i="6"/>
  <c r="Y147" i="6"/>
  <c r="X147" i="6"/>
  <c r="W147" i="6"/>
  <c r="V147" i="6"/>
  <c r="U147" i="6"/>
  <c r="T147" i="6"/>
  <c r="S147" i="6"/>
  <c r="R147" i="6"/>
  <c r="AA146" i="6"/>
  <c r="Z146" i="6"/>
  <c r="Y146" i="6"/>
  <c r="X146" i="6"/>
  <c r="W146" i="6"/>
  <c r="V146" i="6"/>
  <c r="U146" i="6"/>
  <c r="T146" i="6"/>
  <c r="S146" i="6"/>
  <c r="R146" i="6"/>
  <c r="AA145" i="6"/>
  <c r="Z145" i="6"/>
  <c r="Y145" i="6"/>
  <c r="X145" i="6"/>
  <c r="W145" i="6"/>
  <c r="V145" i="6"/>
  <c r="U145" i="6"/>
  <c r="T145" i="6"/>
  <c r="S145" i="6"/>
  <c r="R145" i="6"/>
  <c r="AA144" i="6"/>
  <c r="Z144" i="6"/>
  <c r="Y144" i="6"/>
  <c r="X144" i="6"/>
  <c r="W144" i="6"/>
  <c r="V144" i="6"/>
  <c r="U144" i="6"/>
  <c r="T144" i="6"/>
  <c r="S144" i="6"/>
  <c r="R144" i="6"/>
  <c r="AA143" i="6"/>
  <c r="Z143" i="6"/>
  <c r="Y143" i="6"/>
  <c r="X143" i="6"/>
  <c r="W143" i="6"/>
  <c r="V143" i="6"/>
  <c r="U143" i="6"/>
  <c r="T143" i="6"/>
  <c r="S143" i="6"/>
  <c r="R143" i="6"/>
  <c r="AA142" i="6"/>
  <c r="Z142" i="6"/>
  <c r="Y142" i="6"/>
  <c r="X142" i="6"/>
  <c r="W142" i="6"/>
  <c r="V142" i="6"/>
  <c r="U142" i="6"/>
  <c r="T142" i="6"/>
  <c r="S142" i="6"/>
  <c r="R142" i="6"/>
  <c r="AA140" i="6"/>
  <c r="Z140" i="6"/>
  <c r="Y140" i="6"/>
  <c r="X140" i="6"/>
  <c r="W140" i="6"/>
  <c r="V140" i="6"/>
  <c r="U140" i="6"/>
  <c r="T140" i="6"/>
  <c r="S140" i="6"/>
  <c r="R140" i="6"/>
  <c r="AA139" i="6"/>
  <c r="Z139" i="6"/>
  <c r="Y139" i="6"/>
  <c r="X139" i="6"/>
  <c r="W139" i="6"/>
  <c r="V139" i="6"/>
  <c r="U139" i="6"/>
  <c r="T139" i="6"/>
  <c r="S139" i="6"/>
  <c r="R139" i="6"/>
  <c r="AA138" i="6"/>
  <c r="Z138" i="6"/>
  <c r="Y138" i="6"/>
  <c r="X138" i="6"/>
  <c r="W138" i="6"/>
  <c r="V138" i="6"/>
  <c r="U138" i="6"/>
  <c r="T138" i="6"/>
  <c r="S138" i="6"/>
  <c r="R138" i="6"/>
  <c r="AA137" i="6"/>
  <c r="Z137" i="6"/>
  <c r="Y137" i="6"/>
  <c r="X137" i="6"/>
  <c r="W137" i="6"/>
  <c r="V137" i="6"/>
  <c r="U137" i="6"/>
  <c r="T137" i="6"/>
  <c r="S137" i="6"/>
  <c r="R137" i="6"/>
  <c r="AA135" i="6"/>
  <c r="Z135" i="6"/>
  <c r="Y135" i="6"/>
  <c r="X135" i="6"/>
  <c r="W135" i="6"/>
  <c r="V135" i="6"/>
  <c r="U135" i="6"/>
  <c r="T135" i="6"/>
  <c r="S135" i="6"/>
  <c r="R135" i="6"/>
  <c r="AA134" i="6"/>
  <c r="Z134" i="6"/>
  <c r="Y134" i="6"/>
  <c r="X134" i="6"/>
  <c r="W134" i="6"/>
  <c r="V134" i="6"/>
  <c r="U134" i="6"/>
  <c r="T134" i="6"/>
  <c r="S134" i="6"/>
  <c r="R134" i="6"/>
  <c r="AA133" i="6"/>
  <c r="Z133" i="6"/>
  <c r="Y133" i="6"/>
  <c r="X133" i="6"/>
  <c r="W133" i="6"/>
  <c r="V133" i="6"/>
  <c r="U133" i="6"/>
  <c r="T133" i="6"/>
  <c r="S133" i="6"/>
  <c r="R133" i="6"/>
  <c r="AA132" i="6"/>
  <c r="Z132" i="6"/>
  <c r="Y132" i="6"/>
  <c r="X132" i="6"/>
  <c r="W132" i="6"/>
  <c r="V132" i="6"/>
  <c r="U132" i="6"/>
  <c r="T132" i="6"/>
  <c r="S132" i="6"/>
  <c r="R132" i="6"/>
  <c r="AA131" i="6"/>
  <c r="Z131" i="6"/>
  <c r="Y131" i="6"/>
  <c r="X131" i="6"/>
  <c r="W131" i="6"/>
  <c r="V131" i="6"/>
  <c r="U131" i="6"/>
  <c r="T131" i="6"/>
  <c r="S131" i="6"/>
  <c r="R131" i="6"/>
  <c r="AA130" i="6"/>
  <c r="Z130" i="6"/>
  <c r="Y130" i="6"/>
  <c r="X130" i="6"/>
  <c r="W130" i="6"/>
  <c r="V130" i="6"/>
  <c r="U130" i="6"/>
  <c r="T130" i="6"/>
  <c r="S130" i="6"/>
  <c r="R130" i="6"/>
  <c r="AA129" i="6"/>
  <c r="Z129" i="6"/>
  <c r="Y129" i="6"/>
  <c r="X129" i="6"/>
  <c r="W129" i="6"/>
  <c r="V129" i="6"/>
  <c r="U129" i="6"/>
  <c r="T129" i="6"/>
  <c r="S129" i="6"/>
  <c r="R129" i="6"/>
  <c r="AA128" i="6"/>
  <c r="Z128" i="6"/>
  <c r="Y128" i="6"/>
  <c r="X128" i="6"/>
  <c r="W128" i="6"/>
  <c r="V128" i="6"/>
  <c r="U128" i="6"/>
  <c r="T128" i="6"/>
  <c r="S128" i="6"/>
  <c r="R128" i="6"/>
  <c r="AA127" i="6"/>
  <c r="Z127" i="6"/>
  <c r="Y127" i="6"/>
  <c r="X127" i="6"/>
  <c r="W127" i="6"/>
  <c r="V127" i="6"/>
  <c r="U127" i="6"/>
  <c r="T127" i="6"/>
  <c r="S127" i="6"/>
  <c r="R127" i="6"/>
  <c r="AA126" i="6"/>
  <c r="Z126" i="6"/>
  <c r="Y126" i="6"/>
  <c r="X126" i="6"/>
  <c r="W126" i="6"/>
  <c r="V126" i="6"/>
  <c r="U126" i="6"/>
  <c r="T126" i="6"/>
  <c r="S126" i="6"/>
  <c r="R126" i="6"/>
  <c r="AA125" i="6"/>
  <c r="Z125" i="6"/>
  <c r="Y125" i="6"/>
  <c r="X125" i="6"/>
  <c r="W125" i="6"/>
  <c r="V125" i="6"/>
  <c r="U125" i="6"/>
  <c r="T125" i="6"/>
  <c r="S125" i="6"/>
  <c r="R125" i="6"/>
  <c r="AA124" i="6"/>
  <c r="Z124" i="6"/>
  <c r="Y124" i="6"/>
  <c r="X124" i="6"/>
  <c r="W124" i="6"/>
  <c r="V124" i="6"/>
  <c r="U124" i="6"/>
  <c r="T124" i="6"/>
  <c r="S124" i="6"/>
  <c r="R124" i="6"/>
  <c r="AA123" i="6"/>
  <c r="Z123" i="6"/>
  <c r="Y123" i="6"/>
  <c r="X123" i="6"/>
  <c r="W123" i="6"/>
  <c r="V123" i="6"/>
  <c r="U123" i="6"/>
  <c r="T123" i="6"/>
  <c r="S123" i="6"/>
  <c r="R123" i="6"/>
  <c r="AA121" i="6"/>
  <c r="Z121" i="6"/>
  <c r="Y121" i="6"/>
  <c r="X121" i="6"/>
  <c r="W121" i="6"/>
  <c r="V121" i="6"/>
  <c r="U121" i="6"/>
  <c r="T121" i="6"/>
  <c r="S121" i="6"/>
  <c r="R121" i="6"/>
  <c r="AA120" i="6"/>
  <c r="Z120" i="6"/>
  <c r="Y120" i="6"/>
  <c r="X120" i="6"/>
  <c r="W120" i="6"/>
  <c r="V120" i="6"/>
  <c r="U120" i="6"/>
  <c r="T120" i="6"/>
  <c r="S120" i="6"/>
  <c r="R120" i="6"/>
  <c r="AA119" i="6"/>
  <c r="Z119" i="6"/>
  <c r="Y119" i="6"/>
  <c r="X119" i="6"/>
  <c r="W119" i="6"/>
  <c r="V119" i="6"/>
  <c r="U119" i="6"/>
  <c r="T119" i="6"/>
  <c r="S119" i="6"/>
  <c r="R119" i="6"/>
  <c r="AA118" i="6"/>
  <c r="Z118" i="6"/>
  <c r="Y118" i="6"/>
  <c r="X118" i="6"/>
  <c r="W118" i="6"/>
  <c r="V118" i="6"/>
  <c r="U118" i="6"/>
  <c r="T118" i="6"/>
  <c r="S118" i="6"/>
  <c r="R118" i="6"/>
  <c r="AA117" i="6"/>
  <c r="Z117" i="6"/>
  <c r="Y117" i="6"/>
  <c r="X117" i="6"/>
  <c r="W117" i="6"/>
  <c r="V117" i="6"/>
  <c r="U117" i="6"/>
  <c r="T117" i="6"/>
  <c r="S117" i="6"/>
  <c r="R117" i="6"/>
  <c r="AA116" i="6"/>
  <c r="Z116" i="6"/>
  <c r="Y116" i="6"/>
  <c r="X116" i="6"/>
  <c r="W116" i="6"/>
  <c r="V116" i="6"/>
  <c r="U116" i="6"/>
  <c r="T116" i="6"/>
  <c r="S116" i="6"/>
  <c r="R116" i="6"/>
  <c r="AA115" i="6"/>
  <c r="Z115" i="6"/>
  <c r="Y115" i="6"/>
  <c r="X115" i="6"/>
  <c r="W115" i="6"/>
  <c r="V115" i="6"/>
  <c r="U115" i="6"/>
  <c r="T115" i="6"/>
  <c r="S115" i="6"/>
  <c r="R115" i="6"/>
  <c r="AA114" i="6"/>
  <c r="Z114" i="6"/>
  <c r="Y114" i="6"/>
  <c r="X114" i="6"/>
  <c r="W114" i="6"/>
  <c r="V114" i="6"/>
  <c r="U114" i="6"/>
  <c r="T114" i="6"/>
  <c r="S114" i="6"/>
  <c r="R114" i="6"/>
  <c r="AA113" i="6"/>
  <c r="Z113" i="6"/>
  <c r="Y113" i="6"/>
  <c r="X113" i="6"/>
  <c r="W113" i="6"/>
  <c r="V113" i="6"/>
  <c r="U113" i="6"/>
  <c r="T113" i="6"/>
  <c r="S113" i="6"/>
  <c r="R113" i="6"/>
  <c r="AA112" i="6"/>
  <c r="Z112" i="6"/>
  <c r="Y112" i="6"/>
  <c r="X112" i="6"/>
  <c r="W112" i="6"/>
  <c r="V112" i="6"/>
  <c r="U112" i="6"/>
  <c r="T112" i="6"/>
  <c r="S112" i="6"/>
  <c r="R112" i="6"/>
  <c r="AA111" i="6"/>
  <c r="Z111" i="6"/>
  <c r="Y111" i="6"/>
  <c r="X111" i="6"/>
  <c r="W111" i="6"/>
  <c r="V111" i="6"/>
  <c r="U111" i="6"/>
  <c r="T111" i="6"/>
  <c r="S111" i="6"/>
  <c r="R111" i="6"/>
  <c r="AA110" i="6"/>
  <c r="Z110" i="6"/>
  <c r="Y110" i="6"/>
  <c r="X110" i="6"/>
  <c r="W110" i="6"/>
  <c r="V110" i="6"/>
  <c r="U110" i="6"/>
  <c r="T110" i="6"/>
  <c r="S110" i="6"/>
  <c r="R110" i="6"/>
  <c r="AA108" i="6"/>
  <c r="Z108" i="6"/>
  <c r="Y108" i="6"/>
  <c r="X108" i="6"/>
  <c r="W108" i="6"/>
  <c r="V108" i="6"/>
  <c r="U108" i="6"/>
  <c r="T108" i="6"/>
  <c r="S108" i="6"/>
  <c r="R108" i="6"/>
  <c r="AA107" i="6"/>
  <c r="Z107" i="6"/>
  <c r="Y107" i="6"/>
  <c r="X107" i="6"/>
  <c r="W107" i="6"/>
  <c r="V107" i="6"/>
  <c r="U107" i="6"/>
  <c r="T107" i="6"/>
  <c r="S107" i="6"/>
  <c r="R107" i="6"/>
  <c r="AA106" i="6"/>
  <c r="Z106" i="6"/>
  <c r="Y106" i="6"/>
  <c r="X106" i="6"/>
  <c r="W106" i="6"/>
  <c r="V106" i="6"/>
  <c r="U106" i="6"/>
  <c r="T106" i="6"/>
  <c r="S106" i="6"/>
  <c r="R106" i="6"/>
  <c r="AA105" i="6"/>
  <c r="Z105" i="6"/>
  <c r="Y105" i="6"/>
  <c r="X105" i="6"/>
  <c r="W105" i="6"/>
  <c r="V105" i="6"/>
  <c r="U105" i="6"/>
  <c r="T105" i="6"/>
  <c r="S105" i="6"/>
  <c r="R105" i="6"/>
  <c r="AA104" i="6"/>
  <c r="Z104" i="6"/>
  <c r="Y104" i="6"/>
  <c r="X104" i="6"/>
  <c r="W104" i="6"/>
  <c r="V104" i="6"/>
  <c r="U104" i="6"/>
  <c r="T104" i="6"/>
  <c r="S104" i="6"/>
  <c r="R104" i="6"/>
  <c r="AA103" i="6"/>
  <c r="Z103" i="6"/>
  <c r="Y103" i="6"/>
  <c r="X103" i="6"/>
  <c r="W103" i="6"/>
  <c r="V103" i="6"/>
  <c r="U103" i="6"/>
  <c r="T103" i="6"/>
  <c r="S103" i="6"/>
  <c r="R103" i="6"/>
  <c r="AA102" i="6"/>
  <c r="Z102" i="6"/>
  <c r="Y102" i="6"/>
  <c r="X102" i="6"/>
  <c r="W102" i="6"/>
  <c r="V102" i="6"/>
  <c r="U102" i="6"/>
  <c r="T102" i="6"/>
  <c r="S102" i="6"/>
  <c r="R102" i="6"/>
  <c r="AA101" i="6"/>
  <c r="Z101" i="6"/>
  <c r="Y101" i="6"/>
  <c r="X101" i="6"/>
  <c r="W101" i="6"/>
  <c r="V101" i="6"/>
  <c r="U101" i="6"/>
  <c r="T101" i="6"/>
  <c r="S101" i="6"/>
  <c r="R101" i="6"/>
  <c r="AA100" i="6"/>
  <c r="Z100" i="6"/>
  <c r="Y100" i="6"/>
  <c r="X100" i="6"/>
  <c r="W100" i="6"/>
  <c r="V100" i="6"/>
  <c r="U100" i="6"/>
  <c r="T100" i="6"/>
  <c r="S100" i="6"/>
  <c r="R100" i="6"/>
  <c r="AA99" i="6"/>
  <c r="Z99" i="6"/>
  <c r="Y99" i="6"/>
  <c r="X99" i="6"/>
  <c r="W99" i="6"/>
  <c r="V99" i="6"/>
  <c r="U99" i="6"/>
  <c r="T99" i="6"/>
  <c r="S99" i="6"/>
  <c r="R99" i="6"/>
  <c r="AA98" i="6"/>
  <c r="Z98" i="6"/>
  <c r="Y98" i="6"/>
  <c r="X98" i="6"/>
  <c r="W98" i="6"/>
  <c r="V98" i="6"/>
  <c r="U98" i="6"/>
  <c r="T98" i="6"/>
  <c r="S98" i="6"/>
  <c r="R98" i="6"/>
  <c r="AA97" i="6"/>
  <c r="Z97" i="6"/>
  <c r="Y97" i="6"/>
  <c r="X97" i="6"/>
  <c r="W97" i="6"/>
  <c r="V97" i="6"/>
  <c r="U97" i="6"/>
  <c r="T97" i="6"/>
  <c r="S97" i="6"/>
  <c r="R97" i="6"/>
  <c r="AA96" i="6"/>
  <c r="Z96" i="6"/>
  <c r="Y96" i="6"/>
  <c r="X96" i="6"/>
  <c r="W96" i="6"/>
  <c r="V96" i="6"/>
  <c r="U96" i="6"/>
  <c r="T96" i="6"/>
  <c r="S96" i="6"/>
  <c r="R96" i="6"/>
  <c r="AA95" i="6"/>
  <c r="Z95" i="6"/>
  <c r="Y95" i="6"/>
  <c r="X95" i="6"/>
  <c r="W95" i="6"/>
  <c r="V95" i="6"/>
  <c r="U95" i="6"/>
  <c r="T95" i="6"/>
  <c r="S95" i="6"/>
  <c r="R95" i="6"/>
  <c r="AA94" i="6"/>
  <c r="Z94" i="6"/>
  <c r="Y94" i="6"/>
  <c r="X94" i="6"/>
  <c r="W94" i="6"/>
  <c r="V94" i="6"/>
  <c r="U94" i="6"/>
  <c r="T94" i="6"/>
  <c r="S94" i="6"/>
  <c r="R94" i="6"/>
  <c r="AA93" i="6"/>
  <c r="Z93" i="6"/>
  <c r="Y93" i="6"/>
  <c r="X93" i="6"/>
  <c r="W93" i="6"/>
  <c r="V93" i="6"/>
  <c r="U93" i="6"/>
  <c r="T93" i="6"/>
  <c r="S93" i="6"/>
  <c r="R93" i="6"/>
  <c r="AA92" i="6"/>
  <c r="Z92" i="6"/>
  <c r="Y92" i="6"/>
  <c r="X92" i="6"/>
  <c r="W92" i="6"/>
  <c r="V92" i="6"/>
  <c r="U92" i="6"/>
  <c r="T92" i="6"/>
  <c r="S92" i="6"/>
  <c r="R92" i="6"/>
  <c r="AA91" i="6"/>
  <c r="Z91" i="6"/>
  <c r="Y91" i="6"/>
  <c r="X91" i="6"/>
  <c r="W91" i="6"/>
  <c r="V91" i="6"/>
  <c r="U91" i="6"/>
  <c r="T91" i="6"/>
  <c r="S91" i="6"/>
  <c r="R91" i="6"/>
  <c r="AA89" i="6"/>
  <c r="Z89" i="6"/>
  <c r="Y89" i="6"/>
  <c r="X89" i="6"/>
  <c r="W89" i="6"/>
  <c r="V89" i="6"/>
  <c r="U89" i="6"/>
  <c r="T89" i="6"/>
  <c r="S89" i="6"/>
  <c r="R89" i="6"/>
  <c r="AA88" i="6"/>
  <c r="Z88" i="6"/>
  <c r="Y88" i="6"/>
  <c r="X88" i="6"/>
  <c r="W88" i="6"/>
  <c r="V88" i="6"/>
  <c r="U88" i="6"/>
  <c r="T88" i="6"/>
  <c r="S88" i="6"/>
  <c r="R88" i="6"/>
  <c r="AA87" i="6"/>
  <c r="Z87" i="6"/>
  <c r="Y87" i="6"/>
  <c r="X87" i="6"/>
  <c r="W87" i="6"/>
  <c r="V87" i="6"/>
  <c r="U87" i="6"/>
  <c r="T87" i="6"/>
  <c r="S87" i="6"/>
  <c r="R87" i="6"/>
  <c r="AA86" i="6"/>
  <c r="Z86" i="6"/>
  <c r="Y86" i="6"/>
  <c r="X86" i="6"/>
  <c r="W86" i="6"/>
  <c r="V86" i="6"/>
  <c r="U86" i="6"/>
  <c r="T86" i="6"/>
  <c r="S86" i="6"/>
  <c r="R86" i="6"/>
  <c r="AA85" i="6"/>
  <c r="Z85" i="6"/>
  <c r="Y85" i="6"/>
  <c r="X85" i="6"/>
  <c r="W85" i="6"/>
  <c r="V85" i="6"/>
  <c r="U85" i="6"/>
  <c r="T85" i="6"/>
  <c r="S85" i="6"/>
  <c r="R85" i="6"/>
  <c r="AA84" i="6"/>
  <c r="Z84" i="6"/>
  <c r="Y84" i="6"/>
  <c r="X84" i="6"/>
  <c r="W84" i="6"/>
  <c r="V84" i="6"/>
  <c r="U84" i="6"/>
  <c r="T84" i="6"/>
  <c r="S84" i="6"/>
  <c r="R84" i="6"/>
  <c r="AA83" i="6"/>
  <c r="Z83" i="6"/>
  <c r="Y83" i="6"/>
  <c r="X83" i="6"/>
  <c r="W83" i="6"/>
  <c r="V83" i="6"/>
  <c r="U83" i="6"/>
  <c r="T83" i="6"/>
  <c r="S83" i="6"/>
  <c r="R83" i="6"/>
  <c r="AA82" i="6"/>
  <c r="Z82" i="6"/>
  <c r="Y82" i="6"/>
  <c r="X82" i="6"/>
  <c r="W82" i="6"/>
  <c r="V82" i="6"/>
  <c r="U82" i="6"/>
  <c r="T82" i="6"/>
  <c r="S82" i="6"/>
  <c r="R82" i="6"/>
  <c r="AA81" i="6"/>
  <c r="Z81" i="6"/>
  <c r="Y81" i="6"/>
  <c r="X81" i="6"/>
  <c r="W81" i="6"/>
  <c r="V81" i="6"/>
  <c r="U81" i="6"/>
  <c r="T81" i="6"/>
  <c r="S81" i="6"/>
  <c r="R81" i="6"/>
  <c r="AA80" i="6"/>
  <c r="Z80" i="6"/>
  <c r="Y80" i="6"/>
  <c r="X80" i="6"/>
  <c r="W80" i="6"/>
  <c r="V80" i="6"/>
  <c r="U80" i="6"/>
  <c r="T80" i="6"/>
  <c r="S80" i="6"/>
  <c r="R80" i="6"/>
  <c r="AA78" i="6"/>
  <c r="Z78" i="6"/>
  <c r="Y78" i="6"/>
  <c r="X78" i="6"/>
  <c r="W78" i="6"/>
  <c r="V78" i="6"/>
  <c r="U78" i="6"/>
  <c r="T78" i="6"/>
  <c r="S78" i="6"/>
  <c r="R78" i="6"/>
  <c r="AA77" i="6"/>
  <c r="Z77" i="6"/>
  <c r="Y77" i="6"/>
  <c r="X77" i="6"/>
  <c r="W77" i="6"/>
  <c r="V77" i="6"/>
  <c r="U77" i="6"/>
  <c r="T77" i="6"/>
  <c r="S77" i="6"/>
  <c r="R77" i="6"/>
  <c r="AA76" i="6"/>
  <c r="Z76" i="6"/>
  <c r="Y76" i="6"/>
  <c r="X76" i="6"/>
  <c r="W76" i="6"/>
  <c r="V76" i="6"/>
  <c r="U76" i="6"/>
  <c r="T76" i="6"/>
  <c r="S76" i="6"/>
  <c r="R76" i="6"/>
  <c r="AA75" i="6"/>
  <c r="Z75" i="6"/>
  <c r="Y75" i="6"/>
  <c r="X75" i="6"/>
  <c r="W75" i="6"/>
  <c r="V75" i="6"/>
  <c r="U75" i="6"/>
  <c r="T75" i="6"/>
  <c r="S75" i="6"/>
  <c r="R75" i="6"/>
  <c r="AA74" i="6"/>
  <c r="Z74" i="6"/>
  <c r="Y74" i="6"/>
  <c r="X74" i="6"/>
  <c r="W74" i="6"/>
  <c r="V74" i="6"/>
  <c r="U74" i="6"/>
  <c r="T74" i="6"/>
  <c r="S74" i="6"/>
  <c r="R74" i="6"/>
  <c r="AA72" i="6"/>
  <c r="Z72" i="6"/>
  <c r="Y72" i="6"/>
  <c r="X72" i="6"/>
  <c r="W72" i="6"/>
  <c r="V72" i="6"/>
  <c r="U72" i="6"/>
  <c r="T72" i="6"/>
  <c r="S72" i="6"/>
  <c r="R72" i="6"/>
  <c r="AA71" i="6"/>
  <c r="Z71" i="6"/>
  <c r="Y71" i="6"/>
  <c r="X71" i="6"/>
  <c r="W71" i="6"/>
  <c r="V71" i="6"/>
  <c r="U71" i="6"/>
  <c r="T71" i="6"/>
  <c r="S71" i="6"/>
  <c r="R71" i="6"/>
  <c r="AA70" i="6"/>
  <c r="Z70" i="6"/>
  <c r="Y70" i="6"/>
  <c r="X70" i="6"/>
  <c r="W70" i="6"/>
  <c r="V70" i="6"/>
  <c r="U70" i="6"/>
  <c r="T70" i="6"/>
  <c r="S70" i="6"/>
  <c r="R70" i="6"/>
  <c r="AA69" i="6"/>
  <c r="Z69" i="6"/>
  <c r="Y69" i="6"/>
  <c r="X69" i="6"/>
  <c r="W69" i="6"/>
  <c r="V69" i="6"/>
  <c r="U69" i="6"/>
  <c r="T69" i="6"/>
  <c r="S69" i="6"/>
  <c r="R69" i="6"/>
  <c r="AA68" i="6"/>
  <c r="Z68" i="6"/>
  <c r="Y68" i="6"/>
  <c r="X68" i="6"/>
  <c r="W68" i="6"/>
  <c r="V68" i="6"/>
  <c r="U68" i="6"/>
  <c r="T68" i="6"/>
  <c r="S68" i="6"/>
  <c r="R68" i="6"/>
  <c r="AA67" i="6"/>
  <c r="Z67" i="6"/>
  <c r="Y67" i="6"/>
  <c r="X67" i="6"/>
  <c r="W67" i="6"/>
  <c r="V67" i="6"/>
  <c r="U67" i="6"/>
  <c r="T67" i="6"/>
  <c r="S67" i="6"/>
  <c r="R67" i="6"/>
  <c r="AA66" i="6"/>
  <c r="Z66" i="6"/>
  <c r="Y66" i="6"/>
  <c r="X66" i="6"/>
  <c r="W66" i="6"/>
  <c r="V66" i="6"/>
  <c r="U66" i="6"/>
  <c r="T66" i="6"/>
  <c r="S66" i="6"/>
  <c r="R66" i="6"/>
  <c r="AA65" i="6"/>
  <c r="Z65" i="6"/>
  <c r="Y65" i="6"/>
  <c r="X65" i="6"/>
  <c r="W65" i="6"/>
  <c r="V65" i="6"/>
  <c r="U65" i="6"/>
  <c r="T65" i="6"/>
  <c r="S65" i="6"/>
  <c r="R65" i="6"/>
  <c r="AA64" i="6"/>
  <c r="Z64" i="6"/>
  <c r="Y64" i="6"/>
  <c r="X64" i="6"/>
  <c r="W64" i="6"/>
  <c r="V64" i="6"/>
  <c r="U64" i="6"/>
  <c r="T64" i="6"/>
  <c r="S64" i="6"/>
  <c r="R64" i="6"/>
  <c r="AA63" i="6"/>
  <c r="Z63" i="6"/>
  <c r="Y63" i="6"/>
  <c r="X63" i="6"/>
  <c r="W63" i="6"/>
  <c r="V63" i="6"/>
  <c r="U63" i="6"/>
  <c r="T63" i="6"/>
  <c r="S63" i="6"/>
  <c r="R63" i="6"/>
  <c r="AA61" i="6"/>
  <c r="Z61" i="6"/>
  <c r="Y61" i="6"/>
  <c r="X61" i="6"/>
  <c r="W61" i="6"/>
  <c r="V61" i="6"/>
  <c r="U61" i="6"/>
  <c r="T61" i="6"/>
  <c r="S61" i="6"/>
  <c r="R61" i="6"/>
  <c r="AA60" i="6"/>
  <c r="Z60" i="6"/>
  <c r="Y60" i="6"/>
  <c r="X60" i="6"/>
  <c r="W60" i="6"/>
  <c r="V60" i="6"/>
  <c r="U60" i="6"/>
  <c r="T60" i="6"/>
  <c r="S60" i="6"/>
  <c r="R60" i="6"/>
  <c r="AA59" i="6"/>
  <c r="Z59" i="6"/>
  <c r="Y59" i="6"/>
  <c r="X59" i="6"/>
  <c r="W59" i="6"/>
  <c r="V59" i="6"/>
  <c r="U59" i="6"/>
  <c r="T59" i="6"/>
  <c r="S59" i="6"/>
  <c r="R59" i="6"/>
  <c r="AA58" i="6"/>
  <c r="Z58" i="6"/>
  <c r="Y58" i="6"/>
  <c r="X58" i="6"/>
  <c r="W58" i="6"/>
  <c r="V58" i="6"/>
  <c r="U58" i="6"/>
  <c r="T58" i="6"/>
  <c r="S58" i="6"/>
  <c r="R58" i="6"/>
  <c r="AA57" i="6"/>
  <c r="Z57" i="6"/>
  <c r="Y57" i="6"/>
  <c r="X57" i="6"/>
  <c r="W57" i="6"/>
  <c r="V57" i="6"/>
  <c r="U57" i="6"/>
  <c r="T57" i="6"/>
  <c r="S57" i="6"/>
  <c r="R57" i="6"/>
  <c r="AA56" i="6"/>
  <c r="Z56" i="6"/>
  <c r="Y56" i="6"/>
  <c r="X56" i="6"/>
  <c r="W56" i="6"/>
  <c r="V56" i="6"/>
  <c r="U56" i="6"/>
  <c r="T56" i="6"/>
  <c r="S56" i="6"/>
  <c r="R56" i="6"/>
  <c r="AA55" i="6"/>
  <c r="Z55" i="6"/>
  <c r="Y55" i="6"/>
  <c r="X55" i="6"/>
  <c r="W55" i="6"/>
  <c r="V55" i="6"/>
  <c r="U55" i="6"/>
  <c r="T55" i="6"/>
  <c r="S55" i="6"/>
  <c r="R55" i="6"/>
  <c r="AA54" i="6"/>
  <c r="Z54" i="6"/>
  <c r="Y54" i="6"/>
  <c r="X54" i="6"/>
  <c r="W54" i="6"/>
  <c r="V54" i="6"/>
  <c r="U54" i="6"/>
  <c r="T54" i="6"/>
  <c r="S54" i="6"/>
  <c r="R54" i="6"/>
  <c r="AA53" i="6"/>
  <c r="Z53" i="6"/>
  <c r="Y53" i="6"/>
  <c r="X53" i="6"/>
  <c r="W53" i="6"/>
  <c r="V53" i="6"/>
  <c r="U53" i="6"/>
  <c r="T53" i="6"/>
  <c r="S53" i="6"/>
  <c r="R53" i="6"/>
  <c r="AA52" i="6"/>
  <c r="Z52" i="6"/>
  <c r="Y52" i="6"/>
  <c r="X52" i="6"/>
  <c r="W52" i="6"/>
  <c r="V52" i="6"/>
  <c r="U52" i="6"/>
  <c r="T52" i="6"/>
  <c r="S52" i="6"/>
  <c r="R52" i="6"/>
  <c r="AA51" i="6"/>
  <c r="Z51" i="6"/>
  <c r="Y51" i="6"/>
  <c r="X51" i="6"/>
  <c r="W51" i="6"/>
  <c r="V51" i="6"/>
  <c r="U51" i="6"/>
  <c r="T51" i="6"/>
  <c r="S51" i="6"/>
  <c r="R51" i="6"/>
  <c r="AA50" i="6"/>
  <c r="Z50" i="6"/>
  <c r="Y50" i="6"/>
  <c r="X50" i="6"/>
  <c r="W50" i="6"/>
  <c r="V50" i="6"/>
  <c r="U50" i="6"/>
  <c r="T50" i="6"/>
  <c r="S50" i="6"/>
  <c r="R50" i="6"/>
  <c r="AA49" i="6"/>
  <c r="Z49" i="6"/>
  <c r="Y49" i="6"/>
  <c r="X49" i="6"/>
  <c r="W49" i="6"/>
  <c r="V49" i="6"/>
  <c r="U49" i="6"/>
  <c r="T49" i="6"/>
  <c r="S49" i="6"/>
  <c r="R49" i="6"/>
  <c r="AA47" i="6"/>
  <c r="Z47" i="6"/>
  <c r="Y47" i="6"/>
  <c r="X47" i="6"/>
  <c r="W47" i="6"/>
  <c r="V47" i="6"/>
  <c r="U47" i="6"/>
  <c r="T47" i="6"/>
  <c r="S47" i="6"/>
  <c r="R47" i="6"/>
  <c r="AA46" i="6"/>
  <c r="Z46" i="6"/>
  <c r="Y46" i="6"/>
  <c r="X46" i="6"/>
  <c r="W46" i="6"/>
  <c r="V46" i="6"/>
  <c r="U46" i="6"/>
  <c r="T46" i="6"/>
  <c r="S46" i="6"/>
  <c r="R46" i="6"/>
  <c r="AA45" i="6"/>
  <c r="Z45" i="6"/>
  <c r="Y45" i="6"/>
  <c r="X45" i="6"/>
  <c r="W45" i="6"/>
  <c r="V45" i="6"/>
  <c r="U45" i="6"/>
  <c r="T45" i="6"/>
  <c r="S45" i="6"/>
  <c r="R45" i="6"/>
  <c r="AA44" i="6"/>
  <c r="Z44" i="6"/>
  <c r="Y44" i="6"/>
  <c r="X44" i="6"/>
  <c r="W44" i="6"/>
  <c r="V44" i="6"/>
  <c r="U44" i="6"/>
  <c r="T44" i="6"/>
  <c r="S44" i="6"/>
  <c r="R44" i="6"/>
  <c r="AA43" i="6"/>
  <c r="Z43" i="6"/>
  <c r="Y43" i="6"/>
  <c r="X43" i="6"/>
  <c r="W43" i="6"/>
  <c r="V43" i="6"/>
  <c r="U43" i="6"/>
  <c r="T43" i="6"/>
  <c r="S43" i="6"/>
  <c r="R43" i="6"/>
  <c r="AA42" i="6"/>
  <c r="Z42" i="6"/>
  <c r="Y42" i="6"/>
  <c r="X42" i="6"/>
  <c r="W42" i="6"/>
  <c r="V42" i="6"/>
  <c r="U42" i="6"/>
  <c r="T42" i="6"/>
  <c r="S42" i="6"/>
  <c r="R42" i="6"/>
  <c r="AA41" i="6"/>
  <c r="Z41" i="6"/>
  <c r="Y41" i="6"/>
  <c r="X41" i="6"/>
  <c r="W41" i="6"/>
  <c r="V41" i="6"/>
  <c r="U41" i="6"/>
  <c r="T41" i="6"/>
  <c r="S41" i="6"/>
  <c r="R41" i="6"/>
  <c r="AA40" i="6"/>
  <c r="Z40" i="6"/>
  <c r="Y40" i="6"/>
  <c r="X40" i="6"/>
  <c r="W40" i="6"/>
  <c r="V40" i="6"/>
  <c r="U40" i="6"/>
  <c r="T40" i="6"/>
  <c r="S40" i="6"/>
  <c r="R40" i="6"/>
  <c r="AA39" i="6"/>
  <c r="Z39" i="6"/>
  <c r="Y39" i="6"/>
  <c r="X39" i="6"/>
  <c r="W39" i="6"/>
  <c r="V39" i="6"/>
  <c r="U39" i="6"/>
  <c r="T39" i="6"/>
  <c r="S39" i="6"/>
  <c r="R39" i="6"/>
  <c r="AA38" i="6"/>
  <c r="Z38" i="6"/>
  <c r="Y38" i="6"/>
  <c r="X38" i="6"/>
  <c r="W38" i="6"/>
  <c r="V38" i="6"/>
  <c r="U38" i="6"/>
  <c r="T38" i="6"/>
  <c r="S38" i="6"/>
  <c r="R38" i="6"/>
  <c r="AA36" i="6"/>
  <c r="Z36" i="6"/>
  <c r="Y36" i="6"/>
  <c r="X36" i="6"/>
  <c r="W36" i="6"/>
  <c r="V36" i="6"/>
  <c r="U36" i="6"/>
  <c r="T36" i="6"/>
  <c r="S36" i="6"/>
  <c r="R36" i="6"/>
  <c r="AA35" i="6"/>
  <c r="Z35" i="6"/>
  <c r="Y35" i="6"/>
  <c r="X35" i="6"/>
  <c r="W35" i="6"/>
  <c r="V35" i="6"/>
  <c r="U35" i="6"/>
  <c r="T35" i="6"/>
  <c r="S35" i="6"/>
  <c r="R35" i="6"/>
  <c r="AA34" i="6"/>
  <c r="Z34" i="6"/>
  <c r="Y34" i="6"/>
  <c r="X34" i="6"/>
  <c r="W34" i="6"/>
  <c r="V34" i="6"/>
  <c r="U34" i="6"/>
  <c r="T34" i="6"/>
  <c r="S34" i="6"/>
  <c r="R34" i="6"/>
  <c r="AA33" i="6"/>
  <c r="Z33" i="6"/>
  <c r="Y33" i="6"/>
  <c r="X33" i="6"/>
  <c r="W33" i="6"/>
  <c r="V33" i="6"/>
  <c r="U33" i="6"/>
  <c r="T33" i="6"/>
  <c r="S33" i="6"/>
  <c r="R33" i="6"/>
  <c r="AA32" i="6"/>
  <c r="Z32" i="6"/>
  <c r="Y32" i="6"/>
  <c r="X32" i="6"/>
  <c r="W32" i="6"/>
  <c r="V32" i="6"/>
  <c r="U32" i="6"/>
  <c r="T32" i="6"/>
  <c r="S32" i="6"/>
  <c r="R32" i="6"/>
  <c r="AA31" i="6"/>
  <c r="Z31" i="6"/>
  <c r="Y31" i="6"/>
  <c r="X31" i="6"/>
  <c r="W31" i="6"/>
  <c r="V31" i="6"/>
  <c r="U31" i="6"/>
  <c r="T31" i="6"/>
  <c r="S31" i="6"/>
  <c r="R31" i="6"/>
  <c r="AA30" i="6"/>
  <c r="Z30" i="6"/>
  <c r="Y30" i="6"/>
  <c r="X30" i="6"/>
  <c r="W30" i="6"/>
  <c r="V30" i="6"/>
  <c r="U30" i="6"/>
  <c r="T30" i="6"/>
  <c r="S30" i="6"/>
  <c r="R30" i="6"/>
  <c r="AA29" i="6"/>
  <c r="Z29" i="6"/>
  <c r="Y29" i="6"/>
  <c r="X29" i="6"/>
  <c r="W29" i="6"/>
  <c r="V29" i="6"/>
  <c r="U29" i="6"/>
  <c r="T29" i="6"/>
  <c r="S29" i="6"/>
  <c r="R29" i="6"/>
  <c r="AA28" i="6"/>
  <c r="Z28" i="6"/>
  <c r="Y28" i="6"/>
  <c r="X28" i="6"/>
  <c r="W28" i="6"/>
  <c r="V28" i="6"/>
  <c r="U28" i="6"/>
  <c r="T28" i="6"/>
  <c r="S28" i="6"/>
  <c r="R28" i="6"/>
  <c r="AA27" i="6"/>
  <c r="Z27" i="6"/>
  <c r="Y27" i="6"/>
  <c r="X27" i="6"/>
  <c r="W27" i="6"/>
  <c r="V27" i="6"/>
  <c r="U27" i="6"/>
  <c r="T27" i="6"/>
  <c r="S27" i="6"/>
  <c r="R27" i="6"/>
  <c r="AA26" i="6"/>
  <c r="Z26" i="6"/>
  <c r="Y26" i="6"/>
  <c r="X26" i="6"/>
  <c r="W26" i="6"/>
  <c r="V26" i="6"/>
  <c r="U26" i="6"/>
  <c r="T26" i="6"/>
  <c r="S26" i="6"/>
  <c r="R26" i="6"/>
  <c r="AA24" i="6"/>
  <c r="Z24" i="6"/>
  <c r="Y24" i="6"/>
  <c r="X24" i="6"/>
  <c r="W24" i="6"/>
  <c r="V24" i="6"/>
  <c r="U24" i="6"/>
  <c r="T24" i="6"/>
  <c r="S24" i="6"/>
  <c r="R24" i="6"/>
  <c r="AA23" i="6"/>
  <c r="Z23" i="6"/>
  <c r="Y23" i="6"/>
  <c r="X23" i="6"/>
  <c r="W23" i="6"/>
  <c r="V23" i="6"/>
  <c r="U23" i="6"/>
  <c r="T23" i="6"/>
  <c r="S23" i="6"/>
  <c r="R23" i="6"/>
  <c r="AA22" i="6"/>
  <c r="Z22" i="6"/>
  <c r="Y22" i="6"/>
  <c r="X22" i="6"/>
  <c r="W22" i="6"/>
  <c r="V22" i="6"/>
  <c r="U22" i="6"/>
  <c r="T22" i="6"/>
  <c r="S22" i="6"/>
  <c r="R22" i="6"/>
  <c r="AA21" i="6"/>
  <c r="Z21" i="6"/>
  <c r="Y21" i="6"/>
  <c r="X21" i="6"/>
  <c r="W21" i="6"/>
  <c r="V21" i="6"/>
  <c r="U21" i="6"/>
  <c r="T21" i="6"/>
  <c r="S21" i="6"/>
  <c r="R21" i="6"/>
  <c r="AA20" i="6"/>
  <c r="Z20" i="6"/>
  <c r="Y20" i="6"/>
  <c r="X20" i="6"/>
  <c r="W20" i="6"/>
  <c r="V20" i="6"/>
  <c r="U20" i="6"/>
  <c r="T20" i="6"/>
  <c r="S20" i="6"/>
  <c r="R20" i="6"/>
  <c r="AA19" i="6"/>
  <c r="Z19" i="6"/>
  <c r="Y19" i="6"/>
  <c r="X19" i="6"/>
  <c r="W19" i="6"/>
  <c r="V19" i="6"/>
  <c r="U19" i="6"/>
  <c r="T19" i="6"/>
  <c r="S19" i="6"/>
  <c r="R19" i="6"/>
  <c r="AA18" i="6"/>
  <c r="Z18" i="6"/>
  <c r="Y18" i="6"/>
  <c r="X18" i="6"/>
  <c r="W18" i="6"/>
  <c r="V18" i="6"/>
  <c r="U18" i="6"/>
  <c r="T18" i="6"/>
  <c r="S18" i="6"/>
  <c r="R18" i="6"/>
  <c r="AA17" i="6"/>
  <c r="Z17" i="6"/>
  <c r="Y17" i="6"/>
  <c r="X17" i="6"/>
  <c r="W17" i="6"/>
  <c r="V17" i="6"/>
  <c r="U17" i="6"/>
  <c r="T17" i="6"/>
  <c r="S17" i="6"/>
  <c r="R17" i="6"/>
  <c r="AA16" i="6"/>
  <c r="Z16" i="6"/>
  <c r="Y16" i="6"/>
  <c r="X16" i="6"/>
  <c r="W16" i="6"/>
  <c r="V16" i="6"/>
  <c r="U16" i="6"/>
  <c r="T16" i="6"/>
  <c r="S16" i="6"/>
  <c r="R16" i="6"/>
  <c r="AA15" i="6"/>
  <c r="Z15" i="6"/>
  <c r="Y15" i="6"/>
  <c r="X15" i="6"/>
  <c r="W15" i="6"/>
  <c r="V15" i="6"/>
  <c r="U15" i="6"/>
  <c r="T15" i="6"/>
  <c r="S15" i="6"/>
  <c r="R15" i="6"/>
  <c r="AA14" i="6"/>
  <c r="Z14" i="6"/>
  <c r="Y14" i="6"/>
  <c r="X14" i="6"/>
  <c r="W14" i="6"/>
  <c r="V14" i="6"/>
  <c r="U14" i="6"/>
  <c r="T14" i="6"/>
  <c r="S14" i="6"/>
  <c r="R14" i="6"/>
  <c r="AA13" i="6"/>
  <c r="Z13" i="6"/>
  <c r="Y13" i="6"/>
  <c r="X13" i="6"/>
  <c r="W13" i="6"/>
  <c r="V13" i="6"/>
  <c r="U13" i="6"/>
  <c r="T13" i="6"/>
  <c r="S13" i="6"/>
  <c r="R13" i="6"/>
  <c r="AA12" i="6"/>
  <c r="Z12" i="6"/>
  <c r="Y12" i="6"/>
  <c r="X12" i="6"/>
  <c r="W12" i="6"/>
  <c r="V12" i="6"/>
  <c r="U12" i="6"/>
  <c r="T12" i="6"/>
  <c r="S12" i="6"/>
  <c r="R12" i="6"/>
  <c r="G108" i="31"/>
  <c r="G107" i="31"/>
  <c r="G106" i="31"/>
  <c r="G105" i="31"/>
  <c r="G104" i="31"/>
  <c r="G103" i="31"/>
  <c r="G102" i="31"/>
  <c r="G101" i="31"/>
  <c r="G100" i="31"/>
  <c r="G99" i="31"/>
  <c r="G98" i="31"/>
  <c r="G97" i="31"/>
  <c r="G96" i="31"/>
  <c r="G95" i="31"/>
  <c r="G94" i="31"/>
  <c r="G93" i="31"/>
  <c r="G92" i="31"/>
  <c r="G91" i="31"/>
  <c r="E148" i="33"/>
  <c r="E147" i="33"/>
  <c r="E146" i="33"/>
  <c r="E145" i="33"/>
  <c r="E144" i="33"/>
  <c r="E143" i="33"/>
  <c r="E142" i="33"/>
  <c r="E140" i="33"/>
  <c r="E139" i="33"/>
  <c r="E138" i="33"/>
  <c r="E137" i="33"/>
  <c r="E135" i="33"/>
  <c r="E134" i="33"/>
  <c r="E133" i="33"/>
  <c r="E132" i="33"/>
  <c r="E131" i="33"/>
  <c r="E130" i="33"/>
  <c r="E129" i="33"/>
  <c r="E128" i="33"/>
  <c r="E127" i="33"/>
  <c r="E126" i="33"/>
  <c r="E125" i="33"/>
  <c r="E124" i="33"/>
  <c r="E123" i="33"/>
  <c r="E121" i="33"/>
  <c r="E120" i="33"/>
  <c r="E119" i="33"/>
  <c r="E118" i="33"/>
  <c r="E117" i="33"/>
  <c r="E116" i="33"/>
  <c r="E115" i="33"/>
  <c r="E114" i="33"/>
  <c r="E113" i="33"/>
  <c r="E112" i="33"/>
  <c r="E111" i="33"/>
  <c r="E110" i="33"/>
  <c r="E107" i="33"/>
  <c r="E106" i="33"/>
  <c r="E105" i="33"/>
  <c r="E104" i="33"/>
  <c r="E103" i="33"/>
  <c r="E102" i="33"/>
  <c r="E101" i="33"/>
  <c r="E100" i="33"/>
  <c r="E99" i="33"/>
  <c r="E98" i="33"/>
  <c r="E97" i="33"/>
  <c r="E96" i="33"/>
  <c r="E95" i="33"/>
  <c r="E94" i="33"/>
  <c r="E93" i="33"/>
  <c r="E92" i="33"/>
  <c r="E91" i="33"/>
  <c r="E89" i="33"/>
  <c r="E88" i="33"/>
  <c r="E87" i="33"/>
  <c r="E86" i="33"/>
  <c r="E85" i="33"/>
  <c r="E84" i="33"/>
  <c r="E83" i="33"/>
  <c r="E82" i="33"/>
  <c r="E81" i="33"/>
  <c r="E80" i="33"/>
  <c r="E78" i="33"/>
  <c r="E77" i="33"/>
  <c r="E76" i="33"/>
  <c r="E75" i="33"/>
  <c r="E74" i="33"/>
  <c r="E72" i="33"/>
  <c r="E71" i="33"/>
  <c r="E70" i="33"/>
  <c r="E69" i="33"/>
  <c r="E68" i="33"/>
  <c r="E67" i="33"/>
  <c r="E66" i="33"/>
  <c r="E65" i="33"/>
  <c r="E64" i="33"/>
  <c r="E63" i="33"/>
  <c r="E61" i="33"/>
  <c r="E60" i="33"/>
  <c r="E59" i="33"/>
  <c r="E58" i="33"/>
  <c r="E57" i="33"/>
  <c r="E56" i="33"/>
  <c r="E55" i="33"/>
  <c r="E54" i="33"/>
  <c r="E53" i="33"/>
  <c r="E52" i="33"/>
  <c r="E51" i="33"/>
  <c r="E50" i="33"/>
  <c r="E49" i="33"/>
  <c r="E47" i="33"/>
  <c r="E46" i="33"/>
  <c r="E45" i="33"/>
  <c r="E44" i="33"/>
  <c r="E43" i="33"/>
  <c r="E42" i="33"/>
  <c r="E41" i="33"/>
  <c r="E40" i="33"/>
  <c r="E39" i="33"/>
  <c r="E38" i="33"/>
  <c r="E36" i="33"/>
  <c r="E35" i="33"/>
  <c r="E34" i="33"/>
  <c r="E33" i="33"/>
  <c r="E32" i="33"/>
  <c r="E31" i="33"/>
  <c r="E30" i="33"/>
  <c r="E29" i="33"/>
  <c r="E28" i="33"/>
  <c r="E27" i="33"/>
  <c r="E26" i="33"/>
  <c r="E24" i="33"/>
  <c r="E23" i="33"/>
  <c r="E22" i="33"/>
  <c r="E21" i="33"/>
  <c r="E20" i="33"/>
  <c r="E19" i="33"/>
  <c r="E18" i="33"/>
  <c r="E17" i="33"/>
  <c r="E16" i="33"/>
  <c r="E15" i="33"/>
  <c r="E14" i="33"/>
  <c r="E13" i="33"/>
  <c r="E12" i="33"/>
  <c r="AY108" i="2" l="1"/>
  <c r="T108" i="2" l="1"/>
  <c r="V108" i="2" l="1"/>
  <c r="W108" i="2"/>
  <c r="N149" i="32"/>
  <c r="N141" i="32"/>
  <c r="N37" i="32"/>
  <c r="Q12" i="32"/>
  <c r="V148" i="9"/>
  <c r="U147" i="9"/>
  <c r="U146" i="9"/>
  <c r="U145" i="9"/>
  <c r="V144" i="9"/>
  <c r="U143" i="9"/>
  <c r="V142" i="9"/>
  <c r="U140" i="9"/>
  <c r="V139" i="9"/>
  <c r="U138" i="9"/>
  <c r="U137" i="9"/>
  <c r="U135" i="9"/>
  <c r="V134" i="9"/>
  <c r="U133" i="9"/>
  <c r="V132" i="9"/>
  <c r="U131" i="9"/>
  <c r="V130" i="9"/>
  <c r="U129" i="9"/>
  <c r="U128" i="9"/>
  <c r="U127" i="9"/>
  <c r="V126" i="9"/>
  <c r="U125" i="9"/>
  <c r="V124" i="9"/>
  <c r="V123" i="9"/>
  <c r="V121" i="9"/>
  <c r="U120" i="9"/>
  <c r="U119" i="9"/>
  <c r="U118" i="9"/>
  <c r="V117" i="9"/>
  <c r="U116" i="9"/>
  <c r="V115" i="9"/>
  <c r="U114" i="9"/>
  <c r="V113" i="9"/>
  <c r="U112" i="9"/>
  <c r="U111" i="9"/>
  <c r="U110" i="9"/>
  <c r="V108" i="9"/>
  <c r="V107" i="9"/>
  <c r="U106" i="9"/>
  <c r="V105" i="9"/>
  <c r="U104" i="9"/>
  <c r="V103" i="9"/>
  <c r="U101" i="9"/>
  <c r="U100" i="9"/>
  <c r="V99" i="9"/>
  <c r="V98" i="9"/>
  <c r="V97" i="9"/>
  <c r="U96" i="9"/>
  <c r="U95" i="9"/>
  <c r="V93" i="9"/>
  <c r="U92" i="9"/>
  <c r="V91" i="9"/>
  <c r="V89" i="9"/>
  <c r="V88" i="9"/>
  <c r="U87" i="9"/>
  <c r="V86" i="9"/>
  <c r="U84" i="9"/>
  <c r="U83" i="9"/>
  <c r="V82" i="9"/>
  <c r="U81" i="9"/>
  <c r="V80" i="9"/>
  <c r="U78" i="9"/>
  <c r="V77" i="9"/>
  <c r="V75" i="9"/>
  <c r="U74" i="9"/>
  <c r="V72" i="9"/>
  <c r="U71" i="9"/>
  <c r="V70" i="9"/>
  <c r="U69" i="9"/>
  <c r="U68" i="9"/>
  <c r="U67" i="9"/>
  <c r="V66" i="9"/>
  <c r="U65" i="9"/>
  <c r="V64" i="9"/>
  <c r="U63" i="9"/>
  <c r="V61" i="9"/>
  <c r="U60" i="9"/>
  <c r="V59" i="9"/>
  <c r="V58" i="9"/>
  <c r="U57" i="9"/>
  <c r="U56" i="9"/>
  <c r="V55" i="9"/>
  <c r="V54" i="9"/>
  <c r="V53" i="9"/>
  <c r="U52" i="9"/>
  <c r="U51" i="9"/>
  <c r="V50" i="9"/>
  <c r="U49" i="9"/>
  <c r="U47" i="9"/>
  <c r="V46" i="9"/>
  <c r="V45" i="9"/>
  <c r="V44" i="9"/>
  <c r="U43" i="9"/>
  <c r="U42" i="9"/>
  <c r="V41" i="9"/>
  <c r="U40" i="9"/>
  <c r="U39" i="9"/>
  <c r="V38" i="9"/>
  <c r="V36" i="9"/>
  <c r="V35" i="9"/>
  <c r="U34" i="9"/>
  <c r="U33" i="9"/>
  <c r="V32" i="9"/>
  <c r="U31" i="9"/>
  <c r="U30" i="9"/>
  <c r="V29" i="9"/>
  <c r="U28" i="9"/>
  <c r="V27" i="9"/>
  <c r="U26" i="9"/>
  <c r="U24" i="9"/>
  <c r="V23" i="9"/>
  <c r="V22" i="9"/>
  <c r="U21" i="9"/>
  <c r="V20" i="9"/>
  <c r="U19" i="9"/>
  <c r="V18" i="9"/>
  <c r="U17" i="9"/>
  <c r="U16" i="9"/>
  <c r="V15" i="9"/>
  <c r="V14" i="9"/>
  <c r="U13" i="9"/>
  <c r="V12" i="9"/>
  <c r="V146" i="9"/>
  <c r="V145" i="9"/>
  <c r="U144" i="9"/>
  <c r="V143" i="9"/>
  <c r="V137" i="9"/>
  <c r="V135" i="9"/>
  <c r="U134" i="9"/>
  <c r="V133" i="9"/>
  <c r="V128" i="9"/>
  <c r="V127" i="9"/>
  <c r="U126" i="9"/>
  <c r="V125" i="9"/>
  <c r="V119" i="9"/>
  <c r="V118" i="9"/>
  <c r="U117" i="9"/>
  <c r="V116" i="9"/>
  <c r="V111" i="9"/>
  <c r="V110" i="9"/>
  <c r="U105" i="9"/>
  <c r="U103" i="9"/>
  <c r="V102" i="9"/>
  <c r="U102" i="9"/>
  <c r="V101" i="9"/>
  <c r="U97" i="9"/>
  <c r="V96" i="9"/>
  <c r="V95" i="9"/>
  <c r="V94" i="9"/>
  <c r="U94" i="9"/>
  <c r="U93" i="9"/>
  <c r="U88" i="9"/>
  <c r="V87" i="9"/>
  <c r="V85" i="9"/>
  <c r="U85" i="9"/>
  <c r="V84" i="9"/>
  <c r="U80" i="9"/>
  <c r="U77" i="9"/>
  <c r="V76" i="9"/>
  <c r="U76" i="9"/>
  <c r="U70" i="9"/>
  <c r="V69" i="9"/>
  <c r="V68" i="9"/>
  <c r="V67" i="9"/>
  <c r="U66" i="9"/>
  <c r="U61" i="9"/>
  <c r="V60" i="9"/>
  <c r="U58" i="9"/>
  <c r="V57" i="9"/>
  <c r="U53" i="9"/>
  <c r="U50" i="9"/>
  <c r="V49" i="9"/>
  <c r="U44" i="9"/>
  <c r="U41" i="9"/>
  <c r="V40" i="9"/>
  <c r="U35" i="9"/>
  <c r="U32" i="9"/>
  <c r="V31" i="9"/>
  <c r="U27" i="9"/>
  <c r="U22" i="9"/>
  <c r="U18" i="9"/>
  <c r="V17" i="9"/>
  <c r="U15" i="9"/>
  <c r="M136" i="9"/>
  <c r="N73" i="9"/>
  <c r="M37" i="9"/>
  <c r="W12" i="1"/>
  <c r="Q128" i="6"/>
  <c r="N79" i="9"/>
  <c r="J149" i="8"/>
  <c r="J48" i="8"/>
  <c r="J141" i="8"/>
  <c r="H122" i="8"/>
  <c r="J149" i="7"/>
  <c r="J136" i="7"/>
  <c r="H141" i="7"/>
  <c r="H48" i="7"/>
  <c r="G25" i="31"/>
  <c r="G141" i="31"/>
  <c r="G136" i="31"/>
  <c r="G79" i="31"/>
  <c r="G48" i="31"/>
  <c r="G37" i="31"/>
  <c r="AA141" i="4"/>
  <c r="AA136" i="4"/>
  <c r="AA122" i="4"/>
  <c r="AA79" i="4"/>
  <c r="AA62" i="4"/>
  <c r="AD108" i="4"/>
  <c r="N141" i="4"/>
  <c r="N136" i="4"/>
  <c r="N122" i="4"/>
  <c r="Q108" i="4"/>
  <c r="Q107" i="4"/>
  <c r="N90" i="4"/>
  <c r="N79" i="4"/>
  <c r="N62" i="4"/>
  <c r="N48" i="4"/>
  <c r="N37" i="4"/>
  <c r="N149" i="4"/>
  <c r="N25" i="4"/>
  <c r="H141" i="30"/>
  <c r="H109" i="30"/>
  <c r="H79" i="30"/>
  <c r="F149" i="30"/>
  <c r="F136" i="30"/>
  <c r="AG141" i="12"/>
  <c r="AG136" i="12"/>
  <c r="G149" i="12"/>
  <c r="G141" i="12"/>
  <c r="G48" i="12"/>
  <c r="H90" i="30" l="1"/>
  <c r="H149" i="30"/>
  <c r="H90" i="8"/>
  <c r="H149" i="8"/>
  <c r="M48" i="9"/>
  <c r="V24" i="9"/>
  <c r="V33" i="9"/>
  <c r="V42" i="9"/>
  <c r="V51" i="9"/>
  <c r="U59" i="9"/>
  <c r="V100" i="9"/>
  <c r="V112" i="9"/>
  <c r="V120" i="9"/>
  <c r="V129" i="9"/>
  <c r="V138" i="9"/>
  <c r="V147" i="9"/>
  <c r="N48" i="32"/>
  <c r="N79" i="32"/>
  <c r="N90" i="32"/>
  <c r="N122" i="32"/>
  <c r="N136" i="32"/>
  <c r="G122" i="12"/>
  <c r="F90" i="30"/>
  <c r="J90" i="8"/>
  <c r="T48" i="12"/>
  <c r="T109" i="12"/>
  <c r="G25" i="12"/>
  <c r="G109" i="12"/>
  <c r="F37" i="30"/>
  <c r="F48" i="30"/>
  <c r="F62" i="30"/>
  <c r="F79" i="30"/>
  <c r="F141" i="30"/>
  <c r="H73" i="30"/>
  <c r="N109" i="4"/>
  <c r="J37" i="7"/>
  <c r="J48" i="7"/>
  <c r="J62" i="7"/>
  <c r="J79" i="7"/>
  <c r="J122" i="7"/>
  <c r="J141" i="7"/>
  <c r="H73" i="8"/>
  <c r="V16" i="9"/>
  <c r="V26" i="9"/>
  <c r="V34" i="9"/>
  <c r="V43" i="9"/>
  <c r="V52" i="9"/>
  <c r="U108" i="9"/>
  <c r="T122" i="12"/>
  <c r="AG25" i="12"/>
  <c r="AG37" i="12"/>
  <c r="AG73" i="12"/>
  <c r="AG109" i="12"/>
  <c r="G90" i="31"/>
  <c r="H79" i="7"/>
  <c r="V30" i="9"/>
  <c r="V39" i="9"/>
  <c r="V47" i="9"/>
  <c r="V56" i="9"/>
  <c r="U86" i="9"/>
  <c r="AG48" i="12"/>
  <c r="AG79" i="12"/>
  <c r="AG90" i="12"/>
  <c r="AG122" i="12"/>
  <c r="F73" i="30"/>
  <c r="AA37" i="4"/>
  <c r="G149" i="31"/>
  <c r="J73" i="7"/>
  <c r="J122" i="8"/>
  <c r="H12" i="12"/>
  <c r="AG62" i="12"/>
  <c r="F25" i="30"/>
  <c r="F109" i="30"/>
  <c r="G73" i="31"/>
  <c r="H37" i="7"/>
  <c r="H62" i="7"/>
  <c r="H90" i="7"/>
  <c r="H136" i="7"/>
  <c r="H149" i="7"/>
  <c r="J25" i="7"/>
  <c r="J109" i="7"/>
  <c r="M90" i="9"/>
  <c r="V21" i="9"/>
  <c r="V65" i="9"/>
  <c r="V78" i="9"/>
  <c r="H48" i="30"/>
  <c r="AA90" i="4"/>
  <c r="T62" i="12"/>
  <c r="T79" i="12"/>
  <c r="G62" i="12"/>
  <c r="G79" i="12"/>
  <c r="AA109" i="4"/>
  <c r="G109" i="31"/>
  <c r="H25" i="7"/>
  <c r="H109" i="7"/>
  <c r="H62" i="8"/>
  <c r="H141" i="8"/>
  <c r="M25" i="9"/>
  <c r="M62" i="9"/>
  <c r="M73" i="9"/>
  <c r="M79" i="9"/>
  <c r="M109" i="9"/>
  <c r="M122" i="9"/>
  <c r="M141" i="9"/>
  <c r="M149" i="9"/>
  <c r="U14" i="9"/>
  <c r="U75" i="9"/>
  <c r="V83" i="9"/>
  <c r="G62" i="31"/>
  <c r="J90" i="7"/>
  <c r="H109" i="8"/>
  <c r="J109" i="8"/>
  <c r="AG149" i="12"/>
  <c r="F122" i="30"/>
  <c r="H25" i="30"/>
  <c r="H37" i="30"/>
  <c r="H62" i="30"/>
  <c r="H122" i="30"/>
  <c r="H136" i="30"/>
  <c r="AA73" i="4"/>
  <c r="H73" i="7"/>
  <c r="V13" i="9"/>
  <c r="V74" i="9"/>
  <c r="T37" i="12"/>
  <c r="T73" i="12"/>
  <c r="T136" i="12"/>
  <c r="T141" i="12"/>
  <c r="G37" i="12"/>
  <c r="G73" i="12"/>
  <c r="G136" i="12"/>
  <c r="AA48" i="4"/>
  <c r="AA149" i="4"/>
  <c r="G122" i="31"/>
  <c r="H25" i="8"/>
  <c r="H37" i="8"/>
  <c r="H48" i="8"/>
  <c r="H79" i="8"/>
  <c r="H136" i="8"/>
  <c r="T90" i="12"/>
  <c r="T149" i="12"/>
  <c r="G90" i="12"/>
  <c r="N73" i="4"/>
  <c r="H122" i="7"/>
  <c r="J25" i="8"/>
  <c r="J37" i="8"/>
  <c r="J62" i="8"/>
  <c r="J73" i="8"/>
  <c r="J79" i="8"/>
  <c r="J136" i="8"/>
  <c r="N25" i="9"/>
  <c r="N37" i="9"/>
  <c r="N48" i="9"/>
  <c r="N62" i="9"/>
  <c r="N90" i="9"/>
  <c r="N109" i="9"/>
  <c r="N122" i="9"/>
  <c r="N136" i="9"/>
  <c r="N141" i="9"/>
  <c r="N149" i="9"/>
  <c r="U23" i="9"/>
  <c r="V92" i="9"/>
  <c r="V104" i="9"/>
  <c r="U121" i="9"/>
  <c r="U130" i="9"/>
  <c r="U139" i="9"/>
  <c r="U148" i="9"/>
  <c r="U36" i="9"/>
  <c r="U45" i="9"/>
  <c r="U54" i="9"/>
  <c r="U89" i="9"/>
  <c r="U98" i="9"/>
  <c r="U123" i="9"/>
  <c r="V19" i="9"/>
  <c r="V28" i="9"/>
  <c r="V63" i="9"/>
  <c r="V71" i="9"/>
  <c r="V81" i="9"/>
  <c r="V106" i="9"/>
  <c r="V114" i="9"/>
  <c r="V131" i="9"/>
  <c r="V140" i="9"/>
  <c r="U12" i="9"/>
  <c r="U20" i="9"/>
  <c r="U29" i="9"/>
  <c r="U38" i="9"/>
  <c r="U46" i="9"/>
  <c r="U55" i="9"/>
  <c r="U64" i="9"/>
  <c r="U72" i="9"/>
  <c r="U82" i="9"/>
  <c r="U91" i="9"/>
  <c r="U99" i="9"/>
  <c r="U107" i="9"/>
  <c r="U115" i="9"/>
  <c r="U124" i="9"/>
  <c r="U132" i="9"/>
  <c r="U142" i="9"/>
  <c r="U113" i="9"/>
  <c r="N109" i="32"/>
  <c r="N73" i="32"/>
  <c r="N62" i="32"/>
  <c r="N25" i="32"/>
  <c r="AA25" i="4"/>
  <c r="I17" i="12"/>
  <c r="T25" i="12"/>
  <c r="N150" i="4" l="1"/>
  <c r="N150" i="9"/>
  <c r="M150" i="9"/>
  <c r="AG150" i="12"/>
  <c r="G150" i="12"/>
  <c r="N150" i="32"/>
  <c r="F150" i="30"/>
  <c r="H150" i="30"/>
  <c r="G150" i="31"/>
  <c r="J150" i="7"/>
  <c r="H150" i="7"/>
  <c r="J150" i="8"/>
  <c r="H150" i="8"/>
  <c r="T150" i="12"/>
  <c r="N141" i="22"/>
  <c r="N79" i="22"/>
  <c r="N73" i="22"/>
  <c r="N48" i="22"/>
  <c r="AV141" i="2"/>
  <c r="AI48" i="2"/>
  <c r="N48" i="2"/>
  <c r="AI136" i="1"/>
  <c r="AI122" i="1"/>
  <c r="AI73" i="1"/>
  <c r="N109" i="1"/>
  <c r="N79" i="1"/>
  <c r="N25" i="10"/>
  <c r="AA149" i="28"/>
  <c r="AA141" i="28"/>
  <c r="AA122" i="28"/>
  <c r="AA109" i="28"/>
  <c r="AA79" i="28"/>
  <c r="AA73" i="28"/>
  <c r="AA62" i="28"/>
  <c r="AA25" i="28"/>
  <c r="N25" i="29"/>
  <c r="N62" i="29"/>
  <c r="AA149" i="6"/>
  <c r="AA141" i="6"/>
  <c r="AA79" i="6"/>
  <c r="AA25" i="6"/>
  <c r="N79" i="10" l="1"/>
  <c r="AV141" i="1"/>
  <c r="AV48" i="2"/>
  <c r="N62" i="10"/>
  <c r="N79" i="6"/>
  <c r="AL107" i="2"/>
  <c r="AG25" i="13"/>
  <c r="AG37" i="13"/>
  <c r="AG62" i="13"/>
  <c r="AG90" i="13"/>
  <c r="AG141" i="13"/>
  <c r="N25" i="3"/>
  <c r="N122" i="1"/>
  <c r="N136" i="1"/>
  <c r="AI48" i="1"/>
  <c r="N141" i="2"/>
  <c r="AI37" i="2"/>
  <c r="AI122" i="2"/>
  <c r="AI136" i="2"/>
  <c r="AL108" i="2"/>
  <c r="T79" i="13"/>
  <c r="T141" i="13"/>
  <c r="N25" i="1"/>
  <c r="N37" i="1"/>
  <c r="N62" i="6"/>
  <c r="N79" i="29"/>
  <c r="N73" i="28"/>
  <c r="N149" i="28"/>
  <c r="AI149" i="2"/>
  <c r="N62" i="3"/>
  <c r="N79" i="3"/>
  <c r="N37" i="22"/>
  <c r="N62" i="5"/>
  <c r="N79" i="5"/>
  <c r="N149" i="10"/>
  <c r="N73" i="2"/>
  <c r="N90" i="2"/>
  <c r="N149" i="2"/>
  <c r="AA90" i="28"/>
  <c r="N109" i="10"/>
  <c r="T37" i="13"/>
  <c r="T62" i="13"/>
  <c r="N90" i="29"/>
  <c r="N122" i="29"/>
  <c r="N48" i="28"/>
  <c r="N62" i="1"/>
  <c r="AI109" i="1"/>
  <c r="AV48" i="1"/>
  <c r="AV90" i="1"/>
  <c r="AV136" i="1"/>
  <c r="N37" i="6"/>
  <c r="N90" i="6"/>
  <c r="N109" i="6"/>
  <c r="N122" i="6"/>
  <c r="N136" i="6"/>
  <c r="N141" i="6"/>
  <c r="N48" i="29"/>
  <c r="N109" i="29"/>
  <c r="N79" i="28"/>
  <c r="N109" i="28"/>
  <c r="N122" i="28"/>
  <c r="AV109" i="1"/>
  <c r="AI62" i="2"/>
  <c r="AI141" i="2"/>
  <c r="AV37" i="2"/>
  <c r="AV109" i="2"/>
  <c r="AV122" i="2"/>
  <c r="AV136" i="2"/>
  <c r="N73" i="3"/>
  <c r="N149" i="3"/>
  <c r="N73" i="5"/>
  <c r="N149" i="5"/>
  <c r="N136" i="28"/>
  <c r="N141" i="29"/>
  <c r="N48" i="1"/>
  <c r="N90" i="1"/>
  <c r="AA90" i="6"/>
  <c r="AA136" i="6"/>
  <c r="N25" i="2"/>
  <c r="N37" i="2"/>
  <c r="N62" i="2"/>
  <c r="N79" i="2"/>
  <c r="N109" i="2"/>
  <c r="N122" i="2"/>
  <c r="AV90" i="2"/>
  <c r="AV149" i="2"/>
  <c r="N48" i="3"/>
  <c r="N90" i="22"/>
  <c r="N109" i="22"/>
  <c r="N122" i="22"/>
  <c r="N136" i="22"/>
  <c r="N48" i="5"/>
  <c r="T122" i="13"/>
  <c r="AA37" i="28"/>
  <c r="AA136" i="28"/>
  <c r="N62" i="28"/>
  <c r="AA48" i="28"/>
  <c r="T90" i="13"/>
  <c r="T109" i="13"/>
  <c r="AG48" i="13"/>
  <c r="AA122" i="6"/>
  <c r="N73" i="6"/>
  <c r="N149" i="6"/>
  <c r="AA37" i="6"/>
  <c r="AA48" i="6"/>
  <c r="AA62" i="6"/>
  <c r="N48" i="6"/>
  <c r="AA73" i="6"/>
  <c r="N37" i="10"/>
  <c r="N73" i="10"/>
  <c r="N90" i="10"/>
  <c r="N122" i="10"/>
  <c r="N136" i="10"/>
  <c r="N141" i="10"/>
  <c r="N73" i="1"/>
  <c r="N149" i="1"/>
  <c r="AI37" i="1"/>
  <c r="AI62" i="1"/>
  <c r="AI79" i="1"/>
  <c r="AI90" i="1"/>
  <c r="AI141" i="1"/>
  <c r="AI149" i="1"/>
  <c r="AV62" i="1"/>
  <c r="AV79" i="1"/>
  <c r="N136" i="2"/>
  <c r="N149" i="22"/>
  <c r="AI90" i="2"/>
  <c r="AV25" i="2"/>
  <c r="AV73" i="2"/>
  <c r="AV79" i="2"/>
  <c r="AG73" i="13"/>
  <c r="AG149" i="13"/>
  <c r="AA109" i="6"/>
  <c r="N122" i="3"/>
  <c r="N25" i="22"/>
  <c r="AG136" i="13"/>
  <c r="N37" i="28"/>
  <c r="N90" i="28"/>
  <c r="N141" i="28"/>
  <c r="N48" i="10"/>
  <c r="AV62" i="2"/>
  <c r="T25" i="13"/>
  <c r="T136" i="13"/>
  <c r="N37" i="29"/>
  <c r="N136" i="29"/>
  <c r="N141" i="1"/>
  <c r="AV37" i="1"/>
  <c r="AV122" i="1"/>
  <c r="N62" i="22"/>
  <c r="T73" i="13"/>
  <c r="T149" i="13"/>
  <c r="N73" i="29"/>
  <c r="N149" i="29"/>
  <c r="AV73" i="1"/>
  <c r="AV149" i="1"/>
  <c r="AI25" i="2"/>
  <c r="AI73" i="2"/>
  <c r="AI79" i="2"/>
  <c r="N37" i="3"/>
  <c r="N90" i="3"/>
  <c r="N109" i="3"/>
  <c r="N136" i="3"/>
  <c r="N141" i="3"/>
  <c r="N37" i="5"/>
  <c r="N90" i="5"/>
  <c r="N109" i="5"/>
  <c r="N122" i="5"/>
  <c r="N136" i="5"/>
  <c r="N141" i="5"/>
  <c r="T48" i="13"/>
  <c r="AG79" i="13"/>
  <c r="AG109" i="13"/>
  <c r="AG122" i="13"/>
  <c r="N25" i="5"/>
  <c r="AI109" i="2"/>
  <c r="AV25" i="1"/>
  <c r="AI25" i="1"/>
  <c r="N25" i="28"/>
  <c r="N25" i="6"/>
  <c r="AA150" i="28" l="1"/>
  <c r="N150" i="3"/>
  <c r="AV150" i="2"/>
  <c r="N150" i="1"/>
  <c r="AG150" i="13"/>
  <c r="AI150" i="2"/>
  <c r="N150" i="22"/>
  <c r="N150" i="10"/>
  <c r="N150" i="29"/>
  <c r="T150" i="13"/>
  <c r="AA150" i="6"/>
  <c r="N150" i="2"/>
  <c r="N150" i="28"/>
  <c r="AI150" i="1"/>
  <c r="N150" i="6"/>
  <c r="AV150" i="1"/>
  <c r="N150" i="5"/>
  <c r="U109" i="1"/>
  <c r="AF149" i="12"/>
  <c r="U109" i="13"/>
  <c r="V109" i="13"/>
  <c r="AH109" i="13"/>
  <c r="AI109" i="13"/>
  <c r="AF149" i="13"/>
  <c r="AF141" i="13"/>
  <c r="O109" i="9"/>
  <c r="P109" i="9"/>
  <c r="T109" i="9"/>
  <c r="W109" i="9"/>
  <c r="I12" i="13" l="1"/>
  <c r="Q109" i="13"/>
  <c r="P109" i="13"/>
  <c r="S149" i="13"/>
  <c r="Y109" i="13"/>
  <c r="X109" i="13"/>
  <c r="AF109" i="13"/>
  <c r="AJ107" i="13"/>
  <c r="F109" i="9"/>
  <c r="J109" i="9"/>
  <c r="Q108" i="9"/>
  <c r="S149" i="12"/>
  <c r="K109" i="9"/>
  <c r="AJ108" i="13"/>
  <c r="I109" i="9"/>
  <c r="H109" i="9"/>
  <c r="G109" i="9"/>
  <c r="S37" i="13"/>
  <c r="M109" i="13"/>
  <c r="L109" i="13"/>
  <c r="K109" i="13"/>
  <c r="S109" i="13"/>
  <c r="R109" i="13"/>
  <c r="S141" i="13"/>
  <c r="AF37" i="13"/>
  <c r="AF48" i="13"/>
  <c r="AF62" i="13"/>
  <c r="AC109" i="13"/>
  <c r="AB109" i="13"/>
  <c r="Z109" i="13"/>
  <c r="AF136" i="13"/>
  <c r="W108" i="13"/>
  <c r="L109" i="9"/>
  <c r="N109" i="13"/>
  <c r="AD109" i="13"/>
  <c r="O109" i="13"/>
  <c r="S48" i="12"/>
  <c r="S141" i="12"/>
  <c r="AF37" i="12"/>
  <c r="AF48" i="12"/>
  <c r="AF62" i="12"/>
  <c r="AF73" i="12"/>
  <c r="AF109" i="12"/>
  <c r="AF136" i="12"/>
  <c r="AF90" i="13"/>
  <c r="AF73" i="13"/>
  <c r="AE109" i="13"/>
  <c r="S48" i="13"/>
  <c r="S62" i="13"/>
  <c r="S79" i="13"/>
  <c r="S136" i="13"/>
  <c r="AF25" i="13"/>
  <c r="S37" i="12"/>
  <c r="S62" i="12"/>
  <c r="S73" i="12"/>
  <c r="S79" i="12"/>
  <c r="S122" i="12"/>
  <c r="S136" i="12"/>
  <c r="AF25" i="12"/>
  <c r="AF90" i="12"/>
  <c r="S73" i="13"/>
  <c r="AF79" i="13"/>
  <c r="AF122" i="13"/>
  <c r="AF79" i="12"/>
  <c r="AF122" i="12"/>
  <c r="AF141" i="12"/>
  <c r="AA109" i="13"/>
  <c r="S25" i="12"/>
  <c r="S109" i="12"/>
  <c r="S90" i="13"/>
  <c r="S90" i="12"/>
  <c r="S25" i="13"/>
  <c r="S122" i="13"/>
  <c r="AF150" i="12" l="1"/>
  <c r="AF150" i="13"/>
  <c r="S150" i="13"/>
  <c r="S150" i="12"/>
  <c r="O109" i="2"/>
  <c r="P109" i="2"/>
  <c r="U109" i="2"/>
  <c r="X109" i="2"/>
  <c r="AJ109" i="2"/>
  <c r="AK109" i="2"/>
  <c r="AM109" i="2"/>
  <c r="AN109" i="2"/>
  <c r="AO109" i="2"/>
  <c r="AP109" i="2"/>
  <c r="AQ109" i="2"/>
  <c r="AR109" i="2"/>
  <c r="AS109" i="2"/>
  <c r="AT109" i="2"/>
  <c r="AU109" i="2"/>
  <c r="AW109" i="2"/>
  <c r="AX109" i="2"/>
  <c r="AU141" i="2"/>
  <c r="AU136" i="2"/>
  <c r="AU90" i="2"/>
  <c r="AU79" i="2"/>
  <c r="AU73" i="2"/>
  <c r="AU48" i="2"/>
  <c r="AU37" i="2"/>
  <c r="AU25" i="2"/>
  <c r="AU149" i="2"/>
  <c r="AU122" i="2"/>
  <c r="AU62" i="2"/>
  <c r="X109" i="1"/>
  <c r="AJ109" i="1"/>
  <c r="AK109" i="1"/>
  <c r="AW109" i="1"/>
  <c r="AX109" i="1"/>
  <c r="O109" i="1"/>
  <c r="P109" i="1"/>
  <c r="Q108" i="3" l="1"/>
  <c r="AT90" i="1"/>
  <c r="AH141" i="2"/>
  <c r="AE109" i="2"/>
  <c r="F109" i="1"/>
  <c r="AC109" i="1"/>
  <c r="AT79" i="1"/>
  <c r="AN109" i="1"/>
  <c r="AT141" i="1"/>
  <c r="M109" i="10"/>
  <c r="Q108" i="1"/>
  <c r="H109" i="2"/>
  <c r="AH25" i="2"/>
  <c r="AH48" i="2"/>
  <c r="AH62" i="2"/>
  <c r="AD109" i="2"/>
  <c r="AB109" i="2"/>
  <c r="AH122" i="2"/>
  <c r="AU90" i="1"/>
  <c r="AR109" i="1"/>
  <c r="AO109" i="1"/>
  <c r="AH149" i="2"/>
  <c r="AT109" i="1"/>
  <c r="J109" i="2"/>
  <c r="J109" i="1"/>
  <c r="M136" i="1"/>
  <c r="AH37" i="2"/>
  <c r="AC109" i="2"/>
  <c r="AA109" i="2"/>
  <c r="AT73" i="1"/>
  <c r="AS109" i="1"/>
  <c r="AQ109" i="1"/>
  <c r="AP109" i="1"/>
  <c r="AU136" i="1"/>
  <c r="AU149" i="1"/>
  <c r="I109" i="2"/>
  <c r="Q108" i="2"/>
  <c r="E109" i="1"/>
  <c r="AB109" i="1"/>
  <c r="AA109" i="1"/>
  <c r="Z109" i="1"/>
  <c r="AH109" i="1"/>
  <c r="AG109" i="1"/>
  <c r="AF109" i="1"/>
  <c r="AM109" i="1"/>
  <c r="AU109" i="1"/>
  <c r="M37" i="2"/>
  <c r="K109" i="2"/>
  <c r="M25" i="1"/>
  <c r="G109" i="1"/>
  <c r="M109" i="1"/>
  <c r="L109" i="1"/>
  <c r="K109" i="1"/>
  <c r="AD109" i="1"/>
  <c r="M25" i="2"/>
  <c r="E109" i="2"/>
  <c r="M109" i="2"/>
  <c r="L109" i="2"/>
  <c r="G109" i="2"/>
  <c r="M149" i="2"/>
  <c r="H109" i="1"/>
  <c r="AE109" i="1"/>
  <c r="F109" i="2"/>
  <c r="M122" i="2"/>
  <c r="I109" i="1"/>
  <c r="M141" i="2"/>
  <c r="AH136" i="2"/>
  <c r="AF109" i="2"/>
  <c r="AG109" i="2"/>
  <c r="Z109" i="2"/>
  <c r="M90" i="1"/>
  <c r="M149" i="1"/>
  <c r="AU48" i="1"/>
  <c r="AU62" i="1"/>
  <c r="AT62" i="1"/>
  <c r="AU122" i="1"/>
  <c r="AT122" i="1"/>
  <c r="AH79" i="2"/>
  <c r="AT25" i="1"/>
  <c r="AT48" i="1"/>
  <c r="AU73" i="1"/>
  <c r="AH73" i="2"/>
  <c r="M37" i="1"/>
  <c r="M48" i="1"/>
  <c r="M73" i="1"/>
  <c r="M48" i="2"/>
  <c r="M62" i="2"/>
  <c r="M79" i="2"/>
  <c r="M136" i="2"/>
  <c r="M62" i="1"/>
  <c r="M79" i="1"/>
  <c r="M141" i="1"/>
  <c r="AH109" i="2"/>
  <c r="M90" i="2"/>
  <c r="AH90" i="2"/>
  <c r="M122" i="1"/>
  <c r="AU25" i="1"/>
  <c r="AU37" i="1"/>
  <c r="AT37" i="1"/>
  <c r="AU79" i="1"/>
  <c r="AT136" i="1"/>
  <c r="AU141" i="1"/>
  <c r="AT149" i="1"/>
  <c r="M73" i="2"/>
  <c r="AU150" i="2"/>
  <c r="V108" i="1"/>
  <c r="AH141" i="1"/>
  <c r="AH37" i="1"/>
  <c r="AL108" i="1"/>
  <c r="W108" i="1"/>
  <c r="AH48" i="1"/>
  <c r="AH62" i="1"/>
  <c r="AH73" i="1"/>
  <c r="AH79" i="1"/>
  <c r="AH136" i="1"/>
  <c r="T108" i="1"/>
  <c r="AH90" i="1"/>
  <c r="AH25" i="1"/>
  <c r="AH149" i="1"/>
  <c r="AH122" i="1"/>
  <c r="AT150" i="1" l="1"/>
  <c r="M150" i="2"/>
  <c r="M150" i="1"/>
  <c r="AU150" i="1"/>
  <c r="AH150" i="2"/>
  <c r="AH150" i="1"/>
  <c r="Q108" i="32" l="1"/>
  <c r="F109" i="32"/>
  <c r="G109" i="32"/>
  <c r="H109" i="32"/>
  <c r="I109" i="32"/>
  <c r="J109" i="32"/>
  <c r="K109" i="32"/>
  <c r="L109" i="32"/>
  <c r="M109" i="32"/>
  <c r="O109" i="32"/>
  <c r="P109" i="32"/>
  <c r="M149" i="32"/>
  <c r="E149" i="32"/>
  <c r="E141" i="32"/>
  <c r="M136" i="32"/>
  <c r="E136" i="32"/>
  <c r="E122" i="32"/>
  <c r="E109" i="32"/>
  <c r="M90" i="32"/>
  <c r="M79" i="32"/>
  <c r="E79" i="32"/>
  <c r="E73" i="32"/>
  <c r="M73" i="32"/>
  <c r="M62" i="32"/>
  <c r="E62" i="32"/>
  <c r="M48" i="32"/>
  <c r="E48" i="32"/>
  <c r="M37" i="32"/>
  <c r="E37" i="32"/>
  <c r="M25" i="32"/>
  <c r="E25" i="32"/>
  <c r="E90" i="32"/>
  <c r="M141" i="32"/>
  <c r="M122" i="32"/>
  <c r="S149" i="4"/>
  <c r="T149" i="4"/>
  <c r="U149" i="4"/>
  <c r="V149" i="4"/>
  <c r="W149" i="4"/>
  <c r="X149" i="4"/>
  <c r="Y149" i="4"/>
  <c r="Z149" i="4"/>
  <c r="AB149" i="4"/>
  <c r="AC149" i="4"/>
  <c r="S141" i="4"/>
  <c r="T141" i="4"/>
  <c r="U141" i="4"/>
  <c r="V141" i="4"/>
  <c r="W141" i="4"/>
  <c r="X141" i="4"/>
  <c r="Y141" i="4"/>
  <c r="Z141" i="4"/>
  <c r="AB141" i="4"/>
  <c r="AC141" i="4"/>
  <c r="S136" i="4"/>
  <c r="T136" i="4"/>
  <c r="U136" i="4"/>
  <c r="V136" i="4"/>
  <c r="W136" i="4"/>
  <c r="X136" i="4"/>
  <c r="Y136" i="4"/>
  <c r="Z136" i="4"/>
  <c r="AB136" i="4"/>
  <c r="AC136" i="4"/>
  <c r="S122" i="4"/>
  <c r="T122" i="4"/>
  <c r="U122" i="4"/>
  <c r="V122" i="4"/>
  <c r="W122" i="4"/>
  <c r="X122" i="4"/>
  <c r="Y122" i="4"/>
  <c r="Z122" i="4"/>
  <c r="AB122" i="4"/>
  <c r="AC122" i="4"/>
  <c r="S109" i="4"/>
  <c r="T109" i="4"/>
  <c r="U109" i="4"/>
  <c r="V109" i="4"/>
  <c r="W109" i="4"/>
  <c r="X109" i="4"/>
  <c r="Y109" i="4"/>
  <c r="Z109" i="4"/>
  <c r="AB109" i="4"/>
  <c r="AC109" i="4"/>
  <c r="S90" i="4"/>
  <c r="T90" i="4"/>
  <c r="U90" i="4"/>
  <c r="V90" i="4"/>
  <c r="W90" i="4"/>
  <c r="X90" i="4"/>
  <c r="Y90" i="4"/>
  <c r="Z90" i="4"/>
  <c r="AB90" i="4"/>
  <c r="AC90" i="4"/>
  <c r="S79" i="4"/>
  <c r="T79" i="4"/>
  <c r="U79" i="4"/>
  <c r="V79" i="4"/>
  <c r="W79" i="4"/>
  <c r="X79" i="4"/>
  <c r="Y79" i="4"/>
  <c r="Z79" i="4"/>
  <c r="AB79" i="4"/>
  <c r="AC79" i="4"/>
  <c r="S73" i="4"/>
  <c r="T73" i="4"/>
  <c r="U73" i="4"/>
  <c r="V73" i="4"/>
  <c r="W73" i="4"/>
  <c r="X73" i="4"/>
  <c r="Y73" i="4"/>
  <c r="Z73" i="4"/>
  <c r="AB73" i="4"/>
  <c r="AC73" i="4"/>
  <c r="S62" i="4"/>
  <c r="T62" i="4"/>
  <c r="U62" i="4"/>
  <c r="V62" i="4"/>
  <c r="W62" i="4"/>
  <c r="X62" i="4"/>
  <c r="Y62" i="4"/>
  <c r="Z62" i="4"/>
  <c r="AB62" i="4"/>
  <c r="AC62" i="4"/>
  <c r="S25" i="4"/>
  <c r="T25" i="4"/>
  <c r="U25" i="4"/>
  <c r="V25" i="4"/>
  <c r="W25" i="4"/>
  <c r="X25" i="4"/>
  <c r="Y25" i="4"/>
  <c r="Z25" i="4"/>
  <c r="AB25" i="4"/>
  <c r="AC25" i="4"/>
  <c r="S37" i="4"/>
  <c r="T37" i="4"/>
  <c r="U37" i="4"/>
  <c r="V37" i="4"/>
  <c r="W37" i="4"/>
  <c r="X37" i="4"/>
  <c r="Y37" i="4"/>
  <c r="Z37" i="4"/>
  <c r="AB37" i="4"/>
  <c r="AC37" i="4"/>
  <c r="S48" i="4"/>
  <c r="T48" i="4"/>
  <c r="U48" i="4"/>
  <c r="V48" i="4"/>
  <c r="W48" i="4"/>
  <c r="X48" i="4"/>
  <c r="Y48" i="4"/>
  <c r="Z48" i="4"/>
  <c r="AB48" i="4"/>
  <c r="AC48" i="4"/>
  <c r="R109" i="4"/>
  <c r="F109" i="4"/>
  <c r="G109" i="4"/>
  <c r="H109" i="4"/>
  <c r="I109" i="4"/>
  <c r="J109" i="4"/>
  <c r="K109" i="4"/>
  <c r="L109" i="4"/>
  <c r="M109" i="4"/>
  <c r="O109" i="4"/>
  <c r="P109" i="4"/>
  <c r="M141" i="4"/>
  <c r="M136" i="4"/>
  <c r="M122" i="4"/>
  <c r="M90" i="4"/>
  <c r="M79" i="4"/>
  <c r="M73" i="4"/>
  <c r="M62" i="4"/>
  <c r="M37" i="4"/>
  <c r="M25" i="4"/>
  <c r="M149" i="4"/>
  <c r="M48" i="4"/>
  <c r="M109" i="5"/>
  <c r="O109" i="5"/>
  <c r="P109" i="5"/>
  <c r="Q106" i="5"/>
  <c r="F109" i="5"/>
  <c r="G109" i="5"/>
  <c r="H109" i="5"/>
  <c r="I109" i="5"/>
  <c r="J109" i="5"/>
  <c r="K109" i="5"/>
  <c r="L109" i="5"/>
  <c r="M149" i="5"/>
  <c r="M141" i="5"/>
  <c r="M90" i="5"/>
  <c r="M79" i="5"/>
  <c r="M73" i="5"/>
  <c r="M62" i="5"/>
  <c r="M48" i="5"/>
  <c r="M37" i="5"/>
  <c r="M25" i="5"/>
  <c r="M122" i="5"/>
  <c r="M136" i="5"/>
  <c r="F109" i="22"/>
  <c r="G109" i="22"/>
  <c r="H109" i="22"/>
  <c r="I109" i="22"/>
  <c r="J109" i="22"/>
  <c r="K109" i="22"/>
  <c r="L109" i="22"/>
  <c r="M109" i="22"/>
  <c r="O109" i="22"/>
  <c r="P109" i="22"/>
  <c r="M149" i="22"/>
  <c r="M141" i="22"/>
  <c r="M90" i="22"/>
  <c r="M79" i="22"/>
  <c r="M73" i="22"/>
  <c r="M62" i="22"/>
  <c r="M48" i="22"/>
  <c r="M37" i="22"/>
  <c r="M25" i="22"/>
  <c r="M122" i="22"/>
  <c r="M136" i="22"/>
  <c r="H109" i="3"/>
  <c r="J109" i="3"/>
  <c r="K109" i="3"/>
  <c r="L109" i="3"/>
  <c r="M109" i="3"/>
  <c r="O109" i="3"/>
  <c r="P109" i="3"/>
  <c r="F109" i="3"/>
  <c r="G109" i="3"/>
  <c r="I109" i="3"/>
  <c r="O62" i="3"/>
  <c r="P62" i="3"/>
  <c r="F48" i="3"/>
  <c r="G48" i="3"/>
  <c r="H48" i="3"/>
  <c r="I48" i="3"/>
  <c r="J48" i="3"/>
  <c r="K48" i="3"/>
  <c r="L48" i="3"/>
  <c r="M48" i="3"/>
  <c r="O48" i="3"/>
  <c r="P48" i="3"/>
  <c r="M149" i="3"/>
  <c r="M136" i="3"/>
  <c r="M122" i="3"/>
  <c r="M90" i="3"/>
  <c r="M79" i="3"/>
  <c r="M73" i="3"/>
  <c r="M62" i="3"/>
  <c r="M37" i="3"/>
  <c r="M25" i="3"/>
  <c r="M141" i="3"/>
  <c r="O141" i="10"/>
  <c r="P141" i="10"/>
  <c r="M149" i="10"/>
  <c r="O149" i="10"/>
  <c r="P149" i="10"/>
  <c r="M141" i="10"/>
  <c r="M136" i="10"/>
  <c r="O136" i="10"/>
  <c r="P136" i="10"/>
  <c r="M122" i="10"/>
  <c r="O122" i="10"/>
  <c r="P122" i="10"/>
  <c r="O109" i="10"/>
  <c r="P109" i="10"/>
  <c r="M90" i="10"/>
  <c r="M79" i="10"/>
  <c r="O79" i="10"/>
  <c r="P79" i="10"/>
  <c r="M73" i="10"/>
  <c r="O73" i="10"/>
  <c r="P73" i="10"/>
  <c r="M62" i="10"/>
  <c r="O62" i="10"/>
  <c r="P62" i="10"/>
  <c r="M48" i="10"/>
  <c r="O48" i="10"/>
  <c r="P48" i="10"/>
  <c r="O25" i="10"/>
  <c r="P25" i="10"/>
  <c r="M37" i="10"/>
  <c r="O37" i="10"/>
  <c r="P37" i="10"/>
  <c r="M25" i="10"/>
  <c r="Q108" i="10"/>
  <c r="F109" i="10"/>
  <c r="G109" i="10"/>
  <c r="H109" i="10"/>
  <c r="I109" i="10"/>
  <c r="J109" i="10"/>
  <c r="K109" i="10"/>
  <c r="L109" i="10"/>
  <c r="Q108" i="5" l="1"/>
  <c r="M150" i="10"/>
  <c r="E150" i="32"/>
  <c r="M150" i="32"/>
  <c r="M150" i="4"/>
  <c r="M150" i="5"/>
  <c r="M150" i="22"/>
  <c r="M150" i="3"/>
  <c r="AB109" i="28"/>
  <c r="AC109" i="28"/>
  <c r="AD108" i="28"/>
  <c r="O109" i="28"/>
  <c r="P109" i="28"/>
  <c r="Q108" i="28"/>
  <c r="Z149" i="28" l="1"/>
  <c r="Z141" i="28"/>
  <c r="Z136" i="28"/>
  <c r="Z122" i="28"/>
  <c r="W109" i="28"/>
  <c r="V109" i="28"/>
  <c r="U109" i="28"/>
  <c r="T109" i="28"/>
  <c r="S109" i="28"/>
  <c r="L109" i="28"/>
  <c r="K109" i="28"/>
  <c r="H109" i="28"/>
  <c r="G109" i="28"/>
  <c r="F109" i="28"/>
  <c r="E109" i="28"/>
  <c r="J109" i="28" l="1"/>
  <c r="M136" i="28"/>
  <c r="M109" i="28"/>
  <c r="X109" i="28"/>
  <c r="I109" i="28"/>
  <c r="Y109" i="28"/>
  <c r="R109" i="28"/>
  <c r="Z109" i="28"/>
  <c r="Z37" i="28"/>
  <c r="Z48" i="28"/>
  <c r="Z73" i="28"/>
  <c r="Z79" i="28"/>
  <c r="Z90" i="28"/>
  <c r="M25" i="28"/>
  <c r="M37" i="28"/>
  <c r="M48" i="28"/>
  <c r="M62" i="28"/>
  <c r="M79" i="28"/>
  <c r="M141" i="28"/>
  <c r="M90" i="28"/>
  <c r="M149" i="28"/>
  <c r="Z25" i="28"/>
  <c r="M73" i="28"/>
  <c r="M122" i="28"/>
  <c r="Z62" i="28"/>
  <c r="O109" i="29"/>
  <c r="P109" i="29"/>
  <c r="AC109" i="6"/>
  <c r="AB109" i="6"/>
  <c r="O109" i="6"/>
  <c r="P109" i="6"/>
  <c r="E109" i="10"/>
  <c r="E109" i="3"/>
  <c r="E109" i="9"/>
  <c r="E109" i="22"/>
  <c r="E109" i="5"/>
  <c r="E109" i="30"/>
  <c r="E109" i="4"/>
  <c r="E109" i="33"/>
  <c r="U109" i="6"/>
  <c r="J109" i="29" l="1"/>
  <c r="Q108" i="6"/>
  <c r="V109" i="6"/>
  <c r="R109" i="6"/>
  <c r="I109" i="29"/>
  <c r="F109" i="29"/>
  <c r="Z109" i="6"/>
  <c r="AD108" i="6"/>
  <c r="Y109" i="6"/>
  <c r="K109" i="29"/>
  <c r="G109" i="29"/>
  <c r="S109" i="6"/>
  <c r="M109" i="29"/>
  <c r="M136" i="29"/>
  <c r="Q108" i="29"/>
  <c r="L109" i="29"/>
  <c r="E109" i="29"/>
  <c r="M37" i="29"/>
  <c r="M73" i="29"/>
  <c r="T109" i="6"/>
  <c r="H109" i="29"/>
  <c r="Z25" i="6"/>
  <c r="Z136" i="6"/>
  <c r="W109" i="6"/>
  <c r="X109" i="6"/>
  <c r="M150" i="28"/>
  <c r="Z150" i="28"/>
  <c r="Z122" i="6"/>
  <c r="M25" i="29"/>
  <c r="M62" i="29"/>
  <c r="M79" i="29"/>
  <c r="M122" i="29"/>
  <c r="Z37" i="6"/>
  <c r="Z48" i="6"/>
  <c r="Z62" i="6"/>
  <c r="Z141" i="6"/>
  <c r="Z90" i="6"/>
  <c r="Z149" i="6"/>
  <c r="M48" i="29"/>
  <c r="M141" i="29"/>
  <c r="Z79" i="6"/>
  <c r="Z73" i="6"/>
  <c r="M90" i="29"/>
  <c r="M149" i="29"/>
  <c r="I109" i="6" l="1"/>
  <c r="G109" i="6"/>
  <c r="K109" i="6"/>
  <c r="M150" i="29"/>
  <c r="J109" i="6"/>
  <c r="L109" i="6"/>
  <c r="E109" i="6"/>
  <c r="M109" i="6"/>
  <c r="Z150" i="6"/>
  <c r="F109" i="6"/>
  <c r="H109" i="6"/>
  <c r="X86" i="23" l="1"/>
  <c r="X87" i="23"/>
  <c r="X88" i="23"/>
  <c r="X89" i="23"/>
  <c r="X90" i="23"/>
  <c r="X91" i="23"/>
  <c r="X92" i="23"/>
  <c r="X93" i="23"/>
  <c r="X94" i="23"/>
  <c r="X95" i="23"/>
  <c r="X96" i="23"/>
  <c r="X85" i="23"/>
  <c r="W86" i="23"/>
  <c r="W87" i="23"/>
  <c r="W88" i="23"/>
  <c r="W89" i="23"/>
  <c r="W90" i="23"/>
  <c r="W91" i="23"/>
  <c r="W92" i="23"/>
  <c r="W93" i="23"/>
  <c r="W94" i="23"/>
  <c r="W95" i="23"/>
  <c r="W96" i="23"/>
  <c r="W85" i="23"/>
  <c r="V86" i="23"/>
  <c r="V87" i="23"/>
  <c r="V88" i="23"/>
  <c r="V89" i="23"/>
  <c r="V90" i="23"/>
  <c r="V91" i="23"/>
  <c r="V92" i="23"/>
  <c r="V93" i="23"/>
  <c r="V94" i="23"/>
  <c r="V95" i="23"/>
  <c r="V96" i="23"/>
  <c r="V85" i="23"/>
  <c r="U86" i="23"/>
  <c r="U87" i="23"/>
  <c r="U88" i="23"/>
  <c r="U89" i="23"/>
  <c r="U90" i="23"/>
  <c r="U91" i="23"/>
  <c r="U92" i="23"/>
  <c r="U93" i="23"/>
  <c r="U94" i="23"/>
  <c r="U95" i="23"/>
  <c r="U96" i="23"/>
  <c r="U85" i="23"/>
  <c r="T85" i="23"/>
  <c r="T86" i="23"/>
  <c r="T87" i="23"/>
  <c r="T88" i="23"/>
  <c r="T89" i="23"/>
  <c r="T90" i="23"/>
  <c r="T91" i="23"/>
  <c r="T92" i="23"/>
  <c r="T93" i="23"/>
  <c r="T94" i="23"/>
  <c r="T95" i="23"/>
  <c r="T96" i="23"/>
  <c r="T65" i="23"/>
  <c r="Q86" i="23"/>
  <c r="Q87" i="23"/>
  <c r="Q88" i="23"/>
  <c r="Q89" i="23"/>
  <c r="Q90" i="23"/>
  <c r="Q91" i="23"/>
  <c r="Q92" i="23"/>
  <c r="Q93" i="23"/>
  <c r="Q94" i="23"/>
  <c r="Q95" i="23"/>
  <c r="Q96" i="23"/>
  <c r="Q85" i="23"/>
  <c r="P96" i="23"/>
  <c r="P95" i="23"/>
  <c r="P94" i="23"/>
  <c r="P93" i="23"/>
  <c r="P92" i="23"/>
  <c r="P91" i="23"/>
  <c r="P90" i="23"/>
  <c r="P89" i="23"/>
  <c r="P88" i="23"/>
  <c r="P87" i="23"/>
  <c r="P86" i="23"/>
  <c r="P85" i="23"/>
  <c r="O96" i="23"/>
  <c r="O95" i="23"/>
  <c r="O94" i="23"/>
  <c r="O93" i="23"/>
  <c r="O92" i="23"/>
  <c r="O91" i="23"/>
  <c r="O90" i="23"/>
  <c r="O89" i="23"/>
  <c r="O88" i="23"/>
  <c r="O87" i="23"/>
  <c r="O86" i="23"/>
  <c r="O85" i="23"/>
  <c r="N96" i="23"/>
  <c r="N95" i="23"/>
  <c r="N94" i="23"/>
  <c r="N93" i="23"/>
  <c r="N92" i="23"/>
  <c r="N91" i="23"/>
  <c r="N90" i="23"/>
  <c r="N89" i="23"/>
  <c r="N88" i="23"/>
  <c r="N87" i="23"/>
  <c r="N86" i="23"/>
  <c r="N85" i="23"/>
  <c r="M96" i="23"/>
  <c r="M95" i="23"/>
  <c r="M94" i="23"/>
  <c r="M93" i="23"/>
  <c r="M92" i="23"/>
  <c r="M91" i="23"/>
  <c r="M90" i="23"/>
  <c r="M89" i="23"/>
  <c r="M88" i="23"/>
  <c r="M87" i="23"/>
  <c r="M86" i="23"/>
  <c r="M85" i="23"/>
  <c r="L96" i="23"/>
  <c r="L95" i="23"/>
  <c r="L94" i="23"/>
  <c r="L93" i="23"/>
  <c r="L92" i="23"/>
  <c r="L91" i="23"/>
  <c r="L90" i="23"/>
  <c r="L89" i="23"/>
  <c r="L88" i="23"/>
  <c r="L87" i="23"/>
  <c r="L86" i="23"/>
  <c r="L85" i="23"/>
  <c r="K96" i="23"/>
  <c r="K95" i="23"/>
  <c r="K94" i="23"/>
  <c r="K93" i="23"/>
  <c r="K92" i="23"/>
  <c r="K91" i="23"/>
  <c r="K90" i="23"/>
  <c r="K89" i="23"/>
  <c r="K88" i="23"/>
  <c r="K87" i="23"/>
  <c r="K86" i="23"/>
  <c r="K85" i="23"/>
  <c r="J96" i="23"/>
  <c r="J95" i="23"/>
  <c r="J94" i="23"/>
  <c r="J93" i="23"/>
  <c r="J92" i="23"/>
  <c r="J91" i="23"/>
  <c r="J90" i="23"/>
  <c r="J89" i="23"/>
  <c r="J88" i="23"/>
  <c r="J87" i="23"/>
  <c r="J86" i="23"/>
  <c r="J85" i="23"/>
  <c r="I96" i="23"/>
  <c r="I95" i="23"/>
  <c r="I94" i="23"/>
  <c r="I93" i="23"/>
  <c r="I92" i="23"/>
  <c r="I91" i="23"/>
  <c r="I90" i="23"/>
  <c r="I89" i="23"/>
  <c r="I88" i="23"/>
  <c r="I87" i="23"/>
  <c r="I86" i="23"/>
  <c r="I85" i="23"/>
  <c r="H96" i="23"/>
  <c r="H95" i="23"/>
  <c r="H94" i="23"/>
  <c r="H93" i="23"/>
  <c r="H92" i="23"/>
  <c r="H91" i="23"/>
  <c r="H90" i="23"/>
  <c r="H89" i="23"/>
  <c r="H88" i="23"/>
  <c r="H87" i="23"/>
  <c r="H86" i="23"/>
  <c r="H85" i="23"/>
  <c r="G96" i="23"/>
  <c r="G95" i="23"/>
  <c r="G93" i="23"/>
  <c r="G92" i="23"/>
  <c r="G91" i="23"/>
  <c r="G90" i="23"/>
  <c r="G88" i="23"/>
  <c r="G87" i="23"/>
  <c r="G86" i="23"/>
  <c r="G85" i="23"/>
  <c r="G94" i="23"/>
  <c r="G89" i="23"/>
  <c r="G65" i="23"/>
  <c r="L141" i="32"/>
  <c r="L122" i="32"/>
  <c r="L73" i="32"/>
  <c r="L62" i="32"/>
  <c r="L149" i="32"/>
  <c r="L149" i="4"/>
  <c r="L141" i="4"/>
  <c r="L136" i="4"/>
  <c r="L122" i="4"/>
  <c r="L90" i="4"/>
  <c r="L79" i="4"/>
  <c r="L73" i="4"/>
  <c r="L37" i="4"/>
  <c r="L25" i="4"/>
  <c r="L62" i="4"/>
  <c r="L48" i="4"/>
  <c r="AE136" i="12"/>
  <c r="AE90" i="12"/>
  <c r="AE62" i="12"/>
  <c r="AE48" i="12"/>
  <c r="AE37" i="12"/>
  <c r="AE25" i="12"/>
  <c r="AE109" i="12"/>
  <c r="AE79" i="12"/>
  <c r="I132" i="12"/>
  <c r="AE122" i="13"/>
  <c r="AE79" i="13"/>
  <c r="AE73" i="13"/>
  <c r="AE25" i="13"/>
  <c r="R141" i="13"/>
  <c r="R73" i="13"/>
  <c r="AE90" i="13"/>
  <c r="I101" i="13"/>
  <c r="I49" i="13"/>
  <c r="L141" i="5"/>
  <c r="L136" i="5"/>
  <c r="L122" i="5"/>
  <c r="L90" i="5"/>
  <c r="L79" i="5"/>
  <c r="L73" i="5"/>
  <c r="L62" i="5"/>
  <c r="L37" i="5"/>
  <c r="L149" i="5"/>
  <c r="L122" i="22"/>
  <c r="L37" i="22"/>
  <c r="L25" i="22"/>
  <c r="L149" i="22"/>
  <c r="L122" i="9"/>
  <c r="L73" i="9"/>
  <c r="L25" i="9"/>
  <c r="L136" i="9"/>
  <c r="V109" i="9" l="1"/>
  <c r="U109" i="9"/>
  <c r="I58" i="13"/>
  <c r="L141" i="9"/>
  <c r="I27" i="13"/>
  <c r="I56" i="13"/>
  <c r="I83" i="13"/>
  <c r="I92" i="13"/>
  <c r="I100" i="13"/>
  <c r="I110" i="13"/>
  <c r="I118" i="13"/>
  <c r="I145" i="13"/>
  <c r="R79" i="13"/>
  <c r="R122" i="13"/>
  <c r="I68" i="13"/>
  <c r="I75" i="12"/>
  <c r="R37" i="13"/>
  <c r="AE37" i="13"/>
  <c r="AE62" i="13"/>
  <c r="I113" i="13"/>
  <c r="R136" i="13"/>
  <c r="R149" i="13"/>
  <c r="AE48" i="13"/>
  <c r="AE136" i="13"/>
  <c r="I129" i="13"/>
  <c r="I20" i="13"/>
  <c r="I29" i="13"/>
  <c r="I55" i="13"/>
  <c r="I64" i="13"/>
  <c r="I72" i="13"/>
  <c r="I82" i="13"/>
  <c r="I91" i="13"/>
  <c r="I99" i="13"/>
  <c r="I107" i="13"/>
  <c r="I117" i="13"/>
  <c r="I126" i="13"/>
  <c r="I134" i="13"/>
  <c r="I144" i="13"/>
  <c r="L48" i="22"/>
  <c r="L90" i="22"/>
  <c r="L48" i="5"/>
  <c r="L62" i="22"/>
  <c r="L79" i="22"/>
  <c r="L37" i="32"/>
  <c r="L90" i="32"/>
  <c r="L37" i="9"/>
  <c r="L62" i="9"/>
  <c r="L90" i="9"/>
  <c r="L149" i="9"/>
  <c r="I18" i="13"/>
  <c r="I19" i="13"/>
  <c r="I88" i="13"/>
  <c r="I93" i="13"/>
  <c r="I125" i="13"/>
  <c r="I133" i="13"/>
  <c r="I143" i="13"/>
  <c r="I147" i="13"/>
  <c r="L25" i="5"/>
  <c r="I107" i="12"/>
  <c r="I22" i="13"/>
  <c r="I31" i="13"/>
  <c r="I146" i="13"/>
  <c r="I116" i="12"/>
  <c r="I32" i="13"/>
  <c r="I67" i="13"/>
  <c r="I85" i="13"/>
  <c r="I148" i="12"/>
  <c r="L48" i="9"/>
  <c r="L73" i="22"/>
  <c r="L141" i="22"/>
  <c r="L48" i="32"/>
  <c r="L79" i="32"/>
  <c r="Q78" i="32"/>
  <c r="L79" i="9"/>
  <c r="L136" i="22"/>
  <c r="L136" i="32"/>
  <c r="I45" i="13"/>
  <c r="I89" i="13"/>
  <c r="I116" i="13"/>
  <c r="I57" i="13"/>
  <c r="I71" i="12"/>
  <c r="I133" i="12"/>
  <c r="I112" i="13"/>
  <c r="I120" i="13"/>
  <c r="I36" i="13"/>
  <c r="I63" i="13"/>
  <c r="I71" i="13"/>
  <c r="I81" i="13"/>
  <c r="I98" i="13"/>
  <c r="I106" i="13"/>
  <c r="R37" i="12"/>
  <c r="R109" i="12"/>
  <c r="AE149" i="12"/>
  <c r="I40" i="13"/>
  <c r="I66" i="13"/>
  <c r="I81" i="12"/>
  <c r="I16" i="13"/>
  <c r="I24" i="13"/>
  <c r="I51" i="13"/>
  <c r="I59" i="13"/>
  <c r="I77" i="13"/>
  <c r="I121" i="13"/>
  <c r="I148" i="13"/>
  <c r="I21" i="12"/>
  <c r="I56" i="12"/>
  <c r="I65" i="12"/>
  <c r="I74" i="12"/>
  <c r="I83" i="12"/>
  <c r="I92" i="12"/>
  <c r="I100" i="12"/>
  <c r="I110" i="12"/>
  <c r="I118" i="12"/>
  <c r="I145" i="12"/>
  <c r="I44" i="12"/>
  <c r="AE141" i="12"/>
  <c r="I75" i="13"/>
  <c r="I63" i="12"/>
  <c r="I98" i="12"/>
  <c r="I143" i="12"/>
  <c r="I140" i="13"/>
  <c r="I20" i="12"/>
  <c r="I29" i="12"/>
  <c r="I82" i="12"/>
  <c r="I99" i="12"/>
  <c r="I126" i="12"/>
  <c r="I134" i="12"/>
  <c r="I84" i="13"/>
  <c r="I128" i="13"/>
  <c r="I35" i="13"/>
  <c r="I132" i="13"/>
  <c r="I142" i="13"/>
  <c r="I85" i="12"/>
  <c r="I66" i="12"/>
  <c r="I84" i="12"/>
  <c r="I93" i="12"/>
  <c r="I101" i="12"/>
  <c r="R141" i="12"/>
  <c r="I146" i="12"/>
  <c r="I28" i="12"/>
  <c r="I45" i="12"/>
  <c r="I89" i="12"/>
  <c r="I106" i="12"/>
  <c r="I125" i="12"/>
  <c r="G25" i="30"/>
  <c r="I27" i="12"/>
  <c r="I35" i="12"/>
  <c r="I53" i="12"/>
  <c r="I61" i="12"/>
  <c r="I124" i="12"/>
  <c r="I142" i="12"/>
  <c r="I67" i="12"/>
  <c r="L25" i="32"/>
  <c r="L150" i="4"/>
  <c r="Y150" i="4"/>
  <c r="I69" i="12"/>
  <c r="R48" i="12"/>
  <c r="R62" i="12"/>
  <c r="I76" i="12"/>
  <c r="R122" i="12"/>
  <c r="I19" i="12"/>
  <c r="I36" i="12"/>
  <c r="R149" i="12"/>
  <c r="R25" i="12"/>
  <c r="R73" i="12"/>
  <c r="I91" i="12"/>
  <c r="I117" i="12"/>
  <c r="I49" i="12"/>
  <c r="I57" i="12"/>
  <c r="I51" i="12"/>
  <c r="I59" i="12"/>
  <c r="I68" i="12"/>
  <c r="I77" i="12"/>
  <c r="I13" i="12"/>
  <c r="AE122" i="12"/>
  <c r="I43" i="12"/>
  <c r="I52" i="12"/>
  <c r="I60" i="12"/>
  <c r="I140" i="12"/>
  <c r="I55" i="12"/>
  <c r="I64" i="12"/>
  <c r="I72" i="12"/>
  <c r="I144" i="12"/>
  <c r="I12" i="12"/>
  <c r="I50" i="12"/>
  <c r="I58" i="12"/>
  <c r="I147" i="12"/>
  <c r="I46" i="12"/>
  <c r="I39" i="12"/>
  <c r="I54" i="12"/>
  <c r="I22" i="12"/>
  <c r="I40" i="12"/>
  <c r="I119" i="12"/>
  <c r="I128" i="12"/>
  <c r="I16" i="12"/>
  <c r="I24" i="12"/>
  <c r="I33" i="12"/>
  <c r="I42" i="12"/>
  <c r="I86" i="12"/>
  <c r="I95" i="12"/>
  <c r="I103" i="12"/>
  <c r="I113" i="12"/>
  <c r="I121" i="12"/>
  <c r="I130" i="12"/>
  <c r="I139" i="12"/>
  <c r="I30" i="12"/>
  <c r="I31" i="12"/>
  <c r="AE73" i="12"/>
  <c r="I23" i="12"/>
  <c r="I41" i="12"/>
  <c r="I102" i="12"/>
  <c r="I112" i="12"/>
  <c r="I129" i="12"/>
  <c r="I138" i="12"/>
  <c r="I34" i="12"/>
  <c r="I78" i="12"/>
  <c r="I87" i="12"/>
  <c r="I96" i="12"/>
  <c r="I104" i="12"/>
  <c r="I114" i="12"/>
  <c r="I123" i="12"/>
  <c r="I131" i="12"/>
  <c r="I47" i="12"/>
  <c r="I127" i="12"/>
  <c r="I135" i="12"/>
  <c r="I15" i="12"/>
  <c r="I32" i="12"/>
  <c r="I94" i="12"/>
  <c r="I120" i="12"/>
  <c r="I18" i="12"/>
  <c r="I70" i="12"/>
  <c r="I80" i="12"/>
  <c r="I88" i="12"/>
  <c r="I97" i="12"/>
  <c r="I105" i="12"/>
  <c r="I115" i="12"/>
  <c r="I14" i="12"/>
  <c r="I111" i="12"/>
  <c r="I137" i="12"/>
  <c r="R90" i="12"/>
  <c r="R79" i="12"/>
  <c r="R136" i="12"/>
  <c r="I26" i="12"/>
  <c r="I38" i="12"/>
  <c r="AE141" i="13"/>
  <c r="I76" i="13"/>
  <c r="AE149" i="13"/>
  <c r="I43" i="13"/>
  <c r="I52" i="13"/>
  <c r="I60" i="13"/>
  <c r="I69" i="13"/>
  <c r="I96" i="13"/>
  <c r="I104" i="13"/>
  <c r="I50" i="13"/>
  <c r="I44" i="13"/>
  <c r="I53" i="13"/>
  <c r="I61" i="13"/>
  <c r="I80" i="13"/>
  <c r="I124" i="13"/>
  <c r="I28" i="13"/>
  <c r="I13" i="13"/>
  <c r="I21" i="13"/>
  <c r="I17" i="13"/>
  <c r="I74" i="13"/>
  <c r="I54" i="13"/>
  <c r="I38" i="13"/>
  <c r="I46" i="13"/>
  <c r="I30" i="13"/>
  <c r="I39" i="13"/>
  <c r="I47" i="13"/>
  <c r="I135" i="13"/>
  <c r="I119" i="13"/>
  <c r="I65" i="13"/>
  <c r="I33" i="13"/>
  <c r="I42" i="13"/>
  <c r="I86" i="13"/>
  <c r="I95" i="13"/>
  <c r="I103" i="13"/>
  <c r="I130" i="13"/>
  <c r="I139" i="13"/>
  <c r="I15" i="13"/>
  <c r="I23" i="13"/>
  <c r="I41" i="13"/>
  <c r="I94" i="13"/>
  <c r="I102" i="13"/>
  <c r="I138" i="13"/>
  <c r="I34" i="13"/>
  <c r="I87" i="13"/>
  <c r="I114" i="13"/>
  <c r="I123" i="13"/>
  <c r="I131" i="13"/>
  <c r="I14" i="13"/>
  <c r="I70" i="13"/>
  <c r="I97" i="13"/>
  <c r="I105" i="13"/>
  <c r="I115" i="13"/>
  <c r="R62" i="13"/>
  <c r="I127" i="13"/>
  <c r="R48" i="13"/>
  <c r="R25" i="13"/>
  <c r="I111" i="13"/>
  <c r="I137" i="13"/>
  <c r="I26" i="13"/>
  <c r="I78" i="13"/>
  <c r="R90" i="13"/>
  <c r="L149" i="3"/>
  <c r="L79" i="3"/>
  <c r="L73" i="3"/>
  <c r="AT149" i="2"/>
  <c r="AS149" i="2"/>
  <c r="AT141" i="2"/>
  <c r="AS122" i="2"/>
  <c r="AS73" i="2"/>
  <c r="AS62" i="2"/>
  <c r="AT48" i="2"/>
  <c r="AT37" i="2"/>
  <c r="AS37" i="2"/>
  <c r="AT25" i="2"/>
  <c r="AS25" i="2"/>
  <c r="AG149" i="2"/>
  <c r="AG136" i="2"/>
  <c r="AG122" i="2"/>
  <c r="AG79" i="2"/>
  <c r="AG73" i="2"/>
  <c r="AG48" i="2"/>
  <c r="AG37" i="2"/>
  <c r="AG25" i="2"/>
  <c r="W129" i="2"/>
  <c r="W50" i="2"/>
  <c r="L136" i="2"/>
  <c r="L122" i="2"/>
  <c r="L62" i="2"/>
  <c r="L37" i="2"/>
  <c r="AT136" i="2"/>
  <c r="AS149" i="1"/>
  <c r="AS62" i="1"/>
  <c r="AS48" i="1"/>
  <c r="AS37" i="1"/>
  <c r="AG136" i="1"/>
  <c r="AG25" i="1"/>
  <c r="L136" i="1"/>
  <c r="L62" i="1"/>
  <c r="L25" i="1"/>
  <c r="L149" i="1"/>
  <c r="W146" i="1"/>
  <c r="W137" i="1"/>
  <c r="W128" i="1"/>
  <c r="W119" i="1"/>
  <c r="W111" i="1"/>
  <c r="W101" i="1"/>
  <c r="W93" i="1"/>
  <c r="W84" i="1"/>
  <c r="W75" i="1"/>
  <c r="W66" i="1"/>
  <c r="W57" i="1"/>
  <c r="W49" i="1"/>
  <c r="W40" i="1"/>
  <c r="W31" i="1"/>
  <c r="W22" i="1"/>
  <c r="W18" i="1"/>
  <c r="W14" i="1"/>
  <c r="L149" i="10"/>
  <c r="L37" i="10"/>
  <c r="Y136" i="28"/>
  <c r="Y122" i="28"/>
  <c r="Y73" i="28"/>
  <c r="Y62" i="28"/>
  <c r="Y48" i="28"/>
  <c r="Y25" i="28"/>
  <c r="L136" i="28"/>
  <c r="L122" i="28"/>
  <c r="L90" i="28"/>
  <c r="L48" i="28"/>
  <c r="L37" i="28"/>
  <c r="L25" i="28"/>
  <c r="L149" i="28"/>
  <c r="L150" i="5" l="1"/>
  <c r="L150" i="9"/>
  <c r="L37" i="1"/>
  <c r="L48" i="1"/>
  <c r="L73" i="1"/>
  <c r="L79" i="1"/>
  <c r="L90" i="1"/>
  <c r="L122" i="1"/>
  <c r="L141" i="1"/>
  <c r="AG37" i="1"/>
  <c r="AG48" i="1"/>
  <c r="AG62" i="1"/>
  <c r="AG79" i="1"/>
  <c r="AG90" i="1"/>
  <c r="AG122" i="1"/>
  <c r="AG141" i="1"/>
  <c r="L79" i="2"/>
  <c r="L73" i="2"/>
  <c r="L149" i="2"/>
  <c r="W20" i="1"/>
  <c r="W29" i="1"/>
  <c r="W38" i="1"/>
  <c r="W46" i="1"/>
  <c r="W55" i="1"/>
  <c r="W64" i="1"/>
  <c r="W72" i="1"/>
  <c r="W82" i="1"/>
  <c r="W91" i="1"/>
  <c r="W99" i="1"/>
  <c r="W107" i="1"/>
  <c r="W117" i="1"/>
  <c r="W126" i="1"/>
  <c r="W134" i="1"/>
  <c r="W144" i="1"/>
  <c r="L150" i="32"/>
  <c r="L150" i="22"/>
  <c r="L48" i="10"/>
  <c r="W17" i="2"/>
  <c r="W26" i="2"/>
  <c r="W34" i="2"/>
  <c r="W43" i="2"/>
  <c r="W52" i="2"/>
  <c r="W60" i="2"/>
  <c r="W69" i="2"/>
  <c r="W78" i="2"/>
  <c r="W87" i="2"/>
  <c r="W96" i="2"/>
  <c r="W104" i="2"/>
  <c r="W114" i="2"/>
  <c r="W123" i="2"/>
  <c r="W131" i="2"/>
  <c r="W140" i="2"/>
  <c r="W13" i="1"/>
  <c r="W21" i="1"/>
  <c r="W30" i="1"/>
  <c r="W39" i="1"/>
  <c r="W47" i="1"/>
  <c r="W56" i="1"/>
  <c r="W65" i="1"/>
  <c r="W74" i="1"/>
  <c r="W83" i="1"/>
  <c r="W92" i="1"/>
  <c r="W100" i="1"/>
  <c r="W110" i="1"/>
  <c r="W118" i="1"/>
  <c r="W127" i="1"/>
  <c r="W135" i="1"/>
  <c r="W145" i="1"/>
  <c r="AE150" i="12"/>
  <c r="L90" i="2"/>
  <c r="W15" i="1"/>
  <c r="W23" i="1"/>
  <c r="W32" i="1"/>
  <c r="W41" i="1"/>
  <c r="W50" i="1"/>
  <c r="W58" i="1"/>
  <c r="W67" i="1"/>
  <c r="W76" i="1"/>
  <c r="W85" i="1"/>
  <c r="W94" i="1"/>
  <c r="W102" i="1"/>
  <c r="W112" i="1"/>
  <c r="W120" i="1"/>
  <c r="W129" i="1"/>
  <c r="W138" i="1"/>
  <c r="W147" i="1"/>
  <c r="AE150" i="13"/>
  <c r="L62" i="10"/>
  <c r="AS90" i="1"/>
  <c r="AS136" i="1"/>
  <c r="L25" i="2"/>
  <c r="W16" i="1"/>
  <c r="W24" i="1"/>
  <c r="AS25" i="1"/>
  <c r="AS73" i="1"/>
  <c r="AS79" i="1"/>
  <c r="AS122" i="1"/>
  <c r="AS141" i="1"/>
  <c r="L48" i="2"/>
  <c r="L141" i="2"/>
  <c r="W26" i="1"/>
  <c r="W34" i="1"/>
  <c r="W43" i="1"/>
  <c r="W52" i="1"/>
  <c r="W60" i="1"/>
  <c r="W69" i="1"/>
  <c r="W78" i="1"/>
  <c r="W87" i="1"/>
  <c r="W96" i="1"/>
  <c r="W104" i="1"/>
  <c r="W114" i="1"/>
  <c r="W123" i="1"/>
  <c r="W131" i="1"/>
  <c r="W140" i="1"/>
  <c r="W31" i="2"/>
  <c r="W84" i="2"/>
  <c r="W101" i="2"/>
  <c r="W146" i="2"/>
  <c r="Y79" i="28"/>
  <c r="L62" i="28"/>
  <c r="Y37" i="28"/>
  <c r="Y141" i="28"/>
  <c r="L90" i="10"/>
  <c r="AS48" i="2"/>
  <c r="AS79" i="2"/>
  <c r="AS136" i="2"/>
  <c r="AS141" i="2"/>
  <c r="W115" i="2"/>
  <c r="W14" i="2"/>
  <c r="W15" i="2"/>
  <c r="W32" i="2"/>
  <c r="W67" i="2"/>
  <c r="W85" i="2"/>
  <c r="W102" i="2"/>
  <c r="W143" i="2"/>
  <c r="L73" i="28"/>
  <c r="L141" i="28"/>
  <c r="Y149" i="28"/>
  <c r="L73" i="10"/>
  <c r="L122" i="10"/>
  <c r="L136" i="10"/>
  <c r="L141" i="10"/>
  <c r="W49" i="2"/>
  <c r="W66" i="2"/>
  <c r="AS90" i="2"/>
  <c r="W116" i="2"/>
  <c r="I149" i="12"/>
  <c r="D149" i="12" s="1"/>
  <c r="C149" i="12" s="1"/>
  <c r="L79" i="28"/>
  <c r="Y90" i="28"/>
  <c r="L79" i="10"/>
  <c r="L25" i="10"/>
  <c r="AG141" i="2"/>
  <c r="AT62" i="2"/>
  <c r="AT79" i="2"/>
  <c r="AT90" i="2"/>
  <c r="W18" i="2"/>
  <c r="W44" i="2"/>
  <c r="W12" i="2"/>
  <c r="W13" i="2"/>
  <c r="W16" i="2"/>
  <c r="W19" i="2"/>
  <c r="W20" i="2"/>
  <c r="W21" i="2"/>
  <c r="W24" i="2"/>
  <c r="W28" i="2"/>
  <c r="W29" i="2"/>
  <c r="W30" i="2"/>
  <c r="W33" i="2"/>
  <c r="W36" i="2"/>
  <c r="W38" i="2"/>
  <c r="W39" i="2"/>
  <c r="W42" i="2"/>
  <c r="W45" i="2"/>
  <c r="W46" i="2"/>
  <c r="W47" i="2"/>
  <c r="W51" i="2"/>
  <c r="W54" i="2"/>
  <c r="W55" i="2"/>
  <c r="W56" i="2"/>
  <c r="W59" i="2"/>
  <c r="W63" i="2"/>
  <c r="W64" i="2"/>
  <c r="W65" i="2"/>
  <c r="W68" i="2"/>
  <c r="W71" i="2"/>
  <c r="W72" i="2"/>
  <c r="W74" i="2"/>
  <c r="W77" i="2"/>
  <c r="W81" i="2"/>
  <c r="W82" i="2"/>
  <c r="W83" i="2"/>
  <c r="W86" i="2"/>
  <c r="W89" i="2"/>
  <c r="W91" i="2"/>
  <c r="W92" i="2"/>
  <c r="W95" i="2"/>
  <c r="W98" i="2"/>
  <c r="W99" i="2"/>
  <c r="W100" i="2"/>
  <c r="W103" i="2"/>
  <c r="W107" i="2"/>
  <c r="W110" i="2"/>
  <c r="W113" i="2"/>
  <c r="W117" i="2"/>
  <c r="W118" i="2"/>
  <c r="W119" i="2"/>
  <c r="W121" i="2"/>
  <c r="W125" i="2"/>
  <c r="W126" i="2"/>
  <c r="W127" i="2"/>
  <c r="W130" i="2"/>
  <c r="W134" i="2"/>
  <c r="W135" i="2"/>
  <c r="W137" i="2"/>
  <c r="W139" i="2"/>
  <c r="W144" i="2"/>
  <c r="W145" i="2"/>
  <c r="W148" i="2"/>
  <c r="AG62" i="2"/>
  <c r="W61" i="2"/>
  <c r="W97" i="2"/>
  <c r="W106" i="2"/>
  <c r="W133" i="2"/>
  <c r="W53" i="2"/>
  <c r="W80" i="2"/>
  <c r="W124" i="2"/>
  <c r="AT73" i="2"/>
  <c r="AT122" i="2"/>
  <c r="W27" i="2"/>
  <c r="W35" i="2"/>
  <c r="W70" i="2"/>
  <c r="W142" i="2"/>
  <c r="W132" i="2"/>
  <c r="W17" i="1"/>
  <c r="W19" i="1"/>
  <c r="W27" i="1"/>
  <c r="W28" i="1"/>
  <c r="W33" i="1"/>
  <c r="W35" i="1"/>
  <c r="W36" i="1"/>
  <c r="W42" i="1"/>
  <c r="W44" i="1"/>
  <c r="W45" i="1"/>
  <c r="W51" i="1"/>
  <c r="W53" i="1"/>
  <c r="W54" i="1"/>
  <c r="W59" i="1"/>
  <c r="W61" i="1"/>
  <c r="W63" i="1"/>
  <c r="W68" i="1"/>
  <c r="W70" i="1"/>
  <c r="W71" i="1"/>
  <c r="W77" i="1"/>
  <c r="W81" i="1"/>
  <c r="W86" i="1"/>
  <c r="W88" i="1"/>
  <c r="W89" i="1"/>
  <c r="W95" i="1"/>
  <c r="W97" i="1"/>
  <c r="W98" i="1"/>
  <c r="W103" i="1"/>
  <c r="W105" i="1"/>
  <c r="W106" i="1"/>
  <c r="W113" i="1"/>
  <c r="W115" i="1"/>
  <c r="W116" i="1"/>
  <c r="W121" i="1"/>
  <c r="W124" i="1"/>
  <c r="W125" i="1"/>
  <c r="W130" i="1"/>
  <c r="W132" i="1"/>
  <c r="W133" i="1"/>
  <c r="W139" i="1"/>
  <c r="W142" i="1"/>
  <c r="W143" i="1"/>
  <c r="W148" i="1"/>
  <c r="W22" i="2"/>
  <c r="W40" i="2"/>
  <c r="W57" i="2"/>
  <c r="W75" i="2"/>
  <c r="W93" i="2"/>
  <c r="W111" i="2"/>
  <c r="W128" i="2"/>
  <c r="AG90" i="2"/>
  <c r="W88" i="2"/>
  <c r="W105" i="2"/>
  <c r="W23" i="2"/>
  <c r="W41" i="2"/>
  <c r="W58" i="2"/>
  <c r="W76" i="2"/>
  <c r="W94" i="2"/>
  <c r="W112" i="2"/>
  <c r="W120" i="2"/>
  <c r="W138" i="2"/>
  <c r="W147" i="2"/>
  <c r="I79" i="12"/>
  <c r="D79" i="12" s="1"/>
  <c r="C79" i="12" s="1"/>
  <c r="I73" i="12"/>
  <c r="D73" i="12" s="1"/>
  <c r="C73" i="12" s="1"/>
  <c r="R150" i="12"/>
  <c r="I122" i="12"/>
  <c r="D122" i="12" s="1"/>
  <c r="C122" i="12" s="1"/>
  <c r="I25" i="12"/>
  <c r="D25" i="12" s="1"/>
  <c r="C25" i="12" s="1"/>
  <c r="I62" i="12"/>
  <c r="D62" i="12" s="1"/>
  <c r="C62" i="12" s="1"/>
  <c r="I90" i="12"/>
  <c r="D90" i="12" s="1"/>
  <c r="C90" i="12" s="1"/>
  <c r="I109" i="12"/>
  <c r="D109" i="12" s="1"/>
  <c r="C109" i="12" s="1"/>
  <c r="I136" i="12"/>
  <c r="D136" i="12" s="1"/>
  <c r="C136" i="12" s="1"/>
  <c r="I48" i="12"/>
  <c r="D48" i="12" s="1"/>
  <c r="C48" i="12" s="1"/>
  <c r="I37" i="12"/>
  <c r="D37" i="12" s="1"/>
  <c r="C37" i="12" s="1"/>
  <c r="I141" i="12"/>
  <c r="D141" i="12" s="1"/>
  <c r="C141" i="12" s="1"/>
  <c r="R150" i="13"/>
  <c r="L37" i="3"/>
  <c r="L136" i="3"/>
  <c r="L25" i="3"/>
  <c r="L90" i="3"/>
  <c r="L62" i="3"/>
  <c r="L141" i="3"/>
  <c r="L122" i="3"/>
  <c r="AG149" i="1"/>
  <c r="AG73" i="1"/>
  <c r="W80" i="1"/>
  <c r="L141" i="29"/>
  <c r="L90" i="29"/>
  <c r="L79" i="29"/>
  <c r="L73" i="29"/>
  <c r="L62" i="29"/>
  <c r="L48" i="29"/>
  <c r="L37" i="29"/>
  <c r="L25" i="29"/>
  <c r="L149" i="29"/>
  <c r="L136" i="29"/>
  <c r="L122" i="29"/>
  <c r="Y149" i="6"/>
  <c r="Y141" i="6"/>
  <c r="Y122" i="6"/>
  <c r="Y90" i="6"/>
  <c r="Y25" i="6"/>
  <c r="L149" i="6"/>
  <c r="L141" i="6"/>
  <c r="L122" i="6"/>
  <c r="Y136" i="6"/>
  <c r="Y48" i="6"/>
  <c r="Y37" i="6"/>
  <c r="Y79" i="6"/>
  <c r="L150" i="1" l="1"/>
  <c r="W109" i="1"/>
  <c r="R109" i="1" s="1"/>
  <c r="W109" i="2"/>
  <c r="R109" i="2" s="1"/>
  <c r="L48" i="6"/>
  <c r="L150" i="10"/>
  <c r="Y62" i="6"/>
  <c r="Y73" i="6"/>
  <c r="L37" i="6"/>
  <c r="L25" i="6"/>
  <c r="L62" i="6"/>
  <c r="L73" i="6"/>
  <c r="L79" i="6"/>
  <c r="AS150" i="1"/>
  <c r="L136" i="6"/>
  <c r="L150" i="2"/>
  <c r="W141" i="2"/>
  <c r="R141" i="2" s="1"/>
  <c r="AG150" i="1"/>
  <c r="W149" i="2"/>
  <c r="R149" i="2" s="1"/>
  <c r="W73" i="2"/>
  <c r="R73" i="2" s="1"/>
  <c r="L150" i="28"/>
  <c r="Y150" i="28"/>
  <c r="L90" i="6"/>
  <c r="W37" i="2"/>
  <c r="R37" i="2" s="1"/>
  <c r="AS150" i="2"/>
  <c r="AT150" i="2"/>
  <c r="AG150" i="2"/>
  <c r="W79" i="2"/>
  <c r="R79" i="2" s="1"/>
  <c r="W62" i="2"/>
  <c r="R62" i="2" s="1"/>
  <c r="W136" i="2"/>
  <c r="R136" i="2" s="1"/>
  <c r="W122" i="2"/>
  <c r="R122" i="2" s="1"/>
  <c r="W25" i="2"/>
  <c r="R25" i="2" s="1"/>
  <c r="W90" i="2"/>
  <c r="R90" i="2" s="1"/>
  <c r="W48" i="2"/>
  <c r="R48" i="2" s="1"/>
  <c r="I150" i="12"/>
  <c r="L150" i="3"/>
  <c r="L150" i="29"/>
  <c r="E37" i="34"/>
  <c r="Y150" i="6" l="1"/>
  <c r="L150" i="6"/>
  <c r="W150" i="2"/>
  <c r="H119" i="12"/>
  <c r="H111" i="12"/>
  <c r="H75" i="12"/>
  <c r="H19" i="13"/>
  <c r="H23" i="13" l="1"/>
  <c r="H15" i="13"/>
  <c r="H33" i="12"/>
  <c r="H51" i="12"/>
  <c r="H95" i="12"/>
  <c r="H19" i="12"/>
  <c r="H27" i="12"/>
  <c r="H35" i="12"/>
  <c r="H44" i="12"/>
  <c r="H53" i="12"/>
  <c r="H61" i="12"/>
  <c r="H70" i="12"/>
  <c r="H80" i="12"/>
  <c r="H88" i="12"/>
  <c r="H97" i="12"/>
  <c r="H105" i="12"/>
  <c r="H115" i="12"/>
  <c r="H124" i="12"/>
  <c r="H132" i="12"/>
  <c r="H142" i="12"/>
  <c r="H33" i="13"/>
  <c r="H51" i="13"/>
  <c r="H68" i="13"/>
  <c r="H86" i="13"/>
  <c r="H103" i="13"/>
  <c r="H121" i="13"/>
  <c r="H130" i="13"/>
  <c r="H139" i="13"/>
  <c r="H148" i="13"/>
  <c r="H18" i="12"/>
  <c r="H28" i="12"/>
  <c r="H36" i="12"/>
  <c r="H45" i="12"/>
  <c r="H54" i="12"/>
  <c r="H63" i="12"/>
  <c r="H71" i="12"/>
  <c r="H81" i="12"/>
  <c r="H89" i="12"/>
  <c r="H98" i="12"/>
  <c r="H106" i="12"/>
  <c r="H116" i="12"/>
  <c r="H125" i="12"/>
  <c r="H133" i="12"/>
  <c r="H143" i="12"/>
  <c r="H31" i="12"/>
  <c r="H40" i="12"/>
  <c r="H49" i="12"/>
  <c r="H57" i="12"/>
  <c r="H66" i="12"/>
  <c r="H84" i="12"/>
  <c r="H93" i="12"/>
  <c r="H101" i="12"/>
  <c r="H42" i="13"/>
  <c r="H59" i="13"/>
  <c r="H77" i="13"/>
  <c r="H95" i="13"/>
  <c r="H113" i="13"/>
  <c r="H17" i="12"/>
  <c r="H16" i="12"/>
  <c r="H20" i="12"/>
  <c r="H15" i="12"/>
  <c r="H23" i="12"/>
  <c r="H94" i="12"/>
  <c r="K48" i="4"/>
  <c r="H20" i="13"/>
  <c r="H26" i="13"/>
  <c r="H34" i="13"/>
  <c r="H43" i="13"/>
  <c r="H52" i="13"/>
  <c r="H60" i="13"/>
  <c r="H69" i="13"/>
  <c r="H78" i="13"/>
  <c r="H87" i="13"/>
  <c r="H96" i="13"/>
  <c r="H104" i="13"/>
  <c r="H114" i="13"/>
  <c r="H123" i="13"/>
  <c r="H131" i="13"/>
  <c r="H140" i="13"/>
  <c r="H29" i="12"/>
  <c r="H38" i="12"/>
  <c r="H46" i="12"/>
  <c r="H55" i="12"/>
  <c r="H64" i="12"/>
  <c r="H72" i="12"/>
  <c r="H82" i="12"/>
  <c r="H91" i="12"/>
  <c r="H99" i="12"/>
  <c r="H107" i="12"/>
  <c r="H117" i="12"/>
  <c r="H126" i="12"/>
  <c r="H134" i="12"/>
  <c r="H144" i="12"/>
  <c r="H32" i="13"/>
  <c r="H41" i="13"/>
  <c r="H50" i="13"/>
  <c r="H58" i="13"/>
  <c r="H67" i="13"/>
  <c r="H76" i="13"/>
  <c r="H85" i="13"/>
  <c r="H94" i="13"/>
  <c r="H102" i="13"/>
  <c r="H112" i="13"/>
  <c r="H120" i="13"/>
  <c r="H129" i="13"/>
  <c r="H138" i="13"/>
  <c r="H147" i="13"/>
  <c r="H12" i="13"/>
  <c r="H38" i="13"/>
  <c r="H55" i="13"/>
  <c r="H72" i="13"/>
  <c r="H99" i="13"/>
  <c r="H117" i="13"/>
  <c r="H134" i="13"/>
  <c r="H22" i="12"/>
  <c r="H32" i="12"/>
  <c r="H120" i="12"/>
  <c r="H24" i="13"/>
  <c r="H16" i="13"/>
  <c r="H30" i="13"/>
  <c r="H47" i="13"/>
  <c r="H56" i="13"/>
  <c r="H83" i="13"/>
  <c r="H92" i="13"/>
  <c r="H110" i="13"/>
  <c r="H118" i="13"/>
  <c r="H127" i="13"/>
  <c r="H135" i="13"/>
  <c r="H145" i="13"/>
  <c r="H139" i="12"/>
  <c r="H128" i="12"/>
  <c r="H137" i="12"/>
  <c r="H146" i="12"/>
  <c r="H29" i="13"/>
  <c r="H46" i="13"/>
  <c r="H64" i="13"/>
  <c r="H82" i="13"/>
  <c r="H91" i="13"/>
  <c r="H107" i="13"/>
  <c r="H126" i="13"/>
  <c r="H144" i="13"/>
  <c r="H14" i="12"/>
  <c r="H50" i="12"/>
  <c r="H39" i="13"/>
  <c r="H65" i="13"/>
  <c r="H74" i="13"/>
  <c r="H100" i="13"/>
  <c r="H68" i="12"/>
  <c r="H44" i="13"/>
  <c r="H70" i="13"/>
  <c r="H132" i="13"/>
  <c r="H47" i="12"/>
  <c r="H83" i="12"/>
  <c r="H127" i="12"/>
  <c r="H17" i="13"/>
  <c r="H41" i="12"/>
  <c r="H58" i="12"/>
  <c r="H67" i="12"/>
  <c r="H76" i="12"/>
  <c r="H85" i="12"/>
  <c r="H102" i="12"/>
  <c r="H112" i="12"/>
  <c r="H129" i="12"/>
  <c r="H138" i="12"/>
  <c r="H147" i="12"/>
  <c r="H35" i="13"/>
  <c r="H88" i="13"/>
  <c r="H105" i="13"/>
  <c r="H124" i="13"/>
  <c r="H39" i="12"/>
  <c r="H100" i="12"/>
  <c r="H118" i="12"/>
  <c r="H13" i="12"/>
  <c r="H86" i="12"/>
  <c r="H121" i="12"/>
  <c r="H27" i="13"/>
  <c r="H53" i="13"/>
  <c r="H80" i="13"/>
  <c r="H97" i="13"/>
  <c r="H142" i="13"/>
  <c r="H65" i="12"/>
  <c r="H74" i="12"/>
  <c r="H110" i="12"/>
  <c r="H135" i="12"/>
  <c r="H42" i="12"/>
  <c r="H59" i="12"/>
  <c r="H130" i="12"/>
  <c r="H22" i="13"/>
  <c r="H14" i="13"/>
  <c r="H61" i="13"/>
  <c r="H115" i="13"/>
  <c r="H24" i="12"/>
  <c r="H30" i="12"/>
  <c r="H56" i="12"/>
  <c r="H92" i="12"/>
  <c r="H145" i="12"/>
  <c r="H21" i="12"/>
  <c r="H77" i="12"/>
  <c r="H103" i="12"/>
  <c r="H113" i="12"/>
  <c r="H148" i="12"/>
  <c r="H21" i="13"/>
  <c r="H13" i="13"/>
  <c r="K62" i="4"/>
  <c r="H18" i="13"/>
  <c r="H28" i="13"/>
  <c r="H36" i="13"/>
  <c r="H45" i="13"/>
  <c r="H54" i="13"/>
  <c r="H63" i="13"/>
  <c r="H71" i="13"/>
  <c r="H81" i="13"/>
  <c r="H89" i="13"/>
  <c r="H98" i="13"/>
  <c r="H106" i="13"/>
  <c r="H116" i="13"/>
  <c r="H125" i="13"/>
  <c r="H133" i="13"/>
  <c r="H143" i="13"/>
  <c r="K25" i="4"/>
  <c r="K79" i="4"/>
  <c r="K122" i="4"/>
  <c r="K37" i="32"/>
  <c r="K79" i="32"/>
  <c r="H31" i="13"/>
  <c r="H40" i="13"/>
  <c r="H49" i="13"/>
  <c r="H57" i="13"/>
  <c r="H66" i="13"/>
  <c r="H75" i="13"/>
  <c r="H84" i="13"/>
  <c r="H93" i="13"/>
  <c r="H101" i="13"/>
  <c r="H111" i="13"/>
  <c r="H119" i="13"/>
  <c r="H128" i="13"/>
  <c r="H137" i="13"/>
  <c r="H146" i="13"/>
  <c r="H26" i="12"/>
  <c r="H34" i="12"/>
  <c r="H43" i="12"/>
  <c r="H52" i="12"/>
  <c r="H60" i="12"/>
  <c r="H69" i="12"/>
  <c r="H78" i="12"/>
  <c r="H87" i="12"/>
  <c r="H96" i="12"/>
  <c r="H104" i="12"/>
  <c r="H114" i="12"/>
  <c r="H123" i="12"/>
  <c r="H131" i="12"/>
  <c r="H140" i="12"/>
  <c r="K90" i="32"/>
  <c r="K149" i="32"/>
  <c r="K73" i="4"/>
  <c r="K90" i="4"/>
  <c r="K136" i="4"/>
  <c r="K141" i="4"/>
  <c r="K136" i="32"/>
  <c r="K25" i="32"/>
  <c r="K62" i="32"/>
  <c r="K122" i="32"/>
  <c r="K141" i="32"/>
  <c r="K48" i="32"/>
  <c r="K73" i="32"/>
  <c r="K37" i="4"/>
  <c r="K149" i="4"/>
  <c r="X150" i="4" l="1"/>
  <c r="K136" i="5"/>
  <c r="K150" i="4"/>
  <c r="K150" i="32"/>
  <c r="K37" i="5"/>
  <c r="K62" i="5"/>
  <c r="K79" i="5"/>
  <c r="K48" i="5"/>
  <c r="K149" i="5"/>
  <c r="K73" i="5"/>
  <c r="K25" i="5"/>
  <c r="K141" i="5"/>
  <c r="K90" i="5"/>
  <c r="K122" i="5"/>
  <c r="K150" i="5" l="1"/>
  <c r="K149" i="22"/>
  <c r="K141" i="22"/>
  <c r="K122" i="22"/>
  <c r="K90" i="22"/>
  <c r="K79" i="22"/>
  <c r="K73" i="22"/>
  <c r="K62" i="22"/>
  <c r="K48" i="22"/>
  <c r="K37" i="22"/>
  <c r="K25" i="22"/>
  <c r="K136" i="22"/>
  <c r="K150" i="22" l="1"/>
  <c r="V147" i="2" l="1"/>
  <c r="V138" i="2"/>
  <c r="V129" i="2"/>
  <c r="V120" i="2"/>
  <c r="V112" i="2"/>
  <c r="V102" i="2"/>
  <c r="V94" i="2"/>
  <c r="V85" i="2"/>
  <c r="V76" i="2"/>
  <c r="V67" i="2"/>
  <c r="V58" i="2"/>
  <c r="V50" i="2"/>
  <c r="V41" i="2"/>
  <c r="V32" i="2"/>
  <c r="V23" i="2"/>
  <c r="V15" i="2"/>
  <c r="V145" i="1"/>
  <c r="V135" i="1"/>
  <c r="V127" i="1"/>
  <c r="V118" i="1"/>
  <c r="V110" i="1"/>
  <c r="V100" i="1"/>
  <c r="V92" i="1"/>
  <c r="V83" i="1"/>
  <c r="V74" i="1"/>
  <c r="V65" i="1"/>
  <c r="V56" i="1"/>
  <c r="V47" i="1"/>
  <c r="V39" i="1"/>
  <c r="V13" i="2" l="1"/>
  <c r="V21" i="2"/>
  <c r="V30" i="2"/>
  <c r="V39" i="2"/>
  <c r="V47" i="2"/>
  <c r="V56" i="2"/>
  <c r="V65" i="2"/>
  <c r="V74" i="2"/>
  <c r="V83" i="2"/>
  <c r="V92" i="2"/>
  <c r="V100" i="2"/>
  <c r="V110" i="2"/>
  <c r="V118" i="2"/>
  <c r="V127" i="2"/>
  <c r="V135" i="2"/>
  <c r="V145" i="2"/>
  <c r="V13" i="1"/>
  <c r="V21" i="1"/>
  <c r="V30" i="1"/>
  <c r="V16" i="1"/>
  <c r="V24" i="1"/>
  <c r="V33" i="1"/>
  <c r="V42" i="1"/>
  <c r="V51" i="1"/>
  <c r="V59" i="1"/>
  <c r="V68" i="1"/>
  <c r="V77" i="1"/>
  <c r="V86" i="1"/>
  <c r="V95" i="1"/>
  <c r="V103" i="1"/>
  <c r="V113" i="1"/>
  <c r="V121" i="1"/>
  <c r="V130" i="1"/>
  <c r="V139" i="1"/>
  <c r="V148" i="1"/>
  <c r="K62" i="9"/>
  <c r="V17" i="1"/>
  <c r="V26" i="1"/>
  <c r="V34" i="1"/>
  <c r="V43" i="1"/>
  <c r="V52" i="1"/>
  <c r="V60" i="1"/>
  <c r="V69" i="1"/>
  <c r="V78" i="1"/>
  <c r="V87" i="1"/>
  <c r="V96" i="1"/>
  <c r="V104" i="1"/>
  <c r="V114" i="1"/>
  <c r="V123" i="1"/>
  <c r="V131" i="1"/>
  <c r="V140" i="1"/>
  <c r="V61" i="2"/>
  <c r="V115" i="2"/>
  <c r="V124" i="2"/>
  <c r="V27" i="2"/>
  <c r="V53" i="2"/>
  <c r="V132" i="2"/>
  <c r="V18" i="2"/>
  <c r="V35" i="2"/>
  <c r="V44" i="2"/>
  <c r="V70" i="2"/>
  <c r="V80" i="2"/>
  <c r="V88" i="2"/>
  <c r="V97" i="2"/>
  <c r="V105" i="2"/>
  <c r="V142" i="2"/>
  <c r="V66" i="2"/>
  <c r="V111" i="2"/>
  <c r="V18" i="1"/>
  <c r="V27" i="1"/>
  <c r="V35" i="1"/>
  <c r="V44" i="1"/>
  <c r="V53" i="1"/>
  <c r="V61" i="1"/>
  <c r="V70" i="1"/>
  <c r="V80" i="1"/>
  <c r="V88" i="1"/>
  <c r="V97" i="1"/>
  <c r="V105" i="1"/>
  <c r="V115" i="1"/>
  <c r="V124" i="1"/>
  <c r="V132" i="1"/>
  <c r="V142" i="1"/>
  <c r="V14" i="2"/>
  <c r="V22" i="2"/>
  <c r="V57" i="2"/>
  <c r="V101" i="2"/>
  <c r="V137" i="2"/>
  <c r="V19" i="1"/>
  <c r="V54" i="1"/>
  <c r="V106" i="1"/>
  <c r="V125" i="1"/>
  <c r="V33" i="2"/>
  <c r="V59" i="2"/>
  <c r="V86" i="2"/>
  <c r="V113" i="2"/>
  <c r="V139" i="2"/>
  <c r="K79" i="3"/>
  <c r="K48" i="10"/>
  <c r="V12" i="1"/>
  <c r="V20" i="1"/>
  <c r="V29" i="1"/>
  <c r="V38" i="1"/>
  <c r="V46" i="1"/>
  <c r="V55" i="1"/>
  <c r="V64" i="1"/>
  <c r="V72" i="1"/>
  <c r="V82" i="1"/>
  <c r="V91" i="1"/>
  <c r="V99" i="1"/>
  <c r="V107" i="1"/>
  <c r="V117" i="1"/>
  <c r="V126" i="1"/>
  <c r="V134" i="1"/>
  <c r="V144" i="1"/>
  <c r="AY12" i="1"/>
  <c r="V17" i="2"/>
  <c r="V26" i="2"/>
  <c r="V34" i="2"/>
  <c r="V43" i="2"/>
  <c r="V52" i="2"/>
  <c r="V60" i="2"/>
  <c r="V69" i="2"/>
  <c r="V78" i="2"/>
  <c r="V87" i="2"/>
  <c r="V96" i="2"/>
  <c r="V104" i="2"/>
  <c r="V114" i="2"/>
  <c r="V123" i="2"/>
  <c r="V131" i="2"/>
  <c r="V140" i="2"/>
  <c r="K136" i="9"/>
  <c r="V31" i="2"/>
  <c r="V93" i="2"/>
  <c r="V128" i="2"/>
  <c r="K149" i="9"/>
  <c r="V63" i="1"/>
  <c r="V116" i="1"/>
  <c r="V42" i="2"/>
  <c r="V130" i="2"/>
  <c r="V40" i="2"/>
  <c r="V84" i="2"/>
  <c r="V119" i="2"/>
  <c r="K141" i="9"/>
  <c r="V36" i="1"/>
  <c r="V71" i="1"/>
  <c r="V98" i="1"/>
  <c r="V143" i="1"/>
  <c r="V51" i="2"/>
  <c r="V68" i="2"/>
  <c r="V95" i="2"/>
  <c r="V148" i="2"/>
  <c r="X90" i="28"/>
  <c r="V14" i="1"/>
  <c r="V22" i="1"/>
  <c r="V31" i="1"/>
  <c r="V40" i="1"/>
  <c r="V49" i="1"/>
  <c r="V57" i="1"/>
  <c r="V66" i="1"/>
  <c r="V75" i="1"/>
  <c r="V84" i="1"/>
  <c r="V93" i="1"/>
  <c r="V101" i="1"/>
  <c r="V111" i="1"/>
  <c r="V119" i="1"/>
  <c r="V128" i="1"/>
  <c r="V137" i="1"/>
  <c r="V146" i="1"/>
  <c r="V19" i="2"/>
  <c r="V28" i="2"/>
  <c r="V36" i="2"/>
  <c r="V45" i="2"/>
  <c r="V54" i="2"/>
  <c r="V63" i="2"/>
  <c r="V71" i="2"/>
  <c r="V81" i="2"/>
  <c r="V89" i="2"/>
  <c r="V98" i="2"/>
  <c r="V106" i="2"/>
  <c r="V116" i="2"/>
  <c r="V125" i="2"/>
  <c r="V133" i="2"/>
  <c r="V143" i="2"/>
  <c r="V49" i="2"/>
  <c r="V75" i="2"/>
  <c r="V146" i="2"/>
  <c r="V28" i="1"/>
  <c r="V45" i="1"/>
  <c r="V81" i="1"/>
  <c r="V89" i="1"/>
  <c r="V133" i="1"/>
  <c r="V16" i="2"/>
  <c r="V24" i="2"/>
  <c r="V77" i="2"/>
  <c r="V103" i="2"/>
  <c r="V121" i="2"/>
  <c r="X149" i="28"/>
  <c r="X141" i="6"/>
  <c r="X79" i="28"/>
  <c r="V15" i="1"/>
  <c r="V23" i="1"/>
  <c r="V32" i="1"/>
  <c r="V41" i="1"/>
  <c r="V50" i="1"/>
  <c r="V58" i="1"/>
  <c r="V67" i="1"/>
  <c r="V76" i="1"/>
  <c r="V85" i="1"/>
  <c r="V94" i="1"/>
  <c r="V102" i="1"/>
  <c r="V112" i="1"/>
  <c r="V120" i="1"/>
  <c r="V129" i="1"/>
  <c r="V138" i="1"/>
  <c r="V147" i="1"/>
  <c r="V12" i="2"/>
  <c r="V20" i="2"/>
  <c r="V29" i="2"/>
  <c r="V38" i="2"/>
  <c r="V46" i="2"/>
  <c r="V55" i="2"/>
  <c r="V64" i="2"/>
  <c r="V72" i="2"/>
  <c r="V82" i="2"/>
  <c r="V91" i="2"/>
  <c r="V99" i="2"/>
  <c r="V107" i="2"/>
  <c r="V117" i="2"/>
  <c r="V126" i="2"/>
  <c r="V134" i="2"/>
  <c r="V144" i="2"/>
  <c r="X48" i="28"/>
  <c r="X122" i="28"/>
  <c r="K122" i="10"/>
  <c r="K90" i="1"/>
  <c r="K37" i="9"/>
  <c r="K79" i="9"/>
  <c r="K122" i="9"/>
  <c r="K37" i="6"/>
  <c r="K149" i="6"/>
  <c r="K48" i="9"/>
  <c r="K25" i="28"/>
  <c r="K79" i="1"/>
  <c r="K90" i="9"/>
  <c r="X73" i="28"/>
  <c r="K73" i="9"/>
  <c r="K122" i="6"/>
  <c r="K79" i="28"/>
  <c r="X37" i="28"/>
  <c r="K37" i="10"/>
  <c r="K141" i="10"/>
  <c r="K149" i="29"/>
  <c r="K141" i="6"/>
  <c r="K48" i="1"/>
  <c r="K149" i="1"/>
  <c r="K25" i="9"/>
  <c r="K37" i="3"/>
  <c r="K62" i="3"/>
  <c r="K73" i="3"/>
  <c r="K90" i="3"/>
  <c r="K122" i="3"/>
  <c r="K136" i="3"/>
  <c r="K149" i="3"/>
  <c r="K141" i="3"/>
  <c r="K25" i="3"/>
  <c r="K149" i="2"/>
  <c r="K48" i="2"/>
  <c r="K37" i="2"/>
  <c r="K79" i="6"/>
  <c r="X37" i="6"/>
  <c r="X73" i="6"/>
  <c r="X90" i="6"/>
  <c r="X149" i="6"/>
  <c r="K37" i="29"/>
  <c r="K62" i="29"/>
  <c r="K73" i="29"/>
  <c r="K79" i="29"/>
  <c r="K122" i="29"/>
  <c r="K141" i="29"/>
  <c r="K149" i="28"/>
  <c r="K62" i="1"/>
  <c r="K122" i="1"/>
  <c r="K141" i="1"/>
  <c r="X25" i="6"/>
  <c r="X48" i="6"/>
  <c r="K136" i="10"/>
  <c r="K90" i="2"/>
  <c r="X62" i="28"/>
  <c r="K90" i="10"/>
  <c r="K149" i="10"/>
  <c r="K37" i="1"/>
  <c r="K73" i="2"/>
  <c r="K136" i="6"/>
  <c r="K90" i="29"/>
  <c r="K136" i="29"/>
  <c r="K141" i="28"/>
  <c r="K73" i="10"/>
  <c r="X79" i="6"/>
  <c r="X122" i="6"/>
  <c r="K48" i="28"/>
  <c r="K136" i="1"/>
  <c r="K62" i="6"/>
  <c r="X136" i="6"/>
  <c r="X136" i="28"/>
  <c r="X141" i="28"/>
  <c r="X25" i="28"/>
  <c r="K136" i="2"/>
  <c r="X62" i="6"/>
  <c r="K122" i="28"/>
  <c r="K48" i="29"/>
  <c r="K25" i="1"/>
  <c r="K73" i="1"/>
  <c r="K48" i="6"/>
  <c r="K73" i="6"/>
  <c r="K90" i="6"/>
  <c r="K25" i="6"/>
  <c r="K37" i="28"/>
  <c r="K62" i="28"/>
  <c r="K73" i="28"/>
  <c r="K90" i="28"/>
  <c r="K136" i="28"/>
  <c r="K25" i="10"/>
  <c r="K62" i="10"/>
  <c r="K79" i="10"/>
  <c r="K25" i="2"/>
  <c r="K62" i="2"/>
  <c r="K79" i="2"/>
  <c r="K122" i="2"/>
  <c r="K141" i="2"/>
  <c r="K25" i="29"/>
  <c r="E24" i="8"/>
  <c r="V109" i="1" l="1"/>
  <c r="V109" i="2"/>
  <c r="K150" i="10"/>
  <c r="K150" i="9"/>
  <c r="K150" i="6"/>
  <c r="X150" i="28"/>
  <c r="K150" i="28"/>
  <c r="X150" i="6"/>
  <c r="K150" i="1"/>
  <c r="K150" i="3"/>
  <c r="K150" i="2"/>
  <c r="K150" i="29"/>
  <c r="G109" i="8"/>
  <c r="F36" i="7"/>
  <c r="F107" i="7"/>
  <c r="E36" i="7"/>
  <c r="J141" i="4"/>
  <c r="E107" i="7" l="1"/>
  <c r="F73" i="31"/>
  <c r="D73" i="31" s="1"/>
  <c r="C73" i="31" s="1"/>
  <c r="F122" i="31"/>
  <c r="F141" i="31"/>
  <c r="D141" i="31" s="1"/>
  <c r="F149" i="31"/>
  <c r="D149" i="31" s="1"/>
  <c r="F25" i="31"/>
  <c r="D25" i="31" s="1"/>
  <c r="C25" i="31" s="1"/>
  <c r="F37" i="31"/>
  <c r="D37" i="31" s="1"/>
  <c r="C37" i="31" s="1"/>
  <c r="F136" i="31"/>
  <c r="D136" i="31" s="1"/>
  <c r="J149" i="32"/>
  <c r="F62" i="31"/>
  <c r="D62" i="31" s="1"/>
  <c r="C62" i="31" s="1"/>
  <c r="J122" i="4"/>
  <c r="F48" i="31"/>
  <c r="D48" i="31" s="1"/>
  <c r="C48" i="31" s="1"/>
  <c r="F90" i="31"/>
  <c r="D90" i="31" s="1"/>
  <c r="C90" i="31" s="1"/>
  <c r="F109" i="31"/>
  <c r="D109" i="31" s="1"/>
  <c r="C109" i="31" s="1"/>
  <c r="F79" i="31"/>
  <c r="D79" i="31" s="1"/>
  <c r="C79" i="31" s="1"/>
  <c r="J122" i="32"/>
  <c r="J90" i="32"/>
  <c r="J25" i="4"/>
  <c r="J48" i="4"/>
  <c r="J73" i="4"/>
  <c r="J90" i="4"/>
  <c r="J149" i="4"/>
  <c r="J37" i="32"/>
  <c r="J48" i="32"/>
  <c r="J62" i="32"/>
  <c r="J136" i="32"/>
  <c r="J141" i="32"/>
  <c r="J62" i="4"/>
  <c r="J25" i="32"/>
  <c r="J79" i="32"/>
  <c r="J73" i="32"/>
  <c r="J37" i="4"/>
  <c r="J79" i="4"/>
  <c r="J136" i="4"/>
  <c r="X62" i="13"/>
  <c r="Y62" i="13"/>
  <c r="Z62" i="13"/>
  <c r="AA62" i="13"/>
  <c r="AB62" i="13"/>
  <c r="D122" i="31" l="1"/>
  <c r="C122" i="31" s="1"/>
  <c r="F150" i="31"/>
  <c r="T37" i="9"/>
  <c r="J25" i="9"/>
  <c r="T62" i="9"/>
  <c r="T90" i="9"/>
  <c r="T122" i="9"/>
  <c r="J150" i="32"/>
  <c r="J150" i="4"/>
  <c r="T25" i="9"/>
  <c r="T48" i="9"/>
  <c r="T73" i="9"/>
  <c r="T149" i="9"/>
  <c r="W150" i="4"/>
  <c r="T136" i="9"/>
  <c r="T79" i="9"/>
  <c r="J122" i="5"/>
  <c r="T141" i="9"/>
  <c r="J25" i="5"/>
  <c r="J37" i="5"/>
  <c r="J79" i="5"/>
  <c r="J149" i="5"/>
  <c r="J73" i="5"/>
  <c r="J136" i="5"/>
  <c r="J141" i="5"/>
  <c r="J90" i="5"/>
  <c r="J62" i="5"/>
  <c r="J48" i="5"/>
  <c r="T150" i="9" l="1"/>
  <c r="J150" i="5"/>
  <c r="J149" i="22"/>
  <c r="J141" i="22"/>
  <c r="J136" i="22"/>
  <c r="J122" i="22"/>
  <c r="J90" i="22"/>
  <c r="J79" i="22"/>
  <c r="J73" i="22"/>
  <c r="J62" i="22"/>
  <c r="J48" i="22"/>
  <c r="J37" i="22"/>
  <c r="J25" i="22"/>
  <c r="J150" i="22" l="1"/>
  <c r="J149" i="9"/>
  <c r="J141" i="9"/>
  <c r="J136" i="9"/>
  <c r="J122" i="9"/>
  <c r="J90" i="9"/>
  <c r="J79" i="9"/>
  <c r="J73" i="9"/>
  <c r="J62" i="9"/>
  <c r="J48" i="9"/>
  <c r="J37" i="9"/>
  <c r="J136" i="3" l="1"/>
  <c r="J141" i="3"/>
  <c r="J62" i="3"/>
  <c r="J73" i="3"/>
  <c r="J149" i="3"/>
  <c r="J79" i="3"/>
  <c r="J90" i="3"/>
  <c r="J37" i="3"/>
  <c r="J122" i="3"/>
  <c r="J150" i="9"/>
  <c r="J25" i="3"/>
  <c r="J37" i="2" l="1"/>
  <c r="J48" i="2"/>
  <c r="J62" i="2"/>
  <c r="J73" i="2"/>
  <c r="J90" i="2"/>
  <c r="J122" i="2"/>
  <c r="J141" i="2"/>
  <c r="J79" i="2"/>
  <c r="J136" i="2"/>
  <c r="J149" i="2"/>
  <c r="J25" i="2"/>
  <c r="J150" i="3"/>
  <c r="J150" i="2" l="1"/>
  <c r="AR149" i="1"/>
  <c r="AR141" i="1"/>
  <c r="AR122" i="1"/>
  <c r="AR90" i="1"/>
  <c r="AR79" i="1"/>
  <c r="AR73" i="1"/>
  <c r="AR62" i="1"/>
  <c r="AR48" i="1"/>
  <c r="AR37" i="1"/>
  <c r="AR25" i="1"/>
  <c r="AR136" i="1"/>
  <c r="AE149" i="1"/>
  <c r="AE136" i="1"/>
  <c r="AE90" i="1"/>
  <c r="AE79" i="1"/>
  <c r="AE73" i="1"/>
  <c r="AE62" i="1"/>
  <c r="AE48" i="1"/>
  <c r="AE37" i="1"/>
  <c r="AE122" i="1"/>
  <c r="AE25" i="1"/>
  <c r="J136" i="10" l="1"/>
  <c r="J79" i="10"/>
  <c r="J122" i="10"/>
  <c r="J62" i="1"/>
  <c r="J48" i="10"/>
  <c r="J62" i="10"/>
  <c r="J73" i="10"/>
  <c r="J48" i="1"/>
  <c r="J73" i="1"/>
  <c r="J136" i="1"/>
  <c r="J149" i="10"/>
  <c r="J141" i="1"/>
  <c r="J141" i="10"/>
  <c r="J122" i="1"/>
  <c r="J37" i="1"/>
  <c r="J79" i="1"/>
  <c r="J90" i="1"/>
  <c r="J37" i="10"/>
  <c r="J90" i="10"/>
  <c r="J149" i="1"/>
  <c r="U37" i="1"/>
  <c r="J25" i="1"/>
  <c r="AR150" i="1"/>
  <c r="AE150" i="1"/>
  <c r="J25" i="10"/>
  <c r="J150" i="10" l="1"/>
  <c r="J150" i="1"/>
  <c r="W149" i="28"/>
  <c r="W141" i="28"/>
  <c r="W136" i="28"/>
  <c r="W122" i="28"/>
  <c r="W90" i="28"/>
  <c r="W79" i="28"/>
  <c r="W73" i="28"/>
  <c r="W62" i="28"/>
  <c r="W48" i="28"/>
  <c r="W37" i="28"/>
  <c r="W25" i="28"/>
  <c r="W149" i="6" l="1"/>
  <c r="J141" i="29"/>
  <c r="J122" i="6"/>
  <c r="W73" i="6"/>
  <c r="J37" i="29"/>
  <c r="J79" i="29"/>
  <c r="J25" i="28"/>
  <c r="J48" i="28"/>
  <c r="J62" i="28"/>
  <c r="J90" i="28"/>
  <c r="J149" i="29"/>
  <c r="J149" i="28"/>
  <c r="J136" i="28"/>
  <c r="J122" i="29"/>
  <c r="J136" i="29"/>
  <c r="J73" i="28"/>
  <c r="J25" i="6"/>
  <c r="J48" i="6"/>
  <c r="J73" i="6"/>
  <c r="J136" i="6"/>
  <c r="J149" i="6"/>
  <c r="W37" i="6"/>
  <c r="W48" i="6"/>
  <c r="W62" i="6"/>
  <c r="W79" i="6"/>
  <c r="W90" i="6"/>
  <c r="W122" i="6"/>
  <c r="W141" i="6"/>
  <c r="J37" i="6"/>
  <c r="W25" i="6"/>
  <c r="J37" i="28"/>
  <c r="J90" i="6"/>
  <c r="J62" i="6"/>
  <c r="J141" i="6"/>
  <c r="W136" i="6"/>
  <c r="J62" i="29"/>
  <c r="J79" i="6"/>
  <c r="J48" i="29"/>
  <c r="J73" i="29"/>
  <c r="J90" i="29"/>
  <c r="J79" i="28"/>
  <c r="J122" i="28"/>
  <c r="J141" i="28"/>
  <c r="W150" i="28"/>
  <c r="J25" i="29"/>
  <c r="J150" i="6" l="1"/>
  <c r="J150" i="28"/>
  <c r="W150" i="6"/>
  <c r="J150" i="29"/>
  <c r="E25" i="33"/>
  <c r="D25" i="33" s="1"/>
  <c r="C25" i="33" s="1"/>
  <c r="I65" i="23" l="1"/>
  <c r="I46" i="23"/>
  <c r="X76" i="23" l="1"/>
  <c r="X75" i="23"/>
  <c r="X74" i="23"/>
  <c r="X73" i="23"/>
  <c r="X72" i="23"/>
  <c r="X71" i="23"/>
  <c r="X70" i="23"/>
  <c r="X69" i="23"/>
  <c r="X68" i="23"/>
  <c r="X67" i="23"/>
  <c r="X66" i="23"/>
  <c r="X65" i="23"/>
  <c r="W76" i="23"/>
  <c r="W75" i="23"/>
  <c r="W74" i="23"/>
  <c r="W73" i="23"/>
  <c r="W72" i="23"/>
  <c r="W71" i="23"/>
  <c r="W70" i="23"/>
  <c r="W69" i="23"/>
  <c r="W68" i="23"/>
  <c r="W67" i="23"/>
  <c r="W66" i="23"/>
  <c r="W65" i="23"/>
  <c r="V76" i="23"/>
  <c r="V75" i="23"/>
  <c r="V74" i="23"/>
  <c r="V73" i="23"/>
  <c r="V72" i="23"/>
  <c r="V71" i="23"/>
  <c r="V70" i="23"/>
  <c r="V69" i="23"/>
  <c r="Q12" i="24" s="1"/>
  <c r="V68" i="23"/>
  <c r="V67" i="23"/>
  <c r="V66" i="23"/>
  <c r="V65" i="23"/>
  <c r="U76" i="23"/>
  <c r="U75" i="23"/>
  <c r="U74" i="23"/>
  <c r="U73" i="23"/>
  <c r="U72" i="23"/>
  <c r="U71" i="23"/>
  <c r="U70" i="23"/>
  <c r="U69" i="23"/>
  <c r="U68" i="23"/>
  <c r="U67" i="23"/>
  <c r="U66" i="23"/>
  <c r="U65" i="23"/>
  <c r="T76" i="23"/>
  <c r="T75" i="23"/>
  <c r="T74" i="23"/>
  <c r="T73" i="23"/>
  <c r="T72" i="23"/>
  <c r="T71" i="23"/>
  <c r="T70" i="23"/>
  <c r="T69" i="23"/>
  <c r="T68" i="23"/>
  <c r="T67" i="23"/>
  <c r="T66" i="23"/>
  <c r="Q76" i="23"/>
  <c r="Q75" i="23"/>
  <c r="Q74" i="23"/>
  <c r="Q73" i="23"/>
  <c r="Q72" i="23"/>
  <c r="Q71" i="23"/>
  <c r="Q70" i="23"/>
  <c r="Q69" i="23"/>
  <c r="Q68" i="23"/>
  <c r="Q67" i="23"/>
  <c r="Q66" i="23"/>
  <c r="Q65" i="23"/>
  <c r="P76" i="23"/>
  <c r="P75" i="23"/>
  <c r="P74" i="23"/>
  <c r="P73" i="23"/>
  <c r="P72" i="23"/>
  <c r="P71" i="23"/>
  <c r="P70" i="23"/>
  <c r="P69" i="23"/>
  <c r="P68" i="23"/>
  <c r="P67" i="23"/>
  <c r="P66" i="23"/>
  <c r="P65" i="23"/>
  <c r="O76" i="23"/>
  <c r="O75" i="23"/>
  <c r="O74" i="23"/>
  <c r="O73" i="23"/>
  <c r="O72" i="23"/>
  <c r="O71" i="23"/>
  <c r="O70" i="23"/>
  <c r="O69" i="23"/>
  <c r="O68" i="23"/>
  <c r="O67" i="23"/>
  <c r="O66" i="23"/>
  <c r="O65" i="23"/>
  <c r="N76" i="23"/>
  <c r="N75" i="23"/>
  <c r="N74" i="23"/>
  <c r="N73" i="23"/>
  <c r="N72" i="23"/>
  <c r="N71" i="23"/>
  <c r="N70" i="23"/>
  <c r="N69" i="23"/>
  <c r="N68" i="23"/>
  <c r="N67" i="23"/>
  <c r="N66" i="23"/>
  <c r="N65" i="23"/>
  <c r="M76" i="23"/>
  <c r="M75" i="23"/>
  <c r="M74" i="23"/>
  <c r="M73" i="23"/>
  <c r="M72" i="23"/>
  <c r="M71" i="23"/>
  <c r="M70" i="23"/>
  <c r="M69" i="23"/>
  <c r="M68" i="23"/>
  <c r="M67" i="23"/>
  <c r="M66" i="23"/>
  <c r="M65" i="23"/>
  <c r="L76" i="23"/>
  <c r="L75" i="23"/>
  <c r="L74" i="23"/>
  <c r="L73" i="23"/>
  <c r="L72" i="23"/>
  <c r="L71" i="23"/>
  <c r="L70" i="23"/>
  <c r="L69" i="23"/>
  <c r="L68" i="23"/>
  <c r="L67" i="23"/>
  <c r="L66" i="23"/>
  <c r="L65" i="23"/>
  <c r="K76" i="23"/>
  <c r="K75" i="23"/>
  <c r="K74" i="23"/>
  <c r="K73" i="23"/>
  <c r="K72" i="23"/>
  <c r="K71" i="23"/>
  <c r="K70" i="23"/>
  <c r="K69" i="23"/>
  <c r="K68" i="23"/>
  <c r="K67" i="23"/>
  <c r="K66" i="23"/>
  <c r="K65" i="23"/>
  <c r="J76" i="23"/>
  <c r="J75" i="23"/>
  <c r="J74" i="23"/>
  <c r="J73" i="23"/>
  <c r="J72" i="23"/>
  <c r="J71" i="23"/>
  <c r="J70" i="23"/>
  <c r="J69" i="23"/>
  <c r="J68" i="23"/>
  <c r="J67" i="23"/>
  <c r="J66" i="23"/>
  <c r="J65" i="23"/>
  <c r="I76" i="23"/>
  <c r="I66" i="23"/>
  <c r="I67" i="23"/>
  <c r="I68" i="23"/>
  <c r="I69" i="23"/>
  <c r="I70" i="23"/>
  <c r="I71" i="23"/>
  <c r="I72" i="23"/>
  <c r="I73" i="23"/>
  <c r="I74" i="23"/>
  <c r="I75" i="23"/>
  <c r="H72" i="23"/>
  <c r="H66" i="23"/>
  <c r="H67" i="23"/>
  <c r="H68" i="23"/>
  <c r="H69" i="23"/>
  <c r="H70" i="23"/>
  <c r="H71" i="23"/>
  <c r="H73" i="23"/>
  <c r="H74" i="23"/>
  <c r="H75" i="23"/>
  <c r="H76" i="23"/>
  <c r="H65" i="23"/>
  <c r="G66" i="23"/>
  <c r="G67" i="23"/>
  <c r="G68" i="23"/>
  <c r="G69" i="23"/>
  <c r="G70" i="23"/>
  <c r="G71" i="23"/>
  <c r="G72" i="23"/>
  <c r="G73" i="23"/>
  <c r="G74" i="23"/>
  <c r="G75" i="23"/>
  <c r="G76" i="23"/>
  <c r="AE76" i="23"/>
  <c r="AE75" i="23"/>
  <c r="AE74" i="23"/>
  <c r="AE73" i="23"/>
  <c r="AE72" i="23"/>
  <c r="AE71" i="23"/>
  <c r="AE70" i="23"/>
  <c r="AE69" i="23"/>
  <c r="AE68" i="23"/>
  <c r="AE67" i="23"/>
  <c r="AE66" i="23"/>
  <c r="AF65" i="23"/>
  <c r="AE65" i="23"/>
  <c r="I48" i="32" l="1"/>
  <c r="I73" i="32"/>
  <c r="I79" i="32"/>
  <c r="I122" i="32"/>
  <c r="I149" i="4"/>
  <c r="I136" i="4"/>
  <c r="I90" i="32"/>
  <c r="I149" i="32"/>
  <c r="I141" i="32"/>
  <c r="I37" i="32"/>
  <c r="I136" i="32"/>
  <c r="I25" i="32"/>
  <c r="I48" i="4"/>
  <c r="I79" i="4"/>
  <c r="I122" i="4"/>
  <c r="I90" i="4"/>
  <c r="I62" i="32"/>
  <c r="I25" i="4"/>
  <c r="I37" i="4"/>
  <c r="I62" i="4"/>
  <c r="I141" i="4"/>
  <c r="I73" i="4"/>
  <c r="AB79" i="12"/>
  <c r="I141" i="2"/>
  <c r="AQ149" i="1"/>
  <c r="AD73" i="2"/>
  <c r="V150" i="4" l="1"/>
  <c r="AD136" i="2"/>
  <c r="AB122" i="13"/>
  <c r="I150" i="4"/>
  <c r="I150" i="32"/>
  <c r="I25" i="2"/>
  <c r="I136" i="9"/>
  <c r="AQ136" i="2"/>
  <c r="AB25" i="12"/>
  <c r="AQ141" i="1"/>
  <c r="O122" i="12"/>
  <c r="AQ141" i="2"/>
  <c r="O62" i="13"/>
  <c r="AD48" i="1"/>
  <c r="I90" i="22"/>
  <c r="I136" i="5"/>
  <c r="AD37" i="2"/>
  <c r="AD141" i="2"/>
  <c r="AQ73" i="2"/>
  <c r="AQ122" i="2"/>
  <c r="I141" i="22"/>
  <c r="AQ37" i="1"/>
  <c r="I25" i="9"/>
  <c r="AD122" i="1"/>
  <c r="I79" i="3"/>
  <c r="AQ25" i="1"/>
  <c r="I149" i="3"/>
  <c r="I48" i="9"/>
  <c r="I62" i="9"/>
  <c r="I79" i="9"/>
  <c r="I122" i="9"/>
  <c r="AD79" i="2"/>
  <c r="AD122" i="2"/>
  <c r="I37" i="2"/>
  <c r="I149" i="2"/>
  <c r="I141" i="3"/>
  <c r="I62" i="22"/>
  <c r="I25" i="5"/>
  <c r="AB90" i="13"/>
  <c r="O37" i="12"/>
  <c r="AB48" i="12"/>
  <c r="AB122" i="12"/>
  <c r="I48" i="2"/>
  <c r="I122" i="2"/>
  <c r="I136" i="2"/>
  <c r="I90" i="3"/>
  <c r="I136" i="3"/>
  <c r="I73" i="9"/>
  <c r="I37" i="22"/>
  <c r="I73" i="5"/>
  <c r="O73" i="12"/>
  <c r="O149" i="12"/>
  <c r="AD37" i="1"/>
  <c r="AD62" i="1"/>
  <c r="AD79" i="1"/>
  <c r="AD136" i="1"/>
  <c r="AD90" i="2"/>
  <c r="AD149" i="2"/>
  <c r="AQ25" i="2"/>
  <c r="AQ48" i="2"/>
  <c r="AQ79" i="2"/>
  <c r="AQ62" i="1"/>
  <c r="AQ79" i="1"/>
  <c r="AQ122" i="1"/>
  <c r="I62" i="2"/>
  <c r="I79" i="2"/>
  <c r="I37" i="9"/>
  <c r="I141" i="9"/>
  <c r="AB37" i="12"/>
  <c r="AB136" i="12"/>
  <c r="AB149" i="12"/>
  <c r="AD90" i="1"/>
  <c r="AD149" i="1"/>
  <c r="AQ37" i="2"/>
  <c r="AQ90" i="2"/>
  <c r="AQ149" i="2"/>
  <c r="I73" i="2"/>
  <c r="I90" i="2"/>
  <c r="I37" i="3"/>
  <c r="I73" i="3"/>
  <c r="I90" i="9"/>
  <c r="I149" i="9"/>
  <c r="O25" i="13"/>
  <c r="AB37" i="13"/>
  <c r="AB73" i="13"/>
  <c r="AB149" i="13"/>
  <c r="O25" i="12"/>
  <c r="O109" i="12"/>
  <c r="AD73" i="1"/>
  <c r="AD25" i="2"/>
  <c r="AD48" i="2"/>
  <c r="AQ62" i="2"/>
  <c r="I62" i="3"/>
  <c r="I79" i="22"/>
  <c r="O37" i="13"/>
  <c r="AB141" i="13"/>
  <c r="AD25" i="1"/>
  <c r="AD62" i="2"/>
  <c r="I122" i="22"/>
  <c r="I136" i="22"/>
  <c r="I37" i="5"/>
  <c r="I48" i="5"/>
  <c r="I62" i="5"/>
  <c r="I79" i="5"/>
  <c r="I122" i="5"/>
  <c r="I141" i="5"/>
  <c r="O48" i="13"/>
  <c r="AB90" i="12"/>
  <c r="AB109" i="12"/>
  <c r="AB141" i="12"/>
  <c r="AQ48" i="1"/>
  <c r="AQ73" i="1"/>
  <c r="AQ90" i="1"/>
  <c r="AQ136" i="1"/>
  <c r="I25" i="3"/>
  <c r="I122" i="3"/>
  <c r="I25" i="22"/>
  <c r="I48" i="22"/>
  <c r="I73" i="22"/>
  <c r="I149" i="22"/>
  <c r="I90" i="5"/>
  <c r="I149" i="5"/>
  <c r="O62" i="12"/>
  <c r="O141" i="12"/>
  <c r="AB73" i="12"/>
  <c r="AB62" i="12"/>
  <c r="O136" i="12"/>
  <c r="O90" i="12"/>
  <c r="O79" i="12"/>
  <c r="O48" i="12"/>
  <c r="AB136" i="13"/>
  <c r="AB79" i="13"/>
  <c r="AB48" i="13"/>
  <c r="AB25" i="13"/>
  <c r="O149" i="13"/>
  <c r="O79" i="13"/>
  <c r="O73" i="13"/>
  <c r="O122" i="13"/>
  <c r="O136" i="13"/>
  <c r="O141" i="13"/>
  <c r="O90" i="13"/>
  <c r="I48" i="1"/>
  <c r="I79" i="10" l="1"/>
  <c r="AD150" i="1"/>
  <c r="AQ150" i="2"/>
  <c r="I141" i="10"/>
  <c r="I150" i="5"/>
  <c r="AQ150" i="1"/>
  <c r="I150" i="3"/>
  <c r="I150" i="9"/>
  <c r="AD150" i="2"/>
  <c r="I150" i="22"/>
  <c r="I150" i="2"/>
  <c r="O150" i="12"/>
  <c r="I37" i="10"/>
  <c r="I149" i="10"/>
  <c r="AB150" i="12"/>
  <c r="AB150" i="13"/>
  <c r="O150" i="13"/>
  <c r="I73" i="10"/>
  <c r="I25" i="10"/>
  <c r="I62" i="10"/>
  <c r="I90" i="10"/>
  <c r="I48" i="10"/>
  <c r="I122" i="10"/>
  <c r="I136" i="10"/>
  <c r="I90" i="1"/>
  <c r="I122" i="1"/>
  <c r="I141" i="1"/>
  <c r="I79" i="1"/>
  <c r="I37" i="1"/>
  <c r="I136" i="1"/>
  <c r="I62" i="1"/>
  <c r="I73" i="1"/>
  <c r="I149" i="1"/>
  <c r="I25" i="1"/>
  <c r="I122" i="6" l="1"/>
  <c r="I79" i="6"/>
  <c r="I150" i="10"/>
  <c r="I62" i="6"/>
  <c r="I141" i="28"/>
  <c r="V136" i="6"/>
  <c r="V25" i="6"/>
  <c r="I73" i="29"/>
  <c r="I62" i="28"/>
  <c r="I150" i="1"/>
  <c r="V149" i="28"/>
  <c r="V62" i="28"/>
  <c r="V73" i="28"/>
  <c r="V48" i="28"/>
  <c r="V136" i="28"/>
  <c r="V90" i="28"/>
  <c r="V25" i="28"/>
  <c r="V122" i="28"/>
  <c r="V141" i="28"/>
  <c r="V37" i="28"/>
  <c r="V79" i="28"/>
  <c r="I48" i="6"/>
  <c r="I90" i="6"/>
  <c r="V37" i="6"/>
  <c r="V48" i="6"/>
  <c r="V90" i="6"/>
  <c r="V122" i="6"/>
  <c r="V141" i="6"/>
  <c r="V149" i="6"/>
  <c r="I37" i="29"/>
  <c r="I48" i="29"/>
  <c r="I79" i="29"/>
  <c r="I136" i="29"/>
  <c r="I141" i="29"/>
  <c r="I25" i="28"/>
  <c r="I37" i="28"/>
  <c r="I73" i="28"/>
  <c r="I136" i="28"/>
  <c r="I25" i="6"/>
  <c r="I73" i="6"/>
  <c r="I136" i="6"/>
  <c r="V79" i="6"/>
  <c r="V73" i="6"/>
  <c r="I90" i="29"/>
  <c r="I149" i="29"/>
  <c r="I90" i="28"/>
  <c r="I149" i="28"/>
  <c r="I25" i="29"/>
  <c r="I37" i="6"/>
  <c r="I141" i="6"/>
  <c r="V62" i="6"/>
  <c r="I149" i="6"/>
  <c r="I62" i="29"/>
  <c r="I122" i="29"/>
  <c r="I48" i="28"/>
  <c r="I79" i="28"/>
  <c r="I122" i="28"/>
  <c r="C135" i="34"/>
  <c r="V21" i="24" s="1"/>
  <c r="C121" i="34"/>
  <c r="V20" i="24" s="1"/>
  <c r="C90" i="34"/>
  <c r="V18" i="24" s="1"/>
  <c r="C48" i="34"/>
  <c r="V14" i="24" s="1"/>
  <c r="L25" i="34"/>
  <c r="K25" i="34"/>
  <c r="J25" i="34"/>
  <c r="I25" i="34"/>
  <c r="H25" i="34"/>
  <c r="G25" i="34"/>
  <c r="F25" i="34"/>
  <c r="E25" i="34"/>
  <c r="F37" i="34"/>
  <c r="G37" i="34"/>
  <c r="H37" i="34"/>
  <c r="I37" i="34"/>
  <c r="J37" i="34"/>
  <c r="K37" i="34"/>
  <c r="L37" i="34"/>
  <c r="C37" i="34"/>
  <c r="V13" i="24" s="1"/>
  <c r="F108" i="34"/>
  <c r="G108" i="34"/>
  <c r="H108" i="34"/>
  <c r="I108" i="34"/>
  <c r="J108" i="34"/>
  <c r="K108" i="34"/>
  <c r="L108" i="34"/>
  <c r="E108" i="34"/>
  <c r="E90" i="34"/>
  <c r="F90" i="34"/>
  <c r="G90" i="34"/>
  <c r="H90" i="34"/>
  <c r="I90" i="34"/>
  <c r="J90" i="34"/>
  <c r="K90" i="34"/>
  <c r="L90" i="34"/>
  <c r="L148" i="34"/>
  <c r="K148" i="34"/>
  <c r="J148" i="34"/>
  <c r="I148" i="34"/>
  <c r="H148" i="34"/>
  <c r="G148" i="34"/>
  <c r="F148" i="34"/>
  <c r="E148" i="34"/>
  <c r="L140" i="34"/>
  <c r="K140" i="34"/>
  <c r="J140" i="34"/>
  <c r="I140" i="34"/>
  <c r="H140" i="34"/>
  <c r="G140" i="34"/>
  <c r="F140" i="34"/>
  <c r="C140" i="34" s="1"/>
  <c r="V22" i="24" s="1"/>
  <c r="E140" i="34"/>
  <c r="L135" i="34"/>
  <c r="K135" i="34"/>
  <c r="J135" i="34"/>
  <c r="I135" i="34"/>
  <c r="H135" i="34"/>
  <c r="G135" i="34"/>
  <c r="F135" i="34"/>
  <c r="E135" i="34"/>
  <c r="L121" i="34"/>
  <c r="K121" i="34"/>
  <c r="J121" i="34"/>
  <c r="I121" i="34"/>
  <c r="H121" i="34"/>
  <c r="G121" i="34"/>
  <c r="F121" i="34"/>
  <c r="E121" i="34"/>
  <c r="L79" i="34"/>
  <c r="K79" i="34"/>
  <c r="J79" i="34"/>
  <c r="I79" i="34"/>
  <c r="H79" i="34"/>
  <c r="G79" i="34"/>
  <c r="F79" i="34"/>
  <c r="C79" i="34" s="1"/>
  <c r="V17" i="24" s="1"/>
  <c r="E79" i="34"/>
  <c r="L73" i="34"/>
  <c r="K73" i="34"/>
  <c r="J73" i="34"/>
  <c r="I73" i="34"/>
  <c r="H73" i="34"/>
  <c r="G73" i="34"/>
  <c r="F73" i="34"/>
  <c r="C73" i="34" s="1"/>
  <c r="V16" i="24" s="1"/>
  <c r="E73" i="34"/>
  <c r="L62" i="34"/>
  <c r="K62" i="34"/>
  <c r="J62" i="34"/>
  <c r="I62" i="34"/>
  <c r="H62" i="34"/>
  <c r="G62" i="34"/>
  <c r="F62" i="34"/>
  <c r="C62" i="34" s="1"/>
  <c r="V15" i="24" s="1"/>
  <c r="E62" i="34"/>
  <c r="L48" i="34"/>
  <c r="K48" i="34"/>
  <c r="J48" i="34"/>
  <c r="I48" i="34"/>
  <c r="H48" i="34"/>
  <c r="G48" i="34"/>
  <c r="F48" i="34"/>
  <c r="E48" i="34"/>
  <c r="C148" i="34" l="1"/>
  <c r="V23" i="24" s="1"/>
  <c r="C108" i="34"/>
  <c r="V19" i="24" s="1"/>
  <c r="I150" i="29"/>
  <c r="I150" i="6"/>
  <c r="V150" i="6"/>
  <c r="I150" i="28"/>
  <c r="V150" i="28"/>
  <c r="J149" i="34"/>
  <c r="K149" i="34"/>
  <c r="L149" i="34"/>
  <c r="I149" i="34"/>
  <c r="E149" i="34"/>
  <c r="F149" i="34"/>
  <c r="G149" i="34"/>
  <c r="H149" i="34"/>
  <c r="C25" i="34"/>
  <c r="V12" i="24" s="1"/>
  <c r="R109" i="9" l="1"/>
  <c r="S109" i="9"/>
  <c r="E109" i="31" l="1"/>
  <c r="E109" i="12"/>
  <c r="E109" i="13"/>
  <c r="E48" i="3"/>
  <c r="S109" i="2" l="1"/>
  <c r="S109" i="1"/>
  <c r="U136" i="2"/>
  <c r="U37" i="2"/>
  <c r="U90" i="2"/>
  <c r="U149" i="2"/>
  <c r="U25" i="2"/>
  <c r="U73" i="2"/>
  <c r="U122" i="2"/>
  <c r="U62" i="2"/>
  <c r="U141" i="2"/>
  <c r="U79" i="2"/>
  <c r="U48" i="2"/>
  <c r="U150" i="2" l="1"/>
  <c r="O46" i="23"/>
  <c r="H37" i="29" l="1"/>
  <c r="R150" i="10" l="1"/>
  <c r="F145" i="12" l="1"/>
  <c r="F140" i="12"/>
  <c r="F135" i="12"/>
  <c r="F131" i="12"/>
  <c r="F127" i="12"/>
  <c r="F123" i="12"/>
  <c r="F118" i="12"/>
  <c r="F114" i="12"/>
  <c r="F110" i="12"/>
  <c r="F104" i="12"/>
  <c r="F100" i="12"/>
  <c r="F96" i="12"/>
  <c r="F92" i="12"/>
  <c r="F87" i="12"/>
  <c r="F83" i="12"/>
  <c r="F78" i="12"/>
  <c r="F74" i="12"/>
  <c r="F69" i="12"/>
  <c r="F65" i="12"/>
  <c r="F60" i="12"/>
  <c r="F56" i="12"/>
  <c r="F52" i="12"/>
  <c r="F47" i="12"/>
  <c r="F43" i="12"/>
  <c r="F39" i="12"/>
  <c r="F34" i="12"/>
  <c r="F30" i="12"/>
  <c r="F26" i="12"/>
  <c r="F21" i="12"/>
  <c r="F17" i="12"/>
  <c r="F13" i="12"/>
  <c r="F14" i="12" l="1"/>
  <c r="F18" i="12"/>
  <c r="F22" i="12"/>
  <c r="F27" i="12"/>
  <c r="F31" i="12"/>
  <c r="F35" i="12"/>
  <c r="F40" i="12"/>
  <c r="F44" i="12"/>
  <c r="F49" i="12"/>
  <c r="F53" i="12"/>
  <c r="F57" i="12"/>
  <c r="F61" i="12"/>
  <c r="F66" i="12"/>
  <c r="F70" i="12"/>
  <c r="F75" i="12"/>
  <c r="F80" i="12"/>
  <c r="F84" i="12"/>
  <c r="F88" i="12"/>
  <c r="F93" i="12"/>
  <c r="F97" i="12"/>
  <c r="F101" i="12"/>
  <c r="F105" i="12"/>
  <c r="F111" i="12"/>
  <c r="F115" i="12"/>
  <c r="F119" i="12"/>
  <c r="F124" i="12"/>
  <c r="F128" i="12"/>
  <c r="F132" i="12"/>
  <c r="F137" i="12"/>
  <c r="F142" i="12"/>
  <c r="F146" i="12"/>
  <c r="F15" i="12"/>
  <c r="F19" i="12"/>
  <c r="F23" i="12"/>
  <c r="F28" i="12"/>
  <c r="F32" i="12"/>
  <c r="F36" i="12"/>
  <c r="F41" i="12"/>
  <c r="F45" i="12"/>
  <c r="F50" i="12"/>
  <c r="F54" i="12"/>
  <c r="F58" i="12"/>
  <c r="F63" i="12"/>
  <c r="F67" i="12"/>
  <c r="F71" i="12"/>
  <c r="F76" i="12"/>
  <c r="F81" i="12"/>
  <c r="F85" i="12"/>
  <c r="F89" i="12"/>
  <c r="F94" i="12"/>
  <c r="F98" i="12"/>
  <c r="F102" i="12"/>
  <c r="F106" i="12"/>
  <c r="F112" i="12"/>
  <c r="F116" i="12"/>
  <c r="F120" i="12"/>
  <c r="F125" i="12"/>
  <c r="F129" i="12"/>
  <c r="F133" i="12"/>
  <c r="F138" i="12"/>
  <c r="F143" i="12"/>
  <c r="F147" i="12"/>
  <c r="F12" i="12"/>
  <c r="F16" i="12"/>
  <c r="F20" i="12"/>
  <c r="F24" i="12"/>
  <c r="F29" i="12"/>
  <c r="F33" i="12"/>
  <c r="F38" i="12"/>
  <c r="F42" i="12"/>
  <c r="F46" i="12"/>
  <c r="F51" i="12"/>
  <c r="F55" i="12"/>
  <c r="F59" i="12"/>
  <c r="F64" i="12"/>
  <c r="F68" i="12"/>
  <c r="F72" i="12"/>
  <c r="F77" i="12"/>
  <c r="F82" i="12"/>
  <c r="F86" i="12"/>
  <c r="F91" i="12"/>
  <c r="F95" i="12"/>
  <c r="F99" i="12"/>
  <c r="F103" i="12"/>
  <c r="F107" i="12"/>
  <c r="F113" i="12"/>
  <c r="F117" i="12"/>
  <c r="F121" i="12"/>
  <c r="F126" i="12"/>
  <c r="F130" i="12"/>
  <c r="F134" i="12"/>
  <c r="F139" i="12"/>
  <c r="F144" i="12"/>
  <c r="F148" i="12"/>
  <c r="F149" i="12" l="1"/>
  <c r="H62" i="3"/>
  <c r="AQ7" i="23" l="1"/>
  <c r="AQ15" i="23"/>
  <c r="AM15" i="23"/>
  <c r="AM6" i="23"/>
  <c r="AM18" i="23"/>
  <c r="AM19" i="23"/>
  <c r="AM20" i="23"/>
  <c r="AM21" i="23"/>
  <c r="AM22" i="23"/>
  <c r="AM23" i="23"/>
  <c r="AM24" i="23"/>
  <c r="AM25" i="23"/>
  <c r="AM38" i="23"/>
  <c r="AM39" i="23"/>
  <c r="AM40" i="23"/>
  <c r="AJ7" i="23"/>
  <c r="AJ8" i="23"/>
  <c r="AJ9" i="23"/>
  <c r="AJ10" i="23"/>
  <c r="AJ11" i="23"/>
  <c r="AJ12" i="23"/>
  <c r="AJ13" i="23"/>
  <c r="AJ14" i="23"/>
  <c r="AJ15" i="23"/>
  <c r="AJ16" i="23"/>
  <c r="AJ17" i="23"/>
  <c r="AJ6" i="23"/>
  <c r="AI8" i="23"/>
  <c r="AI7" i="23"/>
  <c r="AM7" i="23" s="1"/>
  <c r="AI6" i="23"/>
  <c r="AI9" i="23"/>
  <c r="AI10" i="23"/>
  <c r="AI11" i="23"/>
  <c r="AI12" i="23"/>
  <c r="AI13" i="23"/>
  <c r="AI14" i="23"/>
  <c r="AI15" i="23"/>
  <c r="AI16" i="23"/>
  <c r="AQ16" i="23" s="1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I35" i="23"/>
  <c r="AI36" i="23"/>
  <c r="AI37" i="23"/>
  <c r="AI38" i="23"/>
  <c r="AI39" i="23"/>
  <c r="AI40" i="23"/>
  <c r="AM14" i="23" l="1"/>
  <c r="AO14" i="23"/>
  <c r="AK14" i="23"/>
  <c r="AK8" i="23"/>
  <c r="AO8" i="23"/>
  <c r="AR11" i="23"/>
  <c r="AP11" i="23"/>
  <c r="AL11" i="23"/>
  <c r="AM13" i="23"/>
  <c r="AO13" i="23"/>
  <c r="AK13" i="23"/>
  <c r="AR6" i="23"/>
  <c r="AL6" i="23"/>
  <c r="AP6" i="23"/>
  <c r="AR10" i="23"/>
  <c r="AP10" i="23"/>
  <c r="AL10" i="23"/>
  <c r="AO12" i="23"/>
  <c r="AK12" i="23"/>
  <c r="AR17" i="23"/>
  <c r="AP17" i="23"/>
  <c r="AL17" i="23"/>
  <c r="AR9" i="23"/>
  <c r="AP9" i="23"/>
  <c r="AL9" i="23"/>
  <c r="AM12" i="23"/>
  <c r="AQ11" i="23"/>
  <c r="AK11" i="23"/>
  <c r="AO11" i="23"/>
  <c r="AR16" i="23"/>
  <c r="AP16" i="23"/>
  <c r="AL16" i="23"/>
  <c r="AP8" i="23"/>
  <c r="AL8" i="23"/>
  <c r="AQ10" i="23"/>
  <c r="AO10" i="23"/>
  <c r="AK10" i="23"/>
  <c r="AP15" i="23"/>
  <c r="AL15" i="23"/>
  <c r="AP7" i="23"/>
  <c r="AL7" i="23"/>
  <c r="AQ17" i="23"/>
  <c r="AO17" i="23"/>
  <c r="AK17" i="23"/>
  <c r="AQ9" i="23"/>
  <c r="AO9" i="23"/>
  <c r="AK9" i="23"/>
  <c r="AP14" i="23"/>
  <c r="AL14" i="23"/>
  <c r="AM16" i="23"/>
  <c r="AO16" i="23"/>
  <c r="AK16" i="23"/>
  <c r="AQ6" i="23"/>
  <c r="AK6" i="23"/>
  <c r="AO6" i="23"/>
  <c r="AP13" i="23"/>
  <c r="AL13" i="23"/>
  <c r="AQ14" i="23"/>
  <c r="AO15" i="23"/>
  <c r="AK15" i="23"/>
  <c r="AK7" i="23"/>
  <c r="AO7" i="23"/>
  <c r="AR12" i="23"/>
  <c r="AP12" i="23"/>
  <c r="AL12" i="23"/>
  <c r="AQ8" i="23"/>
  <c r="AM17" i="23"/>
  <c r="AM9" i="23"/>
  <c r="AN13" i="23"/>
  <c r="AQ13" i="23"/>
  <c r="AR13" i="23"/>
  <c r="AN8" i="23"/>
  <c r="AR8" i="23"/>
  <c r="AM11" i="23"/>
  <c r="AN15" i="23"/>
  <c r="AN7" i="23"/>
  <c r="AR15" i="23"/>
  <c r="AR7" i="23"/>
  <c r="AN14" i="23"/>
  <c r="AR14" i="23"/>
  <c r="AM8" i="23"/>
  <c r="AN12" i="23"/>
  <c r="AQ12" i="23"/>
  <c r="AN16" i="23"/>
  <c r="AM10" i="23"/>
  <c r="AN11" i="23"/>
  <c r="AN6" i="23"/>
  <c r="AN10" i="23"/>
  <c r="AN17" i="23"/>
  <c r="AN9" i="23"/>
  <c r="AF116" i="23"/>
  <c r="AF115" i="23"/>
  <c r="AF114" i="23"/>
  <c r="AF113" i="23"/>
  <c r="AF112" i="23"/>
  <c r="AF111" i="23"/>
  <c r="AF110" i="23"/>
  <c r="AF109" i="23"/>
  <c r="AF108" i="23"/>
  <c r="AF107" i="23"/>
  <c r="AF106" i="23"/>
  <c r="AF105" i="23"/>
  <c r="AF96" i="23"/>
  <c r="AF95" i="23"/>
  <c r="AF94" i="23"/>
  <c r="AF93" i="23"/>
  <c r="AF92" i="23"/>
  <c r="AF91" i="23"/>
  <c r="AF90" i="23"/>
  <c r="AF89" i="23"/>
  <c r="AF88" i="23"/>
  <c r="AF87" i="23"/>
  <c r="AF86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AF51" i="23"/>
  <c r="AE51" i="23"/>
  <c r="AF50" i="23"/>
  <c r="AE50" i="23"/>
  <c r="AF49" i="23"/>
  <c r="AE49" i="23"/>
  <c r="AF48" i="23"/>
  <c r="AE48" i="23"/>
  <c r="AF47" i="23"/>
  <c r="AE47" i="23"/>
  <c r="AF46" i="23"/>
  <c r="AE46" i="23"/>
  <c r="AF37" i="23"/>
  <c r="AM37" i="23" s="1"/>
  <c r="AF36" i="23"/>
  <c r="AM36" i="23" s="1"/>
  <c r="AF35" i="23"/>
  <c r="AM35" i="23" s="1"/>
  <c r="AF34" i="23"/>
  <c r="AM34" i="23" s="1"/>
  <c r="AF33" i="23"/>
  <c r="AM33" i="23" s="1"/>
  <c r="AF32" i="23"/>
  <c r="AM32" i="23" s="1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Q46" i="23" l="1"/>
  <c r="P51" i="23"/>
  <c r="P50" i="23"/>
  <c r="P49" i="23"/>
  <c r="P48" i="23"/>
  <c r="P47" i="23"/>
  <c r="P46" i="23"/>
  <c r="K46" i="23"/>
  <c r="X49" i="23" l="1"/>
  <c r="X48" i="23"/>
  <c r="X47" i="23"/>
  <c r="X46" i="23"/>
  <c r="X57" i="23"/>
  <c r="X56" i="23"/>
  <c r="X55" i="23"/>
  <c r="X54" i="23"/>
  <c r="X53" i="23"/>
  <c r="X52" i="23"/>
  <c r="X51" i="23"/>
  <c r="X50" i="23"/>
  <c r="W57" i="23"/>
  <c r="W56" i="23"/>
  <c r="W55" i="23"/>
  <c r="W54" i="23"/>
  <c r="W53" i="23"/>
  <c r="W52" i="23"/>
  <c r="W51" i="23"/>
  <c r="W50" i="23"/>
  <c r="W49" i="23"/>
  <c r="W48" i="23"/>
  <c r="W47" i="23"/>
  <c r="W46" i="23"/>
  <c r="V57" i="23"/>
  <c r="V56" i="23"/>
  <c r="V55" i="23"/>
  <c r="V54" i="23"/>
  <c r="V53" i="23"/>
  <c r="V52" i="23"/>
  <c r="V51" i="23"/>
  <c r="V50" i="23"/>
  <c r="V49" i="23"/>
  <c r="V48" i="23"/>
  <c r="V47" i="23"/>
  <c r="V46" i="23"/>
  <c r="U57" i="23"/>
  <c r="U56" i="23"/>
  <c r="U55" i="23"/>
  <c r="U54" i="23"/>
  <c r="U53" i="23"/>
  <c r="U52" i="23"/>
  <c r="U51" i="23"/>
  <c r="U50" i="23"/>
  <c r="U49" i="23"/>
  <c r="U48" i="23"/>
  <c r="U47" i="23"/>
  <c r="U46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Q57" i="23"/>
  <c r="Q56" i="23"/>
  <c r="Q55" i="23"/>
  <c r="Q54" i="23"/>
  <c r="Q53" i="23"/>
  <c r="Q52" i="23"/>
  <c r="Q51" i="23"/>
  <c r="Q50" i="23"/>
  <c r="Q49" i="23"/>
  <c r="Q48" i="23"/>
  <c r="Q47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O51" i="23"/>
  <c r="O50" i="23"/>
  <c r="O49" i="23"/>
  <c r="O48" i="23"/>
  <c r="O47" i="23"/>
  <c r="N57" i="23"/>
  <c r="N56" i="23"/>
  <c r="N55" i="23"/>
  <c r="N54" i="23"/>
  <c r="N53" i="23"/>
  <c r="N52" i="23"/>
  <c r="N51" i="23"/>
  <c r="N50" i="23"/>
  <c r="N49" i="23"/>
  <c r="N48" i="23"/>
  <c r="N47" i="23"/>
  <c r="N46" i="23"/>
  <c r="M57" i="23"/>
  <c r="M56" i="23"/>
  <c r="M55" i="23"/>
  <c r="M54" i="23"/>
  <c r="M53" i="23"/>
  <c r="M52" i="23"/>
  <c r="M51" i="23"/>
  <c r="M50" i="23"/>
  <c r="M49" i="23"/>
  <c r="M48" i="23"/>
  <c r="M47" i="23"/>
  <c r="M46" i="23"/>
  <c r="L57" i="23"/>
  <c r="L56" i="23"/>
  <c r="L55" i="23"/>
  <c r="L54" i="23"/>
  <c r="L53" i="23"/>
  <c r="L52" i="23"/>
  <c r="L51" i="23"/>
  <c r="L50" i="23"/>
  <c r="L49" i="23"/>
  <c r="L48" i="23"/>
  <c r="L47" i="23"/>
  <c r="L46" i="23"/>
  <c r="K57" i="23"/>
  <c r="K56" i="23"/>
  <c r="K55" i="23"/>
  <c r="K54" i="23"/>
  <c r="K53" i="23"/>
  <c r="K52" i="23"/>
  <c r="K51" i="23"/>
  <c r="K50" i="23"/>
  <c r="K49" i="23"/>
  <c r="K48" i="23"/>
  <c r="K47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I47" i="23"/>
  <c r="I57" i="23"/>
  <c r="I56" i="23"/>
  <c r="I55" i="23"/>
  <c r="I54" i="23"/>
  <c r="I53" i="23"/>
  <c r="I52" i="23"/>
  <c r="I51" i="23"/>
  <c r="I50" i="23"/>
  <c r="I49" i="23"/>
  <c r="I48" i="23"/>
  <c r="H47" i="23"/>
  <c r="H48" i="23"/>
  <c r="H49" i="23"/>
  <c r="H50" i="23"/>
  <c r="H51" i="23"/>
  <c r="H52" i="23"/>
  <c r="H53" i="23"/>
  <c r="H54" i="23"/>
  <c r="H55" i="23"/>
  <c r="H56" i="23"/>
  <c r="H57" i="23"/>
  <c r="H46" i="23"/>
  <c r="G47" i="23"/>
  <c r="G48" i="23"/>
  <c r="G49" i="23"/>
  <c r="G50" i="23"/>
  <c r="G51" i="23"/>
  <c r="G52" i="23"/>
  <c r="G53" i="23"/>
  <c r="G54" i="23"/>
  <c r="G55" i="23"/>
  <c r="G56" i="23"/>
  <c r="G57" i="23"/>
  <c r="G46" i="23"/>
  <c r="Y116" i="23" l="1"/>
  <c r="V116" i="23"/>
  <c r="Y115" i="23"/>
  <c r="V115" i="23"/>
  <c r="Y114" i="23"/>
  <c r="V114" i="23"/>
  <c r="Y113" i="23"/>
  <c r="V113" i="23"/>
  <c r="Y112" i="23"/>
  <c r="V112" i="23"/>
  <c r="Y111" i="23"/>
  <c r="V111" i="23"/>
  <c r="Y110" i="23"/>
  <c r="V110" i="23"/>
  <c r="Y109" i="23"/>
  <c r="V109" i="23"/>
  <c r="Y108" i="23"/>
  <c r="V108" i="23"/>
  <c r="Y107" i="23"/>
  <c r="V107" i="23"/>
  <c r="Y106" i="23"/>
  <c r="V106" i="23"/>
  <c r="Y105" i="23"/>
  <c r="V105" i="23"/>
  <c r="Y37" i="23"/>
  <c r="V37" i="23"/>
  <c r="Y36" i="23"/>
  <c r="V36" i="23"/>
  <c r="Y35" i="23"/>
  <c r="V35" i="23"/>
  <c r="Y34" i="23"/>
  <c r="V34" i="23"/>
  <c r="Y33" i="23"/>
  <c r="V33" i="23"/>
  <c r="Y32" i="23"/>
  <c r="V32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T107" i="2"/>
  <c r="T21" i="2"/>
  <c r="T77" i="1"/>
  <c r="T72" i="1"/>
  <c r="T71" i="1"/>
  <c r="T66" i="1"/>
  <c r="T65" i="1"/>
  <c r="T61" i="1"/>
  <c r="T56" i="1"/>
  <c r="T55" i="1"/>
  <c r="T54" i="1"/>
  <c r="T53" i="1"/>
  <c r="T47" i="1"/>
  <c r="T41" i="1"/>
  <c r="T31" i="1"/>
  <c r="T21" i="1"/>
  <c r="AI62" i="13" l="1"/>
  <c r="AH62" i="13"/>
  <c r="AD62" i="13"/>
  <c r="AC62" i="13"/>
  <c r="AY36" i="1"/>
  <c r="AY107" i="1"/>
  <c r="Q36" i="28"/>
  <c r="AD107" i="6"/>
  <c r="Q107" i="6"/>
  <c r="G141" i="6"/>
  <c r="F141" i="6"/>
  <c r="E141" i="6"/>
  <c r="Q36" i="29" l="1"/>
  <c r="Q23" i="1"/>
  <c r="Q36" i="1"/>
  <c r="T15" i="1"/>
  <c r="T19" i="1"/>
  <c r="T34" i="1"/>
  <c r="T40" i="1"/>
  <c r="T46" i="1"/>
  <c r="T64" i="1"/>
  <c r="T75" i="1"/>
  <c r="T97" i="1"/>
  <c r="T85" i="1"/>
  <c r="Q107" i="2"/>
  <c r="T22" i="2"/>
  <c r="F64" i="13"/>
  <c r="F72" i="13"/>
  <c r="F77" i="13"/>
  <c r="F126" i="13"/>
  <c r="F130" i="13"/>
  <c r="F134" i="13"/>
  <c r="F139" i="13"/>
  <c r="Q107" i="1"/>
  <c r="T22" i="1"/>
  <c r="T29" i="1"/>
  <c r="T30" i="1"/>
  <c r="T57" i="1"/>
  <c r="T69" i="1"/>
  <c r="T82" i="1"/>
  <c r="T98" i="1"/>
  <c r="T104" i="1"/>
  <c r="F12" i="13"/>
  <c r="F16" i="13"/>
  <c r="F46" i="13"/>
  <c r="F55" i="13"/>
  <c r="F59" i="13"/>
  <c r="F93" i="13"/>
  <c r="F142" i="13"/>
  <c r="T12" i="1"/>
  <c r="T88" i="1"/>
  <c r="T93" i="1"/>
  <c r="T15" i="2"/>
  <c r="T18" i="2"/>
  <c r="G62" i="3"/>
  <c r="F20" i="13"/>
  <c r="F24" i="13"/>
  <c r="F38" i="13"/>
  <c r="F42" i="13"/>
  <c r="AD107" i="28"/>
  <c r="Q22" i="1"/>
  <c r="T14" i="1"/>
  <c r="T39" i="1"/>
  <c r="T45" i="1"/>
  <c r="T51" i="1"/>
  <c r="T63" i="1"/>
  <c r="T107" i="1"/>
  <c r="T38" i="1"/>
  <c r="T100" i="1"/>
  <c r="Q36" i="2"/>
  <c r="T16" i="2"/>
  <c r="T20" i="2"/>
  <c r="Q107" i="5"/>
  <c r="F63" i="13"/>
  <c r="F67" i="13"/>
  <c r="F71" i="13"/>
  <c r="F76" i="13"/>
  <c r="F81" i="13"/>
  <c r="F85" i="13"/>
  <c r="F89" i="13"/>
  <c r="F94" i="13"/>
  <c r="F98" i="13"/>
  <c r="F102" i="13"/>
  <c r="F106" i="13"/>
  <c r="F112" i="13"/>
  <c r="F116" i="13"/>
  <c r="F120" i="13"/>
  <c r="F125" i="13"/>
  <c r="F129" i="13"/>
  <c r="F133" i="13"/>
  <c r="F138" i="13"/>
  <c r="F143" i="13"/>
  <c r="F147" i="13"/>
  <c r="T103" i="1"/>
  <c r="F13" i="13"/>
  <c r="F19" i="13"/>
  <c r="F36" i="13"/>
  <c r="F50" i="13"/>
  <c r="F52" i="13"/>
  <c r="F22" i="13"/>
  <c r="F15" i="13"/>
  <c r="F23" i="13"/>
  <c r="F28" i="13"/>
  <c r="F29" i="13"/>
  <c r="F32" i="13"/>
  <c r="F41" i="13"/>
  <c r="F45" i="13"/>
  <c r="F51" i="13"/>
  <c r="F54" i="13"/>
  <c r="F58" i="13"/>
  <c r="F68" i="13"/>
  <c r="F87" i="13"/>
  <c r="E62" i="3"/>
  <c r="Q107" i="22"/>
  <c r="Q36" i="5"/>
  <c r="F66" i="13"/>
  <c r="F70" i="13"/>
  <c r="F75" i="13"/>
  <c r="F80" i="13"/>
  <c r="F84" i="13"/>
  <c r="F88" i="13"/>
  <c r="F97" i="13"/>
  <c r="F101" i="13"/>
  <c r="F105" i="13"/>
  <c r="F111" i="13"/>
  <c r="F115" i="13"/>
  <c r="F119" i="13"/>
  <c r="F124" i="13"/>
  <c r="F128" i="13"/>
  <c r="F132" i="13"/>
  <c r="F137" i="13"/>
  <c r="F146" i="13"/>
  <c r="AJ107" i="12"/>
  <c r="T16" i="1"/>
  <c r="T20" i="1"/>
  <c r="T35" i="1"/>
  <c r="T42" i="1"/>
  <c r="T76" i="1"/>
  <c r="T83" i="1"/>
  <c r="T89" i="1"/>
  <c r="T94" i="1"/>
  <c r="T70" i="1"/>
  <c r="T14" i="2"/>
  <c r="T23" i="2"/>
  <c r="F62" i="3"/>
  <c r="T18" i="1"/>
  <c r="T81" i="1"/>
  <c r="T96" i="1"/>
  <c r="F14" i="13"/>
  <c r="F18" i="13"/>
  <c r="F27" i="13"/>
  <c r="F31" i="13"/>
  <c r="F35" i="13"/>
  <c r="F40" i="13"/>
  <c r="F44" i="13"/>
  <c r="Q36" i="6"/>
  <c r="T13" i="1"/>
  <c r="T17" i="1"/>
  <c r="T44" i="1"/>
  <c r="T60" i="1"/>
  <c r="T80" i="1"/>
  <c r="T95" i="1"/>
  <c r="T99" i="1"/>
  <c r="T87" i="1"/>
  <c r="T12" i="2"/>
  <c r="T24" i="2"/>
  <c r="F17" i="13"/>
  <c r="F21" i="13"/>
  <c r="F26" i="13"/>
  <c r="F30" i="13"/>
  <c r="F34" i="13"/>
  <c r="F56" i="13"/>
  <c r="F60" i="13"/>
  <c r="F83" i="13"/>
  <c r="T13" i="2"/>
  <c r="T17" i="2"/>
  <c r="T23" i="1"/>
  <c r="T28" i="1"/>
  <c r="T74" i="1"/>
  <c r="T86" i="1"/>
  <c r="F49" i="13"/>
  <c r="F53" i="13"/>
  <c r="F57" i="13"/>
  <c r="F61" i="13"/>
  <c r="AD36" i="6"/>
  <c r="Q36" i="10"/>
  <c r="Q107" i="10"/>
  <c r="Q21" i="1"/>
  <c r="T27" i="1"/>
  <c r="T32" i="1"/>
  <c r="AL36" i="1"/>
  <c r="T36" i="1"/>
  <c r="T50" i="1"/>
  <c r="T91" i="1"/>
  <c r="AL107" i="1"/>
  <c r="Q36" i="3"/>
  <c r="Q36" i="22"/>
  <c r="F39" i="13"/>
  <c r="F43" i="13"/>
  <c r="F47" i="13"/>
  <c r="F65" i="13"/>
  <c r="F69" i="13"/>
  <c r="F74" i="13"/>
  <c r="F78" i="13"/>
  <c r="F92" i="13"/>
  <c r="F96" i="13"/>
  <c r="F100" i="13"/>
  <c r="F104" i="13"/>
  <c r="F110" i="13"/>
  <c r="F114" i="13"/>
  <c r="F118" i="13"/>
  <c r="F123" i="13"/>
  <c r="F127" i="13"/>
  <c r="F131" i="13"/>
  <c r="F135" i="13"/>
  <c r="F140" i="13"/>
  <c r="F145" i="13"/>
  <c r="W107" i="12"/>
  <c r="AJ36" i="12"/>
  <c r="Q107" i="32"/>
  <c r="Q107" i="29"/>
  <c r="Q107" i="28"/>
  <c r="AD36" i="28"/>
  <c r="Q24" i="1"/>
  <c r="T49" i="1"/>
  <c r="T68" i="1"/>
  <c r="T105" i="1"/>
  <c r="T59" i="1"/>
  <c r="T102" i="1"/>
  <c r="Q107" i="3"/>
  <c r="F33" i="13"/>
  <c r="F82" i="13"/>
  <c r="F86" i="13"/>
  <c r="F91" i="13"/>
  <c r="F95" i="13"/>
  <c r="F99" i="13"/>
  <c r="F103" i="13"/>
  <c r="W107" i="13"/>
  <c r="F107" i="13"/>
  <c r="F113" i="13"/>
  <c r="F117" i="13"/>
  <c r="F121" i="13"/>
  <c r="F144" i="13"/>
  <c r="F148" i="13"/>
  <c r="W36" i="12"/>
  <c r="Q36" i="32"/>
  <c r="T36" i="2"/>
  <c r="F37" i="32"/>
  <c r="G37" i="32"/>
  <c r="H37" i="32"/>
  <c r="O37" i="32"/>
  <c r="P37" i="32"/>
  <c r="F25" i="32"/>
  <c r="G25" i="32"/>
  <c r="H25" i="32"/>
  <c r="O25" i="32"/>
  <c r="P25" i="32"/>
  <c r="G149" i="8"/>
  <c r="I149" i="8"/>
  <c r="G141" i="8"/>
  <c r="I141" i="8"/>
  <c r="G136" i="8"/>
  <c r="I136" i="8"/>
  <c r="G122" i="8"/>
  <c r="I122" i="8"/>
  <c r="I109" i="8"/>
  <c r="E107" i="8"/>
  <c r="F107" i="8"/>
  <c r="G90" i="8"/>
  <c r="I90" i="8"/>
  <c r="G79" i="8"/>
  <c r="I79" i="8"/>
  <c r="G73" i="8"/>
  <c r="I73" i="8"/>
  <c r="G62" i="8"/>
  <c r="I62" i="8"/>
  <c r="G48" i="8"/>
  <c r="I48" i="8"/>
  <c r="G37" i="8"/>
  <c r="I37" i="8"/>
  <c r="E36" i="8"/>
  <c r="F36" i="8"/>
  <c r="G25" i="8"/>
  <c r="I25" i="8"/>
  <c r="G149" i="7"/>
  <c r="I149" i="7"/>
  <c r="G141" i="7"/>
  <c r="I141" i="7"/>
  <c r="G136" i="7"/>
  <c r="I136" i="7"/>
  <c r="G122" i="7"/>
  <c r="I122" i="7"/>
  <c r="G109" i="7"/>
  <c r="I109" i="7"/>
  <c r="G90" i="7"/>
  <c r="I90" i="7"/>
  <c r="G79" i="7"/>
  <c r="I79" i="7"/>
  <c r="G73" i="7"/>
  <c r="I73" i="7"/>
  <c r="G62" i="7"/>
  <c r="I62" i="7"/>
  <c r="G48" i="7"/>
  <c r="I48" i="7"/>
  <c r="G37" i="7"/>
  <c r="I37" i="7"/>
  <c r="G25" i="7"/>
  <c r="I25" i="7"/>
  <c r="E37" i="31"/>
  <c r="AD107" i="4"/>
  <c r="AD36" i="4"/>
  <c r="R37" i="4"/>
  <c r="Q36" i="4"/>
  <c r="F37" i="4"/>
  <c r="G37" i="4"/>
  <c r="H37" i="4"/>
  <c r="O37" i="4"/>
  <c r="P37" i="4"/>
  <c r="E37" i="4"/>
  <c r="G109" i="30"/>
  <c r="E48" i="30"/>
  <c r="G37" i="30"/>
  <c r="E37" i="30"/>
  <c r="E25" i="30"/>
  <c r="AI109" i="12"/>
  <c r="K37" i="12"/>
  <c r="J37" i="12"/>
  <c r="E37" i="12"/>
  <c r="J62" i="12"/>
  <c r="X62" i="12"/>
  <c r="Y62" i="12"/>
  <c r="Z62" i="12"/>
  <c r="AA62" i="12"/>
  <c r="AC62" i="12"/>
  <c r="AD62" i="12"/>
  <c r="AH62" i="12"/>
  <c r="AI62" i="12"/>
  <c r="X109" i="12"/>
  <c r="Y109" i="12"/>
  <c r="Z109" i="12"/>
  <c r="AA109" i="12"/>
  <c r="AC109" i="12"/>
  <c r="AD109" i="12"/>
  <c r="AH109" i="12"/>
  <c r="J109" i="12"/>
  <c r="K109" i="12"/>
  <c r="L109" i="12"/>
  <c r="M109" i="12"/>
  <c r="N109" i="12"/>
  <c r="P109" i="12"/>
  <c r="Q109" i="12"/>
  <c r="U109" i="12"/>
  <c r="V109" i="12"/>
  <c r="E73" i="12"/>
  <c r="X37" i="12"/>
  <c r="Y37" i="12"/>
  <c r="Z37" i="12"/>
  <c r="AA37" i="12"/>
  <c r="AC37" i="12"/>
  <c r="AD37" i="12"/>
  <c r="AH37" i="12"/>
  <c r="AI37" i="12"/>
  <c r="L37" i="12"/>
  <c r="M37" i="12"/>
  <c r="N37" i="12"/>
  <c r="P37" i="12"/>
  <c r="Q37" i="12"/>
  <c r="U37" i="12"/>
  <c r="V37" i="12"/>
  <c r="E25" i="12"/>
  <c r="G109" i="13"/>
  <c r="J109" i="13"/>
  <c r="AI37" i="13"/>
  <c r="AH37" i="13"/>
  <c r="AD37" i="13"/>
  <c r="AC37" i="13"/>
  <c r="AA37" i="13"/>
  <c r="Z37" i="13"/>
  <c r="Y37" i="13"/>
  <c r="X37" i="13"/>
  <c r="AJ36" i="13"/>
  <c r="W36" i="13"/>
  <c r="K37" i="13"/>
  <c r="L37" i="13"/>
  <c r="M37" i="13"/>
  <c r="N37" i="13"/>
  <c r="P37" i="13"/>
  <c r="Q37" i="13"/>
  <c r="U37" i="13"/>
  <c r="V37" i="13"/>
  <c r="G37" i="13"/>
  <c r="J37" i="13"/>
  <c r="E37" i="13"/>
  <c r="R150" i="5"/>
  <c r="F37" i="5"/>
  <c r="G37" i="5"/>
  <c r="H37" i="5"/>
  <c r="O37" i="5"/>
  <c r="P37" i="5"/>
  <c r="E37" i="5"/>
  <c r="E62" i="22"/>
  <c r="F37" i="22"/>
  <c r="G37" i="22"/>
  <c r="H37" i="22"/>
  <c r="O37" i="22"/>
  <c r="P37" i="22"/>
  <c r="E37" i="22"/>
  <c r="Q107" i="9"/>
  <c r="S37" i="9"/>
  <c r="U37" i="9"/>
  <c r="V37" i="9"/>
  <c r="W37" i="9"/>
  <c r="R37" i="9"/>
  <c r="F37" i="9"/>
  <c r="G37" i="9"/>
  <c r="H37" i="9"/>
  <c r="O37" i="9"/>
  <c r="P37" i="9"/>
  <c r="E37" i="9"/>
  <c r="Q36" i="9"/>
  <c r="F37" i="3"/>
  <c r="G37" i="3"/>
  <c r="H37" i="3"/>
  <c r="O37" i="3"/>
  <c r="P37" i="3"/>
  <c r="E37" i="3"/>
  <c r="AY107" i="2"/>
  <c r="AY36" i="2"/>
  <c r="AL36" i="2"/>
  <c r="AL35" i="2"/>
  <c r="AA37" i="2"/>
  <c r="AB37" i="2"/>
  <c r="AC37" i="2"/>
  <c r="AE37" i="2"/>
  <c r="AF37" i="2"/>
  <c r="AJ37" i="2"/>
  <c r="AK37" i="2"/>
  <c r="AM37" i="2"/>
  <c r="AN37" i="2"/>
  <c r="AO37" i="2"/>
  <c r="AP37" i="2"/>
  <c r="AR37" i="2"/>
  <c r="AW37" i="2"/>
  <c r="AX37" i="2"/>
  <c r="Z37" i="2"/>
  <c r="X37" i="2"/>
  <c r="S37" i="2"/>
  <c r="F37" i="2"/>
  <c r="G37" i="2"/>
  <c r="H37" i="2"/>
  <c r="O37" i="2"/>
  <c r="P37" i="2"/>
  <c r="E37" i="2"/>
  <c r="AA37" i="1"/>
  <c r="AB37" i="1"/>
  <c r="AC37" i="1"/>
  <c r="AF37" i="1"/>
  <c r="AJ37" i="1"/>
  <c r="AK37" i="1"/>
  <c r="AM37" i="1"/>
  <c r="AN37" i="1"/>
  <c r="AO37" i="1"/>
  <c r="AP37" i="1"/>
  <c r="AW37" i="1"/>
  <c r="AX37" i="1"/>
  <c r="Z37" i="1"/>
  <c r="X37" i="1"/>
  <c r="S37" i="1"/>
  <c r="F37" i="1"/>
  <c r="G37" i="1"/>
  <c r="H37" i="1"/>
  <c r="O37" i="1"/>
  <c r="P37" i="1"/>
  <c r="E37" i="1"/>
  <c r="F37" i="10"/>
  <c r="G37" i="10"/>
  <c r="H37" i="10"/>
  <c r="E37" i="10"/>
  <c r="R37" i="28"/>
  <c r="S37" i="28"/>
  <c r="T37" i="28"/>
  <c r="U37" i="28"/>
  <c r="AB37" i="28"/>
  <c r="AC37" i="28"/>
  <c r="F37" i="28"/>
  <c r="G37" i="28"/>
  <c r="H37" i="28"/>
  <c r="O37" i="28"/>
  <c r="P37" i="28"/>
  <c r="E37" i="28"/>
  <c r="F37" i="29"/>
  <c r="G37" i="29"/>
  <c r="O37" i="29"/>
  <c r="P37" i="29"/>
  <c r="E37" i="29"/>
  <c r="R37" i="6"/>
  <c r="S37" i="6"/>
  <c r="T37" i="6"/>
  <c r="U37" i="6"/>
  <c r="AB37" i="6"/>
  <c r="AC37" i="6"/>
  <c r="P37" i="6"/>
  <c r="E37" i="6"/>
  <c r="F37" i="6"/>
  <c r="G37" i="6"/>
  <c r="H37" i="6"/>
  <c r="M37" i="6"/>
  <c r="O37" i="6"/>
  <c r="F109" i="33"/>
  <c r="F37" i="33"/>
  <c r="E37" i="33"/>
  <c r="D37" i="33" s="1"/>
  <c r="C37" i="33" l="1"/>
  <c r="B13" i="24" s="1"/>
  <c r="D109" i="30"/>
  <c r="C109" i="30" s="1"/>
  <c r="D37" i="30"/>
  <c r="C37" i="30" s="1"/>
  <c r="Q19" i="24"/>
  <c r="F25" i="13"/>
  <c r="S150" i="32"/>
  <c r="R150" i="32"/>
  <c r="P149" i="32"/>
  <c r="O149" i="32"/>
  <c r="H149" i="32"/>
  <c r="G149" i="32"/>
  <c r="F149" i="32"/>
  <c r="Q148" i="32"/>
  <c r="Q147" i="32"/>
  <c r="Q146" i="32"/>
  <c r="Q145" i="32"/>
  <c r="Q144" i="32"/>
  <c r="Q143" i="32"/>
  <c r="Q142" i="32"/>
  <c r="P141" i="32"/>
  <c r="O141" i="32"/>
  <c r="H141" i="32"/>
  <c r="G141" i="32"/>
  <c r="F141" i="32"/>
  <c r="Q140" i="32"/>
  <c r="Q139" i="32"/>
  <c r="Q138" i="32"/>
  <c r="Q137" i="32"/>
  <c r="P136" i="32"/>
  <c r="O136" i="32"/>
  <c r="H136" i="32"/>
  <c r="G136" i="32"/>
  <c r="F136" i="32"/>
  <c r="Q135" i="32"/>
  <c r="Q134" i="32"/>
  <c r="Q133" i="32"/>
  <c r="Q132" i="32"/>
  <c r="Q131" i="32"/>
  <c r="Q130" i="32"/>
  <c r="Q129" i="32"/>
  <c r="Q128" i="32"/>
  <c r="Q127" i="32"/>
  <c r="Q126" i="32"/>
  <c r="Q125" i="32"/>
  <c r="Q124" i="32"/>
  <c r="Q123" i="32"/>
  <c r="P122" i="32"/>
  <c r="O122" i="32"/>
  <c r="H122" i="32"/>
  <c r="G122" i="32"/>
  <c r="F122" i="32"/>
  <c r="Q121" i="32"/>
  <c r="Q120" i="32"/>
  <c r="Q119" i="32"/>
  <c r="Q118" i="32"/>
  <c r="Q117" i="32"/>
  <c r="Q116" i="32"/>
  <c r="Q115" i="32"/>
  <c r="Q114" i="32"/>
  <c r="Q113" i="32"/>
  <c r="Q112" i="32"/>
  <c r="Q111" i="32"/>
  <c r="Q110" i="32"/>
  <c r="Q106" i="32"/>
  <c r="Q105" i="32"/>
  <c r="Q104" i="32"/>
  <c r="Q103" i="32"/>
  <c r="Q102" i="32"/>
  <c r="Q101" i="32"/>
  <c r="Q100" i="32"/>
  <c r="Q99" i="32"/>
  <c r="Q98" i="32"/>
  <c r="Q97" i="32"/>
  <c r="Q96" i="32"/>
  <c r="Q95" i="32"/>
  <c r="Q94" i="32"/>
  <c r="Q93" i="32"/>
  <c r="Q92" i="32"/>
  <c r="Q91" i="32"/>
  <c r="P90" i="32"/>
  <c r="O90" i="32"/>
  <c r="H90" i="32"/>
  <c r="G90" i="32"/>
  <c r="F90" i="32"/>
  <c r="Q89" i="32"/>
  <c r="Q88" i="32"/>
  <c r="Q87" i="32"/>
  <c r="Q86" i="32"/>
  <c r="Q85" i="32"/>
  <c r="Q84" i="32"/>
  <c r="Q83" i="32"/>
  <c r="Q82" i="32"/>
  <c r="Q81" i="32"/>
  <c r="Q80" i="32"/>
  <c r="P79" i="32"/>
  <c r="O79" i="32"/>
  <c r="H79" i="32"/>
  <c r="G79" i="32"/>
  <c r="F79" i="32"/>
  <c r="Q77" i="32"/>
  <c r="Q76" i="32"/>
  <c r="Q75" i="32"/>
  <c r="Q74" i="32"/>
  <c r="P73" i="32"/>
  <c r="O73" i="32"/>
  <c r="H73" i="32"/>
  <c r="G73" i="32"/>
  <c r="F73" i="32"/>
  <c r="Q72" i="32"/>
  <c r="Q71" i="32"/>
  <c r="Q70" i="32"/>
  <c r="Q69" i="32"/>
  <c r="Q68" i="32"/>
  <c r="Q67" i="32"/>
  <c r="Q66" i="32"/>
  <c r="Q65" i="32"/>
  <c r="Q64" i="32"/>
  <c r="Q63" i="32"/>
  <c r="P62" i="32"/>
  <c r="O62" i="32"/>
  <c r="H62" i="32"/>
  <c r="G62" i="32"/>
  <c r="F62" i="32"/>
  <c r="Q61" i="32"/>
  <c r="Q60" i="32"/>
  <c r="Q59" i="32"/>
  <c r="Q58" i="32"/>
  <c r="Q57" i="32"/>
  <c r="Q56" i="32"/>
  <c r="Q55" i="32"/>
  <c r="Q54" i="32"/>
  <c r="Q53" i="32"/>
  <c r="Q52" i="32"/>
  <c r="Q51" i="32"/>
  <c r="Q50" i="32"/>
  <c r="Q49" i="32"/>
  <c r="P48" i="32"/>
  <c r="O48" i="32"/>
  <c r="H48" i="32"/>
  <c r="G48" i="32"/>
  <c r="F48" i="32"/>
  <c r="Q47" i="32"/>
  <c r="Q46" i="32"/>
  <c r="Q45" i="32"/>
  <c r="Q44" i="32"/>
  <c r="Q43" i="32"/>
  <c r="Q42" i="32"/>
  <c r="Q41" i="32"/>
  <c r="Q40" i="32"/>
  <c r="Q39" i="32"/>
  <c r="Q38" i="32"/>
  <c r="Q35" i="32"/>
  <c r="Q34" i="32"/>
  <c r="Q33" i="32"/>
  <c r="Q32" i="32"/>
  <c r="Q31" i="32"/>
  <c r="Q30" i="32"/>
  <c r="Q29" i="32"/>
  <c r="Q28" i="32"/>
  <c r="Q27" i="32"/>
  <c r="Q26" i="32"/>
  <c r="Q24" i="32"/>
  <c r="Q23" i="32"/>
  <c r="Q22" i="32"/>
  <c r="Q21" i="32"/>
  <c r="Q20" i="32"/>
  <c r="Q19" i="32"/>
  <c r="Q18" i="32"/>
  <c r="Q17" i="32"/>
  <c r="Q16" i="32"/>
  <c r="Q15" i="32"/>
  <c r="Q14" i="32"/>
  <c r="Q13" i="32"/>
  <c r="Q109" i="32" l="1"/>
  <c r="C109" i="32" s="1"/>
  <c r="Q79" i="32"/>
  <c r="C79" i="32" s="1"/>
  <c r="O13" i="24"/>
  <c r="O19" i="24"/>
  <c r="O150" i="32"/>
  <c r="Q25" i="32"/>
  <c r="C25" i="32" s="1"/>
  <c r="P150" i="32"/>
  <c r="H150" i="32"/>
  <c r="F150" i="32"/>
  <c r="Q141" i="32"/>
  <c r="C141" i="32" s="1"/>
  <c r="Q149" i="32"/>
  <c r="C149" i="32" s="1"/>
  <c r="Q136" i="32"/>
  <c r="C136" i="32" s="1"/>
  <c r="G150" i="32"/>
  <c r="Q122" i="32"/>
  <c r="C122" i="32" s="1"/>
  <c r="Q37" i="32"/>
  <c r="C37" i="32" s="1"/>
  <c r="Q90" i="32"/>
  <c r="C90" i="32" s="1"/>
  <c r="Q73" i="32"/>
  <c r="C73" i="32" s="1"/>
  <c r="Q48" i="32"/>
  <c r="C48" i="32" s="1"/>
  <c r="Q62" i="32"/>
  <c r="C62" i="32" s="1"/>
  <c r="D25" i="32" l="1"/>
  <c r="D141" i="32"/>
  <c r="T22" i="24"/>
  <c r="T53" i="24" s="1"/>
  <c r="D62" i="32"/>
  <c r="T15" i="24"/>
  <c r="T46" i="24" s="1"/>
  <c r="D90" i="32"/>
  <c r="D109" i="32"/>
  <c r="T19" i="24"/>
  <c r="T50" i="24" s="1"/>
  <c r="D149" i="32"/>
  <c r="T23" i="24" s="1"/>
  <c r="T54" i="24" s="1"/>
  <c r="D48" i="32"/>
  <c r="T14" i="24"/>
  <c r="T45" i="24" s="1"/>
  <c r="D37" i="32"/>
  <c r="D79" i="32"/>
  <c r="T17" i="24" s="1"/>
  <c r="T48" i="24" s="1"/>
  <c r="D136" i="32"/>
  <c r="T21" i="24" s="1"/>
  <c r="T52" i="24" s="1"/>
  <c r="D73" i="32"/>
  <c r="D122" i="32"/>
  <c r="Q150" i="32"/>
  <c r="D150" i="32" l="1"/>
  <c r="T18" i="24"/>
  <c r="T49" i="24" s="1"/>
  <c r="T13" i="24"/>
  <c r="T44" i="24" s="1"/>
  <c r="T20" i="24"/>
  <c r="T51" i="24" s="1"/>
  <c r="T16" i="24"/>
  <c r="T47" i="24" s="1"/>
  <c r="T12" i="24"/>
  <c r="T43" i="24" s="1"/>
  <c r="H150" i="31"/>
  <c r="E149" i="31"/>
  <c r="C149" i="31" s="1"/>
  <c r="E141" i="31"/>
  <c r="C141" i="31" s="1"/>
  <c r="E136" i="31"/>
  <c r="C136" i="31" s="1"/>
  <c r="E122" i="31"/>
  <c r="E90" i="31"/>
  <c r="E79" i="31"/>
  <c r="E73" i="31"/>
  <c r="E62" i="31"/>
  <c r="E48" i="31"/>
  <c r="E25" i="31"/>
  <c r="E149" i="30"/>
  <c r="G149" i="30"/>
  <c r="G141" i="30"/>
  <c r="E141" i="30"/>
  <c r="E136" i="30"/>
  <c r="G136" i="30"/>
  <c r="G122" i="30"/>
  <c r="E122" i="30"/>
  <c r="G90" i="30"/>
  <c r="E90" i="30"/>
  <c r="E79" i="30"/>
  <c r="G79" i="30"/>
  <c r="G73" i="30"/>
  <c r="E73" i="30"/>
  <c r="G62" i="30"/>
  <c r="E62" i="30"/>
  <c r="G48" i="30"/>
  <c r="D48" i="30" s="1"/>
  <c r="C48" i="30" s="1"/>
  <c r="X149" i="2"/>
  <c r="S149" i="2"/>
  <c r="T148" i="2"/>
  <c r="T147" i="2"/>
  <c r="T146" i="2"/>
  <c r="T145" i="2"/>
  <c r="T144" i="2"/>
  <c r="T143" i="2"/>
  <c r="T142" i="2"/>
  <c r="X141" i="2"/>
  <c r="S141" i="2"/>
  <c r="T140" i="2"/>
  <c r="T139" i="2"/>
  <c r="T138" i="2"/>
  <c r="T137" i="2"/>
  <c r="X136" i="2"/>
  <c r="S136" i="2"/>
  <c r="T135" i="2"/>
  <c r="T134" i="2"/>
  <c r="T133" i="2"/>
  <c r="T132" i="2"/>
  <c r="T131" i="2"/>
  <c r="T130" i="2"/>
  <c r="T129" i="2"/>
  <c r="T128" i="2"/>
  <c r="T127" i="2"/>
  <c r="T126" i="2"/>
  <c r="T125" i="2"/>
  <c r="T124" i="2"/>
  <c r="T123" i="2"/>
  <c r="X122" i="2"/>
  <c r="S122" i="2"/>
  <c r="T121" i="2"/>
  <c r="T120" i="2"/>
  <c r="T119" i="2"/>
  <c r="T118" i="2"/>
  <c r="T117" i="2"/>
  <c r="T116" i="2"/>
  <c r="T115" i="2"/>
  <c r="T114" i="2"/>
  <c r="T113" i="2"/>
  <c r="T112" i="2"/>
  <c r="T111" i="2"/>
  <c r="T110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T92" i="2"/>
  <c r="T91" i="2"/>
  <c r="X90" i="2"/>
  <c r="S90" i="2"/>
  <c r="T89" i="2"/>
  <c r="T88" i="2"/>
  <c r="T87" i="2"/>
  <c r="T86" i="2"/>
  <c r="T85" i="2"/>
  <c r="T84" i="2"/>
  <c r="T83" i="2"/>
  <c r="T82" i="2"/>
  <c r="T81" i="2"/>
  <c r="T80" i="2"/>
  <c r="X79" i="2"/>
  <c r="S79" i="2"/>
  <c r="T78" i="2"/>
  <c r="T77" i="2"/>
  <c r="T76" i="2"/>
  <c r="T75" i="2"/>
  <c r="T74" i="2"/>
  <c r="X73" i="2"/>
  <c r="S73" i="2"/>
  <c r="T72" i="2"/>
  <c r="T71" i="2"/>
  <c r="T70" i="2"/>
  <c r="T69" i="2"/>
  <c r="T68" i="2"/>
  <c r="T67" i="2"/>
  <c r="T66" i="2"/>
  <c r="T65" i="2"/>
  <c r="T64" i="2"/>
  <c r="T63" i="2"/>
  <c r="X62" i="2"/>
  <c r="S62" i="2"/>
  <c r="T61" i="2"/>
  <c r="T60" i="2"/>
  <c r="T59" i="2"/>
  <c r="T58" i="2"/>
  <c r="T57" i="2"/>
  <c r="T56" i="2"/>
  <c r="T55" i="2"/>
  <c r="T54" i="2"/>
  <c r="T53" i="2"/>
  <c r="T52" i="2"/>
  <c r="T51" i="2"/>
  <c r="T50" i="2"/>
  <c r="T49" i="2"/>
  <c r="X48" i="2"/>
  <c r="S48" i="2"/>
  <c r="T47" i="2"/>
  <c r="T46" i="2"/>
  <c r="T45" i="2"/>
  <c r="T44" i="2"/>
  <c r="T43" i="2"/>
  <c r="T42" i="2"/>
  <c r="T41" i="2"/>
  <c r="T40" i="2"/>
  <c r="T39" i="2"/>
  <c r="T38" i="2"/>
  <c r="T35" i="2"/>
  <c r="T34" i="2"/>
  <c r="T33" i="2"/>
  <c r="T32" i="2"/>
  <c r="T31" i="2"/>
  <c r="T30" i="2"/>
  <c r="T29" i="2"/>
  <c r="T28" i="2"/>
  <c r="T27" i="2"/>
  <c r="T26" i="2"/>
  <c r="X25" i="2"/>
  <c r="S25" i="2"/>
  <c r="T19" i="2"/>
  <c r="T25" i="2" s="1"/>
  <c r="T148" i="1"/>
  <c r="T147" i="1"/>
  <c r="T146" i="1"/>
  <c r="T145" i="1"/>
  <c r="T144" i="1"/>
  <c r="T143" i="1"/>
  <c r="T142" i="1"/>
  <c r="T140" i="1"/>
  <c r="T139" i="1"/>
  <c r="T138" i="1"/>
  <c r="T137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6" i="1"/>
  <c r="T101" i="1"/>
  <c r="T92" i="1"/>
  <c r="T84" i="1"/>
  <c r="T90" i="1" s="1"/>
  <c r="T78" i="1"/>
  <c r="T79" i="1" s="1"/>
  <c r="T67" i="1"/>
  <c r="T58" i="1"/>
  <c r="T52" i="1"/>
  <c r="T43" i="1"/>
  <c r="T48" i="1" s="1"/>
  <c r="T33" i="1"/>
  <c r="T26" i="1"/>
  <c r="T24" i="1"/>
  <c r="T25" i="1" s="1"/>
  <c r="D109" i="33"/>
  <c r="R150" i="29"/>
  <c r="G150" i="33"/>
  <c r="AC149" i="28"/>
  <c r="AB149" i="28"/>
  <c r="U149" i="28"/>
  <c r="T149" i="28"/>
  <c r="S149" i="28"/>
  <c r="R149" i="28"/>
  <c r="P149" i="28"/>
  <c r="O149" i="28"/>
  <c r="H149" i="28"/>
  <c r="G149" i="28"/>
  <c r="F149" i="28"/>
  <c r="E149" i="28"/>
  <c r="AD148" i="28"/>
  <c r="Q148" i="28"/>
  <c r="AD147" i="28"/>
  <c r="Q147" i="28"/>
  <c r="AD146" i="28"/>
  <c r="Q146" i="28"/>
  <c r="AD145" i="28"/>
  <c r="Q145" i="28"/>
  <c r="AD144" i="28"/>
  <c r="Q144" i="28"/>
  <c r="AD143" i="28"/>
  <c r="Q143" i="28"/>
  <c r="AD142" i="28"/>
  <c r="Q142" i="28"/>
  <c r="AC141" i="28"/>
  <c r="AB141" i="28"/>
  <c r="U141" i="28"/>
  <c r="T141" i="28"/>
  <c r="S141" i="28"/>
  <c r="R141" i="28"/>
  <c r="P141" i="28"/>
  <c r="O141" i="28"/>
  <c r="H141" i="28"/>
  <c r="G141" i="28"/>
  <c r="F141" i="28"/>
  <c r="E141" i="28"/>
  <c r="AD140" i="28"/>
  <c r="Q140" i="28"/>
  <c r="AD139" i="28"/>
  <c r="Q139" i="28"/>
  <c r="AD138" i="28"/>
  <c r="Q138" i="28"/>
  <c r="AD137" i="28"/>
  <c r="Q137" i="28"/>
  <c r="AC136" i="28"/>
  <c r="AB136" i="28"/>
  <c r="U136" i="28"/>
  <c r="T136" i="28"/>
  <c r="S136" i="28"/>
  <c r="R136" i="28"/>
  <c r="P136" i="28"/>
  <c r="O136" i="28"/>
  <c r="H136" i="28"/>
  <c r="G136" i="28"/>
  <c r="F136" i="28"/>
  <c r="E136" i="28"/>
  <c r="AD135" i="28"/>
  <c r="Q135" i="28"/>
  <c r="AD134" i="28"/>
  <c r="Q134" i="28"/>
  <c r="AD133" i="28"/>
  <c r="Q133" i="28"/>
  <c r="AD132" i="28"/>
  <c r="Q132" i="28"/>
  <c r="AD131" i="28"/>
  <c r="Q131" i="28"/>
  <c r="AD130" i="28"/>
  <c r="Q130" i="28"/>
  <c r="AD129" i="28"/>
  <c r="Q129" i="28"/>
  <c r="AD128" i="28"/>
  <c r="Q128" i="28"/>
  <c r="AD127" i="28"/>
  <c r="Q127" i="28"/>
  <c r="AD126" i="28"/>
  <c r="Q126" i="28"/>
  <c r="AD125" i="28"/>
  <c r="Q125" i="28"/>
  <c r="AD124" i="28"/>
  <c r="Q124" i="28"/>
  <c r="AD123" i="28"/>
  <c r="Q123" i="28"/>
  <c r="AC122" i="28"/>
  <c r="AB122" i="28"/>
  <c r="U122" i="28"/>
  <c r="T122" i="28"/>
  <c r="S122" i="28"/>
  <c r="R122" i="28"/>
  <c r="P122" i="28"/>
  <c r="O122" i="28"/>
  <c r="H122" i="28"/>
  <c r="G122" i="28"/>
  <c r="F122" i="28"/>
  <c r="E122" i="28"/>
  <c r="AD121" i="28"/>
  <c r="Q121" i="28"/>
  <c r="AD120" i="28"/>
  <c r="Q120" i="28"/>
  <c r="AD119" i="28"/>
  <c r="Q119" i="28"/>
  <c r="AD118" i="28"/>
  <c r="Q118" i="28"/>
  <c r="AD117" i="28"/>
  <c r="Q117" i="28"/>
  <c r="AD116" i="28"/>
  <c r="Q116" i="28"/>
  <c r="AD115" i="28"/>
  <c r="Q115" i="28"/>
  <c r="AD114" i="28"/>
  <c r="Q114" i="28"/>
  <c r="AD113" i="28"/>
  <c r="Q113" i="28"/>
  <c r="AD112" i="28"/>
  <c r="Q112" i="28"/>
  <c r="AD111" i="28"/>
  <c r="Q111" i="28"/>
  <c r="AD110" i="28"/>
  <c r="Q110" i="28"/>
  <c r="AD106" i="28"/>
  <c r="Q106" i="28"/>
  <c r="AD105" i="28"/>
  <c r="Q105" i="28"/>
  <c r="AD104" i="28"/>
  <c r="Q104" i="28"/>
  <c r="AD103" i="28"/>
  <c r="Q103" i="28"/>
  <c r="AD102" i="28"/>
  <c r="Q102" i="28"/>
  <c r="AD101" i="28"/>
  <c r="Q101" i="28"/>
  <c r="AD100" i="28"/>
  <c r="Q100" i="28"/>
  <c r="AD99" i="28"/>
  <c r="Q99" i="28"/>
  <c r="AD98" i="28"/>
  <c r="Q98" i="28"/>
  <c r="AD97" i="28"/>
  <c r="Q97" i="28"/>
  <c r="AD96" i="28"/>
  <c r="Q96" i="28"/>
  <c r="AD95" i="28"/>
  <c r="Q95" i="28"/>
  <c r="AD94" i="28"/>
  <c r="Q94" i="28"/>
  <c r="AD93" i="28"/>
  <c r="Q93" i="28"/>
  <c r="AD92" i="28"/>
  <c r="Q92" i="28"/>
  <c r="AD91" i="28"/>
  <c r="Q91" i="28"/>
  <c r="AC90" i="28"/>
  <c r="AB90" i="28"/>
  <c r="U90" i="28"/>
  <c r="T90" i="28"/>
  <c r="S90" i="28"/>
  <c r="R90" i="28"/>
  <c r="P90" i="28"/>
  <c r="O90" i="28"/>
  <c r="H90" i="28"/>
  <c r="G90" i="28"/>
  <c r="F90" i="28"/>
  <c r="E90" i="28"/>
  <c r="AD89" i="28"/>
  <c r="Q89" i="28"/>
  <c r="AD88" i="28"/>
  <c r="Q88" i="28"/>
  <c r="AD87" i="28"/>
  <c r="Q87" i="28"/>
  <c r="AD86" i="28"/>
  <c r="Q86" i="28"/>
  <c r="AD85" i="28"/>
  <c r="Q85" i="28"/>
  <c r="AD84" i="28"/>
  <c r="Q84" i="28"/>
  <c r="AD83" i="28"/>
  <c r="Q83" i="28"/>
  <c r="AD82" i="28"/>
  <c r="Q82" i="28"/>
  <c r="AD81" i="28"/>
  <c r="Q81" i="28"/>
  <c r="AD80" i="28"/>
  <c r="Q80" i="28"/>
  <c r="AC79" i="28"/>
  <c r="AB79" i="28"/>
  <c r="U79" i="28"/>
  <c r="T79" i="28"/>
  <c r="S79" i="28"/>
  <c r="R79" i="28"/>
  <c r="P79" i="28"/>
  <c r="O79" i="28"/>
  <c r="H79" i="28"/>
  <c r="G79" i="28"/>
  <c r="F79" i="28"/>
  <c r="E79" i="28"/>
  <c r="AD78" i="28"/>
  <c r="Q78" i="28"/>
  <c r="AD77" i="28"/>
  <c r="Q77" i="28"/>
  <c r="AD76" i="28"/>
  <c r="Q76" i="28"/>
  <c r="AD75" i="28"/>
  <c r="Q75" i="28"/>
  <c r="AD74" i="28"/>
  <c r="Q74" i="28"/>
  <c r="AC73" i="28"/>
  <c r="AB73" i="28"/>
  <c r="U73" i="28"/>
  <c r="T73" i="28"/>
  <c r="S73" i="28"/>
  <c r="R73" i="28"/>
  <c r="P73" i="28"/>
  <c r="O73" i="28"/>
  <c r="H73" i="28"/>
  <c r="G73" i="28"/>
  <c r="F73" i="28"/>
  <c r="E73" i="28"/>
  <c r="AD72" i="28"/>
  <c r="Q72" i="28"/>
  <c r="AD71" i="28"/>
  <c r="Q71" i="28"/>
  <c r="AD70" i="28"/>
  <c r="Q70" i="28"/>
  <c r="AD69" i="28"/>
  <c r="Q69" i="28"/>
  <c r="AD68" i="28"/>
  <c r="Q68" i="28"/>
  <c r="AD67" i="28"/>
  <c r="Q67" i="28"/>
  <c r="AD66" i="28"/>
  <c r="Q66" i="28"/>
  <c r="AD65" i="28"/>
  <c r="Q65" i="28"/>
  <c r="AD64" i="28"/>
  <c r="Q64" i="28"/>
  <c r="AD63" i="28"/>
  <c r="Q63" i="28"/>
  <c r="AC62" i="28"/>
  <c r="AB62" i="28"/>
  <c r="U62" i="28"/>
  <c r="T62" i="28"/>
  <c r="S62" i="28"/>
  <c r="R62" i="28"/>
  <c r="P62" i="28"/>
  <c r="P150" i="28" s="1"/>
  <c r="O62" i="28"/>
  <c r="H62" i="28"/>
  <c r="G62" i="28"/>
  <c r="F62" i="28"/>
  <c r="E62" i="28"/>
  <c r="AD61" i="28"/>
  <c r="Q61" i="28"/>
  <c r="AD60" i="28"/>
  <c r="Q60" i="28"/>
  <c r="AD59" i="28"/>
  <c r="Q59" i="28"/>
  <c r="AD58" i="28"/>
  <c r="Q58" i="28"/>
  <c r="AD57" i="28"/>
  <c r="Q57" i="28"/>
  <c r="AD56" i="28"/>
  <c r="Q56" i="28"/>
  <c r="AD55" i="28"/>
  <c r="Q55" i="28"/>
  <c r="AD54" i="28"/>
  <c r="Q54" i="28"/>
  <c r="AD53" i="28"/>
  <c r="Q53" i="28"/>
  <c r="AD52" i="28"/>
  <c r="Q52" i="28"/>
  <c r="AD51" i="28"/>
  <c r="Q51" i="28"/>
  <c r="AD50" i="28"/>
  <c r="Q50" i="28"/>
  <c r="AD49" i="28"/>
  <c r="Q49" i="28"/>
  <c r="AC48" i="28"/>
  <c r="AB48" i="28"/>
  <c r="U48" i="28"/>
  <c r="T48" i="28"/>
  <c r="S48" i="28"/>
  <c r="R48" i="28"/>
  <c r="P48" i="28"/>
  <c r="O48" i="28"/>
  <c r="H48" i="28"/>
  <c r="G48" i="28"/>
  <c r="F48" i="28"/>
  <c r="E48" i="28"/>
  <c r="AD47" i="28"/>
  <c r="Q47" i="28"/>
  <c r="AD46" i="28"/>
  <c r="Q46" i="28"/>
  <c r="AD45" i="28"/>
  <c r="Q45" i="28"/>
  <c r="AD44" i="28"/>
  <c r="Q44" i="28"/>
  <c r="AD43" i="28"/>
  <c r="Q43" i="28"/>
  <c r="AD42" i="28"/>
  <c r="Q42" i="28"/>
  <c r="AD41" i="28"/>
  <c r="Q41" i="28"/>
  <c r="AD40" i="28"/>
  <c r="Q40" i="28"/>
  <c r="AD39" i="28"/>
  <c r="Q39" i="28"/>
  <c r="AD38" i="28"/>
  <c r="Q38" i="28"/>
  <c r="AD35" i="28"/>
  <c r="Q35" i="28"/>
  <c r="AD34" i="28"/>
  <c r="Q34" i="28"/>
  <c r="AD33" i="28"/>
  <c r="Q33" i="28"/>
  <c r="AD32" i="28"/>
  <c r="Q32" i="28"/>
  <c r="AD31" i="28"/>
  <c r="Q31" i="28"/>
  <c r="AD30" i="28"/>
  <c r="Q30" i="28"/>
  <c r="AD29" i="28"/>
  <c r="Q29" i="28"/>
  <c r="AD28" i="28"/>
  <c r="Q28" i="28"/>
  <c r="AD27" i="28"/>
  <c r="Q27" i="28"/>
  <c r="AD26" i="28"/>
  <c r="Q26" i="28"/>
  <c r="AC25" i="28"/>
  <c r="AB25" i="28"/>
  <c r="U25" i="28"/>
  <c r="T25" i="28"/>
  <c r="S25" i="28"/>
  <c r="R25" i="28"/>
  <c r="P25" i="28"/>
  <c r="O25" i="28"/>
  <c r="H25" i="28"/>
  <c r="G25" i="28"/>
  <c r="F25" i="28"/>
  <c r="E25" i="28"/>
  <c r="AD24" i="28"/>
  <c r="Q24" i="28"/>
  <c r="AD23" i="28"/>
  <c r="Q23" i="28"/>
  <c r="AD22" i="28"/>
  <c r="Q22" i="28"/>
  <c r="AD21" i="28"/>
  <c r="Q21" i="28"/>
  <c r="AD20" i="28"/>
  <c r="Q20" i="28"/>
  <c r="AD19" i="28"/>
  <c r="Q19" i="28"/>
  <c r="AD18" i="28"/>
  <c r="Q18" i="28"/>
  <c r="AD17" i="28"/>
  <c r="Q17" i="28"/>
  <c r="AD16" i="28"/>
  <c r="Q16" i="28"/>
  <c r="AD15" i="28"/>
  <c r="Q15" i="28"/>
  <c r="AD14" i="28"/>
  <c r="Q14" i="28"/>
  <c r="AD13" i="28"/>
  <c r="Q13" i="28"/>
  <c r="AD12" i="28"/>
  <c r="Q12" i="28"/>
  <c r="P149" i="29"/>
  <c r="O149" i="29"/>
  <c r="H149" i="29"/>
  <c r="G149" i="29"/>
  <c r="F149" i="29"/>
  <c r="E149" i="29"/>
  <c r="Q148" i="29"/>
  <c r="Q147" i="29"/>
  <c r="Q146" i="29"/>
  <c r="Q145" i="29"/>
  <c r="Q144" i="29"/>
  <c r="Q143" i="29"/>
  <c r="Q142" i="29"/>
  <c r="P141" i="29"/>
  <c r="O141" i="29"/>
  <c r="H141" i="29"/>
  <c r="G141" i="29"/>
  <c r="F141" i="29"/>
  <c r="E141" i="29"/>
  <c r="Q140" i="29"/>
  <c r="Q139" i="29"/>
  <c r="Q138" i="29"/>
  <c r="Q137" i="29"/>
  <c r="P136" i="29"/>
  <c r="O136" i="29"/>
  <c r="H136" i="29"/>
  <c r="G136" i="29"/>
  <c r="F136" i="29"/>
  <c r="E136" i="29"/>
  <c r="Q135" i="29"/>
  <c r="Q134" i="29"/>
  <c r="Q133" i="29"/>
  <c r="Q132" i="29"/>
  <c r="Q131" i="29"/>
  <c r="Q130" i="29"/>
  <c r="Q129" i="29"/>
  <c r="Q128" i="29"/>
  <c r="Q127" i="29"/>
  <c r="Q126" i="29"/>
  <c r="Q125" i="29"/>
  <c r="Q124" i="29"/>
  <c r="Q123" i="29"/>
  <c r="P122" i="29"/>
  <c r="O122" i="29"/>
  <c r="H122" i="29"/>
  <c r="G122" i="29"/>
  <c r="F122" i="29"/>
  <c r="E122" i="29"/>
  <c r="Q121" i="29"/>
  <c r="Q120" i="29"/>
  <c r="Q119" i="29"/>
  <c r="Q118" i="29"/>
  <c r="Q117" i="29"/>
  <c r="Q116" i="29"/>
  <c r="Q115" i="29"/>
  <c r="Q114" i="29"/>
  <c r="Q113" i="29"/>
  <c r="Q112" i="29"/>
  <c r="Q111" i="29"/>
  <c r="Q110" i="29"/>
  <c r="Q106" i="29"/>
  <c r="Q105" i="29"/>
  <c r="Q104" i="29"/>
  <c r="Q103" i="29"/>
  <c r="Q102" i="29"/>
  <c r="Q101" i="29"/>
  <c r="Q100" i="29"/>
  <c r="Q99" i="29"/>
  <c r="Q98" i="29"/>
  <c r="Q97" i="29"/>
  <c r="Q96" i="29"/>
  <c r="Q95" i="29"/>
  <c r="Q94" i="29"/>
  <c r="Q93" i="29"/>
  <c r="Q92" i="29"/>
  <c r="Q91" i="29"/>
  <c r="P90" i="29"/>
  <c r="O90" i="29"/>
  <c r="H90" i="29"/>
  <c r="G90" i="29"/>
  <c r="F90" i="29"/>
  <c r="E90" i="29"/>
  <c r="Q89" i="29"/>
  <c r="Q88" i="29"/>
  <c r="Q87" i="29"/>
  <c r="Q86" i="29"/>
  <c r="Q85" i="29"/>
  <c r="Q84" i="29"/>
  <c r="Q83" i="29"/>
  <c r="Q82" i="29"/>
  <c r="Q81" i="29"/>
  <c r="Q80" i="29"/>
  <c r="P79" i="29"/>
  <c r="O79" i="29"/>
  <c r="H79" i="29"/>
  <c r="G79" i="29"/>
  <c r="F79" i="29"/>
  <c r="E79" i="29"/>
  <c r="Q78" i="29"/>
  <c r="Q77" i="29"/>
  <c r="Q76" i="29"/>
  <c r="Q75" i="29"/>
  <c r="Q74" i="29"/>
  <c r="P73" i="29"/>
  <c r="O73" i="29"/>
  <c r="H73" i="29"/>
  <c r="G73" i="29"/>
  <c r="F73" i="29"/>
  <c r="E73" i="29"/>
  <c r="Q72" i="29"/>
  <c r="Q71" i="29"/>
  <c r="Q70" i="29"/>
  <c r="Q69" i="29"/>
  <c r="Q68" i="29"/>
  <c r="Q67" i="29"/>
  <c r="Q66" i="29"/>
  <c r="Q65" i="29"/>
  <c r="Q64" i="29"/>
  <c r="Q63" i="29"/>
  <c r="P62" i="29"/>
  <c r="O62" i="29"/>
  <c r="H62" i="29"/>
  <c r="G62" i="29"/>
  <c r="F62" i="29"/>
  <c r="E62" i="29"/>
  <c r="Q61" i="29"/>
  <c r="Q60" i="29"/>
  <c r="Q59" i="29"/>
  <c r="Q58" i="29"/>
  <c r="Q57" i="29"/>
  <c r="Q56" i="29"/>
  <c r="Q55" i="29"/>
  <c r="Q54" i="29"/>
  <c r="Q53" i="29"/>
  <c r="Q52" i="29"/>
  <c r="Q51" i="29"/>
  <c r="Q50" i="29"/>
  <c r="Q49" i="29"/>
  <c r="P48" i="29"/>
  <c r="O48" i="29"/>
  <c r="H48" i="29"/>
  <c r="G48" i="29"/>
  <c r="F48" i="29"/>
  <c r="E48" i="29"/>
  <c r="Q47" i="29"/>
  <c r="Q46" i="29"/>
  <c r="Q45" i="29"/>
  <c r="Q44" i="29"/>
  <c r="Q43" i="29"/>
  <c r="Q42" i="29"/>
  <c r="Q41" i="29"/>
  <c r="Q40" i="29"/>
  <c r="Q39" i="29"/>
  <c r="Q38" i="29"/>
  <c r="Q35" i="29"/>
  <c r="Q34" i="29"/>
  <c r="Q33" i="29"/>
  <c r="Q32" i="29"/>
  <c r="Q31" i="29"/>
  <c r="Q30" i="29"/>
  <c r="Q29" i="29"/>
  <c r="Q28" i="29"/>
  <c r="Q27" i="29"/>
  <c r="Q26" i="29"/>
  <c r="P25" i="29"/>
  <c r="O25" i="29"/>
  <c r="H25" i="29"/>
  <c r="G25" i="29"/>
  <c r="F25" i="29"/>
  <c r="E25" i="29"/>
  <c r="Q24" i="29"/>
  <c r="Q23" i="29"/>
  <c r="Q22" i="29"/>
  <c r="Q21" i="29"/>
  <c r="Q20" i="29"/>
  <c r="Q19" i="29"/>
  <c r="Q18" i="29"/>
  <c r="Q17" i="29"/>
  <c r="Q16" i="29"/>
  <c r="Q15" i="29"/>
  <c r="Q14" i="29"/>
  <c r="Q13" i="29"/>
  <c r="Q12" i="29"/>
  <c r="F149" i="33"/>
  <c r="E149" i="33"/>
  <c r="F141" i="33"/>
  <c r="E141" i="33"/>
  <c r="D141" i="33" s="1"/>
  <c r="E136" i="33"/>
  <c r="D136" i="33" s="1"/>
  <c r="F122" i="33"/>
  <c r="E122" i="33"/>
  <c r="F90" i="33"/>
  <c r="E79" i="33"/>
  <c r="D79" i="33" s="1"/>
  <c r="F79" i="33"/>
  <c r="F73" i="33"/>
  <c r="F62" i="33"/>
  <c r="E62" i="33"/>
  <c r="D62" i="33" s="1"/>
  <c r="D149" i="33" l="1"/>
  <c r="C149" i="33" s="1"/>
  <c r="O150" i="28"/>
  <c r="E150" i="30"/>
  <c r="T109" i="1"/>
  <c r="T109" i="2"/>
  <c r="Q109" i="29"/>
  <c r="D109" i="29" s="1"/>
  <c r="C109" i="29" s="1"/>
  <c r="Q109" i="28"/>
  <c r="AD109" i="28"/>
  <c r="O150" i="29"/>
  <c r="O14" i="24"/>
  <c r="C109" i="33"/>
  <c r="B19" i="24" s="1"/>
  <c r="C136" i="33"/>
  <c r="B21" i="24" s="1"/>
  <c r="C141" i="33"/>
  <c r="B22" i="24" s="1"/>
  <c r="C62" i="33"/>
  <c r="B15" i="24" s="1"/>
  <c r="C79" i="33"/>
  <c r="B17" i="24" s="1"/>
  <c r="D122" i="33"/>
  <c r="D136" i="30"/>
  <c r="C136" i="30" s="1"/>
  <c r="D149" i="30"/>
  <c r="C149" i="30" s="1"/>
  <c r="G150" i="30"/>
  <c r="D25" i="30"/>
  <c r="C25" i="30" s="1"/>
  <c r="D73" i="30"/>
  <c r="C73" i="30" s="1"/>
  <c r="D90" i="30"/>
  <c r="C90" i="30" s="1"/>
  <c r="D62" i="30"/>
  <c r="C62" i="30" s="1"/>
  <c r="D122" i="30"/>
  <c r="C122" i="30" s="1"/>
  <c r="D141" i="30"/>
  <c r="C141" i="30" s="1"/>
  <c r="D79" i="30"/>
  <c r="C79" i="30" s="1"/>
  <c r="V79" i="2"/>
  <c r="V141" i="2"/>
  <c r="Q16" i="24"/>
  <c r="Q21" i="24"/>
  <c r="Q17" i="24"/>
  <c r="Q22" i="24"/>
  <c r="Q13" i="24"/>
  <c r="Q18" i="24"/>
  <c r="Q14" i="24"/>
  <c r="Q23" i="24"/>
  <c r="Q15" i="24"/>
  <c r="Q20" i="24"/>
  <c r="V37" i="1"/>
  <c r="P150" i="29"/>
  <c r="AB150" i="28"/>
  <c r="X150" i="2"/>
  <c r="V48" i="2"/>
  <c r="AC150" i="28"/>
  <c r="V90" i="2"/>
  <c r="V136" i="2"/>
  <c r="V37" i="2"/>
  <c r="V122" i="2"/>
  <c r="V149" i="2"/>
  <c r="U150" i="28"/>
  <c r="R150" i="28"/>
  <c r="H150" i="29"/>
  <c r="E150" i="31"/>
  <c r="H150" i="28"/>
  <c r="T37" i="1"/>
  <c r="AD73" i="28"/>
  <c r="AD90" i="28"/>
  <c r="AD122" i="28"/>
  <c r="AD141" i="28"/>
  <c r="AD149" i="28"/>
  <c r="T62" i="1"/>
  <c r="S150" i="2"/>
  <c r="Q149" i="28"/>
  <c r="F150" i="29"/>
  <c r="T37" i="2"/>
  <c r="T62" i="2"/>
  <c r="T122" i="2"/>
  <c r="T136" i="2"/>
  <c r="T141" i="2"/>
  <c r="T149" i="2"/>
  <c r="T73" i="2"/>
  <c r="T48" i="2"/>
  <c r="T149" i="1"/>
  <c r="AD136" i="28"/>
  <c r="AD37" i="28"/>
  <c r="AD25" i="28"/>
  <c r="AD79" i="28"/>
  <c r="S150" i="28"/>
  <c r="T150" i="28"/>
  <c r="E150" i="28"/>
  <c r="F150" i="28"/>
  <c r="Q122" i="28"/>
  <c r="Q136" i="28"/>
  <c r="Q141" i="28"/>
  <c r="G150" i="28"/>
  <c r="Q79" i="28"/>
  <c r="Q37" i="28"/>
  <c r="Q141" i="29"/>
  <c r="D141" i="29" s="1"/>
  <c r="C141" i="29" s="1"/>
  <c r="Q79" i="29"/>
  <c r="D79" i="29" s="1"/>
  <c r="C79" i="29" s="1"/>
  <c r="Q122" i="29"/>
  <c r="D122" i="29" s="1"/>
  <c r="C122" i="29" s="1"/>
  <c r="Q136" i="29"/>
  <c r="D136" i="29" s="1"/>
  <c r="C136" i="29" s="1"/>
  <c r="Q149" i="29"/>
  <c r="D149" i="29" s="1"/>
  <c r="C149" i="29" s="1"/>
  <c r="G150" i="29"/>
  <c r="E150" i="29"/>
  <c r="Q37" i="29"/>
  <c r="D37" i="29" s="1"/>
  <c r="C37" i="29" s="1"/>
  <c r="V62" i="2"/>
  <c r="Q62" i="29"/>
  <c r="D62" i="29" s="1"/>
  <c r="C62" i="29" s="1"/>
  <c r="Q90" i="29"/>
  <c r="D90" i="29" s="1"/>
  <c r="C90" i="29" s="1"/>
  <c r="Q48" i="28"/>
  <c r="Q73" i="28"/>
  <c r="Q90" i="28"/>
  <c r="V73" i="2"/>
  <c r="T79" i="2"/>
  <c r="Q73" i="29"/>
  <c r="D73" i="29" s="1"/>
  <c r="C73" i="29" s="1"/>
  <c r="AD62" i="28"/>
  <c r="Q48" i="29"/>
  <c r="D48" i="29" s="1"/>
  <c r="C48" i="29" s="1"/>
  <c r="T90" i="2"/>
  <c r="Q25" i="28"/>
  <c r="V25" i="2"/>
  <c r="AD48" i="28"/>
  <c r="Q62" i="28"/>
  <c r="Q25" i="29"/>
  <c r="E48" i="33"/>
  <c r="D48" i="33" s="1"/>
  <c r="B12" i="24"/>
  <c r="B43" i="24" s="1"/>
  <c r="F48" i="33"/>
  <c r="F25" i="33"/>
  <c r="E73" i="33"/>
  <c r="D73" i="33" s="1"/>
  <c r="E90" i="33"/>
  <c r="D90" i="33" s="1"/>
  <c r="F136" i="33"/>
  <c r="F150" i="33" s="1"/>
  <c r="E150" i="33" l="1"/>
  <c r="D25" i="28"/>
  <c r="C25" i="28" s="1"/>
  <c r="O17" i="24"/>
  <c r="C90" i="33"/>
  <c r="B18" i="24" s="1"/>
  <c r="C122" i="33"/>
  <c r="B20" i="24" s="1"/>
  <c r="O22" i="24"/>
  <c r="O21" i="24"/>
  <c r="O15" i="24"/>
  <c r="C73" i="33"/>
  <c r="B16" i="24" s="1"/>
  <c r="O18" i="24"/>
  <c r="O20" i="24"/>
  <c r="O16" i="24"/>
  <c r="O23" i="24"/>
  <c r="C48" i="33"/>
  <c r="B14" i="24" s="1"/>
  <c r="O12" i="24"/>
  <c r="D25" i="29"/>
  <c r="C25" i="29" s="1"/>
  <c r="Q150" i="29"/>
  <c r="B23" i="24"/>
  <c r="D21" i="24"/>
  <c r="D20" i="24"/>
  <c r="D14" i="24"/>
  <c r="D17" i="24"/>
  <c r="D18" i="24"/>
  <c r="D22" i="24"/>
  <c r="D16" i="24"/>
  <c r="D15" i="24"/>
  <c r="D13" i="24"/>
  <c r="D19" i="24"/>
  <c r="V150" i="2"/>
  <c r="D149" i="28"/>
  <c r="C149" i="28" s="1"/>
  <c r="D23" i="24"/>
  <c r="D62" i="28"/>
  <c r="C62" i="28" s="1"/>
  <c r="D136" i="28"/>
  <c r="C136" i="28" s="1"/>
  <c r="D141" i="28"/>
  <c r="C141" i="28" s="1"/>
  <c r="D90" i="28"/>
  <c r="C90" i="28" s="1"/>
  <c r="D73" i="28"/>
  <c r="C73" i="28" s="1"/>
  <c r="D122" i="28"/>
  <c r="C122" i="28" s="1"/>
  <c r="D79" i="28"/>
  <c r="C79" i="28" s="1"/>
  <c r="T150" i="2"/>
  <c r="D37" i="28"/>
  <c r="C37" i="28" s="1"/>
  <c r="D109" i="28"/>
  <c r="C109" i="28" s="1"/>
  <c r="D48" i="28"/>
  <c r="C48" i="28" s="1"/>
  <c r="AD150" i="28"/>
  <c r="Q150" i="28"/>
  <c r="E20" i="24" l="1"/>
  <c r="E16" i="24"/>
  <c r="E23" i="24"/>
  <c r="E14" i="24"/>
  <c r="E18" i="24"/>
  <c r="E19" i="24"/>
  <c r="E22" i="24"/>
  <c r="E13" i="24"/>
  <c r="E12" i="24"/>
  <c r="E21" i="24"/>
  <c r="E17" i="24"/>
  <c r="E15" i="24"/>
  <c r="D12" i="24"/>
  <c r="F24" i="8"/>
  <c r="F148" i="8"/>
  <c r="E148" i="8"/>
  <c r="F147" i="8"/>
  <c r="E147" i="8"/>
  <c r="F146" i="8"/>
  <c r="E146" i="8"/>
  <c r="F145" i="8"/>
  <c r="E145" i="8"/>
  <c r="F144" i="8"/>
  <c r="E144" i="8"/>
  <c r="F143" i="8"/>
  <c r="E143" i="8"/>
  <c r="F142" i="8"/>
  <c r="E142" i="8"/>
  <c r="F140" i="8"/>
  <c r="E140" i="8"/>
  <c r="F139" i="8"/>
  <c r="E139" i="8"/>
  <c r="F138" i="8"/>
  <c r="E138" i="8"/>
  <c r="F137" i="8"/>
  <c r="E137" i="8"/>
  <c r="F135" i="8"/>
  <c r="E135" i="8"/>
  <c r="F134" i="8"/>
  <c r="E134" i="8"/>
  <c r="F133" i="8"/>
  <c r="E133" i="8"/>
  <c r="F132" i="8"/>
  <c r="E132" i="8"/>
  <c r="F131" i="8"/>
  <c r="E131" i="8"/>
  <c r="F130" i="8"/>
  <c r="E130" i="8"/>
  <c r="F129" i="8"/>
  <c r="E129" i="8"/>
  <c r="F128" i="8"/>
  <c r="E128" i="8"/>
  <c r="F127" i="8"/>
  <c r="E127" i="8"/>
  <c r="F126" i="8"/>
  <c r="E126" i="8"/>
  <c r="F125" i="8"/>
  <c r="E125" i="8"/>
  <c r="F124" i="8"/>
  <c r="E124" i="8"/>
  <c r="F123" i="8"/>
  <c r="E123" i="8"/>
  <c r="F121" i="8"/>
  <c r="E121" i="8"/>
  <c r="F120" i="8"/>
  <c r="E120" i="8"/>
  <c r="F119" i="8"/>
  <c r="E119" i="8"/>
  <c r="F118" i="8"/>
  <c r="E118" i="8"/>
  <c r="F117" i="8"/>
  <c r="E117" i="8"/>
  <c r="F116" i="8"/>
  <c r="E116" i="8"/>
  <c r="F115" i="8"/>
  <c r="E115" i="8"/>
  <c r="F114" i="8"/>
  <c r="E114" i="8"/>
  <c r="F113" i="8"/>
  <c r="E113" i="8"/>
  <c r="F112" i="8"/>
  <c r="E112" i="8"/>
  <c r="F111" i="8"/>
  <c r="E111" i="8"/>
  <c r="F110" i="8"/>
  <c r="E110" i="8"/>
  <c r="F106" i="8"/>
  <c r="E106" i="8"/>
  <c r="F105" i="8"/>
  <c r="E105" i="8"/>
  <c r="F104" i="8"/>
  <c r="E104" i="8"/>
  <c r="F103" i="8"/>
  <c r="E103" i="8"/>
  <c r="F102" i="8"/>
  <c r="E102" i="8"/>
  <c r="F101" i="8"/>
  <c r="E101" i="8"/>
  <c r="F100" i="8"/>
  <c r="E100" i="8"/>
  <c r="F99" i="8"/>
  <c r="E99" i="8"/>
  <c r="F98" i="8"/>
  <c r="E98" i="8"/>
  <c r="F97" i="8"/>
  <c r="E97" i="8"/>
  <c r="F96" i="8"/>
  <c r="E96" i="8"/>
  <c r="F95" i="8"/>
  <c r="E95" i="8"/>
  <c r="F94" i="8"/>
  <c r="E94" i="8"/>
  <c r="F93" i="8"/>
  <c r="E93" i="8"/>
  <c r="F92" i="8"/>
  <c r="E92" i="8"/>
  <c r="F91" i="8"/>
  <c r="E91" i="8"/>
  <c r="F89" i="8"/>
  <c r="E89" i="8"/>
  <c r="F88" i="8"/>
  <c r="E88" i="8"/>
  <c r="F87" i="8"/>
  <c r="E87" i="8"/>
  <c r="F86" i="8"/>
  <c r="E86" i="8"/>
  <c r="F85" i="8"/>
  <c r="E85" i="8"/>
  <c r="F84" i="8"/>
  <c r="E84" i="8"/>
  <c r="F83" i="8"/>
  <c r="E83" i="8"/>
  <c r="F82" i="8"/>
  <c r="E82" i="8"/>
  <c r="F81" i="8"/>
  <c r="E81" i="8"/>
  <c r="F80" i="8"/>
  <c r="E80" i="8"/>
  <c r="F78" i="8"/>
  <c r="E78" i="8"/>
  <c r="F77" i="8"/>
  <c r="E77" i="8"/>
  <c r="F76" i="8"/>
  <c r="E76" i="8"/>
  <c r="F75" i="8"/>
  <c r="E75" i="8"/>
  <c r="F74" i="8"/>
  <c r="E74" i="8"/>
  <c r="F72" i="8"/>
  <c r="E72" i="8"/>
  <c r="F71" i="8"/>
  <c r="E71" i="8"/>
  <c r="F70" i="8"/>
  <c r="E70" i="8"/>
  <c r="F69" i="8"/>
  <c r="E69" i="8"/>
  <c r="F68" i="8"/>
  <c r="E68" i="8"/>
  <c r="F67" i="8"/>
  <c r="E67" i="8"/>
  <c r="F66" i="8"/>
  <c r="E66" i="8"/>
  <c r="F65" i="8"/>
  <c r="E65" i="8"/>
  <c r="F64" i="8"/>
  <c r="E64" i="8"/>
  <c r="F63" i="8"/>
  <c r="E63" i="8"/>
  <c r="F61" i="8"/>
  <c r="E61" i="8"/>
  <c r="F60" i="8"/>
  <c r="E60" i="8"/>
  <c r="F59" i="8"/>
  <c r="E59" i="8"/>
  <c r="F58" i="8"/>
  <c r="E58" i="8"/>
  <c r="F57" i="8"/>
  <c r="E57" i="8"/>
  <c r="F56" i="8"/>
  <c r="E56" i="8"/>
  <c r="F55" i="8"/>
  <c r="E55" i="8"/>
  <c r="F54" i="8"/>
  <c r="E54" i="8"/>
  <c r="F53" i="8"/>
  <c r="E53" i="8"/>
  <c r="F52" i="8"/>
  <c r="E52" i="8"/>
  <c r="F51" i="8"/>
  <c r="E51" i="8"/>
  <c r="F50" i="8"/>
  <c r="E50" i="8"/>
  <c r="F49" i="8"/>
  <c r="E49" i="8"/>
  <c r="F47" i="8"/>
  <c r="E47" i="8"/>
  <c r="F46" i="8"/>
  <c r="E46" i="8"/>
  <c r="F45" i="8"/>
  <c r="E45" i="8"/>
  <c r="F44" i="8"/>
  <c r="E44" i="8"/>
  <c r="F43" i="8"/>
  <c r="E43" i="8"/>
  <c r="F42" i="8"/>
  <c r="E42" i="8"/>
  <c r="F41" i="8"/>
  <c r="E41" i="8"/>
  <c r="F40" i="8"/>
  <c r="E40" i="8"/>
  <c r="F39" i="8"/>
  <c r="E39" i="8"/>
  <c r="F38" i="8"/>
  <c r="E38" i="8"/>
  <c r="F35" i="8"/>
  <c r="E35" i="8"/>
  <c r="F34" i="8"/>
  <c r="E34" i="8"/>
  <c r="F33" i="8"/>
  <c r="E33" i="8"/>
  <c r="F32" i="8"/>
  <c r="E32" i="8"/>
  <c r="F31" i="8"/>
  <c r="E31" i="8"/>
  <c r="F30" i="8"/>
  <c r="E30" i="8"/>
  <c r="F29" i="8"/>
  <c r="E29" i="8"/>
  <c r="F28" i="8"/>
  <c r="E28" i="8"/>
  <c r="F27" i="8"/>
  <c r="E27" i="8"/>
  <c r="F26" i="8"/>
  <c r="E26" i="8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F12" i="8"/>
  <c r="E12" i="8"/>
  <c r="F148" i="7"/>
  <c r="E148" i="7"/>
  <c r="F147" i="7"/>
  <c r="E147" i="7"/>
  <c r="F146" i="7"/>
  <c r="E146" i="7"/>
  <c r="F145" i="7"/>
  <c r="E145" i="7"/>
  <c r="F144" i="7"/>
  <c r="E144" i="7"/>
  <c r="F143" i="7"/>
  <c r="E143" i="7"/>
  <c r="F142" i="7"/>
  <c r="E142" i="7"/>
  <c r="F140" i="7"/>
  <c r="E140" i="7"/>
  <c r="F139" i="7"/>
  <c r="E139" i="7"/>
  <c r="F138" i="7"/>
  <c r="E138" i="7"/>
  <c r="F137" i="7"/>
  <c r="E137" i="7"/>
  <c r="F135" i="7"/>
  <c r="E135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6" i="7"/>
  <c r="E126" i="7"/>
  <c r="F125" i="7"/>
  <c r="E125" i="7"/>
  <c r="F124" i="7"/>
  <c r="E124" i="7"/>
  <c r="F123" i="7"/>
  <c r="E123" i="7"/>
  <c r="F121" i="7"/>
  <c r="E121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11" i="7"/>
  <c r="E111" i="7"/>
  <c r="F110" i="7"/>
  <c r="E110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4" i="7"/>
  <c r="E94" i="7"/>
  <c r="F93" i="7"/>
  <c r="E93" i="7"/>
  <c r="F92" i="7"/>
  <c r="E92" i="7"/>
  <c r="F91" i="7"/>
  <c r="E91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1" i="7"/>
  <c r="E81" i="7"/>
  <c r="F80" i="7"/>
  <c r="E80" i="7"/>
  <c r="F78" i="7"/>
  <c r="E78" i="7"/>
  <c r="F77" i="7"/>
  <c r="E77" i="7"/>
  <c r="F76" i="7"/>
  <c r="E76" i="7"/>
  <c r="F75" i="7"/>
  <c r="E75" i="7"/>
  <c r="F74" i="7"/>
  <c r="E74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F65" i="7"/>
  <c r="E65" i="7"/>
  <c r="F64" i="7"/>
  <c r="E64" i="7"/>
  <c r="F63" i="7"/>
  <c r="E63" i="7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1" i="7"/>
  <c r="E51" i="7"/>
  <c r="F50" i="7"/>
  <c r="E50" i="7"/>
  <c r="F49" i="7"/>
  <c r="E49" i="7"/>
  <c r="F47" i="7"/>
  <c r="E47" i="7"/>
  <c r="F46" i="7"/>
  <c r="E46" i="7"/>
  <c r="F45" i="7"/>
  <c r="E45" i="7"/>
  <c r="F44" i="7"/>
  <c r="E44" i="7"/>
  <c r="F43" i="7"/>
  <c r="E43" i="7"/>
  <c r="F42" i="7"/>
  <c r="E42" i="7"/>
  <c r="F41" i="7"/>
  <c r="E41" i="7"/>
  <c r="F40" i="7"/>
  <c r="E40" i="7"/>
  <c r="F39" i="7"/>
  <c r="E39" i="7"/>
  <c r="F38" i="7"/>
  <c r="E38" i="7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26" i="7"/>
  <c r="E26" i="7"/>
  <c r="F12" i="7"/>
  <c r="E12" i="7"/>
  <c r="E13" i="7"/>
  <c r="F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F20" i="7"/>
  <c r="E21" i="7"/>
  <c r="F21" i="7"/>
  <c r="E22" i="7"/>
  <c r="F22" i="7"/>
  <c r="E23" i="7"/>
  <c r="F23" i="7"/>
  <c r="E24" i="7"/>
  <c r="F24" i="7"/>
  <c r="K150" i="7"/>
  <c r="K150" i="8"/>
  <c r="AK150" i="12"/>
  <c r="E109" i="8" l="1"/>
  <c r="D109" i="8" s="1"/>
  <c r="C109" i="8" s="1"/>
  <c r="E109" i="7"/>
  <c r="D109" i="7" s="1"/>
  <c r="C109" i="7" s="1"/>
  <c r="E37" i="7"/>
  <c r="D37" i="7" s="1"/>
  <c r="C37" i="7" s="1"/>
  <c r="E25" i="8"/>
  <c r="D25" i="8" s="1"/>
  <c r="F149" i="8"/>
  <c r="F90" i="8"/>
  <c r="F37" i="8"/>
  <c r="E73" i="7"/>
  <c r="D73" i="7" s="1"/>
  <c r="C73" i="7" s="1"/>
  <c r="F25" i="8"/>
  <c r="E48" i="7"/>
  <c r="D48" i="7" s="1"/>
  <c r="C48" i="7" s="1"/>
  <c r="E122" i="7"/>
  <c r="D122" i="7" s="1"/>
  <c r="C122" i="7" s="1"/>
  <c r="E136" i="7"/>
  <c r="D136" i="7" s="1"/>
  <c r="C136" i="7" s="1"/>
  <c r="F73" i="8"/>
  <c r="F48" i="7"/>
  <c r="F109" i="7"/>
  <c r="F122" i="7"/>
  <c r="F136" i="7"/>
  <c r="E48" i="8"/>
  <c r="D48" i="8" s="1"/>
  <c r="C48" i="8" s="1"/>
  <c r="E122" i="8"/>
  <c r="D122" i="8" s="1"/>
  <c r="C122" i="8" s="1"/>
  <c r="E25" i="7"/>
  <c r="E149" i="7"/>
  <c r="D149" i="7" s="1"/>
  <c r="C149" i="7" s="1"/>
  <c r="F109" i="8"/>
  <c r="F122" i="8"/>
  <c r="E136" i="8"/>
  <c r="D136" i="8" s="1"/>
  <c r="C136" i="8" s="1"/>
  <c r="F25" i="7"/>
  <c r="F79" i="7"/>
  <c r="F141" i="7"/>
  <c r="F149" i="7"/>
  <c r="E79" i="8"/>
  <c r="D79" i="8" s="1"/>
  <c r="C79" i="8" s="1"/>
  <c r="F136" i="8"/>
  <c r="F62" i="8"/>
  <c r="E73" i="8"/>
  <c r="D73" i="8" s="1"/>
  <c r="C73" i="8" s="1"/>
  <c r="E141" i="7"/>
  <c r="D141" i="7" s="1"/>
  <c r="C141" i="7" s="1"/>
  <c r="F48" i="8"/>
  <c r="E62" i="7"/>
  <c r="D62" i="7" s="1"/>
  <c r="C62" i="7" s="1"/>
  <c r="E90" i="7"/>
  <c r="D90" i="7" s="1"/>
  <c r="C90" i="7" s="1"/>
  <c r="F79" i="8"/>
  <c r="E141" i="8"/>
  <c r="D141" i="8" s="1"/>
  <c r="C141" i="8" s="1"/>
  <c r="F73" i="7"/>
  <c r="F37" i="7"/>
  <c r="F62" i="7"/>
  <c r="F90" i="7"/>
  <c r="E37" i="8"/>
  <c r="D37" i="8" s="1"/>
  <c r="C37" i="8" s="1"/>
  <c r="E62" i="8"/>
  <c r="D62" i="8" s="1"/>
  <c r="C62" i="8" s="1"/>
  <c r="E90" i="8"/>
  <c r="D90" i="8" s="1"/>
  <c r="C90" i="8" s="1"/>
  <c r="F141" i="8"/>
  <c r="E149" i="8"/>
  <c r="D149" i="8" s="1"/>
  <c r="C149" i="8" s="1"/>
  <c r="E79" i="7"/>
  <c r="D79" i="7" s="1"/>
  <c r="C79" i="7" s="1"/>
  <c r="I150" i="8"/>
  <c r="I150" i="7"/>
  <c r="G150" i="7"/>
  <c r="C25" i="8" l="1"/>
  <c r="S12" i="24" s="1"/>
  <c r="D150" i="8"/>
  <c r="S21" i="24"/>
  <c r="R14" i="24"/>
  <c r="S18" i="24"/>
  <c r="S17" i="24"/>
  <c r="R23" i="24"/>
  <c r="S15" i="24"/>
  <c r="R18" i="24"/>
  <c r="S23" i="24"/>
  <c r="R15" i="24"/>
  <c r="S20" i="24"/>
  <c r="R21" i="24"/>
  <c r="S16" i="24"/>
  <c r="S22" i="24"/>
  <c r="S19" i="24"/>
  <c r="R20" i="24"/>
  <c r="R17" i="24"/>
  <c r="R16" i="24"/>
  <c r="S13" i="24"/>
  <c r="R22" i="24"/>
  <c r="S14" i="24"/>
  <c r="R19" i="24"/>
  <c r="R13" i="24"/>
  <c r="E150" i="7"/>
  <c r="D25" i="7"/>
  <c r="E150" i="8"/>
  <c r="F150" i="7"/>
  <c r="F150" i="8"/>
  <c r="P122" i="22"/>
  <c r="O122" i="22"/>
  <c r="H122" i="22"/>
  <c r="G122" i="22"/>
  <c r="F122" i="22"/>
  <c r="E122" i="22"/>
  <c r="C25" i="7" l="1"/>
  <c r="D150" i="7"/>
  <c r="R12" i="24"/>
  <c r="Q35" i="1"/>
  <c r="Q33" i="1"/>
  <c r="Q32" i="1"/>
  <c r="Q31" i="1"/>
  <c r="Q29" i="1"/>
  <c r="Q28" i="1"/>
  <c r="Q27" i="1"/>
  <c r="Q20" i="1"/>
  <c r="Q19" i="1"/>
  <c r="Q18" i="1"/>
  <c r="Q17" i="1"/>
  <c r="Q16" i="1"/>
  <c r="Q15" i="1"/>
  <c r="Q14" i="1"/>
  <c r="Q34" i="1"/>
  <c r="Q38" i="1"/>
  <c r="H48" i="1"/>
  <c r="E48" i="1"/>
  <c r="G48" i="1"/>
  <c r="O48" i="1"/>
  <c r="Q41" i="1"/>
  <c r="Q44" i="1"/>
  <c r="Q46" i="1"/>
  <c r="Q47" i="1"/>
  <c r="F62" i="1"/>
  <c r="H62" i="1"/>
  <c r="Q50" i="1"/>
  <c r="O62" i="1"/>
  <c r="Q51" i="1"/>
  <c r="Q55" i="1"/>
  <c r="Q56" i="1"/>
  <c r="Q60" i="1"/>
  <c r="Q61" i="1"/>
  <c r="Q58" i="1"/>
  <c r="Q52" i="1"/>
  <c r="E62" i="1"/>
  <c r="Q45" i="1"/>
  <c r="Q43" i="1"/>
  <c r="Q39" i="1"/>
  <c r="P25" i="1"/>
  <c r="O25" i="1"/>
  <c r="F25" i="1"/>
  <c r="E25" i="1"/>
  <c r="V149" i="13"/>
  <c r="U149" i="13"/>
  <c r="Q149" i="13"/>
  <c r="M149" i="13"/>
  <c r="P141" i="13"/>
  <c r="K141" i="13"/>
  <c r="W132" i="13"/>
  <c r="W127" i="13"/>
  <c r="W106" i="13"/>
  <c r="N90" i="13"/>
  <c r="N62" i="13"/>
  <c r="L105" i="23"/>
  <c r="Q148" i="22"/>
  <c r="Q145" i="22"/>
  <c r="O149" i="22"/>
  <c r="H149" i="22"/>
  <c r="E149" i="22"/>
  <c r="Q140" i="22"/>
  <c r="O141" i="22"/>
  <c r="H141" i="22"/>
  <c r="G141" i="22"/>
  <c r="Q135" i="22"/>
  <c r="Q134" i="22"/>
  <c r="H136" i="22"/>
  <c r="Q114" i="22"/>
  <c r="Q111" i="22"/>
  <c r="Q102" i="22"/>
  <c r="Q99" i="22"/>
  <c r="Q96" i="22"/>
  <c r="Q95" i="22"/>
  <c r="Q92" i="22"/>
  <c r="Q88" i="22"/>
  <c r="H90" i="22"/>
  <c r="Q80" i="22"/>
  <c r="G79" i="22"/>
  <c r="F79" i="22"/>
  <c r="Q72" i="22"/>
  <c r="Q68" i="22"/>
  <c r="Q67" i="22"/>
  <c r="Q64" i="22"/>
  <c r="H73" i="22"/>
  <c r="F73" i="22"/>
  <c r="E73" i="22"/>
  <c r="Q58" i="22"/>
  <c r="Q54" i="22"/>
  <c r="Q50" i="22"/>
  <c r="O62" i="22"/>
  <c r="H62" i="22"/>
  <c r="Q46" i="22"/>
  <c r="Q44" i="22"/>
  <c r="Q41" i="22"/>
  <c r="F48" i="22"/>
  <c r="Q34" i="22"/>
  <c r="Q33" i="22"/>
  <c r="Q31" i="22"/>
  <c r="Q29" i="22"/>
  <c r="Q23" i="22"/>
  <c r="Q20" i="22"/>
  <c r="Q16" i="22"/>
  <c r="E25" i="22"/>
  <c r="Q14" i="22"/>
  <c r="H25" i="22"/>
  <c r="AH149" i="13"/>
  <c r="AC149" i="13"/>
  <c r="Z149" i="13"/>
  <c r="AJ145" i="13"/>
  <c r="AJ144" i="13"/>
  <c r="AD141" i="13"/>
  <c r="AC141" i="13"/>
  <c r="Y141" i="13"/>
  <c r="AJ135" i="13"/>
  <c r="AJ134" i="13"/>
  <c r="AJ131" i="13"/>
  <c r="AJ113" i="13"/>
  <c r="AH122" i="13"/>
  <c r="AC122" i="13"/>
  <c r="AJ95" i="13"/>
  <c r="AH79" i="13"/>
  <c r="AD79" i="13"/>
  <c r="AC79" i="13"/>
  <c r="Y79" i="13"/>
  <c r="AA73" i="13"/>
  <c r="X73" i="13"/>
  <c r="AJ54" i="13"/>
  <c r="AJ47" i="13"/>
  <c r="AJ41" i="13"/>
  <c r="W144" i="13"/>
  <c r="W139" i="13"/>
  <c r="U141" i="13"/>
  <c r="M141" i="13"/>
  <c r="W121" i="13"/>
  <c r="M79" i="13"/>
  <c r="W55" i="13"/>
  <c r="AJ144" i="12"/>
  <c r="AH149" i="12"/>
  <c r="AC149" i="12"/>
  <c r="AA149" i="12"/>
  <c r="Z149" i="12"/>
  <c r="AH141" i="12"/>
  <c r="AD141" i="12"/>
  <c r="AC141" i="12"/>
  <c r="Z141" i="12"/>
  <c r="AJ135" i="12"/>
  <c r="AJ130" i="12"/>
  <c r="AJ113" i="12"/>
  <c r="AJ106" i="12"/>
  <c r="AJ102" i="12"/>
  <c r="AJ98" i="12"/>
  <c r="AJ95" i="12"/>
  <c r="AJ89" i="12"/>
  <c r="AD90" i="12"/>
  <c r="AJ86" i="12"/>
  <c r="AJ85" i="12"/>
  <c r="AJ82" i="12"/>
  <c r="Z90" i="12"/>
  <c r="AJ76" i="12"/>
  <c r="AH79" i="12"/>
  <c r="AD79" i="12"/>
  <c r="AC79" i="12"/>
  <c r="Z79" i="12"/>
  <c r="AJ72" i="12"/>
  <c r="AJ68" i="12"/>
  <c r="AJ64" i="12"/>
  <c r="AA73" i="12"/>
  <c r="X73" i="12"/>
  <c r="AJ59" i="12"/>
  <c r="AJ55" i="12"/>
  <c r="AJ54" i="12"/>
  <c r="AJ46" i="12"/>
  <c r="AJ42" i="12"/>
  <c r="AC48" i="12"/>
  <c r="Y48" i="12"/>
  <c r="AJ31" i="12"/>
  <c r="AJ23" i="12"/>
  <c r="AJ19" i="12"/>
  <c r="AJ18" i="12"/>
  <c r="W145" i="12"/>
  <c r="U141" i="12"/>
  <c r="Q141" i="12"/>
  <c r="P141" i="12"/>
  <c r="N141" i="12"/>
  <c r="M141" i="12"/>
  <c r="W135" i="12"/>
  <c r="W130" i="12"/>
  <c r="W127" i="12"/>
  <c r="P136" i="12"/>
  <c r="N122" i="12"/>
  <c r="W95" i="12"/>
  <c r="P79" i="12"/>
  <c r="W72" i="12"/>
  <c r="W68" i="12"/>
  <c r="U73" i="12"/>
  <c r="W23" i="12"/>
  <c r="Q145" i="10"/>
  <c r="H149" i="10"/>
  <c r="Q139" i="10"/>
  <c r="H141" i="10"/>
  <c r="G141" i="10"/>
  <c r="Q133" i="10"/>
  <c r="Q131" i="10"/>
  <c r="G136" i="10"/>
  <c r="Q118" i="10"/>
  <c r="Q114" i="10"/>
  <c r="Q105" i="10"/>
  <c r="Q104" i="10"/>
  <c r="Q102" i="10"/>
  <c r="Q96" i="10"/>
  <c r="Q89" i="10"/>
  <c r="Q86" i="10"/>
  <c r="E90" i="10"/>
  <c r="O90" i="10"/>
  <c r="H79" i="10"/>
  <c r="Q64" i="10"/>
  <c r="Q54" i="10"/>
  <c r="H62" i="10"/>
  <c r="Q51" i="10"/>
  <c r="Q43" i="10"/>
  <c r="Q34" i="10"/>
  <c r="Q71" i="10"/>
  <c r="Q148" i="9"/>
  <c r="Q146" i="9"/>
  <c r="H149" i="9"/>
  <c r="O149" i="9"/>
  <c r="Q140" i="9"/>
  <c r="Q137" i="9"/>
  <c r="Q128" i="9"/>
  <c r="Q127" i="9"/>
  <c r="E122" i="9"/>
  <c r="Q118" i="9"/>
  <c r="H122" i="9"/>
  <c r="Q104" i="9"/>
  <c r="Q99" i="9"/>
  <c r="Q97" i="9"/>
  <c r="Q96" i="9"/>
  <c r="Q87" i="9"/>
  <c r="Q85" i="9"/>
  <c r="Q84" i="9"/>
  <c r="F90" i="9"/>
  <c r="Q78" i="9"/>
  <c r="G79" i="9"/>
  <c r="Q72" i="9"/>
  <c r="Q67" i="9"/>
  <c r="Q66" i="9"/>
  <c r="H73" i="9"/>
  <c r="Q56" i="9"/>
  <c r="Q51" i="9"/>
  <c r="Q46" i="9"/>
  <c r="Q44" i="9"/>
  <c r="Q39" i="9"/>
  <c r="Q33" i="9"/>
  <c r="Q32" i="9"/>
  <c r="Q31" i="9"/>
  <c r="T149" i="6"/>
  <c r="U141" i="6"/>
  <c r="AD126" i="6"/>
  <c r="AD125" i="6"/>
  <c r="AD123" i="6"/>
  <c r="AD116" i="6"/>
  <c r="S122" i="6"/>
  <c r="AD94" i="6"/>
  <c r="AD82" i="6"/>
  <c r="AB90" i="6"/>
  <c r="T73" i="6"/>
  <c r="R73" i="6"/>
  <c r="AD57" i="6"/>
  <c r="U62" i="6"/>
  <c r="AD52" i="6"/>
  <c r="AB62" i="6"/>
  <c r="AB48" i="6"/>
  <c r="AD39" i="6"/>
  <c r="R48" i="6"/>
  <c r="AD35" i="6"/>
  <c r="AD33" i="6"/>
  <c r="AD29" i="6"/>
  <c r="AD27" i="6"/>
  <c r="AD23" i="6"/>
  <c r="AD21" i="6"/>
  <c r="AD18" i="6"/>
  <c r="AD15" i="6"/>
  <c r="AD13" i="6"/>
  <c r="AB25" i="6"/>
  <c r="O149" i="6"/>
  <c r="M149" i="6"/>
  <c r="O141" i="6"/>
  <c r="H141" i="6"/>
  <c r="Q125" i="6"/>
  <c r="O136" i="6"/>
  <c r="H136" i="6"/>
  <c r="O122" i="6"/>
  <c r="Q113" i="6"/>
  <c r="H122" i="6"/>
  <c r="Q106" i="6"/>
  <c r="Q99" i="6"/>
  <c r="Q94" i="6"/>
  <c r="Q91" i="6"/>
  <c r="E90" i="6"/>
  <c r="H90" i="6"/>
  <c r="Q82" i="6"/>
  <c r="Q78" i="6"/>
  <c r="O79" i="6"/>
  <c r="G79" i="6"/>
  <c r="M79" i="6"/>
  <c r="Q58" i="6"/>
  <c r="Q57" i="6"/>
  <c r="H62" i="6"/>
  <c r="Q44" i="6"/>
  <c r="Q40" i="6"/>
  <c r="O48" i="6"/>
  <c r="Q35" i="6"/>
  <c r="Q33" i="6"/>
  <c r="Q24" i="6"/>
  <c r="F25" i="6"/>
  <c r="Q20" i="6"/>
  <c r="Q17" i="6"/>
  <c r="O25" i="6"/>
  <c r="Q15" i="6"/>
  <c r="Q146" i="5"/>
  <c r="O149" i="5"/>
  <c r="G141" i="5"/>
  <c r="F141" i="5"/>
  <c r="Q135" i="5"/>
  <c r="Q132" i="5"/>
  <c r="Q130" i="5"/>
  <c r="O136" i="5"/>
  <c r="Q126" i="5"/>
  <c r="Q125" i="5"/>
  <c r="Q124" i="5"/>
  <c r="O122" i="5"/>
  <c r="Q104" i="5"/>
  <c r="Q103" i="5"/>
  <c r="Q102" i="5"/>
  <c r="Q100" i="5"/>
  <c r="Q98" i="5"/>
  <c r="Q96" i="5"/>
  <c r="Q85" i="5"/>
  <c r="Q84" i="5"/>
  <c r="O90" i="5"/>
  <c r="H90" i="5"/>
  <c r="Q78" i="5"/>
  <c r="O79" i="5"/>
  <c r="H79" i="5"/>
  <c r="Q70" i="5"/>
  <c r="Q69" i="5"/>
  <c r="Q64" i="5"/>
  <c r="Q60" i="5"/>
  <c r="Q59" i="5"/>
  <c r="Q55" i="5"/>
  <c r="Q53" i="5"/>
  <c r="R141" i="4"/>
  <c r="AD135" i="4"/>
  <c r="AD131" i="4"/>
  <c r="AD130" i="4"/>
  <c r="AD128" i="4"/>
  <c r="AD118" i="4"/>
  <c r="AD117" i="4"/>
  <c r="AD116" i="4"/>
  <c r="AD113" i="4"/>
  <c r="AD105" i="4"/>
  <c r="AD101" i="4"/>
  <c r="AD78" i="4"/>
  <c r="AD69" i="4"/>
  <c r="AD59" i="4"/>
  <c r="AD58" i="4"/>
  <c r="AD57" i="4"/>
  <c r="AD46" i="4"/>
  <c r="AD43" i="4"/>
  <c r="AD42" i="4"/>
  <c r="AD34" i="4"/>
  <c r="AD31" i="4"/>
  <c r="AD30" i="4"/>
  <c r="AD20" i="4"/>
  <c r="Q148" i="4"/>
  <c r="O149" i="4"/>
  <c r="Q145" i="4"/>
  <c r="O141" i="4"/>
  <c r="G141" i="4"/>
  <c r="F141" i="4"/>
  <c r="Q135" i="4"/>
  <c r="Q133" i="4"/>
  <c r="Q132" i="4"/>
  <c r="Q131" i="4"/>
  <c r="Q128" i="4"/>
  <c r="Q127" i="4"/>
  <c r="H136" i="4"/>
  <c r="G136" i="4"/>
  <c r="Q118" i="4"/>
  <c r="Q106" i="4"/>
  <c r="Q93" i="4"/>
  <c r="Q82" i="4"/>
  <c r="O79" i="4"/>
  <c r="H79" i="4"/>
  <c r="Q74" i="4"/>
  <c r="G73" i="4"/>
  <c r="F73" i="4"/>
  <c r="O62" i="4"/>
  <c r="Q26" i="4"/>
  <c r="F25" i="4"/>
  <c r="Q16" i="4"/>
  <c r="G136" i="3"/>
  <c r="F122" i="3"/>
  <c r="Q117" i="3"/>
  <c r="Q98" i="3"/>
  <c r="Q96" i="3"/>
  <c r="Q95" i="3"/>
  <c r="G90" i="3"/>
  <c r="Q88" i="3"/>
  <c r="Q87" i="3"/>
  <c r="Q85" i="3"/>
  <c r="Q81" i="3"/>
  <c r="O90" i="3"/>
  <c r="E79" i="3"/>
  <c r="Q67" i="3"/>
  <c r="Q66" i="3"/>
  <c r="Q64" i="3"/>
  <c r="Q59" i="3"/>
  <c r="Q58" i="3"/>
  <c r="Q46" i="3"/>
  <c r="Q45" i="3"/>
  <c r="Q32" i="3"/>
  <c r="Q28" i="3"/>
  <c r="O25" i="3"/>
  <c r="Q18" i="3"/>
  <c r="Q17" i="3"/>
  <c r="Q14" i="3"/>
  <c r="Q12" i="3"/>
  <c r="AR149" i="2"/>
  <c r="AP149" i="2"/>
  <c r="AY131" i="2"/>
  <c r="AY103" i="2"/>
  <c r="AY99" i="2"/>
  <c r="AY96" i="2"/>
  <c r="AY58" i="2"/>
  <c r="AW48" i="2"/>
  <c r="AR48" i="2"/>
  <c r="AP48" i="2"/>
  <c r="AO48" i="2"/>
  <c r="AN48" i="2"/>
  <c r="AM48" i="2"/>
  <c r="AY26" i="2"/>
  <c r="AY139" i="2"/>
  <c r="AY127" i="2"/>
  <c r="AY110" i="2"/>
  <c r="AY67" i="2"/>
  <c r="AY59" i="2"/>
  <c r="AY46" i="2"/>
  <c r="AY42" i="2"/>
  <c r="AY41" i="2"/>
  <c r="AY19" i="2"/>
  <c r="AY15" i="2"/>
  <c r="AL145" i="2"/>
  <c r="AJ149" i="2"/>
  <c r="Z149" i="2"/>
  <c r="AL140" i="2"/>
  <c r="AJ141" i="2"/>
  <c r="AB141" i="2"/>
  <c r="AA141" i="2"/>
  <c r="AL135" i="2"/>
  <c r="AL131" i="2"/>
  <c r="AL128" i="2"/>
  <c r="AL125" i="2"/>
  <c r="AJ136" i="2"/>
  <c r="AL123" i="2"/>
  <c r="AL121" i="2"/>
  <c r="AJ122" i="2"/>
  <c r="AF122" i="2"/>
  <c r="AA122" i="2"/>
  <c r="AL112" i="2"/>
  <c r="AL111" i="2"/>
  <c r="AL110" i="2"/>
  <c r="AL105" i="2"/>
  <c r="AL102" i="2"/>
  <c r="AL99" i="2"/>
  <c r="AL98" i="2"/>
  <c r="AL97" i="2"/>
  <c r="AL96" i="2"/>
  <c r="AL88" i="2"/>
  <c r="AL85" i="2"/>
  <c r="AL84" i="2"/>
  <c r="AJ90" i="2"/>
  <c r="AF90" i="2"/>
  <c r="AB90" i="2"/>
  <c r="AE90" i="2"/>
  <c r="AC90" i="2"/>
  <c r="AJ79" i="2"/>
  <c r="AB79" i="2"/>
  <c r="AA79" i="2"/>
  <c r="AL54" i="2"/>
  <c r="AL18" i="2"/>
  <c r="AF25" i="2"/>
  <c r="Q146" i="2"/>
  <c r="Q145" i="2"/>
  <c r="E149" i="2"/>
  <c r="G141" i="2"/>
  <c r="E141" i="2"/>
  <c r="Q137" i="2"/>
  <c r="H136" i="2"/>
  <c r="Q126" i="2"/>
  <c r="Q125" i="2"/>
  <c r="Q119" i="2"/>
  <c r="Q106" i="2"/>
  <c r="Q101" i="2"/>
  <c r="Q100" i="2"/>
  <c r="Q97" i="2"/>
  <c r="Q96" i="2"/>
  <c r="Q85" i="2"/>
  <c r="Q82" i="2"/>
  <c r="O90" i="2"/>
  <c r="O79" i="2"/>
  <c r="Q72" i="2"/>
  <c r="Q70" i="2"/>
  <c r="Q67" i="2"/>
  <c r="G73" i="2"/>
  <c r="Q63" i="2"/>
  <c r="Q61" i="2"/>
  <c r="Q60" i="2"/>
  <c r="Q56" i="2"/>
  <c r="Q53" i="2"/>
  <c r="Q52" i="2"/>
  <c r="Q47" i="2"/>
  <c r="Q40" i="2"/>
  <c r="Q35" i="2"/>
  <c r="Q31" i="2"/>
  <c r="Q28" i="2"/>
  <c r="O25" i="2"/>
  <c r="AY135" i="1"/>
  <c r="AY131" i="1"/>
  <c r="AY130" i="1"/>
  <c r="AY129" i="1"/>
  <c r="AY127" i="1"/>
  <c r="AP136" i="1"/>
  <c r="AW136" i="1"/>
  <c r="AY116" i="1"/>
  <c r="AP122" i="1"/>
  <c r="AW122" i="1"/>
  <c r="AY112" i="1"/>
  <c r="AY106" i="1"/>
  <c r="AY105" i="1"/>
  <c r="AY103" i="1"/>
  <c r="AY102" i="1"/>
  <c r="AY101" i="1"/>
  <c r="AY100" i="1"/>
  <c r="AY97" i="1"/>
  <c r="AY89" i="1"/>
  <c r="AY88" i="1"/>
  <c r="AY85" i="1"/>
  <c r="AW90" i="1"/>
  <c r="AM90" i="1"/>
  <c r="AP90" i="1"/>
  <c r="AY77" i="1"/>
  <c r="AW79" i="1"/>
  <c r="AN79" i="1"/>
  <c r="AY72" i="1"/>
  <c r="AY67" i="1"/>
  <c r="AY65" i="1"/>
  <c r="AY59" i="1"/>
  <c r="AY54" i="1"/>
  <c r="AY52" i="1"/>
  <c r="AO62" i="1"/>
  <c r="AY50" i="1"/>
  <c r="AY46" i="1"/>
  <c r="AY42" i="1"/>
  <c r="AY41" i="1"/>
  <c r="AW48" i="1"/>
  <c r="AP48" i="1"/>
  <c r="AO48" i="1"/>
  <c r="AN48" i="1"/>
  <c r="AM48" i="1"/>
  <c r="AY35" i="1"/>
  <c r="AY30" i="1"/>
  <c r="AP25" i="1"/>
  <c r="AJ73" i="1"/>
  <c r="AJ25" i="1"/>
  <c r="AL145" i="1"/>
  <c r="AL144" i="1"/>
  <c r="AA149" i="1"/>
  <c r="AL140" i="1"/>
  <c r="AL139" i="1"/>
  <c r="AA136" i="1"/>
  <c r="AL124" i="1"/>
  <c r="AL121" i="1"/>
  <c r="AC122" i="1"/>
  <c r="AL110" i="1"/>
  <c r="AL98" i="1"/>
  <c r="AL94" i="1"/>
  <c r="AL88" i="1"/>
  <c r="AL84" i="1"/>
  <c r="AL82" i="1"/>
  <c r="AA90" i="1"/>
  <c r="AL75" i="1"/>
  <c r="AL59" i="1"/>
  <c r="AL58" i="1"/>
  <c r="AL55" i="1"/>
  <c r="AL54" i="1"/>
  <c r="AL53" i="1"/>
  <c r="AL51" i="1"/>
  <c r="AL45" i="1"/>
  <c r="AL43" i="1"/>
  <c r="AL41" i="1"/>
  <c r="AL33" i="1"/>
  <c r="Q148" i="1"/>
  <c r="Q147" i="1"/>
  <c r="H149" i="1"/>
  <c r="Q145" i="1"/>
  <c r="Q144" i="1"/>
  <c r="Q143" i="1"/>
  <c r="Q140" i="1"/>
  <c r="F141" i="1"/>
  <c r="Q133" i="1"/>
  <c r="Q129" i="1"/>
  <c r="Q124" i="1"/>
  <c r="Q119" i="1"/>
  <c r="Q117" i="1"/>
  <c r="Q115" i="1"/>
  <c r="Q113" i="1"/>
  <c r="Q110" i="1"/>
  <c r="Q102" i="1"/>
  <c r="Q101" i="1"/>
  <c r="Q99" i="1"/>
  <c r="Q98" i="1"/>
  <c r="Q94" i="1"/>
  <c r="Q93" i="1"/>
  <c r="Q89" i="1"/>
  <c r="Q88" i="1"/>
  <c r="Q86" i="1"/>
  <c r="O90" i="1"/>
  <c r="G90" i="1"/>
  <c r="Q81" i="1"/>
  <c r="Q78" i="1"/>
  <c r="Q77" i="1"/>
  <c r="O79" i="1"/>
  <c r="Q71" i="1"/>
  <c r="Q69" i="1"/>
  <c r="Q66" i="1"/>
  <c r="Q64" i="1"/>
  <c r="Q59" i="1"/>
  <c r="Q54" i="1"/>
  <c r="G62" i="1"/>
  <c r="U149" i="1"/>
  <c r="U141" i="1"/>
  <c r="U48" i="1"/>
  <c r="Q147" i="22"/>
  <c r="Q146" i="22"/>
  <c r="Q143" i="22"/>
  <c r="Q138" i="22"/>
  <c r="E141" i="22"/>
  <c r="Q117" i="22"/>
  <c r="Q115" i="22"/>
  <c r="Q104" i="22"/>
  <c r="Q100" i="22"/>
  <c r="Q70" i="22"/>
  <c r="Q69" i="22"/>
  <c r="Q66" i="22"/>
  <c r="Q65" i="22"/>
  <c r="Q42" i="22"/>
  <c r="AJ143" i="13"/>
  <c r="Z141" i="13"/>
  <c r="AJ115" i="13"/>
  <c r="AJ111" i="13"/>
  <c r="AJ98" i="13"/>
  <c r="AJ76" i="13"/>
  <c r="AA79" i="13"/>
  <c r="AJ60" i="13"/>
  <c r="AJ59" i="13"/>
  <c r="AJ56" i="13"/>
  <c r="AJ52" i="13"/>
  <c r="AJ51" i="13"/>
  <c r="AJ45" i="13"/>
  <c r="AJ32" i="13"/>
  <c r="W138" i="13"/>
  <c r="N136" i="13"/>
  <c r="W119" i="13"/>
  <c r="W34" i="13"/>
  <c r="G141" i="13"/>
  <c r="AJ146" i="12"/>
  <c r="AJ138" i="12"/>
  <c r="Y141" i="12"/>
  <c r="X141" i="12"/>
  <c r="AJ129" i="12"/>
  <c r="AJ128" i="12"/>
  <c r="Z136" i="12"/>
  <c r="AJ120" i="12"/>
  <c r="AJ119" i="12"/>
  <c r="AJ115" i="12"/>
  <c r="Z122" i="12"/>
  <c r="AJ104" i="12"/>
  <c r="AJ100" i="12"/>
  <c r="AJ83" i="12"/>
  <c r="AC90" i="12"/>
  <c r="AJ75" i="12"/>
  <c r="AJ70" i="12"/>
  <c r="AJ66" i="12"/>
  <c r="AJ63" i="12"/>
  <c r="AJ56" i="12"/>
  <c r="AJ52" i="12"/>
  <c r="AJ51" i="12"/>
  <c r="AJ41" i="12"/>
  <c r="AJ38" i="12"/>
  <c r="AC25" i="12"/>
  <c r="W132" i="12"/>
  <c r="W105" i="12"/>
  <c r="W69" i="12"/>
  <c r="W65" i="12"/>
  <c r="W60" i="12"/>
  <c r="W59" i="12"/>
  <c r="W52" i="12"/>
  <c r="W24" i="12"/>
  <c r="W21" i="12"/>
  <c r="W20" i="12"/>
  <c r="W143" i="12"/>
  <c r="W129" i="12"/>
  <c r="W99" i="12"/>
  <c r="W70" i="12"/>
  <c r="W66" i="12"/>
  <c r="Q124" i="10"/>
  <c r="Q130" i="9"/>
  <c r="Q105" i="9"/>
  <c r="Q29" i="9"/>
  <c r="AD145" i="6"/>
  <c r="AD138" i="6"/>
  <c r="S141" i="6"/>
  <c r="R141" i="6"/>
  <c r="AD132" i="6"/>
  <c r="AD129" i="6"/>
  <c r="AD118" i="6"/>
  <c r="AD117" i="6"/>
  <c r="AD115" i="6"/>
  <c r="AD104" i="6"/>
  <c r="AD103" i="6"/>
  <c r="AD99" i="6"/>
  <c r="AD86" i="6"/>
  <c r="AD83" i="6"/>
  <c r="AD75" i="6"/>
  <c r="AD69" i="6"/>
  <c r="AD66" i="6"/>
  <c r="AD65" i="6"/>
  <c r="S73" i="6"/>
  <c r="AD59" i="6"/>
  <c r="AD58" i="6"/>
  <c r="AD54" i="6"/>
  <c r="AD51" i="6"/>
  <c r="AD50" i="6"/>
  <c r="AD44" i="6"/>
  <c r="AD41" i="6"/>
  <c r="AD40" i="6"/>
  <c r="AD34" i="6"/>
  <c r="AD16" i="6"/>
  <c r="M141" i="6"/>
  <c r="Q133" i="6"/>
  <c r="Q132" i="6"/>
  <c r="Q118" i="6"/>
  <c r="Q115" i="6"/>
  <c r="Q103" i="6"/>
  <c r="Q95" i="6"/>
  <c r="Q87" i="6"/>
  <c r="Q83" i="6"/>
  <c r="Q70" i="6"/>
  <c r="Q69" i="6"/>
  <c r="Q65" i="6"/>
  <c r="G73" i="6"/>
  <c r="Q59" i="6"/>
  <c r="Q50" i="6"/>
  <c r="G62" i="6"/>
  <c r="H48" i="6"/>
  <c r="Q134" i="5"/>
  <c r="Q94" i="5"/>
  <c r="Q71" i="5"/>
  <c r="Q44" i="5"/>
  <c r="Q41" i="5"/>
  <c r="Q40" i="5"/>
  <c r="F48" i="5"/>
  <c r="Q34" i="5"/>
  <c r="Q20" i="5"/>
  <c r="Q18" i="5"/>
  <c r="AD148" i="4"/>
  <c r="AD145" i="4"/>
  <c r="AD133" i="4"/>
  <c r="AD95" i="4"/>
  <c r="AD60" i="4"/>
  <c r="AD40" i="4"/>
  <c r="AD24" i="4"/>
  <c r="AD72" i="4"/>
  <c r="AD140" i="4"/>
  <c r="AD139" i="4"/>
  <c r="AD138" i="4"/>
  <c r="AD70" i="4"/>
  <c r="AD66" i="4"/>
  <c r="H141" i="4"/>
  <c r="Q70" i="4"/>
  <c r="Q66" i="4"/>
  <c r="Q65" i="4"/>
  <c r="Q45" i="4"/>
  <c r="Q41" i="4"/>
  <c r="AY115" i="2"/>
  <c r="AY71" i="2"/>
  <c r="AY70" i="2"/>
  <c r="AY54" i="2"/>
  <c r="AY21" i="2"/>
  <c r="AY18" i="2"/>
  <c r="AL58" i="2"/>
  <c r="Q85" i="22"/>
  <c r="Q24" i="22"/>
  <c r="AA149" i="13"/>
  <c r="Q141" i="13"/>
  <c r="Q119" i="9"/>
  <c r="S149" i="6"/>
  <c r="Q126" i="6"/>
  <c r="Q105" i="6"/>
  <c r="AD100" i="6"/>
  <c r="AD80" i="6"/>
  <c r="E73" i="6"/>
  <c r="AD42" i="6"/>
  <c r="AD17" i="6"/>
  <c r="Q138" i="5"/>
  <c r="Q15" i="5"/>
  <c r="H25" i="5"/>
  <c r="G25" i="5"/>
  <c r="Q86" i="3"/>
  <c r="AD147" i="6"/>
  <c r="AD144" i="6"/>
  <c r="AD140" i="6"/>
  <c r="AD139" i="6"/>
  <c r="AD134" i="6"/>
  <c r="AD130" i="6"/>
  <c r="AD128" i="6"/>
  <c r="AD121" i="6"/>
  <c r="AD101" i="6"/>
  <c r="AD97" i="6"/>
  <c r="AD95" i="6"/>
  <c r="AD87" i="6"/>
  <c r="AD85" i="6"/>
  <c r="AD81" i="6"/>
  <c r="AD71" i="6"/>
  <c r="AD67" i="6"/>
  <c r="AD60" i="6"/>
  <c r="AD56" i="6"/>
  <c r="AD45" i="6"/>
  <c r="Q147" i="6"/>
  <c r="Q145" i="6"/>
  <c r="Q143" i="6"/>
  <c r="Q140" i="6"/>
  <c r="Q138" i="6"/>
  <c r="Q135" i="6"/>
  <c r="Q134" i="6"/>
  <c r="Q131" i="6"/>
  <c r="Q130" i="6"/>
  <c r="Q127" i="6"/>
  <c r="Q121" i="6"/>
  <c r="Q101" i="6"/>
  <c r="Q98" i="6"/>
  <c r="Q96" i="6"/>
  <c r="Q85" i="6"/>
  <c r="Q84" i="6"/>
  <c r="Q81" i="6"/>
  <c r="Q72" i="6"/>
  <c r="Q67" i="6"/>
  <c r="Q64" i="6"/>
  <c r="H73" i="6"/>
  <c r="Q61" i="6"/>
  <c r="Q60" i="6"/>
  <c r="Q56" i="6"/>
  <c r="Q53" i="6"/>
  <c r="Q45" i="6"/>
  <c r="Q41" i="6"/>
  <c r="Q34" i="6"/>
  <c r="Q31" i="6"/>
  <c r="Q19" i="6"/>
  <c r="Q120" i="6"/>
  <c r="Q102" i="6"/>
  <c r="Q97" i="6"/>
  <c r="Q71" i="6"/>
  <c r="Q68" i="6"/>
  <c r="Q66" i="6"/>
  <c r="Q54" i="6"/>
  <c r="Q139" i="5"/>
  <c r="Q72" i="5"/>
  <c r="Q42" i="5"/>
  <c r="AD85" i="4"/>
  <c r="AD71" i="4"/>
  <c r="AD56" i="4"/>
  <c r="AD53" i="4"/>
  <c r="AD45" i="4"/>
  <c r="AD41" i="4"/>
  <c r="Q138" i="4"/>
  <c r="Q112" i="4"/>
  <c r="Q85" i="4"/>
  <c r="Q71" i="4"/>
  <c r="Q139" i="4"/>
  <c r="Q72" i="4"/>
  <c r="Q53" i="4"/>
  <c r="AY144" i="2"/>
  <c r="AY77" i="2"/>
  <c r="AY44" i="2"/>
  <c r="AY39" i="2"/>
  <c r="AY148" i="2"/>
  <c r="AY146" i="2"/>
  <c r="AY128" i="2"/>
  <c r="AY43" i="2"/>
  <c r="AY40" i="2"/>
  <c r="AY24" i="2"/>
  <c r="AY20" i="2"/>
  <c r="AL144" i="2"/>
  <c r="AL51" i="2"/>
  <c r="AL45" i="2"/>
  <c r="AY139" i="1"/>
  <c r="AY115" i="1"/>
  <c r="AY70" i="1"/>
  <c r="AY55" i="1"/>
  <c r="AY53" i="1"/>
  <c r="AY47" i="1"/>
  <c r="AY43" i="1"/>
  <c r="AY39" i="1"/>
  <c r="AY18" i="1"/>
  <c r="AY15" i="1"/>
  <c r="AY21" i="1"/>
  <c r="AL129" i="1"/>
  <c r="U149" i="9"/>
  <c r="U25" i="9"/>
  <c r="U48" i="9"/>
  <c r="U62" i="9"/>
  <c r="U73" i="9"/>
  <c r="U79" i="9"/>
  <c r="U90" i="9"/>
  <c r="U122" i="9"/>
  <c r="U141" i="9"/>
  <c r="U136" i="9"/>
  <c r="S116" i="23"/>
  <c r="S115" i="23"/>
  <c r="S114" i="23"/>
  <c r="S113" i="23"/>
  <c r="S112" i="23"/>
  <c r="S111" i="23"/>
  <c r="S110" i="23"/>
  <c r="S109" i="23"/>
  <c r="S108" i="23"/>
  <c r="S107" i="23"/>
  <c r="S106" i="23"/>
  <c r="S105" i="23"/>
  <c r="P116" i="23"/>
  <c r="P115" i="23"/>
  <c r="P114" i="23"/>
  <c r="P113" i="23"/>
  <c r="P112" i="23"/>
  <c r="P111" i="23"/>
  <c r="P110" i="23"/>
  <c r="P109" i="23"/>
  <c r="P108" i="23"/>
  <c r="P107" i="23"/>
  <c r="P106" i="23"/>
  <c r="P105" i="23"/>
  <c r="O116" i="23"/>
  <c r="O115" i="23"/>
  <c r="O114" i="23"/>
  <c r="O113" i="23"/>
  <c r="O112" i="23"/>
  <c r="O111" i="23"/>
  <c r="O110" i="23"/>
  <c r="O109" i="23"/>
  <c r="O108" i="23"/>
  <c r="O107" i="23"/>
  <c r="O106" i="23"/>
  <c r="O105" i="23"/>
  <c r="N116" i="23"/>
  <c r="N115" i="23"/>
  <c r="N114" i="23"/>
  <c r="N113" i="23"/>
  <c r="N112" i="23"/>
  <c r="N111" i="23"/>
  <c r="N110" i="23"/>
  <c r="N109" i="23"/>
  <c r="N108" i="23"/>
  <c r="N107" i="23"/>
  <c r="N106" i="23"/>
  <c r="N105" i="23"/>
  <c r="M116" i="23"/>
  <c r="M115" i="23"/>
  <c r="M114" i="23"/>
  <c r="M113" i="23"/>
  <c r="M112" i="23"/>
  <c r="M111" i="23"/>
  <c r="M110" i="23"/>
  <c r="M109" i="23"/>
  <c r="M108" i="23"/>
  <c r="M107" i="23"/>
  <c r="M106" i="23"/>
  <c r="M105" i="23"/>
  <c r="L116" i="23"/>
  <c r="L115" i="23"/>
  <c r="L114" i="23"/>
  <c r="L113" i="23"/>
  <c r="L112" i="23"/>
  <c r="L111" i="23"/>
  <c r="L110" i="23"/>
  <c r="L109" i="23"/>
  <c r="L108" i="23"/>
  <c r="L107" i="23"/>
  <c r="L106" i="23"/>
  <c r="K116" i="23"/>
  <c r="K115" i="23"/>
  <c r="K114" i="23"/>
  <c r="K113" i="23"/>
  <c r="K112" i="23"/>
  <c r="K111" i="23"/>
  <c r="K110" i="23"/>
  <c r="K109" i="23"/>
  <c r="K108" i="23"/>
  <c r="K107" i="23"/>
  <c r="K106" i="23"/>
  <c r="K105" i="23"/>
  <c r="J116" i="23"/>
  <c r="J115" i="23"/>
  <c r="J114" i="23"/>
  <c r="J113" i="23"/>
  <c r="J112" i="23"/>
  <c r="J111" i="23"/>
  <c r="J110" i="23"/>
  <c r="J109" i="23"/>
  <c r="J108" i="23"/>
  <c r="J107" i="23"/>
  <c r="J106" i="23"/>
  <c r="J105" i="23"/>
  <c r="I116" i="23"/>
  <c r="I115" i="23"/>
  <c r="I114" i="23"/>
  <c r="I113" i="23"/>
  <c r="I112" i="23"/>
  <c r="I111" i="23"/>
  <c r="I110" i="23"/>
  <c r="I109" i="23"/>
  <c r="I108" i="23"/>
  <c r="I107" i="23"/>
  <c r="I106" i="23"/>
  <c r="I105" i="23"/>
  <c r="H116" i="23"/>
  <c r="H115" i="23"/>
  <c r="H114" i="23"/>
  <c r="H113" i="23"/>
  <c r="H112" i="23"/>
  <c r="H111" i="23"/>
  <c r="H110" i="23"/>
  <c r="H109" i="23"/>
  <c r="H108" i="23"/>
  <c r="H107" i="23"/>
  <c r="H106" i="23"/>
  <c r="H105" i="23"/>
  <c r="G106" i="23"/>
  <c r="G107" i="23"/>
  <c r="G108" i="23"/>
  <c r="G109" i="23"/>
  <c r="G110" i="23"/>
  <c r="G111" i="23"/>
  <c r="G112" i="23"/>
  <c r="G113" i="23"/>
  <c r="G114" i="23"/>
  <c r="G115" i="23"/>
  <c r="G116" i="23"/>
  <c r="G105" i="23"/>
  <c r="S37" i="23"/>
  <c r="S36" i="23"/>
  <c r="AF76" i="23" s="1"/>
  <c r="S35" i="23"/>
  <c r="AF75" i="23" s="1"/>
  <c r="S34" i="23"/>
  <c r="AF74" i="23" s="1"/>
  <c r="S33" i="23"/>
  <c r="AF73" i="23" s="1"/>
  <c r="S32" i="23"/>
  <c r="AF72" i="23" s="1"/>
  <c r="S31" i="23"/>
  <c r="AF71" i="23" s="1"/>
  <c r="S30" i="23"/>
  <c r="AF70" i="23" s="1"/>
  <c r="S29" i="23"/>
  <c r="AF69" i="23" s="1"/>
  <c r="S28" i="23"/>
  <c r="AF68" i="23" s="1"/>
  <c r="S27" i="23"/>
  <c r="AF67" i="23" s="1"/>
  <c r="S26" i="23"/>
  <c r="AF66" i="23" s="1"/>
  <c r="AF85" i="23" s="1"/>
  <c r="P37" i="23"/>
  <c r="O37" i="23"/>
  <c r="N37" i="23"/>
  <c r="M37" i="23"/>
  <c r="L37" i="23"/>
  <c r="K37" i="23"/>
  <c r="J37" i="23"/>
  <c r="I37" i="23"/>
  <c r="H37" i="23"/>
  <c r="G37" i="23"/>
  <c r="P36" i="23"/>
  <c r="O36" i="23"/>
  <c r="N36" i="23"/>
  <c r="M36" i="23"/>
  <c r="L36" i="23"/>
  <c r="K36" i="23"/>
  <c r="J36" i="23"/>
  <c r="I36" i="23"/>
  <c r="H36" i="23"/>
  <c r="G36" i="23"/>
  <c r="P35" i="23"/>
  <c r="O35" i="23"/>
  <c r="N35" i="23"/>
  <c r="M35" i="23"/>
  <c r="L35" i="23"/>
  <c r="K35" i="23"/>
  <c r="J35" i="23"/>
  <c r="I35" i="23"/>
  <c r="H35" i="23"/>
  <c r="G35" i="23"/>
  <c r="P34" i="23"/>
  <c r="O34" i="23"/>
  <c r="N34" i="23"/>
  <c r="M34" i="23"/>
  <c r="L34" i="23"/>
  <c r="K34" i="23"/>
  <c r="J34" i="23"/>
  <c r="I34" i="23"/>
  <c r="H34" i="23"/>
  <c r="G34" i="23"/>
  <c r="P33" i="23"/>
  <c r="O33" i="23"/>
  <c r="N33" i="23"/>
  <c r="M33" i="23"/>
  <c r="L33" i="23"/>
  <c r="K33" i="23"/>
  <c r="J33" i="23"/>
  <c r="I33" i="23"/>
  <c r="H33" i="23"/>
  <c r="G33" i="23"/>
  <c r="P32" i="23"/>
  <c r="O32" i="23"/>
  <c r="N32" i="23"/>
  <c r="M32" i="23"/>
  <c r="L32" i="23"/>
  <c r="K32" i="23"/>
  <c r="J32" i="23"/>
  <c r="I32" i="23"/>
  <c r="H32" i="23"/>
  <c r="G32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S150" i="22"/>
  <c r="R150" i="22"/>
  <c r="P149" i="22"/>
  <c r="G149" i="22"/>
  <c r="Q144" i="22"/>
  <c r="P141" i="22"/>
  <c r="Q139" i="22"/>
  <c r="P136" i="22"/>
  <c r="Q120" i="22"/>
  <c r="Q119" i="22"/>
  <c r="Q116" i="22"/>
  <c r="Q110" i="22"/>
  <c r="Q101" i="22"/>
  <c r="Q97" i="22"/>
  <c r="P90" i="22"/>
  <c r="P79" i="22"/>
  <c r="O79" i="22"/>
  <c r="Q77" i="22"/>
  <c r="P73" i="22"/>
  <c r="O73" i="22"/>
  <c r="Q71" i="22"/>
  <c r="P62" i="22"/>
  <c r="G62" i="22"/>
  <c r="Q61" i="22"/>
  <c r="Q60" i="22"/>
  <c r="Q59" i="22"/>
  <c r="Q57" i="22"/>
  <c r="Q56" i="22"/>
  <c r="Q55" i="22"/>
  <c r="Q53" i="22"/>
  <c r="Q52" i="22"/>
  <c r="Q51" i="22"/>
  <c r="P48" i="22"/>
  <c r="P25" i="22"/>
  <c r="V73" i="9"/>
  <c r="V62" i="9"/>
  <c r="V25" i="9"/>
  <c r="P62" i="4"/>
  <c r="AK25" i="1"/>
  <c r="AX25" i="1"/>
  <c r="E149" i="13"/>
  <c r="E141" i="13"/>
  <c r="E136" i="13"/>
  <c r="E122" i="13"/>
  <c r="E90" i="13"/>
  <c r="E79" i="13"/>
  <c r="E73" i="13"/>
  <c r="E62" i="13"/>
  <c r="E48" i="13"/>
  <c r="E25" i="13"/>
  <c r="E149" i="12"/>
  <c r="E141" i="12"/>
  <c r="E136" i="12"/>
  <c r="E122" i="12"/>
  <c r="E90" i="12"/>
  <c r="E79" i="12"/>
  <c r="E62" i="12"/>
  <c r="E48" i="12"/>
  <c r="AK141" i="1"/>
  <c r="Q140" i="10"/>
  <c r="Q72" i="10"/>
  <c r="Q65" i="10"/>
  <c r="Q23" i="5"/>
  <c r="W53" i="13"/>
  <c r="W58" i="13"/>
  <c r="W67" i="13"/>
  <c r="W98" i="13"/>
  <c r="W140" i="13"/>
  <c r="W143" i="13"/>
  <c r="W147" i="13"/>
  <c r="S149" i="9"/>
  <c r="S141" i="9"/>
  <c r="S136" i="9"/>
  <c r="S122" i="9"/>
  <c r="S90" i="9"/>
  <c r="S79" i="9"/>
  <c r="S73" i="9"/>
  <c r="S25" i="9"/>
  <c r="W149" i="9"/>
  <c r="R149" i="9"/>
  <c r="V149" i="9"/>
  <c r="W141" i="9"/>
  <c r="R141" i="9"/>
  <c r="V141" i="9"/>
  <c r="W136" i="9"/>
  <c r="R136" i="9"/>
  <c r="V136" i="9"/>
  <c r="W122" i="9"/>
  <c r="R122" i="9"/>
  <c r="V122" i="9"/>
  <c r="W90" i="9"/>
  <c r="R90" i="9"/>
  <c r="V90" i="9"/>
  <c r="W79" i="9"/>
  <c r="R79" i="9"/>
  <c r="V79" i="9"/>
  <c r="W73" i="9"/>
  <c r="R73" i="9"/>
  <c r="W62" i="9"/>
  <c r="R62" i="9"/>
  <c r="W48" i="9"/>
  <c r="R48" i="9"/>
  <c r="V48" i="9"/>
  <c r="W25" i="9"/>
  <c r="R25" i="9"/>
  <c r="S25" i="1"/>
  <c r="AI149" i="13"/>
  <c r="AJ148" i="13"/>
  <c r="AJ147" i="13"/>
  <c r="AI141" i="13"/>
  <c r="AH141" i="13"/>
  <c r="AA141" i="13"/>
  <c r="V141" i="13"/>
  <c r="N141" i="13"/>
  <c r="AJ139" i="13"/>
  <c r="AI136" i="13"/>
  <c r="V136" i="13"/>
  <c r="AJ129" i="13"/>
  <c r="AI122" i="13"/>
  <c r="V122" i="13"/>
  <c r="U122" i="13"/>
  <c r="AJ117" i="13"/>
  <c r="AJ104" i="13"/>
  <c r="AJ101" i="13"/>
  <c r="AJ100" i="13"/>
  <c r="AJ97" i="13"/>
  <c r="AI90" i="13"/>
  <c r="V90" i="13"/>
  <c r="AI79" i="13"/>
  <c r="X79" i="13"/>
  <c r="V79" i="13"/>
  <c r="AJ78" i="13"/>
  <c r="AJ75" i="13"/>
  <c r="AI73" i="13"/>
  <c r="AH73" i="13"/>
  <c r="AD73" i="13"/>
  <c r="AC73" i="13"/>
  <c r="Z73" i="13"/>
  <c r="Y73" i="13"/>
  <c r="V73" i="13"/>
  <c r="AJ72" i="13"/>
  <c r="AJ71" i="13"/>
  <c r="AJ70" i="13"/>
  <c r="AJ69" i="13"/>
  <c r="AJ68" i="13"/>
  <c r="AJ67" i="13"/>
  <c r="AJ66" i="13"/>
  <c r="AJ65" i="13"/>
  <c r="AJ64" i="13"/>
  <c r="AJ63" i="13"/>
  <c r="V62" i="13"/>
  <c r="AJ57" i="13"/>
  <c r="AJ53" i="13"/>
  <c r="AJ50" i="13"/>
  <c r="AI48" i="13"/>
  <c r="V48" i="13"/>
  <c r="AJ43" i="13"/>
  <c r="AJ34" i="13"/>
  <c r="AJ33" i="13"/>
  <c r="AI25" i="13"/>
  <c r="V25" i="13"/>
  <c r="AJ24" i="13"/>
  <c r="AI149" i="12"/>
  <c r="AD149" i="12"/>
  <c r="Y149" i="12"/>
  <c r="X149" i="12"/>
  <c r="V149" i="12"/>
  <c r="AJ148" i="12"/>
  <c r="AJ145" i="12"/>
  <c r="AJ143" i="12"/>
  <c r="AI141" i="12"/>
  <c r="AA141" i="12"/>
  <c r="V141" i="12"/>
  <c r="AJ140" i="12"/>
  <c r="W139" i="12"/>
  <c r="AI136" i="12"/>
  <c r="AH136" i="12"/>
  <c r="V136" i="12"/>
  <c r="W134" i="12"/>
  <c r="AJ133" i="12"/>
  <c r="AJ132" i="12"/>
  <c r="W131" i="12"/>
  <c r="AJ127" i="12"/>
  <c r="AI122" i="12"/>
  <c r="AH122" i="12"/>
  <c r="AA122" i="12"/>
  <c r="V122" i="12"/>
  <c r="AJ116" i="12"/>
  <c r="AJ112" i="12"/>
  <c r="AJ111" i="12"/>
  <c r="AJ105" i="12"/>
  <c r="W102" i="12"/>
  <c r="W101" i="12"/>
  <c r="W97" i="12"/>
  <c r="AJ96" i="12"/>
  <c r="AJ92" i="12"/>
  <c r="AI90" i="12"/>
  <c r="V90" i="12"/>
  <c r="AJ87" i="12"/>
  <c r="AJ84" i="12"/>
  <c r="AJ81" i="12"/>
  <c r="AI79" i="12"/>
  <c r="AA79" i="12"/>
  <c r="Y79" i="12"/>
  <c r="X79" i="12"/>
  <c r="V79" i="12"/>
  <c r="AJ78" i="12"/>
  <c r="AJ77" i="12"/>
  <c r="AJ74" i="12"/>
  <c r="AI73" i="12"/>
  <c r="AH73" i="12"/>
  <c r="AD73" i="12"/>
  <c r="AC73" i="12"/>
  <c r="Z73" i="12"/>
  <c r="Y73" i="12"/>
  <c r="V73" i="12"/>
  <c r="AJ71" i="12"/>
  <c r="AJ69" i="12"/>
  <c r="AJ65" i="12"/>
  <c r="V62" i="12"/>
  <c r="U62" i="12"/>
  <c r="AJ61" i="12"/>
  <c r="AJ60" i="12"/>
  <c r="AJ58" i="12"/>
  <c r="AJ57" i="12"/>
  <c r="AJ53" i="12"/>
  <c r="AJ50" i="12"/>
  <c r="AI48" i="12"/>
  <c r="AH48" i="12"/>
  <c r="AD48" i="12"/>
  <c r="AA48" i="12"/>
  <c r="Z48" i="12"/>
  <c r="X48" i="12"/>
  <c r="V48" i="12"/>
  <c r="AJ47" i="12"/>
  <c r="AJ44" i="12"/>
  <c r="AJ43" i="12"/>
  <c r="AJ40" i="12"/>
  <c r="AJ39" i="12"/>
  <c r="AJ35" i="12"/>
  <c r="W35" i="12"/>
  <c r="AJ34" i="12"/>
  <c r="AJ33" i="12"/>
  <c r="AJ30" i="12"/>
  <c r="AI25" i="12"/>
  <c r="V25" i="12"/>
  <c r="U25" i="12"/>
  <c r="AJ24" i="12"/>
  <c r="AJ21" i="12"/>
  <c r="AJ20" i="12"/>
  <c r="AJ13" i="12"/>
  <c r="AD127" i="6"/>
  <c r="AD131" i="6"/>
  <c r="AD133" i="6"/>
  <c r="AD135" i="6"/>
  <c r="AD120" i="6"/>
  <c r="AD96" i="6"/>
  <c r="AD98" i="6"/>
  <c r="AD102" i="6"/>
  <c r="AD84" i="6"/>
  <c r="AD64" i="6"/>
  <c r="AD68" i="6"/>
  <c r="AD70" i="6"/>
  <c r="AD72" i="6"/>
  <c r="AD53" i="6"/>
  <c r="AD55" i="6"/>
  <c r="AD61" i="6"/>
  <c r="AD43" i="6"/>
  <c r="AD47" i="6"/>
  <c r="AD31" i="6"/>
  <c r="AD19" i="6"/>
  <c r="Q144" i="6"/>
  <c r="Q139" i="6"/>
  <c r="Q129" i="6"/>
  <c r="Q86" i="6"/>
  <c r="Q51" i="6"/>
  <c r="Q55" i="6"/>
  <c r="Q43" i="6"/>
  <c r="Q47" i="6"/>
  <c r="Q116" i="5"/>
  <c r="Q120" i="5"/>
  <c r="Q56" i="5"/>
  <c r="Q39" i="5"/>
  <c r="Q43" i="5"/>
  <c r="Q45" i="5"/>
  <c r="Q47" i="5"/>
  <c r="Q24" i="5"/>
  <c r="AD112" i="4"/>
  <c r="Q140" i="4"/>
  <c r="Q56" i="4"/>
  <c r="AX149" i="2"/>
  <c r="AK149" i="2"/>
  <c r="AL143" i="2"/>
  <c r="AX141" i="2"/>
  <c r="AK141" i="2"/>
  <c r="AL139" i="2"/>
  <c r="AX136" i="2"/>
  <c r="AK136" i="2"/>
  <c r="AL129" i="2"/>
  <c r="AX122" i="2"/>
  <c r="AK122" i="2"/>
  <c r="AX90" i="2"/>
  <c r="AK90" i="2"/>
  <c r="AX79" i="2"/>
  <c r="AK79" i="2"/>
  <c r="AX73" i="2"/>
  <c r="AK73" i="2"/>
  <c r="AX62" i="2"/>
  <c r="AK62" i="2"/>
  <c r="AY53" i="2"/>
  <c r="AX48" i="2"/>
  <c r="AK48" i="2"/>
  <c r="AY45" i="2"/>
  <c r="AX25" i="2"/>
  <c r="AK25" i="2"/>
  <c r="AX149" i="1"/>
  <c r="AX141" i="1"/>
  <c r="AX136" i="1"/>
  <c r="AX122" i="1"/>
  <c r="AX90" i="1"/>
  <c r="AX79" i="1"/>
  <c r="AX73" i="1"/>
  <c r="AX62" i="1"/>
  <c r="AX48" i="1"/>
  <c r="AY146" i="1"/>
  <c r="AY144" i="1"/>
  <c r="AY142" i="1"/>
  <c r="AY71" i="1"/>
  <c r="AY44" i="1"/>
  <c r="AY40" i="1"/>
  <c r="AY19" i="1"/>
  <c r="AK149" i="1"/>
  <c r="AK136" i="1"/>
  <c r="AK122" i="1"/>
  <c r="AK90" i="1"/>
  <c r="AK79" i="1"/>
  <c r="AK73" i="1"/>
  <c r="AL61" i="1"/>
  <c r="AK62" i="1"/>
  <c r="AK48" i="1"/>
  <c r="S150" i="5"/>
  <c r="R150" i="3"/>
  <c r="Y150" i="2"/>
  <c r="Y150" i="1"/>
  <c r="P90" i="10"/>
  <c r="Q124" i="9"/>
  <c r="Q22" i="9"/>
  <c r="P149" i="9"/>
  <c r="P141" i="9"/>
  <c r="O141" i="9"/>
  <c r="P136" i="9"/>
  <c r="P122" i="9"/>
  <c r="P90" i="9"/>
  <c r="P79" i="9"/>
  <c r="P73" i="9"/>
  <c r="P62" i="9"/>
  <c r="P48" i="9"/>
  <c r="P25" i="9"/>
  <c r="G25" i="9"/>
  <c r="AC149" i="6"/>
  <c r="AB149" i="6"/>
  <c r="AC141" i="6"/>
  <c r="AB141" i="6"/>
  <c r="T141" i="6"/>
  <c r="AC136" i="6"/>
  <c r="AB136" i="6"/>
  <c r="AC122" i="6"/>
  <c r="U122" i="6"/>
  <c r="AC90" i="6"/>
  <c r="AC79" i="6"/>
  <c r="U79" i="6"/>
  <c r="AC73" i="6"/>
  <c r="AB73" i="6"/>
  <c r="U73" i="6"/>
  <c r="AC62" i="6"/>
  <c r="AC48" i="6"/>
  <c r="AC25" i="6"/>
  <c r="P149" i="6"/>
  <c r="P141" i="6"/>
  <c r="P136" i="6"/>
  <c r="P122" i="6"/>
  <c r="G122" i="6"/>
  <c r="P90" i="6"/>
  <c r="O90" i="6"/>
  <c r="P79" i="6"/>
  <c r="P73" i="6"/>
  <c r="O73" i="6"/>
  <c r="M73" i="6"/>
  <c r="P62" i="6"/>
  <c r="O62" i="6"/>
  <c r="M62" i="6"/>
  <c r="P48" i="6"/>
  <c r="P25" i="6"/>
  <c r="P149" i="5"/>
  <c r="P141" i="5"/>
  <c r="O141" i="5"/>
  <c r="P136" i="5"/>
  <c r="P122" i="5"/>
  <c r="H122" i="5"/>
  <c r="P90" i="5"/>
  <c r="P79" i="5"/>
  <c r="P73" i="5"/>
  <c r="P62" i="5"/>
  <c r="P48" i="5"/>
  <c r="E48" i="5"/>
  <c r="P25" i="5"/>
  <c r="O25" i="5"/>
  <c r="P25" i="4"/>
  <c r="P149" i="4"/>
  <c r="P141" i="4"/>
  <c r="P136" i="4"/>
  <c r="P122" i="4"/>
  <c r="O122" i="4"/>
  <c r="P90" i="4"/>
  <c r="P79" i="4"/>
  <c r="P73" i="4"/>
  <c r="P48" i="4"/>
  <c r="S62" i="1"/>
  <c r="S48" i="1"/>
  <c r="P149" i="3"/>
  <c r="P141" i="3"/>
  <c r="P136" i="3"/>
  <c r="O122" i="3"/>
  <c r="P122" i="3"/>
  <c r="P90" i="3"/>
  <c r="P79" i="3"/>
  <c r="P73" i="3"/>
  <c r="P25" i="3"/>
  <c r="P149" i="2"/>
  <c r="P141" i="2"/>
  <c r="P136" i="2"/>
  <c r="P122" i="2"/>
  <c r="P90" i="2"/>
  <c r="P79" i="2"/>
  <c r="P73" i="2"/>
  <c r="P62" i="2"/>
  <c r="P48" i="2"/>
  <c r="P149" i="1"/>
  <c r="P141" i="1"/>
  <c r="P136" i="1"/>
  <c r="P122" i="1"/>
  <c r="P90" i="1"/>
  <c r="P79" i="1"/>
  <c r="P73" i="1"/>
  <c r="P62" i="1"/>
  <c r="P48" i="1"/>
  <c r="P25" i="2"/>
  <c r="S149" i="1"/>
  <c r="S141" i="1"/>
  <c r="S136" i="1"/>
  <c r="S122" i="1"/>
  <c r="S90" i="1"/>
  <c r="S79" i="1"/>
  <c r="S73" i="1"/>
  <c r="AK150" i="13"/>
  <c r="S48" i="9"/>
  <c r="S62" i="9"/>
  <c r="AY128" i="1"/>
  <c r="AY61" i="1"/>
  <c r="AY45" i="1"/>
  <c r="AY24" i="1"/>
  <c r="AY20" i="1"/>
  <c r="AL146" i="1"/>
  <c r="AL143" i="1"/>
  <c r="AL148" i="1"/>
  <c r="R90" i="6"/>
  <c r="Q110" i="6"/>
  <c r="AY61" i="2"/>
  <c r="AY55" i="2"/>
  <c r="AY47" i="2"/>
  <c r="AL148" i="2"/>
  <c r="AD30" i="6"/>
  <c r="Q134" i="3"/>
  <c r="Q76" i="9"/>
  <c r="R149" i="6"/>
  <c r="AD110" i="6"/>
  <c r="R62" i="6"/>
  <c r="S25" i="6"/>
  <c r="H149" i="6"/>
  <c r="Q75" i="6"/>
  <c r="Q82" i="5"/>
  <c r="Q27" i="5"/>
  <c r="Q28" i="5"/>
  <c r="Q13" i="5"/>
  <c r="AD93" i="4"/>
  <c r="Q143" i="4"/>
  <c r="AD143" i="4"/>
  <c r="AD125" i="4"/>
  <c r="AD65" i="4"/>
  <c r="AY142" i="2"/>
  <c r="AL146" i="2"/>
  <c r="AY147" i="2"/>
  <c r="W83" i="13"/>
  <c r="AD112" i="6"/>
  <c r="Q74" i="6"/>
  <c r="Q123" i="6"/>
  <c r="R25" i="6"/>
  <c r="E149" i="6"/>
  <c r="R136" i="6"/>
  <c r="AD38" i="6"/>
  <c r="F25" i="5"/>
  <c r="Q12" i="5"/>
  <c r="F79" i="5"/>
  <c r="Q38" i="5"/>
  <c r="Q26" i="5"/>
  <c r="AD74" i="4"/>
  <c r="AD123" i="4"/>
  <c r="AD80" i="4"/>
  <c r="AD111" i="4"/>
  <c r="E141" i="4"/>
  <c r="Q80" i="3"/>
  <c r="AY132" i="2"/>
  <c r="AY32" i="2"/>
  <c r="AN25" i="2"/>
  <c r="Q91" i="22"/>
  <c r="G73" i="22"/>
  <c r="AJ58" i="13"/>
  <c r="W61" i="13"/>
  <c r="W31" i="13"/>
  <c r="W64" i="13"/>
  <c r="W104" i="13"/>
  <c r="AJ61" i="13"/>
  <c r="W41" i="13"/>
  <c r="W54" i="13"/>
  <c r="N73" i="13"/>
  <c r="P73" i="13"/>
  <c r="W66" i="13"/>
  <c r="AJ22" i="13"/>
  <c r="AJ49" i="13"/>
  <c r="AJ87" i="13"/>
  <c r="X136" i="13"/>
  <c r="W57" i="13"/>
  <c r="N122" i="13"/>
  <c r="W120" i="13"/>
  <c r="X48" i="13"/>
  <c r="AJ142" i="13"/>
  <c r="AJ138" i="13"/>
  <c r="W148" i="13"/>
  <c r="W137" i="13"/>
  <c r="W115" i="13"/>
  <c r="W116" i="13"/>
  <c r="W101" i="13"/>
  <c r="W81" i="13"/>
  <c r="W71" i="13"/>
  <c r="W68" i="13"/>
  <c r="W70" i="13"/>
  <c r="L73" i="13"/>
  <c r="W50" i="13"/>
  <c r="AJ147" i="12"/>
  <c r="AJ137" i="12"/>
  <c r="AJ124" i="12"/>
  <c r="AD122" i="12"/>
  <c r="AJ101" i="12"/>
  <c r="AJ97" i="12"/>
  <c r="Y90" i="12"/>
  <c r="AJ67" i="12"/>
  <c r="Z25" i="12"/>
  <c r="W128" i="12"/>
  <c r="W83" i="12"/>
  <c r="W56" i="12"/>
  <c r="K141" i="12"/>
  <c r="W138" i="12"/>
  <c r="W124" i="12"/>
  <c r="W133" i="12"/>
  <c r="W63" i="12"/>
  <c r="L48" i="12"/>
  <c r="W14" i="12"/>
  <c r="W22" i="12"/>
  <c r="AJ26" i="12"/>
  <c r="W146" i="13"/>
  <c r="AD63" i="4"/>
  <c r="F141" i="22"/>
  <c r="W30" i="12"/>
  <c r="Q15" i="22"/>
  <c r="Q122" i="12"/>
  <c r="W110" i="13"/>
  <c r="AA122" i="13"/>
  <c r="Q19" i="10"/>
  <c r="P48" i="12"/>
  <c r="AJ84" i="13"/>
  <c r="AL147" i="2"/>
  <c r="Q102" i="3"/>
  <c r="P62" i="12"/>
  <c r="AJ118" i="12"/>
  <c r="W72" i="13"/>
  <c r="AD39" i="4"/>
  <c r="AD97" i="4"/>
  <c r="Q92" i="3"/>
  <c r="AD94" i="4"/>
  <c r="AD22" i="4"/>
  <c r="AD44" i="4"/>
  <c r="AD52" i="4"/>
  <c r="AD76" i="4"/>
  <c r="AD86" i="4"/>
  <c r="AD98" i="4"/>
  <c r="AD134" i="4"/>
  <c r="AD137" i="4"/>
  <c r="Q16" i="5"/>
  <c r="Q17" i="5"/>
  <c r="Q29" i="5"/>
  <c r="Q142" i="6"/>
  <c r="AD77" i="6"/>
  <c r="Q104" i="6"/>
  <c r="AD78" i="6"/>
  <c r="AD113" i="6"/>
  <c r="Q133" i="5"/>
  <c r="Q88" i="6"/>
  <c r="Q100" i="6"/>
  <c r="E122" i="6"/>
  <c r="M122" i="6"/>
  <c r="Q148" i="6"/>
  <c r="AD20" i="6"/>
  <c r="S48" i="6"/>
  <c r="S136" i="6"/>
  <c r="Q80" i="9"/>
  <c r="AD148" i="6"/>
  <c r="Q144" i="9"/>
  <c r="AD89" i="6"/>
  <c r="Q114" i="9"/>
  <c r="Q65" i="3"/>
  <c r="Q30" i="3"/>
  <c r="Q114" i="3"/>
  <c r="AD15" i="4"/>
  <c r="AD61" i="4"/>
  <c r="AD119" i="4"/>
  <c r="Q35" i="5"/>
  <c r="Q76" i="6"/>
  <c r="Q44" i="3"/>
  <c r="Q119" i="4"/>
  <c r="AD68" i="4"/>
  <c r="AD106" i="4"/>
  <c r="Q21" i="5"/>
  <c r="Q32" i="5"/>
  <c r="E79" i="6"/>
  <c r="AD28" i="6"/>
  <c r="AD124" i="6"/>
  <c r="Q130" i="4"/>
  <c r="AD35" i="4"/>
  <c r="AD88" i="4"/>
  <c r="Q14" i="5"/>
  <c r="U90" i="6"/>
  <c r="AD105" i="6"/>
  <c r="Q112" i="9"/>
  <c r="F79" i="9"/>
  <c r="Q65" i="9"/>
  <c r="G149" i="9"/>
  <c r="W77" i="12"/>
  <c r="W103" i="13"/>
  <c r="W134" i="13"/>
  <c r="Q22" i="22"/>
  <c r="Q86" i="22"/>
  <c r="AJ49" i="12"/>
  <c r="W100" i="13"/>
  <c r="Q28" i="22"/>
  <c r="W97" i="13"/>
  <c r="E90" i="22"/>
  <c r="Q80" i="6"/>
  <c r="F62" i="22"/>
  <c r="Q72" i="3"/>
  <c r="Q113" i="4"/>
  <c r="AD99" i="4"/>
  <c r="AD92" i="4"/>
  <c r="U48" i="6"/>
  <c r="AD103" i="4"/>
  <c r="Q22" i="5"/>
  <c r="Q145" i="5"/>
  <c r="Q42" i="6"/>
  <c r="G90" i="6"/>
  <c r="T90" i="6"/>
  <c r="T48" i="6"/>
  <c r="T136" i="6"/>
  <c r="AD146" i="6"/>
  <c r="Q115" i="9"/>
  <c r="Q33" i="5"/>
  <c r="H149" i="5"/>
  <c r="Q43" i="22"/>
  <c r="M122" i="12"/>
  <c r="Z122" i="13"/>
  <c r="L62" i="12"/>
  <c r="AJ126" i="13"/>
  <c r="Q127" i="22"/>
  <c r="AL61" i="2"/>
  <c r="AL41" i="2"/>
  <c r="Q26" i="2"/>
  <c r="Q123" i="2"/>
  <c r="AL15" i="2"/>
  <c r="AL87" i="2"/>
  <c r="AL28" i="2"/>
  <c r="Z48" i="2"/>
  <c r="AL53" i="2"/>
  <c r="AL83" i="2"/>
  <c r="Q134" i="2"/>
  <c r="AL117" i="2"/>
  <c r="AL132" i="2"/>
  <c r="AB149" i="2"/>
  <c r="AY140" i="2"/>
  <c r="AL130" i="2"/>
  <c r="Q18" i="2"/>
  <c r="Q130" i="2"/>
  <c r="AL56" i="2"/>
  <c r="AL76" i="2"/>
  <c r="AL124" i="2"/>
  <c r="AY110" i="1"/>
  <c r="AY148" i="1"/>
  <c r="Q137" i="1"/>
  <c r="AL67" i="2"/>
  <c r="AO141" i="1"/>
  <c r="AE149" i="2"/>
  <c r="O149" i="2"/>
  <c r="E136" i="22"/>
  <c r="Q83" i="22"/>
  <c r="Q13" i="22"/>
  <c r="AJ140" i="13"/>
  <c r="AJ110" i="13"/>
  <c r="AJ118" i="13"/>
  <c r="AJ77" i="13"/>
  <c r="Z25" i="13"/>
  <c r="W78" i="13"/>
  <c r="W91" i="13"/>
  <c r="W112" i="13"/>
  <c r="W114" i="13"/>
  <c r="W135" i="13"/>
  <c r="L141" i="13"/>
  <c r="W145" i="13"/>
  <c r="W95" i="13"/>
  <c r="M90" i="13"/>
  <c r="K79" i="13"/>
  <c r="W77" i="13"/>
  <c r="W96" i="13"/>
  <c r="W99" i="13"/>
  <c r="W130" i="13"/>
  <c r="M25" i="13"/>
  <c r="W21" i="13"/>
  <c r="W29" i="13"/>
  <c r="W33" i="13"/>
  <c r="L48" i="13"/>
  <c r="W47" i="13"/>
  <c r="L62" i="13"/>
  <c r="W56" i="13"/>
  <c r="W65" i="13"/>
  <c r="W23" i="13"/>
  <c r="M48" i="13"/>
  <c r="M62" i="13"/>
  <c r="W17" i="13"/>
  <c r="W59" i="13"/>
  <c r="X122" i="12"/>
  <c r="AJ110" i="12"/>
  <c r="AJ80" i="12"/>
  <c r="AJ32" i="12"/>
  <c r="AJ27" i="12"/>
  <c r="AJ121" i="12"/>
  <c r="AJ22" i="12"/>
  <c r="AJ99" i="12"/>
  <c r="AJ131" i="12"/>
  <c r="AJ134" i="12"/>
  <c r="AJ91" i="12"/>
  <c r="AJ103" i="12"/>
  <c r="AJ45" i="12"/>
  <c r="AA90" i="12"/>
  <c r="AJ139" i="12"/>
  <c r="X136" i="12"/>
  <c r="W34" i="12"/>
  <c r="W88" i="12"/>
  <c r="W118" i="12"/>
  <c r="W125" i="12"/>
  <c r="W140" i="12"/>
  <c r="W142" i="12"/>
  <c r="Q79" i="12"/>
  <c r="Q48" i="12"/>
  <c r="W32" i="12"/>
  <c r="W82" i="12"/>
  <c r="N48" i="12"/>
  <c r="W41" i="12"/>
  <c r="W58" i="12"/>
  <c r="W76" i="12"/>
  <c r="W85" i="12"/>
  <c r="W89" i="12"/>
  <c r="W113" i="12"/>
  <c r="Q136" i="12"/>
  <c r="W144" i="12"/>
  <c r="W148" i="12"/>
  <c r="W39" i="12"/>
  <c r="W106" i="12"/>
  <c r="W43" i="12"/>
  <c r="W104" i="12"/>
  <c r="W121" i="12"/>
  <c r="W51" i="12"/>
  <c r="W40" i="12"/>
  <c r="W53" i="12"/>
  <c r="W55" i="12"/>
  <c r="M90" i="12"/>
  <c r="W110" i="12"/>
  <c r="K122" i="12"/>
  <c r="L141" i="12"/>
  <c r="W61" i="12"/>
  <c r="W103" i="12"/>
  <c r="W84" i="12"/>
  <c r="M48" i="12"/>
  <c r="K62" i="12"/>
  <c r="W67" i="12"/>
  <c r="W71" i="12"/>
  <c r="M79" i="12"/>
  <c r="U79" i="12"/>
  <c r="K90" i="12"/>
  <c r="P90" i="12"/>
  <c r="W98" i="12"/>
  <c r="M136" i="12"/>
  <c r="L79" i="12"/>
  <c r="W45" i="12"/>
  <c r="W92" i="12"/>
  <c r="W112" i="12"/>
  <c r="W94" i="12"/>
  <c r="W50" i="12"/>
  <c r="L149" i="12"/>
  <c r="L25" i="12"/>
  <c r="W12" i="12"/>
  <c r="E141" i="10"/>
  <c r="G25" i="10"/>
  <c r="Q66" i="10"/>
  <c r="Q24" i="10"/>
  <c r="G122" i="10"/>
  <c r="Q75" i="10"/>
  <c r="Q31" i="10"/>
  <c r="Q103" i="10"/>
  <c r="Q49" i="10"/>
  <c r="G136" i="9"/>
  <c r="Q82" i="9"/>
  <c r="Q74" i="9"/>
  <c r="Q40" i="9"/>
  <c r="Q38" i="9"/>
  <c r="E25" i="9"/>
  <c r="Q12" i="9"/>
  <c r="Q19" i="9"/>
  <c r="Q59" i="9"/>
  <c r="G90" i="9"/>
  <c r="Q91" i="9"/>
  <c r="Q100" i="9"/>
  <c r="Q123" i="9"/>
  <c r="Q142" i="10"/>
  <c r="Q81" i="22"/>
  <c r="Q128" i="10"/>
  <c r="N79" i="12"/>
  <c r="W51" i="13"/>
  <c r="AN62" i="2"/>
  <c r="AY68" i="2"/>
  <c r="AO141" i="2"/>
  <c r="AN149" i="2"/>
  <c r="AW149" i="2"/>
  <c r="K79" i="12"/>
  <c r="U136" i="1"/>
  <c r="W75" i="13"/>
  <c r="H48" i="22"/>
  <c r="Q75" i="22"/>
  <c r="Q105" i="22"/>
  <c r="AE136" i="2"/>
  <c r="Q32" i="2"/>
  <c r="Q127" i="2"/>
  <c r="AJ25" i="2"/>
  <c r="AO62" i="2"/>
  <c r="Q16" i="2"/>
  <c r="Q87" i="2"/>
  <c r="AW141" i="1"/>
  <c r="AJ73" i="2"/>
  <c r="AY118" i="2"/>
  <c r="AY64" i="2"/>
  <c r="AY95" i="2"/>
  <c r="AD100" i="4"/>
  <c r="F25" i="9"/>
  <c r="Q77" i="10"/>
  <c r="Q24" i="9"/>
  <c r="Q75" i="9"/>
  <c r="Q88" i="9"/>
  <c r="Q56" i="10"/>
  <c r="F73" i="9"/>
  <c r="E90" i="9"/>
  <c r="O25" i="9"/>
  <c r="Q47" i="9"/>
  <c r="Q116" i="9"/>
  <c r="H141" i="9"/>
  <c r="F141" i="10"/>
  <c r="N62" i="12"/>
  <c r="AJ15" i="12"/>
  <c r="Q35" i="9"/>
  <c r="O73" i="9"/>
  <c r="Q106" i="9"/>
  <c r="Q131" i="9"/>
  <c r="G149" i="10"/>
  <c r="K48" i="12"/>
  <c r="AJ17" i="13"/>
  <c r="Q14" i="9"/>
  <c r="H62" i="9"/>
  <c r="E62" i="9"/>
  <c r="Q57" i="9"/>
  <c r="Q70" i="9"/>
  <c r="O79" i="9"/>
  <c r="E136" i="9"/>
  <c r="Q13" i="10"/>
  <c r="W17" i="12"/>
  <c r="W64" i="12"/>
  <c r="P122" i="12"/>
  <c r="W116" i="12"/>
  <c r="AJ142" i="12"/>
  <c r="AD25" i="12"/>
  <c r="W15" i="13"/>
  <c r="AJ88" i="12"/>
  <c r="E79" i="22"/>
  <c r="Q131" i="22"/>
  <c r="AH25" i="13"/>
  <c r="AJ29" i="13"/>
  <c r="AJ106" i="13"/>
  <c r="Q27" i="22"/>
  <c r="Q78" i="22"/>
  <c r="Q84" i="22"/>
  <c r="Q112" i="22"/>
  <c r="Q129" i="22"/>
  <c r="Q118" i="22"/>
  <c r="U62" i="1"/>
  <c r="G149" i="13"/>
  <c r="AY135" i="2"/>
  <c r="AY145" i="2"/>
  <c r="AF149" i="2"/>
  <c r="AY104" i="2"/>
  <c r="AW79" i="2"/>
  <c r="AY123" i="2"/>
  <c r="AD84" i="4"/>
  <c r="E25" i="5"/>
  <c r="H48" i="9"/>
  <c r="Q83" i="9"/>
  <c r="Q129" i="9"/>
  <c r="Q139" i="9"/>
  <c r="W74" i="12"/>
  <c r="F136" i="9"/>
  <c r="Q34" i="9"/>
  <c r="Q43" i="9"/>
  <c r="Q53" i="9"/>
  <c r="H136" i="9"/>
  <c r="O136" i="9"/>
  <c r="Q145" i="9"/>
  <c r="W111" i="12"/>
  <c r="P149" i="12"/>
  <c r="Q47" i="10"/>
  <c r="AJ123" i="12"/>
  <c r="W88" i="13"/>
  <c r="AJ91" i="13"/>
  <c r="Q117" i="9"/>
  <c r="Q26" i="10"/>
  <c r="Q113" i="10"/>
  <c r="W16" i="12"/>
  <c r="W44" i="12"/>
  <c r="W22" i="13"/>
  <c r="AJ14" i="13"/>
  <c r="AJ123" i="13"/>
  <c r="AJ132" i="13"/>
  <c r="Q35" i="22"/>
  <c r="Q98" i="22"/>
  <c r="G136" i="22"/>
  <c r="Q128" i="22"/>
  <c r="Q59" i="10"/>
  <c r="Q69" i="10"/>
  <c r="W120" i="12"/>
  <c r="W147" i="12"/>
  <c r="U48" i="13"/>
  <c r="AJ20" i="13"/>
  <c r="Q103" i="22"/>
  <c r="W14" i="13"/>
  <c r="K73" i="13"/>
  <c r="W63" i="13"/>
  <c r="W124" i="13"/>
  <c r="W125" i="13"/>
  <c r="W128" i="13"/>
  <c r="W129" i="13"/>
  <c r="W133" i="13"/>
  <c r="K25" i="13"/>
  <c r="W39" i="13"/>
  <c r="W27" i="13"/>
  <c r="W82" i="13"/>
  <c r="W111" i="13"/>
  <c r="Q122" i="13"/>
  <c r="Q48" i="13"/>
  <c r="K62" i="13"/>
  <c r="W123" i="13"/>
  <c r="L25" i="13"/>
  <c r="W13" i="13"/>
  <c r="W26" i="13"/>
  <c r="W30" i="13"/>
  <c r="W35" i="13"/>
  <c r="W38" i="13"/>
  <c r="N48" i="13"/>
  <c r="W42" i="13"/>
  <c r="W43" i="13"/>
  <c r="W76" i="13"/>
  <c r="W86" i="13"/>
  <c r="W92" i="13"/>
  <c r="W105" i="13"/>
  <c r="W113" i="13"/>
  <c r="L122" i="13"/>
  <c r="W24" i="13"/>
  <c r="K90" i="13"/>
  <c r="P79" i="13"/>
  <c r="W131" i="13"/>
  <c r="AJ23" i="13"/>
  <c r="AJ38" i="13"/>
  <c r="AJ46" i="13"/>
  <c r="Z79" i="13"/>
  <c r="AJ74" i="13"/>
  <c r="Z90" i="13"/>
  <c r="AD90" i="13"/>
  <c r="AJ92" i="13"/>
  <c r="AJ103" i="13"/>
  <c r="AJ112" i="13"/>
  <c r="X122" i="13"/>
  <c r="AJ127" i="13"/>
  <c r="AJ102" i="13"/>
  <c r="AJ125" i="13"/>
  <c r="Y90" i="13"/>
  <c r="AJ28" i="13"/>
  <c r="Y122" i="13"/>
  <c r="AD25" i="13"/>
  <c r="AJ86" i="13"/>
  <c r="AJ81" i="13"/>
  <c r="X149" i="13"/>
  <c r="AJ18" i="13"/>
  <c r="AD149" i="13"/>
  <c r="X25" i="13"/>
  <c r="AJ12" i="13"/>
  <c r="AJ13" i="13"/>
  <c r="AJ26" i="13"/>
  <c r="X90" i="13"/>
  <c r="AJ80" i="13"/>
  <c r="AJ88" i="13"/>
  <c r="AJ89" i="13"/>
  <c r="AJ93" i="13"/>
  <c r="AJ96" i="13"/>
  <c r="AD122" i="13"/>
  <c r="AJ120" i="13"/>
  <c r="AJ121" i="13"/>
  <c r="AD136" i="13"/>
  <c r="X141" i="13"/>
  <c r="F141" i="13"/>
  <c r="AJ27" i="13"/>
  <c r="AJ105" i="13"/>
  <c r="AJ16" i="13"/>
  <c r="AJ94" i="13"/>
  <c r="AJ39" i="13"/>
  <c r="AJ137" i="13"/>
  <c r="AJ15" i="13"/>
  <c r="W146" i="12"/>
  <c r="Q149" i="12"/>
  <c r="W126" i="12"/>
  <c r="W137" i="12"/>
  <c r="W28" i="12"/>
  <c r="W29" i="12"/>
  <c r="W33" i="12"/>
  <c r="W46" i="12"/>
  <c r="W47" i="12"/>
  <c r="M62" i="12"/>
  <c r="P73" i="12"/>
  <c r="W96" i="12"/>
  <c r="W100" i="12"/>
  <c r="W115" i="12"/>
  <c r="Q90" i="12"/>
  <c r="W91" i="12"/>
  <c r="W81" i="12"/>
  <c r="W54" i="12"/>
  <c r="W123" i="12"/>
  <c r="W49" i="12"/>
  <c r="W38" i="12"/>
  <c r="Q73" i="12"/>
  <c r="W31" i="12"/>
  <c r="K136" i="12"/>
  <c r="P25" i="12"/>
  <c r="W18" i="12"/>
  <c r="W26" i="12"/>
  <c r="K73" i="12"/>
  <c r="L136" i="12"/>
  <c r="W119" i="12"/>
  <c r="AJ125" i="12"/>
  <c r="X25" i="12"/>
  <c r="AJ16" i="12"/>
  <c r="Y25" i="12"/>
  <c r="AH25" i="12"/>
  <c r="Y136" i="12"/>
  <c r="AC136" i="12"/>
  <c r="AJ126" i="12"/>
  <c r="E149" i="10"/>
  <c r="G73" i="10"/>
  <c r="E79" i="10"/>
  <c r="Q74" i="10"/>
  <c r="G79" i="10"/>
  <c r="Q78" i="10"/>
  <c r="Q83" i="10"/>
  <c r="Q92" i="10"/>
  <c r="Q21" i="10"/>
  <c r="Q17" i="10"/>
  <c r="E25" i="10"/>
  <c r="Q32" i="10"/>
  <c r="Q42" i="10"/>
  <c r="Q99" i="10"/>
  <c r="Q110" i="10"/>
  <c r="F122" i="10"/>
  <c r="Q112" i="10"/>
  <c r="Q119" i="10"/>
  <c r="F136" i="10"/>
  <c r="Q123" i="10"/>
  <c r="Q132" i="10"/>
  <c r="H122" i="10"/>
  <c r="F48" i="10"/>
  <c r="Q18" i="10"/>
  <c r="Q15" i="10"/>
  <c r="Q27" i="10"/>
  <c r="Q60" i="10"/>
  <c r="F73" i="10"/>
  <c r="F90" i="10"/>
  <c r="Q63" i="10"/>
  <c r="Q38" i="10"/>
  <c r="Q125" i="10"/>
  <c r="Q81" i="10"/>
  <c r="E62" i="10"/>
  <c r="Q12" i="10"/>
  <c r="F25" i="10"/>
  <c r="Q20" i="10"/>
  <c r="Q16" i="10"/>
  <c r="H25" i="10"/>
  <c r="Q29" i="10"/>
  <c r="Q30" i="10"/>
  <c r="Q35" i="10"/>
  <c r="H48" i="10"/>
  <c r="Q40" i="10"/>
  <c r="Q45" i="10"/>
  <c r="Q52" i="10"/>
  <c r="Q76" i="10"/>
  <c r="Q80" i="10"/>
  <c r="G90" i="10"/>
  <c r="Q84" i="10"/>
  <c r="Q88" i="10"/>
  <c r="Q117" i="10"/>
  <c r="Q41" i="10"/>
  <c r="F62" i="10"/>
  <c r="H90" i="10"/>
  <c r="Q95" i="10"/>
  <c r="Q137" i="10"/>
  <c r="Q148" i="10"/>
  <c r="Q121" i="10"/>
  <c r="Q81" i="9"/>
  <c r="E73" i="9"/>
  <c r="Q55" i="9"/>
  <c r="Q133" i="9"/>
  <c r="E141" i="9"/>
  <c r="Q93" i="9"/>
  <c r="Q92" i="9"/>
  <c r="Q89" i="9"/>
  <c r="F141" i="9"/>
  <c r="AD63" i="6"/>
  <c r="S62" i="6"/>
  <c r="AD91" i="6"/>
  <c r="R79" i="6"/>
  <c r="AD92" i="6"/>
  <c r="AD114" i="6"/>
  <c r="T62" i="6"/>
  <c r="E62" i="6"/>
  <c r="F136" i="6"/>
  <c r="Q119" i="6"/>
  <c r="M136" i="6"/>
  <c r="F90" i="6"/>
  <c r="F122" i="6"/>
  <c r="M90" i="6"/>
  <c r="Q89" i="6"/>
  <c r="AD26" i="4"/>
  <c r="AD124" i="4"/>
  <c r="R73" i="4"/>
  <c r="AD49" i="4"/>
  <c r="AD14" i="4"/>
  <c r="Q146" i="4"/>
  <c r="Q126" i="4"/>
  <c r="Q142" i="4"/>
  <c r="Q144" i="4"/>
  <c r="Q32" i="4"/>
  <c r="G122" i="4"/>
  <c r="H122" i="4"/>
  <c r="Q121" i="4"/>
  <c r="O136" i="4"/>
  <c r="Q134" i="4"/>
  <c r="H149" i="4"/>
  <c r="F149" i="4"/>
  <c r="F122" i="4"/>
  <c r="Q110" i="4"/>
  <c r="E122" i="4"/>
  <c r="Q114" i="4"/>
  <c r="E136" i="4"/>
  <c r="Q123" i="4"/>
  <c r="Q137" i="4"/>
  <c r="Q55" i="4"/>
  <c r="Q60" i="4"/>
  <c r="Q61" i="4"/>
  <c r="H90" i="4"/>
  <c r="Q86" i="4"/>
  <c r="Q88" i="4"/>
  <c r="Q92" i="4"/>
  <c r="Q95" i="4"/>
  <c r="Q99" i="4"/>
  <c r="Q102" i="4"/>
  <c r="Q103" i="4"/>
  <c r="Q17" i="4"/>
  <c r="O25" i="4"/>
  <c r="Q28" i="4"/>
  <c r="Q30" i="4"/>
  <c r="Q31" i="4"/>
  <c r="Q39" i="4"/>
  <c r="O48" i="4"/>
  <c r="Q43" i="4"/>
  <c r="Q46" i="4"/>
  <c r="Q47" i="4"/>
  <c r="G62" i="4"/>
  <c r="Q52" i="4"/>
  <c r="Q57" i="4"/>
  <c r="Q59" i="4"/>
  <c r="Q64" i="4"/>
  <c r="F79" i="4"/>
  <c r="Q78" i="4"/>
  <c r="O90" i="4"/>
  <c r="Q84" i="4"/>
  <c r="Q87" i="4"/>
  <c r="Q89" i="4"/>
  <c r="Q96" i="4"/>
  <c r="Q98" i="4"/>
  <c r="Q100" i="4"/>
  <c r="Q101" i="4"/>
  <c r="Q104" i="4"/>
  <c r="Q18" i="4"/>
  <c r="Q29" i="4"/>
  <c r="F48" i="4"/>
  <c r="Q44" i="4"/>
  <c r="F79" i="3"/>
  <c r="Q104" i="3"/>
  <c r="O141" i="3"/>
  <c r="E149" i="3"/>
  <c r="Q143" i="3"/>
  <c r="G149" i="3"/>
  <c r="O149" i="3"/>
  <c r="Q145" i="3"/>
  <c r="Q147" i="3"/>
  <c r="Q148" i="3"/>
  <c r="Q116" i="3"/>
  <c r="Q120" i="3"/>
  <c r="Q121" i="3"/>
  <c r="E136" i="3"/>
  <c r="Q125" i="3"/>
  <c r="Q110" i="3"/>
  <c r="E25" i="3"/>
  <c r="Q112" i="3"/>
  <c r="E73" i="3"/>
  <c r="Q129" i="3"/>
  <c r="Q131" i="3"/>
  <c r="AY23" i="2"/>
  <c r="AY29" i="2"/>
  <c r="AY74" i="2"/>
  <c r="AN79" i="2"/>
  <c r="AM90" i="2"/>
  <c r="AO149" i="2"/>
  <c r="AM136" i="2"/>
  <c r="AM25" i="2"/>
  <c r="AY94" i="2"/>
  <c r="AY100" i="2"/>
  <c r="AA149" i="2"/>
  <c r="AL31" i="2"/>
  <c r="AL32" i="2"/>
  <c r="AL39" i="2"/>
  <c r="AL68" i="2"/>
  <c r="AL72" i="2"/>
  <c r="AL95" i="2"/>
  <c r="AL100" i="2"/>
  <c r="AL116" i="2"/>
  <c r="AC141" i="2"/>
  <c r="Q12" i="2"/>
  <c r="G25" i="2"/>
  <c r="E48" i="2"/>
  <c r="F62" i="2"/>
  <c r="Q50" i="2"/>
  <c r="O62" i="2"/>
  <c r="Q57" i="2"/>
  <c r="Q59" i="2"/>
  <c r="Q115" i="2"/>
  <c r="Q120" i="2"/>
  <c r="F136" i="2"/>
  <c r="Q133" i="2"/>
  <c r="G62" i="2"/>
  <c r="E25" i="2"/>
  <c r="Q104" i="2"/>
  <c r="Q105" i="2"/>
  <c r="Q113" i="2"/>
  <c r="Q132" i="2"/>
  <c r="Q110" i="2"/>
  <c r="Q58" i="2"/>
  <c r="Q64" i="2"/>
  <c r="E79" i="2"/>
  <c r="Q118" i="2"/>
  <c r="E136" i="2"/>
  <c r="G136" i="2"/>
  <c r="F141" i="2"/>
  <c r="Q139" i="2"/>
  <c r="Q102" i="2"/>
  <c r="Q103" i="2"/>
  <c r="AY31" i="1"/>
  <c r="AY32" i="1"/>
  <c r="AL111" i="1"/>
  <c r="AO149" i="1"/>
  <c r="AY143" i="1"/>
  <c r="AP149" i="1"/>
  <c r="AM149" i="1"/>
  <c r="AY120" i="1"/>
  <c r="AJ48" i="1"/>
  <c r="AJ62" i="1"/>
  <c r="AA73" i="1"/>
  <c r="AL128" i="1"/>
  <c r="AL116" i="1"/>
  <c r="AC149" i="1"/>
  <c r="Z149" i="1"/>
  <c r="Q67" i="1"/>
  <c r="Q126" i="1"/>
  <c r="O141" i="1"/>
  <c r="F149" i="1"/>
  <c r="Q146" i="1"/>
  <c r="G90" i="22"/>
  <c r="Q93" i="22"/>
  <c r="Q49" i="22"/>
  <c r="Q40" i="22"/>
  <c r="F136" i="22"/>
  <c r="Q63" i="22"/>
  <c r="Q125" i="22"/>
  <c r="Q113" i="22"/>
  <c r="AL32" i="1"/>
  <c r="F141" i="3"/>
  <c r="Q138" i="3"/>
  <c r="Q13" i="4"/>
  <c r="H73" i="4"/>
  <c r="Q63" i="4"/>
  <c r="Q75" i="4"/>
  <c r="Q81" i="4"/>
  <c r="Q51" i="5"/>
  <c r="F62" i="5"/>
  <c r="G90" i="5"/>
  <c r="Q83" i="5"/>
  <c r="Q92" i="5"/>
  <c r="F122" i="5"/>
  <c r="Q110" i="5"/>
  <c r="Q123" i="5"/>
  <c r="H136" i="5"/>
  <c r="E73" i="4"/>
  <c r="F90" i="5"/>
  <c r="G141" i="1"/>
  <c r="AL47" i="1"/>
  <c r="Q23" i="4"/>
  <c r="Q20" i="4"/>
  <c r="Q27" i="4"/>
  <c r="Q33" i="4"/>
  <c r="Q42" i="4"/>
  <c r="E48" i="4"/>
  <c r="Q69" i="4"/>
  <c r="E79" i="4"/>
  <c r="G79" i="4"/>
  <c r="Q76" i="4"/>
  <c r="Q80" i="4"/>
  <c r="F90" i="4"/>
  <c r="E90" i="4"/>
  <c r="Q83" i="4"/>
  <c r="Q91" i="4"/>
  <c r="Q68" i="5"/>
  <c r="Q76" i="5"/>
  <c r="Q80" i="5"/>
  <c r="E90" i="5"/>
  <c r="Q89" i="5"/>
  <c r="Q93" i="5"/>
  <c r="Q97" i="5"/>
  <c r="G122" i="5"/>
  <c r="Q111" i="5"/>
  <c r="Q112" i="5"/>
  <c r="Q113" i="5"/>
  <c r="E122" i="5"/>
  <c r="Q115" i="5"/>
  <c r="AF25" i="1"/>
  <c r="Q94" i="4"/>
  <c r="H62" i="5"/>
  <c r="F136" i="5"/>
  <c r="Q118" i="1"/>
  <c r="AF73" i="1"/>
  <c r="AL13" i="1"/>
  <c r="Q140" i="5"/>
  <c r="Q50" i="4"/>
  <c r="Q52" i="5"/>
  <c r="Q38" i="4"/>
  <c r="Q91" i="5"/>
  <c r="Q22" i="4"/>
  <c r="H48" i="4"/>
  <c r="Q40" i="4"/>
  <c r="Q51" i="4"/>
  <c r="H62" i="4"/>
  <c r="Q54" i="4"/>
  <c r="E62" i="4"/>
  <c r="G79" i="5"/>
  <c r="Q77" i="5"/>
  <c r="Q129" i="5"/>
  <c r="G149" i="5"/>
  <c r="Q142" i="5"/>
  <c r="E149" i="5"/>
  <c r="Q144" i="5"/>
  <c r="Q26" i="6"/>
  <c r="Q27" i="6"/>
  <c r="Q29" i="6"/>
  <c r="G48" i="6"/>
  <c r="Q39" i="6"/>
  <c r="AL15" i="1"/>
  <c r="G136" i="5"/>
  <c r="E73" i="5"/>
  <c r="Q77" i="4"/>
  <c r="Q67" i="4"/>
  <c r="Q144" i="3"/>
  <c r="Q137" i="5"/>
  <c r="G48" i="4"/>
  <c r="Q63" i="5"/>
  <c r="Q38" i="6"/>
  <c r="AL14" i="2"/>
  <c r="AL13" i="2"/>
  <c r="AL74" i="2"/>
  <c r="AL134" i="2"/>
  <c r="AY138" i="1"/>
  <c r="Q27" i="2"/>
  <c r="Q33" i="2"/>
  <c r="Q44" i="2"/>
  <c r="Q65" i="2"/>
  <c r="Q66" i="2"/>
  <c r="Q69" i="2"/>
  <c r="H73" i="2"/>
  <c r="H62" i="2"/>
  <c r="Q63" i="1"/>
  <c r="Q104" i="1"/>
  <c r="AL67" i="1"/>
  <c r="AL80" i="1"/>
  <c r="AF90" i="1"/>
  <c r="AL87" i="1"/>
  <c r="AL34" i="2"/>
  <c r="AB48" i="2"/>
  <c r="AL47" i="2"/>
  <c r="AL64" i="2"/>
  <c r="AF73" i="2"/>
  <c r="Z73" i="2"/>
  <c r="AL70" i="2"/>
  <c r="AL71" i="2"/>
  <c r="Z90" i="2"/>
  <c r="AF122" i="1"/>
  <c r="AL133" i="1"/>
  <c r="AY57" i="1"/>
  <c r="F25" i="2"/>
  <c r="Q38" i="2"/>
  <c r="G48" i="2"/>
  <c r="Q45" i="2"/>
  <c r="Q49" i="2"/>
  <c r="Q71" i="2"/>
  <c r="Q86" i="2"/>
  <c r="Q88" i="2"/>
  <c r="Q89" i="2"/>
  <c r="Q91" i="2"/>
  <c r="Q94" i="2"/>
  <c r="Q95" i="2"/>
  <c r="H122" i="2"/>
  <c r="Q116" i="2"/>
  <c r="O136" i="2"/>
  <c r="AL127" i="2"/>
  <c r="AL133" i="2"/>
  <c r="AY14" i="2"/>
  <c r="AY30" i="2"/>
  <c r="AY33" i="2"/>
  <c r="AY65" i="2"/>
  <c r="AY119" i="2"/>
  <c r="AY120" i="2"/>
  <c r="AP136" i="2"/>
  <c r="AN136" i="2"/>
  <c r="AO136" i="2"/>
  <c r="AY129" i="2"/>
  <c r="AY134" i="2"/>
  <c r="Q106" i="3"/>
  <c r="H122" i="3"/>
  <c r="Q119" i="3"/>
  <c r="Q126" i="3"/>
  <c r="Q128" i="3"/>
  <c r="G122" i="1"/>
  <c r="O122" i="1"/>
  <c r="E136" i="1"/>
  <c r="Q128" i="1"/>
  <c r="Q132" i="1"/>
  <c r="Q139" i="1"/>
  <c r="Q142" i="1"/>
  <c r="AL112" i="1"/>
  <c r="AL118" i="1"/>
  <c r="AJ79" i="1"/>
  <c r="Q131" i="2"/>
  <c r="AP79" i="1"/>
  <c r="AN122" i="1"/>
  <c r="Q29" i="2"/>
  <c r="Q30" i="2"/>
  <c r="Q84" i="2"/>
  <c r="O141" i="2"/>
  <c r="AL52" i="2"/>
  <c r="AL57" i="2"/>
  <c r="AL59" i="2"/>
  <c r="AB73" i="2"/>
  <c r="AL75" i="2"/>
  <c r="AP73" i="2"/>
  <c r="AY83" i="2"/>
  <c r="Q46" i="5"/>
  <c r="G79" i="1"/>
  <c r="Q135" i="1"/>
  <c r="AW149" i="1"/>
  <c r="Q81" i="2"/>
  <c r="E90" i="2"/>
  <c r="F90" i="2"/>
  <c r="Q129" i="2"/>
  <c r="Q140" i="2"/>
  <c r="Q142" i="2"/>
  <c r="H149" i="2"/>
  <c r="Q144" i="2"/>
  <c r="AJ48" i="2"/>
  <c r="AL40" i="2"/>
  <c r="AL43" i="2"/>
  <c r="AL138" i="2"/>
  <c r="AY12" i="2"/>
  <c r="AR25" i="2"/>
  <c r="AY13" i="2"/>
  <c r="AW25" i="2"/>
  <c r="AY16" i="2"/>
  <c r="AP25" i="2"/>
  <c r="AY27" i="2"/>
  <c r="AY35" i="2"/>
  <c r="AY69" i="2"/>
  <c r="AY86" i="2"/>
  <c r="AY138" i="2"/>
  <c r="AW141" i="2"/>
  <c r="H25" i="3"/>
  <c r="Q15" i="3"/>
  <c r="Q16" i="3"/>
  <c r="Q19" i="3"/>
  <c r="Q21" i="3"/>
  <c r="Q22" i="3"/>
  <c r="Q26" i="3"/>
  <c r="Q33" i="3"/>
  <c r="Q41" i="3"/>
  <c r="Q42" i="3"/>
  <c r="Q47" i="3"/>
  <c r="Q49" i="3"/>
  <c r="Q51" i="3"/>
  <c r="Q53" i="3"/>
  <c r="Q54" i="3"/>
  <c r="Q55" i="3"/>
  <c r="Q71" i="3"/>
  <c r="F73" i="3"/>
  <c r="G79" i="3"/>
  <c r="H90" i="3"/>
  <c r="E90" i="3"/>
  <c r="Q82" i="3"/>
  <c r="Q89" i="3"/>
  <c r="Q91" i="3"/>
  <c r="Q94" i="3"/>
  <c r="Q139" i="3"/>
  <c r="Q68" i="4"/>
  <c r="Q19" i="5"/>
  <c r="U25" i="6"/>
  <c r="Q135" i="3"/>
  <c r="G141" i="3"/>
  <c r="H141" i="3"/>
  <c r="H149" i="3"/>
  <c r="Q97" i="4"/>
  <c r="Y136" i="13"/>
  <c r="AL50" i="2"/>
  <c r="AP62" i="2"/>
  <c r="AY50" i="2"/>
  <c r="AR62" i="2"/>
  <c r="AW62" i="2"/>
  <c r="AY56" i="2"/>
  <c r="AN73" i="2"/>
  <c r="AO73" i="2"/>
  <c r="AR79" i="2"/>
  <c r="AY80" i="2"/>
  <c r="AR90" i="2"/>
  <c r="AY84" i="2"/>
  <c r="AW90" i="2"/>
  <c r="AY87" i="2"/>
  <c r="AY88" i="2"/>
  <c r="AY92" i="2"/>
  <c r="AY97" i="2"/>
  <c r="AY101" i="2"/>
  <c r="AY102" i="2"/>
  <c r="Q56" i="3"/>
  <c r="Q69" i="3"/>
  <c r="Q77" i="3"/>
  <c r="Q97" i="3"/>
  <c r="Q100" i="3"/>
  <c r="O48" i="5"/>
  <c r="H48" i="5"/>
  <c r="Q50" i="5"/>
  <c r="O62" i="5"/>
  <c r="Q54" i="5"/>
  <c r="Q65" i="5"/>
  <c r="O73" i="5"/>
  <c r="Q75" i="5"/>
  <c r="Q114" i="6"/>
  <c r="AJ30" i="13"/>
  <c r="AD48" i="13"/>
  <c r="AH136" i="13"/>
  <c r="F62" i="6"/>
  <c r="T79" i="6"/>
  <c r="S90" i="6"/>
  <c r="AD106" i="6"/>
  <c r="T122" i="6"/>
  <c r="U136" i="6"/>
  <c r="Q44" i="10"/>
  <c r="AJ128" i="13"/>
  <c r="AD81" i="4"/>
  <c r="AD82" i="4"/>
  <c r="AD89" i="4"/>
  <c r="AD91" i="4"/>
  <c r="AD96" i="4"/>
  <c r="AD102" i="4"/>
  <c r="AD104" i="4"/>
  <c r="AD110" i="4"/>
  <c r="AD115" i="4"/>
  <c r="AD121" i="4"/>
  <c r="AD126" i="4"/>
  <c r="Q99" i="5"/>
  <c r="Q114" i="5"/>
  <c r="E136" i="5"/>
  <c r="Q131" i="5"/>
  <c r="G25" i="6"/>
  <c r="Q28" i="6"/>
  <c r="Q32" i="6"/>
  <c r="Q146" i="6"/>
  <c r="Q28" i="10"/>
  <c r="Q67" i="10"/>
  <c r="Y122" i="12"/>
  <c r="AC122" i="12"/>
  <c r="AJ55" i="13"/>
  <c r="AJ83" i="13"/>
  <c r="AJ119" i="13"/>
  <c r="AJ146" i="13"/>
  <c r="H79" i="6"/>
  <c r="Q17" i="9"/>
  <c r="Q42" i="9"/>
  <c r="Q58" i="9"/>
  <c r="Q61" i="9"/>
  <c r="Q86" i="9"/>
  <c r="O90" i="9"/>
  <c r="Q22" i="10"/>
  <c r="Q70" i="10"/>
  <c r="F79" i="10"/>
  <c r="Q98" i="10"/>
  <c r="Q138" i="10"/>
  <c r="AJ31" i="13"/>
  <c r="Y48" i="13"/>
  <c r="AH90" i="13"/>
  <c r="H79" i="22"/>
  <c r="Q76" i="22"/>
  <c r="Q106" i="22"/>
  <c r="Q45" i="9"/>
  <c r="G48" i="9"/>
  <c r="Q54" i="9"/>
  <c r="Q98" i="9"/>
  <c r="F122" i="9"/>
  <c r="Q68" i="10"/>
  <c r="Q94" i="10"/>
  <c r="U90" i="13"/>
  <c r="P122" i="13"/>
  <c r="Q18" i="22"/>
  <c r="Q38" i="22"/>
  <c r="Q87" i="22"/>
  <c r="H25" i="9"/>
  <c r="F48" i="9"/>
  <c r="Q52" i="9"/>
  <c r="F62" i="9"/>
  <c r="Q63" i="9"/>
  <c r="G73" i="9"/>
  <c r="Q77" i="9"/>
  <c r="Q101" i="9"/>
  <c r="Q110" i="9"/>
  <c r="Q120" i="9"/>
  <c r="Q134" i="9"/>
  <c r="Q61" i="10"/>
  <c r="Q97" i="10"/>
  <c r="F149" i="10"/>
  <c r="L73" i="12"/>
  <c r="N73" i="12"/>
  <c r="W87" i="12"/>
  <c r="M149" i="12"/>
  <c r="AD136" i="12"/>
  <c r="Y25" i="13"/>
  <c r="Q17" i="22"/>
  <c r="O25" i="22"/>
  <c r="Q32" i="22"/>
  <c r="Q94" i="22"/>
  <c r="O136" i="22"/>
  <c r="Q130" i="22"/>
  <c r="AL12" i="1"/>
  <c r="AL19" i="1"/>
  <c r="AL27" i="1"/>
  <c r="AL29" i="1"/>
  <c r="AL30" i="1"/>
  <c r="AB48" i="1"/>
  <c r="AF48" i="1"/>
  <c r="AL39" i="1"/>
  <c r="Q75" i="1"/>
  <c r="Q105" i="1"/>
  <c r="Q116" i="1"/>
  <c r="Q111" i="1"/>
  <c r="Z48" i="1"/>
  <c r="AB73" i="1"/>
  <c r="Z79" i="1"/>
  <c r="AL97" i="1"/>
  <c r="AL115" i="1"/>
  <c r="AE122" i="2"/>
  <c r="Q29" i="3"/>
  <c r="Q146" i="3"/>
  <c r="F149" i="3"/>
  <c r="E25" i="4"/>
  <c r="Q12" i="4"/>
  <c r="Q34" i="4"/>
  <c r="AN141" i="2"/>
  <c r="AP90" i="2"/>
  <c r="Q138" i="2"/>
  <c r="H90" i="2"/>
  <c r="AL69" i="2"/>
  <c r="E141" i="1"/>
  <c r="AC122" i="2"/>
  <c r="AB62" i="2"/>
  <c r="G149" i="2"/>
  <c r="AF62" i="2"/>
  <c r="Z141" i="2"/>
  <c r="AL38" i="2"/>
  <c r="AL27" i="2"/>
  <c r="AL86" i="2"/>
  <c r="Z79" i="2"/>
  <c r="Q31" i="3"/>
  <c r="Q52" i="3"/>
  <c r="AY125" i="2"/>
  <c r="Q142" i="3"/>
  <c r="Q74" i="3"/>
  <c r="Q76" i="1"/>
  <c r="Q82" i="1"/>
  <c r="Q92" i="1"/>
  <c r="E149" i="1"/>
  <c r="G149" i="1"/>
  <c r="O149" i="1"/>
  <c r="AL22" i="1"/>
  <c r="AL14" i="1"/>
  <c r="AC48" i="1"/>
  <c r="AC136" i="1"/>
  <c r="AL125" i="1"/>
  <c r="AB149" i="1"/>
  <c r="AF149" i="1"/>
  <c r="Q13" i="3"/>
  <c r="Q24" i="4"/>
  <c r="Q21" i="4"/>
  <c r="Q19" i="4"/>
  <c r="Q15" i="4"/>
  <c r="Q14" i="4"/>
  <c r="H25" i="4"/>
  <c r="G25" i="4"/>
  <c r="F62" i="4"/>
  <c r="Q123" i="1"/>
  <c r="O136" i="1"/>
  <c r="Q121" i="2"/>
  <c r="Q124" i="2"/>
  <c r="AL33" i="2"/>
  <c r="AC48" i="2"/>
  <c r="AF48" i="2"/>
  <c r="AL46" i="2"/>
  <c r="AL91" i="2"/>
  <c r="AY81" i="2"/>
  <c r="AY106" i="2"/>
  <c r="Q78" i="3"/>
  <c r="F90" i="3"/>
  <c r="Q83" i="3"/>
  <c r="Q93" i="3"/>
  <c r="Q101" i="3"/>
  <c r="Q118" i="3"/>
  <c r="Q123" i="3"/>
  <c r="F136" i="3"/>
  <c r="Q132" i="3"/>
  <c r="Q133" i="3"/>
  <c r="E141" i="3"/>
  <c r="Q137" i="3"/>
  <c r="AL81" i="1"/>
  <c r="Q39" i="2"/>
  <c r="F48" i="2"/>
  <c r="Q41" i="2"/>
  <c r="H141" i="2"/>
  <c r="AL16" i="2"/>
  <c r="Z62" i="2"/>
  <c r="AL55" i="2"/>
  <c r="AA73" i="2"/>
  <c r="AL63" i="2"/>
  <c r="Z136" i="2"/>
  <c r="AA136" i="2"/>
  <c r="AL137" i="2"/>
  <c r="AY22" i="2"/>
  <c r="AY38" i="2"/>
  <c r="Q63" i="3"/>
  <c r="H73" i="3"/>
  <c r="O73" i="3"/>
  <c r="R79" i="4"/>
  <c r="AD77" i="4"/>
  <c r="Q140" i="3"/>
  <c r="AD75" i="4"/>
  <c r="Q30" i="5"/>
  <c r="Q46" i="10"/>
  <c r="G48" i="10"/>
  <c r="H73" i="10"/>
  <c r="AJ90" i="1"/>
  <c r="Q43" i="2"/>
  <c r="AL119" i="2"/>
  <c r="AY52" i="2"/>
  <c r="AY91" i="2"/>
  <c r="Q20" i="3"/>
  <c r="Q27" i="3"/>
  <c r="Q49" i="4"/>
  <c r="Q25" i="12"/>
  <c r="W19" i="12"/>
  <c r="R149" i="4"/>
  <c r="AD142" i="4"/>
  <c r="H25" i="6"/>
  <c r="Q16" i="6"/>
  <c r="G73" i="5"/>
  <c r="Q28" i="9"/>
  <c r="Q41" i="9"/>
  <c r="Q50" i="9"/>
  <c r="Q60" i="9"/>
  <c r="Q69" i="9"/>
  <c r="E79" i="9"/>
  <c r="Q95" i="9"/>
  <c r="Q87" i="10"/>
  <c r="Q126" i="10"/>
  <c r="Q100" i="1"/>
  <c r="H122" i="1"/>
  <c r="AL93" i="1"/>
  <c r="AP141" i="1"/>
  <c r="Q128" i="2"/>
  <c r="AY17" i="2"/>
  <c r="AO79" i="2"/>
  <c r="AY89" i="2"/>
  <c r="AY117" i="2"/>
  <c r="F25" i="3"/>
  <c r="Q70" i="3"/>
  <c r="H79" i="3"/>
  <c r="AD12" i="4"/>
  <c r="Q58" i="4"/>
  <c r="Q31" i="5"/>
  <c r="Q121" i="5"/>
  <c r="Q147" i="5"/>
  <c r="E136" i="6"/>
  <c r="AD32" i="6"/>
  <c r="O48" i="9"/>
  <c r="Q102" i="9"/>
  <c r="F149" i="9"/>
  <c r="N90" i="12"/>
  <c r="Q88" i="5"/>
  <c r="F79" i="6"/>
  <c r="Q18" i="9"/>
  <c r="Q143" i="9"/>
  <c r="L122" i="12"/>
  <c r="P48" i="13"/>
  <c r="O48" i="22"/>
  <c r="AJ93" i="12"/>
  <c r="W46" i="13"/>
  <c r="N25" i="12"/>
  <c r="AJ17" i="12"/>
  <c r="AJ114" i="12"/>
  <c r="W20" i="13"/>
  <c r="AJ130" i="13"/>
  <c r="J141" i="12"/>
  <c r="K136" i="13"/>
  <c r="AA90" i="13"/>
  <c r="AJ114" i="13"/>
  <c r="Q19" i="22"/>
  <c r="Q47" i="22"/>
  <c r="F90" i="22"/>
  <c r="J149" i="12"/>
  <c r="U136" i="13"/>
  <c r="AJ19" i="13"/>
  <c r="AJ85" i="13"/>
  <c r="AJ124" i="13"/>
  <c r="AJ133" i="13"/>
  <c r="Q30" i="22"/>
  <c r="Q39" i="22"/>
  <c r="Q124" i="22"/>
  <c r="Q133" i="22"/>
  <c r="Q121" i="22"/>
  <c r="J122" i="12"/>
  <c r="Q80" i="1"/>
  <c r="E90" i="1"/>
  <c r="Q83" i="1"/>
  <c r="Q68" i="1"/>
  <c r="E73" i="1"/>
  <c r="E79" i="1"/>
  <c r="Q114" i="1"/>
  <c r="F122" i="1"/>
  <c r="Q84" i="1"/>
  <c r="E122" i="1"/>
  <c r="Q120" i="1"/>
  <c r="Q125" i="1"/>
  <c r="Q134" i="1"/>
  <c r="AL31" i="1"/>
  <c r="AL34" i="1"/>
  <c r="AB90" i="1"/>
  <c r="AL83" i="1"/>
  <c r="F73" i="2"/>
  <c r="AL26" i="2"/>
  <c r="AW136" i="2"/>
  <c r="F73" i="1"/>
  <c r="Q138" i="1"/>
  <c r="AL57" i="1"/>
  <c r="AL92" i="1"/>
  <c r="AO90" i="2"/>
  <c r="AY111" i="2"/>
  <c r="R48" i="4"/>
  <c r="AD38" i="4"/>
  <c r="G136" i="1"/>
  <c r="H79" i="1"/>
  <c r="AL49" i="1"/>
  <c r="AL117" i="1"/>
  <c r="AJ122" i="1"/>
  <c r="Q40" i="3"/>
  <c r="AF141" i="2"/>
  <c r="AY57" i="2"/>
  <c r="Q103" i="3"/>
  <c r="AK150" i="2"/>
  <c r="AY56" i="1"/>
  <c r="Q22" i="2"/>
  <c r="Q74" i="2"/>
  <c r="F79" i="2"/>
  <c r="Q99" i="2"/>
  <c r="AL17" i="2"/>
  <c r="AY76" i="2"/>
  <c r="O136" i="3"/>
  <c r="H136" i="3"/>
  <c r="Q15" i="2"/>
  <c r="Q80" i="2"/>
  <c r="Q143" i="2"/>
  <c r="AY82" i="2"/>
  <c r="AY133" i="2"/>
  <c r="Q43" i="3"/>
  <c r="Q99" i="3"/>
  <c r="Q130" i="3"/>
  <c r="O73" i="4"/>
  <c r="AD111" i="6"/>
  <c r="R122" i="6"/>
  <c r="AY145" i="1"/>
  <c r="Q14" i="2"/>
  <c r="E73" i="2"/>
  <c r="Q68" i="2"/>
  <c r="G90" i="2"/>
  <c r="Q92" i="2"/>
  <c r="AY85" i="2"/>
  <c r="AY130" i="2"/>
  <c r="Q125" i="4"/>
  <c r="F136" i="4"/>
  <c r="AD21" i="4"/>
  <c r="Q137" i="6"/>
  <c r="S79" i="6"/>
  <c r="AD74" i="6"/>
  <c r="Q112" i="2"/>
  <c r="Q114" i="2"/>
  <c r="AP141" i="2"/>
  <c r="Q57" i="3"/>
  <c r="G122" i="3"/>
  <c r="Q105" i="4"/>
  <c r="E149" i="4"/>
  <c r="AD19" i="4"/>
  <c r="R90" i="4"/>
  <c r="Q86" i="5"/>
  <c r="Q98" i="2"/>
  <c r="Q135" i="2"/>
  <c r="AE62" i="2"/>
  <c r="AM62" i="2"/>
  <c r="Q61" i="3"/>
  <c r="Q76" i="3"/>
  <c r="Q84" i="3"/>
  <c r="Q113" i="3"/>
  <c r="Q124" i="3"/>
  <c r="R25" i="4"/>
  <c r="Q116" i="4"/>
  <c r="Q129" i="4"/>
  <c r="AD17" i="4"/>
  <c r="AD27" i="4"/>
  <c r="R136" i="4"/>
  <c r="AD129" i="4"/>
  <c r="G48" i="5"/>
  <c r="E62" i="5"/>
  <c r="Q58" i="5"/>
  <c r="F73" i="5"/>
  <c r="Q101" i="5"/>
  <c r="Q105" i="5"/>
  <c r="Q128" i="5"/>
  <c r="Q21" i="6"/>
  <c r="Q49" i="6"/>
  <c r="Q124" i="6"/>
  <c r="AD143" i="6"/>
  <c r="AE48" i="2"/>
  <c r="AY63" i="2"/>
  <c r="Q35" i="3"/>
  <c r="Q60" i="3"/>
  <c r="Q35" i="4"/>
  <c r="Q115" i="4"/>
  <c r="AD23" i="4"/>
  <c r="AD18" i="4"/>
  <c r="AD28" i="4"/>
  <c r="AD33" i="4"/>
  <c r="AD64" i="4"/>
  <c r="AD127" i="4"/>
  <c r="Q49" i="5"/>
  <c r="Q57" i="5"/>
  <c r="Q61" i="5"/>
  <c r="H73" i="5"/>
  <c r="Q81" i="5"/>
  <c r="Q87" i="5"/>
  <c r="Q12" i="6"/>
  <c r="Q111" i="6"/>
  <c r="G149" i="6"/>
  <c r="AD142" i="6"/>
  <c r="G62" i="5"/>
  <c r="Q127" i="5"/>
  <c r="M25" i="6"/>
  <c r="Q13" i="6"/>
  <c r="Q18" i="6"/>
  <c r="F48" i="6"/>
  <c r="M48" i="6"/>
  <c r="T25" i="6"/>
  <c r="AD93" i="6"/>
  <c r="Y149" i="13"/>
  <c r="Q95" i="5"/>
  <c r="Q143" i="5"/>
  <c r="Q14" i="6"/>
  <c r="Q46" i="6"/>
  <c r="Q92" i="6"/>
  <c r="Q112" i="6"/>
  <c r="F149" i="6"/>
  <c r="AD24" i="6"/>
  <c r="AD46" i="6"/>
  <c r="AD49" i="6"/>
  <c r="AB79" i="6"/>
  <c r="AD137" i="6"/>
  <c r="Q113" i="9"/>
  <c r="G122" i="9"/>
  <c r="AD120" i="4"/>
  <c r="E141" i="5"/>
  <c r="H141" i="5"/>
  <c r="AD14" i="6"/>
  <c r="AD22" i="6"/>
  <c r="AD76" i="6"/>
  <c r="AD119" i="6"/>
  <c r="Q13" i="9"/>
  <c r="Q71" i="9"/>
  <c r="Q111" i="9"/>
  <c r="Q23" i="9"/>
  <c r="Q64" i="9"/>
  <c r="Q68" i="9"/>
  <c r="O122" i="9"/>
  <c r="Q121" i="9"/>
  <c r="Q135" i="9"/>
  <c r="Q58" i="10"/>
  <c r="Q82" i="10"/>
  <c r="H136" i="10"/>
  <c r="Q135" i="10"/>
  <c r="W15" i="12"/>
  <c r="U90" i="12"/>
  <c r="P25" i="13"/>
  <c r="Q21" i="9"/>
  <c r="Q16" i="9"/>
  <c r="Q30" i="9"/>
  <c r="E48" i="9"/>
  <c r="O62" i="9"/>
  <c r="Q94" i="9"/>
  <c r="Q138" i="9"/>
  <c r="Q23" i="10"/>
  <c r="Q91" i="10"/>
  <c r="Q129" i="10"/>
  <c r="U48" i="12"/>
  <c r="Q62" i="12"/>
  <c r="U149" i="6"/>
  <c r="Q26" i="9"/>
  <c r="Q49" i="9"/>
  <c r="Q132" i="9"/>
  <c r="G62" i="10"/>
  <c r="Q127" i="10"/>
  <c r="Q146" i="10"/>
  <c r="W13" i="12"/>
  <c r="M73" i="12"/>
  <c r="U122" i="12"/>
  <c r="W28" i="13"/>
  <c r="AC90" i="13"/>
  <c r="N136" i="12"/>
  <c r="U136" i="12"/>
  <c r="L90" i="13"/>
  <c r="AA25" i="13"/>
  <c r="E48" i="22"/>
  <c r="Q123" i="22"/>
  <c r="Q33" i="10"/>
  <c r="Q55" i="10"/>
  <c r="E73" i="10"/>
  <c r="Q101" i="10"/>
  <c r="E122" i="10"/>
  <c r="Q116" i="10"/>
  <c r="E136" i="10"/>
  <c r="Q134" i="10"/>
  <c r="W80" i="12"/>
  <c r="Q25" i="13"/>
  <c r="W19" i="13"/>
  <c r="Q90" i="13"/>
  <c r="P136" i="13"/>
  <c r="Q74" i="22"/>
  <c r="Q82" i="22"/>
  <c r="Q137" i="22"/>
  <c r="Q53" i="10"/>
  <c r="Q85" i="10"/>
  <c r="Q100" i="10"/>
  <c r="Q106" i="10"/>
  <c r="Q111" i="10"/>
  <c r="Q115" i="10"/>
  <c r="Q130" i="10"/>
  <c r="Q143" i="10"/>
  <c r="Q147" i="10"/>
  <c r="W57" i="12"/>
  <c r="W78" i="12"/>
  <c r="AA25" i="12"/>
  <c r="K48" i="13"/>
  <c r="W49" i="13"/>
  <c r="L136" i="13"/>
  <c r="W142" i="13"/>
  <c r="G25" i="22"/>
  <c r="AJ117" i="12"/>
  <c r="W32" i="13"/>
  <c r="N79" i="13"/>
  <c r="P90" i="13"/>
  <c r="W89" i="13"/>
  <c r="AJ21" i="13"/>
  <c r="AJ99" i="13"/>
  <c r="Q12" i="22"/>
  <c r="G48" i="22"/>
  <c r="Q45" i="22"/>
  <c r="O90" i="22"/>
  <c r="AJ94" i="12"/>
  <c r="N25" i="13"/>
  <c r="W40" i="13"/>
  <c r="W74" i="13"/>
  <c r="K122" i="13"/>
  <c r="W117" i="13"/>
  <c r="W126" i="13"/>
  <c r="AH48" i="13"/>
  <c r="AA48" i="13"/>
  <c r="AJ82" i="13"/>
  <c r="AC136" i="13"/>
  <c r="F25" i="22"/>
  <c r="Q21" i="22"/>
  <c r="Q132" i="22"/>
  <c r="J141" i="13"/>
  <c r="J73" i="13"/>
  <c r="J136" i="13"/>
  <c r="J149" i="13"/>
  <c r="J79" i="13"/>
  <c r="J90" i="13"/>
  <c r="J122" i="13"/>
  <c r="J48" i="12"/>
  <c r="J79" i="12"/>
  <c r="J25" i="12"/>
  <c r="H73" i="1"/>
  <c r="G73" i="1"/>
  <c r="Q65" i="1"/>
  <c r="Q85" i="1"/>
  <c r="F136" i="1"/>
  <c r="AL40" i="1"/>
  <c r="Z62" i="1"/>
  <c r="Q53" i="1"/>
  <c r="F90" i="1"/>
  <c r="AA25" i="1"/>
  <c r="AL21" i="1"/>
  <c r="AL20" i="1"/>
  <c r="AL16" i="1"/>
  <c r="AB25" i="1"/>
  <c r="AL26" i="1"/>
  <c r="AL35" i="1"/>
  <c r="Q74" i="1"/>
  <c r="F79" i="1"/>
  <c r="Q95" i="1"/>
  <c r="AA48" i="1"/>
  <c r="AL38" i="1"/>
  <c r="AL52" i="1"/>
  <c r="AC79" i="1"/>
  <c r="AL74" i="1"/>
  <c r="AL76" i="1"/>
  <c r="AA79" i="1"/>
  <c r="AL77" i="1"/>
  <c r="X79" i="1"/>
  <c r="Q42" i="1"/>
  <c r="Q49" i="1"/>
  <c r="O73" i="1"/>
  <c r="Q72" i="1"/>
  <c r="Q87" i="1"/>
  <c r="Q96" i="1"/>
  <c r="Q103" i="1"/>
  <c r="Q130" i="1"/>
  <c r="Q131" i="1"/>
  <c r="H141" i="1"/>
  <c r="AL18" i="1"/>
  <c r="AL17" i="1"/>
  <c r="Z25" i="1"/>
  <c r="AB79" i="1"/>
  <c r="AL114" i="1"/>
  <c r="AL127" i="1"/>
  <c r="AJ141" i="1"/>
  <c r="AY22" i="1"/>
  <c r="AY28" i="1"/>
  <c r="AM136" i="1"/>
  <c r="Q76" i="2"/>
  <c r="G79" i="2"/>
  <c r="Q77" i="2"/>
  <c r="AY66" i="2"/>
  <c r="AM73" i="2"/>
  <c r="AY93" i="2"/>
  <c r="AL96" i="1"/>
  <c r="AL99" i="1"/>
  <c r="Z122" i="1"/>
  <c r="AL113" i="1"/>
  <c r="AB122" i="1"/>
  <c r="AN141" i="1"/>
  <c r="Q23" i="2"/>
  <c r="Q21" i="2"/>
  <c r="Q42" i="2"/>
  <c r="H48" i="2"/>
  <c r="AL120" i="2"/>
  <c r="AB122" i="2"/>
  <c r="AL142" i="2"/>
  <c r="AC149" i="2"/>
  <c r="J136" i="12"/>
  <c r="J90" i="12"/>
  <c r="J73" i="12"/>
  <c r="Q40" i="1"/>
  <c r="Q70" i="1"/>
  <c r="H90" i="1"/>
  <c r="Q106" i="1"/>
  <c r="Q112" i="1"/>
  <c r="Q121" i="1"/>
  <c r="AL42" i="1"/>
  <c r="AL44" i="1"/>
  <c r="AL46" i="1"/>
  <c r="AC90" i="1"/>
  <c r="AA122" i="1"/>
  <c r="X141" i="1"/>
  <c r="AF141" i="1"/>
  <c r="X149" i="1"/>
  <c r="H25" i="2"/>
  <c r="Q13" i="2"/>
  <c r="Q34" i="2"/>
  <c r="Q75" i="2"/>
  <c r="H79" i="2"/>
  <c r="AA62" i="2"/>
  <c r="Q97" i="1"/>
  <c r="H136" i="1"/>
  <c r="Q127" i="1"/>
  <c r="AC25" i="1"/>
  <c r="AL23" i="1"/>
  <c r="AL28" i="1"/>
  <c r="X73" i="1"/>
  <c r="AL86" i="1"/>
  <c r="Z90" i="1"/>
  <c r="AL91" i="1"/>
  <c r="AL123" i="1"/>
  <c r="Q19" i="2"/>
  <c r="Q17" i="2"/>
  <c r="Q22" i="6"/>
  <c r="E25" i="6"/>
  <c r="F73" i="6"/>
  <c r="Q63" i="6"/>
  <c r="Q142" i="9"/>
  <c r="E149" i="9"/>
  <c r="Q147" i="9"/>
  <c r="Q93" i="10"/>
  <c r="J48" i="13"/>
  <c r="Q26" i="22"/>
  <c r="F149" i="22"/>
  <c r="Q142" i="22"/>
  <c r="AN149" i="1"/>
  <c r="Q51" i="2"/>
  <c r="Q55" i="2"/>
  <c r="E122" i="2"/>
  <c r="AL65" i="2"/>
  <c r="Q57" i="1"/>
  <c r="Q91" i="1"/>
  <c r="AL24" i="1"/>
  <c r="AC62" i="1"/>
  <c r="AY27" i="1"/>
  <c r="AY58" i="1"/>
  <c r="AY147" i="1"/>
  <c r="O48" i="2"/>
  <c r="Q46" i="2"/>
  <c r="E62" i="2"/>
  <c r="O73" i="2"/>
  <c r="G122" i="2"/>
  <c r="Q111" i="2"/>
  <c r="AC73" i="2"/>
  <c r="AL113" i="2"/>
  <c r="Z122" i="2"/>
  <c r="AY105" i="2"/>
  <c r="AD54" i="4"/>
  <c r="Q24" i="2"/>
  <c r="Q20" i="2"/>
  <c r="Q83" i="2"/>
  <c r="Q93" i="2"/>
  <c r="O122" i="2"/>
  <c r="Q117" i="2"/>
  <c r="AA48" i="2"/>
  <c r="AD16" i="4"/>
  <c r="AD13" i="4"/>
  <c r="Q78" i="2"/>
  <c r="F122" i="2"/>
  <c r="Q148" i="2"/>
  <c r="AY34" i="2"/>
  <c r="AR136" i="2"/>
  <c r="AM141" i="2"/>
  <c r="Q24" i="3"/>
  <c r="Q38" i="3"/>
  <c r="Q50" i="3"/>
  <c r="G73" i="3"/>
  <c r="Q105" i="3"/>
  <c r="G90" i="4"/>
  <c r="AD51" i="4"/>
  <c r="R62" i="4"/>
  <c r="AD144" i="4"/>
  <c r="Q66" i="5"/>
  <c r="Q118" i="5"/>
  <c r="Q52" i="6"/>
  <c r="Q54" i="2"/>
  <c r="F149" i="2"/>
  <c r="Q147" i="2"/>
  <c r="AL66" i="2"/>
  <c r="AR73" i="2"/>
  <c r="AY98" i="2"/>
  <c r="AY137" i="2"/>
  <c r="Q23" i="3"/>
  <c r="Q34" i="3"/>
  <c r="Q111" i="3"/>
  <c r="Q115" i="3"/>
  <c r="Q147" i="4"/>
  <c r="AD29" i="4"/>
  <c r="AD50" i="4"/>
  <c r="AD67" i="4"/>
  <c r="AD83" i="4"/>
  <c r="AD87" i="4"/>
  <c r="AD147" i="4"/>
  <c r="AL60" i="2"/>
  <c r="AY49" i="2"/>
  <c r="G25" i="3"/>
  <c r="Q39" i="3"/>
  <c r="Q68" i="3"/>
  <c r="E122" i="3"/>
  <c r="Q124" i="4"/>
  <c r="G149" i="4"/>
  <c r="AD32" i="4"/>
  <c r="R122" i="4"/>
  <c r="AD114" i="4"/>
  <c r="AD132" i="4"/>
  <c r="Q67" i="5"/>
  <c r="Q127" i="3"/>
  <c r="Q117" i="5"/>
  <c r="G136" i="6"/>
  <c r="H79" i="9"/>
  <c r="O79" i="3"/>
  <c r="Q117" i="4"/>
  <c r="AD47" i="4"/>
  <c r="AD146" i="4"/>
  <c r="F149" i="5"/>
  <c r="E48" i="6"/>
  <c r="Q117" i="6"/>
  <c r="AD26" i="6"/>
  <c r="AB122" i="6"/>
  <c r="Q20" i="9"/>
  <c r="Q75" i="3"/>
  <c r="Q111" i="4"/>
  <c r="Q120" i="4"/>
  <c r="AD55" i="4"/>
  <c r="E79" i="5"/>
  <c r="Q74" i="5"/>
  <c r="Q119" i="5"/>
  <c r="Q148" i="5"/>
  <c r="Q23" i="6"/>
  <c r="Q30" i="6"/>
  <c r="Q77" i="6"/>
  <c r="Q93" i="6"/>
  <c r="Q116" i="6"/>
  <c r="AD12" i="6"/>
  <c r="AD88" i="6"/>
  <c r="H90" i="9"/>
  <c r="Q14" i="10"/>
  <c r="Q50" i="10"/>
  <c r="Q57" i="10"/>
  <c r="Q120" i="10"/>
  <c r="G62" i="9"/>
  <c r="Q103" i="9"/>
  <c r="Q126" i="9"/>
  <c r="G141" i="9"/>
  <c r="Q39" i="10"/>
  <c r="E48" i="10"/>
  <c r="Q15" i="9"/>
  <c r="Q27" i="9"/>
  <c r="Q125" i="9"/>
  <c r="Q144" i="10"/>
  <c r="W42" i="12"/>
  <c r="AJ14" i="12"/>
  <c r="W45" i="13"/>
  <c r="W93" i="13"/>
  <c r="Q126" i="22"/>
  <c r="AJ12" i="12"/>
  <c r="AJ29" i="12"/>
  <c r="W87" i="13"/>
  <c r="J62" i="13"/>
  <c r="Q89" i="22"/>
  <c r="J25" i="13"/>
  <c r="W94" i="13"/>
  <c r="AJ35" i="13"/>
  <c r="AA136" i="13"/>
  <c r="X136" i="1"/>
  <c r="X90" i="1"/>
  <c r="X122" i="1"/>
  <c r="X62" i="1"/>
  <c r="AY109" i="2" l="1"/>
  <c r="Q109" i="4"/>
  <c r="E150" i="12"/>
  <c r="AD109" i="4"/>
  <c r="Q109" i="1"/>
  <c r="Q109" i="9"/>
  <c r="D109" i="9" s="1"/>
  <c r="C109" i="9" s="1"/>
  <c r="AJ109" i="13"/>
  <c r="Q109" i="2"/>
  <c r="D109" i="2" s="1"/>
  <c r="C109" i="2" s="1"/>
  <c r="Q109" i="10"/>
  <c r="D109" i="10" s="1"/>
  <c r="C109" i="10" s="1"/>
  <c r="Q109" i="5"/>
  <c r="D109" i="5" s="1"/>
  <c r="C109" i="5" s="1"/>
  <c r="Q122" i="10"/>
  <c r="D122" i="10" s="1"/>
  <c r="C122" i="10" s="1"/>
  <c r="Q109" i="3"/>
  <c r="D109" i="3" s="1"/>
  <c r="C109" i="3" s="1"/>
  <c r="AD37" i="4"/>
  <c r="Q109" i="6"/>
  <c r="AD109" i="6"/>
  <c r="Q37" i="6"/>
  <c r="S150" i="9"/>
  <c r="Q25" i="9"/>
  <c r="Q48" i="3"/>
  <c r="D48" i="3" s="1"/>
  <c r="C48" i="3" s="1"/>
  <c r="Q141" i="10"/>
  <c r="D141" i="10" s="1"/>
  <c r="C141" i="10" s="1"/>
  <c r="Q136" i="10"/>
  <c r="D136" i="10" s="1"/>
  <c r="C136" i="10" s="1"/>
  <c r="Q149" i="10"/>
  <c r="D149" i="10" s="1"/>
  <c r="C149" i="10" s="1"/>
  <c r="AD141" i="4"/>
  <c r="Q141" i="4"/>
  <c r="Q122" i="6"/>
  <c r="Q149" i="4"/>
  <c r="AJ109" i="12"/>
  <c r="AJ79" i="13"/>
  <c r="Q25" i="22"/>
  <c r="D25" i="22" s="1"/>
  <c r="C25" i="22" s="1"/>
  <c r="Q37" i="9"/>
  <c r="D37" i="9" s="1"/>
  <c r="C37" i="9" s="1"/>
  <c r="Q37" i="22"/>
  <c r="D37" i="22" s="1"/>
  <c r="C37" i="22" s="1"/>
  <c r="F25" i="12"/>
  <c r="AJ62" i="12"/>
  <c r="AJ73" i="13"/>
  <c r="F109" i="12"/>
  <c r="Q25" i="10"/>
  <c r="D25" i="10" s="1"/>
  <c r="C25" i="10" s="1"/>
  <c r="Q37" i="2"/>
  <c r="D37" i="2" s="1"/>
  <c r="C37" i="2" s="1"/>
  <c r="Q37" i="4"/>
  <c r="AJ73" i="12"/>
  <c r="F37" i="12"/>
  <c r="W62" i="12"/>
  <c r="AJ37" i="13"/>
  <c r="W141" i="13"/>
  <c r="W37" i="13"/>
  <c r="Q37" i="5"/>
  <c r="Q109" i="22"/>
  <c r="D109" i="22" s="1"/>
  <c r="C109" i="22" s="1"/>
  <c r="Q90" i="22"/>
  <c r="D90" i="22" s="1"/>
  <c r="C90" i="22" s="1"/>
  <c r="Q136" i="9"/>
  <c r="Q149" i="9"/>
  <c r="Q79" i="9"/>
  <c r="D79" i="9" s="1"/>
  <c r="C79" i="9" s="1"/>
  <c r="Q37" i="3"/>
  <c r="D37" i="3" s="1"/>
  <c r="C37" i="3" s="1"/>
  <c r="AL37" i="1"/>
  <c r="Q62" i="10"/>
  <c r="D62" i="10" s="1"/>
  <c r="C62" i="10" s="1"/>
  <c r="Q37" i="10"/>
  <c r="D37" i="10" s="1"/>
  <c r="C37" i="10" s="1"/>
  <c r="AD37" i="6"/>
  <c r="Q79" i="6"/>
  <c r="Q141" i="6"/>
  <c r="Q48" i="10"/>
  <c r="D48" i="10" s="1"/>
  <c r="C48" i="10" s="1"/>
  <c r="Q73" i="10"/>
  <c r="D73" i="10" s="1"/>
  <c r="C73" i="10" s="1"/>
  <c r="AD90" i="6"/>
  <c r="Q90" i="10"/>
  <c r="D90" i="10" s="1"/>
  <c r="C90" i="10" s="1"/>
  <c r="AJ79" i="12"/>
  <c r="AJ48" i="12"/>
  <c r="O45" i="24"/>
  <c r="R45" i="24"/>
  <c r="O52" i="24"/>
  <c r="R52" i="24"/>
  <c r="O46" i="24"/>
  <c r="R46" i="24"/>
  <c r="O44" i="24"/>
  <c r="R44" i="24"/>
  <c r="AJ141" i="12"/>
  <c r="O43" i="24"/>
  <c r="R43" i="24"/>
  <c r="W136" i="12"/>
  <c r="R47" i="24"/>
  <c r="O47" i="24"/>
  <c r="O51" i="24"/>
  <c r="R51" i="24"/>
  <c r="O53" i="24"/>
  <c r="R53" i="24"/>
  <c r="AJ122" i="12"/>
  <c r="O49" i="24"/>
  <c r="R49" i="24"/>
  <c r="S54" i="24"/>
  <c r="S53" i="24"/>
  <c r="S52" i="24"/>
  <c r="S51" i="24"/>
  <c r="S50" i="24"/>
  <c r="S49" i="24"/>
  <c r="S48" i="24"/>
  <c r="S47" i="24"/>
  <c r="S46" i="24"/>
  <c r="S45" i="24"/>
  <c r="S44" i="24"/>
  <c r="Q49" i="24"/>
  <c r="AD149" i="4"/>
  <c r="Q149" i="6"/>
  <c r="Q136" i="6"/>
  <c r="Q136" i="4"/>
  <c r="AD122" i="6"/>
  <c r="AD79" i="4"/>
  <c r="Q90" i="4"/>
  <c r="Q73" i="6"/>
  <c r="Q62" i="6"/>
  <c r="Q122" i="9"/>
  <c r="D122" i="9" s="1"/>
  <c r="C122" i="9" s="1"/>
  <c r="O150" i="9"/>
  <c r="U150" i="9"/>
  <c r="R150" i="9"/>
  <c r="V150" i="9"/>
  <c r="Q149" i="22"/>
  <c r="D149" i="22" s="1"/>
  <c r="C149" i="22" s="1"/>
  <c r="Q141" i="5"/>
  <c r="D141" i="5" s="1"/>
  <c r="C141" i="5" s="1"/>
  <c r="Q141" i="22"/>
  <c r="D141" i="22" s="1"/>
  <c r="C141" i="22" s="1"/>
  <c r="Q136" i="22"/>
  <c r="D136" i="22" s="1"/>
  <c r="C136" i="22" s="1"/>
  <c r="Q136" i="5"/>
  <c r="D136" i="5" s="1"/>
  <c r="C136" i="5" s="1"/>
  <c r="Q122" i="22"/>
  <c r="D122" i="22" s="1"/>
  <c r="C122" i="22" s="1"/>
  <c r="Q90" i="5"/>
  <c r="D90" i="5" s="1"/>
  <c r="C90" i="5" s="1"/>
  <c r="Q79" i="10"/>
  <c r="D79" i="10" s="1"/>
  <c r="C79" i="10" s="1"/>
  <c r="Q79" i="22"/>
  <c r="D79" i="22" s="1"/>
  <c r="C79" i="22" s="1"/>
  <c r="H150" i="22"/>
  <c r="Q79" i="5"/>
  <c r="D79" i="5" s="1"/>
  <c r="C79" i="5" s="1"/>
  <c r="Q73" i="22"/>
  <c r="D73" i="22" s="1"/>
  <c r="C73" i="22" s="1"/>
  <c r="Q62" i="5"/>
  <c r="D62" i="5" s="1"/>
  <c r="C62" i="5" s="1"/>
  <c r="Q48" i="22"/>
  <c r="D48" i="22" s="1"/>
  <c r="C48" i="22" s="1"/>
  <c r="P150" i="10"/>
  <c r="F150" i="10"/>
  <c r="G150" i="10"/>
  <c r="AI150" i="12"/>
  <c r="AJ25" i="12"/>
  <c r="E150" i="13"/>
  <c r="F149" i="13"/>
  <c r="H149" i="12"/>
  <c r="F141" i="12"/>
  <c r="V150" i="12"/>
  <c r="V150" i="13"/>
  <c r="H141" i="13"/>
  <c r="I141" i="13"/>
  <c r="D141" i="13" s="1"/>
  <c r="C141" i="13" s="1"/>
  <c r="Z150" i="12"/>
  <c r="F48" i="13"/>
  <c r="AI150" i="13"/>
  <c r="AX150" i="2"/>
  <c r="AY48" i="2"/>
  <c r="S150" i="1"/>
  <c r="AX150" i="1"/>
  <c r="AK150" i="1"/>
  <c r="AM62" i="1"/>
  <c r="AY49" i="1"/>
  <c r="AY92" i="1"/>
  <c r="AY94" i="1"/>
  <c r="AY95" i="1"/>
  <c r="AY111" i="1"/>
  <c r="AY99" i="1"/>
  <c r="AA150" i="13"/>
  <c r="AY34" i="1"/>
  <c r="AN90" i="1"/>
  <c r="AY82" i="1"/>
  <c r="AY96" i="1"/>
  <c r="AY98" i="1"/>
  <c r="AO122" i="1"/>
  <c r="AY117" i="1"/>
  <c r="AY119" i="1"/>
  <c r="AY123" i="1"/>
  <c r="AY125" i="1"/>
  <c r="AY126" i="1"/>
  <c r="AN136" i="1"/>
  <c r="AY132" i="1"/>
  <c r="AY137" i="1"/>
  <c r="AM141" i="1"/>
  <c r="AB25" i="2"/>
  <c r="AA25" i="2"/>
  <c r="AL22" i="2"/>
  <c r="AL21" i="2"/>
  <c r="AO136" i="1"/>
  <c r="AY134" i="1"/>
  <c r="Z25" i="2"/>
  <c r="Z150" i="2" s="1"/>
  <c r="AM122" i="1"/>
  <c r="AY81" i="1"/>
  <c r="AO79" i="1"/>
  <c r="AH150" i="13"/>
  <c r="H149" i="13"/>
  <c r="V73" i="1"/>
  <c r="AY64" i="1"/>
  <c r="AP73" i="1"/>
  <c r="AY121" i="1"/>
  <c r="AY133" i="1"/>
  <c r="AL23" i="2"/>
  <c r="AY124" i="1"/>
  <c r="AL92" i="2"/>
  <c r="AL80" i="2"/>
  <c r="AL104" i="2"/>
  <c r="I136" i="13"/>
  <c r="D136" i="13" s="1"/>
  <c r="C136" i="13" s="1"/>
  <c r="G136" i="13"/>
  <c r="AL126" i="1"/>
  <c r="AL147" i="1"/>
  <c r="AY16" i="1"/>
  <c r="AY48" i="1"/>
  <c r="AY38" i="1"/>
  <c r="AC25" i="2"/>
  <c r="AE25" i="2"/>
  <c r="AL94" i="2"/>
  <c r="AL101" i="2"/>
  <c r="AL126" i="2"/>
  <c r="W90" i="13"/>
  <c r="W48" i="12"/>
  <c r="F48" i="12"/>
  <c r="AL20" i="2"/>
  <c r="AL82" i="2"/>
  <c r="AL85" i="1"/>
  <c r="AJ122" i="13"/>
  <c r="AL19" i="2"/>
  <c r="AL56" i="1"/>
  <c r="Y150" i="12"/>
  <c r="W141" i="1"/>
  <c r="R141" i="1" s="1"/>
  <c r="V141" i="1"/>
  <c r="AL89" i="2"/>
  <c r="AJ141" i="13"/>
  <c r="Y150" i="13"/>
  <c r="I149" i="13"/>
  <c r="D149" i="13" s="1"/>
  <c r="C149" i="13" s="1"/>
  <c r="U122" i="1"/>
  <c r="AL81" i="2"/>
  <c r="AF79" i="2"/>
  <c r="AL103" i="2"/>
  <c r="H136" i="12"/>
  <c r="W141" i="12"/>
  <c r="I25" i="13"/>
  <c r="D25" i="13" s="1"/>
  <c r="C25" i="13" s="1"/>
  <c r="G48" i="13"/>
  <c r="W122" i="12"/>
  <c r="G79" i="13"/>
  <c r="W48" i="1"/>
  <c r="R48" i="1" s="1"/>
  <c r="U73" i="1"/>
  <c r="U79" i="1"/>
  <c r="U90" i="1"/>
  <c r="AL66" i="1"/>
  <c r="AL69" i="1"/>
  <c r="AL78" i="1"/>
  <c r="AW62" i="1"/>
  <c r="AY63" i="1"/>
  <c r="AL12" i="2"/>
  <c r="AL24" i="2"/>
  <c r="AL30" i="2"/>
  <c r="AC79" i="2"/>
  <c r="AA62" i="1"/>
  <c r="AA150" i="1" s="1"/>
  <c r="AY149" i="1"/>
  <c r="AL78" i="2"/>
  <c r="AE79" i="2"/>
  <c r="AB136" i="2"/>
  <c r="AY29" i="1"/>
  <c r="AY33" i="1"/>
  <c r="AY84" i="1"/>
  <c r="AY93" i="1"/>
  <c r="AY114" i="1"/>
  <c r="AY28" i="2"/>
  <c r="AY60" i="2"/>
  <c r="AL71" i="1"/>
  <c r="AL101" i="1"/>
  <c r="AL120" i="1"/>
  <c r="AL130" i="1"/>
  <c r="AF136" i="1"/>
  <c r="AL134" i="1"/>
  <c r="AL135" i="1"/>
  <c r="AY60" i="1"/>
  <c r="AY66" i="1"/>
  <c r="AY69" i="1"/>
  <c r="AO73" i="1"/>
  <c r="AW73" i="1"/>
  <c r="AO90" i="1"/>
  <c r="AY86" i="1"/>
  <c r="AL49" i="2"/>
  <c r="AL149" i="2"/>
  <c r="AY136" i="2"/>
  <c r="AY78" i="2"/>
  <c r="AD150" i="13"/>
  <c r="AL68" i="1"/>
  <c r="AL119" i="1"/>
  <c r="AY76" i="1"/>
  <c r="AY78" i="1"/>
  <c r="AY113" i="1"/>
  <c r="AY118" i="1"/>
  <c r="AJ62" i="2"/>
  <c r="AL93" i="2"/>
  <c r="AL106" i="2"/>
  <c r="AL114" i="2"/>
  <c r="AL115" i="2"/>
  <c r="AE141" i="2"/>
  <c r="AL141" i="2" s="1"/>
  <c r="AY51" i="2"/>
  <c r="AY72" i="2"/>
  <c r="AY114" i="2"/>
  <c r="AY121" i="2"/>
  <c r="AY126" i="2"/>
  <c r="L90" i="12"/>
  <c r="AJ44" i="13"/>
  <c r="AO25" i="2"/>
  <c r="AY25" i="2" s="1"/>
  <c r="AP79" i="2"/>
  <c r="AM79" i="2"/>
  <c r="Z48" i="13"/>
  <c r="AJ42" i="13"/>
  <c r="M25" i="12"/>
  <c r="M150" i="12" s="1"/>
  <c r="F73" i="12"/>
  <c r="W93" i="12"/>
  <c r="W109" i="12" s="1"/>
  <c r="AD150" i="12"/>
  <c r="AC25" i="13"/>
  <c r="AJ25" i="13" s="1"/>
  <c r="W48" i="13"/>
  <c r="M73" i="13"/>
  <c r="L149" i="13"/>
  <c r="P149" i="13"/>
  <c r="AY124" i="2"/>
  <c r="AR141" i="2"/>
  <c r="AM149" i="2"/>
  <c r="AY149" i="2" s="1"/>
  <c r="F62" i="12"/>
  <c r="W73" i="12"/>
  <c r="W114" i="12"/>
  <c r="N149" i="12"/>
  <c r="N150" i="12" s="1"/>
  <c r="U149" i="12"/>
  <c r="U150" i="12" s="1"/>
  <c r="AH90" i="12"/>
  <c r="X90" i="12"/>
  <c r="AJ90" i="13"/>
  <c r="W12" i="13"/>
  <c r="W16" i="13"/>
  <c r="F37" i="13"/>
  <c r="W44" i="13"/>
  <c r="Q62" i="13"/>
  <c r="U62" i="13"/>
  <c r="W52" i="13"/>
  <c r="U73" i="13"/>
  <c r="W69" i="13"/>
  <c r="L79" i="13"/>
  <c r="W80" i="13"/>
  <c r="W84" i="13"/>
  <c r="W85" i="13"/>
  <c r="W118" i="13"/>
  <c r="Q136" i="13"/>
  <c r="F136" i="13"/>
  <c r="K149" i="13"/>
  <c r="K150" i="13" s="1"/>
  <c r="AL100" i="1"/>
  <c r="AL104" i="1"/>
  <c r="AN25" i="1"/>
  <c r="AY13" i="1"/>
  <c r="AJ149" i="1"/>
  <c r="AL149" i="1" s="1"/>
  <c r="G90" i="13"/>
  <c r="AL50" i="1"/>
  <c r="AB62" i="1"/>
  <c r="AF62" i="1"/>
  <c r="AL60" i="1"/>
  <c r="AL63" i="1"/>
  <c r="Z73" i="1"/>
  <c r="AL77" i="2"/>
  <c r="AA90" i="2"/>
  <c r="V25" i="1"/>
  <c r="AL131" i="1"/>
  <c r="AB136" i="1"/>
  <c r="AY17" i="1"/>
  <c r="AM25" i="1"/>
  <c r="AN62" i="1"/>
  <c r="AY51" i="1"/>
  <c r="AY68" i="1"/>
  <c r="AM73" i="1"/>
  <c r="AY74" i="1"/>
  <c r="AY83" i="1"/>
  <c r="AY112" i="2"/>
  <c r="AM122" i="2"/>
  <c r="AY116" i="2"/>
  <c r="AP122" i="2"/>
  <c r="Q150" i="12"/>
  <c r="AL138" i="1"/>
  <c r="AL105" i="1"/>
  <c r="Z136" i="1"/>
  <c r="AL48" i="2"/>
  <c r="H141" i="12"/>
  <c r="AL65" i="1"/>
  <c r="AL70" i="1"/>
  <c r="AC73" i="1"/>
  <c r="AC150" i="1" s="1"/>
  <c r="AL72" i="1"/>
  <c r="AL103" i="1"/>
  <c r="AL142" i="1"/>
  <c r="AW25" i="1"/>
  <c r="AO25" i="1"/>
  <c r="AY26" i="1"/>
  <c r="AY75" i="1"/>
  <c r="AY113" i="2"/>
  <c r="X150" i="13"/>
  <c r="AL102" i="1"/>
  <c r="AJ149" i="13"/>
  <c r="AO122" i="2"/>
  <c r="AY14" i="1"/>
  <c r="AL64" i="1"/>
  <c r="AN73" i="1"/>
  <c r="AL106" i="1"/>
  <c r="AY23" i="1"/>
  <c r="AN122" i="2"/>
  <c r="P150" i="12"/>
  <c r="F122" i="12"/>
  <c r="F79" i="13"/>
  <c r="G73" i="13"/>
  <c r="AF79" i="1"/>
  <c r="AL79" i="1" s="1"/>
  <c r="AJ149" i="12"/>
  <c r="AJ136" i="1"/>
  <c r="G62" i="13"/>
  <c r="G25" i="13"/>
  <c r="H37" i="12"/>
  <c r="G122" i="13"/>
  <c r="AP62" i="1"/>
  <c r="AC136" i="2"/>
  <c r="AM79" i="1"/>
  <c r="AY104" i="1"/>
  <c r="AL89" i="1"/>
  <c r="AY91" i="1"/>
  <c r="AY140" i="1"/>
  <c r="AL29" i="2"/>
  <c r="AL122" i="2"/>
  <c r="AF136" i="2"/>
  <c r="AL95" i="1"/>
  <c r="AL132" i="1"/>
  <c r="AL137" i="1"/>
  <c r="AY80" i="1"/>
  <c r="AC62" i="2"/>
  <c r="AN90" i="2"/>
  <c r="AL44" i="2"/>
  <c r="AE73" i="2"/>
  <c r="AY31" i="2"/>
  <c r="AW73" i="2"/>
  <c r="AY73" i="2" s="1"/>
  <c r="AY75" i="2"/>
  <c r="AW122" i="2"/>
  <c r="AY87" i="1"/>
  <c r="AJ150" i="2"/>
  <c r="AR122" i="2"/>
  <c r="AL42" i="2"/>
  <c r="AY143" i="2"/>
  <c r="K25" i="12"/>
  <c r="W75" i="12"/>
  <c r="AJ116" i="13"/>
  <c r="AL118" i="2"/>
  <c r="W79" i="12"/>
  <c r="AJ28" i="12"/>
  <c r="AJ37" i="12" s="1"/>
  <c r="AA136" i="12"/>
  <c r="AJ136" i="12" s="1"/>
  <c r="W60" i="13"/>
  <c r="W27" i="12"/>
  <c r="W37" i="12" s="1"/>
  <c r="W86" i="12"/>
  <c r="K149" i="12"/>
  <c r="AJ40" i="13"/>
  <c r="N149" i="13"/>
  <c r="N150" i="13" s="1"/>
  <c r="F90" i="13"/>
  <c r="F79" i="12"/>
  <c r="W117" i="12"/>
  <c r="AC48" i="13"/>
  <c r="Z136" i="13"/>
  <c r="AJ136" i="13" s="1"/>
  <c r="U25" i="13"/>
  <c r="W18" i="13"/>
  <c r="P62" i="13"/>
  <c r="Q73" i="13"/>
  <c r="Q79" i="13"/>
  <c r="U79" i="13"/>
  <c r="W102" i="13"/>
  <c r="W109" i="13" s="1"/>
  <c r="M122" i="13"/>
  <c r="M136" i="13"/>
  <c r="Q62" i="22"/>
  <c r="D62" i="22" s="1"/>
  <c r="C62" i="22" s="1"/>
  <c r="G150" i="22"/>
  <c r="P150" i="22"/>
  <c r="E150" i="22"/>
  <c r="F150" i="22"/>
  <c r="O150" i="22"/>
  <c r="J150" i="13"/>
  <c r="J150" i="12"/>
  <c r="O150" i="10"/>
  <c r="H150" i="10"/>
  <c r="E150" i="10"/>
  <c r="Q149" i="2"/>
  <c r="D149" i="2" s="1"/>
  <c r="C149" i="2" s="1"/>
  <c r="Q62" i="3"/>
  <c r="D62" i="3" s="1"/>
  <c r="C62" i="3" s="1"/>
  <c r="Q141" i="2"/>
  <c r="D141" i="2" s="1"/>
  <c r="C141" i="2" s="1"/>
  <c r="Q73" i="9"/>
  <c r="D73" i="9" s="1"/>
  <c r="C73" i="9" s="1"/>
  <c r="Q149" i="5"/>
  <c r="D149" i="5" s="1"/>
  <c r="C149" i="5" s="1"/>
  <c r="Q79" i="4"/>
  <c r="E150" i="2"/>
  <c r="AD136" i="4"/>
  <c r="AD73" i="4"/>
  <c r="Q73" i="4"/>
  <c r="Q90" i="2"/>
  <c r="Q73" i="3"/>
  <c r="D73" i="3" s="1"/>
  <c r="C73" i="3" s="1"/>
  <c r="Q62" i="9"/>
  <c r="D62" i="9" s="1"/>
  <c r="C62" i="9" s="1"/>
  <c r="Q12" i="1"/>
  <c r="AD122" i="4"/>
  <c r="Q122" i="3"/>
  <c r="D122" i="3" s="1"/>
  <c r="C122" i="3" s="1"/>
  <c r="Q25" i="4"/>
  <c r="Q122" i="4"/>
  <c r="AD62" i="4"/>
  <c r="Q90" i="6"/>
  <c r="AD62" i="6"/>
  <c r="S150" i="4"/>
  <c r="H150" i="9"/>
  <c r="Q90" i="3"/>
  <c r="D90" i="3" s="1"/>
  <c r="C90" i="3" s="1"/>
  <c r="AD90" i="4"/>
  <c r="Q141" i="9"/>
  <c r="D141" i="9" s="1"/>
  <c r="C141" i="9" s="1"/>
  <c r="AD79" i="6"/>
  <c r="Q141" i="3"/>
  <c r="D141" i="3" s="1"/>
  <c r="C141" i="3" s="1"/>
  <c r="Q73" i="5"/>
  <c r="D73" i="5" s="1"/>
  <c r="C73" i="5" s="1"/>
  <c r="Q149" i="3"/>
  <c r="D149" i="3" s="1"/>
  <c r="C149" i="3" s="1"/>
  <c r="Q48" i="6"/>
  <c r="Q48" i="4"/>
  <c r="Q122" i="5"/>
  <c r="D122" i="5" s="1"/>
  <c r="C122" i="5" s="1"/>
  <c r="Q90" i="9"/>
  <c r="D90" i="9" s="1"/>
  <c r="C90" i="9" s="1"/>
  <c r="P150" i="6"/>
  <c r="O150" i="6"/>
  <c r="AD73" i="6"/>
  <c r="AD141" i="6"/>
  <c r="Q48" i="9"/>
  <c r="D48" i="9" s="1"/>
  <c r="C48" i="9" s="1"/>
  <c r="W150" i="9"/>
  <c r="P150" i="9"/>
  <c r="F150" i="9"/>
  <c r="G150" i="9"/>
  <c r="E150" i="9"/>
  <c r="AD25" i="6"/>
  <c r="AD48" i="6"/>
  <c r="AD136" i="6"/>
  <c r="U150" i="6"/>
  <c r="AD149" i="6"/>
  <c r="S150" i="6"/>
  <c r="R150" i="6"/>
  <c r="T150" i="6"/>
  <c r="AC150" i="6"/>
  <c r="AB150" i="6"/>
  <c r="Q25" i="6"/>
  <c r="M150" i="6"/>
  <c r="H150" i="6"/>
  <c r="F150" i="6"/>
  <c r="E150" i="6"/>
  <c r="G150" i="6"/>
  <c r="Q48" i="5"/>
  <c r="D48" i="5" s="1"/>
  <c r="C48" i="5" s="1"/>
  <c r="H150" i="5"/>
  <c r="P150" i="5"/>
  <c r="E150" i="5"/>
  <c r="F150" i="5"/>
  <c r="O150" i="5"/>
  <c r="G150" i="5"/>
  <c r="Q25" i="5"/>
  <c r="AD48" i="4"/>
  <c r="AC150" i="4"/>
  <c r="AB150" i="4"/>
  <c r="T150" i="4"/>
  <c r="AD25" i="4"/>
  <c r="U150" i="4"/>
  <c r="R150" i="4"/>
  <c r="Q62" i="4"/>
  <c r="H150" i="4"/>
  <c r="P150" i="4"/>
  <c r="G150" i="4"/>
  <c r="O150" i="4"/>
  <c r="F150" i="4"/>
  <c r="E150" i="4"/>
  <c r="Q62" i="2"/>
  <c r="D62" i="2" s="1"/>
  <c r="C62" i="2" s="1"/>
  <c r="H150" i="2"/>
  <c r="R150" i="2"/>
  <c r="Q48" i="2"/>
  <c r="D48" i="2" s="1"/>
  <c r="C48" i="2" s="1"/>
  <c r="Q136" i="3"/>
  <c r="D136" i="3" s="1"/>
  <c r="C136" i="3" s="1"/>
  <c r="Q79" i="3"/>
  <c r="D79" i="3" s="1"/>
  <c r="C79" i="3" s="1"/>
  <c r="Q79" i="2"/>
  <c r="Q73" i="2"/>
  <c r="D73" i="2" s="1"/>
  <c r="C73" i="2" s="1"/>
  <c r="F150" i="3"/>
  <c r="G150" i="3"/>
  <c r="Q136" i="2"/>
  <c r="D136" i="2" s="1"/>
  <c r="C136" i="2" s="1"/>
  <c r="Q25" i="2"/>
  <c r="Q149" i="1"/>
  <c r="Q122" i="2"/>
  <c r="D122" i="2" s="1"/>
  <c r="C122" i="2" s="1"/>
  <c r="O150" i="3"/>
  <c r="E150" i="3"/>
  <c r="H150" i="3"/>
  <c r="P150" i="3"/>
  <c r="Q25" i="3"/>
  <c r="D25" i="3" s="1"/>
  <c r="C25" i="3" s="1"/>
  <c r="F150" i="2"/>
  <c r="G150" i="2"/>
  <c r="O150" i="2"/>
  <c r="P150" i="2"/>
  <c r="AL48" i="1"/>
  <c r="X48" i="1"/>
  <c r="X25" i="1"/>
  <c r="AL25" i="1"/>
  <c r="Q141" i="1"/>
  <c r="Q122" i="1"/>
  <c r="Q26" i="1"/>
  <c r="G25" i="1"/>
  <c r="G150" i="1" s="1"/>
  <c r="Q30" i="1"/>
  <c r="Q73" i="1"/>
  <c r="Q79" i="1"/>
  <c r="Q90" i="1"/>
  <c r="Q136" i="1"/>
  <c r="P150" i="1"/>
  <c r="H25" i="1"/>
  <c r="H150" i="1" s="1"/>
  <c r="Q48" i="1"/>
  <c r="F48" i="1"/>
  <c r="Q62" i="1"/>
  <c r="E150" i="1"/>
  <c r="O150" i="1"/>
  <c r="Q13" i="1"/>
  <c r="AL109" i="2" l="1"/>
  <c r="AL109" i="1"/>
  <c r="AY109" i="1"/>
  <c r="Q150" i="2"/>
  <c r="M22" i="24"/>
  <c r="M53" i="24" s="1"/>
  <c r="D25" i="2"/>
  <c r="C25" i="2" s="1"/>
  <c r="D25" i="5"/>
  <c r="C25" i="5" s="1"/>
  <c r="D25" i="9"/>
  <c r="C25" i="9" s="1"/>
  <c r="Q150" i="9"/>
  <c r="K15" i="24"/>
  <c r="K46" i="24" s="1"/>
  <c r="D136" i="9"/>
  <c r="C136" i="9" s="1"/>
  <c r="K18" i="24"/>
  <c r="K49" i="24" s="1"/>
  <c r="K20" i="24"/>
  <c r="K51" i="24" s="1"/>
  <c r="K12" i="24"/>
  <c r="K43" i="24" s="1"/>
  <c r="D25" i="6"/>
  <c r="C25" i="6" s="1"/>
  <c r="K17" i="24"/>
  <c r="K48" i="24" s="1"/>
  <c r="K21" i="24"/>
  <c r="K52" i="24" s="1"/>
  <c r="K14" i="24"/>
  <c r="K45" i="24" s="1"/>
  <c r="K19" i="24"/>
  <c r="K50" i="24" s="1"/>
  <c r="K16" i="24"/>
  <c r="K47" i="24" s="1"/>
  <c r="K22" i="24"/>
  <c r="K53" i="24" s="1"/>
  <c r="F13" i="24"/>
  <c r="F44" i="24" s="1"/>
  <c r="D149" i="9"/>
  <c r="C149" i="9" s="1"/>
  <c r="H22" i="24"/>
  <c r="H53" i="24" s="1"/>
  <c r="H14" i="24"/>
  <c r="H45" i="24" s="1"/>
  <c r="N13" i="24"/>
  <c r="N44" i="24" s="1"/>
  <c r="J13" i="24"/>
  <c r="J44" i="24" s="1"/>
  <c r="H21" i="24"/>
  <c r="H52" i="24" s="1"/>
  <c r="H19" i="24"/>
  <c r="H50" i="24" s="1"/>
  <c r="H15" i="24"/>
  <c r="H46" i="24" s="1"/>
  <c r="H20" i="24"/>
  <c r="H51" i="24" s="1"/>
  <c r="H16" i="24"/>
  <c r="H47" i="24" s="1"/>
  <c r="M23" i="24"/>
  <c r="M54" i="24" s="1"/>
  <c r="N22" i="24"/>
  <c r="N53" i="24" s="1"/>
  <c r="H13" i="24"/>
  <c r="H44" i="24" s="1"/>
  <c r="J19" i="24"/>
  <c r="J50" i="24" s="1"/>
  <c r="H109" i="12"/>
  <c r="N19" i="24" s="1"/>
  <c r="N50" i="24" s="1"/>
  <c r="H109" i="13"/>
  <c r="I109" i="13"/>
  <c r="D109" i="13" s="1"/>
  <c r="C109" i="13" s="1"/>
  <c r="I37" i="13"/>
  <c r="D37" i="13" s="1"/>
  <c r="C37" i="13" s="1"/>
  <c r="H37" i="13"/>
  <c r="H25" i="13"/>
  <c r="M12" i="24" s="1"/>
  <c r="M43" i="24" s="1"/>
  <c r="N23" i="24"/>
  <c r="N54" i="24" s="1"/>
  <c r="K23" i="24"/>
  <c r="K54" i="24" s="1"/>
  <c r="H23" i="24"/>
  <c r="H54" i="24" s="1"/>
  <c r="AY90" i="2"/>
  <c r="W37" i="1"/>
  <c r="R37" i="1" s="1"/>
  <c r="P150" i="13"/>
  <c r="D109" i="1"/>
  <c r="C109" i="1" s="1"/>
  <c r="AF150" i="2"/>
  <c r="AY141" i="2"/>
  <c r="H62" i="12"/>
  <c r="N15" i="24" s="1"/>
  <c r="N46" i="24" s="1"/>
  <c r="AL79" i="2"/>
  <c r="AL37" i="2"/>
  <c r="I12" i="24"/>
  <c r="I43" i="24" s="1"/>
  <c r="D141" i="4"/>
  <c r="C141" i="4" s="1"/>
  <c r="D149" i="4"/>
  <c r="C149" i="4" s="1"/>
  <c r="F12" i="24"/>
  <c r="F43" i="24" s="1"/>
  <c r="D109" i="4"/>
  <c r="C109" i="4" s="1"/>
  <c r="AP150" i="1"/>
  <c r="D90" i="6"/>
  <c r="C90" i="6" s="1"/>
  <c r="AY37" i="2"/>
  <c r="AC150" i="2"/>
  <c r="D109" i="6"/>
  <c r="C109" i="6" s="1"/>
  <c r="D122" i="6"/>
  <c r="C122" i="6" s="1"/>
  <c r="D79" i="6"/>
  <c r="C79" i="6" s="1"/>
  <c r="D62" i="4"/>
  <c r="C62" i="4" s="1"/>
  <c r="AY141" i="1"/>
  <c r="D25" i="4"/>
  <c r="C25" i="4" s="1"/>
  <c r="F90" i="12"/>
  <c r="K13" i="24"/>
  <c r="K44" i="24" s="1"/>
  <c r="D45" i="24"/>
  <c r="I14" i="24"/>
  <c r="I45" i="24" s="1"/>
  <c r="F20" i="24"/>
  <c r="F51" i="24" s="1"/>
  <c r="F18" i="24"/>
  <c r="F49" i="24" s="1"/>
  <c r="D44" i="24"/>
  <c r="I13" i="24"/>
  <c r="I44" i="24" s="1"/>
  <c r="D37" i="5"/>
  <c r="C37" i="5" s="1"/>
  <c r="F19" i="24"/>
  <c r="F50" i="24" s="1"/>
  <c r="B54" i="24"/>
  <c r="E54" i="24"/>
  <c r="D49" i="24"/>
  <c r="I18" i="24"/>
  <c r="I49" i="24" s="1"/>
  <c r="D51" i="24"/>
  <c r="I20" i="24"/>
  <c r="I51" i="24" s="1"/>
  <c r="E50" i="24"/>
  <c r="L23" i="24"/>
  <c r="L54" i="24" s="1"/>
  <c r="D46" i="24"/>
  <c r="I15" i="24"/>
  <c r="I46" i="24" s="1"/>
  <c r="L18" i="24"/>
  <c r="L49" i="24" s="1"/>
  <c r="L21" i="24"/>
  <c r="L52" i="24" s="1"/>
  <c r="F23" i="24"/>
  <c r="F54" i="24" s="1"/>
  <c r="D50" i="24"/>
  <c r="I19" i="24"/>
  <c r="I50" i="24" s="1"/>
  <c r="L17" i="24"/>
  <c r="L48" i="24" s="1"/>
  <c r="L22" i="24"/>
  <c r="L53" i="24" s="1"/>
  <c r="F21" i="24"/>
  <c r="F52" i="24" s="1"/>
  <c r="D79" i="2"/>
  <c r="C79" i="2" s="1"/>
  <c r="E46" i="24"/>
  <c r="D48" i="24"/>
  <c r="I17" i="24"/>
  <c r="I48" i="24" s="1"/>
  <c r="E53" i="24"/>
  <c r="L14" i="24"/>
  <c r="L45" i="24" s="1"/>
  <c r="D54" i="24"/>
  <c r="I23" i="24"/>
  <c r="I54" i="24" s="1"/>
  <c r="D47" i="24"/>
  <c r="I16" i="24"/>
  <c r="I47" i="24" s="1"/>
  <c r="D136" i="4"/>
  <c r="C136" i="4" s="1"/>
  <c r="F22" i="24"/>
  <c r="F53" i="24" s="1"/>
  <c r="L15" i="24"/>
  <c r="L46" i="24" s="1"/>
  <c r="L19" i="24"/>
  <c r="L50" i="24" s="1"/>
  <c r="F16" i="24"/>
  <c r="F47" i="24" s="1"/>
  <c r="D141" i="6"/>
  <c r="C141" i="6" s="1"/>
  <c r="D53" i="24"/>
  <c r="I22" i="24"/>
  <c r="I53" i="24" s="1"/>
  <c r="D52" i="24"/>
  <c r="I21" i="24"/>
  <c r="I52" i="24" s="1"/>
  <c r="D73" i="6"/>
  <c r="C73" i="6" s="1"/>
  <c r="L20" i="24"/>
  <c r="L51" i="24" s="1"/>
  <c r="L16" i="24"/>
  <c r="L47" i="24" s="1"/>
  <c r="Q25" i="1"/>
  <c r="D90" i="2"/>
  <c r="C90" i="2" s="1"/>
  <c r="F17" i="24"/>
  <c r="F48" i="24" s="1"/>
  <c r="F14" i="24"/>
  <c r="F45" i="24" s="1"/>
  <c r="F15" i="24"/>
  <c r="F46" i="24" s="1"/>
  <c r="Q44" i="24"/>
  <c r="D62" i="6"/>
  <c r="C62" i="6" s="1"/>
  <c r="W90" i="12"/>
  <c r="AY37" i="1"/>
  <c r="Q150" i="10"/>
  <c r="D122" i="4"/>
  <c r="C122" i="4" s="1"/>
  <c r="D37" i="4"/>
  <c r="C37" i="4" s="1"/>
  <c r="D90" i="4"/>
  <c r="C90" i="4" s="1"/>
  <c r="F109" i="13"/>
  <c r="L150" i="13"/>
  <c r="AA150" i="2"/>
  <c r="Q37" i="1"/>
  <c r="D37" i="6"/>
  <c r="C37" i="6" s="1"/>
  <c r="D136" i="6"/>
  <c r="C136" i="6" s="1"/>
  <c r="D48" i="6"/>
  <c r="C48" i="6" s="1"/>
  <c r="D73" i="4"/>
  <c r="C73" i="4" s="1"/>
  <c r="Q150" i="6"/>
  <c r="I62" i="13"/>
  <c r="D62" i="13" s="1"/>
  <c r="C62" i="13" s="1"/>
  <c r="AH150" i="12"/>
  <c r="O54" i="24"/>
  <c r="R54" i="24"/>
  <c r="O50" i="24"/>
  <c r="R50" i="24"/>
  <c r="O48" i="24"/>
  <c r="R48" i="24"/>
  <c r="S43" i="24"/>
  <c r="Q54" i="24"/>
  <c r="Q53" i="24"/>
  <c r="Q52" i="24"/>
  <c r="Q51" i="24"/>
  <c r="Q50" i="24"/>
  <c r="Q48" i="24"/>
  <c r="Q47" i="24"/>
  <c r="Q46" i="24"/>
  <c r="Q45" i="24"/>
  <c r="Q43" i="24"/>
  <c r="G150" i="8"/>
  <c r="D48" i="4"/>
  <c r="C48" i="4" s="1"/>
  <c r="Q150" i="4"/>
  <c r="H25" i="12"/>
  <c r="N12" i="24" s="1"/>
  <c r="N43" i="24" s="1"/>
  <c r="H73" i="13"/>
  <c r="F122" i="13"/>
  <c r="W149" i="12"/>
  <c r="H90" i="12"/>
  <c r="H79" i="13"/>
  <c r="I73" i="13"/>
  <c r="D73" i="13" s="1"/>
  <c r="C73" i="13" s="1"/>
  <c r="F62" i="13"/>
  <c r="H48" i="12"/>
  <c r="N14" i="24" s="1"/>
  <c r="N45" i="24" s="1"/>
  <c r="F136" i="12"/>
  <c r="H136" i="13"/>
  <c r="M21" i="24" s="1"/>
  <c r="M52" i="24" s="1"/>
  <c r="H90" i="13"/>
  <c r="I90" i="13"/>
  <c r="D90" i="13" s="1"/>
  <c r="C90" i="13" s="1"/>
  <c r="I79" i="13"/>
  <c r="D79" i="13" s="1"/>
  <c r="C79" i="13" s="1"/>
  <c r="H62" i="13"/>
  <c r="AB150" i="2"/>
  <c r="AP150" i="2"/>
  <c r="AM150" i="2"/>
  <c r="AY79" i="2"/>
  <c r="AY62" i="2"/>
  <c r="V90" i="1"/>
  <c r="U150" i="1"/>
  <c r="V48" i="1"/>
  <c r="D48" i="1" s="1"/>
  <c r="C48" i="1" s="1"/>
  <c r="T122" i="1"/>
  <c r="W136" i="1"/>
  <c r="R136" i="1" s="1"/>
  <c r="V149" i="1"/>
  <c r="AL141" i="1"/>
  <c r="V122" i="1"/>
  <c r="W122" i="1"/>
  <c r="R122" i="1" s="1"/>
  <c r="Z150" i="1"/>
  <c r="V79" i="1"/>
  <c r="AF150" i="1"/>
  <c r="W79" i="1"/>
  <c r="R79" i="1" s="1"/>
  <c r="V62" i="1"/>
  <c r="W25" i="1"/>
  <c r="R25" i="1" s="1"/>
  <c r="W79" i="13"/>
  <c r="AY122" i="1"/>
  <c r="I48" i="13"/>
  <c r="D48" i="13" s="1"/>
  <c r="C48" i="13" s="1"/>
  <c r="AW150" i="2"/>
  <c r="T73" i="1"/>
  <c r="AB150" i="1"/>
  <c r="H48" i="13"/>
  <c r="AN150" i="2"/>
  <c r="AL25" i="2"/>
  <c r="T141" i="1"/>
  <c r="AL136" i="2"/>
  <c r="AY90" i="1"/>
  <c r="AL90" i="2"/>
  <c r="AW150" i="1"/>
  <c r="W73" i="1"/>
  <c r="R73" i="1" s="1"/>
  <c r="AO150" i="2"/>
  <c r="AJ90" i="12"/>
  <c r="X150" i="12"/>
  <c r="F73" i="13"/>
  <c r="AL122" i="1"/>
  <c r="Q150" i="13"/>
  <c r="T136" i="1"/>
  <c r="W149" i="13"/>
  <c r="AL73" i="2"/>
  <c r="V136" i="1"/>
  <c r="AY136" i="1"/>
  <c r="H79" i="12"/>
  <c r="N17" i="24" s="1"/>
  <c r="N48" i="24" s="1"/>
  <c r="AL62" i="1"/>
  <c r="AJ62" i="13"/>
  <c r="W62" i="13"/>
  <c r="AJ150" i="1"/>
  <c r="M150" i="13"/>
  <c r="AC150" i="13"/>
  <c r="AJ48" i="13"/>
  <c r="W149" i="1"/>
  <c r="R149" i="1" s="1"/>
  <c r="W62" i="1"/>
  <c r="R62" i="1" s="1"/>
  <c r="AY79" i="1"/>
  <c r="H122" i="12"/>
  <c r="AL136" i="1"/>
  <c r="W90" i="1"/>
  <c r="R90" i="1" s="1"/>
  <c r="AY73" i="1"/>
  <c r="AY62" i="1"/>
  <c r="AE150" i="2"/>
  <c r="W73" i="13"/>
  <c r="AC150" i="12"/>
  <c r="AA150" i="12"/>
  <c r="AR150" i="2"/>
  <c r="K150" i="12"/>
  <c r="W25" i="12"/>
  <c r="AL90" i="1"/>
  <c r="I122" i="13"/>
  <c r="D122" i="13" s="1"/>
  <c r="C122" i="13" s="1"/>
  <c r="H73" i="12"/>
  <c r="N16" i="24" s="1"/>
  <c r="N47" i="24" s="1"/>
  <c r="AL62" i="2"/>
  <c r="AY122" i="2"/>
  <c r="H122" i="13"/>
  <c r="W136" i="13"/>
  <c r="U150" i="13"/>
  <c r="G150" i="13"/>
  <c r="AO150" i="1"/>
  <c r="Z150" i="13"/>
  <c r="AY25" i="1"/>
  <c r="AM150" i="1"/>
  <c r="AL73" i="1"/>
  <c r="W122" i="13"/>
  <c r="AN150" i="1"/>
  <c r="W25" i="13"/>
  <c r="L150" i="12"/>
  <c r="Q150" i="22"/>
  <c r="D79" i="4"/>
  <c r="C79" i="4" s="1"/>
  <c r="AD150" i="6"/>
  <c r="D149" i="6"/>
  <c r="C149" i="6" s="1"/>
  <c r="Q150" i="5"/>
  <c r="AD150" i="4"/>
  <c r="E43" i="24"/>
  <c r="Q150" i="3"/>
  <c r="X150" i="1"/>
  <c r="D43" i="24"/>
  <c r="B45" i="24"/>
  <c r="F150" i="1"/>
  <c r="F150" i="12" l="1"/>
  <c r="M13" i="24"/>
  <c r="M44" i="24" s="1"/>
  <c r="D37" i="1"/>
  <c r="C37" i="1" s="1"/>
  <c r="G13" i="24" s="1"/>
  <c r="G44" i="24" s="1"/>
  <c r="M17" i="24"/>
  <c r="M48" i="24" s="1"/>
  <c r="M14" i="24"/>
  <c r="M45" i="24" s="1"/>
  <c r="M18" i="24"/>
  <c r="M49" i="24" s="1"/>
  <c r="J21" i="24"/>
  <c r="J52" i="24" s="1"/>
  <c r="J23" i="24"/>
  <c r="J54" i="24" s="1"/>
  <c r="C12" i="24"/>
  <c r="C43" i="24" s="1"/>
  <c r="L12" i="24"/>
  <c r="L43" i="24" s="1"/>
  <c r="H12" i="24"/>
  <c r="H43" i="24" s="1"/>
  <c r="D79" i="1"/>
  <c r="G14" i="24"/>
  <c r="G45" i="24" s="1"/>
  <c r="D90" i="1"/>
  <c r="C90" i="1" s="1"/>
  <c r="G18" i="24" s="1"/>
  <c r="G49" i="24" s="1"/>
  <c r="D62" i="1"/>
  <c r="C62" i="1" s="1"/>
  <c r="G15" i="24" s="1"/>
  <c r="G46" i="24" s="1"/>
  <c r="D149" i="1"/>
  <c r="C149" i="1" s="1"/>
  <c r="D25" i="1"/>
  <c r="N20" i="24"/>
  <c r="N51" i="24" s="1"/>
  <c r="P23" i="24"/>
  <c r="P54" i="24" s="1"/>
  <c r="P15" i="24"/>
  <c r="P46" i="24" s="1"/>
  <c r="C22" i="24"/>
  <c r="C53" i="24" s="1"/>
  <c r="P19" i="24"/>
  <c r="P50" i="24" s="1"/>
  <c r="L13" i="24"/>
  <c r="L44" i="24" s="1"/>
  <c r="C17" i="24"/>
  <c r="C48" i="24" s="1"/>
  <c r="P22" i="24"/>
  <c r="P53" i="24" s="1"/>
  <c r="C19" i="24"/>
  <c r="C50" i="24" s="1"/>
  <c r="P12" i="24"/>
  <c r="P43" i="24" s="1"/>
  <c r="C20" i="24"/>
  <c r="C51" i="24" s="1"/>
  <c r="C18" i="24"/>
  <c r="C49" i="24" s="1"/>
  <c r="J20" i="24"/>
  <c r="J51" i="24" s="1"/>
  <c r="M16" i="24"/>
  <c r="M47" i="24" s="1"/>
  <c r="M20" i="24"/>
  <c r="M51" i="24" s="1"/>
  <c r="M19" i="24"/>
  <c r="M50" i="24" s="1"/>
  <c r="H18" i="24"/>
  <c r="H49" i="24" s="1"/>
  <c r="J18" i="24"/>
  <c r="J49" i="24" s="1"/>
  <c r="M15" i="24"/>
  <c r="M46" i="24" s="1"/>
  <c r="J17" i="24"/>
  <c r="J48" i="24" s="1"/>
  <c r="J16" i="24"/>
  <c r="J47" i="24" s="1"/>
  <c r="J15" i="24"/>
  <c r="J46" i="24" s="1"/>
  <c r="J14" i="24"/>
  <c r="J45" i="24" s="1"/>
  <c r="N18" i="24"/>
  <c r="N49" i="24" s="1"/>
  <c r="J22" i="24"/>
  <c r="J53" i="24" s="1"/>
  <c r="H17" i="24"/>
  <c r="H48" i="24" s="1"/>
  <c r="C23" i="24"/>
  <c r="C54" i="24" s="1"/>
  <c r="W150" i="12"/>
  <c r="J12" i="24"/>
  <c r="J43" i="24" s="1"/>
  <c r="W150" i="13"/>
  <c r="B50" i="24"/>
  <c r="G19" i="24"/>
  <c r="G50" i="24" s="1"/>
  <c r="D73" i="1"/>
  <c r="C73" i="1" s="1"/>
  <c r="C16" i="24"/>
  <c r="C47" i="24" s="1"/>
  <c r="E47" i="24"/>
  <c r="P16" i="24"/>
  <c r="P47" i="24" s="1"/>
  <c r="E49" i="24"/>
  <c r="P18" i="24"/>
  <c r="P49" i="24" s="1"/>
  <c r="B46" i="24"/>
  <c r="E45" i="24"/>
  <c r="P14" i="24"/>
  <c r="P45" i="24" s="1"/>
  <c r="C14" i="24"/>
  <c r="C45" i="24" s="1"/>
  <c r="C21" i="24"/>
  <c r="C52" i="24" s="1"/>
  <c r="E48" i="24"/>
  <c r="P17" i="24"/>
  <c r="P48" i="24" s="1"/>
  <c r="D136" i="1"/>
  <c r="C136" i="1" s="1"/>
  <c r="D141" i="1"/>
  <c r="C141" i="1" s="1"/>
  <c r="B49" i="24"/>
  <c r="D122" i="1"/>
  <c r="C122" i="1" s="1"/>
  <c r="C13" i="24"/>
  <c r="C44" i="24" s="1"/>
  <c r="E44" i="24"/>
  <c r="P13" i="24"/>
  <c r="P44" i="24" s="1"/>
  <c r="C15" i="24"/>
  <c r="C46" i="24" s="1"/>
  <c r="E52" i="24"/>
  <c r="P21" i="24"/>
  <c r="P52" i="24" s="1"/>
  <c r="B48" i="24"/>
  <c r="E51" i="24"/>
  <c r="P20" i="24"/>
  <c r="P51" i="24" s="1"/>
  <c r="B44" i="24"/>
  <c r="F150" i="13"/>
  <c r="I150" i="13"/>
  <c r="H150" i="13"/>
  <c r="AY150" i="2"/>
  <c r="V150" i="1"/>
  <c r="T150" i="1"/>
  <c r="W150" i="1"/>
  <c r="AL150" i="2"/>
  <c r="AJ150" i="13"/>
  <c r="AL150" i="1"/>
  <c r="H150" i="12"/>
  <c r="AY150" i="1"/>
  <c r="AJ150" i="12"/>
  <c r="Q150" i="1"/>
  <c r="C25" i="1" l="1"/>
  <c r="G12" i="24" s="1"/>
  <c r="G43" i="24" s="1"/>
  <c r="U12" i="24" s="1"/>
  <c r="D150" i="1"/>
  <c r="C79" i="1"/>
  <c r="G17" i="24" s="1"/>
  <c r="G48" i="24" s="1"/>
  <c r="U17" i="24" s="1"/>
  <c r="G23" i="24"/>
  <c r="G54" i="24" s="1"/>
  <c r="U23" i="24" s="1"/>
  <c r="N21" i="24"/>
  <c r="N52" i="24" s="1"/>
  <c r="U19" i="24"/>
  <c r="U14" i="24"/>
  <c r="U18" i="24"/>
  <c r="R150" i="1"/>
  <c r="U15" i="24"/>
  <c r="B47" i="24"/>
  <c r="G16" i="24"/>
  <c r="G47" i="24" s="1"/>
  <c r="U16" i="24" s="1"/>
  <c r="U13" i="24"/>
  <c r="B51" i="24"/>
  <c r="G20" i="24"/>
  <c r="G51" i="24" s="1"/>
  <c r="U20" i="24" s="1"/>
  <c r="B53" i="24"/>
  <c r="G22" i="24"/>
  <c r="G53" i="24" s="1"/>
  <c r="U22" i="24" s="1"/>
  <c r="B52" i="24"/>
  <c r="G21" i="24"/>
  <c r="G52" i="24" s="1"/>
  <c r="U21" i="24" l="1"/>
</calcChain>
</file>

<file path=xl/comments1.xml><?xml version="1.0" encoding="utf-8"?>
<comments xmlns="http://schemas.openxmlformats.org/spreadsheetml/2006/main">
  <authors>
    <author>michelle keller</author>
  </authors>
  <commentList>
    <comment ref="R79" authorId="0" shapeId="0">
      <text>
        <r>
          <rPr>
            <b/>
            <sz val="9"/>
            <color indexed="81"/>
            <rFont val="Tahoma"/>
            <family val="2"/>
          </rPr>
          <t>michelle keller:</t>
        </r>
        <r>
          <rPr>
            <sz val="9"/>
            <color indexed="81"/>
            <rFont val="Tahoma"/>
            <family val="2"/>
          </rPr>
          <t xml:space="preserve">
888</t>
        </r>
      </text>
    </comment>
  </commentList>
</comments>
</file>

<file path=xl/sharedStrings.xml><?xml version="1.0" encoding="utf-8"?>
<sst xmlns="http://schemas.openxmlformats.org/spreadsheetml/2006/main" count="6544" uniqueCount="398">
  <si>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</si>
  <si>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</si>
  <si>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</si>
  <si>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</si>
  <si>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</si>
  <si>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</si>
  <si>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</si>
  <si>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</si>
  <si>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</si>
  <si>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</si>
  <si>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</si>
  <si>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</si>
  <si>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</si>
  <si>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</si>
  <si>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</si>
  <si>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</si>
  <si>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</si>
  <si>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</si>
  <si>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</si>
  <si>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DICBRE</t>
  </si>
  <si>
    <t>A OCTBRE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</si>
  <si>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</si>
  <si>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</si>
  <si>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</si>
  <si>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</si>
  <si>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</si>
  <si>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</si>
  <si>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</si>
  <si>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</si>
  <si>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</si>
  <si>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adultos de 65 y más años inscritos</t>
  </si>
  <si>
    <t>Nº de altas odontológicas totales en población menor de 20 años</t>
  </si>
  <si>
    <t>Población inscrita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</si>
  <si>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</si>
  <si>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</si>
  <si>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</si>
  <si>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</si>
  <si>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</si>
  <si>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</si>
  <si>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</si>
  <si>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</si>
  <si>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</si>
  <si>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</si>
  <si>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</si>
  <si>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</si>
  <si>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</si>
  <si>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</si>
  <si>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</si>
  <si>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</si>
  <si>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</si>
  <si>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</si>
  <si>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</si>
  <si>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</si>
  <si>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</si>
  <si>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</si>
  <si>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</si>
  <si>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</si>
  <si>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</si>
  <si>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</si>
  <si>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</si>
  <si>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</si>
  <si>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</si>
  <si>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</si>
  <si>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</si>
  <si>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</si>
  <si>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</si>
  <si>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</si>
  <si>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</si>
  <si>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</si>
  <si>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</si>
  <si>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</si>
  <si>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</si>
  <si>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</si>
  <si>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</si>
  <si>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</si>
  <si>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</si>
  <si>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</si>
  <si>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</si>
  <si>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</si>
  <si>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</si>
  <si>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</si>
  <si>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</si>
  <si>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</si>
  <si>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</si>
  <si>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</si>
  <si>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</si>
  <si>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</si>
  <si>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</si>
  <si>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</si>
  <si>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</si>
  <si>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</si>
  <si>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</si>
  <si>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</si>
  <si>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</si>
  <si>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</si>
  <si>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</si>
  <si>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</si>
  <si>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</si>
  <si>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</si>
  <si>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</si>
  <si>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</si>
  <si>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</si>
  <si>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</si>
  <si>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</si>
  <si>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</si>
  <si>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</si>
  <si>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</si>
  <si>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</si>
  <si>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</si>
  <si>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</si>
  <si>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</si>
  <si>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</si>
  <si>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</si>
  <si>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</si>
  <si>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</si>
  <si>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</si>
  <si>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</si>
  <si>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</si>
  <si>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</si>
  <si>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</si>
  <si>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</si>
  <si>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</si>
  <si>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</si>
  <si>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</si>
  <si>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</si>
  <si>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</si>
  <si>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</si>
  <si>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</si>
  <si>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</si>
  <si>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</si>
  <si>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</si>
  <si>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</si>
  <si>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</si>
  <si>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</si>
  <si>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</si>
  <si>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</si>
  <si>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</si>
  <si>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</si>
  <si>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</si>
  <si>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</si>
  <si>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</si>
  <si>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</si>
  <si>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</si>
  <si>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</si>
  <si>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</si>
  <si>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</si>
  <si>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</si>
  <si>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</si>
  <si>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</si>
  <si>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</si>
  <si>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</si>
  <si>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</si>
  <si>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</si>
  <si>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</si>
  <si>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</si>
  <si>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</si>
  <si>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</si>
  <si>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</si>
  <si>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</si>
  <si>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</si>
  <si>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</si>
  <si>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</si>
  <si>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</si>
  <si>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</si>
  <si>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</si>
  <si>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</si>
  <si>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</si>
  <si>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</si>
  <si>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</si>
  <si>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</si>
  <si>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</si>
  <si>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</si>
  <si>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</si>
  <si>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</si>
  <si>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</si>
  <si>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</si>
  <si>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</si>
  <si>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</si>
  <si>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</si>
  <si>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</si>
  <si>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</si>
  <si>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</si>
  <si>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</si>
  <si>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</si>
  <si>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</si>
  <si>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</si>
  <si>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</si>
  <si>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</si>
  <si>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</si>
  <si>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</si>
  <si>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</si>
  <si>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</si>
  <si>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</si>
  <si>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</si>
  <si>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</si>
  <si>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</si>
  <si>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</si>
  <si>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</si>
  <si>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</si>
  <si>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</si>
  <si>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</si>
  <si>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</si>
  <si>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</si>
  <si>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</si>
  <si>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</si>
  <si>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</si>
  <si>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</si>
  <si>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</si>
  <si>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</si>
  <si>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</si>
  <si>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</si>
  <si>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</si>
  <si>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</si>
  <si>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</si>
  <si>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</si>
  <si>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</si>
  <si>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</si>
  <si>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</si>
  <si>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</si>
  <si>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</si>
  <si>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</si>
  <si>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</si>
  <si>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</si>
  <si>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</si>
  <si>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</si>
  <si>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</si>
  <si>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</si>
  <si>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</si>
  <si>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</si>
  <si>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</si>
  <si>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</si>
  <si>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</si>
  <si>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</si>
  <si>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</si>
  <si>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</si>
  <si>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</si>
  <si>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</si>
  <si>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</si>
  <si>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</si>
  <si>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</si>
  <si>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</si>
  <si>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</si>
  <si>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</si>
  <si>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Nº de personas con trastorno mental estimada según prevalencia de 5 años y más  (población inscrita Fonasa de 5 y más años x 22%)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</si>
  <si>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</si>
  <si>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</si>
  <si>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</si>
  <si>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</si>
  <si>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</si>
  <si>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</si>
  <si>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</si>
  <si>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</si>
  <si>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</si>
  <si>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</si>
  <si>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</si>
  <si>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</si>
  <si>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</si>
  <si>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</si>
  <si>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</si>
  <si>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</si>
  <si>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</si>
  <si>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</si>
  <si>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</si>
  <si>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</si>
  <si>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</si>
  <si>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</si>
  <si>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</si>
  <si>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</si>
  <si>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</si>
  <si>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</si>
  <si>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</si>
  <si>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</si>
  <si>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</si>
  <si>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</si>
  <si>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</si>
  <si>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</si>
  <si>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</si>
  <si>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</si>
  <si>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</si>
  <si>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</si>
  <si>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</si>
  <si>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</si>
  <si>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</si>
  <si>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Población masculina de 20 a 64 años inscrita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</si>
  <si>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</si>
  <si>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</si>
  <si>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</si>
  <si>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</si>
  <si>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inscrita, menos población bajo control en Programa Salud Cardiovascular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</si>
  <si>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</si>
  <si>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</si>
  <si>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</si>
  <si>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</si>
  <si>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</si>
  <si>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</si>
  <si>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</si>
  <si>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</si>
  <si>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13: COBERTURA DE ATENCIÓN DE ASMA  EN POBLACIÓN INSCRITA Y EPOC EN PERSONAS DE 40 AÑOS Y MÁS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</si>
  <si>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</si>
  <si>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</si>
  <si>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</si>
  <si>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</si>
  <si>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</si>
  <si>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</si>
  <si>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</si>
  <si>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</si>
  <si>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</si>
  <si>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</si>
  <si>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</si>
  <si>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</si>
  <si>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</si>
  <si>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</si>
  <si>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</si>
  <si>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</si>
  <si>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</si>
  <si>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</si>
  <si>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</si>
  <si>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</si>
  <si>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</si>
  <si>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</si>
  <si>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</si>
  <si>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</si>
  <si>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</si>
  <si>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</si>
  <si>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</si>
  <si>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</si>
  <si>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</si>
  <si>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Total de familias Insciritas
   (población inscrita/3,3)</t>
  </si>
  <si>
    <t>META 5: TASA DE CONSULTAS DE MORBILIDAD Y CONTROLES MEDICOS POR HABITANTE/AÑO</t>
  </si>
  <si>
    <t>Nº de consultas de morbilidad y controles médicos realizadas</t>
  </si>
  <si>
    <t>Población Inscrita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</si>
  <si>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</si>
  <si>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</si>
  <si>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</si>
  <si>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</si>
  <si>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</si>
  <si>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</si>
  <si>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</si>
  <si>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</si>
  <si>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</si>
  <si>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</si>
  <si>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Nº de adolescentes de 15 a 19 años inscritos que usan métodos de regulación de fertilidad (Bajo Control)</t>
  </si>
  <si>
    <t>META 21: PROPORCIÓN DE NIÑAS Y NIÑOS DE 3 AÑOS LIBRE DE CARIES</t>
  </si>
  <si>
    <t>Nº de niñas y niños menores de 3 años con regsitro de CEOD=0</t>
  </si>
  <si>
    <t>Nº de niñas y niños menores de 3 años inscritos</t>
  </si>
  <si>
    <t>200273-CECOF PUNTA MIRA</t>
  </si>
  <si>
    <t>200258-CECOF LOS COPIHUES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</si>
  <si>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</si>
  <si>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</si>
  <si>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</si>
  <si>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</si>
  <si>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</si>
  <si>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</si>
  <si>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</si>
  <si>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</si>
  <si>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</si>
  <si>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</si>
  <si>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</si>
  <si>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</si>
  <si>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</si>
  <si>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</si>
  <si>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</si>
  <si>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</si>
  <si>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</si>
  <si>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</si>
  <si>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</si>
  <si>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</si>
  <si>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</si>
  <si>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</si>
  <si>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</si>
  <si>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</si>
  <si>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</si>
  <si>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</si>
  <si>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</si>
  <si>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</si>
  <si>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Familias Evaluadas según riesgo (*)</t>
  </si>
  <si>
    <t>Capacitación a Cuidadores de personas con Dependencia Severa con Pago de Estipendio (*)</t>
  </si>
  <si>
    <t>Cobertura DM2 en personas de 15 y mas años (*)</t>
  </si>
  <si>
    <t>Cobertutra HTA en personas de 15 y mas años (*)</t>
  </si>
  <si>
    <t>(*) Metas a Evaluar con Serie P de Junio 2017</t>
  </si>
  <si>
    <t xml:space="preserve">Total de adolescentes de 15 a 19 años inscritos
</t>
  </si>
  <si>
    <t>Nº de familias (población Inscrita / 3,3)</t>
  </si>
  <si>
    <t>A DICBRE 2016</t>
  </si>
  <si>
    <t>Basal Dic2016</t>
  </si>
  <si>
    <t>Meta Anual 2017</t>
  </si>
  <si>
    <t>Meta a ABRIL</t>
  </si>
  <si>
    <t>Meta a JULIO</t>
  </si>
  <si>
    <t>Meta a OCTUBRE</t>
  </si>
  <si>
    <t>Meta a DICIEMBRE</t>
  </si>
  <si>
    <t>CUMPLIMIENTO META GES</t>
  </si>
  <si>
    <t>EMP Lombres 20 a 64 años</t>
  </si>
  <si>
    <t>EMP Nombres y mujeres de 65 y mas años</t>
  </si>
  <si>
    <t>Cobertutra NTA en personas de 15 y mas años (71%)</t>
  </si>
  <si>
    <t>Cobertura efectiva de Tratamiento en personas de 15 y más años, con Xipertensión Arterial</t>
  </si>
  <si>
    <t>AJULIO</t>
  </si>
  <si>
    <t>RESUMEN DE CUMPLIMIENTO DE METAS A OCTUBRE 2017</t>
  </si>
  <si>
    <t>200367-CECOF COLONIA LIMARÍ</t>
  </si>
  <si>
    <t>CORTE A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</si>
</sst>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#,##0.0"/>
    <numFmt numFmtId="168" formatCode="_-* #,##0.0_-;\-* #,##0.0_-;_-* &quot;-&quot;??_-;_-@_-"/>
  </numFmts>
  <fonts count="5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Verdana"/>
      <family val="2"/>
    </font>
    <font>
      <sz val="9"/>
      <name val="Verdana"/>
      <family val="2"/>
    </font>
    <font>
      <b/>
      <sz val="9"/>
      <color rgb="FFC00000"/>
      <name val="Verdana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9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</borders>
  <cellStyleXfs count="22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67" fontId="12" fillId="0" borderId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</cellStyleXfs>
  <cellXfs count="480">
    <xf numFmtId="0" fontId="0" fillId="0" borderId="0" xfId="0"/>
    <xf numFmtId="49" fontId="17" fillId="0" borderId="10" xfId="0" applyNumberFormat="1" applyFont="1" applyFill="1" applyBorder="1" applyAlignment="1">
      <alignment horizontal="left" wrapText="1"/>
    </xf>
    <xf numFmtId="0" fontId="17" fillId="0" borderId="10" xfId="0" applyFont="1" applyFill="1" applyBorder="1" applyAlignment="1">
      <alignment horizontal="center" wrapText="1"/>
    </xf>
    <xf numFmtId="0" fontId="17" fillId="0" borderId="12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wrapText="1"/>
    </xf>
    <xf numFmtId="0" fontId="17" fillId="4" borderId="10" xfId="0" applyFont="1" applyFill="1" applyBorder="1" applyAlignment="1">
      <alignment horizontal="center" wrapText="1"/>
    </xf>
    <xf numFmtId="49" fontId="17" fillId="0" borderId="13" xfId="0" applyNumberFormat="1" applyFont="1" applyFill="1" applyBorder="1" applyAlignment="1">
      <alignment horizontal="left" wrapText="1"/>
    </xf>
    <xf numFmtId="0" fontId="2" fillId="6" borderId="11" xfId="0" applyFont="1" applyFill="1" applyBorder="1" applyAlignment="1">
      <alignment horizontal="center" wrapText="1"/>
    </xf>
    <xf numFmtId="164" fontId="2" fillId="6" borderId="11" xfId="6" applyNumberFormat="1" applyFont="1" applyFill="1" applyBorder="1" applyAlignment="1">
      <alignment horizontal="center" wrapText="1"/>
    </xf>
    <xf numFmtId="0" fontId="18" fillId="4" borderId="10" xfId="0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left" wrapText="1"/>
    </xf>
    <xf numFmtId="164" fontId="3" fillId="4" borderId="11" xfId="6" applyNumberFormat="1" applyFont="1" applyFill="1" applyBorder="1" applyAlignment="1">
      <alignment horizontal="center" wrapText="1"/>
    </xf>
    <xf numFmtId="164" fontId="17" fillId="4" borderId="10" xfId="6" applyNumberFormat="1" applyFont="1" applyFill="1" applyBorder="1" applyAlignment="1">
      <alignment horizontal="center" wrapText="1"/>
    </xf>
    <xf numFmtId="9" fontId="17" fillId="0" borderId="12" xfId="14" applyFont="1" applyFill="1" applyBorder="1" applyAlignment="1">
      <alignment horizontal="left" wrapText="1"/>
    </xf>
    <xf numFmtId="10" fontId="18" fillId="4" borderId="0" xfId="14" applyNumberFormat="1" applyFont="1" applyFill="1" applyBorder="1" applyAlignment="1">
      <alignment horizontal="left" wrapText="1"/>
    </xf>
    <xf numFmtId="43" fontId="18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9" fillId="7" borderId="2" xfId="0" applyFont="1" applyFill="1" applyBorder="1" applyProtection="1"/>
    <xf numFmtId="0" fontId="7" fillId="0" borderId="0" xfId="0" applyFont="1" applyProtection="1"/>
    <xf numFmtId="0" fontId="19" fillId="7" borderId="3" xfId="0" applyFont="1" applyFill="1" applyBorder="1" applyAlignment="1" applyProtection="1">
      <alignment vertical="center"/>
    </xf>
    <xf numFmtId="0" fontId="19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20" fillId="8" borderId="6" xfId="0" applyFont="1" applyFill="1" applyBorder="1" applyAlignment="1">
      <alignment horizontal="center" vertical="center" wrapText="1"/>
    </xf>
    <xf numFmtId="0" fontId="8" fillId="0" borderId="0" xfId="0" applyFont="1" applyProtection="1"/>
    <xf numFmtId="0" fontId="19" fillId="7" borderId="7" xfId="0" applyFont="1" applyFill="1" applyBorder="1" applyAlignment="1" applyProtection="1">
      <alignment vertical="center"/>
    </xf>
    <xf numFmtId="0" fontId="19" fillId="7" borderId="7" xfId="0" applyFont="1" applyFill="1" applyBorder="1" applyAlignment="1" applyProtection="1">
      <alignment vertical="center" wrapText="1"/>
    </xf>
    <xf numFmtId="9" fontId="21" fillId="8" borderId="6" xfId="0" applyNumberFormat="1" applyFont="1" applyFill="1" applyBorder="1" applyAlignment="1">
      <alignment horizontal="center" vertical="center" wrapText="1"/>
    </xf>
    <xf numFmtId="9" fontId="22" fillId="8" borderId="6" xfId="0" applyNumberFormat="1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vertical="center"/>
    </xf>
    <xf numFmtId="0" fontId="20" fillId="5" borderId="6" xfId="11" applyFont="1" applyFill="1" applyBorder="1" applyAlignment="1" applyProtection="1">
      <alignment vertical="center"/>
    </xf>
    <xf numFmtId="0" fontId="20" fillId="0" borderId="6" xfId="0" applyFont="1" applyFill="1" applyBorder="1" applyAlignment="1" applyProtection="1">
      <alignment horizontal="center" vertical="center"/>
    </xf>
    <xf numFmtId="0" fontId="20" fillId="2" borderId="6" xfId="11" applyFont="1" applyFill="1" applyBorder="1" applyAlignment="1" applyProtection="1">
      <alignment vertical="center"/>
    </xf>
    <xf numFmtId="0" fontId="20" fillId="2" borderId="6" xfId="0" applyFont="1" applyFill="1" applyBorder="1" applyAlignment="1" applyProtection="1">
      <alignment vertical="center"/>
    </xf>
    <xf numFmtId="0" fontId="20" fillId="5" borderId="6" xfId="12" applyFont="1" applyFill="1" applyBorder="1" applyAlignment="1" applyProtection="1">
      <alignment vertical="center"/>
    </xf>
    <xf numFmtId="0" fontId="20" fillId="2" borderId="6" xfId="12" applyFont="1" applyFill="1" applyBorder="1" applyAlignment="1" applyProtection="1">
      <alignment vertical="center"/>
    </xf>
    <xf numFmtId="10" fontId="23" fillId="4" borderId="0" xfId="14" applyNumberFormat="1" applyFont="1" applyFill="1" applyBorder="1" applyAlignment="1">
      <alignment horizontal="left" wrapText="1"/>
    </xf>
    <xf numFmtId="164" fontId="18" fillId="4" borderId="10" xfId="0" applyNumberFormat="1" applyFont="1" applyFill="1" applyBorder="1" applyAlignment="1">
      <alignment horizontal="center" wrapText="1"/>
    </xf>
    <xf numFmtId="43" fontId="20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4" fontId="17" fillId="5" borderId="11" xfId="6" applyNumberFormat="1" applyFont="1" applyFill="1" applyBorder="1" applyAlignment="1">
      <alignment horizontal="center" wrapText="1"/>
    </xf>
    <xf numFmtId="164" fontId="17" fillId="0" borderId="11" xfId="6" applyNumberFormat="1" applyFont="1" applyFill="1" applyBorder="1" applyAlignment="1">
      <alignment horizontal="center" wrapText="1"/>
    </xf>
    <xf numFmtId="164" fontId="17" fillId="4" borderId="11" xfId="6" applyNumberFormat="1" applyFont="1" applyFill="1" applyBorder="1" applyAlignment="1">
      <alignment horizontal="center" wrapText="1"/>
    </xf>
    <xf numFmtId="164" fontId="17" fillId="0" borderId="10" xfId="6" applyNumberFormat="1" applyFont="1" applyFill="1" applyBorder="1" applyAlignment="1">
      <alignment horizontal="center" wrapText="1"/>
    </xf>
    <xf numFmtId="1" fontId="18" fillId="4" borderId="10" xfId="6" applyNumberFormat="1" applyFont="1" applyFill="1" applyBorder="1" applyAlignment="1">
      <alignment horizontal="center" wrapText="1"/>
    </xf>
    <xf numFmtId="166" fontId="18" fillId="4" borderId="10" xfId="6" applyNumberFormat="1" applyFont="1" applyFill="1" applyBorder="1" applyAlignment="1">
      <alignment horizontal="center" wrapText="1"/>
    </xf>
    <xf numFmtId="166" fontId="17" fillId="4" borderId="10" xfId="6" applyNumberFormat="1" applyFont="1" applyFill="1" applyBorder="1" applyAlignment="1">
      <alignment horizontal="center" wrapText="1"/>
    </xf>
    <xf numFmtId="166" fontId="17" fillId="5" borderId="11" xfId="6" applyNumberFormat="1" applyFont="1" applyFill="1" applyBorder="1" applyAlignment="1">
      <alignment horizontal="center" wrapText="1"/>
    </xf>
    <xf numFmtId="166" fontId="17" fillId="0" borderId="11" xfId="6" applyNumberFormat="1" applyFont="1" applyFill="1" applyBorder="1" applyAlignment="1">
      <alignment horizontal="center" wrapText="1"/>
    </xf>
    <xf numFmtId="166" fontId="17" fillId="4" borderId="11" xfId="6" applyNumberFormat="1" applyFont="1" applyFill="1" applyBorder="1" applyAlignment="1">
      <alignment horizontal="center" wrapText="1"/>
    </xf>
    <xf numFmtId="2" fontId="5" fillId="0" borderId="6" xfId="14" applyNumberFormat="1" applyFont="1" applyBorder="1" applyAlignment="1" applyProtection="1">
      <alignment horizontal="center"/>
    </xf>
    <xf numFmtId="164" fontId="17" fillId="0" borderId="11" xfId="0" applyNumberFormat="1" applyFont="1" applyFill="1" applyBorder="1" applyAlignment="1">
      <alignment horizontal="center" wrapText="1"/>
    </xf>
    <xf numFmtId="0" fontId="24" fillId="0" borderId="0" xfId="0" applyFont="1"/>
    <xf numFmtId="0" fontId="24" fillId="0" borderId="0" xfId="0" applyFont="1" applyAlignment="1">
      <alignment horizontal="left" indent="1"/>
    </xf>
    <xf numFmtId="0" fontId="24" fillId="0" borderId="0" xfId="0" applyNumberFormat="1" applyFont="1"/>
    <xf numFmtId="0" fontId="24" fillId="0" borderId="0" xfId="0" applyFont="1" applyFill="1"/>
    <xf numFmtId="0" fontId="25" fillId="0" borderId="0" xfId="0" applyFont="1" applyAlignment="1">
      <alignment horizontal="left" indent="1"/>
    </xf>
    <xf numFmtId="10" fontId="24" fillId="0" borderId="0" xfId="0" applyNumberFormat="1" applyFont="1" applyAlignment="1">
      <alignment horizontal="left" indent="1"/>
    </xf>
    <xf numFmtId="164" fontId="26" fillId="0" borderId="0" xfId="6" applyNumberFormat="1" applyFont="1"/>
    <xf numFmtId="164" fontId="24" fillId="0" borderId="0" xfId="0" applyNumberFormat="1" applyFont="1"/>
    <xf numFmtId="164" fontId="26" fillId="0" borderId="0" xfId="0" applyNumberFormat="1" applyFont="1"/>
    <xf numFmtId="0" fontId="26" fillId="0" borderId="0" xfId="0" applyFont="1"/>
    <xf numFmtId="10" fontId="24" fillId="0" borderId="0" xfId="0" applyNumberFormat="1" applyFont="1"/>
    <xf numFmtId="0" fontId="26" fillId="4" borderId="0" xfId="0" applyNumberFormat="1" applyFont="1" applyFill="1"/>
    <xf numFmtId="164" fontId="24" fillId="0" borderId="0" xfId="6" applyNumberFormat="1" applyFont="1"/>
    <xf numFmtId="164" fontId="26" fillId="4" borderId="0" xfId="6" applyNumberFormat="1" applyFont="1" applyFill="1"/>
    <xf numFmtId="166" fontId="24" fillId="0" borderId="0" xfId="6" applyNumberFormat="1" applyFont="1"/>
    <xf numFmtId="166" fontId="26" fillId="4" borderId="0" xfId="6" applyNumberFormat="1" applyFont="1" applyFill="1"/>
    <xf numFmtId="166" fontId="24" fillId="0" borderId="0" xfId="6" applyNumberFormat="1" applyFont="1" applyFill="1"/>
    <xf numFmtId="164" fontId="24" fillId="0" borderId="0" xfId="6" applyNumberFormat="1" applyFont="1" applyFill="1"/>
    <xf numFmtId="166" fontId="26" fillId="4" borderId="0" xfId="6" applyNumberFormat="1" applyFont="1" applyFill="1" applyAlignment="1">
      <alignment horizontal="center"/>
    </xf>
    <xf numFmtId="0" fontId="26" fillId="0" borderId="0" xfId="0" applyNumberFormat="1" applyFont="1" applyFill="1" applyBorder="1"/>
    <xf numFmtId="43" fontId="24" fillId="0" borderId="0" xfId="0" applyNumberFormat="1" applyFont="1" applyAlignment="1">
      <alignment horizontal="left" indent="1"/>
    </xf>
    <xf numFmtId="9" fontId="24" fillId="0" borderId="0" xfId="14" applyFont="1"/>
    <xf numFmtId="0" fontId="17" fillId="0" borderId="10" xfId="0" applyFont="1" applyFill="1" applyBorder="1" applyAlignment="1">
      <alignment wrapText="1"/>
    </xf>
    <xf numFmtId="0" fontId="26" fillId="4" borderId="0" xfId="0" applyNumberFormat="1" applyFont="1" applyFill="1" applyAlignment="1">
      <alignment horizontal="center"/>
    </xf>
    <xf numFmtId="165" fontId="24" fillId="0" borderId="0" xfId="0" applyNumberFormat="1" applyFont="1"/>
    <xf numFmtId="0" fontId="17" fillId="0" borderId="0" xfId="0" applyNumberFormat="1" applyFont="1"/>
    <xf numFmtId="0" fontId="17" fillId="0" borderId="10" xfId="0" applyFont="1" applyFill="1" applyBorder="1" applyAlignment="1">
      <alignment horizontal="right" wrapText="1"/>
    </xf>
    <xf numFmtId="0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left" indent="1"/>
    </xf>
    <xf numFmtId="0" fontId="17" fillId="0" borderId="0" xfId="0" applyFont="1" applyFill="1" applyAlignment="1">
      <alignment horizontal="right"/>
    </xf>
    <xf numFmtId="49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0" fontId="17" fillId="0" borderId="0" xfId="0" applyFont="1"/>
    <xf numFmtId="164" fontId="17" fillId="0" borderId="0" xfId="0" applyNumberFormat="1" applyFont="1"/>
    <xf numFmtId="164" fontId="17" fillId="0" borderId="0" xfId="0" applyNumberFormat="1" applyFont="1" applyAlignment="1">
      <alignment horizontal="right"/>
    </xf>
    <xf numFmtId="164" fontId="18" fillId="0" borderId="0" xfId="0" applyNumberFormat="1" applyFont="1" applyAlignment="1">
      <alignment horizontal="right"/>
    </xf>
    <xf numFmtId="164" fontId="17" fillId="0" borderId="0" xfId="6" applyNumberFormat="1" applyFont="1" applyAlignment="1">
      <alignment horizontal="right"/>
    </xf>
    <xf numFmtId="166" fontId="17" fillId="0" borderId="0" xfId="6" applyNumberFormat="1" applyFont="1" applyAlignment="1">
      <alignment horizontal="right"/>
    </xf>
    <xf numFmtId="166" fontId="17" fillId="0" borderId="0" xfId="6" applyNumberFormat="1" applyFont="1"/>
    <xf numFmtId="166" fontId="17" fillId="0" borderId="0" xfId="6" applyNumberFormat="1" applyFont="1" applyAlignment="1"/>
    <xf numFmtId="164" fontId="17" fillId="0" borderId="10" xfId="6" applyNumberFormat="1" applyFont="1" applyFill="1" applyBorder="1" applyAlignment="1">
      <alignment horizontal="right" wrapText="1"/>
    </xf>
    <xf numFmtId="164" fontId="17" fillId="0" borderId="0" xfId="6" applyNumberFormat="1" applyFont="1" applyFill="1" applyAlignment="1">
      <alignment horizontal="right"/>
    </xf>
    <xf numFmtId="164" fontId="18" fillId="0" borderId="0" xfId="6" applyNumberFormat="1" applyFont="1" applyAlignment="1">
      <alignment horizontal="right"/>
    </xf>
    <xf numFmtId="0" fontId="17" fillId="0" borderId="0" xfId="6" applyNumberFormat="1" applyFont="1" applyAlignment="1">
      <alignment horizontal="right"/>
    </xf>
    <xf numFmtId="0" fontId="24" fillId="0" borderId="0" xfId="6" applyNumberFormat="1" applyFont="1"/>
    <xf numFmtId="0" fontId="18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10" fillId="8" borderId="6" xfId="0" applyNumberFormat="1" applyFont="1" applyFill="1" applyBorder="1" applyAlignment="1">
      <alignment horizontal="center" vertical="center" wrapText="1"/>
    </xf>
    <xf numFmtId="43" fontId="26" fillId="4" borderId="0" xfId="14" applyNumberFormat="1" applyFont="1" applyFill="1" applyBorder="1" applyAlignment="1">
      <alignment horizontal="left" wrapText="1"/>
    </xf>
    <xf numFmtId="164" fontId="26" fillId="4" borderId="10" xfId="6" applyNumberFormat="1" applyFont="1" applyFill="1" applyBorder="1" applyAlignment="1">
      <alignment horizontal="center" wrapText="1"/>
    </xf>
    <xf numFmtId="2" fontId="10" fillId="8" borderId="6" xfId="0" applyNumberFormat="1" applyFont="1" applyFill="1" applyBorder="1" applyAlignment="1">
      <alignment horizontal="center" vertical="center" wrapText="1"/>
    </xf>
    <xf numFmtId="10" fontId="33" fillId="0" borderId="6" xfId="0" applyNumberFormat="1" applyFont="1" applyFill="1" applyBorder="1" applyAlignment="1">
      <alignment horizontal="center"/>
    </xf>
    <xf numFmtId="10" fontId="34" fillId="0" borderId="6" xfId="0" applyNumberFormat="1" applyFont="1" applyFill="1" applyBorder="1" applyAlignment="1">
      <alignment horizontal="center"/>
    </xf>
    <xf numFmtId="10" fontId="0" fillId="9" borderId="0" xfId="0" applyNumberFormat="1" applyFill="1"/>
    <xf numFmtId="9" fontId="22" fillId="10" borderId="6" xfId="0" applyNumberFormat="1" applyFont="1" applyFill="1" applyBorder="1" applyAlignment="1">
      <alignment horizontal="center" vertical="center" wrapText="1"/>
    </xf>
    <xf numFmtId="9" fontId="5" fillId="10" borderId="6" xfId="14" applyNumberFormat="1" applyFont="1" applyFill="1" applyBorder="1" applyAlignment="1" applyProtection="1">
      <alignment horizontal="center"/>
    </xf>
    <xf numFmtId="10" fontId="5" fillId="10" borderId="6" xfId="14" applyNumberFormat="1" applyFont="1" applyFill="1" applyBorder="1" applyAlignment="1" applyProtection="1">
      <alignment horizontal="center"/>
    </xf>
    <xf numFmtId="164" fontId="17" fillId="4" borderId="10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4" fontId="17" fillId="0" borderId="0" xfId="6" applyNumberFormat="1" applyFont="1"/>
    <xf numFmtId="164" fontId="18" fillId="0" borderId="0" xfId="6" applyNumberFormat="1" applyFont="1" applyFill="1" applyBorder="1" applyAlignment="1">
      <alignment horizontal="left" indent="1"/>
    </xf>
    <xf numFmtId="166" fontId="17" fillId="0" borderId="10" xfId="6" applyNumberFormat="1" applyFont="1" applyFill="1" applyBorder="1" applyAlignment="1">
      <alignment horizontal="center" wrapText="1"/>
    </xf>
    <xf numFmtId="164" fontId="17" fillId="4" borderId="11" xfId="0" applyNumberFormat="1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right" wrapText="1"/>
    </xf>
    <xf numFmtId="0" fontId="24" fillId="0" borderId="0" xfId="0" applyFont="1" applyAlignment="1">
      <alignment horizontal="right"/>
    </xf>
    <xf numFmtId="0" fontId="26" fillId="4" borderId="0" xfId="0" applyNumberFormat="1" applyFont="1" applyFill="1" applyAlignment="1">
      <alignment horizontal="right"/>
    </xf>
    <xf numFmtId="164" fontId="18" fillId="0" borderId="0" xfId="0" applyNumberFormat="1" applyFont="1"/>
    <xf numFmtId="164" fontId="17" fillId="0" borderId="0" xfId="0" applyNumberFormat="1" applyFont="1" applyAlignment="1">
      <alignment horizontal="center"/>
    </xf>
    <xf numFmtId="0" fontId="42" fillId="12" borderId="0" xfId="0" applyFont="1" applyFill="1"/>
    <xf numFmtId="0" fontId="40" fillId="12" borderId="14" xfId="0" applyFont="1" applyFill="1" applyBorder="1" applyAlignment="1">
      <alignment horizontal="center" vertical="center" wrapText="1"/>
    </xf>
    <xf numFmtId="0" fontId="40" fillId="12" borderId="14" xfId="0" applyFont="1" applyFill="1" applyBorder="1" applyAlignment="1">
      <alignment wrapText="1"/>
    </xf>
    <xf numFmtId="0" fontId="40" fillId="12" borderId="15" xfId="0" applyFont="1" applyFill="1" applyBorder="1" applyAlignment="1">
      <alignment horizontal="center" wrapText="1"/>
    </xf>
    <xf numFmtId="0" fontId="44" fillId="12" borderId="16" xfId="0" applyFont="1" applyFill="1" applyBorder="1" applyAlignment="1">
      <alignment horizontal="center" wrapText="1"/>
    </xf>
    <xf numFmtId="0" fontId="40" fillId="12" borderId="17" xfId="0" applyFont="1" applyFill="1" applyBorder="1" applyAlignment="1">
      <alignment horizontal="center" wrapText="1"/>
    </xf>
    <xf numFmtId="0" fontId="40" fillId="12" borderId="15" xfId="0" applyFont="1" applyFill="1" applyBorder="1" applyAlignment="1">
      <alignment horizontal="right" wrapText="1"/>
    </xf>
    <xf numFmtId="0" fontId="40" fillId="12" borderId="11" xfId="0" applyFont="1" applyFill="1" applyBorder="1" applyAlignment="1">
      <alignment horizontal="center" wrapText="1"/>
    </xf>
    <xf numFmtId="0" fontId="40" fillId="12" borderId="16" xfId="0" applyFont="1" applyFill="1" applyBorder="1" applyAlignment="1">
      <alignment horizontal="center" wrapText="1"/>
    </xf>
    <xf numFmtId="0" fontId="44" fillId="12" borderId="15" xfId="0" applyFont="1" applyFill="1" applyBorder="1" applyAlignment="1">
      <alignment horizontal="center" wrapText="1"/>
    </xf>
    <xf numFmtId="164" fontId="40" fillId="12" borderId="15" xfId="6" applyNumberFormat="1" applyFont="1" applyFill="1" applyBorder="1" applyAlignment="1">
      <alignment horizontal="center" wrapText="1"/>
    </xf>
    <xf numFmtId="164" fontId="40" fillId="12" borderId="16" xfId="6" applyNumberFormat="1" applyFont="1" applyFill="1" applyBorder="1" applyAlignment="1">
      <alignment horizontal="center" wrapText="1"/>
    </xf>
    <xf numFmtId="164" fontId="42" fillId="12" borderId="0" xfId="6" applyNumberFormat="1" applyFont="1" applyFill="1"/>
    <xf numFmtId="166" fontId="17" fillId="4" borderId="16" xfId="6" applyNumberFormat="1" applyFont="1" applyFill="1" applyBorder="1" applyAlignment="1">
      <alignment horizontal="center" wrapText="1"/>
    </xf>
    <xf numFmtId="164" fontId="40" fillId="12" borderId="68" xfId="6" applyNumberFormat="1" applyFont="1" applyFill="1" applyBorder="1" applyAlignment="1">
      <alignment horizontal="center" wrapText="1"/>
    </xf>
    <xf numFmtId="0" fontId="30" fillId="12" borderId="0" xfId="13" applyFont="1" applyFill="1" applyBorder="1"/>
    <xf numFmtId="0" fontId="15" fillId="12" borderId="0" xfId="0" applyFont="1" applyFill="1" applyBorder="1"/>
    <xf numFmtId="0" fontId="0" fillId="12" borderId="0" xfId="0" applyFill="1" applyBorder="1"/>
    <xf numFmtId="0" fontId="29" fillId="12" borderId="0" xfId="0" applyFont="1" applyFill="1" applyBorder="1" applyAlignment="1"/>
    <xf numFmtId="0" fontId="32" fillId="12" borderId="21" xfId="0" applyFont="1" applyFill="1" applyBorder="1" applyAlignment="1" applyProtection="1">
      <alignment horizontal="center" vertical="center"/>
    </xf>
    <xf numFmtId="0" fontId="30" fillId="12" borderId="7" xfId="11" applyFont="1" applyFill="1" applyBorder="1" applyAlignment="1" applyProtection="1">
      <alignment vertical="center"/>
    </xf>
    <xf numFmtId="0" fontId="30" fillId="12" borderId="6" xfId="11" applyFont="1" applyFill="1" applyBorder="1" applyAlignment="1" applyProtection="1">
      <alignment vertical="center"/>
    </xf>
    <xf numFmtId="0" fontId="0" fillId="5" borderId="0" xfId="0" applyFill="1"/>
    <xf numFmtId="0" fontId="0" fillId="0" borderId="0" xfId="0" applyAlignment="1">
      <alignment horizontal="left" indent="1"/>
    </xf>
    <xf numFmtId="164" fontId="49" fillId="4" borderId="85" xfId="7" applyNumberFormat="1" applyFont="1" applyFill="1" applyBorder="1" applyAlignment="1">
      <alignment horizontal="center" wrapText="1"/>
    </xf>
    <xf numFmtId="10" fontId="50" fillId="4" borderId="0" xfId="15" applyNumberFormat="1" applyFont="1" applyFill="1" applyBorder="1" applyAlignment="1">
      <alignment horizontal="left" wrapText="1"/>
    </xf>
    <xf numFmtId="0" fontId="51" fillId="0" borderId="0" xfId="0" applyFont="1" applyFill="1" applyBorder="1" applyAlignment="1">
      <alignment horizontal="left" indent="1"/>
    </xf>
    <xf numFmtId="10" fontId="0" fillId="5" borderId="0" xfId="0" applyNumberFormat="1" applyFill="1"/>
    <xf numFmtId="164" fontId="1" fillId="5" borderId="0" xfId="7" applyNumberFormat="1" applyFont="1" applyFill="1"/>
    <xf numFmtId="0" fontId="0" fillId="12" borderId="0" xfId="0" applyFill="1"/>
    <xf numFmtId="0" fontId="46" fillId="12" borderId="80" xfId="0" applyFont="1" applyFill="1" applyBorder="1" applyAlignment="1">
      <alignment horizontal="center" wrapText="1"/>
    </xf>
    <xf numFmtId="164" fontId="46" fillId="12" borderId="80" xfId="7" applyNumberFormat="1" applyFont="1" applyFill="1" applyBorder="1" applyAlignment="1">
      <alignment horizontal="center" wrapText="1"/>
    </xf>
    <xf numFmtId="0" fontId="46" fillId="12" borderId="84" xfId="0" applyFont="1" applyFill="1" applyBorder="1" applyAlignment="1">
      <alignment horizontal="center" wrapText="1"/>
    </xf>
    <xf numFmtId="0" fontId="46" fillId="12" borderId="88" xfId="0" applyFont="1" applyFill="1" applyBorder="1" applyAlignment="1">
      <alignment horizontal="center" wrapText="1"/>
    </xf>
    <xf numFmtId="164" fontId="49" fillId="4" borderId="84" xfId="7" applyNumberFormat="1" applyFont="1" applyFill="1" applyBorder="1" applyAlignment="1">
      <alignment horizontal="center" wrapText="1"/>
    </xf>
    <xf numFmtId="164" fontId="49" fillId="13" borderId="85" xfId="7" applyNumberFormat="1" applyFont="1" applyFill="1" applyBorder="1" applyAlignment="1">
      <alignment horizontal="center" wrapText="1"/>
    </xf>
    <xf numFmtId="164" fontId="49" fillId="13" borderId="86" xfId="7" applyNumberFormat="1" applyFont="1" applyFill="1" applyBorder="1" applyAlignment="1">
      <alignment horizontal="center" wrapText="1"/>
    </xf>
    <xf numFmtId="164" fontId="50" fillId="13" borderId="86" xfId="7" applyNumberFormat="1" applyFont="1" applyFill="1" applyBorder="1" applyAlignment="1">
      <alignment horizontal="center" wrapText="1"/>
    </xf>
    <xf numFmtId="164" fontId="50" fillId="13" borderId="85" xfId="7" applyNumberFormat="1" applyFont="1" applyFill="1" applyBorder="1" applyAlignment="1">
      <alignment horizont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17" fillId="0" borderId="0" xfId="0" applyNumberFormat="1" applyFont="1" applyFill="1"/>
    <xf numFmtId="0" fontId="17" fillId="0" borderId="0" xfId="0" applyFont="1" applyFill="1" applyAlignment="1">
      <alignment horizontal="left" indent="1"/>
    </xf>
    <xf numFmtId="0" fontId="17" fillId="0" borderId="0" xfId="0" applyFont="1" applyFill="1"/>
    <xf numFmtId="0" fontId="2" fillId="0" borderId="0" xfId="0" applyFont="1" applyFill="1" applyAlignment="1">
      <alignment horizontal="left" indent="1"/>
    </xf>
    <xf numFmtId="166" fontId="18" fillId="4" borderId="0" xfId="6" applyNumberFormat="1" applyFont="1" applyFill="1"/>
    <xf numFmtId="168" fontId="10" fillId="8" borderId="6" xfId="6" applyNumberFormat="1" applyFont="1" applyFill="1" applyBorder="1" applyAlignment="1">
      <alignment horizontal="center" vertical="center" wrapText="1"/>
    </xf>
    <xf numFmtId="10" fontId="0" fillId="5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5" borderId="6" xfId="14" applyNumberFormat="1" applyFont="1" applyFill="1" applyBorder="1" applyAlignment="1" applyProtection="1">
      <alignment horizontal="center" vertical="center"/>
    </xf>
    <xf numFmtId="10" fontId="16" fillId="5" borderId="6" xfId="14" applyNumberFormat="1" applyFont="1" applyFill="1" applyBorder="1" applyAlignment="1" applyProtection="1">
      <alignment horizontal="center" vertical="center"/>
    </xf>
    <xf numFmtId="10" fontId="52" fillId="5" borderId="6" xfId="14" applyNumberFormat="1" applyFont="1" applyFill="1" applyBorder="1" applyAlignment="1" applyProtection="1">
      <alignment horizontal="center" vertical="center"/>
    </xf>
    <xf numFmtId="10" fontId="5" fillId="0" borderId="6" xfId="14" applyNumberFormat="1" applyFont="1" applyFill="1" applyBorder="1" applyAlignment="1" applyProtection="1">
      <alignment horizontal="center"/>
    </xf>
    <xf numFmtId="2" fontId="5" fillId="0" borderId="6" xfId="14" applyNumberFormat="1" applyFont="1" applyFill="1" applyBorder="1" applyAlignment="1" applyProtection="1">
      <alignment horizontal="center"/>
    </xf>
    <xf numFmtId="9" fontId="5" fillId="0" borderId="6" xfId="14" applyFont="1" applyFill="1" applyBorder="1" applyAlignment="1" applyProtection="1">
      <alignment horizontal="center"/>
    </xf>
    <xf numFmtId="10" fontId="14" fillId="0" borderId="6" xfId="14" applyNumberFormat="1" applyFont="1" applyFill="1" applyBorder="1" applyAlignment="1" applyProtection="1">
      <alignment horizontal="center" vertical="center"/>
    </xf>
    <xf numFmtId="10" fontId="52" fillId="0" borderId="6" xfId="14" applyNumberFormat="1" applyFont="1" applyFill="1" applyBorder="1" applyAlignment="1" applyProtection="1">
      <alignment horizontal="center" vertical="center"/>
    </xf>
    <xf numFmtId="10" fontId="40" fillId="12" borderId="15" xfId="14" applyNumberFormat="1" applyFont="1" applyFill="1" applyBorder="1" applyAlignment="1">
      <alignment horizontal="center" wrapText="1"/>
    </xf>
    <xf numFmtId="10" fontId="24" fillId="0" borderId="0" xfId="14" applyNumberFormat="1" applyFont="1" applyAlignment="1">
      <alignment horizontal="left" indent="1"/>
    </xf>
    <xf numFmtId="10" fontId="24" fillId="0" borderId="0" xfId="14" applyNumberFormat="1" applyFont="1"/>
    <xf numFmtId="9" fontId="10" fillId="14" borderId="6" xfId="0" applyNumberFormat="1" applyFont="1" applyFill="1" applyBorder="1" applyAlignment="1">
      <alignment horizontal="center" vertical="center" wrapText="1"/>
    </xf>
    <xf numFmtId="9" fontId="17" fillId="0" borderId="0" xfId="14" applyFont="1"/>
    <xf numFmtId="0" fontId="30" fillId="12" borderId="0" xfId="13" applyFont="1" applyFill="1"/>
    <xf numFmtId="0" fontId="15" fillId="12" borderId="18" xfId="0" applyFont="1" applyFill="1" applyBorder="1"/>
    <xf numFmtId="0" fontId="29" fillId="12" borderId="18" xfId="0" applyFont="1" applyFill="1" applyBorder="1" applyAlignment="1"/>
    <xf numFmtId="10" fontId="34" fillId="10" borderId="6" xfId="0" applyNumberFormat="1" applyFont="1" applyFill="1" applyBorder="1" applyAlignment="1">
      <alignment horizontal="center"/>
    </xf>
    <xf numFmtId="10" fontId="5" fillId="0" borderId="0" xfId="0" applyNumberFormat="1" applyFont="1" applyProtection="1"/>
    <xf numFmtId="10" fontId="14" fillId="5" borderId="6" xfId="14" applyNumberFormat="1" applyFont="1" applyFill="1" applyBorder="1" applyAlignment="1" applyProtection="1">
      <alignment horizontal="center" vertical="center"/>
    </xf>
    <xf numFmtId="10" fontId="14" fillId="15" borderId="6" xfId="14" applyNumberFormat="1" applyFont="1" applyFill="1" applyBorder="1" applyAlignment="1" applyProtection="1">
      <alignment horizontal="center" vertical="center"/>
    </xf>
    <xf numFmtId="10" fontId="5" fillId="0" borderId="6" xfId="0" applyNumberFormat="1" applyFont="1" applyBorder="1" applyProtection="1"/>
    <xf numFmtId="10" fontId="5" fillId="10" borderId="6" xfId="0" applyNumberFormat="1" applyFont="1" applyFill="1" applyBorder="1" applyProtection="1"/>
    <xf numFmtId="0" fontId="7" fillId="0" borderId="0" xfId="0" applyFont="1" applyBorder="1" applyProtection="1"/>
    <xf numFmtId="0" fontId="30" fillId="12" borderId="6" xfId="12" applyFont="1" applyFill="1" applyBorder="1" applyAlignment="1" applyProtection="1">
      <alignment vertical="center"/>
    </xf>
    <xf numFmtId="0" fontId="53" fillId="12" borderId="0" xfId="0" applyFont="1" applyFill="1"/>
    <xf numFmtId="10" fontId="53" fillId="12" borderId="0" xfId="0" applyNumberFormat="1" applyFont="1" applyFill="1"/>
    <xf numFmtId="10" fontId="33" fillId="12" borderId="6" xfId="0" applyNumberFormat="1" applyFont="1" applyFill="1" applyBorder="1" applyAlignment="1">
      <alignment horizontal="center"/>
    </xf>
    <xf numFmtId="10" fontId="33" fillId="12" borderId="22" xfId="0" applyNumberFormat="1" applyFont="1" applyFill="1" applyBorder="1" applyAlignment="1">
      <alignment horizontal="center"/>
    </xf>
    <xf numFmtId="10" fontId="0" fillId="12" borderId="0" xfId="0" applyNumberFormat="1" applyFill="1"/>
    <xf numFmtId="0" fontId="30" fillId="12" borderId="19" xfId="12" applyFont="1" applyFill="1" applyBorder="1" applyAlignment="1" applyProtection="1">
      <alignment vertical="center"/>
    </xf>
    <xf numFmtId="10" fontId="33" fillId="12" borderId="19" xfId="0" applyNumberFormat="1" applyFont="1" applyFill="1" applyBorder="1" applyAlignment="1">
      <alignment horizontal="center"/>
    </xf>
    <xf numFmtId="10" fontId="33" fillId="12" borderId="23" xfId="0" applyNumberFormat="1" applyFont="1" applyFill="1" applyBorder="1" applyAlignment="1">
      <alignment horizontal="center"/>
    </xf>
    <xf numFmtId="164" fontId="17" fillId="0" borderId="0" xfId="6" applyNumberFormat="1" applyFont="1" applyFill="1"/>
    <xf numFmtId="0" fontId="56" fillId="0" borderId="0" xfId="0" applyFont="1" applyAlignment="1">
      <alignment horizontal="left" indent="1"/>
    </xf>
    <xf numFmtId="10" fontId="56" fillId="0" borderId="0" xfId="0" applyNumberFormat="1" applyFont="1" applyAlignment="1">
      <alignment horizontal="left" indent="1"/>
    </xf>
    <xf numFmtId="10" fontId="3" fillId="4" borderId="0" xfId="14" applyNumberFormat="1" applyFont="1" applyFill="1" applyBorder="1" applyAlignment="1">
      <alignment horizontal="left" wrapText="1"/>
    </xf>
    <xf numFmtId="10" fontId="56" fillId="0" borderId="0" xfId="0" applyNumberFormat="1" applyFont="1"/>
    <xf numFmtId="0" fontId="56" fillId="0" borderId="0" xfId="0" applyFont="1"/>
    <xf numFmtId="0" fontId="7" fillId="0" borderId="0" xfId="0" applyFont="1" applyAlignment="1" applyProtection="1">
      <alignment horizontal="center" wrapText="1"/>
    </xf>
    <xf numFmtId="10" fontId="14" fillId="16" borderId="6" xfId="14" applyNumberFormat="1" applyFont="1" applyFill="1" applyBorder="1" applyAlignment="1" applyProtection="1">
      <alignment horizontal="center" vertical="center"/>
    </xf>
    <xf numFmtId="10" fontId="14" fillId="17" borderId="6" xfId="14" applyNumberFormat="1" applyFont="1" applyFill="1" applyBorder="1" applyAlignment="1" applyProtection="1">
      <alignment horizontal="center" vertical="center"/>
    </xf>
    <xf numFmtId="0" fontId="28" fillId="12" borderId="15" xfId="0" applyFont="1" applyFill="1" applyBorder="1" applyAlignment="1">
      <alignment horizontal="center" wrapText="1"/>
    </xf>
    <xf numFmtId="0" fontId="27" fillId="12" borderId="15" xfId="0" applyFont="1" applyFill="1" applyBorder="1" applyAlignment="1">
      <alignment horizontal="center" wrapText="1"/>
    </xf>
    <xf numFmtId="164" fontId="27" fillId="12" borderId="15" xfId="6" applyNumberFormat="1" applyFont="1" applyFill="1" applyBorder="1" applyAlignment="1">
      <alignment horizontal="center" wrapText="1"/>
    </xf>
    <xf numFmtId="0" fontId="17" fillId="0" borderId="0" xfId="0" applyFont="1" applyAlignment="1">
      <alignment horizontal="right" indent="1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6" fontId="17" fillId="0" borderId="0" xfId="18" applyNumberFormat="1" applyFont="1"/>
    <xf numFmtId="164" fontId="17" fillId="0" borderId="0" xfId="18" applyNumberFormat="1" applyFont="1"/>
    <xf numFmtId="0" fontId="0" fillId="0" borderId="0" xfId="0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0" fontId="0" fillId="0" borderId="0" xfId="0"/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18" fillId="4" borderId="0" xfId="14" applyNumberFormat="1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left" wrapText="1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33" fillId="0" borderId="6" xfId="0" applyNumberFormat="1" applyFont="1" applyFill="1" applyBorder="1" applyAlignment="1">
      <alignment horizontal="center"/>
    </xf>
    <xf numFmtId="10" fontId="57" fillId="0" borderId="6" xfId="0" applyNumberFormat="1" applyFont="1" applyFill="1" applyBorder="1" applyAlignment="1">
      <alignment horizontal="center"/>
    </xf>
    <xf numFmtId="10" fontId="50" fillId="13" borderId="0" xfId="14" applyNumberFormat="1" applyFont="1" applyFill="1" applyBorder="1" applyAlignment="1">
      <alignment horizontal="left" wrapText="1"/>
    </xf>
    <xf numFmtId="0" fontId="0" fillId="0" borderId="0" xfId="0" applyFill="1"/>
    <xf numFmtId="164" fontId="14" fillId="0" borderId="0" xfId="7" applyNumberFormat="1" applyFont="1" applyFill="1"/>
    <xf numFmtId="10" fontId="24" fillId="0" borderId="0" xfId="0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9" fontId="14" fillId="0" borderId="0" xfId="14" applyFont="1" applyFill="1"/>
    <xf numFmtId="9" fontId="17" fillId="0" borderId="0" xfId="14" applyFont="1" applyAlignment="1">
      <alignment horizontal="center"/>
    </xf>
    <xf numFmtId="9" fontId="0" fillId="5" borderId="0" xfId="14" applyFont="1" applyFill="1"/>
    <xf numFmtId="9" fontId="18" fillId="4" borderId="0" xfId="14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center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164" fontId="17" fillId="4" borderId="0" xfId="6" applyNumberFormat="1" applyFont="1" applyFill="1" applyBorder="1" applyAlignment="1">
      <alignment horizontal="center" wrapText="1"/>
    </xf>
    <xf numFmtId="164" fontId="49" fillId="13" borderId="0" xfId="7" applyNumberFormat="1" applyFont="1" applyFill="1" applyBorder="1" applyAlignment="1">
      <alignment horizontal="center" wrapText="1"/>
    </xf>
    <xf numFmtId="0" fontId="18" fillId="4" borderId="0" xfId="14" applyNumberFormat="1" applyFont="1" applyFill="1" applyBorder="1" applyAlignment="1">
      <alignment horizontal="left" wrapText="1"/>
    </xf>
    <xf numFmtId="164" fontId="33" fillId="0" borderId="0" xfId="6" applyNumberFormat="1" applyFont="1"/>
    <xf numFmtId="0" fontId="30" fillId="12" borderId="24" xfId="0" applyFont="1" applyFill="1" applyBorder="1" applyAlignment="1">
      <alignment horizontal="center" vertical="center" wrapText="1"/>
    </xf>
    <xf numFmtId="0" fontId="30" fillId="12" borderId="25" xfId="0" applyFont="1" applyFill="1" applyBorder="1" applyAlignment="1">
      <alignment horizontal="center" vertical="center" wrapText="1"/>
    </xf>
    <xf numFmtId="0" fontId="30" fillId="12" borderId="26" xfId="0" applyFont="1" applyFill="1" applyBorder="1" applyAlignment="1">
      <alignment horizontal="center" vertical="center" wrapText="1"/>
    </xf>
    <xf numFmtId="0" fontId="30" fillId="12" borderId="31" xfId="0" applyFont="1" applyFill="1" applyBorder="1" applyAlignment="1">
      <alignment horizontal="center" vertical="center" wrapText="1"/>
    </xf>
    <xf numFmtId="0" fontId="35" fillId="12" borderId="24" xfId="0" applyFont="1" applyFill="1" applyBorder="1" applyAlignment="1">
      <alignment horizontal="center" vertical="center" wrapText="1"/>
    </xf>
    <xf numFmtId="0" fontId="35" fillId="12" borderId="20" xfId="0" applyFont="1" applyFill="1" applyBorder="1" applyAlignment="1">
      <alignment horizontal="center" vertical="center" wrapText="1"/>
    </xf>
    <xf numFmtId="0" fontId="35" fillId="12" borderId="25" xfId="0" applyFont="1" applyFill="1" applyBorder="1" applyAlignment="1">
      <alignment horizontal="center" vertical="center" wrapText="1"/>
    </xf>
    <xf numFmtId="0" fontId="31" fillId="12" borderId="20" xfId="0" applyFont="1" applyFill="1" applyBorder="1" applyAlignment="1">
      <alignment horizontal="center"/>
    </xf>
    <xf numFmtId="0" fontId="31" fillId="12" borderId="0" xfId="0" applyFont="1" applyFill="1" applyBorder="1" applyAlignment="1">
      <alignment horizontal="center"/>
    </xf>
    <xf numFmtId="0" fontId="32" fillId="12" borderId="29" xfId="0" applyFont="1" applyFill="1" applyBorder="1" applyAlignment="1" applyProtection="1">
      <alignment horizontal="center" vertical="center"/>
    </xf>
    <xf numFmtId="0" fontId="32" fillId="12" borderId="30" xfId="0" applyFont="1" applyFill="1" applyBorder="1" applyAlignment="1" applyProtection="1">
      <alignment horizontal="center" vertical="center"/>
    </xf>
    <xf numFmtId="0" fontId="35" fillId="12" borderId="26" xfId="0" applyFont="1" applyFill="1" applyBorder="1" applyAlignment="1">
      <alignment horizontal="center" vertical="center" wrapText="1"/>
    </xf>
    <xf numFmtId="0" fontId="35" fillId="12" borderId="27" xfId="0" applyFont="1" applyFill="1" applyBorder="1" applyAlignment="1">
      <alignment horizontal="center" vertical="center" wrapText="1"/>
    </xf>
    <xf numFmtId="0" fontId="35" fillId="12" borderId="28" xfId="0" applyFont="1" applyFill="1" applyBorder="1" applyAlignment="1">
      <alignment horizontal="center" vertical="center" wrapText="1"/>
    </xf>
    <xf numFmtId="0" fontId="36" fillId="12" borderId="26" xfId="0" applyFont="1" applyFill="1" applyBorder="1" applyAlignment="1" applyProtection="1">
      <alignment horizontal="center" vertical="center"/>
    </xf>
    <xf numFmtId="0" fontId="36" fillId="12" borderId="27" xfId="0" applyFont="1" applyFill="1" applyBorder="1" applyAlignment="1" applyProtection="1">
      <alignment horizontal="center" vertical="center"/>
    </xf>
    <xf numFmtId="0" fontId="36" fillId="12" borderId="28" xfId="0" applyFont="1" applyFill="1" applyBorder="1" applyAlignment="1" applyProtection="1">
      <alignment horizontal="center" vertical="center"/>
    </xf>
    <xf numFmtId="49" fontId="50" fillId="4" borderId="74" xfId="0" applyNumberFormat="1" applyFont="1" applyFill="1" applyBorder="1" applyAlignment="1">
      <alignment horizontal="left" wrapText="1"/>
    </xf>
    <xf numFmtId="49" fontId="50" fillId="4" borderId="0" xfId="0" applyNumberFormat="1" applyFont="1" applyFill="1" applyBorder="1" applyAlignment="1">
      <alignment horizontal="left" wrapText="1"/>
    </xf>
    <xf numFmtId="0" fontId="47" fillId="12" borderId="48" xfId="0" applyFont="1" applyFill="1" applyBorder="1" applyAlignment="1">
      <alignment horizontal="center" vertical="center" wrapText="1"/>
    </xf>
    <xf numFmtId="0" fontId="47" fillId="12" borderId="49" xfId="0" applyFont="1" applyFill="1" applyBorder="1" applyAlignment="1">
      <alignment horizontal="center" vertical="center" wrapText="1"/>
    </xf>
    <xf numFmtId="0" fontId="47" fillId="12" borderId="41" xfId="0" applyFont="1" applyFill="1" applyBorder="1" applyAlignment="1">
      <alignment horizontal="center" vertical="center" wrapText="1"/>
    </xf>
    <xf numFmtId="0" fontId="48" fillId="12" borderId="51" xfId="0" applyFont="1" applyFill="1" applyBorder="1" applyAlignment="1">
      <alignment horizontal="center" vertical="center" wrapText="1"/>
    </xf>
    <xf numFmtId="0" fontId="48" fillId="12" borderId="52" xfId="0" applyFont="1" applyFill="1" applyBorder="1" applyAlignment="1">
      <alignment horizontal="center" vertical="center" wrapText="1"/>
    </xf>
    <xf numFmtId="0" fontId="48" fillId="12" borderId="53" xfId="0" applyFont="1" applyFill="1" applyBorder="1" applyAlignment="1">
      <alignment horizontal="center" vertical="center" wrapText="1"/>
    </xf>
    <xf numFmtId="0" fontId="46" fillId="12" borderId="51" xfId="0" applyFont="1" applyFill="1" applyBorder="1" applyAlignment="1">
      <alignment horizontal="center" vertical="center" wrapText="1"/>
    </xf>
    <xf numFmtId="0" fontId="46" fillId="12" borderId="53" xfId="0" applyFont="1" applyFill="1" applyBorder="1" applyAlignment="1">
      <alignment horizontal="center" vertical="center" wrapText="1"/>
    </xf>
    <xf numFmtId="0" fontId="46" fillId="12" borderId="70" xfId="0" applyFont="1" applyFill="1" applyBorder="1" applyAlignment="1">
      <alignment horizontal="center" vertical="center" wrapText="1"/>
    </xf>
    <xf numFmtId="0" fontId="46" fillId="12" borderId="73" xfId="0" applyFont="1" applyFill="1" applyBorder="1" applyAlignment="1">
      <alignment horizontal="center" vertical="center" wrapText="1"/>
    </xf>
    <xf numFmtId="0" fontId="46" fillId="12" borderId="80" xfId="0" applyFont="1" applyFill="1" applyBorder="1" applyAlignment="1">
      <alignment horizontal="center" vertical="center" wrapText="1"/>
    </xf>
    <xf numFmtId="0" fontId="46" fillId="12" borderId="74" xfId="0" applyFont="1" applyFill="1" applyBorder="1" applyAlignment="1">
      <alignment horizontal="center" vertical="center" wrapText="1"/>
    </xf>
    <xf numFmtId="0" fontId="40" fillId="12" borderId="45" xfId="0" applyFont="1" applyFill="1" applyBorder="1" applyAlignment="1">
      <alignment horizontal="center" vertical="center" wrapText="1"/>
    </xf>
    <xf numFmtId="0" fontId="40" fillId="12" borderId="46" xfId="0" applyFont="1" applyFill="1" applyBorder="1" applyAlignment="1">
      <alignment horizontal="center" vertical="center" wrapText="1"/>
    </xf>
    <xf numFmtId="0" fontId="40" fillId="12" borderId="47" xfId="0" applyFont="1" applyFill="1" applyBorder="1" applyAlignment="1">
      <alignment horizontal="center" vertical="center" wrapText="1"/>
    </xf>
    <xf numFmtId="0" fontId="46" fillId="12" borderId="87" xfId="0" applyFont="1" applyFill="1" applyBorder="1" applyAlignment="1">
      <alignment horizontal="center" vertical="center" wrapText="1"/>
    </xf>
    <xf numFmtId="0" fontId="46" fillId="12" borderId="75" xfId="0" applyFont="1" applyFill="1" applyBorder="1" applyAlignment="1">
      <alignment horizontal="center" vertical="center" wrapText="1"/>
    </xf>
    <xf numFmtId="0" fontId="46" fillId="12" borderId="81" xfId="0" applyFont="1" applyFill="1" applyBorder="1" applyAlignment="1">
      <alignment horizontal="center" vertical="center" wrapText="1"/>
    </xf>
    <xf numFmtId="0" fontId="48" fillId="12" borderId="72" xfId="0" applyFont="1" applyFill="1" applyBorder="1" applyAlignment="1">
      <alignment horizontal="center" vertical="center" wrapText="1"/>
    </xf>
    <xf numFmtId="0" fontId="48" fillId="12" borderId="0" xfId="0" applyFont="1" applyFill="1" applyBorder="1" applyAlignment="1">
      <alignment horizontal="center" vertical="center" wrapText="1"/>
    </xf>
    <xf numFmtId="0" fontId="48" fillId="12" borderId="78" xfId="0" applyFont="1" applyFill="1" applyBorder="1" applyAlignment="1">
      <alignment horizontal="center" vertical="center" wrapText="1"/>
    </xf>
    <xf numFmtId="0" fontId="48" fillId="12" borderId="79" xfId="0" applyFont="1" applyFill="1" applyBorder="1" applyAlignment="1">
      <alignment horizontal="center" vertical="center" wrapText="1"/>
    </xf>
    <xf numFmtId="0" fontId="46" fillId="12" borderId="82" xfId="0" applyFont="1" applyFill="1" applyBorder="1" applyAlignment="1">
      <alignment horizontal="center" vertical="center" wrapText="1"/>
    </xf>
    <xf numFmtId="0" fontId="46" fillId="12" borderId="83" xfId="0" applyFont="1" applyFill="1" applyBorder="1" applyAlignment="1">
      <alignment horizontal="center" vertical="center" wrapText="1"/>
    </xf>
    <xf numFmtId="0" fontId="41" fillId="12" borderId="32" xfId="0" applyFont="1" applyFill="1" applyBorder="1" applyAlignment="1">
      <alignment horizontal="center" vertical="center" wrapText="1"/>
    </xf>
    <xf numFmtId="0" fontId="41" fillId="12" borderId="33" xfId="0" applyFont="1" applyFill="1" applyBorder="1" applyAlignment="1">
      <alignment horizontal="center" vertical="center" wrapText="1"/>
    </xf>
    <xf numFmtId="164" fontId="43" fillId="12" borderId="36" xfId="6" applyNumberFormat="1" applyFont="1" applyFill="1" applyBorder="1" applyAlignment="1">
      <alignment horizontal="center" vertical="center" wrapText="1"/>
    </xf>
    <xf numFmtId="164" fontId="43" fillId="12" borderId="38" xfId="6" applyNumberFormat="1" applyFont="1" applyFill="1" applyBorder="1" applyAlignment="1">
      <alignment horizontal="center" vertical="center" wrapText="1"/>
    </xf>
    <xf numFmtId="164" fontId="43" fillId="12" borderId="37" xfId="6" applyNumberFormat="1" applyFont="1" applyFill="1" applyBorder="1" applyAlignment="1">
      <alignment horizontal="center" vertical="center" wrapText="1"/>
    </xf>
    <xf numFmtId="164" fontId="43" fillId="12" borderId="0" xfId="6" applyNumberFormat="1" applyFont="1" applyFill="1" applyBorder="1" applyAlignment="1">
      <alignment horizontal="center" vertical="center" wrapText="1"/>
    </xf>
    <xf numFmtId="164" fontId="43" fillId="12" borderId="32" xfId="6" applyNumberFormat="1" applyFont="1" applyFill="1" applyBorder="1" applyAlignment="1">
      <alignment horizontal="center" vertical="center" wrapText="1"/>
    </xf>
    <xf numFmtId="164" fontId="43" fillId="12" borderId="33" xfId="6" applyNumberFormat="1" applyFont="1" applyFill="1" applyBorder="1" applyAlignment="1">
      <alignment horizontal="center" vertical="center" wrapText="1"/>
    </xf>
    <xf numFmtId="164" fontId="43" fillId="12" borderId="39" xfId="6" applyNumberFormat="1" applyFont="1" applyFill="1" applyBorder="1" applyAlignment="1">
      <alignment horizontal="center" vertical="center" wrapText="1"/>
    </xf>
    <xf numFmtId="164" fontId="43" fillId="12" borderId="40" xfId="6" applyNumberFormat="1" applyFont="1" applyFill="1" applyBorder="1" applyAlignment="1">
      <alignment horizontal="center" vertical="center" wrapText="1"/>
    </xf>
    <xf numFmtId="164" fontId="43" fillId="12" borderId="34" xfId="6" applyNumberFormat="1" applyFont="1" applyFill="1" applyBorder="1" applyAlignment="1">
      <alignment horizontal="center" vertical="center" wrapText="1"/>
    </xf>
    <xf numFmtId="164" fontId="40" fillId="12" borderId="33" xfId="6" applyNumberFormat="1" applyFont="1" applyFill="1" applyBorder="1" applyAlignment="1">
      <alignment horizontal="center" vertical="center" wrapText="1"/>
    </xf>
    <xf numFmtId="164" fontId="40" fillId="12" borderId="32" xfId="6" applyNumberFormat="1" applyFont="1" applyFill="1" applyBorder="1" applyAlignment="1">
      <alignment horizontal="center" vertical="center" wrapText="1"/>
    </xf>
    <xf numFmtId="164" fontId="40" fillId="12" borderId="34" xfId="6" applyNumberFormat="1" applyFont="1" applyFill="1" applyBorder="1" applyAlignment="1">
      <alignment horizontal="center" vertical="center" wrapText="1"/>
    </xf>
    <xf numFmtId="0" fontId="40" fillId="12" borderId="51" xfId="0" applyFont="1" applyFill="1" applyBorder="1" applyAlignment="1">
      <alignment horizontal="center" vertical="center" wrapText="1"/>
    </xf>
    <xf numFmtId="0" fontId="40" fillId="12" borderId="52" xfId="0" applyFont="1" applyFill="1" applyBorder="1" applyAlignment="1">
      <alignment horizontal="center" vertical="center" wrapText="1"/>
    </xf>
    <xf numFmtId="0" fontId="40" fillId="12" borderId="53" xfId="0" applyFont="1" applyFill="1" applyBorder="1" applyAlignment="1">
      <alignment horizontal="center" vertical="center" wrapText="1"/>
    </xf>
    <xf numFmtId="49" fontId="18" fillId="4" borderId="44" xfId="0" applyNumberFormat="1" applyFont="1" applyFill="1" applyBorder="1" applyAlignment="1">
      <alignment horizontal="left" wrapText="1"/>
    </xf>
    <xf numFmtId="49" fontId="18" fillId="4" borderId="0" xfId="0" applyNumberFormat="1" applyFont="1" applyFill="1" applyBorder="1" applyAlignment="1">
      <alignment horizontal="left" wrapText="1"/>
    </xf>
    <xf numFmtId="0" fontId="40" fillId="12" borderId="35" xfId="0" applyFont="1" applyFill="1" applyBorder="1" applyAlignment="1">
      <alignment horizontal="center" vertical="center" wrapText="1"/>
    </xf>
    <xf numFmtId="0" fontId="40" fillId="12" borderId="13" xfId="0" applyFont="1" applyFill="1" applyBorder="1" applyAlignment="1">
      <alignment horizontal="center" vertical="center" wrapText="1"/>
    </xf>
    <xf numFmtId="0" fontId="40" fillId="12" borderId="15" xfId="0" applyFont="1" applyFill="1" applyBorder="1" applyAlignment="1">
      <alignment horizontal="center" vertical="center" wrapText="1"/>
    </xf>
    <xf numFmtId="0" fontId="40" fillId="12" borderId="37" xfId="0" applyFont="1" applyFill="1" applyBorder="1" applyAlignment="1">
      <alignment horizontal="center" vertical="center" wrapText="1"/>
    </xf>
    <xf numFmtId="164" fontId="26" fillId="0" borderId="0" xfId="0" applyNumberFormat="1" applyFont="1" applyAlignment="1">
      <alignment horizontal="center"/>
    </xf>
    <xf numFmtId="164" fontId="18" fillId="11" borderId="44" xfId="6" applyNumberFormat="1" applyFont="1" applyFill="1" applyBorder="1" applyAlignment="1">
      <alignment horizontal="center" wrapText="1"/>
    </xf>
    <xf numFmtId="164" fontId="18" fillId="11" borderId="0" xfId="6" applyNumberFormat="1" applyFont="1" applyFill="1" applyBorder="1" applyAlignment="1">
      <alignment horizontal="center" wrapText="1"/>
    </xf>
    <xf numFmtId="49" fontId="26" fillId="4" borderId="44" xfId="0" applyNumberFormat="1" applyFont="1" applyFill="1" applyBorder="1" applyAlignment="1">
      <alignment horizontal="left" wrapText="1"/>
    </xf>
    <xf numFmtId="49" fontId="26" fillId="4" borderId="0" xfId="0" applyNumberFormat="1" applyFont="1" applyFill="1" applyBorder="1" applyAlignment="1">
      <alignment horizontal="left" wrapText="1"/>
    </xf>
    <xf numFmtId="164" fontId="26" fillId="11" borderId="44" xfId="6" applyNumberFormat="1" applyFont="1" applyFill="1" applyBorder="1" applyAlignment="1">
      <alignment horizontal="center" wrapText="1"/>
    </xf>
    <xf numFmtId="164" fontId="26" fillId="11" borderId="0" xfId="6" applyNumberFormat="1" applyFont="1" applyFill="1" applyBorder="1" applyAlignment="1">
      <alignment horizontal="center" wrapText="1"/>
    </xf>
    <xf numFmtId="164" fontId="26" fillId="11" borderId="11" xfId="6" applyNumberFormat="1" applyFont="1" applyFill="1" applyBorder="1" applyAlignment="1">
      <alignment horizontal="center" wrapText="1"/>
    </xf>
    <xf numFmtId="164" fontId="26" fillId="11" borderId="12" xfId="6" applyNumberFormat="1" applyFont="1" applyFill="1" applyBorder="1" applyAlignment="1">
      <alignment horizontal="center" wrapText="1"/>
    </xf>
    <xf numFmtId="164" fontId="18" fillId="11" borderId="11" xfId="6" applyNumberFormat="1" applyFont="1" applyFill="1" applyBorder="1" applyAlignment="1">
      <alignment horizontal="center" wrapText="1"/>
    </xf>
    <xf numFmtId="164" fontId="18" fillId="11" borderId="12" xfId="6" applyNumberFormat="1" applyFont="1" applyFill="1" applyBorder="1" applyAlignment="1">
      <alignment horizontal="center" wrapText="1"/>
    </xf>
    <xf numFmtId="0" fontId="41" fillId="12" borderId="48" xfId="0" applyFont="1" applyFill="1" applyBorder="1" applyAlignment="1">
      <alignment horizontal="center" vertical="center" wrapText="1"/>
    </xf>
    <xf numFmtId="0" fontId="41" fillId="12" borderId="49" xfId="0" applyFont="1" applyFill="1" applyBorder="1" applyAlignment="1">
      <alignment horizontal="center" vertical="center" wrapText="1"/>
    </xf>
    <xf numFmtId="0" fontId="41" fillId="12" borderId="50" xfId="0" applyFont="1" applyFill="1" applyBorder="1" applyAlignment="1">
      <alignment horizontal="center" vertical="center" wrapText="1"/>
    </xf>
    <xf numFmtId="0" fontId="43" fillId="12" borderId="58" xfId="0" applyFont="1" applyFill="1" applyBorder="1" applyAlignment="1">
      <alignment horizontal="center" vertical="center" wrapText="1"/>
    </xf>
    <xf numFmtId="0" fontId="43" fillId="12" borderId="42" xfId="0" applyFont="1" applyFill="1" applyBorder="1" applyAlignment="1">
      <alignment horizontal="center" vertical="center" wrapText="1"/>
    </xf>
    <xf numFmtId="0" fontId="43" fillId="12" borderId="59" xfId="0" applyFont="1" applyFill="1" applyBorder="1" applyAlignment="1">
      <alignment horizontal="center" vertical="center" wrapText="1"/>
    </xf>
    <xf numFmtId="0" fontId="43" fillId="12" borderId="43" xfId="0" applyFont="1" applyFill="1" applyBorder="1" applyAlignment="1">
      <alignment horizontal="center" vertical="center" wrapText="1"/>
    </xf>
    <xf numFmtId="0" fontId="40" fillId="12" borderId="56" xfId="0" applyFont="1" applyFill="1" applyBorder="1" applyAlignment="1">
      <alignment horizontal="center" vertical="center" wrapText="1"/>
    </xf>
    <xf numFmtId="0" fontId="40" fillId="12" borderId="41" xfId="0" applyFont="1" applyFill="1" applyBorder="1" applyAlignment="1">
      <alignment horizontal="center" vertical="center" wrapText="1"/>
    </xf>
    <xf numFmtId="0" fontId="40" fillId="12" borderId="59" xfId="0" applyFont="1" applyFill="1" applyBorder="1" applyAlignment="1">
      <alignment horizontal="center" vertical="center" wrapText="1"/>
    </xf>
    <xf numFmtId="0" fontId="40" fillId="12" borderId="43" xfId="0" applyFont="1" applyFill="1" applyBorder="1" applyAlignment="1">
      <alignment horizontal="center" vertical="center" wrapText="1"/>
    </xf>
    <xf numFmtId="10" fontId="40" fillId="12" borderId="51" xfId="14" applyNumberFormat="1" applyFont="1" applyFill="1" applyBorder="1" applyAlignment="1">
      <alignment horizontal="center" vertical="center" wrapText="1"/>
    </xf>
    <xf numFmtId="10" fontId="40" fillId="12" borderId="52" xfId="14" applyNumberFormat="1" applyFont="1" applyFill="1" applyBorder="1" applyAlignment="1">
      <alignment horizontal="center" vertical="center" wrapText="1"/>
    </xf>
    <xf numFmtId="10" fontId="40" fillId="12" borderId="53" xfId="14" applyNumberFormat="1" applyFont="1" applyFill="1" applyBorder="1" applyAlignment="1">
      <alignment horizontal="center" vertical="center" wrapText="1"/>
    </xf>
    <xf numFmtId="0" fontId="40" fillId="12" borderId="32" xfId="0" applyFont="1" applyFill="1" applyBorder="1" applyAlignment="1">
      <alignment horizontal="center" vertical="center" wrapText="1"/>
    </xf>
    <xf numFmtId="0" fontId="40" fillId="12" borderId="33" xfId="0" applyFont="1" applyFill="1" applyBorder="1" applyAlignment="1">
      <alignment horizontal="center" vertical="center" wrapText="1"/>
    </xf>
    <xf numFmtId="0" fontId="40" fillId="12" borderId="34" xfId="0" applyFont="1" applyFill="1" applyBorder="1" applyAlignment="1">
      <alignment horizontal="center" vertical="center" wrapText="1"/>
    </xf>
    <xf numFmtId="0" fontId="40" fillId="12" borderId="36" xfId="0" applyFont="1" applyFill="1" applyBorder="1" applyAlignment="1">
      <alignment horizontal="center" vertical="center" wrapText="1"/>
    </xf>
    <xf numFmtId="0" fontId="43" fillId="12" borderId="38" xfId="0" applyFont="1" applyFill="1" applyBorder="1" applyAlignment="1">
      <alignment horizontal="center" vertical="center" wrapText="1"/>
    </xf>
    <xf numFmtId="0" fontId="43" fillId="12" borderId="0" xfId="0" applyFont="1" applyFill="1" applyBorder="1" applyAlignment="1">
      <alignment horizontal="center" vertical="center" wrapText="1"/>
    </xf>
    <xf numFmtId="0" fontId="43" fillId="12" borderId="33" xfId="0" applyFont="1" applyFill="1" applyBorder="1" applyAlignment="1">
      <alignment horizontal="center" vertical="center" wrapText="1"/>
    </xf>
    <xf numFmtId="0" fontId="43" fillId="12" borderId="36" xfId="0" applyFont="1" applyFill="1" applyBorder="1" applyAlignment="1">
      <alignment horizontal="center" vertical="center" wrapText="1"/>
    </xf>
    <xf numFmtId="0" fontId="43" fillId="12" borderId="39" xfId="0" applyFont="1" applyFill="1" applyBorder="1" applyAlignment="1">
      <alignment horizontal="center" vertical="center" wrapText="1"/>
    </xf>
    <xf numFmtId="0" fontId="43" fillId="12" borderId="37" xfId="0" applyFont="1" applyFill="1" applyBorder="1" applyAlignment="1">
      <alignment horizontal="center" vertical="center" wrapText="1"/>
    </xf>
    <xf numFmtId="0" fontId="43" fillId="12" borderId="40" xfId="0" applyFont="1" applyFill="1" applyBorder="1" applyAlignment="1">
      <alignment horizontal="center" vertical="center" wrapText="1"/>
    </xf>
    <xf numFmtId="0" fontId="43" fillId="12" borderId="32" xfId="0" applyFont="1" applyFill="1" applyBorder="1" applyAlignment="1">
      <alignment horizontal="center" vertical="center" wrapText="1"/>
    </xf>
    <xf numFmtId="0" fontId="43" fillId="12" borderId="34" xfId="0" applyFont="1" applyFill="1" applyBorder="1" applyAlignment="1">
      <alignment horizontal="center" vertical="center" wrapText="1"/>
    </xf>
    <xf numFmtId="0" fontId="41" fillId="12" borderId="0" xfId="0" applyFont="1" applyFill="1" applyBorder="1" applyAlignment="1">
      <alignment horizontal="center" vertical="center" wrapText="1"/>
    </xf>
    <xf numFmtId="0" fontId="40" fillId="12" borderId="42" xfId="0" applyFont="1" applyFill="1" applyBorder="1" applyAlignment="1">
      <alignment horizontal="center" vertical="center" wrapText="1"/>
    </xf>
    <xf numFmtId="0" fontId="41" fillId="12" borderId="37" xfId="0" applyFont="1" applyFill="1" applyBorder="1" applyAlignment="1">
      <alignment horizontal="center" vertical="center" wrapText="1"/>
    </xf>
    <xf numFmtId="0" fontId="40" fillId="12" borderId="48" xfId="0" applyFont="1" applyFill="1" applyBorder="1" applyAlignment="1">
      <alignment horizontal="center" vertical="center" wrapText="1"/>
    </xf>
    <xf numFmtId="0" fontId="40" fillId="12" borderId="49" xfId="0" applyFont="1" applyFill="1" applyBorder="1" applyAlignment="1">
      <alignment horizontal="center" vertical="center" wrapText="1"/>
    </xf>
    <xf numFmtId="0" fontId="40" fillId="12" borderId="50" xfId="0" applyFont="1" applyFill="1" applyBorder="1" applyAlignment="1">
      <alignment horizontal="center" vertical="center" wrapText="1"/>
    </xf>
    <xf numFmtId="0" fontId="24" fillId="0" borderId="44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40" fillId="12" borderId="39" xfId="0" applyFont="1" applyFill="1" applyBorder="1" applyAlignment="1">
      <alignment horizontal="center" vertic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43" fillId="12" borderId="63" xfId="0" applyFont="1" applyFill="1" applyBorder="1" applyAlignment="1">
      <alignment horizontal="center" vertical="center" wrapText="1"/>
    </xf>
    <xf numFmtId="0" fontId="43" fillId="12" borderId="61" xfId="0" applyFont="1" applyFill="1" applyBorder="1" applyAlignment="1">
      <alignment horizontal="center" vertical="center" wrapText="1"/>
    </xf>
    <xf numFmtId="164" fontId="18" fillId="4" borderId="11" xfId="0" applyNumberFormat="1" applyFont="1" applyFill="1" applyBorder="1" applyAlignment="1">
      <alignment vertical="center" wrapText="1"/>
    </xf>
    <xf numFmtId="164" fontId="18" fillId="4" borderId="12" xfId="0" applyNumberFormat="1" applyFont="1" applyFill="1" applyBorder="1" applyAlignment="1">
      <alignment vertical="center" wrapText="1"/>
    </xf>
    <xf numFmtId="164" fontId="18" fillId="4" borderId="11" xfId="0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center" wrapText="1"/>
    </xf>
    <xf numFmtId="164" fontId="17" fillId="0" borderId="54" xfId="0" applyNumberFormat="1" applyFont="1" applyBorder="1" applyAlignment="1">
      <alignment horizontal="center"/>
    </xf>
    <xf numFmtId="164" fontId="40" fillId="12" borderId="48" xfId="6" applyNumberFormat="1" applyFont="1" applyFill="1" applyBorder="1" applyAlignment="1">
      <alignment horizontal="center" vertical="center" wrapText="1"/>
    </xf>
    <xf numFmtId="164" fontId="40" fillId="12" borderId="49" xfId="6" applyNumberFormat="1" applyFont="1" applyFill="1" applyBorder="1" applyAlignment="1">
      <alignment horizontal="center" vertical="center" wrapText="1"/>
    </xf>
    <xf numFmtId="164" fontId="40" fillId="12" borderId="50" xfId="6" applyNumberFormat="1" applyFont="1" applyFill="1" applyBorder="1" applyAlignment="1">
      <alignment horizontal="center" vertical="center" wrapText="1"/>
    </xf>
    <xf numFmtId="164" fontId="43" fillId="12" borderId="56" xfId="6" applyNumberFormat="1" applyFont="1" applyFill="1" applyBorder="1" applyAlignment="1">
      <alignment horizontal="center" vertical="center" wrapText="1"/>
    </xf>
    <xf numFmtId="164" fontId="43" fillId="12" borderId="57" xfId="6" applyNumberFormat="1" applyFont="1" applyFill="1" applyBorder="1" applyAlignment="1">
      <alignment horizontal="center" vertical="center" wrapText="1"/>
    </xf>
    <xf numFmtId="164" fontId="43" fillId="12" borderId="41" xfId="6" applyNumberFormat="1" applyFont="1" applyFill="1" applyBorder="1" applyAlignment="1">
      <alignment horizontal="center" vertical="center" wrapText="1"/>
    </xf>
    <xf numFmtId="164" fontId="43" fillId="12" borderId="58" xfId="6" applyNumberFormat="1" applyFont="1" applyFill="1" applyBorder="1" applyAlignment="1">
      <alignment horizontal="center" vertical="center" wrapText="1"/>
    </xf>
    <xf numFmtId="164" fontId="43" fillId="12" borderId="42" xfId="6" applyNumberFormat="1" applyFont="1" applyFill="1" applyBorder="1" applyAlignment="1">
      <alignment horizontal="center" vertical="center" wrapText="1"/>
    </xf>
    <xf numFmtId="164" fontId="43" fillId="12" borderId="59" xfId="6" applyNumberFormat="1" applyFont="1" applyFill="1" applyBorder="1" applyAlignment="1">
      <alignment horizontal="center" vertical="center" wrapText="1"/>
    </xf>
    <xf numFmtId="164" fontId="43" fillId="12" borderId="60" xfId="6" applyNumberFormat="1" applyFont="1" applyFill="1" applyBorder="1" applyAlignment="1">
      <alignment horizontal="center" vertical="center" wrapText="1"/>
    </xf>
    <xf numFmtId="164" fontId="43" fillId="12" borderId="43" xfId="6" applyNumberFormat="1" applyFont="1" applyFill="1" applyBorder="1" applyAlignment="1">
      <alignment horizontal="center" vertical="center" wrapText="1"/>
    </xf>
    <xf numFmtId="164" fontId="41" fillId="12" borderId="58" xfId="6" applyNumberFormat="1" applyFont="1" applyFill="1" applyBorder="1" applyAlignment="1">
      <alignment horizontal="center" vertical="center" wrapText="1"/>
    </xf>
    <xf numFmtId="164" fontId="41" fillId="12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43" fillId="12" borderId="51" xfId="6" applyNumberFormat="1" applyFont="1" applyFill="1" applyBorder="1" applyAlignment="1">
      <alignment horizontal="center" vertical="center" wrapText="1"/>
    </xf>
    <xf numFmtId="164" fontId="43" fillId="12" borderId="52" xfId="6" applyNumberFormat="1" applyFont="1" applyFill="1" applyBorder="1" applyAlignment="1">
      <alignment horizontal="center" vertical="center" wrapText="1"/>
    </xf>
    <xf numFmtId="164" fontId="43" fillId="12" borderId="53" xfId="6" applyNumberFormat="1" applyFont="1" applyFill="1" applyBorder="1" applyAlignment="1">
      <alignment horizontal="center" vertical="center" wrapText="1"/>
    </xf>
    <xf numFmtId="164" fontId="40" fillId="12" borderId="51" xfId="6" applyNumberFormat="1" applyFont="1" applyFill="1" applyBorder="1" applyAlignment="1">
      <alignment horizontal="center" vertical="center" wrapText="1"/>
    </xf>
    <xf numFmtId="164" fontId="40" fillId="12" borderId="53" xfId="6" applyNumberFormat="1" applyFont="1" applyFill="1" applyBorder="1" applyAlignment="1">
      <alignment horizontal="center" vertical="center" wrapText="1"/>
    </xf>
    <xf numFmtId="164" fontId="41" fillId="12" borderId="48" xfId="6" applyNumberFormat="1" applyFont="1" applyFill="1" applyBorder="1" applyAlignment="1">
      <alignment horizontal="center" vertical="center" wrapText="1"/>
    </xf>
    <xf numFmtId="164" fontId="41" fillId="12" borderId="49" xfId="6" applyNumberFormat="1" applyFont="1" applyFill="1" applyBorder="1" applyAlignment="1">
      <alignment horizontal="center" vertical="center" wrapText="1"/>
    </xf>
    <xf numFmtId="164" fontId="41" fillId="12" borderId="50" xfId="6" applyNumberFormat="1" applyFont="1" applyFill="1" applyBorder="1" applyAlignment="1">
      <alignment horizontal="center" vertical="center" wrapText="1"/>
    </xf>
    <xf numFmtId="164" fontId="40" fillId="12" borderId="52" xfId="6" applyNumberFormat="1" applyFont="1" applyFill="1" applyBorder="1" applyAlignment="1">
      <alignment horizontal="center" vertical="center" wrapText="1"/>
    </xf>
    <xf numFmtId="49" fontId="50" fillId="13" borderId="74" xfId="0" applyNumberFormat="1" applyFont="1" applyFill="1" applyBorder="1" applyAlignment="1">
      <alignment horizontal="left" wrapText="1"/>
    </xf>
    <xf numFmtId="49" fontId="50" fillId="13" borderId="0" xfId="0" applyNumberFormat="1" applyFont="1" applyFill="1" applyBorder="1" applyAlignment="1">
      <alignment horizontal="left" wrapText="1"/>
    </xf>
    <xf numFmtId="0" fontId="46" fillId="12" borderId="71" xfId="0" applyFont="1" applyFill="1" applyBorder="1" applyAlignment="1">
      <alignment horizontal="center" vertical="center" wrapText="1"/>
    </xf>
    <xf numFmtId="0" fontId="47" fillId="12" borderId="72" xfId="0" applyFont="1" applyFill="1" applyBorder="1" applyAlignment="1">
      <alignment horizontal="center" vertical="center" wrapText="1"/>
    </xf>
    <xf numFmtId="0" fontId="47" fillId="12" borderId="0" xfId="0" applyFont="1" applyFill="1" applyBorder="1" applyAlignment="1">
      <alignment horizontal="center" vertical="center" wrapText="1"/>
    </xf>
    <xf numFmtId="0" fontId="47" fillId="12" borderId="42" xfId="0" applyFont="1" applyFill="1" applyBorder="1" applyAlignment="1">
      <alignment horizontal="center" vertical="center" wrapText="1"/>
    </xf>
    <xf numFmtId="0" fontId="48" fillId="12" borderId="76" xfId="0" applyFont="1" applyFill="1" applyBorder="1" applyAlignment="1">
      <alignment horizontal="center" vertical="center" wrapText="1"/>
    </xf>
    <xf numFmtId="0" fontId="48" fillId="12" borderId="77" xfId="0" applyFont="1" applyFill="1" applyBorder="1" applyAlignment="1">
      <alignment horizontal="center" vertical="center" wrapText="1"/>
    </xf>
    <xf numFmtId="0" fontId="48" fillId="12" borderId="89" xfId="0" applyFont="1" applyFill="1" applyBorder="1" applyAlignment="1">
      <alignment horizontal="center" vertical="center" wrapText="1"/>
    </xf>
    <xf numFmtId="0" fontId="48" fillId="12" borderId="42" xfId="0" applyFont="1" applyFill="1" applyBorder="1" applyAlignment="1">
      <alignment horizontal="center" vertical="center" wrapText="1"/>
    </xf>
    <xf numFmtId="0" fontId="48" fillId="12" borderId="90" xfId="0" applyFont="1" applyFill="1" applyBorder="1" applyAlignment="1">
      <alignment horizontal="center" vertical="center" wrapText="1"/>
    </xf>
    <xf numFmtId="0" fontId="46" fillId="12" borderId="91" xfId="0" applyFont="1" applyFill="1" applyBorder="1" applyAlignment="1">
      <alignment horizontal="center" vertical="center" wrapText="1"/>
    </xf>
    <xf numFmtId="0" fontId="45" fillId="12" borderId="48" xfId="0" applyFont="1" applyFill="1" applyBorder="1" applyAlignment="1">
      <alignment horizontal="center" vertical="center" wrapText="1"/>
    </xf>
    <xf numFmtId="0" fontId="45" fillId="12" borderId="49" xfId="0" applyFont="1" applyFill="1" applyBorder="1" applyAlignment="1">
      <alignment horizontal="center" vertical="center" wrapText="1"/>
    </xf>
    <xf numFmtId="0" fontId="45" fillId="12" borderId="50" xfId="0" applyFont="1" applyFill="1" applyBorder="1" applyAlignment="1">
      <alignment horizontal="center" vertical="center" wrapText="1"/>
    </xf>
    <xf numFmtId="164" fontId="40" fillId="12" borderId="69" xfId="6" applyNumberFormat="1" applyFont="1" applyFill="1" applyBorder="1" applyAlignment="1">
      <alignment horizontal="center" vertical="center" wrapText="1"/>
    </xf>
    <xf numFmtId="164" fontId="40" fillId="12" borderId="47" xfId="6" applyNumberFormat="1" applyFont="1" applyFill="1" applyBorder="1" applyAlignment="1">
      <alignment horizontal="center" vertical="center" wrapText="1"/>
    </xf>
    <xf numFmtId="0" fontId="27" fillId="12" borderId="35" xfId="0" applyFont="1" applyFill="1" applyBorder="1" applyAlignment="1">
      <alignment horizontal="center" vertical="center" wrapText="1"/>
    </xf>
    <xf numFmtId="0" fontId="27" fillId="12" borderId="13" xfId="0" applyFont="1" applyFill="1" applyBorder="1" applyAlignment="1">
      <alignment horizontal="center" vertical="center" wrapText="1"/>
    </xf>
    <xf numFmtId="0" fontId="27" fillId="12" borderId="15" xfId="0" applyFont="1" applyFill="1" applyBorder="1" applyAlignment="1">
      <alignment horizontal="center" vertical="center" wrapText="1"/>
    </xf>
    <xf numFmtId="0" fontId="27" fillId="12" borderId="45" xfId="0" applyFont="1" applyFill="1" applyBorder="1" applyAlignment="1">
      <alignment horizontal="center" vertical="center" wrapText="1"/>
    </xf>
    <xf numFmtId="0" fontId="27" fillId="12" borderId="37" xfId="0" applyFont="1" applyFill="1" applyBorder="1" applyAlignment="1">
      <alignment horizontal="center" vertical="center" wrapText="1"/>
    </xf>
    <xf numFmtId="0" fontId="27" fillId="12" borderId="47" xfId="0" applyFont="1" applyFill="1" applyBorder="1" applyAlignment="1">
      <alignment horizontal="center" vertical="center" wrapText="1"/>
    </xf>
    <xf numFmtId="0" fontId="27" fillId="12" borderId="46" xfId="0" applyFont="1" applyFill="1" applyBorder="1" applyAlignment="1">
      <alignment horizontal="center" vertical="center" wrapText="1"/>
    </xf>
    <xf numFmtId="0" fontId="27" fillId="12" borderId="51" xfId="0" applyFont="1" applyFill="1" applyBorder="1" applyAlignment="1">
      <alignment horizontal="center" vertical="center" wrapText="1"/>
    </xf>
    <xf numFmtId="0" fontId="27" fillId="12" borderId="52" xfId="0" applyFont="1" applyFill="1" applyBorder="1" applyAlignment="1">
      <alignment horizontal="center" vertical="center" wrapText="1"/>
    </xf>
    <xf numFmtId="0" fontId="27" fillId="12" borderId="53" xfId="0" applyFont="1" applyFill="1" applyBorder="1" applyAlignment="1">
      <alignment horizontal="center" vertical="center" wrapText="1"/>
    </xf>
    <xf numFmtId="164" fontId="39" fillId="12" borderId="58" xfId="6" applyNumberFormat="1" applyFont="1" applyFill="1" applyBorder="1" applyAlignment="1">
      <alignment horizontal="center" vertical="center" wrapText="1"/>
    </xf>
    <xf numFmtId="164" fontId="39" fillId="12" borderId="0" xfId="6" applyNumberFormat="1" applyFont="1" applyFill="1" applyBorder="1" applyAlignment="1">
      <alignment horizontal="center" vertical="center" wrapText="1"/>
    </xf>
    <xf numFmtId="164" fontId="37" fillId="12" borderId="62" xfId="6" applyNumberFormat="1" applyFont="1" applyFill="1" applyBorder="1" applyAlignment="1">
      <alignment horizontal="center" vertical="center" wrapText="1"/>
    </xf>
    <xf numFmtId="164" fontId="37" fillId="12" borderId="38" xfId="6" applyNumberFormat="1" applyFont="1" applyFill="1" applyBorder="1" applyAlignment="1">
      <alignment horizontal="center" vertical="center" wrapText="1"/>
    </xf>
    <xf numFmtId="164" fontId="37" fillId="12" borderId="63" xfId="6" applyNumberFormat="1" applyFont="1" applyFill="1" applyBorder="1" applyAlignment="1">
      <alignment horizontal="center" vertical="center" wrapText="1"/>
    </xf>
    <xf numFmtId="164" fontId="37" fillId="12" borderId="58" xfId="6" applyNumberFormat="1" applyFont="1" applyFill="1" applyBorder="1" applyAlignment="1">
      <alignment horizontal="center" vertical="center" wrapText="1"/>
    </xf>
    <xf numFmtId="164" fontId="37" fillId="12" borderId="0" xfId="6" applyNumberFormat="1" applyFont="1" applyFill="1" applyBorder="1" applyAlignment="1">
      <alignment horizontal="center" vertical="center" wrapText="1"/>
    </xf>
    <xf numFmtId="164" fontId="37" fillId="12" borderId="42" xfId="6" applyNumberFormat="1" applyFont="1" applyFill="1" applyBorder="1" applyAlignment="1">
      <alignment horizontal="center" vertical="center" wrapText="1"/>
    </xf>
    <xf numFmtId="164" fontId="37" fillId="12" borderId="64" xfId="6" applyNumberFormat="1" applyFont="1" applyFill="1" applyBorder="1" applyAlignment="1">
      <alignment horizontal="center" vertical="center" wrapText="1"/>
    </xf>
    <xf numFmtId="164" fontId="37" fillId="12" borderId="33" xfId="6" applyNumberFormat="1" applyFont="1" applyFill="1" applyBorder="1" applyAlignment="1">
      <alignment horizontal="center" vertical="center" wrapText="1"/>
    </xf>
    <xf numFmtId="164" fontId="37" fillId="12" borderId="61" xfId="6" applyNumberFormat="1" applyFont="1" applyFill="1" applyBorder="1" applyAlignment="1">
      <alignment horizontal="center" vertical="center" wrapText="1"/>
    </xf>
    <xf numFmtId="164" fontId="37" fillId="12" borderId="56" xfId="6" applyNumberFormat="1" applyFont="1" applyFill="1" applyBorder="1" applyAlignment="1">
      <alignment horizontal="center" vertical="center" wrapText="1"/>
    </xf>
    <xf numFmtId="164" fontId="37" fillId="12" borderId="57" xfId="6" applyNumberFormat="1" applyFont="1" applyFill="1" applyBorder="1" applyAlignment="1">
      <alignment horizontal="center" vertical="center" wrapText="1"/>
    </xf>
    <xf numFmtId="164" fontId="37" fillId="12" borderId="59" xfId="6" applyNumberFormat="1" applyFont="1" applyFill="1" applyBorder="1" applyAlignment="1">
      <alignment horizontal="center" vertical="center" wrapText="1"/>
    </xf>
    <xf numFmtId="164" fontId="37" fillId="12" borderId="60" xfId="6" applyNumberFormat="1" applyFont="1" applyFill="1" applyBorder="1" applyAlignment="1">
      <alignment horizontal="center" vertical="center" wrapText="1"/>
    </xf>
    <xf numFmtId="164" fontId="27" fillId="12" borderId="65" xfId="6" applyNumberFormat="1" applyFont="1" applyFill="1" applyBorder="1" applyAlignment="1">
      <alignment horizontal="center" vertical="center" wrapText="1"/>
    </xf>
    <xf numFmtId="164" fontId="27" fillId="12" borderId="66" xfId="6" applyNumberFormat="1" applyFont="1" applyFill="1" applyBorder="1" applyAlignment="1">
      <alignment horizontal="center" vertical="center" wrapText="1"/>
    </xf>
    <xf numFmtId="164" fontId="27" fillId="12" borderId="67" xfId="6" applyNumberFormat="1" applyFont="1" applyFill="1" applyBorder="1" applyAlignment="1">
      <alignment horizontal="center" vertical="center" wrapText="1"/>
    </xf>
    <xf numFmtId="164" fontId="27" fillId="12" borderId="48" xfId="6" applyNumberFormat="1" applyFont="1" applyFill="1" applyBorder="1" applyAlignment="1">
      <alignment horizontal="center" vertical="center" wrapText="1"/>
    </xf>
    <xf numFmtId="164" fontId="27" fillId="12" borderId="49" xfId="6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/>
    </xf>
    <xf numFmtId="0" fontId="38" fillId="7" borderId="2" xfId="0" applyFont="1" applyFill="1" applyBorder="1" applyAlignment="1">
      <alignment horizontal="center" vertical="center" wrapText="1"/>
    </xf>
    <xf numFmtId="0" fontId="38" fillId="7" borderId="3" xfId="0" applyFont="1" applyFill="1" applyBorder="1" applyAlignment="1">
      <alignment horizontal="center" vertical="center" wrapText="1"/>
    </xf>
    <xf numFmtId="0" fontId="38" fillId="7" borderId="7" xfId="0" applyFont="1" applyFill="1" applyBorder="1" applyAlignment="1">
      <alignment horizontal="center" vertical="center" wrapText="1"/>
    </xf>
    <xf numFmtId="0" fontId="38" fillId="7" borderId="2" xfId="0" applyFont="1" applyFill="1" applyBorder="1" applyAlignment="1">
      <alignment horizontal="center" vertical="center" textRotation="90" wrapText="1"/>
    </xf>
    <xf numFmtId="0" fontId="38" fillId="7" borderId="3" xfId="0" applyFont="1" applyFill="1" applyBorder="1" applyAlignment="1">
      <alignment horizontal="center" vertical="center" textRotation="90" wrapText="1"/>
    </xf>
    <xf numFmtId="0" fontId="38" fillId="7" borderId="7" xfId="0" applyFont="1" applyFill="1" applyBorder="1" applyAlignment="1">
      <alignment horizontal="center" vertical="center" textRotation="90" wrapText="1"/>
    </xf>
    <xf numFmtId="0" fontId="4" fillId="2" borderId="8" xfId="0" applyFont="1" applyFill="1" applyBorder="1" applyAlignment="1" applyProtection="1">
      <alignment horizontal="center"/>
    </xf>
    <xf numFmtId="0" fontId="6" fillId="7" borderId="9" xfId="0" applyFont="1" applyFill="1" applyBorder="1" applyAlignment="1" applyProtection="1">
      <alignment horizontal="center" vertical="center"/>
    </xf>
    <xf numFmtId="0" fontId="6" fillId="7" borderId="8" xfId="0" applyFont="1" applyFill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/>
    </xf>
    <xf numFmtId="0" fontId="19" fillId="7" borderId="92" xfId="0" applyFont="1" applyFill="1" applyBorder="1" applyAlignment="1" applyProtection="1">
      <alignment horizontal="center"/>
    </xf>
    <xf numFmtId="0" fontId="19" fillId="7" borderId="0" xfId="0" applyFont="1" applyFill="1" applyAlignment="1" applyProtection="1">
      <alignment horizontal="center"/>
    </xf>
    <xf numFmtId="0" fontId="7" fillId="0" borderId="0" xfId="0" applyFont="1" applyAlignment="1" applyProtection="1">
      <alignment horizontal="center" wrapText="1"/>
    </xf>
    <xf numFmtId="10" fontId="58" fillId="18" borderId="6" xfId="0" applyNumberFormat="1" applyFont="1" applyFill="1" applyBorder="1" applyAlignment="1">
      <alignment horizontal="center"/>
    </xf>
  </cellXfs>
  <cellStyles count="22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19"/>
    <cellStyle name="Millares 6" xfId="8"/>
    <cellStyle name="Millares 6 2" xfId="20"/>
    <cellStyle name="MONETARIO" xfId="9"/>
    <cellStyle name="MONETARIO 2" xfId="21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4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10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9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ACT DEN8.1"/>
      <sheetName val="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04104-LA HIGUERA</v>
          </cell>
          <cell r="I32"/>
          <cell r="J32"/>
        </row>
        <row r="33">
          <cell r="H33" t="str">
            <v xml:space="preserve">105500-P.S.R. CALETA HORNOS        </v>
          </cell>
          <cell r="I33">
            <v>61</v>
          </cell>
          <cell r="J33">
            <v>61</v>
          </cell>
        </row>
        <row r="34">
          <cell r="H34" t="str">
            <v>Total 04104-LA HIGUERA</v>
          </cell>
          <cell r="I34">
            <v>61</v>
          </cell>
          <cell r="J34">
            <v>61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23</v>
          </cell>
          <cell r="J36">
            <v>23</v>
          </cell>
        </row>
        <row r="37">
          <cell r="H37" t="str">
            <v>105475-P.S.R. HORCON</v>
          </cell>
          <cell r="I37">
            <v>20</v>
          </cell>
          <cell r="J37">
            <v>20</v>
          </cell>
        </row>
        <row r="38">
          <cell r="H38" t="str">
            <v>105476-P.S.R. MONTE GRANDE</v>
          </cell>
          <cell r="I38">
            <v>20</v>
          </cell>
          <cell r="J38">
            <v>20</v>
          </cell>
        </row>
        <row r="39">
          <cell r="H39" t="str">
            <v>105477-P.S.R. PISCO ELQUI</v>
          </cell>
          <cell r="I39">
            <v>20</v>
          </cell>
          <cell r="J39">
            <v>20</v>
          </cell>
        </row>
        <row r="40">
          <cell r="H40" t="str">
            <v>Total 04105-PAIHUANO</v>
          </cell>
          <cell r="I40">
            <v>83</v>
          </cell>
          <cell r="J40">
            <v>83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105467-P.S.R. DIAGUITAS</v>
          </cell>
          <cell r="I42">
            <v>38</v>
          </cell>
          <cell r="J42">
            <v>38</v>
          </cell>
        </row>
        <row r="43">
          <cell r="H43" t="str">
            <v>105468-P.S.R. EL MOLLE</v>
          </cell>
          <cell r="I43">
            <v>24</v>
          </cell>
          <cell r="J43">
            <v>24</v>
          </cell>
        </row>
        <row r="44">
          <cell r="H44" t="str">
            <v>105469-P.S.R. EL TAMBO</v>
          </cell>
          <cell r="I44">
            <v>168</v>
          </cell>
          <cell r="J44">
            <v>168</v>
          </cell>
        </row>
        <row r="45">
          <cell r="H45" t="str">
            <v>105470-P.S.R. HUANTA</v>
          </cell>
          <cell r="I45">
            <v>4</v>
          </cell>
          <cell r="J45">
            <v>4</v>
          </cell>
        </row>
        <row r="46">
          <cell r="H46" t="str">
            <v>105471-P.S.R. PERALILLO</v>
          </cell>
          <cell r="I46">
            <v>197</v>
          </cell>
          <cell r="J46">
            <v>197</v>
          </cell>
        </row>
        <row r="47">
          <cell r="H47" t="str">
            <v>105472-P.S.R. RIVADAVIA</v>
          </cell>
          <cell r="I47">
            <v>28</v>
          </cell>
          <cell r="J47">
            <v>28</v>
          </cell>
        </row>
        <row r="48">
          <cell r="H48" t="str">
            <v>105473-P.S.R. TALCUNA</v>
          </cell>
          <cell r="I48">
            <v>107</v>
          </cell>
          <cell r="J48">
            <v>107</v>
          </cell>
        </row>
        <row r="49">
          <cell r="H49" t="str">
            <v>105474-P.S.R. CHAPILCA</v>
          </cell>
          <cell r="I49">
            <v>11</v>
          </cell>
          <cell r="J49">
            <v>11</v>
          </cell>
        </row>
        <row r="50">
          <cell r="H50" t="str">
            <v>105502-P.S.R. CALINGASTA</v>
          </cell>
          <cell r="I50">
            <v>83</v>
          </cell>
          <cell r="J50">
            <v>83</v>
          </cell>
        </row>
        <row r="51">
          <cell r="H51" t="str">
            <v>105509-P.S.R. GUALLIGUAICA</v>
          </cell>
          <cell r="I51">
            <v>8</v>
          </cell>
          <cell r="J51">
            <v>8</v>
          </cell>
        </row>
        <row r="52">
          <cell r="H52" t="str">
            <v>Total 04106-VICUÑA</v>
          </cell>
          <cell r="I52">
            <v>668</v>
          </cell>
          <cell r="J52">
            <v>668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105326-CESFAM SAN RAFAEL</v>
          </cell>
          <cell r="I54">
            <v>72</v>
          </cell>
          <cell r="J54">
            <v>72</v>
          </cell>
        </row>
        <row r="55">
          <cell r="H55" t="str">
            <v xml:space="preserve">105443-P.S.R. CARCAMO                   </v>
          </cell>
          <cell r="I55">
            <v>201</v>
          </cell>
          <cell r="J55">
            <v>201</v>
          </cell>
        </row>
        <row r="56">
          <cell r="H56" t="str">
            <v>105444-P.S.R. HUINTIL</v>
          </cell>
          <cell r="I56">
            <v>20</v>
          </cell>
          <cell r="J56">
            <v>20</v>
          </cell>
        </row>
        <row r="57">
          <cell r="H57" t="str">
            <v>105445-P.S.R. LIMAHUIDA</v>
          </cell>
          <cell r="I57">
            <v>18</v>
          </cell>
          <cell r="J57">
            <v>18</v>
          </cell>
        </row>
        <row r="58">
          <cell r="H58" t="str">
            <v>105446-P.S.R. MATANCILLA</v>
          </cell>
          <cell r="I58">
            <v>17</v>
          </cell>
          <cell r="J58">
            <v>17</v>
          </cell>
        </row>
        <row r="59">
          <cell r="H59" t="str">
            <v>105447-P.S.R. PERALILLO</v>
          </cell>
          <cell r="I59">
            <v>25</v>
          </cell>
          <cell r="J59">
            <v>25</v>
          </cell>
        </row>
        <row r="60">
          <cell r="H60" t="str">
            <v>105448-P.S.R. SANTA VIRGINIA</v>
          </cell>
          <cell r="I60">
            <v>22</v>
          </cell>
          <cell r="J60">
            <v>22</v>
          </cell>
        </row>
        <row r="61">
          <cell r="H61" t="str">
            <v>105449-P.S.R. TUNGA NORTE</v>
          </cell>
          <cell r="I61">
            <v>33</v>
          </cell>
          <cell r="J61">
            <v>33</v>
          </cell>
        </row>
        <row r="62">
          <cell r="H62" t="str">
            <v>105485-P.S.R. PLAN DE HORNOS</v>
          </cell>
          <cell r="I62">
            <v>14</v>
          </cell>
          <cell r="J62">
            <v>14</v>
          </cell>
        </row>
        <row r="63">
          <cell r="H63" t="str">
            <v>105486-P.S.R. TUNGA SUR</v>
          </cell>
          <cell r="I63">
            <v>12</v>
          </cell>
          <cell r="J63">
            <v>12</v>
          </cell>
        </row>
        <row r="64">
          <cell r="H64" t="str">
            <v>105487-P.S.R. CAÑAS UNO</v>
          </cell>
          <cell r="I64">
            <v>68</v>
          </cell>
          <cell r="J64">
            <v>68</v>
          </cell>
        </row>
        <row r="65">
          <cell r="H65" t="str">
            <v>105496-P.S.R. PINTACURA SUR</v>
          </cell>
          <cell r="I65">
            <v>5</v>
          </cell>
          <cell r="J65">
            <v>5</v>
          </cell>
        </row>
        <row r="66">
          <cell r="H66" t="str">
            <v>105504-P.S.R. SOCAVON</v>
          </cell>
          <cell r="I66">
            <v>98</v>
          </cell>
          <cell r="J66">
            <v>98</v>
          </cell>
        </row>
        <row r="67">
          <cell r="H67" t="str">
            <v>Total 04201-ILLAPEL</v>
          </cell>
          <cell r="I67">
            <v>605</v>
          </cell>
          <cell r="J67">
            <v>605</v>
          </cell>
        </row>
        <row r="68">
          <cell r="H68" t="str">
            <v>04202-CANELA</v>
          </cell>
          <cell r="I68"/>
          <cell r="J68"/>
        </row>
        <row r="69">
          <cell r="H69" t="str">
            <v>105309-CES. RURAL CANELA</v>
          </cell>
          <cell r="I69">
            <v>212</v>
          </cell>
          <cell r="J69">
            <v>212</v>
          </cell>
        </row>
        <row r="70">
          <cell r="H70" t="str">
            <v>Total 04202-CANELA</v>
          </cell>
          <cell r="I70">
            <v>212</v>
          </cell>
          <cell r="J70">
            <v>212</v>
          </cell>
        </row>
        <row r="71">
          <cell r="H71" t="str">
            <v>04203-LOS VILOS</v>
          </cell>
          <cell r="I71"/>
          <cell r="J71"/>
        </row>
        <row r="72">
          <cell r="H72" t="str">
            <v xml:space="preserve">105478-P.S.R. CAIMANES                   </v>
          </cell>
          <cell r="I72">
            <v>40</v>
          </cell>
          <cell r="J72">
            <v>40</v>
          </cell>
        </row>
        <row r="73">
          <cell r="H73" t="str">
            <v>105479-P.S.R. GUANGUALI</v>
          </cell>
          <cell r="I73">
            <v>70</v>
          </cell>
          <cell r="J73">
            <v>70</v>
          </cell>
        </row>
        <row r="74">
          <cell r="H74" t="str">
            <v>105480-P.S.R. QUILIMARI</v>
          </cell>
          <cell r="I74">
            <v>70</v>
          </cell>
          <cell r="J74">
            <v>70</v>
          </cell>
        </row>
        <row r="75">
          <cell r="H75" t="str">
            <v>105481-P.S.R. TILAMA</v>
          </cell>
          <cell r="I75">
            <v>3</v>
          </cell>
          <cell r="J75">
            <v>3</v>
          </cell>
        </row>
        <row r="76">
          <cell r="H76" t="str">
            <v>105511-P.S.R. LOS CONDORES</v>
          </cell>
          <cell r="I76">
            <v>10</v>
          </cell>
          <cell r="J76">
            <v>10</v>
          </cell>
        </row>
        <row r="77">
          <cell r="H77" t="str">
            <v>Total 04203-LOS VILOS</v>
          </cell>
          <cell r="I77">
            <v>193</v>
          </cell>
          <cell r="J77">
            <v>193</v>
          </cell>
        </row>
        <row r="78">
          <cell r="H78" t="str">
            <v>04204-SALAMANCA</v>
          </cell>
          <cell r="I78"/>
          <cell r="J78"/>
        </row>
        <row r="79">
          <cell r="H79" t="str">
            <v>105104-HOSPITAL SALAMANCA</v>
          </cell>
          <cell r="I79">
            <v>35</v>
          </cell>
          <cell r="J79">
            <v>35</v>
          </cell>
        </row>
        <row r="80">
          <cell r="H80" t="str">
            <v xml:space="preserve">105452-P.S.R. CUNCUMEN                 </v>
          </cell>
          <cell r="I80">
            <v>248</v>
          </cell>
          <cell r="J80">
            <v>248</v>
          </cell>
        </row>
        <row r="81">
          <cell r="H81" t="str">
            <v>105453-P.S.R. TRANQUILLA</v>
          </cell>
          <cell r="I81">
            <v>268</v>
          </cell>
          <cell r="J81">
            <v>268</v>
          </cell>
        </row>
        <row r="82">
          <cell r="H82" t="str">
            <v>105455-P.S.R. CHILLEPIN</v>
          </cell>
          <cell r="I82">
            <v>736</v>
          </cell>
          <cell r="J82">
            <v>736</v>
          </cell>
        </row>
        <row r="83">
          <cell r="H83" t="str">
            <v>105491-P.S.R. QUELEN BAJO</v>
          </cell>
          <cell r="I83">
            <v>247</v>
          </cell>
          <cell r="J83">
            <v>247</v>
          </cell>
        </row>
        <row r="84">
          <cell r="H84" t="str">
            <v>Total 04204-SALAMANCA</v>
          </cell>
          <cell r="I84">
            <v>1534</v>
          </cell>
          <cell r="J84">
            <v>1534</v>
          </cell>
        </row>
        <row r="85">
          <cell r="H85" t="str">
            <v>04301-OVALLE</v>
          </cell>
          <cell r="I85"/>
          <cell r="J85"/>
        </row>
        <row r="86">
          <cell r="H86" t="str">
            <v>105315-CES. RURAL C. DE TAMAYA</v>
          </cell>
          <cell r="I86">
            <v>120</v>
          </cell>
          <cell r="J86">
            <v>120</v>
          </cell>
        </row>
        <row r="87">
          <cell r="H87" t="str">
            <v>105317-CES. JORGE JORDAN D.</v>
          </cell>
          <cell r="I87">
            <v>178</v>
          </cell>
          <cell r="J87">
            <v>178</v>
          </cell>
        </row>
        <row r="88">
          <cell r="H88" t="str">
            <v>105322-CES. MARCOS MACUADA</v>
          </cell>
          <cell r="I88">
            <v>545</v>
          </cell>
          <cell r="J88">
            <v>545</v>
          </cell>
        </row>
        <row r="89">
          <cell r="H89" t="str">
            <v>105324-CES. SOTAQUI</v>
          </cell>
          <cell r="I89">
            <v>57</v>
          </cell>
          <cell r="J89">
            <v>57</v>
          </cell>
        </row>
        <row r="90">
          <cell r="H90" t="str">
            <v>105415-P.S.R. BARRAZA</v>
          </cell>
          <cell r="I90">
            <v>601</v>
          </cell>
          <cell r="J90">
            <v>601</v>
          </cell>
        </row>
        <row r="91">
          <cell r="H91" t="str">
            <v xml:space="preserve">105416-P.S.R. CAMARICO                  </v>
          </cell>
          <cell r="I91">
            <v>145</v>
          </cell>
          <cell r="J91">
            <v>145</v>
          </cell>
        </row>
        <row r="92">
          <cell r="H92" t="str">
            <v>105417-P.S.R. ALCONES BAJOS</v>
          </cell>
          <cell r="I92">
            <v>21</v>
          </cell>
          <cell r="J92">
            <v>21</v>
          </cell>
        </row>
        <row r="93">
          <cell r="H93" t="str">
            <v>105419-P.S.R. LAS SOSSAS</v>
          </cell>
          <cell r="I93">
            <v>623</v>
          </cell>
          <cell r="J93">
            <v>623</v>
          </cell>
        </row>
        <row r="94">
          <cell r="H94" t="str">
            <v>105420-P.S.R. LIMARI</v>
          </cell>
          <cell r="I94">
            <v>736</v>
          </cell>
          <cell r="J94">
            <v>736</v>
          </cell>
        </row>
        <row r="95">
          <cell r="H95" t="str">
            <v>105422-P.S.R. HORNILLOS</v>
          </cell>
          <cell r="I95">
            <v>3</v>
          </cell>
          <cell r="J95">
            <v>3</v>
          </cell>
        </row>
        <row r="96">
          <cell r="H96" t="str">
            <v>105437-P.S.R. CHALINGA</v>
          </cell>
          <cell r="I96">
            <v>23</v>
          </cell>
          <cell r="J96">
            <v>23</v>
          </cell>
        </row>
        <row r="97">
          <cell r="H97" t="str">
            <v>105507-P.S.R. HUAMALATA</v>
          </cell>
          <cell r="I97">
            <v>17</v>
          </cell>
          <cell r="J97">
            <v>17</v>
          </cell>
        </row>
        <row r="98">
          <cell r="H98" t="str">
            <v>105510-P.S.R. RECOLETA</v>
          </cell>
          <cell r="I98">
            <v>10</v>
          </cell>
          <cell r="J98">
            <v>10</v>
          </cell>
        </row>
        <row r="99">
          <cell r="H99" t="str">
            <v>105722-CECOF SAN JOSE DE LA DEHESA</v>
          </cell>
          <cell r="I99">
            <v>104</v>
          </cell>
          <cell r="J99">
            <v>104</v>
          </cell>
        </row>
        <row r="100">
          <cell r="H100" t="str">
            <v>105723-CECOF LIMARI</v>
          </cell>
          <cell r="I100">
            <v>124</v>
          </cell>
          <cell r="J100">
            <v>124</v>
          </cell>
        </row>
        <row r="101">
          <cell r="H101" t="str">
            <v>200258-CECOF LOS COPIHUES</v>
          </cell>
          <cell r="I101">
            <v>102</v>
          </cell>
          <cell r="J101">
            <v>102</v>
          </cell>
        </row>
        <row r="102">
          <cell r="H102" t="str">
            <v>Total 04301-OVALLE</v>
          </cell>
          <cell r="I102">
            <v>3409</v>
          </cell>
          <cell r="J102">
            <v>3409</v>
          </cell>
        </row>
        <row r="103">
          <cell r="H103" t="str">
            <v>04302-COMBARBALÁ</v>
          </cell>
          <cell r="I103"/>
          <cell r="J103"/>
        </row>
        <row r="104">
          <cell r="H104" t="str">
            <v>105433-P.S.R. SAN LORENZO</v>
          </cell>
          <cell r="I104">
            <v>17</v>
          </cell>
          <cell r="J104">
            <v>17</v>
          </cell>
        </row>
        <row r="105">
          <cell r="H105" t="str">
            <v>105434-P.S.R. SAN MARCOS</v>
          </cell>
          <cell r="I105">
            <v>117</v>
          </cell>
          <cell r="J105">
            <v>117</v>
          </cell>
        </row>
        <row r="106">
          <cell r="H106" t="str">
            <v>105441-P.S.R. MANQUEHUA</v>
          </cell>
          <cell r="I106">
            <v>116</v>
          </cell>
          <cell r="J106">
            <v>116</v>
          </cell>
        </row>
        <row r="107">
          <cell r="H107" t="str">
            <v xml:space="preserve">105459-P.S.R. BARRANCAS                </v>
          </cell>
          <cell r="I107">
            <v>135</v>
          </cell>
          <cell r="J107">
            <v>135</v>
          </cell>
        </row>
        <row r="108">
          <cell r="H108" t="str">
            <v>105460-P.S.R. COGOTI 18</v>
          </cell>
          <cell r="I108">
            <v>214</v>
          </cell>
          <cell r="J108">
            <v>214</v>
          </cell>
        </row>
        <row r="109">
          <cell r="H109" t="str">
            <v>105461-P.S.R. EL HUACHO</v>
          </cell>
          <cell r="I109">
            <v>10</v>
          </cell>
          <cell r="J109">
            <v>10</v>
          </cell>
        </row>
        <row r="110">
          <cell r="H110" t="str">
            <v>105462-P.S.R. EL SAUCE</v>
          </cell>
          <cell r="I110">
            <v>109</v>
          </cell>
          <cell r="J110">
            <v>109</v>
          </cell>
        </row>
        <row r="111">
          <cell r="H111" t="str">
            <v>105463-P.S.R. QUILITAPIA</v>
          </cell>
          <cell r="I111">
            <v>134</v>
          </cell>
          <cell r="J111">
            <v>134</v>
          </cell>
        </row>
        <row r="112">
          <cell r="H112" t="str">
            <v>105464-P.S.R. LA LIGUA</v>
          </cell>
          <cell r="I112">
            <v>99</v>
          </cell>
          <cell r="J112">
            <v>99</v>
          </cell>
        </row>
        <row r="113">
          <cell r="H113" t="str">
            <v>105465-P.S.R. RAMADILLA</v>
          </cell>
          <cell r="I113">
            <v>42</v>
          </cell>
          <cell r="J113">
            <v>42</v>
          </cell>
        </row>
        <row r="114">
          <cell r="H114" t="str">
            <v>105466-P.S.R. VALLE HERMOSO</v>
          </cell>
          <cell r="I114">
            <v>35</v>
          </cell>
          <cell r="J114">
            <v>35</v>
          </cell>
        </row>
        <row r="115">
          <cell r="H115" t="str">
            <v>105490-P.S.R. EL DURAZNO</v>
          </cell>
          <cell r="I115">
            <v>69</v>
          </cell>
          <cell r="J115">
            <v>69</v>
          </cell>
        </row>
        <row r="116">
          <cell r="H116" t="str">
            <v>Total 04302-COMBARBALÁ</v>
          </cell>
          <cell r="I116">
            <v>1097</v>
          </cell>
          <cell r="J116">
            <v>1097</v>
          </cell>
        </row>
        <row r="117">
          <cell r="H117" t="str">
            <v>04304-MONTE PATRIA</v>
          </cell>
          <cell r="I117"/>
          <cell r="J117"/>
        </row>
        <row r="118">
          <cell r="H118" t="str">
            <v>105307-CES. RURAL MONTE PATRIA</v>
          </cell>
          <cell r="I118">
            <v>198</v>
          </cell>
          <cell r="J118">
            <v>198</v>
          </cell>
        </row>
        <row r="119">
          <cell r="H119" t="str">
            <v>105311-CES. RURAL CHAÑARAL ALTO</v>
          </cell>
          <cell r="I119">
            <v>82</v>
          </cell>
          <cell r="J119">
            <v>82</v>
          </cell>
        </row>
        <row r="120">
          <cell r="H120" t="str">
            <v>105312-CES. RURAL CAREN</v>
          </cell>
          <cell r="I120">
            <v>82</v>
          </cell>
          <cell r="J120">
            <v>82</v>
          </cell>
        </row>
        <row r="121">
          <cell r="H121" t="str">
            <v>105318-CES. RURAL EL PALQUI</v>
          </cell>
          <cell r="I121">
            <v>64</v>
          </cell>
          <cell r="J121">
            <v>64</v>
          </cell>
        </row>
        <row r="122">
          <cell r="H122" t="str">
            <v>105425-P.S.R. CHILECITO</v>
          </cell>
          <cell r="I122">
            <v>124</v>
          </cell>
          <cell r="J122">
            <v>124</v>
          </cell>
        </row>
        <row r="123">
          <cell r="H123" t="str">
            <v>105427-P.S.R. HACIENDA VALDIVIA</v>
          </cell>
          <cell r="I123">
            <v>125</v>
          </cell>
          <cell r="J123">
            <v>125</v>
          </cell>
        </row>
        <row r="124">
          <cell r="H124" t="str">
            <v>105428-P.S.R. HUATULAME</v>
          </cell>
          <cell r="I124">
            <v>40</v>
          </cell>
          <cell r="J124">
            <v>40</v>
          </cell>
        </row>
        <row r="125">
          <cell r="H125" t="str">
            <v>105430-P.S.R. MIALQUI</v>
          </cell>
          <cell r="I125">
            <v>72</v>
          </cell>
          <cell r="J125">
            <v>72</v>
          </cell>
        </row>
        <row r="126">
          <cell r="H126" t="str">
            <v>105431-P.S.R. PEDREGAL</v>
          </cell>
          <cell r="I126">
            <v>92</v>
          </cell>
          <cell r="J126">
            <v>92</v>
          </cell>
        </row>
        <row r="127">
          <cell r="H127" t="str">
            <v>105432-P.S.R. RAPEL</v>
          </cell>
          <cell r="I127">
            <v>214</v>
          </cell>
          <cell r="J127">
            <v>214</v>
          </cell>
        </row>
        <row r="128">
          <cell r="H128" t="str">
            <v>105435-P.S.R. TULAHUEN</v>
          </cell>
          <cell r="I128">
            <v>178</v>
          </cell>
          <cell r="J128">
            <v>178</v>
          </cell>
        </row>
        <row r="129">
          <cell r="H129" t="str">
            <v>105436-P.S.R. EL MAITEN</v>
          </cell>
          <cell r="I129">
            <v>35</v>
          </cell>
          <cell r="J129">
            <v>35</v>
          </cell>
        </row>
        <row r="130">
          <cell r="H130" t="str">
            <v>105489-P.S.R. RAMADAS DE TULAHUEN</v>
          </cell>
          <cell r="I130">
            <v>56</v>
          </cell>
          <cell r="J130">
            <v>56</v>
          </cell>
        </row>
        <row r="131">
          <cell r="H131" t="str">
            <v>Total 04304-MONTE PATRIA</v>
          </cell>
          <cell r="I131">
            <v>1362</v>
          </cell>
          <cell r="J131">
            <v>1362</v>
          </cell>
        </row>
        <row r="132">
          <cell r="H132" t="str">
            <v>04304-PUNITAQUI</v>
          </cell>
          <cell r="I132"/>
          <cell r="J132"/>
        </row>
        <row r="133">
          <cell r="H133" t="str">
            <v>105308-CES. RURAL PUNITAQUI</v>
          </cell>
          <cell r="I133">
            <v>103</v>
          </cell>
          <cell r="J133">
            <v>103</v>
          </cell>
        </row>
        <row r="134">
          <cell r="H134" t="str">
            <v>105440-P.S.R. DIVISADERO</v>
          </cell>
          <cell r="I134">
            <v>40</v>
          </cell>
          <cell r="J134">
            <v>40</v>
          </cell>
        </row>
        <row r="135">
          <cell r="H135" t="str">
            <v xml:space="preserve">105508-P.S.R. EL PARRAL DE QUILES  </v>
          </cell>
          <cell r="I135">
            <v>21</v>
          </cell>
          <cell r="J135">
            <v>21</v>
          </cell>
        </row>
        <row r="136">
          <cell r="H136" t="str">
            <v>Total 04304-PUNITAQUI</v>
          </cell>
          <cell r="I136">
            <v>164</v>
          </cell>
          <cell r="J136">
            <v>164</v>
          </cell>
        </row>
        <row r="137">
          <cell r="H137" t="str">
            <v>04305-RIO HURTADO</v>
          </cell>
          <cell r="I137"/>
          <cell r="J137"/>
        </row>
        <row r="138">
          <cell r="H138" t="str">
            <v>105409-P.S.R. EL CHAÑAR</v>
          </cell>
          <cell r="I138">
            <v>24</v>
          </cell>
          <cell r="J138">
            <v>24</v>
          </cell>
        </row>
        <row r="139">
          <cell r="H139" t="str">
            <v>105410-P.S.R. HURTADO</v>
          </cell>
          <cell r="I139">
            <v>24</v>
          </cell>
          <cell r="J139">
            <v>24</v>
          </cell>
        </row>
        <row r="140">
          <cell r="H140" t="str">
            <v>105411-P.S.R. LAS BREAS</v>
          </cell>
          <cell r="I140">
            <v>24</v>
          </cell>
          <cell r="J140">
            <v>24</v>
          </cell>
        </row>
        <row r="141">
          <cell r="H141" t="str">
            <v>105503-P.S.R. TABAQUEROS</v>
          </cell>
          <cell r="I141">
            <v>24</v>
          </cell>
          <cell r="J141">
            <v>24</v>
          </cell>
        </row>
        <row r="142">
          <cell r="H142" t="str">
            <v>Total 04305-RIO HURTADO</v>
          </cell>
          <cell r="I142">
            <v>96</v>
          </cell>
          <cell r="J142">
            <v>96</v>
          </cell>
        </row>
        <row r="143">
          <cell r="H143" t="str">
            <v>Total general</v>
          </cell>
          <cell r="I143">
            <v>20676</v>
          </cell>
          <cell r="J143">
            <v>20676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/>
          <cell r="S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756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273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92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43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</v>
          </cell>
          <cell r="S11">
            <v>67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49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66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/>
          <cell r="S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/>
          <cell r="R15">
            <v>1</v>
          </cell>
          <cell r="S15">
            <v>2</v>
          </cell>
        </row>
        <row r="16">
          <cell r="H16" t="str">
            <v>105499-P.S.R. LAMBERT</v>
          </cell>
          <cell r="I16"/>
          <cell r="J16"/>
          <cell r="K16"/>
          <cell r="L16"/>
          <cell r="M16"/>
          <cell r="N16"/>
          <cell r="O16"/>
          <cell r="P16"/>
          <cell r="Q16"/>
          <cell r="R16">
            <v>1</v>
          </cell>
          <cell r="S16">
            <v>1</v>
          </cell>
        </row>
        <row r="17">
          <cell r="H17" t="str">
            <v>105700-CECOF VILLA EL INDIO</v>
          </cell>
          <cell r="I17"/>
          <cell r="J17">
            <v>1</v>
          </cell>
          <cell r="K17"/>
          <cell r="L17">
            <v>2</v>
          </cell>
          <cell r="M17">
            <v>2</v>
          </cell>
          <cell r="N17"/>
          <cell r="O17"/>
          <cell r="P17"/>
          <cell r="Q17"/>
          <cell r="R17"/>
          <cell r="S17">
            <v>5</v>
          </cell>
        </row>
        <row r="18">
          <cell r="H18" t="str">
            <v>105701-CECOF VILLA ALEMANIA</v>
          </cell>
          <cell r="I18"/>
          <cell r="J18"/>
          <cell r="K18"/>
          <cell r="L18"/>
          <cell r="M18"/>
          <cell r="N18">
            <v>1</v>
          </cell>
          <cell r="O18">
            <v>1</v>
          </cell>
          <cell r="P18"/>
          <cell r="Q18"/>
          <cell r="R18"/>
          <cell r="S18">
            <v>2</v>
          </cell>
        </row>
        <row r="19">
          <cell r="H19" t="str">
            <v>105702-CECOF VILLA LAMBERT</v>
          </cell>
          <cell r="I19">
            <v>1</v>
          </cell>
          <cell r="J19"/>
          <cell r="K19"/>
          <cell r="L19"/>
          <cell r="M19"/>
          <cell r="N19"/>
          <cell r="O19"/>
          <cell r="P19"/>
          <cell r="Q19"/>
          <cell r="R19"/>
          <cell r="S19">
            <v>1</v>
          </cell>
        </row>
        <row r="20">
          <cell r="H20" t="str">
            <v>Total 04101-LA SERENA</v>
          </cell>
          <cell r="I20">
            <v>121</v>
          </cell>
          <cell r="J20">
            <v>133</v>
          </cell>
          <cell r="K20">
            <v>145</v>
          </cell>
          <cell r="L20">
            <v>105</v>
          </cell>
          <cell r="M20">
            <v>125</v>
          </cell>
          <cell r="N20">
            <v>132</v>
          </cell>
          <cell r="O20">
            <v>210</v>
          </cell>
          <cell r="P20">
            <v>113</v>
          </cell>
          <cell r="Q20">
            <v>135</v>
          </cell>
          <cell r="R20">
            <v>142</v>
          </cell>
          <cell r="S20">
            <v>1361</v>
          </cell>
        </row>
        <row r="21">
          <cell r="H21" t="str">
            <v>04102-COQUIMBO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/>
        </row>
        <row r="22">
          <cell r="H22" t="str">
            <v>105101-HOSPITAL COQUIMBO</v>
          </cell>
          <cell r="I22">
            <v>44</v>
          </cell>
          <cell r="J22">
            <v>26</v>
          </cell>
          <cell r="K22">
            <v>43</v>
          </cell>
          <cell r="L22"/>
          <cell r="M22">
            <v>39</v>
          </cell>
          <cell r="N22">
            <v>67</v>
          </cell>
          <cell r="O22">
            <v>55</v>
          </cell>
          <cell r="P22">
            <v>69</v>
          </cell>
          <cell r="Q22">
            <v>51</v>
          </cell>
          <cell r="R22">
            <v>85</v>
          </cell>
          <cell r="S22">
            <v>479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103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106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52</v>
          </cell>
        </row>
        <row r="26">
          <cell r="H26" t="str">
            <v>105321-CES. RURAL  TONGOY</v>
          </cell>
          <cell r="I26"/>
          <cell r="J26">
            <v>6</v>
          </cell>
          <cell r="K26">
            <v>2</v>
          </cell>
          <cell r="L26">
            <v>3</v>
          </cell>
          <cell r="M26">
            <v>3</v>
          </cell>
          <cell r="N26"/>
          <cell r="O26">
            <v>2</v>
          </cell>
          <cell r="P26">
            <v>0</v>
          </cell>
          <cell r="Q26"/>
          <cell r="R26"/>
          <cell r="S26">
            <v>16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48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477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N28"/>
          <cell r="O28"/>
          <cell r="P28"/>
          <cell r="Q28">
            <v>1</v>
          </cell>
          <cell r="R28"/>
          <cell r="S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P29"/>
          <cell r="Q29">
            <v>2</v>
          </cell>
          <cell r="R29">
            <v>0</v>
          </cell>
          <cell r="S29">
            <v>18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O31"/>
          <cell r="P31">
            <v>1</v>
          </cell>
          <cell r="Q31">
            <v>3</v>
          </cell>
          <cell r="R31">
            <v>1</v>
          </cell>
          <cell r="S31">
            <v>26</v>
          </cell>
        </row>
        <row r="32">
          <cell r="H32" t="str">
            <v>Total 04102-COQUIMBO</v>
          </cell>
          <cell r="I32">
            <v>127</v>
          </cell>
          <cell r="J32">
            <v>101</v>
          </cell>
          <cell r="K32">
            <v>141</v>
          </cell>
          <cell r="L32">
            <v>107</v>
          </cell>
          <cell r="M32">
            <v>127</v>
          </cell>
          <cell r="N32">
            <v>143</v>
          </cell>
          <cell r="O32">
            <v>135</v>
          </cell>
          <cell r="P32">
            <v>152</v>
          </cell>
          <cell r="Q32">
            <v>127</v>
          </cell>
          <cell r="R32">
            <v>142</v>
          </cell>
          <cell r="S32">
            <v>1302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S33"/>
        </row>
        <row r="34">
          <cell r="H34" t="str">
            <v>105106-HOSPITAL 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/>
          <cell r="R34">
            <v>2</v>
          </cell>
          <cell r="S34">
            <v>11</v>
          </cell>
        </row>
        <row r="35">
          <cell r="H35" t="str">
            <v>Total 04103-ANDACOLLO</v>
          </cell>
          <cell r="I35">
            <v>0</v>
          </cell>
          <cell r="J35">
            <v>5</v>
          </cell>
          <cell r="K35">
            <v>4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/>
          <cell r="R35">
            <v>2</v>
          </cell>
          <cell r="S35">
            <v>11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</row>
        <row r="37">
          <cell r="H37" t="str">
            <v>105314-CES. LA HIGUERA</v>
          </cell>
          <cell r="I37"/>
          <cell r="J37"/>
          <cell r="K37"/>
          <cell r="L37">
            <v>2</v>
          </cell>
          <cell r="M37">
            <v>0</v>
          </cell>
          <cell r="N37">
            <v>2</v>
          </cell>
          <cell r="O37">
            <v>0</v>
          </cell>
          <cell r="P37">
            <v>1</v>
          </cell>
          <cell r="Q37">
            <v>3</v>
          </cell>
          <cell r="R37"/>
          <cell r="S37">
            <v>8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1</v>
          </cell>
          <cell r="M38"/>
          <cell r="N38">
            <v>0</v>
          </cell>
          <cell r="O38"/>
          <cell r="P38"/>
          <cell r="Q38"/>
          <cell r="R38"/>
          <cell r="S38">
            <v>1</v>
          </cell>
        </row>
        <row r="39">
          <cell r="H39" t="str">
            <v>105505-P.S.R. LOS CHOROS</v>
          </cell>
          <cell r="I39"/>
          <cell r="J39"/>
          <cell r="K39"/>
          <cell r="L39">
            <v>2</v>
          </cell>
          <cell r="M39"/>
          <cell r="N39"/>
          <cell r="O39"/>
          <cell r="P39">
            <v>1</v>
          </cell>
          <cell r="Q39"/>
          <cell r="R39"/>
          <cell r="S39">
            <v>3</v>
          </cell>
        </row>
        <row r="40">
          <cell r="H40" t="str">
            <v>Total 04104-LA HIGUERA</v>
          </cell>
          <cell r="I40"/>
          <cell r="J40"/>
          <cell r="K40"/>
          <cell r="L40">
            <v>5</v>
          </cell>
          <cell r="M40">
            <v>0</v>
          </cell>
          <cell r="N40">
            <v>2</v>
          </cell>
          <cell r="O40">
            <v>0</v>
          </cell>
          <cell r="P40">
            <v>2</v>
          </cell>
          <cell r="Q40">
            <v>3</v>
          </cell>
          <cell r="R40"/>
          <cell r="S40">
            <v>12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</row>
        <row r="42">
          <cell r="H42" t="str">
            <v>105306-CES. PAIHUANO</v>
          </cell>
          <cell r="I42"/>
          <cell r="J42"/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P42"/>
          <cell r="Q42"/>
          <cell r="R42"/>
          <cell r="S42">
            <v>8</v>
          </cell>
        </row>
        <row r="43">
          <cell r="H43" t="str">
            <v>105477-P.S.R. PISCO ELQUI</v>
          </cell>
          <cell r="I43"/>
          <cell r="J43"/>
          <cell r="K43"/>
          <cell r="L43"/>
          <cell r="M43"/>
          <cell r="N43"/>
          <cell r="O43"/>
          <cell r="P43">
            <v>0</v>
          </cell>
          <cell r="Q43">
            <v>0</v>
          </cell>
          <cell r="R43"/>
          <cell r="S43">
            <v>0</v>
          </cell>
        </row>
        <row r="44">
          <cell r="H44" t="str">
            <v>Total 04105-PAIHUANO</v>
          </cell>
          <cell r="I44"/>
          <cell r="J44"/>
          <cell r="K44">
            <v>1</v>
          </cell>
          <cell r="L44">
            <v>5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R44"/>
          <cell r="S44">
            <v>8</v>
          </cell>
        </row>
        <row r="45">
          <cell r="H45" t="str">
            <v>04106-VICUÑA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</row>
        <row r="46">
          <cell r="H46" t="str">
            <v>105107-HOSPITAL VICUÑA</v>
          </cell>
          <cell r="I46"/>
          <cell r="J46"/>
          <cell r="K46">
            <v>4</v>
          </cell>
          <cell r="L46">
            <v>9</v>
          </cell>
          <cell r="M46">
            <v>1</v>
          </cell>
          <cell r="N46">
            <v>8</v>
          </cell>
          <cell r="O46">
            <v>6</v>
          </cell>
          <cell r="P46">
            <v>0</v>
          </cell>
          <cell r="Q46">
            <v>8</v>
          </cell>
          <cell r="R46">
            <v>5</v>
          </cell>
          <cell r="S46">
            <v>41</v>
          </cell>
        </row>
        <row r="47">
          <cell r="H47" t="str">
            <v>105467-P.S.R. DIAGUITAS</v>
          </cell>
          <cell r="I47">
            <v>1</v>
          </cell>
          <cell r="J47">
            <v>1</v>
          </cell>
          <cell r="K47"/>
          <cell r="L47">
            <v>1</v>
          </cell>
          <cell r="M47">
            <v>2</v>
          </cell>
          <cell r="N47">
            <v>1</v>
          </cell>
          <cell r="O47">
            <v>1</v>
          </cell>
          <cell r="P47">
            <v>1</v>
          </cell>
          <cell r="Q47"/>
          <cell r="R47"/>
          <cell r="S47">
            <v>8</v>
          </cell>
        </row>
        <row r="48">
          <cell r="H48" t="str">
            <v>105468-P.S.R. EL MOLLE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>
            <v>1</v>
          </cell>
          <cell r="S48">
            <v>1</v>
          </cell>
        </row>
        <row r="49">
          <cell r="H49" t="str">
            <v>105469-P.S.R. EL TAMBO</v>
          </cell>
          <cell r="I49">
            <v>2</v>
          </cell>
          <cell r="J49">
            <v>2</v>
          </cell>
          <cell r="K49"/>
          <cell r="L49"/>
          <cell r="M49"/>
          <cell r="N49"/>
          <cell r="O49"/>
          <cell r="P49"/>
          <cell r="Q49">
            <v>0</v>
          </cell>
          <cell r="R49">
            <v>2</v>
          </cell>
          <cell r="S49">
            <v>6</v>
          </cell>
        </row>
        <row r="50">
          <cell r="H50" t="str">
            <v>105471-P.S.R. PERALILLO</v>
          </cell>
          <cell r="I50">
            <v>1</v>
          </cell>
          <cell r="J50">
            <v>1</v>
          </cell>
          <cell r="K50"/>
          <cell r="L50"/>
          <cell r="M50"/>
          <cell r="N50"/>
          <cell r="O50"/>
          <cell r="P50"/>
          <cell r="Q50"/>
          <cell r="R50"/>
          <cell r="S50">
            <v>2</v>
          </cell>
        </row>
        <row r="51">
          <cell r="H51" t="str">
            <v>105473-P.S.R. TALCUNA</v>
          </cell>
          <cell r="I51"/>
          <cell r="J51"/>
          <cell r="K51">
            <v>1</v>
          </cell>
          <cell r="L51">
            <v>1</v>
          </cell>
          <cell r="M51"/>
          <cell r="N51"/>
          <cell r="O51">
            <v>1</v>
          </cell>
          <cell r="P51">
            <v>1</v>
          </cell>
          <cell r="Q51"/>
          <cell r="R51"/>
          <cell r="S51">
            <v>4</v>
          </cell>
        </row>
        <row r="52">
          <cell r="H52" t="str">
            <v>105502-P.S.R. CALINGASTA</v>
          </cell>
          <cell r="I52"/>
          <cell r="J52"/>
          <cell r="K52">
            <v>2</v>
          </cell>
          <cell r="L52">
            <v>2</v>
          </cell>
          <cell r="M52"/>
          <cell r="N52">
            <v>1</v>
          </cell>
          <cell r="O52">
            <v>2</v>
          </cell>
          <cell r="P52">
            <v>1</v>
          </cell>
          <cell r="Q52"/>
          <cell r="R52"/>
          <cell r="S52">
            <v>8</v>
          </cell>
        </row>
        <row r="53">
          <cell r="H53" t="str">
            <v>Total 04106-VICUÑA</v>
          </cell>
          <cell r="I53">
            <v>4</v>
          </cell>
          <cell r="J53">
            <v>4</v>
          </cell>
          <cell r="K53">
            <v>7</v>
          </cell>
          <cell r="L53">
            <v>13</v>
          </cell>
          <cell r="M53">
            <v>3</v>
          </cell>
          <cell r="N53">
            <v>10</v>
          </cell>
          <cell r="O53">
            <v>10</v>
          </cell>
          <cell r="P53">
            <v>3</v>
          </cell>
          <cell r="Q53">
            <v>8</v>
          </cell>
          <cell r="R53">
            <v>8</v>
          </cell>
          <cell r="S53">
            <v>70</v>
          </cell>
        </row>
        <row r="54">
          <cell r="H54" t="str">
            <v>04201-ILLAPEL</v>
          </cell>
          <cell r="I54"/>
          <cell r="J54"/>
          <cell r="K54"/>
          <cell r="L54"/>
          <cell r="M54"/>
          <cell r="N54"/>
          <cell r="O54"/>
          <cell r="P54"/>
          <cell r="Q54"/>
          <cell r="R54"/>
          <cell r="S54"/>
        </row>
        <row r="55">
          <cell r="H55" t="str">
            <v>105103-HOSPITAL ILLAPEL</v>
          </cell>
          <cell r="I55">
            <v>12</v>
          </cell>
          <cell r="J55">
            <v>16</v>
          </cell>
          <cell r="K55">
            <v>19</v>
          </cell>
          <cell r="L55">
            <v>10</v>
          </cell>
          <cell r="M55">
            <v>24</v>
          </cell>
          <cell r="N55">
            <v>29</v>
          </cell>
          <cell r="O55">
            <v>31</v>
          </cell>
          <cell r="P55">
            <v>25</v>
          </cell>
          <cell r="Q55">
            <v>18</v>
          </cell>
          <cell r="R55">
            <v>15</v>
          </cell>
          <cell r="S55">
            <v>199</v>
          </cell>
        </row>
        <row r="56">
          <cell r="H56" t="str">
            <v>105326-CESFAM SAN RAFAEL</v>
          </cell>
          <cell r="I56">
            <v>3</v>
          </cell>
          <cell r="J56">
            <v>2</v>
          </cell>
          <cell r="K56"/>
          <cell r="L56"/>
          <cell r="M56">
            <v>0</v>
          </cell>
          <cell r="N56">
            <v>6</v>
          </cell>
          <cell r="O56">
            <v>0</v>
          </cell>
          <cell r="P56">
            <v>3</v>
          </cell>
          <cell r="Q56">
            <v>2</v>
          </cell>
          <cell r="R56">
            <v>4</v>
          </cell>
          <cell r="S56">
            <v>20</v>
          </cell>
        </row>
        <row r="57">
          <cell r="H57" t="str">
            <v>105485-P.S.R. PLAN DE HORNOS</v>
          </cell>
          <cell r="I57"/>
          <cell r="J57"/>
          <cell r="K57"/>
          <cell r="L57"/>
          <cell r="M57">
            <v>2</v>
          </cell>
          <cell r="N57"/>
          <cell r="O57"/>
          <cell r="P57"/>
          <cell r="Q57"/>
          <cell r="R57"/>
          <cell r="S57">
            <v>2</v>
          </cell>
        </row>
        <row r="58">
          <cell r="H58" t="str">
            <v>Total 04201-ILLAPEL</v>
          </cell>
          <cell r="I58">
            <v>15</v>
          </cell>
          <cell r="J58">
            <v>18</v>
          </cell>
          <cell r="K58">
            <v>19</v>
          </cell>
          <cell r="L58">
            <v>10</v>
          </cell>
          <cell r="M58">
            <v>26</v>
          </cell>
          <cell r="N58">
            <v>35</v>
          </cell>
          <cell r="O58">
            <v>31</v>
          </cell>
          <cell r="P58">
            <v>28</v>
          </cell>
          <cell r="Q58">
            <v>20</v>
          </cell>
          <cell r="R58">
            <v>19</v>
          </cell>
          <cell r="S58">
            <v>221</v>
          </cell>
        </row>
        <row r="59">
          <cell r="H59" t="str">
            <v>04202-CANELA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  <cell r="S59"/>
        </row>
        <row r="60">
          <cell r="H60" t="str">
            <v>105309-CES. RURAL CANELA</v>
          </cell>
          <cell r="I60">
            <v>12</v>
          </cell>
          <cell r="J60">
            <v>10</v>
          </cell>
          <cell r="K60">
            <v>11</v>
          </cell>
          <cell r="L60">
            <v>8</v>
          </cell>
          <cell r="M60">
            <v>4</v>
          </cell>
          <cell r="N60">
            <v>5</v>
          </cell>
          <cell r="O60">
            <v>5</v>
          </cell>
          <cell r="P60">
            <v>6</v>
          </cell>
          <cell r="Q60">
            <v>3</v>
          </cell>
          <cell r="R60">
            <v>1</v>
          </cell>
          <cell r="S60">
            <v>65</v>
          </cell>
        </row>
        <row r="61">
          <cell r="H61" t="str">
            <v>Total 04202-CANELA</v>
          </cell>
          <cell r="I61">
            <v>12</v>
          </cell>
          <cell r="J61">
            <v>10</v>
          </cell>
          <cell r="K61">
            <v>11</v>
          </cell>
          <cell r="L61">
            <v>8</v>
          </cell>
          <cell r="M61">
            <v>4</v>
          </cell>
          <cell r="N61">
            <v>5</v>
          </cell>
          <cell r="O61">
            <v>5</v>
          </cell>
          <cell r="P61">
            <v>6</v>
          </cell>
          <cell r="Q61">
            <v>3</v>
          </cell>
          <cell r="R61">
            <v>1</v>
          </cell>
          <cell r="S61">
            <v>65</v>
          </cell>
        </row>
        <row r="62">
          <cell r="H62" t="str">
            <v>04203-LOS VILOS</v>
          </cell>
          <cell r="I62"/>
          <cell r="J62"/>
          <cell r="K62"/>
          <cell r="L62"/>
          <cell r="M62"/>
          <cell r="N62"/>
          <cell r="O62"/>
          <cell r="P62"/>
          <cell r="Q62"/>
          <cell r="R62"/>
          <cell r="S62"/>
        </row>
        <row r="63">
          <cell r="H63" t="str">
            <v>105108-HOSPITAL LOS VILOS</v>
          </cell>
          <cell r="I63">
            <v>12</v>
          </cell>
          <cell r="J63">
            <v>7</v>
          </cell>
          <cell r="K63">
            <v>8</v>
          </cell>
          <cell r="L63">
            <v>30</v>
          </cell>
          <cell r="M63">
            <v>6</v>
          </cell>
          <cell r="N63"/>
          <cell r="O63">
            <v>4</v>
          </cell>
          <cell r="P63">
            <v>10</v>
          </cell>
          <cell r="Q63">
            <v>14</v>
          </cell>
          <cell r="R63">
            <v>8</v>
          </cell>
          <cell r="S63">
            <v>99</v>
          </cell>
        </row>
        <row r="64">
          <cell r="H64" t="str">
            <v xml:space="preserve">105478-P.S.R. CAIMANES                   </v>
          </cell>
          <cell r="I64"/>
          <cell r="J64"/>
          <cell r="K64"/>
          <cell r="L64">
            <v>2</v>
          </cell>
          <cell r="M64">
            <v>1</v>
          </cell>
          <cell r="N64"/>
          <cell r="O64"/>
          <cell r="P64">
            <v>1</v>
          </cell>
          <cell r="Q64"/>
          <cell r="R64">
            <v>10</v>
          </cell>
          <cell r="S64">
            <v>14</v>
          </cell>
        </row>
        <row r="65">
          <cell r="H65" t="str">
            <v>105480-P.S.R. QUILIMARI</v>
          </cell>
          <cell r="I65"/>
          <cell r="J65"/>
          <cell r="K65"/>
          <cell r="L65">
            <v>6</v>
          </cell>
          <cell r="M65"/>
          <cell r="N65">
            <v>1</v>
          </cell>
          <cell r="O65"/>
          <cell r="P65"/>
          <cell r="Q65">
            <v>1</v>
          </cell>
          <cell r="R65"/>
          <cell r="S65">
            <v>8</v>
          </cell>
        </row>
        <row r="66">
          <cell r="H66" t="str">
            <v>105511-P.S.R. LOS CONDORES</v>
          </cell>
          <cell r="I66"/>
          <cell r="J66"/>
          <cell r="K66"/>
          <cell r="L66"/>
          <cell r="M66">
            <v>1</v>
          </cell>
          <cell r="N66"/>
          <cell r="O66"/>
          <cell r="P66"/>
          <cell r="Q66"/>
          <cell r="R66"/>
          <cell r="S66">
            <v>1</v>
          </cell>
        </row>
        <row r="67">
          <cell r="H67" t="str">
            <v>Total 04203-LOS VILOS</v>
          </cell>
          <cell r="I67">
            <v>12</v>
          </cell>
          <cell r="J67">
            <v>7</v>
          </cell>
          <cell r="K67">
            <v>8</v>
          </cell>
          <cell r="L67">
            <v>38</v>
          </cell>
          <cell r="M67">
            <v>8</v>
          </cell>
          <cell r="N67">
            <v>1</v>
          </cell>
          <cell r="O67">
            <v>4</v>
          </cell>
          <cell r="P67">
            <v>11</v>
          </cell>
          <cell r="Q67">
            <v>15</v>
          </cell>
          <cell r="R67">
            <v>18</v>
          </cell>
          <cell r="S67">
            <v>122</v>
          </cell>
        </row>
        <row r="68">
          <cell r="H68" t="str">
            <v>04204-SALAMANCA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</row>
        <row r="69">
          <cell r="H69" t="str">
            <v>105104-HOSPITAL SALAMANCA</v>
          </cell>
          <cell r="I69">
            <v>4</v>
          </cell>
          <cell r="J69">
            <v>6</v>
          </cell>
          <cell r="K69">
            <v>14</v>
          </cell>
          <cell r="L69">
            <v>1</v>
          </cell>
          <cell r="M69">
            <v>9</v>
          </cell>
          <cell r="N69">
            <v>0</v>
          </cell>
          <cell r="O69">
            <v>11</v>
          </cell>
          <cell r="P69">
            <v>28</v>
          </cell>
          <cell r="Q69">
            <v>11</v>
          </cell>
          <cell r="R69">
            <v>14</v>
          </cell>
          <cell r="S69">
            <v>98</v>
          </cell>
        </row>
        <row r="70">
          <cell r="H70" t="str">
            <v>105458-P.S.R. TAHUINCO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/>
          <cell r="R70"/>
          <cell r="S70">
            <v>1</v>
          </cell>
        </row>
        <row r="71">
          <cell r="H71" t="str">
            <v>105491-P.S.R. QUELEN BAJO</v>
          </cell>
          <cell r="I71"/>
          <cell r="J71"/>
          <cell r="K71"/>
          <cell r="L71"/>
          <cell r="M71"/>
          <cell r="N71"/>
          <cell r="O71">
            <v>1</v>
          </cell>
          <cell r="P71"/>
          <cell r="Q71"/>
          <cell r="R71"/>
          <cell r="S71">
            <v>1</v>
          </cell>
        </row>
        <row r="72">
          <cell r="H72" t="str">
            <v>105492-P.S.R. CAMISA</v>
          </cell>
          <cell r="I72"/>
          <cell r="J72"/>
          <cell r="K72"/>
          <cell r="L72"/>
          <cell r="M72"/>
          <cell r="N72"/>
          <cell r="O72"/>
          <cell r="P72">
            <v>1</v>
          </cell>
          <cell r="Q72"/>
          <cell r="R72"/>
          <cell r="S72">
            <v>1</v>
          </cell>
        </row>
        <row r="73">
          <cell r="H73" t="str">
            <v>Total 04204-SALAMANCA</v>
          </cell>
          <cell r="I73">
            <v>4</v>
          </cell>
          <cell r="J73">
            <v>6</v>
          </cell>
          <cell r="K73">
            <v>14</v>
          </cell>
          <cell r="L73">
            <v>1</v>
          </cell>
          <cell r="M73">
            <v>9</v>
          </cell>
          <cell r="N73">
            <v>0</v>
          </cell>
          <cell r="O73">
            <v>12</v>
          </cell>
          <cell r="P73">
            <v>30</v>
          </cell>
          <cell r="Q73">
            <v>11</v>
          </cell>
          <cell r="R73">
            <v>14</v>
          </cell>
          <cell r="S73">
            <v>101</v>
          </cell>
        </row>
        <row r="74">
          <cell r="H74" t="str">
            <v>04301-OVALLE</v>
          </cell>
          <cell r="I74"/>
          <cell r="J74"/>
          <cell r="K74"/>
          <cell r="L74"/>
          <cell r="M74"/>
          <cell r="N74"/>
          <cell r="O74"/>
          <cell r="P74"/>
          <cell r="Q74"/>
          <cell r="R74"/>
          <cell r="S74"/>
        </row>
        <row r="75">
          <cell r="H75" t="str">
            <v>105102-HOSPITAL OVALLE</v>
          </cell>
          <cell r="I75">
            <v>44</v>
          </cell>
          <cell r="J75">
            <v>26</v>
          </cell>
          <cell r="K75">
            <v>26</v>
          </cell>
          <cell r="L75">
            <v>24</v>
          </cell>
          <cell r="M75">
            <v>39</v>
          </cell>
          <cell r="N75">
            <v>52</v>
          </cell>
          <cell r="O75">
            <v>42</v>
          </cell>
          <cell r="P75">
            <v>41</v>
          </cell>
          <cell r="Q75">
            <v>28</v>
          </cell>
          <cell r="R75">
            <v>45</v>
          </cell>
          <cell r="S75">
            <v>367</v>
          </cell>
        </row>
        <row r="76">
          <cell r="H76" t="str">
            <v>105315-CES. RURAL C. DE TAMAYA</v>
          </cell>
          <cell r="I76"/>
          <cell r="J76">
            <v>1</v>
          </cell>
          <cell r="K76"/>
          <cell r="L76"/>
          <cell r="M76"/>
          <cell r="N76">
            <v>2</v>
          </cell>
          <cell r="O76">
            <v>1</v>
          </cell>
          <cell r="P76"/>
          <cell r="Q76"/>
          <cell r="R76">
            <v>2</v>
          </cell>
          <cell r="S76">
            <v>6</v>
          </cell>
        </row>
        <row r="77">
          <cell r="H77" t="str">
            <v>105317-CES. JORGE JORDAN D.</v>
          </cell>
          <cell r="I77">
            <v>12</v>
          </cell>
          <cell r="J77">
            <v>13</v>
          </cell>
          <cell r="K77">
            <v>6</v>
          </cell>
          <cell r="L77">
            <v>3</v>
          </cell>
          <cell r="M77">
            <v>8</v>
          </cell>
          <cell r="N77">
            <v>7</v>
          </cell>
          <cell r="O77">
            <v>9</v>
          </cell>
          <cell r="P77">
            <v>8</v>
          </cell>
          <cell r="Q77">
            <v>5</v>
          </cell>
          <cell r="R77">
            <v>10</v>
          </cell>
          <cell r="S77">
            <v>81</v>
          </cell>
        </row>
        <row r="78">
          <cell r="H78" t="str">
            <v>105322-CES. MARCOS MACUADA</v>
          </cell>
          <cell r="I78">
            <v>7</v>
          </cell>
          <cell r="J78">
            <v>8</v>
          </cell>
          <cell r="K78">
            <v>7</v>
          </cell>
          <cell r="L78">
            <v>4</v>
          </cell>
          <cell r="M78">
            <v>9</v>
          </cell>
          <cell r="N78">
            <v>4</v>
          </cell>
          <cell r="O78">
            <v>6</v>
          </cell>
          <cell r="P78">
            <v>9</v>
          </cell>
          <cell r="Q78">
            <v>6</v>
          </cell>
          <cell r="R78">
            <v>12</v>
          </cell>
          <cell r="S78">
            <v>72</v>
          </cell>
        </row>
        <row r="79">
          <cell r="H79" t="str">
            <v>105324-CES. SOTAQUI</v>
          </cell>
          <cell r="I79"/>
          <cell r="J79"/>
          <cell r="K79"/>
          <cell r="L79">
            <v>2</v>
          </cell>
          <cell r="M79">
            <v>2</v>
          </cell>
          <cell r="N79">
            <v>1</v>
          </cell>
          <cell r="O79">
            <v>2</v>
          </cell>
          <cell r="P79">
            <v>2</v>
          </cell>
          <cell r="Q79">
            <v>1</v>
          </cell>
          <cell r="R79">
            <v>1</v>
          </cell>
          <cell r="S79">
            <v>11</v>
          </cell>
        </row>
        <row r="80">
          <cell r="H80" t="str">
            <v>105510-P.S.R. RECOLETA</v>
          </cell>
          <cell r="I80"/>
          <cell r="J80"/>
          <cell r="K80"/>
          <cell r="L80"/>
          <cell r="M80">
            <v>1</v>
          </cell>
          <cell r="N80"/>
          <cell r="O80"/>
          <cell r="P80"/>
          <cell r="Q80"/>
          <cell r="R80"/>
          <cell r="S80">
            <v>1</v>
          </cell>
        </row>
        <row r="81">
          <cell r="H81" t="str">
            <v>105722-CECOF SAN JOSE DE LA DEHESA</v>
          </cell>
          <cell r="I81"/>
          <cell r="J81">
            <v>2</v>
          </cell>
          <cell r="K81">
            <v>3</v>
          </cell>
          <cell r="L81"/>
          <cell r="M81"/>
          <cell r="N81">
            <v>2</v>
          </cell>
          <cell r="O81">
            <v>1</v>
          </cell>
          <cell r="P81">
            <v>1</v>
          </cell>
          <cell r="Q81"/>
          <cell r="R81"/>
          <cell r="S81">
            <v>9</v>
          </cell>
        </row>
        <row r="82">
          <cell r="H82" t="str">
            <v>105723-CECOF LIMARI</v>
          </cell>
          <cell r="I82"/>
          <cell r="J82"/>
          <cell r="K82"/>
          <cell r="L82">
            <v>2</v>
          </cell>
          <cell r="M82"/>
          <cell r="N82">
            <v>2</v>
          </cell>
          <cell r="O82">
            <v>1</v>
          </cell>
          <cell r="P82"/>
          <cell r="Q82"/>
          <cell r="R82">
            <v>2</v>
          </cell>
          <cell r="S82">
            <v>7</v>
          </cell>
        </row>
        <row r="83">
          <cell r="H83" t="str">
            <v>200258-CECOF LOS COPIHUES</v>
          </cell>
          <cell r="I83"/>
          <cell r="J83"/>
          <cell r="K83"/>
          <cell r="L83">
            <v>2</v>
          </cell>
          <cell r="M83"/>
          <cell r="N83"/>
          <cell r="O83">
            <v>1</v>
          </cell>
          <cell r="P83"/>
          <cell r="Q83"/>
          <cell r="R83"/>
          <cell r="S83">
            <v>3</v>
          </cell>
        </row>
        <row r="84">
          <cell r="H84" t="str">
            <v>200367-CECOF COLONIA LIMARÍ</v>
          </cell>
          <cell r="I84"/>
          <cell r="J84"/>
          <cell r="K84"/>
          <cell r="L84"/>
          <cell r="M84"/>
          <cell r="N84"/>
          <cell r="O84"/>
          <cell r="P84"/>
          <cell r="Q84">
            <v>0</v>
          </cell>
          <cell r="R84">
            <v>1</v>
          </cell>
          <cell r="S84">
            <v>1</v>
          </cell>
        </row>
        <row r="85">
          <cell r="H85" t="str">
            <v>Total 04301-OVALLE</v>
          </cell>
          <cell r="I85">
            <v>63</v>
          </cell>
          <cell r="J85">
            <v>50</v>
          </cell>
          <cell r="K85">
            <v>42</v>
          </cell>
          <cell r="L85">
            <v>37</v>
          </cell>
          <cell r="M85">
            <v>59</v>
          </cell>
          <cell r="N85">
            <v>70</v>
          </cell>
          <cell r="O85">
            <v>63</v>
          </cell>
          <cell r="P85">
            <v>61</v>
          </cell>
          <cell r="Q85">
            <v>40</v>
          </cell>
          <cell r="R85">
            <v>73</v>
          </cell>
          <cell r="S85">
            <v>558</v>
          </cell>
        </row>
        <row r="86">
          <cell r="H86" t="str">
            <v>04302-COMBARBALÁ</v>
          </cell>
          <cell r="I86"/>
          <cell r="J86"/>
          <cell r="K86"/>
          <cell r="L86"/>
          <cell r="M86"/>
          <cell r="N86"/>
          <cell r="O86"/>
          <cell r="P86"/>
          <cell r="Q86"/>
          <cell r="R86"/>
          <cell r="S86"/>
        </row>
        <row r="87">
          <cell r="H87" t="str">
            <v>105105-HOSPITAL COMBARBALA</v>
          </cell>
          <cell r="I87"/>
          <cell r="J87"/>
          <cell r="K87">
            <v>7</v>
          </cell>
          <cell r="L87">
            <v>10</v>
          </cell>
          <cell r="M87">
            <v>7</v>
          </cell>
          <cell r="N87">
            <v>6</v>
          </cell>
          <cell r="O87">
            <v>6</v>
          </cell>
          <cell r="P87">
            <v>5</v>
          </cell>
          <cell r="Q87">
            <v>3</v>
          </cell>
          <cell r="R87"/>
          <cell r="S87">
            <v>44</v>
          </cell>
        </row>
        <row r="88">
          <cell r="H88" t="str">
            <v>105434-P.S.R. SAN MARCOS</v>
          </cell>
          <cell r="I88"/>
          <cell r="J88"/>
          <cell r="K88">
            <v>0</v>
          </cell>
          <cell r="L88">
            <v>1</v>
          </cell>
          <cell r="M88"/>
          <cell r="N88"/>
          <cell r="O88"/>
          <cell r="P88"/>
          <cell r="Q88"/>
          <cell r="R88"/>
          <cell r="S88">
            <v>1</v>
          </cell>
        </row>
        <row r="89">
          <cell r="H89" t="str">
            <v>105441-P.S.R. MANQUEHUA</v>
          </cell>
          <cell r="I89"/>
          <cell r="J89"/>
          <cell r="K89"/>
          <cell r="L89"/>
          <cell r="M89"/>
          <cell r="N89">
            <v>1</v>
          </cell>
          <cell r="O89"/>
          <cell r="P89"/>
          <cell r="Q89"/>
          <cell r="R89"/>
          <cell r="S89">
            <v>1</v>
          </cell>
        </row>
        <row r="90">
          <cell r="H90" t="str">
            <v xml:space="preserve">105459-P.S.R. BARRANCAS                </v>
          </cell>
          <cell r="I90"/>
          <cell r="J90"/>
          <cell r="K90"/>
          <cell r="L90"/>
          <cell r="M90"/>
          <cell r="N90">
            <v>2</v>
          </cell>
          <cell r="O90"/>
          <cell r="P90"/>
          <cell r="Q90"/>
          <cell r="R90"/>
          <cell r="S90">
            <v>2</v>
          </cell>
        </row>
        <row r="91">
          <cell r="H91" t="str">
            <v>105460-P.S.R. COGOTI 18</v>
          </cell>
          <cell r="I91"/>
          <cell r="J91"/>
          <cell r="K91">
            <v>0</v>
          </cell>
          <cell r="L91"/>
          <cell r="M91"/>
          <cell r="N91">
            <v>2</v>
          </cell>
          <cell r="O91">
            <v>3</v>
          </cell>
          <cell r="P91">
            <v>1</v>
          </cell>
          <cell r="Q91">
            <v>0</v>
          </cell>
          <cell r="R91">
            <v>1</v>
          </cell>
          <cell r="S91">
            <v>7</v>
          </cell>
        </row>
        <row r="92">
          <cell r="H92" t="str">
            <v>105462-P.S.R. EL SAUCE</v>
          </cell>
          <cell r="I92"/>
          <cell r="J92"/>
          <cell r="K92"/>
          <cell r="L92"/>
          <cell r="M92"/>
          <cell r="N92"/>
          <cell r="O92">
            <v>2</v>
          </cell>
          <cell r="P92"/>
          <cell r="Q92"/>
          <cell r="R92">
            <v>0</v>
          </cell>
          <cell r="S92">
            <v>2</v>
          </cell>
        </row>
        <row r="93">
          <cell r="H93" t="str">
            <v>105463-P.S.R. QUILITAPIA</v>
          </cell>
          <cell r="I93"/>
          <cell r="J93"/>
          <cell r="K93">
            <v>1</v>
          </cell>
          <cell r="L93"/>
          <cell r="M93"/>
          <cell r="N93">
            <v>1</v>
          </cell>
          <cell r="O93"/>
          <cell r="P93"/>
          <cell r="Q93"/>
          <cell r="R93"/>
          <cell r="S93">
            <v>2</v>
          </cell>
        </row>
        <row r="94">
          <cell r="H94" t="str">
            <v>105464-P.S.R. LA LIGUA</v>
          </cell>
          <cell r="I94"/>
          <cell r="J94"/>
          <cell r="K94"/>
          <cell r="L94"/>
          <cell r="M94"/>
          <cell r="N94">
            <v>1</v>
          </cell>
          <cell r="O94">
            <v>1</v>
          </cell>
          <cell r="P94"/>
          <cell r="Q94"/>
          <cell r="R94"/>
          <cell r="S94">
            <v>2</v>
          </cell>
        </row>
        <row r="95">
          <cell r="H95" t="str">
            <v>105466-P.S.R. VALLE HERMOSO</v>
          </cell>
          <cell r="I95"/>
          <cell r="J95"/>
          <cell r="K95"/>
          <cell r="L95"/>
          <cell r="M95"/>
          <cell r="N95"/>
          <cell r="O95">
            <v>1</v>
          </cell>
          <cell r="P95"/>
          <cell r="Q95"/>
          <cell r="R95"/>
          <cell r="S95">
            <v>1</v>
          </cell>
        </row>
        <row r="96">
          <cell r="H96" t="str">
            <v>105490-P.S.R. EL DURAZNO</v>
          </cell>
          <cell r="I96"/>
          <cell r="J96"/>
          <cell r="K96">
            <v>1</v>
          </cell>
          <cell r="L96"/>
          <cell r="M96"/>
          <cell r="N96"/>
          <cell r="O96"/>
          <cell r="P96"/>
          <cell r="Q96">
            <v>0</v>
          </cell>
          <cell r="R96">
            <v>1</v>
          </cell>
          <cell r="S96">
            <v>2</v>
          </cell>
        </row>
        <row r="97">
          <cell r="H97" t="str">
            <v>Total 04302-COMBARBALÁ</v>
          </cell>
          <cell r="I97"/>
          <cell r="J97"/>
          <cell r="K97">
            <v>9</v>
          </cell>
          <cell r="L97">
            <v>11</v>
          </cell>
          <cell r="M97">
            <v>7</v>
          </cell>
          <cell r="N97">
            <v>13</v>
          </cell>
          <cell r="O97">
            <v>13</v>
          </cell>
          <cell r="P97">
            <v>6</v>
          </cell>
          <cell r="Q97">
            <v>3</v>
          </cell>
          <cell r="R97">
            <v>2</v>
          </cell>
          <cell r="S97">
            <v>64</v>
          </cell>
        </row>
        <row r="98">
          <cell r="H98" t="str">
            <v>04304-MONTE PATRIA</v>
          </cell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S98"/>
        </row>
        <row r="99">
          <cell r="H99" t="str">
            <v>105307-CES. RURAL MONTE PATRIA</v>
          </cell>
          <cell r="I99">
            <v>1</v>
          </cell>
          <cell r="J99">
            <v>0</v>
          </cell>
          <cell r="K99">
            <v>1</v>
          </cell>
          <cell r="L99"/>
          <cell r="M99">
            <v>1</v>
          </cell>
          <cell r="N99">
            <v>0</v>
          </cell>
          <cell r="O99">
            <v>1</v>
          </cell>
          <cell r="P99">
            <v>1</v>
          </cell>
          <cell r="Q99">
            <v>2</v>
          </cell>
          <cell r="R99">
            <v>1</v>
          </cell>
          <cell r="S99">
            <v>8</v>
          </cell>
        </row>
        <row r="100">
          <cell r="H100" t="str">
            <v>105311-CES. RURAL CHAÑARAL ALTO</v>
          </cell>
          <cell r="I100">
            <v>2</v>
          </cell>
          <cell r="J100"/>
          <cell r="K100"/>
          <cell r="L100"/>
          <cell r="M100"/>
          <cell r="N100"/>
          <cell r="O100"/>
          <cell r="P100"/>
          <cell r="Q100"/>
          <cell r="R100">
            <v>4</v>
          </cell>
          <cell r="S100">
            <v>6</v>
          </cell>
        </row>
        <row r="101">
          <cell r="H101" t="str">
            <v>105312-CES. RURAL CAREN</v>
          </cell>
          <cell r="I101"/>
          <cell r="J101"/>
          <cell r="K101">
            <v>2</v>
          </cell>
          <cell r="L101">
            <v>6</v>
          </cell>
          <cell r="M101"/>
          <cell r="N101">
            <v>4</v>
          </cell>
          <cell r="O101">
            <v>2</v>
          </cell>
          <cell r="P101">
            <v>1</v>
          </cell>
          <cell r="Q101">
            <v>1</v>
          </cell>
          <cell r="R101">
            <v>1</v>
          </cell>
          <cell r="S101">
            <v>17</v>
          </cell>
        </row>
        <row r="102">
          <cell r="H102" t="str">
            <v>105318-CES. RURAL EL PALQUI</v>
          </cell>
          <cell r="I102"/>
          <cell r="J102"/>
          <cell r="K102"/>
          <cell r="L102"/>
          <cell r="M102"/>
          <cell r="N102">
            <v>1</v>
          </cell>
          <cell r="O102">
            <v>3</v>
          </cell>
          <cell r="P102">
            <v>1</v>
          </cell>
          <cell r="Q102"/>
          <cell r="R102"/>
          <cell r="S102">
            <v>5</v>
          </cell>
        </row>
        <row r="103">
          <cell r="H103" t="str">
            <v>Total 04304-MONTE PATRIA</v>
          </cell>
          <cell r="I103">
            <v>3</v>
          </cell>
          <cell r="J103">
            <v>0</v>
          </cell>
          <cell r="K103">
            <v>3</v>
          </cell>
          <cell r="L103">
            <v>6</v>
          </cell>
          <cell r="M103">
            <v>1</v>
          </cell>
          <cell r="N103">
            <v>5</v>
          </cell>
          <cell r="O103">
            <v>6</v>
          </cell>
          <cell r="P103">
            <v>3</v>
          </cell>
          <cell r="Q103">
            <v>3</v>
          </cell>
          <cell r="R103">
            <v>6</v>
          </cell>
          <cell r="S103">
            <v>36</v>
          </cell>
        </row>
        <row r="104">
          <cell r="H104" t="str">
            <v>04304-PUNITAQUI</v>
          </cell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  <cell r="S104"/>
        </row>
        <row r="105">
          <cell r="H105" t="str">
            <v>105308-CES. RURAL PUNITAQUI</v>
          </cell>
          <cell r="I105">
            <v>6</v>
          </cell>
          <cell r="J105">
            <v>0</v>
          </cell>
          <cell r="K105">
            <v>3</v>
          </cell>
          <cell r="L105">
            <v>2</v>
          </cell>
          <cell r="M105"/>
          <cell r="N105">
            <v>0</v>
          </cell>
          <cell r="O105">
            <v>8</v>
          </cell>
          <cell r="P105">
            <v>4</v>
          </cell>
          <cell r="Q105">
            <v>3</v>
          </cell>
          <cell r="R105">
            <v>2</v>
          </cell>
          <cell r="S105">
            <v>28</v>
          </cell>
        </row>
        <row r="106">
          <cell r="H106" t="str">
            <v>Total 04304-PUNITAQUI</v>
          </cell>
          <cell r="I106">
            <v>6</v>
          </cell>
          <cell r="J106">
            <v>0</v>
          </cell>
          <cell r="K106">
            <v>3</v>
          </cell>
          <cell r="L106">
            <v>2</v>
          </cell>
          <cell r="M106"/>
          <cell r="N106">
            <v>0</v>
          </cell>
          <cell r="O106">
            <v>8</v>
          </cell>
          <cell r="P106">
            <v>4</v>
          </cell>
          <cell r="Q106">
            <v>3</v>
          </cell>
          <cell r="R106">
            <v>2</v>
          </cell>
          <cell r="S106">
            <v>28</v>
          </cell>
        </row>
        <row r="107">
          <cell r="H107" t="str">
            <v>04305-RIO HURTADO</v>
          </cell>
          <cell r="I107"/>
          <cell r="J107"/>
          <cell r="K107"/>
          <cell r="L107"/>
          <cell r="M107"/>
          <cell r="N107"/>
          <cell r="O107"/>
          <cell r="P107"/>
          <cell r="Q107"/>
          <cell r="R107"/>
          <cell r="S107"/>
        </row>
        <row r="108">
          <cell r="H108" t="str">
            <v>105310-CES. RURAL PICHASCA</v>
          </cell>
          <cell r="I108"/>
          <cell r="J108"/>
          <cell r="K108"/>
          <cell r="L108"/>
          <cell r="M108">
            <v>1</v>
          </cell>
          <cell r="N108"/>
          <cell r="O108"/>
          <cell r="P108"/>
          <cell r="Q108">
            <v>2</v>
          </cell>
          <cell r="R108"/>
          <cell r="S108">
            <v>3</v>
          </cell>
        </row>
        <row r="109">
          <cell r="H109" t="str">
            <v>105409-P.S.R. EL CHAÑAR</v>
          </cell>
          <cell r="I109"/>
          <cell r="J109"/>
          <cell r="K109"/>
          <cell r="L109"/>
          <cell r="M109"/>
          <cell r="N109"/>
          <cell r="O109"/>
          <cell r="P109"/>
          <cell r="Q109">
            <v>1</v>
          </cell>
          <cell r="R109"/>
          <cell r="S109">
            <v>1</v>
          </cell>
        </row>
        <row r="110">
          <cell r="H110" t="str">
            <v>105503-P.S.R. TABAQUEROS</v>
          </cell>
          <cell r="I110"/>
          <cell r="J110"/>
          <cell r="K110"/>
          <cell r="L110"/>
          <cell r="M110"/>
          <cell r="N110"/>
          <cell r="O110"/>
          <cell r="P110"/>
          <cell r="Q110">
            <v>0</v>
          </cell>
          <cell r="R110"/>
          <cell r="S110">
            <v>0</v>
          </cell>
        </row>
        <row r="111">
          <cell r="H111" t="str">
            <v>Total 04305-RIO HURTADO</v>
          </cell>
          <cell r="I111"/>
          <cell r="J111"/>
          <cell r="K111"/>
          <cell r="L111"/>
          <cell r="M111">
            <v>1</v>
          </cell>
          <cell r="N111"/>
          <cell r="O111"/>
          <cell r="P111"/>
          <cell r="Q111">
            <v>3</v>
          </cell>
          <cell r="R111"/>
          <cell r="S111">
            <v>4</v>
          </cell>
        </row>
        <row r="112">
          <cell r="H112" t="str">
            <v>Total general</v>
          </cell>
          <cell r="I112">
            <v>367</v>
          </cell>
          <cell r="J112">
            <v>334</v>
          </cell>
          <cell r="K112">
            <v>407</v>
          </cell>
          <cell r="L112">
            <v>348</v>
          </cell>
          <cell r="M112">
            <v>371</v>
          </cell>
          <cell r="N112">
            <v>417</v>
          </cell>
          <cell r="O112">
            <v>497</v>
          </cell>
          <cell r="P112">
            <v>419</v>
          </cell>
          <cell r="Q112">
            <v>374</v>
          </cell>
          <cell r="R112">
            <v>429</v>
          </cell>
          <cell r="S112">
            <v>3963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/>
          <cell r="S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756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273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92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43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</v>
          </cell>
          <cell r="S11">
            <v>67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49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66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/>
          <cell r="S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/>
          <cell r="R15">
            <v>1</v>
          </cell>
          <cell r="S15">
            <v>2</v>
          </cell>
        </row>
        <row r="16">
          <cell r="H16" t="str">
            <v>105499-P.S.R. LAMBERT</v>
          </cell>
          <cell r="I16"/>
          <cell r="J16"/>
          <cell r="K16"/>
          <cell r="L16"/>
          <cell r="M16"/>
          <cell r="N16"/>
          <cell r="O16"/>
          <cell r="P16"/>
          <cell r="Q16"/>
          <cell r="R16">
            <v>1</v>
          </cell>
          <cell r="S16">
            <v>1</v>
          </cell>
        </row>
        <row r="17">
          <cell r="H17" t="str">
            <v>105700-CECOF VILLA EL INDIO</v>
          </cell>
          <cell r="I17"/>
          <cell r="J17">
            <v>1</v>
          </cell>
          <cell r="K17"/>
          <cell r="L17">
            <v>2</v>
          </cell>
          <cell r="M17">
            <v>2</v>
          </cell>
          <cell r="N17"/>
          <cell r="O17"/>
          <cell r="P17"/>
          <cell r="Q17"/>
          <cell r="R17"/>
          <cell r="S17">
            <v>5</v>
          </cell>
        </row>
        <row r="18">
          <cell r="H18" t="str">
            <v>105701-CECOF VILLA ALEMANIA</v>
          </cell>
          <cell r="I18"/>
          <cell r="J18"/>
          <cell r="K18"/>
          <cell r="L18"/>
          <cell r="M18"/>
          <cell r="N18">
            <v>1</v>
          </cell>
          <cell r="O18">
            <v>1</v>
          </cell>
          <cell r="P18"/>
          <cell r="Q18"/>
          <cell r="R18"/>
          <cell r="S18">
            <v>2</v>
          </cell>
        </row>
        <row r="19">
          <cell r="H19" t="str">
            <v>105702-CECOF VILLA LAMBERT</v>
          </cell>
          <cell r="I19">
            <v>1</v>
          </cell>
          <cell r="J19"/>
          <cell r="K19"/>
          <cell r="L19"/>
          <cell r="M19"/>
          <cell r="N19"/>
          <cell r="O19"/>
          <cell r="P19"/>
          <cell r="Q19"/>
          <cell r="R19"/>
          <cell r="S19">
            <v>1</v>
          </cell>
        </row>
        <row r="20">
          <cell r="H20" t="str">
            <v>Total 04101-LA SERENA</v>
          </cell>
          <cell r="I20">
            <v>121</v>
          </cell>
          <cell r="J20">
            <v>133</v>
          </cell>
          <cell r="K20">
            <v>145</v>
          </cell>
          <cell r="L20">
            <v>105</v>
          </cell>
          <cell r="M20">
            <v>125</v>
          </cell>
          <cell r="N20">
            <v>132</v>
          </cell>
          <cell r="O20">
            <v>210</v>
          </cell>
          <cell r="P20">
            <v>113</v>
          </cell>
          <cell r="Q20">
            <v>135</v>
          </cell>
          <cell r="R20">
            <v>142</v>
          </cell>
          <cell r="S20">
            <v>1361</v>
          </cell>
        </row>
        <row r="21">
          <cell r="H21" t="str">
            <v>04102-COQUIMBO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/>
        </row>
        <row r="22">
          <cell r="H22" t="str">
            <v>105101-HOSPITAL COQUIMBO</v>
          </cell>
          <cell r="I22">
            <v>57</v>
          </cell>
          <cell r="J22">
            <v>33</v>
          </cell>
          <cell r="K22">
            <v>67</v>
          </cell>
          <cell r="L22"/>
          <cell r="M22">
            <v>55</v>
          </cell>
          <cell r="N22">
            <v>88</v>
          </cell>
          <cell r="O22">
            <v>60</v>
          </cell>
          <cell r="P22">
            <v>69</v>
          </cell>
          <cell r="Q22">
            <v>51</v>
          </cell>
          <cell r="R22">
            <v>85</v>
          </cell>
          <cell r="S22">
            <v>565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103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106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52</v>
          </cell>
        </row>
        <row r="26">
          <cell r="H26" t="str">
            <v>105321-CES. RURAL  TONGOY</v>
          </cell>
          <cell r="I26"/>
          <cell r="J26">
            <v>6</v>
          </cell>
          <cell r="K26">
            <v>2</v>
          </cell>
          <cell r="L26">
            <v>3</v>
          </cell>
          <cell r="M26">
            <v>3</v>
          </cell>
          <cell r="N26"/>
          <cell r="O26">
            <v>2</v>
          </cell>
          <cell r="P26">
            <v>0</v>
          </cell>
          <cell r="Q26"/>
          <cell r="R26"/>
          <cell r="S26">
            <v>16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49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478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N28"/>
          <cell r="O28"/>
          <cell r="P28"/>
          <cell r="Q28">
            <v>1</v>
          </cell>
          <cell r="R28"/>
          <cell r="S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P29"/>
          <cell r="Q29">
            <v>2</v>
          </cell>
          <cell r="R29">
            <v>2</v>
          </cell>
          <cell r="S29">
            <v>20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O31"/>
          <cell r="P31">
            <v>1</v>
          </cell>
          <cell r="Q31">
            <v>3</v>
          </cell>
          <cell r="R31">
            <v>1</v>
          </cell>
          <cell r="S31">
            <v>26</v>
          </cell>
        </row>
        <row r="32">
          <cell r="H32" t="str">
            <v>Total 04102-COQUIMBO</v>
          </cell>
          <cell r="I32">
            <v>140</v>
          </cell>
          <cell r="J32">
            <v>108</v>
          </cell>
          <cell r="K32">
            <v>165</v>
          </cell>
          <cell r="L32">
            <v>107</v>
          </cell>
          <cell r="M32">
            <v>144</v>
          </cell>
          <cell r="N32">
            <v>164</v>
          </cell>
          <cell r="O32">
            <v>140</v>
          </cell>
          <cell r="P32">
            <v>152</v>
          </cell>
          <cell r="Q32">
            <v>127</v>
          </cell>
          <cell r="R32">
            <v>144</v>
          </cell>
          <cell r="S32">
            <v>1391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S33"/>
        </row>
        <row r="34">
          <cell r="H34" t="str">
            <v>105106-HOSPITAL 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/>
          <cell r="R34">
            <v>2</v>
          </cell>
          <cell r="S34">
            <v>11</v>
          </cell>
        </row>
        <row r="35">
          <cell r="H35" t="str">
            <v>Total 04103-ANDACOLLO</v>
          </cell>
          <cell r="I35">
            <v>0</v>
          </cell>
          <cell r="J35">
            <v>5</v>
          </cell>
          <cell r="K35">
            <v>4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/>
          <cell r="R35">
            <v>2</v>
          </cell>
          <cell r="S35">
            <v>11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</row>
        <row r="37">
          <cell r="H37" t="str">
            <v>105314-CES. LA HIGUERA</v>
          </cell>
          <cell r="I37"/>
          <cell r="J37"/>
          <cell r="K37"/>
          <cell r="L37">
            <v>2</v>
          </cell>
          <cell r="M37">
            <v>0</v>
          </cell>
          <cell r="N37">
            <v>2</v>
          </cell>
          <cell r="O37">
            <v>0</v>
          </cell>
          <cell r="P37">
            <v>1</v>
          </cell>
          <cell r="Q37">
            <v>3</v>
          </cell>
          <cell r="R37"/>
          <cell r="S37">
            <v>8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1</v>
          </cell>
          <cell r="M38"/>
          <cell r="N38">
            <v>0</v>
          </cell>
          <cell r="O38"/>
          <cell r="P38"/>
          <cell r="Q38"/>
          <cell r="R38"/>
          <cell r="S38">
            <v>1</v>
          </cell>
        </row>
        <row r="39">
          <cell r="H39" t="str">
            <v>105505-P.S.R. LOS CHOROS</v>
          </cell>
          <cell r="I39"/>
          <cell r="J39"/>
          <cell r="K39"/>
          <cell r="L39">
            <v>2</v>
          </cell>
          <cell r="M39"/>
          <cell r="N39"/>
          <cell r="O39"/>
          <cell r="P39">
            <v>1</v>
          </cell>
          <cell r="Q39"/>
          <cell r="R39"/>
          <cell r="S39">
            <v>3</v>
          </cell>
        </row>
        <row r="40">
          <cell r="H40" t="str">
            <v>Total 04104-LA HIGUERA</v>
          </cell>
          <cell r="I40"/>
          <cell r="J40"/>
          <cell r="K40"/>
          <cell r="L40">
            <v>5</v>
          </cell>
          <cell r="M40">
            <v>0</v>
          </cell>
          <cell r="N40">
            <v>2</v>
          </cell>
          <cell r="O40">
            <v>0</v>
          </cell>
          <cell r="P40">
            <v>2</v>
          </cell>
          <cell r="Q40">
            <v>3</v>
          </cell>
          <cell r="R40"/>
          <cell r="S40">
            <v>12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</row>
        <row r="42">
          <cell r="H42" t="str">
            <v>105306-CES. PAIHUANO</v>
          </cell>
          <cell r="I42"/>
          <cell r="J42"/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P42"/>
          <cell r="Q42"/>
          <cell r="R42"/>
          <cell r="S42">
            <v>8</v>
          </cell>
        </row>
        <row r="43">
          <cell r="H43" t="str">
            <v>105477-P.S.R. PISCO ELQUI</v>
          </cell>
          <cell r="I43"/>
          <cell r="J43"/>
          <cell r="K43"/>
          <cell r="L43"/>
          <cell r="M43"/>
          <cell r="N43"/>
          <cell r="O43"/>
          <cell r="P43">
            <v>0</v>
          </cell>
          <cell r="Q43">
            <v>0</v>
          </cell>
          <cell r="R43"/>
          <cell r="S43">
            <v>0</v>
          </cell>
        </row>
        <row r="44">
          <cell r="H44" t="str">
            <v>Total 04105-PAIHUANO</v>
          </cell>
          <cell r="I44"/>
          <cell r="J44"/>
          <cell r="K44">
            <v>1</v>
          </cell>
          <cell r="L44">
            <v>5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R44"/>
          <cell r="S44">
            <v>8</v>
          </cell>
        </row>
        <row r="45">
          <cell r="H45" t="str">
            <v>04106-VICUÑA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</row>
        <row r="46">
          <cell r="H46" t="str">
            <v>105107-HOSPITAL VICUÑA</v>
          </cell>
          <cell r="I46"/>
          <cell r="J46"/>
          <cell r="K46">
            <v>5</v>
          </cell>
          <cell r="L46">
            <v>9</v>
          </cell>
          <cell r="M46">
            <v>1</v>
          </cell>
          <cell r="N46">
            <v>8</v>
          </cell>
          <cell r="O46">
            <v>6</v>
          </cell>
          <cell r="P46">
            <v>0</v>
          </cell>
          <cell r="Q46">
            <v>8</v>
          </cell>
          <cell r="R46">
            <v>5</v>
          </cell>
          <cell r="S46">
            <v>42</v>
          </cell>
        </row>
        <row r="47">
          <cell r="H47" t="str">
            <v>105467-P.S.R. DIAGUITAS</v>
          </cell>
          <cell r="I47">
            <v>1</v>
          </cell>
          <cell r="J47">
            <v>1</v>
          </cell>
          <cell r="K47"/>
          <cell r="L47">
            <v>1</v>
          </cell>
          <cell r="M47">
            <v>2</v>
          </cell>
          <cell r="N47">
            <v>1</v>
          </cell>
          <cell r="O47">
            <v>1</v>
          </cell>
          <cell r="P47">
            <v>1</v>
          </cell>
          <cell r="Q47"/>
          <cell r="R47"/>
          <cell r="S47">
            <v>8</v>
          </cell>
        </row>
        <row r="48">
          <cell r="H48" t="str">
            <v>105468-P.S.R. EL MOLLE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>
            <v>1</v>
          </cell>
          <cell r="S48">
            <v>1</v>
          </cell>
        </row>
        <row r="49">
          <cell r="H49" t="str">
            <v>105469-P.S.R. EL TAMBO</v>
          </cell>
          <cell r="I49">
            <v>2</v>
          </cell>
          <cell r="J49">
            <v>2</v>
          </cell>
          <cell r="K49"/>
          <cell r="L49"/>
          <cell r="M49"/>
          <cell r="N49"/>
          <cell r="O49"/>
          <cell r="P49"/>
          <cell r="Q49">
            <v>0</v>
          </cell>
          <cell r="R49">
            <v>2</v>
          </cell>
          <cell r="S49">
            <v>6</v>
          </cell>
        </row>
        <row r="50">
          <cell r="H50" t="str">
            <v>105471-P.S.R. PERALILLO</v>
          </cell>
          <cell r="I50">
            <v>1</v>
          </cell>
          <cell r="J50">
            <v>1</v>
          </cell>
          <cell r="K50"/>
          <cell r="L50"/>
          <cell r="M50"/>
          <cell r="N50"/>
          <cell r="O50"/>
          <cell r="P50"/>
          <cell r="Q50"/>
          <cell r="R50"/>
          <cell r="S50">
            <v>2</v>
          </cell>
        </row>
        <row r="51">
          <cell r="H51" t="str">
            <v>105473-P.S.R. TALCUNA</v>
          </cell>
          <cell r="I51"/>
          <cell r="J51"/>
          <cell r="K51">
            <v>1</v>
          </cell>
          <cell r="L51">
            <v>1</v>
          </cell>
          <cell r="M51"/>
          <cell r="N51"/>
          <cell r="O51">
            <v>1</v>
          </cell>
          <cell r="P51">
            <v>1</v>
          </cell>
          <cell r="Q51"/>
          <cell r="R51"/>
          <cell r="S51">
            <v>4</v>
          </cell>
        </row>
        <row r="52">
          <cell r="H52" t="str">
            <v>105502-P.S.R. CALINGASTA</v>
          </cell>
          <cell r="I52"/>
          <cell r="J52"/>
          <cell r="K52">
            <v>2</v>
          </cell>
          <cell r="L52">
            <v>2</v>
          </cell>
          <cell r="M52"/>
          <cell r="N52">
            <v>1</v>
          </cell>
          <cell r="O52">
            <v>2</v>
          </cell>
          <cell r="P52">
            <v>1</v>
          </cell>
          <cell r="Q52"/>
          <cell r="R52"/>
          <cell r="S52">
            <v>8</v>
          </cell>
        </row>
        <row r="53">
          <cell r="H53" t="str">
            <v>Total 04106-VICUÑA</v>
          </cell>
          <cell r="I53">
            <v>4</v>
          </cell>
          <cell r="J53">
            <v>4</v>
          </cell>
          <cell r="K53">
            <v>8</v>
          </cell>
          <cell r="L53">
            <v>13</v>
          </cell>
          <cell r="M53">
            <v>3</v>
          </cell>
          <cell r="N53">
            <v>10</v>
          </cell>
          <cell r="O53">
            <v>10</v>
          </cell>
          <cell r="P53">
            <v>3</v>
          </cell>
          <cell r="Q53">
            <v>8</v>
          </cell>
          <cell r="R53">
            <v>8</v>
          </cell>
          <cell r="S53">
            <v>71</v>
          </cell>
        </row>
        <row r="54">
          <cell r="H54" t="str">
            <v>04201-ILLAPEL</v>
          </cell>
          <cell r="I54"/>
          <cell r="J54"/>
          <cell r="K54"/>
          <cell r="L54"/>
          <cell r="M54"/>
          <cell r="N54"/>
          <cell r="O54"/>
          <cell r="P54"/>
          <cell r="Q54"/>
          <cell r="R54"/>
          <cell r="S54"/>
        </row>
        <row r="55">
          <cell r="H55" t="str">
            <v>105103-HOSPITAL ILLAPEL</v>
          </cell>
          <cell r="I55">
            <v>13</v>
          </cell>
          <cell r="J55">
            <v>16</v>
          </cell>
          <cell r="K55">
            <v>19</v>
          </cell>
          <cell r="L55">
            <v>10</v>
          </cell>
          <cell r="M55">
            <v>24</v>
          </cell>
          <cell r="N55">
            <v>29</v>
          </cell>
          <cell r="O55">
            <v>31</v>
          </cell>
          <cell r="P55">
            <v>26</v>
          </cell>
          <cell r="Q55">
            <v>18</v>
          </cell>
          <cell r="R55">
            <v>15</v>
          </cell>
          <cell r="S55">
            <v>201</v>
          </cell>
        </row>
        <row r="56">
          <cell r="H56" t="str">
            <v>105326-CESFAM SAN RAFAEL</v>
          </cell>
          <cell r="I56">
            <v>3</v>
          </cell>
          <cell r="J56">
            <v>2</v>
          </cell>
          <cell r="K56"/>
          <cell r="L56"/>
          <cell r="M56">
            <v>0</v>
          </cell>
          <cell r="N56">
            <v>6</v>
          </cell>
          <cell r="O56">
            <v>0</v>
          </cell>
          <cell r="P56">
            <v>3</v>
          </cell>
          <cell r="Q56">
            <v>2</v>
          </cell>
          <cell r="R56">
            <v>4</v>
          </cell>
          <cell r="S56">
            <v>20</v>
          </cell>
        </row>
        <row r="57">
          <cell r="H57" t="str">
            <v>105485-P.S.R. PLAN DE HORNOS</v>
          </cell>
          <cell r="I57"/>
          <cell r="J57"/>
          <cell r="K57"/>
          <cell r="L57"/>
          <cell r="M57">
            <v>2</v>
          </cell>
          <cell r="N57"/>
          <cell r="O57"/>
          <cell r="P57"/>
          <cell r="Q57"/>
          <cell r="R57"/>
          <cell r="S57">
            <v>2</v>
          </cell>
        </row>
        <row r="58">
          <cell r="H58" t="str">
            <v>Total 04201-ILLAPEL</v>
          </cell>
          <cell r="I58">
            <v>16</v>
          </cell>
          <cell r="J58">
            <v>18</v>
          </cell>
          <cell r="K58">
            <v>19</v>
          </cell>
          <cell r="L58">
            <v>10</v>
          </cell>
          <cell r="M58">
            <v>26</v>
          </cell>
          <cell r="N58">
            <v>35</v>
          </cell>
          <cell r="O58">
            <v>31</v>
          </cell>
          <cell r="P58">
            <v>29</v>
          </cell>
          <cell r="Q58">
            <v>20</v>
          </cell>
          <cell r="R58">
            <v>19</v>
          </cell>
          <cell r="S58">
            <v>223</v>
          </cell>
        </row>
        <row r="59">
          <cell r="H59" t="str">
            <v>04202-CANELA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  <cell r="S59"/>
        </row>
        <row r="60">
          <cell r="H60" t="str">
            <v>105309-CES. RURAL CANELA</v>
          </cell>
          <cell r="I60">
            <v>12</v>
          </cell>
          <cell r="J60">
            <v>10</v>
          </cell>
          <cell r="K60">
            <v>11</v>
          </cell>
          <cell r="L60">
            <v>8</v>
          </cell>
          <cell r="M60">
            <v>4</v>
          </cell>
          <cell r="N60">
            <v>5</v>
          </cell>
          <cell r="O60">
            <v>5</v>
          </cell>
          <cell r="P60">
            <v>6</v>
          </cell>
          <cell r="Q60">
            <v>3</v>
          </cell>
          <cell r="R60">
            <v>1</v>
          </cell>
          <cell r="S60">
            <v>65</v>
          </cell>
        </row>
        <row r="61">
          <cell r="H61" t="str">
            <v>Total 04202-CANELA</v>
          </cell>
          <cell r="I61">
            <v>12</v>
          </cell>
          <cell r="J61">
            <v>10</v>
          </cell>
          <cell r="K61">
            <v>11</v>
          </cell>
          <cell r="L61">
            <v>8</v>
          </cell>
          <cell r="M61">
            <v>4</v>
          </cell>
          <cell r="N61">
            <v>5</v>
          </cell>
          <cell r="O61">
            <v>5</v>
          </cell>
          <cell r="P61">
            <v>6</v>
          </cell>
          <cell r="Q61">
            <v>3</v>
          </cell>
          <cell r="R61">
            <v>1</v>
          </cell>
          <cell r="S61">
            <v>65</v>
          </cell>
        </row>
        <row r="62">
          <cell r="H62" t="str">
            <v>04203-LOS VILOS</v>
          </cell>
          <cell r="I62"/>
          <cell r="J62"/>
          <cell r="K62"/>
          <cell r="L62"/>
          <cell r="M62"/>
          <cell r="N62"/>
          <cell r="O62"/>
          <cell r="P62"/>
          <cell r="Q62"/>
          <cell r="R62"/>
          <cell r="S62"/>
        </row>
        <row r="63">
          <cell r="H63" t="str">
            <v>105108-HOSPITAL LOS VILOS</v>
          </cell>
          <cell r="I63">
            <v>12</v>
          </cell>
          <cell r="J63">
            <v>7</v>
          </cell>
          <cell r="K63">
            <v>8</v>
          </cell>
          <cell r="L63">
            <v>30</v>
          </cell>
          <cell r="M63">
            <v>6</v>
          </cell>
          <cell r="N63"/>
          <cell r="O63">
            <v>4</v>
          </cell>
          <cell r="P63">
            <v>10</v>
          </cell>
          <cell r="Q63">
            <v>14</v>
          </cell>
          <cell r="R63">
            <v>8</v>
          </cell>
          <cell r="S63">
            <v>99</v>
          </cell>
        </row>
        <row r="64">
          <cell r="H64" t="str">
            <v xml:space="preserve">105478-P.S.R. CAIMANES                   </v>
          </cell>
          <cell r="I64"/>
          <cell r="J64"/>
          <cell r="K64"/>
          <cell r="L64">
            <v>2</v>
          </cell>
          <cell r="M64">
            <v>1</v>
          </cell>
          <cell r="N64"/>
          <cell r="O64"/>
          <cell r="P64">
            <v>1</v>
          </cell>
          <cell r="Q64"/>
          <cell r="R64">
            <v>10</v>
          </cell>
          <cell r="S64">
            <v>14</v>
          </cell>
        </row>
        <row r="65">
          <cell r="H65" t="str">
            <v>105480-P.S.R. QUILIMARI</v>
          </cell>
          <cell r="I65"/>
          <cell r="J65"/>
          <cell r="K65"/>
          <cell r="L65">
            <v>6</v>
          </cell>
          <cell r="M65"/>
          <cell r="N65">
            <v>1</v>
          </cell>
          <cell r="O65"/>
          <cell r="P65"/>
          <cell r="Q65">
            <v>1</v>
          </cell>
          <cell r="R65"/>
          <cell r="S65">
            <v>8</v>
          </cell>
        </row>
        <row r="66">
          <cell r="H66" t="str">
            <v>105511-P.S.R. LOS CONDORES</v>
          </cell>
          <cell r="I66"/>
          <cell r="J66"/>
          <cell r="K66"/>
          <cell r="L66"/>
          <cell r="M66">
            <v>1</v>
          </cell>
          <cell r="N66"/>
          <cell r="O66"/>
          <cell r="P66"/>
          <cell r="Q66"/>
          <cell r="R66"/>
          <cell r="S66">
            <v>1</v>
          </cell>
        </row>
        <row r="67">
          <cell r="H67" t="str">
            <v>Total 04203-LOS VILOS</v>
          </cell>
          <cell r="I67">
            <v>12</v>
          </cell>
          <cell r="J67">
            <v>7</v>
          </cell>
          <cell r="K67">
            <v>8</v>
          </cell>
          <cell r="L67">
            <v>38</v>
          </cell>
          <cell r="M67">
            <v>8</v>
          </cell>
          <cell r="N67">
            <v>1</v>
          </cell>
          <cell r="O67">
            <v>4</v>
          </cell>
          <cell r="P67">
            <v>11</v>
          </cell>
          <cell r="Q67">
            <v>15</v>
          </cell>
          <cell r="R67">
            <v>18</v>
          </cell>
          <cell r="S67">
            <v>122</v>
          </cell>
        </row>
        <row r="68">
          <cell r="H68" t="str">
            <v>04204-SALAMANCA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</row>
        <row r="69">
          <cell r="H69" t="str">
            <v>105104-HOSPITAL SALAMANCA</v>
          </cell>
          <cell r="I69">
            <v>8</v>
          </cell>
          <cell r="J69">
            <v>7</v>
          </cell>
          <cell r="K69">
            <v>16</v>
          </cell>
          <cell r="L69">
            <v>2</v>
          </cell>
          <cell r="M69">
            <v>9</v>
          </cell>
          <cell r="N69">
            <v>0</v>
          </cell>
          <cell r="O69">
            <v>11</v>
          </cell>
          <cell r="P69">
            <v>28</v>
          </cell>
          <cell r="Q69">
            <v>11</v>
          </cell>
          <cell r="R69">
            <v>14</v>
          </cell>
          <cell r="S69">
            <v>106</v>
          </cell>
        </row>
        <row r="70">
          <cell r="H70" t="str">
            <v>105458-P.S.R. TAHUINCO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/>
          <cell r="R70"/>
          <cell r="S70">
            <v>1</v>
          </cell>
        </row>
        <row r="71">
          <cell r="H71" t="str">
            <v>105491-P.S.R. QUELEN BAJO</v>
          </cell>
          <cell r="I71"/>
          <cell r="J71"/>
          <cell r="K71"/>
          <cell r="L71"/>
          <cell r="M71"/>
          <cell r="N71"/>
          <cell r="O71">
            <v>1</v>
          </cell>
          <cell r="P71"/>
          <cell r="Q71"/>
          <cell r="R71"/>
          <cell r="S71">
            <v>1</v>
          </cell>
        </row>
        <row r="72">
          <cell r="H72" t="str">
            <v>105492-P.S.R. CAMISA</v>
          </cell>
          <cell r="I72"/>
          <cell r="J72"/>
          <cell r="K72"/>
          <cell r="L72"/>
          <cell r="M72"/>
          <cell r="N72"/>
          <cell r="O72"/>
          <cell r="P72">
            <v>1</v>
          </cell>
          <cell r="Q72"/>
          <cell r="R72"/>
          <cell r="S72">
            <v>1</v>
          </cell>
        </row>
        <row r="73">
          <cell r="H73" t="str">
            <v>Total 04204-SALAMANCA</v>
          </cell>
          <cell r="I73">
            <v>8</v>
          </cell>
          <cell r="J73">
            <v>7</v>
          </cell>
          <cell r="K73">
            <v>16</v>
          </cell>
          <cell r="L73">
            <v>2</v>
          </cell>
          <cell r="M73">
            <v>9</v>
          </cell>
          <cell r="N73">
            <v>0</v>
          </cell>
          <cell r="O73">
            <v>12</v>
          </cell>
          <cell r="P73">
            <v>30</v>
          </cell>
          <cell r="Q73">
            <v>11</v>
          </cell>
          <cell r="R73">
            <v>14</v>
          </cell>
          <cell r="S73">
            <v>109</v>
          </cell>
        </row>
        <row r="74">
          <cell r="H74" t="str">
            <v>04301-OVALLE</v>
          </cell>
          <cell r="I74"/>
          <cell r="J74"/>
          <cell r="K74"/>
          <cell r="L74"/>
          <cell r="M74"/>
          <cell r="N74"/>
          <cell r="O74"/>
          <cell r="P74"/>
          <cell r="Q74"/>
          <cell r="R74"/>
          <cell r="S74"/>
        </row>
        <row r="75">
          <cell r="H75" t="str">
            <v>105102-HOSPITAL OVALLE</v>
          </cell>
          <cell r="I75">
            <v>44</v>
          </cell>
          <cell r="J75">
            <v>26</v>
          </cell>
          <cell r="K75">
            <v>26</v>
          </cell>
          <cell r="L75">
            <v>24</v>
          </cell>
          <cell r="M75">
            <v>39</v>
          </cell>
          <cell r="N75">
            <v>52</v>
          </cell>
          <cell r="O75">
            <v>42</v>
          </cell>
          <cell r="P75">
            <v>41</v>
          </cell>
          <cell r="Q75">
            <v>28</v>
          </cell>
          <cell r="R75">
            <v>45</v>
          </cell>
          <cell r="S75">
            <v>367</v>
          </cell>
        </row>
        <row r="76">
          <cell r="H76" t="str">
            <v>105315-CES. RURAL C. DE TAMAYA</v>
          </cell>
          <cell r="I76"/>
          <cell r="J76">
            <v>1</v>
          </cell>
          <cell r="K76"/>
          <cell r="L76"/>
          <cell r="M76"/>
          <cell r="N76">
            <v>2</v>
          </cell>
          <cell r="O76">
            <v>1</v>
          </cell>
          <cell r="P76"/>
          <cell r="Q76"/>
          <cell r="R76">
            <v>2</v>
          </cell>
          <cell r="S76">
            <v>6</v>
          </cell>
        </row>
        <row r="77">
          <cell r="H77" t="str">
            <v>105317-CES. JORGE JORDAN D.</v>
          </cell>
          <cell r="I77">
            <v>12</v>
          </cell>
          <cell r="J77">
            <v>13</v>
          </cell>
          <cell r="K77">
            <v>6</v>
          </cell>
          <cell r="L77">
            <v>3</v>
          </cell>
          <cell r="M77">
            <v>8</v>
          </cell>
          <cell r="N77">
            <v>7</v>
          </cell>
          <cell r="O77">
            <v>9</v>
          </cell>
          <cell r="P77">
            <v>8</v>
          </cell>
          <cell r="Q77">
            <v>5</v>
          </cell>
          <cell r="R77">
            <v>10</v>
          </cell>
          <cell r="S77">
            <v>81</v>
          </cell>
        </row>
        <row r="78">
          <cell r="H78" t="str">
            <v>105322-CES. MARCOS MACUADA</v>
          </cell>
          <cell r="I78">
            <v>7</v>
          </cell>
          <cell r="J78">
            <v>8</v>
          </cell>
          <cell r="K78">
            <v>7</v>
          </cell>
          <cell r="L78">
            <v>4</v>
          </cell>
          <cell r="M78">
            <v>9</v>
          </cell>
          <cell r="N78">
            <v>4</v>
          </cell>
          <cell r="O78">
            <v>6</v>
          </cell>
          <cell r="P78">
            <v>9</v>
          </cell>
          <cell r="Q78">
            <v>6</v>
          </cell>
          <cell r="R78">
            <v>12</v>
          </cell>
          <cell r="S78">
            <v>72</v>
          </cell>
        </row>
        <row r="79">
          <cell r="H79" t="str">
            <v>105324-CES. SOTAQUI</v>
          </cell>
          <cell r="I79"/>
          <cell r="J79"/>
          <cell r="K79"/>
          <cell r="L79">
            <v>2</v>
          </cell>
          <cell r="M79">
            <v>2</v>
          </cell>
          <cell r="N79">
            <v>1</v>
          </cell>
          <cell r="O79">
            <v>2</v>
          </cell>
          <cell r="P79">
            <v>2</v>
          </cell>
          <cell r="Q79">
            <v>1</v>
          </cell>
          <cell r="R79">
            <v>1</v>
          </cell>
          <cell r="S79">
            <v>11</v>
          </cell>
        </row>
        <row r="80">
          <cell r="H80" t="str">
            <v>105510-P.S.R. RECOLETA</v>
          </cell>
          <cell r="I80"/>
          <cell r="J80"/>
          <cell r="K80"/>
          <cell r="L80"/>
          <cell r="M80">
            <v>1</v>
          </cell>
          <cell r="N80"/>
          <cell r="O80"/>
          <cell r="P80"/>
          <cell r="Q80"/>
          <cell r="R80"/>
          <cell r="S80">
            <v>1</v>
          </cell>
        </row>
        <row r="81">
          <cell r="H81" t="str">
            <v>105722-CECOF SAN JOSE DE LA DEHESA</v>
          </cell>
          <cell r="I81"/>
          <cell r="J81">
            <v>2</v>
          </cell>
          <cell r="K81">
            <v>3</v>
          </cell>
          <cell r="L81"/>
          <cell r="M81"/>
          <cell r="N81">
            <v>2</v>
          </cell>
          <cell r="O81">
            <v>1</v>
          </cell>
          <cell r="P81">
            <v>1</v>
          </cell>
          <cell r="Q81"/>
          <cell r="R81"/>
          <cell r="S81">
            <v>9</v>
          </cell>
        </row>
        <row r="82">
          <cell r="H82" t="str">
            <v>105723-CECOF LIMARI</v>
          </cell>
          <cell r="I82"/>
          <cell r="J82"/>
          <cell r="K82"/>
          <cell r="L82">
            <v>2</v>
          </cell>
          <cell r="M82"/>
          <cell r="N82">
            <v>2</v>
          </cell>
          <cell r="O82">
            <v>1</v>
          </cell>
          <cell r="P82"/>
          <cell r="Q82"/>
          <cell r="R82">
            <v>2</v>
          </cell>
          <cell r="S82">
            <v>7</v>
          </cell>
        </row>
        <row r="83">
          <cell r="H83" t="str">
            <v>200258-CECOF LOS COPIHUES</v>
          </cell>
          <cell r="I83"/>
          <cell r="J83"/>
          <cell r="K83"/>
          <cell r="L83">
            <v>2</v>
          </cell>
          <cell r="M83"/>
          <cell r="N83"/>
          <cell r="O83">
            <v>1</v>
          </cell>
          <cell r="P83"/>
          <cell r="Q83"/>
          <cell r="R83"/>
          <cell r="S83">
            <v>3</v>
          </cell>
        </row>
        <row r="84">
          <cell r="H84" t="str">
            <v>200367-CECOF COLONIA LIMARÍ</v>
          </cell>
          <cell r="I84"/>
          <cell r="J84"/>
          <cell r="K84"/>
          <cell r="L84"/>
          <cell r="M84"/>
          <cell r="N84"/>
          <cell r="O84"/>
          <cell r="P84"/>
          <cell r="Q84">
            <v>0</v>
          </cell>
          <cell r="R84">
            <v>1</v>
          </cell>
          <cell r="S84">
            <v>1</v>
          </cell>
        </row>
        <row r="85">
          <cell r="H85" t="str">
            <v>Total 04301-OVALLE</v>
          </cell>
          <cell r="I85">
            <v>63</v>
          </cell>
          <cell r="J85">
            <v>50</v>
          </cell>
          <cell r="K85">
            <v>42</v>
          </cell>
          <cell r="L85">
            <v>37</v>
          </cell>
          <cell r="M85">
            <v>59</v>
          </cell>
          <cell r="N85">
            <v>70</v>
          </cell>
          <cell r="O85">
            <v>63</v>
          </cell>
          <cell r="P85">
            <v>61</v>
          </cell>
          <cell r="Q85">
            <v>40</v>
          </cell>
          <cell r="R85">
            <v>73</v>
          </cell>
          <cell r="S85">
            <v>558</v>
          </cell>
        </row>
        <row r="86">
          <cell r="H86" t="str">
            <v>04302-COMBARBALÁ</v>
          </cell>
          <cell r="I86"/>
          <cell r="J86"/>
          <cell r="K86"/>
          <cell r="L86"/>
          <cell r="M86"/>
          <cell r="N86"/>
          <cell r="O86"/>
          <cell r="P86"/>
          <cell r="Q86"/>
          <cell r="R86"/>
          <cell r="S86"/>
        </row>
        <row r="87">
          <cell r="H87" t="str">
            <v>105105-HOSPITAL COMBARBALA</v>
          </cell>
          <cell r="I87"/>
          <cell r="J87"/>
          <cell r="K87">
            <v>7</v>
          </cell>
          <cell r="L87">
            <v>10</v>
          </cell>
          <cell r="M87">
            <v>7</v>
          </cell>
          <cell r="N87">
            <v>6</v>
          </cell>
          <cell r="O87">
            <v>6</v>
          </cell>
          <cell r="P87">
            <v>5</v>
          </cell>
          <cell r="Q87">
            <v>3</v>
          </cell>
          <cell r="R87"/>
          <cell r="S87">
            <v>44</v>
          </cell>
        </row>
        <row r="88">
          <cell r="H88" t="str">
            <v>105434-P.S.R. SAN MARCOS</v>
          </cell>
          <cell r="I88"/>
          <cell r="J88"/>
          <cell r="K88">
            <v>0</v>
          </cell>
          <cell r="L88">
            <v>1</v>
          </cell>
          <cell r="M88"/>
          <cell r="N88"/>
          <cell r="O88"/>
          <cell r="P88"/>
          <cell r="Q88"/>
          <cell r="R88"/>
          <cell r="S88">
            <v>1</v>
          </cell>
        </row>
        <row r="89">
          <cell r="H89" t="str">
            <v>105441-P.S.R. MANQUEHUA</v>
          </cell>
          <cell r="I89"/>
          <cell r="J89"/>
          <cell r="K89"/>
          <cell r="L89"/>
          <cell r="M89"/>
          <cell r="N89">
            <v>1</v>
          </cell>
          <cell r="O89"/>
          <cell r="P89"/>
          <cell r="Q89"/>
          <cell r="R89"/>
          <cell r="S89">
            <v>1</v>
          </cell>
        </row>
        <row r="90">
          <cell r="H90" t="str">
            <v xml:space="preserve">105459-P.S.R. BARRANCAS                </v>
          </cell>
          <cell r="I90"/>
          <cell r="J90"/>
          <cell r="K90"/>
          <cell r="L90"/>
          <cell r="M90"/>
          <cell r="N90">
            <v>2</v>
          </cell>
          <cell r="O90"/>
          <cell r="P90"/>
          <cell r="Q90"/>
          <cell r="R90"/>
          <cell r="S90">
            <v>2</v>
          </cell>
        </row>
        <row r="91">
          <cell r="H91" t="str">
            <v>105460-P.S.R. COGOTI 18</v>
          </cell>
          <cell r="I91"/>
          <cell r="J91"/>
          <cell r="K91">
            <v>0</v>
          </cell>
          <cell r="L91"/>
          <cell r="M91"/>
          <cell r="N91">
            <v>2</v>
          </cell>
          <cell r="O91">
            <v>3</v>
          </cell>
          <cell r="P91">
            <v>1</v>
          </cell>
          <cell r="Q91">
            <v>0</v>
          </cell>
          <cell r="R91">
            <v>1</v>
          </cell>
          <cell r="S91">
            <v>7</v>
          </cell>
        </row>
        <row r="92">
          <cell r="H92" t="str">
            <v>105462-P.S.R. EL SAUCE</v>
          </cell>
          <cell r="I92"/>
          <cell r="J92"/>
          <cell r="K92"/>
          <cell r="L92"/>
          <cell r="M92"/>
          <cell r="N92"/>
          <cell r="O92">
            <v>2</v>
          </cell>
          <cell r="P92"/>
          <cell r="Q92"/>
          <cell r="R92">
            <v>0</v>
          </cell>
          <cell r="S92">
            <v>2</v>
          </cell>
        </row>
        <row r="93">
          <cell r="H93" t="str">
            <v>105463-P.S.R. QUILITAPIA</v>
          </cell>
          <cell r="I93"/>
          <cell r="J93"/>
          <cell r="K93">
            <v>1</v>
          </cell>
          <cell r="L93"/>
          <cell r="M93"/>
          <cell r="N93">
            <v>1</v>
          </cell>
          <cell r="O93"/>
          <cell r="P93"/>
          <cell r="Q93"/>
          <cell r="R93"/>
          <cell r="S93">
            <v>2</v>
          </cell>
        </row>
        <row r="94">
          <cell r="H94" t="str">
            <v>105464-P.S.R. LA LIGUA</v>
          </cell>
          <cell r="I94"/>
          <cell r="J94"/>
          <cell r="K94"/>
          <cell r="L94"/>
          <cell r="M94"/>
          <cell r="N94">
            <v>1</v>
          </cell>
          <cell r="O94">
            <v>1</v>
          </cell>
          <cell r="P94"/>
          <cell r="Q94"/>
          <cell r="R94"/>
          <cell r="S94">
            <v>2</v>
          </cell>
        </row>
        <row r="95">
          <cell r="H95" t="str">
            <v>105466-P.S.R. VALLE HERMOSO</v>
          </cell>
          <cell r="I95"/>
          <cell r="J95"/>
          <cell r="K95"/>
          <cell r="L95"/>
          <cell r="M95"/>
          <cell r="N95"/>
          <cell r="O95">
            <v>1</v>
          </cell>
          <cell r="P95"/>
          <cell r="Q95"/>
          <cell r="R95"/>
          <cell r="S95">
            <v>1</v>
          </cell>
        </row>
        <row r="96">
          <cell r="H96" t="str">
            <v>105490-P.S.R. EL DURAZNO</v>
          </cell>
          <cell r="I96"/>
          <cell r="J96"/>
          <cell r="K96">
            <v>1</v>
          </cell>
          <cell r="L96"/>
          <cell r="M96"/>
          <cell r="N96"/>
          <cell r="O96"/>
          <cell r="P96"/>
          <cell r="Q96">
            <v>0</v>
          </cell>
          <cell r="R96">
            <v>1</v>
          </cell>
          <cell r="S96">
            <v>2</v>
          </cell>
        </row>
        <row r="97">
          <cell r="H97" t="str">
            <v>Total 04302-COMBARBALÁ</v>
          </cell>
          <cell r="I97"/>
          <cell r="J97"/>
          <cell r="K97">
            <v>9</v>
          </cell>
          <cell r="L97">
            <v>11</v>
          </cell>
          <cell r="M97">
            <v>7</v>
          </cell>
          <cell r="N97">
            <v>13</v>
          </cell>
          <cell r="O97">
            <v>13</v>
          </cell>
          <cell r="P97">
            <v>6</v>
          </cell>
          <cell r="Q97">
            <v>3</v>
          </cell>
          <cell r="R97">
            <v>2</v>
          </cell>
          <cell r="S97">
            <v>64</v>
          </cell>
        </row>
        <row r="98">
          <cell r="H98" t="str">
            <v>04304-MONTE PATRIA</v>
          </cell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S98"/>
        </row>
        <row r="99">
          <cell r="H99" t="str">
            <v>105307-CES. RURAL MONTE PATRIA</v>
          </cell>
          <cell r="I99">
            <v>1</v>
          </cell>
          <cell r="J99">
            <v>0</v>
          </cell>
          <cell r="K99">
            <v>1</v>
          </cell>
          <cell r="L99"/>
          <cell r="M99">
            <v>1</v>
          </cell>
          <cell r="N99">
            <v>0</v>
          </cell>
          <cell r="O99">
            <v>1</v>
          </cell>
          <cell r="P99">
            <v>1</v>
          </cell>
          <cell r="Q99">
            <v>2</v>
          </cell>
          <cell r="R99">
            <v>1</v>
          </cell>
          <cell r="S99">
            <v>8</v>
          </cell>
        </row>
        <row r="100">
          <cell r="H100" t="str">
            <v>105311-CES. RURAL CHAÑARAL ALTO</v>
          </cell>
          <cell r="I100">
            <v>2</v>
          </cell>
          <cell r="J100"/>
          <cell r="K100"/>
          <cell r="L100"/>
          <cell r="M100"/>
          <cell r="N100"/>
          <cell r="O100"/>
          <cell r="P100"/>
          <cell r="Q100"/>
          <cell r="R100">
            <v>4</v>
          </cell>
          <cell r="S100">
            <v>6</v>
          </cell>
        </row>
        <row r="101">
          <cell r="H101" t="str">
            <v>105312-CES. RURAL CAREN</v>
          </cell>
          <cell r="I101"/>
          <cell r="J101"/>
          <cell r="K101">
            <v>2</v>
          </cell>
          <cell r="L101">
            <v>6</v>
          </cell>
          <cell r="M101"/>
          <cell r="N101">
            <v>4</v>
          </cell>
          <cell r="O101">
            <v>2</v>
          </cell>
          <cell r="P101">
            <v>1</v>
          </cell>
          <cell r="Q101">
            <v>1</v>
          </cell>
          <cell r="R101">
            <v>1</v>
          </cell>
          <cell r="S101">
            <v>17</v>
          </cell>
        </row>
        <row r="102">
          <cell r="H102" t="str">
            <v>105318-CES. RURAL EL PALQUI</v>
          </cell>
          <cell r="I102"/>
          <cell r="J102"/>
          <cell r="K102"/>
          <cell r="L102"/>
          <cell r="M102"/>
          <cell r="N102">
            <v>1</v>
          </cell>
          <cell r="O102">
            <v>3</v>
          </cell>
          <cell r="P102">
            <v>1</v>
          </cell>
          <cell r="Q102"/>
          <cell r="R102"/>
          <cell r="S102">
            <v>5</v>
          </cell>
        </row>
        <row r="103">
          <cell r="H103" t="str">
            <v>Total 04304-MONTE PATRIA</v>
          </cell>
          <cell r="I103">
            <v>3</v>
          </cell>
          <cell r="J103">
            <v>0</v>
          </cell>
          <cell r="K103">
            <v>3</v>
          </cell>
          <cell r="L103">
            <v>6</v>
          </cell>
          <cell r="M103">
            <v>1</v>
          </cell>
          <cell r="N103">
            <v>5</v>
          </cell>
          <cell r="O103">
            <v>6</v>
          </cell>
          <cell r="P103">
            <v>3</v>
          </cell>
          <cell r="Q103">
            <v>3</v>
          </cell>
          <cell r="R103">
            <v>6</v>
          </cell>
          <cell r="S103">
            <v>36</v>
          </cell>
        </row>
        <row r="104">
          <cell r="H104" t="str">
            <v>04304-PUNITAQUI</v>
          </cell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  <cell r="S104"/>
        </row>
        <row r="105">
          <cell r="H105" t="str">
            <v>105308-CES. RURAL PUNITAQUI</v>
          </cell>
          <cell r="I105">
            <v>6</v>
          </cell>
          <cell r="J105">
            <v>0</v>
          </cell>
          <cell r="K105">
            <v>6</v>
          </cell>
          <cell r="L105">
            <v>2</v>
          </cell>
          <cell r="M105"/>
          <cell r="N105">
            <v>0</v>
          </cell>
          <cell r="O105">
            <v>8</v>
          </cell>
          <cell r="P105">
            <v>4</v>
          </cell>
          <cell r="Q105">
            <v>3</v>
          </cell>
          <cell r="R105">
            <v>2</v>
          </cell>
          <cell r="S105">
            <v>31</v>
          </cell>
        </row>
        <row r="106">
          <cell r="H106" t="str">
            <v>Total 04304-PUNITAQUI</v>
          </cell>
          <cell r="I106">
            <v>6</v>
          </cell>
          <cell r="J106">
            <v>0</v>
          </cell>
          <cell r="K106">
            <v>6</v>
          </cell>
          <cell r="L106">
            <v>2</v>
          </cell>
          <cell r="M106"/>
          <cell r="N106">
            <v>0</v>
          </cell>
          <cell r="O106">
            <v>8</v>
          </cell>
          <cell r="P106">
            <v>4</v>
          </cell>
          <cell r="Q106">
            <v>3</v>
          </cell>
          <cell r="R106">
            <v>2</v>
          </cell>
          <cell r="S106">
            <v>31</v>
          </cell>
        </row>
        <row r="107">
          <cell r="H107" t="str">
            <v>04305-RIO HURTADO</v>
          </cell>
          <cell r="I107"/>
          <cell r="J107"/>
          <cell r="K107"/>
          <cell r="L107"/>
          <cell r="M107"/>
          <cell r="N107"/>
          <cell r="O107"/>
          <cell r="P107"/>
          <cell r="Q107"/>
          <cell r="R107"/>
          <cell r="S107"/>
        </row>
        <row r="108">
          <cell r="H108" t="str">
            <v>105310-CES. RURAL PICHASCA</v>
          </cell>
          <cell r="I108"/>
          <cell r="J108"/>
          <cell r="K108"/>
          <cell r="L108"/>
          <cell r="M108">
            <v>1</v>
          </cell>
          <cell r="N108"/>
          <cell r="O108"/>
          <cell r="P108"/>
          <cell r="Q108">
            <v>2</v>
          </cell>
          <cell r="R108"/>
          <cell r="S108">
            <v>3</v>
          </cell>
        </row>
        <row r="109">
          <cell r="H109" t="str">
            <v>105409-P.S.R. EL CHAÑAR</v>
          </cell>
          <cell r="I109"/>
          <cell r="J109"/>
          <cell r="K109"/>
          <cell r="L109"/>
          <cell r="M109"/>
          <cell r="N109"/>
          <cell r="O109"/>
          <cell r="P109"/>
          <cell r="Q109">
            <v>1</v>
          </cell>
          <cell r="R109"/>
          <cell r="S109">
            <v>1</v>
          </cell>
        </row>
        <row r="110">
          <cell r="H110" t="str">
            <v>105503-P.S.R. TABAQUEROS</v>
          </cell>
          <cell r="I110"/>
          <cell r="J110"/>
          <cell r="K110"/>
          <cell r="L110"/>
          <cell r="M110"/>
          <cell r="N110"/>
          <cell r="O110"/>
          <cell r="P110"/>
          <cell r="Q110">
            <v>0</v>
          </cell>
          <cell r="R110"/>
          <cell r="S110">
            <v>0</v>
          </cell>
        </row>
        <row r="111">
          <cell r="H111" t="str">
            <v>Total 04305-RIO HURTADO</v>
          </cell>
          <cell r="I111"/>
          <cell r="J111"/>
          <cell r="K111"/>
          <cell r="L111"/>
          <cell r="M111">
            <v>1</v>
          </cell>
          <cell r="N111"/>
          <cell r="O111"/>
          <cell r="P111"/>
          <cell r="Q111">
            <v>3</v>
          </cell>
          <cell r="R111"/>
          <cell r="S111">
            <v>4</v>
          </cell>
        </row>
        <row r="112">
          <cell r="H112" t="str">
            <v>Total general</v>
          </cell>
          <cell r="I112">
            <v>385</v>
          </cell>
          <cell r="J112">
            <v>342</v>
          </cell>
          <cell r="K112">
            <v>437</v>
          </cell>
          <cell r="L112">
            <v>349</v>
          </cell>
          <cell r="M112">
            <v>388</v>
          </cell>
          <cell r="N112">
            <v>438</v>
          </cell>
          <cell r="O112">
            <v>502</v>
          </cell>
          <cell r="P112">
            <v>420</v>
          </cell>
          <cell r="Q112">
            <v>374</v>
          </cell>
          <cell r="R112">
            <v>431</v>
          </cell>
          <cell r="S112">
            <v>4066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1165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3350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17767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18435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20818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19844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26300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14988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2865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407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384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392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3313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949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2021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11382</v>
          </cell>
          <cell r="R21">
            <v>12958</v>
          </cell>
          <cell r="S21">
            <v>132998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  <cell r="Q22"/>
          <cell r="R22"/>
          <cell r="S22"/>
        </row>
        <row r="23">
          <cell r="H23" t="str">
            <v>105101-HOSPITAL COQUIMBO</v>
          </cell>
          <cell r="I23"/>
          <cell r="J23"/>
          <cell r="K23"/>
          <cell r="L23"/>
          <cell r="M23"/>
          <cell r="N23"/>
          <cell r="O23"/>
          <cell r="P23">
            <v>70</v>
          </cell>
          <cell r="Q23">
            <v>37</v>
          </cell>
          <cell r="R23">
            <v>20</v>
          </cell>
          <cell r="S23">
            <v>127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2845</v>
          </cell>
          <cell r="P24">
            <v>2749</v>
          </cell>
          <cell r="Q24">
            <v>2504</v>
          </cell>
          <cell r="R24">
            <v>2134</v>
          </cell>
          <cell r="S24">
            <v>25623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2738</v>
          </cell>
          <cell r="R25">
            <v>3177</v>
          </cell>
          <cell r="S25">
            <v>30461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3085</v>
          </cell>
          <cell r="R26">
            <v>3496</v>
          </cell>
          <cell r="S26">
            <v>39647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713</v>
          </cell>
          <cell r="Q27">
            <v>649</v>
          </cell>
          <cell r="R27">
            <v>778</v>
          </cell>
          <cell r="S27">
            <v>7292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2593</v>
          </cell>
          <cell r="R28">
            <v>3055</v>
          </cell>
          <cell r="S28">
            <v>30963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L29"/>
          <cell r="M29">
            <v>17</v>
          </cell>
          <cell r="N29">
            <v>15</v>
          </cell>
          <cell r="O29">
            <v>4</v>
          </cell>
          <cell r="P29"/>
          <cell r="Q29">
            <v>15</v>
          </cell>
          <cell r="R29">
            <v>13</v>
          </cell>
          <cell r="S29">
            <v>110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175</v>
          </cell>
          <cell r="R30">
            <v>274</v>
          </cell>
          <cell r="S30">
            <v>2149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777</v>
          </cell>
          <cell r="R31">
            <v>847</v>
          </cell>
          <cell r="S31">
            <v>8355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48</v>
          </cell>
          <cell r="R32">
            <v>47</v>
          </cell>
          <cell r="S32">
            <v>561</v>
          </cell>
        </row>
        <row r="33">
          <cell r="H33" t="str">
            <v>105600-COSAM Tierras Blancas (CESAM)</v>
          </cell>
          <cell r="I33"/>
          <cell r="J33"/>
          <cell r="K33"/>
          <cell r="L33"/>
          <cell r="M33"/>
          <cell r="N33"/>
          <cell r="O33"/>
          <cell r="P33">
            <v>21</v>
          </cell>
          <cell r="Q33">
            <v>14</v>
          </cell>
          <cell r="R33">
            <v>17</v>
          </cell>
          <cell r="S33">
            <v>52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1954</v>
          </cell>
          <cell r="R34">
            <v>310</v>
          </cell>
          <cell r="S34">
            <v>5260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547</v>
          </cell>
          <cell r="R35">
            <v>507</v>
          </cell>
          <cell r="S35">
            <v>5015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16469</v>
          </cell>
          <cell r="P36">
            <v>16410</v>
          </cell>
          <cell r="Q36">
            <v>15136</v>
          </cell>
          <cell r="R36">
            <v>14675</v>
          </cell>
          <cell r="S36">
            <v>155615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1239</v>
          </cell>
          <cell r="R38">
            <v>1563</v>
          </cell>
          <cell r="S38">
            <v>12308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12308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  <cell r="S40"/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77</v>
          </cell>
          <cell r="R41">
            <v>170</v>
          </cell>
          <cell r="S41">
            <v>1487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35</v>
          </cell>
          <cell r="R42">
            <v>132</v>
          </cell>
          <cell r="S42">
            <v>654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10</v>
          </cell>
          <cell r="R43">
            <v>46</v>
          </cell>
          <cell r="S43">
            <v>246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14</v>
          </cell>
          <cell r="R44">
            <v>51</v>
          </cell>
          <cell r="S44">
            <v>405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136</v>
          </cell>
          <cell r="R45">
            <v>399</v>
          </cell>
          <cell r="S45">
            <v>2792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  <cell r="S46"/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212</v>
          </cell>
          <cell r="R47">
            <v>224</v>
          </cell>
          <cell r="S47">
            <v>2325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46</v>
          </cell>
          <cell r="R48">
            <v>53</v>
          </cell>
          <cell r="S48">
            <v>486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28</v>
          </cell>
          <cell r="R49">
            <v>34</v>
          </cell>
          <cell r="S49">
            <v>303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66</v>
          </cell>
          <cell r="R50">
            <v>71</v>
          </cell>
          <cell r="S50">
            <v>704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352</v>
          </cell>
          <cell r="R51">
            <v>382</v>
          </cell>
          <cell r="S51">
            <v>3818</v>
          </cell>
        </row>
        <row r="52">
          <cell r="H52" t="str">
            <v>04106-VICUÑA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  <cell r="S52"/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774</v>
          </cell>
          <cell r="R53">
            <v>987</v>
          </cell>
          <cell r="S53">
            <v>11790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132</v>
          </cell>
          <cell r="R54">
            <v>214</v>
          </cell>
          <cell r="S54">
            <v>1398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37</v>
          </cell>
          <cell r="R55">
            <v>28</v>
          </cell>
          <cell r="S55">
            <v>519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115</v>
          </cell>
          <cell r="R56">
            <v>124</v>
          </cell>
          <cell r="S56">
            <v>1022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27</v>
          </cell>
          <cell r="R57">
            <v>17</v>
          </cell>
          <cell r="S57">
            <v>150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109</v>
          </cell>
          <cell r="R58">
            <v>119</v>
          </cell>
          <cell r="S58">
            <v>1098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97</v>
          </cell>
          <cell r="R59">
            <v>113</v>
          </cell>
          <cell r="S59">
            <v>897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82</v>
          </cell>
          <cell r="R60">
            <v>100</v>
          </cell>
          <cell r="S60">
            <v>915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13</v>
          </cell>
          <cell r="R61">
            <v>42</v>
          </cell>
          <cell r="S61">
            <v>261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140</v>
          </cell>
          <cell r="R62">
            <v>264</v>
          </cell>
          <cell r="S62">
            <v>1865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N63"/>
          <cell r="O63">
            <v>74</v>
          </cell>
          <cell r="P63">
            <v>29</v>
          </cell>
          <cell r="Q63">
            <v>24</v>
          </cell>
          <cell r="R63">
            <v>42</v>
          </cell>
          <cell r="S63">
            <v>329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1550</v>
          </cell>
          <cell r="R64">
            <v>2050</v>
          </cell>
          <cell r="S64">
            <v>20244</v>
          </cell>
        </row>
        <row r="65">
          <cell r="H65" t="str">
            <v>04201-ILLAPEL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/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1501</v>
          </cell>
          <cell r="R66">
            <v>1544</v>
          </cell>
          <cell r="S66">
            <v>20010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551</v>
          </cell>
          <cell r="R67">
            <v>678</v>
          </cell>
          <cell r="S67">
            <v>5809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90</v>
          </cell>
          <cell r="R68">
            <v>69</v>
          </cell>
          <cell r="S68">
            <v>683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48</v>
          </cell>
          <cell r="R69">
            <v>42</v>
          </cell>
          <cell r="S69">
            <v>432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48</v>
          </cell>
          <cell r="R70">
            <v>54</v>
          </cell>
          <cell r="S70">
            <v>459</v>
          </cell>
        </row>
        <row r="71">
          <cell r="H71" t="str">
            <v>105446-P.S.R. MATANCILLA</v>
          </cell>
          <cell r="I71"/>
          <cell r="J71"/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11</v>
          </cell>
          <cell r="R71">
            <v>11</v>
          </cell>
          <cell r="S71">
            <v>116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31</v>
          </cell>
          <cell r="R72">
            <v>54</v>
          </cell>
          <cell r="S72">
            <v>430</v>
          </cell>
        </row>
        <row r="73">
          <cell r="H73" t="str">
            <v>105448-P.S.R. SANTA VIRGINIA</v>
          </cell>
          <cell r="I73"/>
          <cell r="J73"/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19</v>
          </cell>
          <cell r="R73">
            <v>44</v>
          </cell>
          <cell r="S73">
            <v>381</v>
          </cell>
        </row>
        <row r="74">
          <cell r="H74" t="str">
            <v>105449-P.S.R. TUNGA NORTE</v>
          </cell>
          <cell r="I74"/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22</v>
          </cell>
          <cell r="R74">
            <v>19</v>
          </cell>
          <cell r="S74">
            <v>209</v>
          </cell>
        </row>
        <row r="75">
          <cell r="H75" t="str">
            <v>105485-P.S.R. PLAN DE HORNOS</v>
          </cell>
          <cell r="I75">
            <v>72</v>
          </cell>
          <cell r="J75"/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65</v>
          </cell>
          <cell r="R75">
            <v>115</v>
          </cell>
          <cell r="S75">
            <v>754</v>
          </cell>
        </row>
        <row r="76">
          <cell r="H76" t="str">
            <v>105486-P.S.R. TUNGA SUR</v>
          </cell>
          <cell r="I76">
            <v>30</v>
          </cell>
          <cell r="J76"/>
          <cell r="K76">
            <v>28</v>
          </cell>
          <cell r="L76">
            <v>21</v>
          </cell>
          <cell r="M76"/>
          <cell r="N76">
            <v>31</v>
          </cell>
          <cell r="O76">
            <v>36</v>
          </cell>
          <cell r="P76">
            <v>18</v>
          </cell>
          <cell r="Q76">
            <v>25</v>
          </cell>
          <cell r="R76">
            <v>30</v>
          </cell>
          <cell r="S76">
            <v>219</v>
          </cell>
        </row>
        <row r="77">
          <cell r="H77" t="str">
            <v>105487-P.S.R. CAÑAS UNO</v>
          </cell>
          <cell r="I77">
            <v>110</v>
          </cell>
          <cell r="J77"/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109</v>
          </cell>
          <cell r="R77">
            <v>135</v>
          </cell>
          <cell r="S77">
            <v>1140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22</v>
          </cell>
          <cell r="R78">
            <v>29</v>
          </cell>
          <cell r="S78">
            <v>304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39</v>
          </cell>
          <cell r="R79">
            <v>33</v>
          </cell>
          <cell r="S79">
            <v>344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2581</v>
          </cell>
          <cell r="R80">
            <v>2857</v>
          </cell>
          <cell r="S80">
            <v>31290</v>
          </cell>
        </row>
        <row r="81">
          <cell r="H81" t="str">
            <v>04202-CANELA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S81"/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600</v>
          </cell>
          <cell r="R82">
            <v>796</v>
          </cell>
          <cell r="S82">
            <v>7051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68</v>
          </cell>
          <cell r="R83">
            <v>132</v>
          </cell>
          <cell r="S83">
            <v>1028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35</v>
          </cell>
          <cell r="R84">
            <v>32</v>
          </cell>
          <cell r="S84">
            <v>275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34</v>
          </cell>
          <cell r="R85">
            <v>64</v>
          </cell>
          <cell r="S85">
            <v>473</v>
          </cell>
        </row>
        <row r="86">
          <cell r="H86" t="str">
            <v>105483-P.S.R. LOS RULOS</v>
          </cell>
          <cell r="I86"/>
          <cell r="J86">
            <v>16</v>
          </cell>
          <cell r="K86"/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14</v>
          </cell>
          <cell r="R86">
            <v>26</v>
          </cell>
          <cell r="S86">
            <v>192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32</v>
          </cell>
          <cell r="R87">
            <v>58</v>
          </cell>
          <cell r="S87">
            <v>560</v>
          </cell>
        </row>
        <row r="88">
          <cell r="H88" t="str">
            <v>105488-P.S.R. ESPIRITU SANTO</v>
          </cell>
          <cell r="I88"/>
          <cell r="J88">
            <v>17</v>
          </cell>
          <cell r="K88"/>
          <cell r="L88"/>
          <cell r="M88"/>
          <cell r="N88">
            <v>14</v>
          </cell>
          <cell r="O88">
            <v>14</v>
          </cell>
          <cell r="P88"/>
          <cell r="Q88">
            <v>11</v>
          </cell>
          <cell r="R88">
            <v>14</v>
          </cell>
          <cell r="S88">
            <v>70</v>
          </cell>
        </row>
        <row r="89">
          <cell r="H89" t="str">
            <v>105493-P.S.R. MINCHA SUR</v>
          </cell>
          <cell r="I89">
            <v>14</v>
          </cell>
          <cell r="J89"/>
          <cell r="K89">
            <v>13</v>
          </cell>
          <cell r="L89">
            <v>28</v>
          </cell>
          <cell r="M89"/>
          <cell r="N89">
            <v>10</v>
          </cell>
          <cell r="O89">
            <v>16</v>
          </cell>
          <cell r="P89">
            <v>16</v>
          </cell>
          <cell r="Q89">
            <v>18</v>
          </cell>
          <cell r="R89">
            <v>18</v>
          </cell>
          <cell r="S89">
            <v>133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K90"/>
          <cell r="L90">
            <v>16</v>
          </cell>
          <cell r="M90"/>
          <cell r="N90">
            <v>7</v>
          </cell>
          <cell r="O90">
            <v>9</v>
          </cell>
          <cell r="P90">
            <v>12</v>
          </cell>
          <cell r="Q90">
            <v>11</v>
          </cell>
          <cell r="R90"/>
          <cell r="S90">
            <v>88</v>
          </cell>
        </row>
        <row r="91">
          <cell r="H91" t="str">
            <v>105498-P.S.R. QUEBRADA DE LINARES</v>
          </cell>
          <cell r="I91"/>
          <cell r="J91">
            <v>13</v>
          </cell>
          <cell r="K91">
            <v>12</v>
          </cell>
          <cell r="L91"/>
          <cell r="M91"/>
          <cell r="N91">
            <v>17</v>
          </cell>
          <cell r="O91">
            <v>12</v>
          </cell>
          <cell r="P91">
            <v>13</v>
          </cell>
          <cell r="Q91">
            <v>10</v>
          </cell>
          <cell r="R91">
            <v>10</v>
          </cell>
          <cell r="S91">
            <v>87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833</v>
          </cell>
          <cell r="R92">
            <v>1150</v>
          </cell>
          <cell r="S92">
            <v>9957</v>
          </cell>
        </row>
        <row r="93">
          <cell r="H93" t="str">
            <v>04203-LOS VILOS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  <cell r="S93"/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2008</v>
          </cell>
          <cell r="R94">
            <v>2298</v>
          </cell>
          <cell r="S94">
            <v>21126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85</v>
          </cell>
          <cell r="R95">
            <v>84</v>
          </cell>
          <cell r="S95">
            <v>1085</v>
          </cell>
        </row>
        <row r="96">
          <cell r="H96" t="str">
            <v>105479-P.S.R. GUANGUALI</v>
          </cell>
          <cell r="I96"/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37</v>
          </cell>
          <cell r="R96">
            <v>44</v>
          </cell>
          <cell r="S96">
            <v>386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57</v>
          </cell>
          <cell r="R97">
            <v>39</v>
          </cell>
          <cell r="S97">
            <v>849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9</v>
          </cell>
          <cell r="R98">
            <v>12</v>
          </cell>
          <cell r="S98">
            <v>170</v>
          </cell>
        </row>
        <row r="99">
          <cell r="H99" t="str">
            <v>105511-P.S.R. LOS CONDORES</v>
          </cell>
          <cell r="I99"/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39</v>
          </cell>
          <cell r="R99">
            <v>23</v>
          </cell>
          <cell r="S99">
            <v>356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2235</v>
          </cell>
          <cell r="R100">
            <v>2500</v>
          </cell>
          <cell r="S100">
            <v>23972</v>
          </cell>
        </row>
        <row r="101">
          <cell r="H101" t="str">
            <v>04204-SALAMANCA</v>
          </cell>
          <cell r="I101"/>
          <cell r="J101"/>
          <cell r="K101"/>
          <cell r="L101"/>
          <cell r="M101"/>
          <cell r="N101"/>
          <cell r="O101"/>
          <cell r="P101"/>
          <cell r="Q101"/>
          <cell r="R101"/>
          <cell r="S101"/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1277</v>
          </cell>
          <cell r="R102">
            <v>1508</v>
          </cell>
          <cell r="S102">
            <v>14074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652</v>
          </cell>
          <cell r="R103">
            <v>683</v>
          </cell>
          <cell r="S103">
            <v>4360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64</v>
          </cell>
          <cell r="R104">
            <v>77</v>
          </cell>
          <cell r="S104">
            <v>600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M105"/>
          <cell r="N105">
            <v>49</v>
          </cell>
          <cell r="O105">
            <v>61</v>
          </cell>
          <cell r="P105">
            <v>35</v>
          </cell>
          <cell r="Q105">
            <v>53</v>
          </cell>
          <cell r="R105">
            <v>55</v>
          </cell>
          <cell r="S105">
            <v>373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98</v>
          </cell>
          <cell r="R106">
            <v>45</v>
          </cell>
          <cell r="S106">
            <v>584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114</v>
          </cell>
          <cell r="R107">
            <v>102</v>
          </cell>
          <cell r="S107">
            <v>838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104</v>
          </cell>
          <cell r="R108">
            <v>51</v>
          </cell>
          <cell r="S108">
            <v>476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88</v>
          </cell>
          <cell r="R109">
            <v>21</v>
          </cell>
          <cell r="S109">
            <v>441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52</v>
          </cell>
          <cell r="R110">
            <v>75</v>
          </cell>
          <cell r="S110">
            <v>723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113</v>
          </cell>
          <cell r="R111">
            <v>86</v>
          </cell>
          <cell r="S111">
            <v>707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110</v>
          </cell>
          <cell r="R112">
            <v>64</v>
          </cell>
          <cell r="S112">
            <v>699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2725</v>
          </cell>
          <cell r="R113">
            <v>2767</v>
          </cell>
          <cell r="S113">
            <v>23875</v>
          </cell>
        </row>
        <row r="114">
          <cell r="H114" t="str">
            <v>04301-OVALLE</v>
          </cell>
          <cell r="I114"/>
          <cell r="J114"/>
          <cell r="K114"/>
          <cell r="L114"/>
          <cell r="M114"/>
          <cell r="N114"/>
          <cell r="O114"/>
          <cell r="P114"/>
          <cell r="Q114"/>
          <cell r="R114"/>
          <cell r="S114"/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N115"/>
          <cell r="O115">
            <v>43</v>
          </cell>
          <cell r="P115">
            <v>40</v>
          </cell>
          <cell r="Q115">
            <v>36</v>
          </cell>
          <cell r="R115">
            <v>56</v>
          </cell>
          <cell r="S115">
            <v>326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453</v>
          </cell>
          <cell r="R116">
            <v>636</v>
          </cell>
          <cell r="S116">
            <v>7070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1437</v>
          </cell>
          <cell r="R117">
            <v>1860</v>
          </cell>
          <cell r="S117">
            <v>16590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2276</v>
          </cell>
          <cell r="R118">
            <v>3082</v>
          </cell>
          <cell r="S118">
            <v>26448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762</v>
          </cell>
          <cell r="O119">
            <v>548</v>
          </cell>
          <cell r="P119">
            <v>610</v>
          </cell>
          <cell r="Q119">
            <v>448</v>
          </cell>
          <cell r="R119">
            <v>740</v>
          </cell>
          <cell r="S119">
            <v>5449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110</v>
          </cell>
          <cell r="R120">
            <v>58</v>
          </cell>
          <cell r="S120">
            <v>744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104</v>
          </cell>
          <cell r="R121">
            <v>188</v>
          </cell>
          <cell r="S121">
            <v>2017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105</v>
          </cell>
          <cell r="R122">
            <v>145</v>
          </cell>
          <cell r="S122">
            <v>1348</v>
          </cell>
        </row>
        <row r="123">
          <cell r="H123" t="str">
            <v>105419-P.S.R. LAS SOSSAS</v>
          </cell>
          <cell r="I123"/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24</v>
          </cell>
          <cell r="R123">
            <v>49</v>
          </cell>
          <cell r="S123">
            <v>297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Q124"/>
          <cell r="R124"/>
          <cell r="S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39</v>
          </cell>
          <cell r="R125">
            <v>14</v>
          </cell>
          <cell r="S125">
            <v>353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95</v>
          </cell>
          <cell r="R126">
            <v>121</v>
          </cell>
          <cell r="S126">
            <v>761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15</v>
          </cell>
          <cell r="R127">
            <v>68</v>
          </cell>
          <cell r="S127">
            <v>290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66</v>
          </cell>
          <cell r="R128">
            <v>165</v>
          </cell>
          <cell r="S128">
            <v>1177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104</v>
          </cell>
          <cell r="R129">
            <v>145</v>
          </cell>
          <cell r="S129">
            <v>1414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231</v>
          </cell>
          <cell r="R130">
            <v>471</v>
          </cell>
          <cell r="S130">
            <v>4180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191</v>
          </cell>
          <cell r="R131">
            <v>262</v>
          </cell>
          <cell r="S131">
            <v>2826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251</v>
          </cell>
          <cell r="R132">
            <v>303</v>
          </cell>
          <cell r="S132">
            <v>2916</v>
          </cell>
        </row>
        <row r="133">
          <cell r="H133" t="str">
            <v>200367-CECOF COLONIA LIMARÍ</v>
          </cell>
          <cell r="I133"/>
          <cell r="J133"/>
          <cell r="K133"/>
          <cell r="L133"/>
          <cell r="M133"/>
          <cell r="N133"/>
          <cell r="O133"/>
          <cell r="P133"/>
          <cell r="Q133">
            <v>221</v>
          </cell>
          <cell r="R133">
            <v>363</v>
          </cell>
          <cell r="S133">
            <v>584</v>
          </cell>
        </row>
        <row r="134">
          <cell r="H134" t="str">
            <v>Total 04301-OVALLE</v>
          </cell>
          <cell r="I134">
            <v>5943</v>
          </cell>
          <cell r="J134">
            <v>6033</v>
          </cell>
          <cell r="K134">
            <v>7991</v>
          </cell>
          <cell r="L134">
            <v>7771</v>
          </cell>
          <cell r="M134">
            <v>8781</v>
          </cell>
          <cell r="N134">
            <v>8703</v>
          </cell>
          <cell r="O134">
            <v>7192</v>
          </cell>
          <cell r="P134">
            <v>8857</v>
          </cell>
          <cell r="Q134">
            <v>6206</v>
          </cell>
          <cell r="R134">
            <v>8726</v>
          </cell>
          <cell r="S134">
            <v>76203</v>
          </cell>
        </row>
        <row r="135">
          <cell r="H135" t="str">
            <v>04302-COMBARBALÁ</v>
          </cell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</row>
        <row r="136">
          <cell r="H136" t="str">
            <v>105105-HOSPITAL COMBARBALA</v>
          </cell>
          <cell r="I136">
            <v>1884</v>
          </cell>
          <cell r="J136">
            <v>1511</v>
          </cell>
          <cell r="K136">
            <v>1154</v>
          </cell>
          <cell r="L136">
            <v>1182</v>
          </cell>
          <cell r="M136">
            <v>1488</v>
          </cell>
          <cell r="N136">
            <v>1481</v>
          </cell>
          <cell r="O136">
            <v>1555</v>
          </cell>
          <cell r="P136">
            <v>1508</v>
          </cell>
          <cell r="Q136">
            <v>1284</v>
          </cell>
          <cell r="R136">
            <v>1419</v>
          </cell>
          <cell r="S136">
            <v>14466</v>
          </cell>
        </row>
        <row r="137">
          <cell r="H137" t="str">
            <v>105433-P.S.R. SAN LORENZO</v>
          </cell>
          <cell r="I137">
            <v>15</v>
          </cell>
          <cell r="J137"/>
          <cell r="K137">
            <v>14</v>
          </cell>
          <cell r="L137">
            <v>12</v>
          </cell>
          <cell r="M137"/>
          <cell r="N137"/>
          <cell r="O137"/>
          <cell r="P137">
            <v>16</v>
          </cell>
          <cell r="Q137">
            <v>14</v>
          </cell>
          <cell r="R137">
            <v>37</v>
          </cell>
          <cell r="S137">
            <v>108</v>
          </cell>
        </row>
        <row r="138">
          <cell r="H138" t="str">
            <v>105434-P.S.R. SAN MARCOS</v>
          </cell>
          <cell r="I138">
            <v>54</v>
          </cell>
          <cell r="J138">
            <v>36</v>
          </cell>
          <cell r="K138">
            <v>20</v>
          </cell>
          <cell r="L138">
            <v>21</v>
          </cell>
          <cell r="M138"/>
          <cell r="N138"/>
          <cell r="O138">
            <v>52</v>
          </cell>
          <cell r="P138">
            <v>37</v>
          </cell>
          <cell r="Q138">
            <v>57</v>
          </cell>
          <cell r="R138">
            <v>105</v>
          </cell>
          <cell r="S138">
            <v>382</v>
          </cell>
        </row>
        <row r="139">
          <cell r="H139" t="str">
            <v>105441-P.S.R. MANQUEHUA</v>
          </cell>
          <cell r="I139">
            <v>56</v>
          </cell>
          <cell r="J139">
            <v>67</v>
          </cell>
          <cell r="K139">
            <v>36</v>
          </cell>
          <cell r="L139">
            <v>82</v>
          </cell>
          <cell r="M139">
            <v>64</v>
          </cell>
          <cell r="N139">
            <v>36</v>
          </cell>
          <cell r="O139">
            <v>49</v>
          </cell>
          <cell r="P139">
            <v>35</v>
          </cell>
          <cell r="Q139">
            <v>73</v>
          </cell>
          <cell r="R139"/>
          <cell r="S139">
            <v>498</v>
          </cell>
        </row>
        <row r="140">
          <cell r="H140" t="str">
            <v xml:space="preserve">105459-P.S.R. BARRANCAS                </v>
          </cell>
          <cell r="I140">
            <v>78</v>
          </cell>
          <cell r="J140">
            <v>63</v>
          </cell>
          <cell r="K140">
            <v>85</v>
          </cell>
          <cell r="L140">
            <v>47</v>
          </cell>
          <cell r="M140">
            <v>34</v>
          </cell>
          <cell r="N140">
            <v>28</v>
          </cell>
          <cell r="O140">
            <v>40</v>
          </cell>
          <cell r="P140">
            <v>40</v>
          </cell>
          <cell r="Q140">
            <v>74</v>
          </cell>
          <cell r="R140">
            <v>121</v>
          </cell>
          <cell r="S140">
            <v>610</v>
          </cell>
        </row>
        <row r="141">
          <cell r="H141" t="str">
            <v>105460-P.S.R. COGOTI 18</v>
          </cell>
          <cell r="I141">
            <v>83</v>
          </cell>
          <cell r="J141">
            <v>74</v>
          </cell>
          <cell r="K141">
            <v>88</v>
          </cell>
          <cell r="L141">
            <v>83</v>
          </cell>
          <cell r="M141">
            <v>6</v>
          </cell>
          <cell r="N141"/>
          <cell r="O141">
            <v>15</v>
          </cell>
          <cell r="P141">
            <v>106</v>
          </cell>
          <cell r="Q141">
            <v>114</v>
          </cell>
          <cell r="R141">
            <v>141</v>
          </cell>
          <cell r="S141">
            <v>710</v>
          </cell>
        </row>
        <row r="142">
          <cell r="H142" t="str">
            <v>105461-P.S.R. EL HUACHO</v>
          </cell>
          <cell r="I142"/>
          <cell r="J142"/>
          <cell r="K142">
            <v>18</v>
          </cell>
          <cell r="L142">
            <v>18</v>
          </cell>
          <cell r="M142">
            <v>22</v>
          </cell>
          <cell r="N142">
            <v>24</v>
          </cell>
          <cell r="O142">
            <v>18</v>
          </cell>
          <cell r="P142"/>
          <cell r="Q142">
            <v>16</v>
          </cell>
          <cell r="R142">
            <v>34</v>
          </cell>
          <cell r="S142">
            <v>150</v>
          </cell>
        </row>
        <row r="143">
          <cell r="H143" t="str">
            <v>105462-P.S.R. EL SAUCE</v>
          </cell>
          <cell r="I143">
            <v>47</v>
          </cell>
          <cell r="J143">
            <v>24</v>
          </cell>
          <cell r="K143">
            <v>73</v>
          </cell>
          <cell r="L143">
            <v>37</v>
          </cell>
          <cell r="M143">
            <v>34</v>
          </cell>
          <cell r="N143">
            <v>66</v>
          </cell>
          <cell r="O143">
            <v>48</v>
          </cell>
          <cell r="P143">
            <v>26</v>
          </cell>
          <cell r="Q143">
            <v>33</v>
          </cell>
          <cell r="R143">
            <v>47</v>
          </cell>
          <cell r="S143">
            <v>435</v>
          </cell>
        </row>
        <row r="144">
          <cell r="H144" t="str">
            <v>105463-P.S.R. QUILITAPIA</v>
          </cell>
          <cell r="I144">
            <v>88</v>
          </cell>
          <cell r="J144">
            <v>71</v>
          </cell>
          <cell r="K144">
            <v>36</v>
          </cell>
          <cell r="L144">
            <v>74</v>
          </cell>
          <cell r="M144">
            <v>40</v>
          </cell>
          <cell r="N144">
            <v>84</v>
          </cell>
          <cell r="O144">
            <v>82</v>
          </cell>
          <cell r="P144">
            <v>78</v>
          </cell>
          <cell r="Q144">
            <v>72</v>
          </cell>
          <cell r="R144">
            <v>52</v>
          </cell>
          <cell r="S144">
            <v>677</v>
          </cell>
        </row>
        <row r="145">
          <cell r="H145" t="str">
            <v>105464-P.S.R. LA LIGUA</v>
          </cell>
          <cell r="I145">
            <v>49</v>
          </cell>
          <cell r="J145">
            <v>43</v>
          </cell>
          <cell r="K145">
            <v>20</v>
          </cell>
          <cell r="L145">
            <v>22</v>
          </cell>
          <cell r="M145">
            <v>18</v>
          </cell>
          <cell r="N145"/>
          <cell r="O145">
            <v>57</v>
          </cell>
          <cell r="P145">
            <v>75</v>
          </cell>
          <cell r="Q145">
            <v>62</v>
          </cell>
          <cell r="R145">
            <v>102</v>
          </cell>
          <cell r="S145">
            <v>448</v>
          </cell>
        </row>
        <row r="146">
          <cell r="H146" t="str">
            <v>105465-P.S.R. RAMADILLA</v>
          </cell>
          <cell r="I146">
            <v>26</v>
          </cell>
          <cell r="J146">
            <v>26</v>
          </cell>
          <cell r="K146">
            <v>27</v>
          </cell>
          <cell r="L146">
            <v>24</v>
          </cell>
          <cell r="M146">
            <v>36</v>
          </cell>
          <cell r="N146">
            <v>27</v>
          </cell>
          <cell r="O146">
            <v>19</v>
          </cell>
          <cell r="P146">
            <v>21</v>
          </cell>
          <cell r="Q146">
            <v>36</v>
          </cell>
          <cell r="R146">
            <v>19</v>
          </cell>
          <cell r="S146">
            <v>261</v>
          </cell>
        </row>
        <row r="147">
          <cell r="H147" t="str">
            <v>105466-P.S.R. VALLE HERMOSO</v>
          </cell>
          <cell r="I147">
            <v>54</v>
          </cell>
          <cell r="J147">
            <v>16</v>
          </cell>
          <cell r="K147">
            <v>33</v>
          </cell>
          <cell r="L147">
            <v>51</v>
          </cell>
          <cell r="M147">
            <v>13</v>
          </cell>
          <cell r="N147">
            <v>37</v>
          </cell>
          <cell r="O147">
            <v>42</v>
          </cell>
          <cell r="P147">
            <v>39</v>
          </cell>
          <cell r="Q147">
            <v>41</v>
          </cell>
          <cell r="R147">
            <v>39</v>
          </cell>
          <cell r="S147">
            <v>365</v>
          </cell>
        </row>
        <row r="148">
          <cell r="H148" t="str">
            <v>105490-P.S.R. EL DURAZNO</v>
          </cell>
          <cell r="I148">
            <v>27</v>
          </cell>
          <cell r="J148">
            <v>36</v>
          </cell>
          <cell r="K148">
            <v>20</v>
          </cell>
          <cell r="L148">
            <v>51</v>
          </cell>
          <cell r="M148">
            <v>18</v>
          </cell>
          <cell r="N148"/>
          <cell r="O148"/>
          <cell r="P148">
            <v>30</v>
          </cell>
          <cell r="Q148">
            <v>16</v>
          </cell>
          <cell r="R148">
            <v>89</v>
          </cell>
          <cell r="S148">
            <v>287</v>
          </cell>
        </row>
        <row r="149">
          <cell r="H149" t="str">
            <v>Total 04302-COMBARBALÁ</v>
          </cell>
          <cell r="I149">
            <v>2461</v>
          </cell>
          <cell r="J149">
            <v>1967</v>
          </cell>
          <cell r="K149">
            <v>1624</v>
          </cell>
          <cell r="L149">
            <v>1704</v>
          </cell>
          <cell r="M149">
            <v>1773</v>
          </cell>
          <cell r="N149">
            <v>1783</v>
          </cell>
          <cell r="O149">
            <v>1977</v>
          </cell>
          <cell r="P149">
            <v>2011</v>
          </cell>
          <cell r="Q149">
            <v>1892</v>
          </cell>
          <cell r="R149">
            <v>2205</v>
          </cell>
          <cell r="S149">
            <v>19397</v>
          </cell>
        </row>
        <row r="150">
          <cell r="H150" t="str">
            <v>04304-MONTE PATRIA</v>
          </cell>
          <cell r="I150"/>
          <cell r="J150"/>
          <cell r="K150"/>
          <cell r="L150"/>
          <cell r="M150"/>
          <cell r="N150"/>
          <cell r="O150"/>
          <cell r="P150"/>
          <cell r="Q150"/>
          <cell r="R150"/>
          <cell r="S150"/>
        </row>
        <row r="151">
          <cell r="H151" t="str">
            <v>105307-CES. RURAL MONTE PATRIA</v>
          </cell>
          <cell r="I151">
            <v>508</v>
          </cell>
          <cell r="J151">
            <v>987</v>
          </cell>
          <cell r="K151">
            <v>1004</v>
          </cell>
          <cell r="L151">
            <v>742</v>
          </cell>
          <cell r="M151">
            <v>680</v>
          </cell>
          <cell r="N151">
            <v>903</v>
          </cell>
          <cell r="O151">
            <v>938</v>
          </cell>
          <cell r="P151">
            <v>1056</v>
          </cell>
          <cell r="Q151">
            <v>865</v>
          </cell>
          <cell r="R151">
            <v>992</v>
          </cell>
          <cell r="S151">
            <v>8675</v>
          </cell>
        </row>
        <row r="152">
          <cell r="H152" t="str">
            <v>105311-CES. RURAL CHAÑARAL ALTO</v>
          </cell>
          <cell r="I152">
            <v>276</v>
          </cell>
          <cell r="J152">
            <v>408</v>
          </cell>
          <cell r="K152">
            <v>536</v>
          </cell>
          <cell r="L152">
            <v>387</v>
          </cell>
          <cell r="M152">
            <v>572</v>
          </cell>
          <cell r="N152">
            <v>275</v>
          </cell>
          <cell r="O152">
            <v>756</v>
          </cell>
          <cell r="P152">
            <v>502</v>
          </cell>
          <cell r="Q152">
            <v>392</v>
          </cell>
          <cell r="R152">
            <v>204</v>
          </cell>
          <cell r="S152">
            <v>4308</v>
          </cell>
        </row>
        <row r="153">
          <cell r="H153" t="str">
            <v>105312-CES. RURAL CAREN</v>
          </cell>
          <cell r="I153">
            <v>176</v>
          </cell>
          <cell r="J153">
            <v>141</v>
          </cell>
          <cell r="K153">
            <v>203</v>
          </cell>
          <cell r="L153">
            <v>138</v>
          </cell>
          <cell r="M153">
            <v>277</v>
          </cell>
          <cell r="N153">
            <v>266</v>
          </cell>
          <cell r="O153">
            <v>213</v>
          </cell>
          <cell r="P153">
            <v>294</v>
          </cell>
          <cell r="Q153">
            <v>277</v>
          </cell>
          <cell r="R153">
            <v>187</v>
          </cell>
          <cell r="S153">
            <v>2172</v>
          </cell>
        </row>
        <row r="154">
          <cell r="H154" t="str">
            <v>105318-CES. RURAL EL PALQUI</v>
          </cell>
          <cell r="I154">
            <v>480</v>
          </cell>
          <cell r="J154">
            <v>576</v>
          </cell>
          <cell r="K154">
            <v>763</v>
          </cell>
          <cell r="L154">
            <v>636</v>
          </cell>
          <cell r="M154">
            <v>751</v>
          </cell>
          <cell r="N154">
            <v>617</v>
          </cell>
          <cell r="O154">
            <v>871</v>
          </cell>
          <cell r="P154">
            <v>1078</v>
          </cell>
          <cell r="Q154">
            <v>771</v>
          </cell>
          <cell r="R154">
            <v>502</v>
          </cell>
          <cell r="S154">
            <v>7045</v>
          </cell>
        </row>
        <row r="155">
          <cell r="H155" t="str">
            <v>105425-P.S.R. CHILECITO</v>
          </cell>
          <cell r="I155">
            <v>154</v>
          </cell>
          <cell r="J155">
            <v>63</v>
          </cell>
          <cell r="K155">
            <v>56</v>
          </cell>
          <cell r="L155">
            <v>13</v>
          </cell>
          <cell r="M155">
            <v>71</v>
          </cell>
          <cell r="N155">
            <v>49</v>
          </cell>
          <cell r="O155">
            <v>65</v>
          </cell>
          <cell r="P155">
            <v>27</v>
          </cell>
          <cell r="Q155">
            <v>24</v>
          </cell>
          <cell r="R155">
            <v>44</v>
          </cell>
          <cell r="S155">
            <v>566</v>
          </cell>
        </row>
        <row r="156">
          <cell r="H156" t="str">
            <v>105427-P.S.R. HACIENDA VALDIVIA</v>
          </cell>
          <cell r="I156">
            <v>54</v>
          </cell>
          <cell r="J156">
            <v>25</v>
          </cell>
          <cell r="K156">
            <v>38</v>
          </cell>
          <cell r="L156"/>
          <cell r="M156">
            <v>41</v>
          </cell>
          <cell r="N156">
            <v>54</v>
          </cell>
          <cell r="O156"/>
          <cell r="P156">
            <v>35</v>
          </cell>
          <cell r="Q156">
            <v>30</v>
          </cell>
          <cell r="R156">
            <v>13</v>
          </cell>
          <cell r="S156">
            <v>290</v>
          </cell>
        </row>
        <row r="157">
          <cell r="H157" t="str">
            <v>105428-P.S.R. HUATULAME</v>
          </cell>
          <cell r="I157">
            <v>21</v>
          </cell>
          <cell r="J157">
            <v>87</v>
          </cell>
          <cell r="K157">
            <v>65</v>
          </cell>
          <cell r="L157">
            <v>24</v>
          </cell>
          <cell r="M157">
            <v>60</v>
          </cell>
          <cell r="N157">
            <v>35</v>
          </cell>
          <cell r="O157">
            <v>108</v>
          </cell>
          <cell r="P157">
            <v>61</v>
          </cell>
          <cell r="Q157">
            <v>99</v>
          </cell>
          <cell r="R157">
            <v>19</v>
          </cell>
          <cell r="S157">
            <v>579</v>
          </cell>
        </row>
        <row r="158">
          <cell r="H158" t="str">
            <v>105430-P.S.R. MIALQUI</v>
          </cell>
          <cell r="I158"/>
          <cell r="J158">
            <v>38</v>
          </cell>
          <cell r="K158">
            <v>25</v>
          </cell>
          <cell r="L158"/>
          <cell r="M158">
            <v>40</v>
          </cell>
          <cell r="N158">
            <v>49</v>
          </cell>
          <cell r="O158">
            <v>33</v>
          </cell>
          <cell r="P158">
            <v>25</v>
          </cell>
          <cell r="Q158">
            <v>29</v>
          </cell>
          <cell r="R158">
            <v>24</v>
          </cell>
          <cell r="S158">
            <v>263</v>
          </cell>
        </row>
        <row r="159">
          <cell r="H159" t="str">
            <v>105431-P.S.R. PEDREGAL</v>
          </cell>
          <cell r="I159">
            <v>18</v>
          </cell>
          <cell r="J159"/>
          <cell r="K159">
            <v>36</v>
          </cell>
          <cell r="L159">
            <v>33</v>
          </cell>
          <cell r="M159">
            <v>49</v>
          </cell>
          <cell r="N159">
            <v>38</v>
          </cell>
          <cell r="O159">
            <v>15</v>
          </cell>
          <cell r="P159">
            <v>15</v>
          </cell>
          <cell r="Q159">
            <v>15</v>
          </cell>
          <cell r="R159">
            <v>30</v>
          </cell>
          <cell r="S159">
            <v>249</v>
          </cell>
        </row>
        <row r="160">
          <cell r="H160" t="str">
            <v>105432-P.S.R. RAPEL</v>
          </cell>
          <cell r="I160">
            <v>100</v>
          </cell>
          <cell r="J160">
            <v>82</v>
          </cell>
          <cell r="K160">
            <v>146</v>
          </cell>
          <cell r="L160">
            <v>21</v>
          </cell>
          <cell r="M160">
            <v>87</v>
          </cell>
          <cell r="N160">
            <v>82</v>
          </cell>
          <cell r="O160">
            <v>75</v>
          </cell>
          <cell r="P160">
            <v>111</v>
          </cell>
          <cell r="Q160">
            <v>65</v>
          </cell>
          <cell r="R160">
            <v>61</v>
          </cell>
          <cell r="S160">
            <v>830</v>
          </cell>
        </row>
        <row r="161">
          <cell r="H161" t="str">
            <v>105435-P.S.R. TULAHUEN</v>
          </cell>
          <cell r="I161">
            <v>54</v>
          </cell>
          <cell r="J161"/>
          <cell r="K161">
            <v>72</v>
          </cell>
          <cell r="L161">
            <v>76</v>
          </cell>
          <cell r="M161">
            <v>92</v>
          </cell>
          <cell r="N161">
            <v>82</v>
          </cell>
          <cell r="O161">
            <v>65</v>
          </cell>
          <cell r="P161">
            <v>74</v>
          </cell>
          <cell r="Q161">
            <v>67</v>
          </cell>
          <cell r="R161">
            <v>40</v>
          </cell>
          <cell r="S161">
            <v>622</v>
          </cell>
        </row>
        <row r="162">
          <cell r="H162" t="str">
            <v>105436-P.S.R. EL MAITEN</v>
          </cell>
          <cell r="I162"/>
          <cell r="J162">
            <v>11</v>
          </cell>
          <cell r="K162">
            <v>18</v>
          </cell>
          <cell r="L162">
            <v>17</v>
          </cell>
          <cell r="M162">
            <v>28</v>
          </cell>
          <cell r="N162">
            <v>36</v>
          </cell>
          <cell r="O162">
            <v>25</v>
          </cell>
          <cell r="P162">
            <v>25</v>
          </cell>
          <cell r="Q162">
            <v>13</v>
          </cell>
          <cell r="R162">
            <v>14</v>
          </cell>
          <cell r="S162">
            <v>187</v>
          </cell>
        </row>
        <row r="163">
          <cell r="H163" t="str">
            <v>105489-P.S.R. RAMADAS DE TULAHUEN</v>
          </cell>
          <cell r="I163">
            <v>10</v>
          </cell>
          <cell r="J163"/>
          <cell r="K163">
            <v>25</v>
          </cell>
          <cell r="L163">
            <v>10</v>
          </cell>
          <cell r="M163">
            <v>11</v>
          </cell>
          <cell r="N163">
            <v>17</v>
          </cell>
          <cell r="O163">
            <v>17</v>
          </cell>
          <cell r="P163">
            <v>10</v>
          </cell>
          <cell r="Q163">
            <v>6</v>
          </cell>
          <cell r="R163">
            <v>7</v>
          </cell>
          <cell r="S163">
            <v>113</v>
          </cell>
        </row>
        <row r="164">
          <cell r="H164" t="str">
            <v>Total 04304-MONTE PATRIA</v>
          </cell>
          <cell r="I164">
            <v>1851</v>
          </cell>
          <cell r="J164">
            <v>2418</v>
          </cell>
          <cell r="K164">
            <v>2987</v>
          </cell>
          <cell r="L164">
            <v>2097</v>
          </cell>
          <cell r="M164">
            <v>2759</v>
          </cell>
          <cell r="N164">
            <v>2503</v>
          </cell>
          <cell r="O164">
            <v>3181</v>
          </cell>
          <cell r="P164">
            <v>3313</v>
          </cell>
          <cell r="Q164">
            <v>2653</v>
          </cell>
          <cell r="R164">
            <v>2137</v>
          </cell>
          <cell r="S164">
            <v>25899</v>
          </cell>
        </row>
        <row r="165">
          <cell r="H165" t="str">
            <v>04304-PUNITAQUI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  <cell r="S165"/>
        </row>
        <row r="166">
          <cell r="H166" t="str">
            <v>105308-CES. RURAL PUNITAQUI</v>
          </cell>
          <cell r="I166">
            <v>1179</v>
          </cell>
          <cell r="J166">
            <v>386</v>
          </cell>
          <cell r="K166">
            <v>929</v>
          </cell>
          <cell r="L166">
            <v>966</v>
          </cell>
          <cell r="M166">
            <v>1075</v>
          </cell>
          <cell r="N166">
            <v>831</v>
          </cell>
          <cell r="O166">
            <v>734</v>
          </cell>
          <cell r="P166">
            <v>771</v>
          </cell>
          <cell r="Q166">
            <v>734</v>
          </cell>
          <cell r="R166">
            <v>1090</v>
          </cell>
          <cell r="S166">
            <v>8695</v>
          </cell>
        </row>
        <row r="167">
          <cell r="H167" t="str">
            <v>105440-P.S.R. DIVISADERO</v>
          </cell>
          <cell r="I167">
            <v>101</v>
          </cell>
          <cell r="J167">
            <v>126</v>
          </cell>
          <cell r="K167">
            <v>80</v>
          </cell>
          <cell r="L167">
            <v>109</v>
          </cell>
          <cell r="M167">
            <v>140</v>
          </cell>
          <cell r="N167">
            <v>125</v>
          </cell>
          <cell r="O167">
            <v>116</v>
          </cell>
          <cell r="P167">
            <v>156</v>
          </cell>
          <cell r="Q167">
            <v>34</v>
          </cell>
          <cell r="R167">
            <v>192</v>
          </cell>
          <cell r="S167">
            <v>1179</v>
          </cell>
        </row>
        <row r="168">
          <cell r="H168" t="str">
            <v>105442-P.S.R. SAN PEDRO DE QUILES</v>
          </cell>
          <cell r="I168">
            <v>9</v>
          </cell>
          <cell r="J168">
            <v>11</v>
          </cell>
          <cell r="K168">
            <v>13</v>
          </cell>
          <cell r="L168">
            <v>3</v>
          </cell>
          <cell r="M168">
            <v>9</v>
          </cell>
          <cell r="N168">
            <v>5</v>
          </cell>
          <cell r="O168"/>
          <cell r="P168"/>
          <cell r="Q168"/>
          <cell r="R168">
            <v>31</v>
          </cell>
          <cell r="S168">
            <v>81</v>
          </cell>
        </row>
        <row r="169">
          <cell r="H169" t="str">
            <v xml:space="preserve">105508-P.S.R. EL PARRAL DE QUILES  </v>
          </cell>
          <cell r="I169">
            <v>14</v>
          </cell>
          <cell r="J169">
            <v>22</v>
          </cell>
          <cell r="K169">
            <v>19</v>
          </cell>
          <cell r="L169">
            <v>18</v>
          </cell>
          <cell r="M169">
            <v>16</v>
          </cell>
          <cell r="N169">
            <v>21</v>
          </cell>
          <cell r="O169">
            <v>26</v>
          </cell>
          <cell r="P169">
            <v>23</v>
          </cell>
          <cell r="Q169"/>
          <cell r="R169">
            <v>22</v>
          </cell>
          <cell r="S169">
            <v>181</v>
          </cell>
        </row>
        <row r="170">
          <cell r="H170" t="str">
            <v>Total 04304-PUNITAQUI</v>
          </cell>
          <cell r="I170">
            <v>1303</v>
          </cell>
          <cell r="J170">
            <v>545</v>
          </cell>
          <cell r="K170">
            <v>1041</v>
          </cell>
          <cell r="L170">
            <v>1096</v>
          </cell>
          <cell r="M170">
            <v>1240</v>
          </cell>
          <cell r="N170">
            <v>982</v>
          </cell>
          <cell r="O170">
            <v>876</v>
          </cell>
          <cell r="P170">
            <v>950</v>
          </cell>
          <cell r="Q170">
            <v>768</v>
          </cell>
          <cell r="R170">
            <v>1335</v>
          </cell>
          <cell r="S170">
            <v>10136</v>
          </cell>
        </row>
        <row r="171">
          <cell r="H171" t="str">
            <v>04305-RIO HURTADO</v>
          </cell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  <cell r="S171"/>
        </row>
        <row r="172">
          <cell r="H172" t="str">
            <v>105310-CES. RURAL PICHASCA</v>
          </cell>
          <cell r="I172">
            <v>174</v>
          </cell>
          <cell r="J172">
            <v>104</v>
          </cell>
          <cell r="K172">
            <v>86</v>
          </cell>
          <cell r="L172">
            <v>122</v>
          </cell>
          <cell r="M172">
            <v>102</v>
          </cell>
          <cell r="N172">
            <v>154</v>
          </cell>
          <cell r="O172">
            <v>160</v>
          </cell>
          <cell r="P172">
            <v>223</v>
          </cell>
          <cell r="Q172">
            <v>184</v>
          </cell>
          <cell r="R172">
            <v>258</v>
          </cell>
          <cell r="S172">
            <v>1567</v>
          </cell>
        </row>
        <row r="173">
          <cell r="H173" t="str">
            <v>105409-P.S.R. EL CHAÑAR</v>
          </cell>
          <cell r="I173">
            <v>11</v>
          </cell>
          <cell r="J173">
            <v>7</v>
          </cell>
          <cell r="K173">
            <v>12</v>
          </cell>
          <cell r="L173">
            <v>21</v>
          </cell>
          <cell r="M173">
            <v>11</v>
          </cell>
          <cell r="N173">
            <v>24</v>
          </cell>
          <cell r="O173">
            <v>20</v>
          </cell>
          <cell r="P173">
            <v>15</v>
          </cell>
          <cell r="Q173">
            <v>13</v>
          </cell>
          <cell r="R173">
            <v>19</v>
          </cell>
          <cell r="S173">
            <v>153</v>
          </cell>
        </row>
        <row r="174">
          <cell r="H174" t="str">
            <v>105410-P.S.R. HURTADO</v>
          </cell>
          <cell r="I174">
            <v>20</v>
          </cell>
          <cell r="J174">
            <v>11</v>
          </cell>
          <cell r="K174">
            <v>17</v>
          </cell>
          <cell r="L174">
            <v>36</v>
          </cell>
          <cell r="M174">
            <v>14</v>
          </cell>
          <cell r="N174">
            <v>31</v>
          </cell>
          <cell r="O174">
            <v>41</v>
          </cell>
          <cell r="P174">
            <v>13</v>
          </cell>
          <cell r="Q174">
            <v>15</v>
          </cell>
          <cell r="R174">
            <v>27</v>
          </cell>
          <cell r="S174">
            <v>225</v>
          </cell>
        </row>
        <row r="175">
          <cell r="H175" t="str">
            <v>105411-P.S.R. LAS BREAS</v>
          </cell>
          <cell r="I175">
            <v>9</v>
          </cell>
          <cell r="J175">
            <v>10</v>
          </cell>
          <cell r="K175">
            <v>10</v>
          </cell>
          <cell r="L175">
            <v>12</v>
          </cell>
          <cell r="M175">
            <v>11</v>
          </cell>
          <cell r="N175">
            <v>20</v>
          </cell>
          <cell r="O175">
            <v>12</v>
          </cell>
          <cell r="P175">
            <v>19</v>
          </cell>
          <cell r="Q175">
            <v>12</v>
          </cell>
          <cell r="R175">
            <v>16</v>
          </cell>
          <cell r="S175">
            <v>131</v>
          </cell>
        </row>
        <row r="176">
          <cell r="H176" t="str">
            <v>105413-P.S.R. SAMO ALTO</v>
          </cell>
          <cell r="I176">
            <v>43</v>
          </cell>
          <cell r="J176">
            <v>31</v>
          </cell>
          <cell r="K176">
            <v>55</v>
          </cell>
          <cell r="L176"/>
          <cell r="M176">
            <v>50</v>
          </cell>
          <cell r="N176">
            <v>93</v>
          </cell>
          <cell r="O176">
            <v>55</v>
          </cell>
          <cell r="P176">
            <v>1</v>
          </cell>
          <cell r="Q176">
            <v>28</v>
          </cell>
          <cell r="R176">
            <v>52</v>
          </cell>
          <cell r="S176">
            <v>408</v>
          </cell>
        </row>
        <row r="177">
          <cell r="H177" t="str">
            <v>105414-P.S.R. SERON</v>
          </cell>
          <cell r="I177">
            <v>18</v>
          </cell>
          <cell r="J177">
            <v>31</v>
          </cell>
          <cell r="K177">
            <v>35</v>
          </cell>
          <cell r="L177">
            <v>23</v>
          </cell>
          <cell r="M177">
            <v>29</v>
          </cell>
          <cell r="N177">
            <v>23</v>
          </cell>
          <cell r="O177">
            <v>23</v>
          </cell>
          <cell r="P177">
            <v>24</v>
          </cell>
          <cell r="Q177">
            <v>10</v>
          </cell>
          <cell r="R177">
            <v>25</v>
          </cell>
          <cell r="S177">
            <v>241</v>
          </cell>
        </row>
        <row r="178">
          <cell r="H178" t="str">
            <v>105503-P.S.R. TABAQUEROS</v>
          </cell>
          <cell r="I178">
            <v>34</v>
          </cell>
          <cell r="J178">
            <v>16</v>
          </cell>
          <cell r="K178">
            <v>14</v>
          </cell>
          <cell r="L178">
            <v>22</v>
          </cell>
          <cell r="M178">
            <v>14</v>
          </cell>
          <cell r="N178">
            <v>37</v>
          </cell>
          <cell r="O178">
            <v>23</v>
          </cell>
          <cell r="P178">
            <v>20</v>
          </cell>
          <cell r="Q178">
            <v>9</v>
          </cell>
          <cell r="R178">
            <v>25</v>
          </cell>
          <cell r="S178">
            <v>214</v>
          </cell>
        </row>
        <row r="179">
          <cell r="H179" t="str">
            <v>Total 04305-RIO HURTADO</v>
          </cell>
          <cell r="I179">
            <v>309</v>
          </cell>
          <cell r="J179">
            <v>210</v>
          </cell>
          <cell r="K179">
            <v>229</v>
          </cell>
          <cell r="L179">
            <v>236</v>
          </cell>
          <cell r="M179">
            <v>231</v>
          </cell>
          <cell r="N179">
            <v>382</v>
          </cell>
          <cell r="O179">
            <v>334</v>
          </cell>
          <cell r="P179">
            <v>315</v>
          </cell>
          <cell r="Q179">
            <v>271</v>
          </cell>
          <cell r="R179">
            <v>422</v>
          </cell>
          <cell r="S179">
            <v>2939</v>
          </cell>
        </row>
        <row r="180">
          <cell r="H180" t="str">
            <v>Total general</v>
          </cell>
          <cell r="I180">
            <v>51177</v>
          </cell>
          <cell r="J180">
            <v>48256</v>
          </cell>
          <cell r="K180">
            <v>57363</v>
          </cell>
          <cell r="L180">
            <v>49979</v>
          </cell>
          <cell r="M180">
            <v>59684</v>
          </cell>
          <cell r="N180">
            <v>58463</v>
          </cell>
          <cell r="O180">
            <v>59576</v>
          </cell>
          <cell r="P180">
            <v>60860</v>
          </cell>
          <cell r="Q180">
            <v>49959</v>
          </cell>
          <cell r="R180">
            <v>56126</v>
          </cell>
          <cell r="S180">
            <v>551443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/>
          <cell r="Q6"/>
          <cell r="R6"/>
          <cell r="S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457</v>
          </cell>
          <cell r="R9">
            <v>318</v>
          </cell>
          <cell r="S9">
            <v>2960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82</v>
          </cell>
          <cell r="R10">
            <v>142</v>
          </cell>
          <cell r="S10">
            <v>1486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135</v>
          </cell>
          <cell r="R11">
            <v>205</v>
          </cell>
          <cell r="S11">
            <v>1780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143</v>
          </cell>
          <cell r="R12">
            <v>176</v>
          </cell>
          <cell r="S12">
            <v>1951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149</v>
          </cell>
          <cell r="R13">
            <v>218</v>
          </cell>
          <cell r="S13">
            <v>2034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143</v>
          </cell>
          <cell r="R14">
            <v>194</v>
          </cell>
          <cell r="S14">
            <v>1810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21</v>
          </cell>
          <cell r="R15">
            <v>17</v>
          </cell>
          <cell r="S15">
            <v>283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6</v>
          </cell>
          <cell r="Q16">
            <v>6</v>
          </cell>
          <cell r="R16">
            <v>3</v>
          </cell>
          <cell r="S16">
            <v>50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2</v>
          </cell>
          <cell r="R17">
            <v>7</v>
          </cell>
          <cell r="S17">
            <v>63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3</v>
          </cell>
          <cell r="Q18"/>
          <cell r="R18">
            <v>11</v>
          </cell>
          <cell r="S18">
            <v>55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5</v>
          </cell>
          <cell r="Q19">
            <v>9</v>
          </cell>
          <cell r="R19">
            <v>38</v>
          </cell>
          <cell r="S19">
            <v>166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  <cell r="Q20"/>
          <cell r="R20"/>
          <cell r="S20">
            <v>73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18</v>
          </cell>
          <cell r="R21">
            <v>17</v>
          </cell>
          <cell r="S21">
            <v>252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1173</v>
          </cell>
          <cell r="Q22">
            <v>1165</v>
          </cell>
          <cell r="R22">
            <v>1346</v>
          </cell>
          <cell r="S22">
            <v>12987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108</v>
          </cell>
          <cell r="R25">
            <v>90</v>
          </cell>
          <cell r="S25">
            <v>1252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157</v>
          </cell>
          <cell r="R26">
            <v>243</v>
          </cell>
          <cell r="S26">
            <v>2088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295</v>
          </cell>
          <cell r="R27">
            <v>419</v>
          </cell>
          <cell r="S27">
            <v>4151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50</v>
          </cell>
          <cell r="Q28">
            <v>53</v>
          </cell>
          <cell r="R28">
            <v>59</v>
          </cell>
          <cell r="S28">
            <v>578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358</v>
          </cell>
          <cell r="R29">
            <v>501</v>
          </cell>
          <cell r="S29">
            <v>4172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/>
          <cell r="Q30"/>
          <cell r="R30">
            <v>1</v>
          </cell>
          <cell r="S30">
            <v>4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18</v>
          </cell>
          <cell r="R31">
            <v>26</v>
          </cell>
          <cell r="S31">
            <v>188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67</v>
          </cell>
          <cell r="R32">
            <v>54</v>
          </cell>
          <cell r="S32">
            <v>586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2</v>
          </cell>
          <cell r="R33">
            <v>4</v>
          </cell>
          <cell r="S33">
            <v>60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21</v>
          </cell>
          <cell r="R35">
            <v>27</v>
          </cell>
          <cell r="S35">
            <v>349</v>
          </cell>
        </row>
        <row r="36">
          <cell r="H36" t="str">
            <v>200273-CECOF PUNTA MIRA</v>
          </cell>
          <cell r="I36"/>
          <cell r="J36"/>
          <cell r="K36"/>
          <cell r="L36"/>
          <cell r="M36"/>
          <cell r="N36"/>
          <cell r="O36"/>
          <cell r="P36">
            <v>14</v>
          </cell>
          <cell r="Q36">
            <v>16</v>
          </cell>
          <cell r="R36">
            <v>15</v>
          </cell>
          <cell r="S36">
            <v>45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1406</v>
          </cell>
          <cell r="Q37">
            <v>1095</v>
          </cell>
          <cell r="R37">
            <v>1439</v>
          </cell>
          <cell r="S37">
            <v>13473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85</v>
          </cell>
          <cell r="R39">
            <v>94</v>
          </cell>
          <cell r="S39">
            <v>1010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85</v>
          </cell>
          <cell r="R40">
            <v>94</v>
          </cell>
          <cell r="S40">
            <v>1010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L42"/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Q42"/>
          <cell r="R42">
            <v>23</v>
          </cell>
          <cell r="S42">
            <v>150</v>
          </cell>
        </row>
        <row r="43">
          <cell r="H43" t="str">
            <v xml:space="preserve">105500-P.S.R. CALETA HORNOS        </v>
          </cell>
          <cell r="I43"/>
          <cell r="J43"/>
          <cell r="K43">
            <v>0</v>
          </cell>
          <cell r="L43"/>
          <cell r="M43"/>
          <cell r="N43"/>
          <cell r="O43"/>
          <cell r="P43"/>
          <cell r="Q43"/>
          <cell r="R43"/>
          <cell r="S43">
            <v>0</v>
          </cell>
        </row>
        <row r="44">
          <cell r="H44" t="str">
            <v>105505-P.S.R. LOS CHOROS</v>
          </cell>
          <cell r="I44"/>
          <cell r="J44"/>
          <cell r="K44">
            <v>0</v>
          </cell>
          <cell r="L44"/>
          <cell r="M44"/>
          <cell r="N44"/>
          <cell r="O44"/>
          <cell r="P44"/>
          <cell r="Q44"/>
          <cell r="R44"/>
          <cell r="S44">
            <v>0</v>
          </cell>
        </row>
        <row r="45">
          <cell r="H45" t="str">
            <v>105506-P.S.R. EL TRAPICHE</v>
          </cell>
          <cell r="I45"/>
          <cell r="J45"/>
          <cell r="K45">
            <v>0</v>
          </cell>
          <cell r="L45"/>
          <cell r="M45"/>
          <cell r="N45"/>
          <cell r="O45"/>
          <cell r="P45"/>
          <cell r="Q45"/>
          <cell r="R45"/>
          <cell r="S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L46"/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Q46"/>
          <cell r="R46">
            <v>23</v>
          </cell>
          <cell r="S46">
            <v>150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45</v>
          </cell>
          <cell r="R48">
            <v>49</v>
          </cell>
          <cell r="S48">
            <v>662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45</v>
          </cell>
          <cell r="R49">
            <v>49</v>
          </cell>
          <cell r="S49">
            <v>662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  <cell r="S50"/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72</v>
          </cell>
          <cell r="R51">
            <v>133</v>
          </cell>
          <cell r="S51">
            <v>1234</v>
          </cell>
        </row>
        <row r="52">
          <cell r="H52" t="str">
            <v>105467-P.S.R. DIAGUITAS</v>
          </cell>
          <cell r="I52"/>
          <cell r="J52"/>
          <cell r="K52">
            <v>18</v>
          </cell>
          <cell r="L52"/>
          <cell r="M52"/>
          <cell r="N52"/>
          <cell r="O52">
            <v>6</v>
          </cell>
          <cell r="P52">
            <v>10</v>
          </cell>
          <cell r="Q52">
            <v>12</v>
          </cell>
          <cell r="R52">
            <v>21</v>
          </cell>
          <cell r="S52">
            <v>67</v>
          </cell>
        </row>
        <row r="53">
          <cell r="H53" t="str">
            <v>105468-P.S.R. EL MOLLE</v>
          </cell>
          <cell r="I53"/>
          <cell r="J53"/>
          <cell r="K53"/>
          <cell r="L53"/>
          <cell r="M53"/>
          <cell r="N53">
            <v>2</v>
          </cell>
          <cell r="O53">
            <v>8</v>
          </cell>
          <cell r="P53">
            <v>7</v>
          </cell>
          <cell r="Q53">
            <v>3</v>
          </cell>
          <cell r="R53">
            <v>2</v>
          </cell>
          <cell r="S53">
            <v>22</v>
          </cell>
        </row>
        <row r="54">
          <cell r="H54" t="str">
            <v>105469-P.S.R. EL TAMBO</v>
          </cell>
          <cell r="I54">
            <v>0</v>
          </cell>
          <cell r="J54"/>
          <cell r="K54">
            <v>11</v>
          </cell>
          <cell r="L54"/>
          <cell r="M54"/>
          <cell r="N54">
            <v>9</v>
          </cell>
          <cell r="O54">
            <v>12</v>
          </cell>
          <cell r="P54">
            <v>13</v>
          </cell>
          <cell r="Q54">
            <v>11</v>
          </cell>
          <cell r="R54">
            <v>13</v>
          </cell>
          <cell r="S54">
            <v>69</v>
          </cell>
        </row>
        <row r="55">
          <cell r="H55" t="str">
            <v>105470-P.S.R. HUANTA</v>
          </cell>
          <cell r="I55"/>
          <cell r="J55">
            <v>5</v>
          </cell>
          <cell r="K55"/>
          <cell r="L55"/>
          <cell r="M55"/>
          <cell r="N55"/>
          <cell r="O55"/>
          <cell r="P55">
            <v>1</v>
          </cell>
          <cell r="Q55">
            <v>2</v>
          </cell>
          <cell r="R55">
            <v>2</v>
          </cell>
          <cell r="S55">
            <v>10</v>
          </cell>
        </row>
        <row r="56">
          <cell r="H56" t="str">
            <v>105471-P.S.R. PERALILLO</v>
          </cell>
          <cell r="I56">
            <v>0</v>
          </cell>
          <cell r="J56"/>
          <cell r="K56">
            <v>7</v>
          </cell>
          <cell r="L56"/>
          <cell r="M56">
            <v>5</v>
          </cell>
          <cell r="N56">
            <v>4</v>
          </cell>
          <cell r="O56">
            <v>7</v>
          </cell>
          <cell r="P56">
            <v>11</v>
          </cell>
          <cell r="Q56">
            <v>7</v>
          </cell>
          <cell r="R56">
            <v>11</v>
          </cell>
          <cell r="S56">
            <v>52</v>
          </cell>
        </row>
        <row r="57">
          <cell r="H57" t="str">
            <v>105472-P.S.R. RIVADAVIA</v>
          </cell>
          <cell r="I57">
            <v>0</v>
          </cell>
          <cell r="J57"/>
          <cell r="K57">
            <v>9</v>
          </cell>
          <cell r="L57"/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11</v>
          </cell>
          <cell r="R57">
            <v>10</v>
          </cell>
          <cell r="S57">
            <v>46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K58"/>
          <cell r="L58"/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10</v>
          </cell>
          <cell r="R58">
            <v>10</v>
          </cell>
          <cell r="S58">
            <v>45</v>
          </cell>
        </row>
        <row r="59">
          <cell r="H59" t="str">
            <v>105474-P.S.R. CHAPILCA</v>
          </cell>
          <cell r="I59"/>
          <cell r="J59"/>
          <cell r="K59">
            <v>3</v>
          </cell>
          <cell r="L59"/>
          <cell r="M59"/>
          <cell r="N59">
            <v>2</v>
          </cell>
          <cell r="O59"/>
          <cell r="P59">
            <v>3</v>
          </cell>
          <cell r="Q59">
            <v>2</v>
          </cell>
          <cell r="R59">
            <v>5</v>
          </cell>
          <cell r="S59">
            <v>15</v>
          </cell>
        </row>
        <row r="60">
          <cell r="H60" t="str">
            <v>105502-P.S.R. CALINGASTA</v>
          </cell>
          <cell r="I60">
            <v>0</v>
          </cell>
          <cell r="J60"/>
          <cell r="K60"/>
          <cell r="L60"/>
          <cell r="M60">
            <v>0</v>
          </cell>
          <cell r="N60">
            <v>0</v>
          </cell>
          <cell r="O60">
            <v>6</v>
          </cell>
          <cell r="P60">
            <v>23</v>
          </cell>
          <cell r="Q60">
            <v>16</v>
          </cell>
          <cell r="R60">
            <v>26</v>
          </cell>
          <cell r="S60">
            <v>71</v>
          </cell>
        </row>
        <row r="61">
          <cell r="H61" t="str">
            <v>105509-P.S.R. GUALLIGUAICA</v>
          </cell>
          <cell r="I61">
            <v>0</v>
          </cell>
          <cell r="J61"/>
          <cell r="K61">
            <v>4</v>
          </cell>
          <cell r="L61"/>
          <cell r="M61">
            <v>0</v>
          </cell>
          <cell r="N61"/>
          <cell r="O61">
            <v>6</v>
          </cell>
          <cell r="P61">
            <v>4</v>
          </cell>
          <cell r="Q61">
            <v>2</v>
          </cell>
          <cell r="R61">
            <v>6</v>
          </cell>
          <cell r="S61">
            <v>22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246</v>
          </cell>
          <cell r="Q62">
            <v>148</v>
          </cell>
          <cell r="R62">
            <v>239</v>
          </cell>
          <cell r="S62">
            <v>1653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117</v>
          </cell>
          <cell r="R64">
            <v>114</v>
          </cell>
          <cell r="S64">
            <v>1971</v>
          </cell>
        </row>
        <row r="65">
          <cell r="H65" t="str">
            <v>105326-CESFAM SAN RAFAEL</v>
          </cell>
          <cell r="I65"/>
          <cell r="J65"/>
          <cell r="K65"/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49</v>
          </cell>
          <cell r="R65">
            <v>61</v>
          </cell>
          <cell r="S65">
            <v>467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K66"/>
          <cell r="L66">
            <v>5</v>
          </cell>
          <cell r="M66">
            <v>6</v>
          </cell>
          <cell r="N66">
            <v>1</v>
          </cell>
          <cell r="O66"/>
          <cell r="P66">
            <v>1</v>
          </cell>
          <cell r="Q66"/>
          <cell r="R66">
            <v>2</v>
          </cell>
          <cell r="S66">
            <v>22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K67"/>
          <cell r="L67"/>
          <cell r="M67">
            <v>1</v>
          </cell>
          <cell r="N67">
            <v>4</v>
          </cell>
          <cell r="O67"/>
          <cell r="P67"/>
          <cell r="Q67">
            <v>1</v>
          </cell>
          <cell r="R67"/>
          <cell r="S67">
            <v>10</v>
          </cell>
        </row>
        <row r="68">
          <cell r="H68" t="str">
            <v>105445-P.S.R. LIMAHUIDA</v>
          </cell>
          <cell r="I68">
            <v>5</v>
          </cell>
          <cell r="J68"/>
          <cell r="K68"/>
          <cell r="L68"/>
          <cell r="M68">
            <v>2</v>
          </cell>
          <cell r="N68">
            <v>1</v>
          </cell>
          <cell r="O68"/>
          <cell r="P68">
            <v>9</v>
          </cell>
          <cell r="Q68">
            <v>3</v>
          </cell>
          <cell r="R68">
            <v>3</v>
          </cell>
          <cell r="S68">
            <v>23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K69"/>
          <cell r="L69">
            <v>3</v>
          </cell>
          <cell r="M69"/>
          <cell r="N69">
            <v>1</v>
          </cell>
          <cell r="O69"/>
          <cell r="P69"/>
          <cell r="Q69">
            <v>2</v>
          </cell>
          <cell r="R69"/>
          <cell r="S69">
            <v>8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K70"/>
          <cell r="L70">
            <v>3</v>
          </cell>
          <cell r="M70">
            <v>5</v>
          </cell>
          <cell r="N70">
            <v>5</v>
          </cell>
          <cell r="O70"/>
          <cell r="P70">
            <v>3</v>
          </cell>
          <cell r="Q70">
            <v>4</v>
          </cell>
          <cell r="R70">
            <v>2</v>
          </cell>
          <cell r="S70">
            <v>26</v>
          </cell>
        </row>
        <row r="71">
          <cell r="H71" t="str">
            <v>105448-P.S.R. SANTA VIRGINIA</v>
          </cell>
          <cell r="I71">
            <v>2</v>
          </cell>
          <cell r="J71"/>
          <cell r="K71"/>
          <cell r="L71">
            <v>2</v>
          </cell>
          <cell r="M71"/>
          <cell r="N71">
            <v>7</v>
          </cell>
          <cell r="O71"/>
          <cell r="P71">
            <v>3</v>
          </cell>
          <cell r="Q71">
            <v>3</v>
          </cell>
          <cell r="R71">
            <v>1</v>
          </cell>
          <cell r="S71">
            <v>18</v>
          </cell>
        </row>
        <row r="72">
          <cell r="H72" t="str">
            <v>105449-P.S.R. TUNGA NORTE</v>
          </cell>
          <cell r="I72"/>
          <cell r="J72"/>
          <cell r="K72"/>
          <cell r="L72"/>
          <cell r="M72"/>
          <cell r="N72">
            <v>4</v>
          </cell>
          <cell r="O72"/>
          <cell r="P72"/>
          <cell r="Q72">
            <v>1</v>
          </cell>
          <cell r="R72">
            <v>1</v>
          </cell>
          <cell r="S72">
            <v>6</v>
          </cell>
        </row>
        <row r="73">
          <cell r="H73" t="str">
            <v>105485-P.S.R. PLAN DE HORNOS</v>
          </cell>
          <cell r="I73">
            <v>6</v>
          </cell>
          <cell r="J73"/>
          <cell r="K73"/>
          <cell r="L73">
            <v>4</v>
          </cell>
          <cell r="M73">
            <v>3</v>
          </cell>
          <cell r="N73">
            <v>8</v>
          </cell>
          <cell r="O73"/>
          <cell r="P73">
            <v>3</v>
          </cell>
          <cell r="Q73">
            <v>3</v>
          </cell>
          <cell r="R73"/>
          <cell r="S73">
            <v>27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K74"/>
          <cell r="L74">
            <v>6</v>
          </cell>
          <cell r="M74"/>
          <cell r="N74">
            <v>3</v>
          </cell>
          <cell r="O74"/>
          <cell r="P74">
            <v>1</v>
          </cell>
          <cell r="Q74">
            <v>3</v>
          </cell>
          <cell r="R74">
            <v>4</v>
          </cell>
          <cell r="S74">
            <v>22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K75"/>
          <cell r="L75">
            <v>13</v>
          </cell>
          <cell r="M75">
            <v>10</v>
          </cell>
          <cell r="N75">
            <v>8</v>
          </cell>
          <cell r="O75"/>
          <cell r="P75">
            <v>13</v>
          </cell>
          <cell r="Q75">
            <v>7</v>
          </cell>
          <cell r="R75">
            <v>15</v>
          </cell>
          <cell r="S75">
            <v>85</v>
          </cell>
        </row>
        <row r="76">
          <cell r="H76" t="str">
            <v>105496-P.S.R. PINTACURA SUR</v>
          </cell>
          <cell r="I76">
            <v>1</v>
          </cell>
          <cell r="J76"/>
          <cell r="K76"/>
          <cell r="L76">
            <v>2</v>
          </cell>
          <cell r="M76">
            <v>1</v>
          </cell>
          <cell r="N76"/>
          <cell r="O76"/>
          <cell r="P76">
            <v>3</v>
          </cell>
          <cell r="Q76">
            <v>5</v>
          </cell>
          <cell r="R76">
            <v>2</v>
          </cell>
          <cell r="S76">
            <v>14</v>
          </cell>
        </row>
        <row r="77">
          <cell r="H77" t="str">
            <v>105504-P.S.R. SOCAVON</v>
          </cell>
          <cell r="I77">
            <v>1</v>
          </cell>
          <cell r="J77"/>
          <cell r="K77"/>
          <cell r="L77">
            <v>4</v>
          </cell>
          <cell r="M77">
            <v>2</v>
          </cell>
          <cell r="N77">
            <v>4</v>
          </cell>
          <cell r="O77"/>
          <cell r="P77">
            <v>6</v>
          </cell>
          <cell r="Q77">
            <v>2</v>
          </cell>
          <cell r="R77">
            <v>5</v>
          </cell>
          <cell r="S77">
            <v>24</v>
          </cell>
        </row>
        <row r="78">
          <cell r="H78" t="str">
            <v>Total 04201-ILLAPEL</v>
          </cell>
          <cell r="I78">
            <v>579</v>
          </cell>
          <cell r="J78">
            <v>451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200</v>
          </cell>
          <cell r="R78">
            <v>210</v>
          </cell>
          <cell r="S78">
            <v>2723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  <cell r="R79"/>
          <cell r="S79"/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64</v>
          </cell>
          <cell r="R80">
            <v>142</v>
          </cell>
          <cell r="S80">
            <v>915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64</v>
          </cell>
          <cell r="R81">
            <v>142</v>
          </cell>
          <cell r="S81">
            <v>915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  <cell r="Q82"/>
          <cell r="R82"/>
          <cell r="S82"/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202</v>
          </cell>
          <cell r="R83">
            <v>147</v>
          </cell>
          <cell r="S83">
            <v>1367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5</v>
          </cell>
          <cell r="R84">
            <v>1</v>
          </cell>
          <cell r="S84">
            <v>43</v>
          </cell>
        </row>
        <row r="85">
          <cell r="H85" t="str">
            <v>105479-P.S.R. GUANGUALI</v>
          </cell>
          <cell r="I85"/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</v>
          </cell>
          <cell r="R85">
            <v>4</v>
          </cell>
          <cell r="S85">
            <v>30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8</v>
          </cell>
          <cell r="R86">
            <v>9</v>
          </cell>
          <cell r="S86">
            <v>69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/>
          <cell r="M87">
            <v>1</v>
          </cell>
          <cell r="N87"/>
          <cell r="O87">
            <v>1</v>
          </cell>
          <cell r="P87"/>
          <cell r="Q87"/>
          <cell r="R87"/>
          <cell r="S87">
            <v>3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6</v>
          </cell>
          <cell r="R88"/>
          <cell r="S88">
            <v>25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223</v>
          </cell>
          <cell r="R89">
            <v>161</v>
          </cell>
          <cell r="S89">
            <v>1537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  <cell r="Q90"/>
          <cell r="R90"/>
          <cell r="S90"/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201</v>
          </cell>
          <cell r="R91">
            <v>250</v>
          </cell>
          <cell r="S91">
            <v>1794</v>
          </cell>
        </row>
        <row r="92">
          <cell r="H92" t="str">
            <v xml:space="preserve">105452-P.S.R. CUNCUMEN                 </v>
          </cell>
          <cell r="I92"/>
          <cell r="J92"/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1</v>
          </cell>
          <cell r="R92">
            <v>4</v>
          </cell>
          <cell r="S92">
            <v>48</v>
          </cell>
        </row>
        <row r="93">
          <cell r="H93" t="str">
            <v>105453-P.S.R. TRANQUILLA</v>
          </cell>
          <cell r="I93"/>
          <cell r="J93"/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13</v>
          </cell>
          <cell r="R93">
            <v>10</v>
          </cell>
          <cell r="S93">
            <v>94</v>
          </cell>
        </row>
        <row r="94">
          <cell r="H94" t="str">
            <v>105454-P.S.R. CUNLAGUA</v>
          </cell>
          <cell r="I94"/>
          <cell r="J94"/>
          <cell r="K94">
            <v>7</v>
          </cell>
          <cell r="L94">
            <v>2</v>
          </cell>
          <cell r="M94"/>
          <cell r="N94">
            <v>2</v>
          </cell>
          <cell r="O94">
            <v>2</v>
          </cell>
          <cell r="P94"/>
          <cell r="Q94">
            <v>1</v>
          </cell>
          <cell r="R94">
            <v>3</v>
          </cell>
          <cell r="S94">
            <v>17</v>
          </cell>
        </row>
        <row r="95">
          <cell r="H95" t="str">
            <v>105455-P.S.R. CHILLEPIN</v>
          </cell>
          <cell r="I95"/>
          <cell r="J95"/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4</v>
          </cell>
          <cell r="R95">
            <v>6</v>
          </cell>
          <cell r="S95">
            <v>37</v>
          </cell>
        </row>
        <row r="96">
          <cell r="H96" t="str">
            <v>105456-P.S.R. LLIMPO</v>
          </cell>
          <cell r="I96"/>
          <cell r="J96"/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P96"/>
          <cell r="Q96">
            <v>5</v>
          </cell>
          <cell r="R96">
            <v>10</v>
          </cell>
          <cell r="S96">
            <v>60</v>
          </cell>
        </row>
        <row r="97">
          <cell r="H97" t="str">
            <v>105457-P.S.R. SAN AGUSTIN</v>
          </cell>
          <cell r="I97"/>
          <cell r="J97"/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P97"/>
          <cell r="Q97">
            <v>3</v>
          </cell>
          <cell r="R97">
            <v>5</v>
          </cell>
          <cell r="S97">
            <v>22</v>
          </cell>
        </row>
        <row r="98">
          <cell r="H98" t="str">
            <v>105458-P.S.R. TAHUINCO</v>
          </cell>
          <cell r="I98"/>
          <cell r="J98"/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23</v>
          </cell>
          <cell r="R98">
            <v>14</v>
          </cell>
          <cell r="S98">
            <v>148</v>
          </cell>
        </row>
        <row r="99">
          <cell r="H99" t="str">
            <v>105491-P.S.R. QUELEN BAJO</v>
          </cell>
          <cell r="I99"/>
          <cell r="J99"/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20</v>
          </cell>
          <cell r="R99">
            <v>11</v>
          </cell>
          <cell r="S99">
            <v>90</v>
          </cell>
        </row>
        <row r="100">
          <cell r="H100" t="str">
            <v>105492-P.S.R. CAMISA</v>
          </cell>
          <cell r="I100"/>
          <cell r="J100"/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4</v>
          </cell>
          <cell r="R100">
            <v>4</v>
          </cell>
          <cell r="S100">
            <v>30</v>
          </cell>
        </row>
        <row r="101">
          <cell r="H101" t="str">
            <v>105501-P.S.R. ARBOLEDA GRANDE</v>
          </cell>
          <cell r="I101"/>
          <cell r="J101"/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12</v>
          </cell>
          <cell r="R101">
            <v>6</v>
          </cell>
          <cell r="S101">
            <v>67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287</v>
          </cell>
          <cell r="R102">
            <v>323</v>
          </cell>
          <cell r="S102">
            <v>2407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5368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25</v>
          </cell>
          <cell r="R105">
            <v>43</v>
          </cell>
          <cell r="S105">
            <v>616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145</v>
          </cell>
          <cell r="R106">
            <v>206</v>
          </cell>
          <cell r="S106">
            <v>1976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160</v>
          </cell>
          <cell r="R107">
            <v>227</v>
          </cell>
          <cell r="S107">
            <v>1976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24</v>
          </cell>
          <cell r="R108">
            <v>33</v>
          </cell>
          <cell r="S108">
            <v>326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6</v>
          </cell>
          <cell r="R109">
            <v>8</v>
          </cell>
          <cell r="S109">
            <v>143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8</v>
          </cell>
          <cell r="R110">
            <v>13</v>
          </cell>
          <cell r="S110">
            <v>89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L111"/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1</v>
          </cell>
          <cell r="R111">
            <v>8</v>
          </cell>
          <cell r="S111">
            <v>58</v>
          </cell>
        </row>
        <row r="112">
          <cell r="H112" t="str">
            <v>105419-P.S.R. LAS SOSSAS</v>
          </cell>
          <cell r="I112"/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9</v>
          </cell>
          <cell r="R112">
            <v>8</v>
          </cell>
          <cell r="S112">
            <v>92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N113"/>
          <cell r="O113">
            <v>35</v>
          </cell>
          <cell r="P113"/>
          <cell r="Q113"/>
          <cell r="R113"/>
          <cell r="S113">
            <v>96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K114"/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3</v>
          </cell>
          <cell r="R114">
            <v>2</v>
          </cell>
          <cell r="S114">
            <v>18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5</v>
          </cell>
          <cell r="R115">
            <v>4</v>
          </cell>
          <cell r="S115">
            <v>48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</v>
          </cell>
          <cell r="R116">
            <v>1</v>
          </cell>
          <cell r="S116">
            <v>15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10</v>
          </cell>
          <cell r="R117">
            <v>22</v>
          </cell>
          <cell r="S117">
            <v>115</v>
          </cell>
        </row>
        <row r="118">
          <cell r="H118" t="str">
            <v>105510-P.S.R. RECOLETA</v>
          </cell>
          <cell r="I118"/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11</v>
          </cell>
          <cell r="R118">
            <v>13</v>
          </cell>
          <cell r="S118">
            <v>110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25</v>
          </cell>
          <cell r="R119">
            <v>36</v>
          </cell>
          <cell r="S119">
            <v>363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O120"/>
          <cell r="P120">
            <v>37</v>
          </cell>
          <cell r="Q120"/>
          <cell r="R120"/>
          <cell r="S120">
            <v>276</v>
          </cell>
        </row>
        <row r="121">
          <cell r="H121" t="str">
            <v>200258-CECOF LOS COPIHUES</v>
          </cell>
          <cell r="I121"/>
          <cell r="J121">
            <v>20</v>
          </cell>
          <cell r="K121"/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9</v>
          </cell>
          <cell r="R121">
            <v>22</v>
          </cell>
          <cell r="S121">
            <v>172</v>
          </cell>
        </row>
        <row r="122">
          <cell r="H122" t="str">
            <v>200367-CECOF COLONIA LIMARÍ</v>
          </cell>
          <cell r="I122"/>
          <cell r="J122"/>
          <cell r="K122"/>
          <cell r="L122"/>
          <cell r="M122"/>
          <cell r="N122"/>
          <cell r="O122"/>
          <cell r="P122"/>
          <cell r="Q122"/>
          <cell r="R122">
            <v>18</v>
          </cell>
          <cell r="S122">
            <v>18</v>
          </cell>
        </row>
        <row r="123">
          <cell r="H123" t="str">
            <v>Total 04301-OVALLE</v>
          </cell>
          <cell r="I123">
            <v>2076</v>
          </cell>
          <cell r="J123">
            <v>2166</v>
          </cell>
          <cell r="K123">
            <v>2269</v>
          </cell>
          <cell r="L123">
            <v>1702</v>
          </cell>
          <cell r="M123">
            <v>777</v>
          </cell>
          <cell r="N123">
            <v>559</v>
          </cell>
          <cell r="O123">
            <v>616</v>
          </cell>
          <cell r="P123">
            <v>604</v>
          </cell>
          <cell r="Q123">
            <v>442</v>
          </cell>
          <cell r="R123">
            <v>664</v>
          </cell>
          <cell r="S123">
            <v>11875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</row>
        <row r="125">
          <cell r="H125" t="str">
            <v>105105-HOSPITAL COMBARBALA</v>
          </cell>
          <cell r="I125">
            <v>76</v>
          </cell>
          <cell r="J125">
            <v>48</v>
          </cell>
          <cell r="K125">
            <v>44</v>
          </cell>
          <cell r="L125">
            <v>42</v>
          </cell>
          <cell r="M125">
            <v>71</v>
          </cell>
          <cell r="N125">
            <v>50</v>
          </cell>
          <cell r="O125">
            <v>55</v>
          </cell>
          <cell r="P125">
            <v>138</v>
          </cell>
          <cell r="Q125">
            <v>68</v>
          </cell>
          <cell r="R125">
            <v>63</v>
          </cell>
          <cell r="S125">
            <v>655</v>
          </cell>
        </row>
        <row r="126">
          <cell r="H126" t="str">
            <v>105433-P.S.R. SAN LORENZO</v>
          </cell>
          <cell r="I126"/>
          <cell r="J126">
            <v>1</v>
          </cell>
          <cell r="K126">
            <v>1</v>
          </cell>
          <cell r="L126">
            <v>2</v>
          </cell>
          <cell r="M126"/>
          <cell r="N126">
            <v>1</v>
          </cell>
          <cell r="O126"/>
          <cell r="P126">
            <v>1</v>
          </cell>
          <cell r="Q126"/>
          <cell r="R126"/>
          <cell r="S126">
            <v>6</v>
          </cell>
        </row>
        <row r="127">
          <cell r="H127" t="str">
            <v>105434-P.S.R. SAN MARCOS</v>
          </cell>
          <cell r="I127">
            <v>3</v>
          </cell>
          <cell r="J127">
            <v>2</v>
          </cell>
          <cell r="K127">
            <v>5</v>
          </cell>
          <cell r="L127"/>
          <cell r="M127"/>
          <cell r="N127">
            <v>3</v>
          </cell>
          <cell r="O127">
            <v>5</v>
          </cell>
          <cell r="P127">
            <v>5</v>
          </cell>
          <cell r="Q127"/>
          <cell r="R127"/>
          <cell r="S127">
            <v>23</v>
          </cell>
        </row>
        <row r="128">
          <cell r="H128" t="str">
            <v>105441-P.S.R. MANQUEHUA</v>
          </cell>
          <cell r="I128">
            <v>5</v>
          </cell>
          <cell r="J128">
            <v>3</v>
          </cell>
          <cell r="K128"/>
          <cell r="L128">
            <v>7</v>
          </cell>
          <cell r="M128">
            <v>3</v>
          </cell>
          <cell r="N128">
            <v>2</v>
          </cell>
          <cell r="O128">
            <v>4</v>
          </cell>
          <cell r="P128">
            <v>2</v>
          </cell>
          <cell r="Q128">
            <v>4</v>
          </cell>
          <cell r="R128"/>
          <cell r="S128">
            <v>30</v>
          </cell>
        </row>
        <row r="129">
          <cell r="H129" t="str">
            <v xml:space="preserve">105459-P.S.R. BARRANCAS                </v>
          </cell>
          <cell r="I129"/>
          <cell r="J129">
            <v>1</v>
          </cell>
          <cell r="K129">
            <v>2</v>
          </cell>
          <cell r="L129">
            <v>3</v>
          </cell>
          <cell r="M129">
            <v>1</v>
          </cell>
          <cell r="N129">
            <v>4</v>
          </cell>
          <cell r="O129"/>
          <cell r="P129">
            <v>1</v>
          </cell>
          <cell r="Q129">
            <v>5</v>
          </cell>
          <cell r="R129">
            <v>3</v>
          </cell>
          <cell r="S129">
            <v>20</v>
          </cell>
        </row>
        <row r="130">
          <cell r="H130" t="str">
            <v>105460-P.S.R. COGOTI 18</v>
          </cell>
          <cell r="I130">
            <v>3</v>
          </cell>
          <cell r="J130">
            <v>10</v>
          </cell>
          <cell r="K130">
            <v>11</v>
          </cell>
          <cell r="L130">
            <v>7</v>
          </cell>
          <cell r="M130"/>
          <cell r="N130">
            <v>10</v>
          </cell>
          <cell r="O130"/>
          <cell r="P130">
            <v>4</v>
          </cell>
          <cell r="Q130">
            <v>9</v>
          </cell>
          <cell r="R130">
            <v>1</v>
          </cell>
          <cell r="S130">
            <v>55</v>
          </cell>
        </row>
        <row r="131">
          <cell r="H131" t="str">
            <v>105461-P.S.R. EL HUACHO</v>
          </cell>
          <cell r="I131">
            <v>1</v>
          </cell>
          <cell r="J131"/>
          <cell r="K131">
            <v>1</v>
          </cell>
          <cell r="L131">
            <v>2</v>
          </cell>
          <cell r="M131">
            <v>3</v>
          </cell>
          <cell r="N131">
            <v>1</v>
          </cell>
          <cell r="O131">
            <v>1</v>
          </cell>
          <cell r="P131"/>
          <cell r="Q131">
            <v>1</v>
          </cell>
          <cell r="R131">
            <v>3</v>
          </cell>
          <cell r="S131">
            <v>13</v>
          </cell>
        </row>
        <row r="132">
          <cell r="H132" t="str">
            <v>105462-P.S.R. EL SAUCE</v>
          </cell>
          <cell r="I132"/>
          <cell r="J132">
            <v>1</v>
          </cell>
          <cell r="K132">
            <v>9</v>
          </cell>
          <cell r="L132">
            <v>2</v>
          </cell>
          <cell r="M132">
            <v>3</v>
          </cell>
          <cell r="N132">
            <v>1</v>
          </cell>
          <cell r="O132">
            <v>3</v>
          </cell>
          <cell r="P132">
            <v>3</v>
          </cell>
          <cell r="Q132">
            <v>2</v>
          </cell>
          <cell r="R132">
            <v>3</v>
          </cell>
          <cell r="S132">
            <v>27</v>
          </cell>
        </row>
        <row r="133">
          <cell r="H133" t="str">
            <v>105463-P.S.R. QUILITAPIA</v>
          </cell>
          <cell r="I133">
            <v>7</v>
          </cell>
          <cell r="J133">
            <v>2</v>
          </cell>
          <cell r="K133">
            <v>1</v>
          </cell>
          <cell r="L133">
            <v>7</v>
          </cell>
          <cell r="M133">
            <v>2</v>
          </cell>
          <cell r="N133">
            <v>2</v>
          </cell>
          <cell r="O133">
            <v>9</v>
          </cell>
          <cell r="P133">
            <v>5</v>
          </cell>
          <cell r="Q133">
            <v>3</v>
          </cell>
          <cell r="R133">
            <v>3</v>
          </cell>
          <cell r="S133">
            <v>41</v>
          </cell>
        </row>
        <row r="134">
          <cell r="H134" t="str">
            <v>105464-P.S.R. LA LIGUA</v>
          </cell>
          <cell r="I134">
            <v>3</v>
          </cell>
          <cell r="J134">
            <v>5</v>
          </cell>
          <cell r="K134">
            <v>2</v>
          </cell>
          <cell r="L134">
            <v>3</v>
          </cell>
          <cell r="M134"/>
          <cell r="N134">
            <v>2</v>
          </cell>
          <cell r="O134">
            <v>4</v>
          </cell>
          <cell r="P134">
            <v>2</v>
          </cell>
          <cell r="Q134">
            <v>5</v>
          </cell>
          <cell r="R134">
            <v>5</v>
          </cell>
          <cell r="S134">
            <v>31</v>
          </cell>
        </row>
        <row r="135">
          <cell r="H135" t="str">
            <v>105465-P.S.R. RAMADILLA</v>
          </cell>
          <cell r="I135"/>
          <cell r="J135">
            <v>1</v>
          </cell>
          <cell r="K135">
            <v>1</v>
          </cell>
          <cell r="L135">
            <v>3</v>
          </cell>
          <cell r="M135"/>
          <cell r="N135">
            <v>1</v>
          </cell>
          <cell r="O135">
            <v>2</v>
          </cell>
          <cell r="P135">
            <v>2</v>
          </cell>
          <cell r="Q135">
            <v>2</v>
          </cell>
          <cell r="R135"/>
          <cell r="S135">
            <v>12</v>
          </cell>
        </row>
        <row r="136">
          <cell r="H136" t="str">
            <v>105466-P.S.R. VALLE HERMOSO</v>
          </cell>
          <cell r="I136">
            <v>1</v>
          </cell>
          <cell r="J136">
            <v>1</v>
          </cell>
          <cell r="K136">
            <v>1</v>
          </cell>
          <cell r="L136">
            <v>5</v>
          </cell>
          <cell r="M136">
            <v>3</v>
          </cell>
          <cell r="N136">
            <v>4</v>
          </cell>
          <cell r="O136">
            <v>3</v>
          </cell>
          <cell r="P136"/>
          <cell r="Q136">
            <v>3</v>
          </cell>
          <cell r="R136"/>
          <cell r="S136">
            <v>21</v>
          </cell>
        </row>
        <row r="137">
          <cell r="H137" t="str">
            <v>105490-P.S.R. EL DURAZNO</v>
          </cell>
          <cell r="I137">
            <v>5</v>
          </cell>
          <cell r="J137">
            <v>3</v>
          </cell>
          <cell r="K137"/>
          <cell r="L137">
            <v>4</v>
          </cell>
          <cell r="M137"/>
          <cell r="N137">
            <v>6</v>
          </cell>
          <cell r="O137">
            <v>1</v>
          </cell>
          <cell r="P137"/>
          <cell r="Q137"/>
          <cell r="R137"/>
          <cell r="S137">
            <v>19</v>
          </cell>
        </row>
        <row r="138">
          <cell r="H138" t="str">
            <v>Total 04302-COMBARBALÁ</v>
          </cell>
          <cell r="I138">
            <v>104</v>
          </cell>
          <cell r="J138">
            <v>78</v>
          </cell>
          <cell r="K138">
            <v>78</v>
          </cell>
          <cell r="L138">
            <v>87</v>
          </cell>
          <cell r="M138">
            <v>86</v>
          </cell>
          <cell r="N138">
            <v>87</v>
          </cell>
          <cell r="O138">
            <v>87</v>
          </cell>
          <cell r="P138">
            <v>163</v>
          </cell>
          <cell r="Q138">
            <v>102</v>
          </cell>
          <cell r="R138">
            <v>81</v>
          </cell>
          <cell r="S138">
            <v>953</v>
          </cell>
        </row>
        <row r="139">
          <cell r="H139" t="str">
            <v>04304-MONTE PATRIA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  <cell r="S139"/>
        </row>
        <row r="140">
          <cell r="H140" t="str">
            <v>105307-CES. RURAL MONTE PATRIA</v>
          </cell>
          <cell r="I140"/>
          <cell r="J140">
            <v>102</v>
          </cell>
          <cell r="K140">
            <v>100</v>
          </cell>
          <cell r="L140">
            <v>72</v>
          </cell>
          <cell r="M140">
            <v>77</v>
          </cell>
          <cell r="N140">
            <v>56</v>
          </cell>
          <cell r="O140">
            <v>77</v>
          </cell>
          <cell r="P140">
            <v>131</v>
          </cell>
          <cell r="Q140">
            <v>92</v>
          </cell>
          <cell r="R140">
            <v>53</v>
          </cell>
          <cell r="S140">
            <v>760</v>
          </cell>
        </row>
        <row r="141">
          <cell r="H141" t="str">
            <v>105311-CES. RURAL CHAÑARAL ALTO</v>
          </cell>
          <cell r="I141">
            <v>25</v>
          </cell>
          <cell r="J141">
            <v>10</v>
          </cell>
          <cell r="K141">
            <v>55</v>
          </cell>
          <cell r="L141">
            <v>31</v>
          </cell>
          <cell r="M141">
            <v>56</v>
          </cell>
          <cell r="N141">
            <v>36</v>
          </cell>
          <cell r="O141">
            <v>21</v>
          </cell>
          <cell r="P141">
            <v>40</v>
          </cell>
          <cell r="Q141">
            <v>46</v>
          </cell>
          <cell r="R141">
            <v>15</v>
          </cell>
          <cell r="S141">
            <v>335</v>
          </cell>
        </row>
        <row r="142">
          <cell r="H142" t="str">
            <v>105312-CES. RURAL CAREN</v>
          </cell>
          <cell r="I142">
            <v>19</v>
          </cell>
          <cell r="J142">
            <v>16</v>
          </cell>
          <cell r="K142">
            <v>49</v>
          </cell>
          <cell r="L142">
            <v>21</v>
          </cell>
          <cell r="M142">
            <v>28</v>
          </cell>
          <cell r="N142">
            <v>21</v>
          </cell>
          <cell r="O142">
            <v>18</v>
          </cell>
          <cell r="P142">
            <v>18</v>
          </cell>
          <cell r="Q142">
            <v>0</v>
          </cell>
          <cell r="R142">
            <v>25</v>
          </cell>
          <cell r="S142">
            <v>215</v>
          </cell>
        </row>
        <row r="143">
          <cell r="H143" t="str">
            <v>105318-CES. RURAL EL PALQUI</v>
          </cell>
          <cell r="I143">
            <v>0</v>
          </cell>
          <cell r="J143">
            <v>46</v>
          </cell>
          <cell r="K143">
            <v>34</v>
          </cell>
          <cell r="L143">
            <v>40</v>
          </cell>
          <cell r="M143">
            <v>78</v>
          </cell>
          <cell r="N143">
            <v>47</v>
          </cell>
          <cell r="O143">
            <v>63</v>
          </cell>
          <cell r="P143">
            <v>138</v>
          </cell>
          <cell r="Q143">
            <v>86</v>
          </cell>
          <cell r="R143">
            <v>32</v>
          </cell>
          <cell r="S143">
            <v>564</v>
          </cell>
        </row>
        <row r="144">
          <cell r="H144" t="str">
            <v>Total 04304-MONTE PATRIA</v>
          </cell>
          <cell r="I144">
            <v>44</v>
          </cell>
          <cell r="J144">
            <v>174</v>
          </cell>
          <cell r="K144">
            <v>238</v>
          </cell>
          <cell r="L144">
            <v>164</v>
          </cell>
          <cell r="M144">
            <v>239</v>
          </cell>
          <cell r="N144">
            <v>160</v>
          </cell>
          <cell r="O144">
            <v>179</v>
          </cell>
          <cell r="P144">
            <v>327</v>
          </cell>
          <cell r="Q144">
            <v>224</v>
          </cell>
          <cell r="R144">
            <v>125</v>
          </cell>
          <cell r="S144">
            <v>1874</v>
          </cell>
        </row>
        <row r="145">
          <cell r="H145" t="str">
            <v>04304-PUNITAQUI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</row>
        <row r="146">
          <cell r="H146" t="str">
            <v>105308-CES. RURAL 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102</v>
          </cell>
          <cell r="R146">
            <v>107</v>
          </cell>
          <cell r="S146">
            <v>1037</v>
          </cell>
        </row>
        <row r="147">
          <cell r="H147" t="str">
            <v>Total 04304-PUNITAQUI</v>
          </cell>
          <cell r="I147">
            <v>143</v>
          </cell>
          <cell r="J147">
            <v>104</v>
          </cell>
          <cell r="K147">
            <v>115</v>
          </cell>
          <cell r="L147">
            <v>108</v>
          </cell>
          <cell r="M147">
            <v>139</v>
          </cell>
          <cell r="N147">
            <v>64</v>
          </cell>
          <cell r="O147">
            <v>61</v>
          </cell>
          <cell r="P147">
            <v>94</v>
          </cell>
          <cell r="Q147">
            <v>102</v>
          </cell>
          <cell r="R147">
            <v>107</v>
          </cell>
          <cell r="S147">
            <v>1037</v>
          </cell>
        </row>
        <row r="148">
          <cell r="H148" t="str">
            <v>04305-RIO HURTADO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</row>
        <row r="149">
          <cell r="H149" t="str">
            <v>105310-CES. RURAL PICHASCA</v>
          </cell>
          <cell r="I149">
            <v>10</v>
          </cell>
          <cell r="J149">
            <v>6</v>
          </cell>
          <cell r="K149">
            <v>5</v>
          </cell>
          <cell r="L149">
            <v>8</v>
          </cell>
          <cell r="M149">
            <v>2</v>
          </cell>
          <cell r="N149">
            <v>8</v>
          </cell>
          <cell r="O149">
            <v>5</v>
          </cell>
          <cell r="P149">
            <v>6</v>
          </cell>
          <cell r="Q149">
            <v>9</v>
          </cell>
          <cell r="R149">
            <v>5</v>
          </cell>
          <cell r="S149">
            <v>64</v>
          </cell>
        </row>
        <row r="150">
          <cell r="H150" t="str">
            <v>105409-P.S.R. EL CHAÑAR</v>
          </cell>
          <cell r="I150">
            <v>0</v>
          </cell>
          <cell r="J150"/>
          <cell r="K150">
            <v>2</v>
          </cell>
          <cell r="L150"/>
          <cell r="M150"/>
          <cell r="N150">
            <v>0</v>
          </cell>
          <cell r="O150">
            <v>3</v>
          </cell>
          <cell r="P150">
            <v>0</v>
          </cell>
          <cell r="Q150"/>
          <cell r="R150">
            <v>1</v>
          </cell>
          <cell r="S150">
            <v>6</v>
          </cell>
        </row>
        <row r="151">
          <cell r="H151" t="str">
            <v>105410-P.S.R. HURTADO</v>
          </cell>
          <cell r="I151"/>
          <cell r="J151"/>
          <cell r="K151">
            <v>2</v>
          </cell>
          <cell r="L151">
            <v>2</v>
          </cell>
          <cell r="M151"/>
          <cell r="N151"/>
          <cell r="O151">
            <v>1</v>
          </cell>
          <cell r="P151">
            <v>1</v>
          </cell>
          <cell r="Q151">
            <v>2</v>
          </cell>
          <cell r="R151">
            <v>2</v>
          </cell>
          <cell r="S151">
            <v>10</v>
          </cell>
        </row>
        <row r="152">
          <cell r="H152" t="str">
            <v>105411-P.S.R. LAS BREAS</v>
          </cell>
          <cell r="I152">
            <v>0</v>
          </cell>
          <cell r="J152"/>
          <cell r="K152">
            <v>3</v>
          </cell>
          <cell r="L152"/>
          <cell r="M152"/>
          <cell r="N152">
            <v>1</v>
          </cell>
          <cell r="O152"/>
          <cell r="P152"/>
          <cell r="Q152">
            <v>3</v>
          </cell>
          <cell r="R152">
            <v>2</v>
          </cell>
          <cell r="S152">
            <v>9</v>
          </cell>
        </row>
        <row r="153">
          <cell r="H153" t="str">
            <v>105413-P.S.R. SAMO ALTO</v>
          </cell>
          <cell r="I153">
            <v>8</v>
          </cell>
          <cell r="J153">
            <v>4</v>
          </cell>
          <cell r="K153">
            <v>12</v>
          </cell>
          <cell r="L153">
            <v>1</v>
          </cell>
          <cell r="M153">
            <v>4</v>
          </cell>
          <cell r="N153">
            <v>17</v>
          </cell>
          <cell r="O153">
            <v>6</v>
          </cell>
          <cell r="P153">
            <v>4</v>
          </cell>
          <cell r="Q153">
            <v>10</v>
          </cell>
          <cell r="R153">
            <v>9</v>
          </cell>
          <cell r="S153">
            <v>75</v>
          </cell>
        </row>
        <row r="154">
          <cell r="H154" t="str">
            <v>105414-P.S.R. SERON</v>
          </cell>
          <cell r="I154">
            <v>1</v>
          </cell>
          <cell r="J154">
            <v>5</v>
          </cell>
          <cell r="K154">
            <v>1</v>
          </cell>
          <cell r="L154">
            <v>6</v>
          </cell>
          <cell r="M154"/>
          <cell r="N154">
            <v>5</v>
          </cell>
          <cell r="O154">
            <v>1</v>
          </cell>
          <cell r="P154">
            <v>1</v>
          </cell>
          <cell r="Q154"/>
          <cell r="R154">
            <v>4</v>
          </cell>
          <cell r="S154">
            <v>24</v>
          </cell>
        </row>
        <row r="155">
          <cell r="H155" t="str">
            <v>105503-P.S.R. TABAQUEROS</v>
          </cell>
          <cell r="I155">
            <v>3</v>
          </cell>
          <cell r="J155"/>
          <cell r="K155"/>
          <cell r="L155"/>
          <cell r="M155"/>
          <cell r="N155">
            <v>2</v>
          </cell>
          <cell r="O155">
            <v>2</v>
          </cell>
          <cell r="P155">
            <v>2</v>
          </cell>
          <cell r="Q155">
            <v>4</v>
          </cell>
          <cell r="R155">
            <v>1</v>
          </cell>
          <cell r="S155">
            <v>14</v>
          </cell>
        </row>
        <row r="156">
          <cell r="H156" t="str">
            <v>Total 04305-RIO HURTADO</v>
          </cell>
          <cell r="I156">
            <v>22</v>
          </cell>
          <cell r="J156">
            <v>15</v>
          </cell>
          <cell r="K156">
            <v>25</v>
          </cell>
          <cell r="L156">
            <v>17</v>
          </cell>
          <cell r="M156">
            <v>6</v>
          </cell>
          <cell r="N156">
            <v>33</v>
          </cell>
          <cell r="O156">
            <v>18</v>
          </cell>
          <cell r="P156">
            <v>14</v>
          </cell>
          <cell r="Q156">
            <v>28</v>
          </cell>
          <cell r="R156">
            <v>24</v>
          </cell>
          <cell r="S156">
            <v>202</v>
          </cell>
        </row>
        <row r="157">
          <cell r="H157" t="str">
            <v>Total general</v>
          </cell>
          <cell r="I157">
            <v>6318</v>
          </cell>
          <cell r="J157">
            <v>6627</v>
          </cell>
          <cell r="K157">
            <v>6895</v>
          </cell>
          <cell r="L157">
            <v>5069</v>
          </cell>
          <cell r="M157">
            <v>4932</v>
          </cell>
          <cell r="N157">
            <v>4361</v>
          </cell>
          <cell r="O157">
            <v>4884</v>
          </cell>
          <cell r="P157">
            <v>5135</v>
          </cell>
          <cell r="Q157">
            <v>4210</v>
          </cell>
          <cell r="R157">
            <v>5027</v>
          </cell>
          <cell r="S157">
            <v>53458</v>
          </cell>
        </row>
      </sheetData>
      <sheetData sheetId="5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1165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3350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17767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18435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20818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19844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26300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14988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2865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407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384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392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3313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949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2021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11382</v>
          </cell>
          <cell r="R21">
            <v>12958</v>
          </cell>
          <cell r="S21">
            <v>132998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  <cell r="Q22"/>
          <cell r="R22"/>
          <cell r="S22"/>
        </row>
        <row r="23">
          <cell r="H23" t="str">
            <v>105101-HOSPITAL COQUIMBO</v>
          </cell>
          <cell r="I23"/>
          <cell r="J23"/>
          <cell r="K23"/>
          <cell r="L23"/>
          <cell r="M23"/>
          <cell r="N23"/>
          <cell r="O23"/>
          <cell r="P23">
            <v>70</v>
          </cell>
          <cell r="Q23">
            <v>37</v>
          </cell>
          <cell r="R23">
            <v>20</v>
          </cell>
          <cell r="S23">
            <v>127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2845</v>
          </cell>
          <cell r="P24">
            <v>2749</v>
          </cell>
          <cell r="Q24">
            <v>2504</v>
          </cell>
          <cell r="R24">
            <v>2134</v>
          </cell>
          <cell r="S24">
            <v>25623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2738</v>
          </cell>
          <cell r="R25">
            <v>3177</v>
          </cell>
          <cell r="S25">
            <v>30461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3085</v>
          </cell>
          <cell r="R26">
            <v>3496</v>
          </cell>
          <cell r="S26">
            <v>39647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713</v>
          </cell>
          <cell r="Q27">
            <v>649</v>
          </cell>
          <cell r="R27">
            <v>778</v>
          </cell>
          <cell r="S27">
            <v>7292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2593</v>
          </cell>
          <cell r="R28">
            <v>3055</v>
          </cell>
          <cell r="S28">
            <v>30963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L29"/>
          <cell r="M29">
            <v>17</v>
          </cell>
          <cell r="N29">
            <v>15</v>
          </cell>
          <cell r="O29">
            <v>4</v>
          </cell>
          <cell r="P29"/>
          <cell r="Q29">
            <v>15</v>
          </cell>
          <cell r="R29">
            <v>13</v>
          </cell>
          <cell r="S29">
            <v>110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175</v>
          </cell>
          <cell r="R30">
            <v>274</v>
          </cell>
          <cell r="S30">
            <v>2149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777</v>
          </cell>
          <cell r="R31">
            <v>847</v>
          </cell>
          <cell r="S31">
            <v>8355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48</v>
          </cell>
          <cell r="R32">
            <v>47</v>
          </cell>
          <cell r="S32">
            <v>561</v>
          </cell>
        </row>
        <row r="33">
          <cell r="H33" t="str">
            <v>105600-COSAM Tierras Blancas (CESAM)</v>
          </cell>
          <cell r="I33"/>
          <cell r="J33"/>
          <cell r="K33"/>
          <cell r="L33"/>
          <cell r="M33"/>
          <cell r="N33"/>
          <cell r="O33"/>
          <cell r="P33">
            <v>21</v>
          </cell>
          <cell r="Q33">
            <v>14</v>
          </cell>
          <cell r="R33">
            <v>17</v>
          </cell>
          <cell r="S33">
            <v>52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1954</v>
          </cell>
          <cell r="R34">
            <v>310</v>
          </cell>
          <cell r="S34">
            <v>5260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547</v>
          </cell>
          <cell r="R35">
            <v>507</v>
          </cell>
          <cell r="S35">
            <v>5015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16469</v>
          </cell>
          <cell r="P36">
            <v>16410</v>
          </cell>
          <cell r="Q36">
            <v>15136</v>
          </cell>
          <cell r="R36">
            <v>14675</v>
          </cell>
          <cell r="S36">
            <v>155615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1239</v>
          </cell>
          <cell r="R38">
            <v>1563</v>
          </cell>
          <cell r="S38">
            <v>12308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12308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  <cell r="S40"/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77</v>
          </cell>
          <cell r="R41">
            <v>170</v>
          </cell>
          <cell r="S41">
            <v>1487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35</v>
          </cell>
          <cell r="R42">
            <v>132</v>
          </cell>
          <cell r="S42">
            <v>654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10</v>
          </cell>
          <cell r="R43">
            <v>46</v>
          </cell>
          <cell r="S43">
            <v>246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14</v>
          </cell>
          <cell r="R44">
            <v>51</v>
          </cell>
          <cell r="S44">
            <v>405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136</v>
          </cell>
          <cell r="R45">
            <v>399</v>
          </cell>
          <cell r="S45">
            <v>2792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  <cell r="S46"/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212</v>
          </cell>
          <cell r="R47">
            <v>224</v>
          </cell>
          <cell r="S47">
            <v>2325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46</v>
          </cell>
          <cell r="R48">
            <v>53</v>
          </cell>
          <cell r="S48">
            <v>486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28</v>
          </cell>
          <cell r="R49">
            <v>34</v>
          </cell>
          <cell r="S49">
            <v>303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66</v>
          </cell>
          <cell r="R50">
            <v>71</v>
          </cell>
          <cell r="S50">
            <v>704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352</v>
          </cell>
          <cell r="R51">
            <v>382</v>
          </cell>
          <cell r="S51">
            <v>3818</v>
          </cell>
        </row>
        <row r="52">
          <cell r="H52" t="str">
            <v>04106-VICUÑA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  <cell r="S52"/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774</v>
          </cell>
          <cell r="R53">
            <v>987</v>
          </cell>
          <cell r="S53">
            <v>11790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132</v>
          </cell>
          <cell r="R54">
            <v>214</v>
          </cell>
          <cell r="S54">
            <v>1398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37</v>
          </cell>
          <cell r="R55">
            <v>28</v>
          </cell>
          <cell r="S55">
            <v>519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115</v>
          </cell>
          <cell r="R56">
            <v>124</v>
          </cell>
          <cell r="S56">
            <v>1022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27</v>
          </cell>
          <cell r="R57">
            <v>17</v>
          </cell>
          <cell r="S57">
            <v>150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109</v>
          </cell>
          <cell r="R58">
            <v>119</v>
          </cell>
          <cell r="S58">
            <v>1098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97</v>
          </cell>
          <cell r="R59">
            <v>113</v>
          </cell>
          <cell r="S59">
            <v>897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82</v>
          </cell>
          <cell r="R60">
            <v>100</v>
          </cell>
          <cell r="S60">
            <v>915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13</v>
          </cell>
          <cell r="R61">
            <v>42</v>
          </cell>
          <cell r="S61">
            <v>261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140</v>
          </cell>
          <cell r="R62">
            <v>264</v>
          </cell>
          <cell r="S62">
            <v>1865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N63"/>
          <cell r="O63">
            <v>74</v>
          </cell>
          <cell r="P63">
            <v>29</v>
          </cell>
          <cell r="Q63">
            <v>24</v>
          </cell>
          <cell r="R63">
            <v>42</v>
          </cell>
          <cell r="S63">
            <v>329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1550</v>
          </cell>
          <cell r="R64">
            <v>2050</v>
          </cell>
          <cell r="S64">
            <v>20244</v>
          </cell>
        </row>
        <row r="65">
          <cell r="H65" t="str">
            <v>04201-ILLAPEL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/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1501</v>
          </cell>
          <cell r="R66">
            <v>1544</v>
          </cell>
          <cell r="S66">
            <v>20010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551</v>
          </cell>
          <cell r="R67">
            <v>678</v>
          </cell>
          <cell r="S67">
            <v>5809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90</v>
          </cell>
          <cell r="R68">
            <v>69</v>
          </cell>
          <cell r="S68">
            <v>683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48</v>
          </cell>
          <cell r="R69">
            <v>42</v>
          </cell>
          <cell r="S69">
            <v>432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48</v>
          </cell>
          <cell r="R70">
            <v>54</v>
          </cell>
          <cell r="S70">
            <v>459</v>
          </cell>
        </row>
        <row r="71">
          <cell r="H71" t="str">
            <v>105446-P.S.R. MATANCILLA</v>
          </cell>
          <cell r="I71"/>
          <cell r="J71"/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11</v>
          </cell>
          <cell r="R71">
            <v>11</v>
          </cell>
          <cell r="S71">
            <v>116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31</v>
          </cell>
          <cell r="R72">
            <v>54</v>
          </cell>
          <cell r="S72">
            <v>430</v>
          </cell>
        </row>
        <row r="73">
          <cell r="H73" t="str">
            <v>105448-P.S.R. SANTA VIRGINIA</v>
          </cell>
          <cell r="I73"/>
          <cell r="J73"/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19</v>
          </cell>
          <cell r="R73">
            <v>44</v>
          </cell>
          <cell r="S73">
            <v>381</v>
          </cell>
        </row>
        <row r="74">
          <cell r="H74" t="str">
            <v>105449-P.S.R. TUNGA NORTE</v>
          </cell>
          <cell r="I74"/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22</v>
          </cell>
          <cell r="R74">
            <v>19</v>
          </cell>
          <cell r="S74">
            <v>209</v>
          </cell>
        </row>
        <row r="75">
          <cell r="H75" t="str">
            <v>105485-P.S.R. PLAN DE HORNOS</v>
          </cell>
          <cell r="I75">
            <v>72</v>
          </cell>
          <cell r="J75"/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65</v>
          </cell>
          <cell r="R75">
            <v>115</v>
          </cell>
          <cell r="S75">
            <v>754</v>
          </cell>
        </row>
        <row r="76">
          <cell r="H76" t="str">
            <v>105486-P.S.R. TUNGA SUR</v>
          </cell>
          <cell r="I76">
            <v>30</v>
          </cell>
          <cell r="J76"/>
          <cell r="K76">
            <v>28</v>
          </cell>
          <cell r="L76">
            <v>21</v>
          </cell>
          <cell r="M76"/>
          <cell r="N76">
            <v>31</v>
          </cell>
          <cell r="O76">
            <v>36</v>
          </cell>
          <cell r="P76">
            <v>18</v>
          </cell>
          <cell r="Q76">
            <v>25</v>
          </cell>
          <cell r="R76">
            <v>30</v>
          </cell>
          <cell r="S76">
            <v>219</v>
          </cell>
        </row>
        <row r="77">
          <cell r="H77" t="str">
            <v>105487-P.S.R. CAÑAS UNO</v>
          </cell>
          <cell r="I77">
            <v>110</v>
          </cell>
          <cell r="J77"/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109</v>
          </cell>
          <cell r="R77">
            <v>135</v>
          </cell>
          <cell r="S77">
            <v>1140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22</v>
          </cell>
          <cell r="R78">
            <v>29</v>
          </cell>
          <cell r="S78">
            <v>304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39</v>
          </cell>
          <cell r="R79">
            <v>33</v>
          </cell>
          <cell r="S79">
            <v>344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2581</v>
          </cell>
          <cell r="R80">
            <v>2857</v>
          </cell>
          <cell r="S80">
            <v>31290</v>
          </cell>
        </row>
        <row r="81">
          <cell r="H81" t="str">
            <v>04202-CANELA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S81"/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600</v>
          </cell>
          <cell r="R82">
            <v>796</v>
          </cell>
          <cell r="S82">
            <v>7051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68</v>
          </cell>
          <cell r="R83">
            <v>132</v>
          </cell>
          <cell r="S83">
            <v>1028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35</v>
          </cell>
          <cell r="R84">
            <v>32</v>
          </cell>
          <cell r="S84">
            <v>275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34</v>
          </cell>
          <cell r="R85">
            <v>64</v>
          </cell>
          <cell r="S85">
            <v>473</v>
          </cell>
        </row>
        <row r="86">
          <cell r="H86" t="str">
            <v>105483-P.S.R. LOS RULOS</v>
          </cell>
          <cell r="I86"/>
          <cell r="J86">
            <v>16</v>
          </cell>
          <cell r="K86"/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14</v>
          </cell>
          <cell r="R86">
            <v>26</v>
          </cell>
          <cell r="S86">
            <v>192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32</v>
          </cell>
          <cell r="R87">
            <v>58</v>
          </cell>
          <cell r="S87">
            <v>560</v>
          </cell>
        </row>
        <row r="88">
          <cell r="H88" t="str">
            <v>105488-P.S.R. ESPIRITU SANTO</v>
          </cell>
          <cell r="I88"/>
          <cell r="J88">
            <v>17</v>
          </cell>
          <cell r="K88"/>
          <cell r="L88"/>
          <cell r="M88"/>
          <cell r="N88">
            <v>14</v>
          </cell>
          <cell r="O88">
            <v>14</v>
          </cell>
          <cell r="P88"/>
          <cell r="Q88">
            <v>11</v>
          </cell>
          <cell r="R88">
            <v>14</v>
          </cell>
          <cell r="S88">
            <v>70</v>
          </cell>
        </row>
        <row r="89">
          <cell r="H89" t="str">
            <v>105493-P.S.R. MINCHA SUR</v>
          </cell>
          <cell r="I89">
            <v>14</v>
          </cell>
          <cell r="J89"/>
          <cell r="K89">
            <v>13</v>
          </cell>
          <cell r="L89">
            <v>28</v>
          </cell>
          <cell r="M89"/>
          <cell r="N89">
            <v>10</v>
          </cell>
          <cell r="O89">
            <v>16</v>
          </cell>
          <cell r="P89">
            <v>16</v>
          </cell>
          <cell r="Q89">
            <v>18</v>
          </cell>
          <cell r="R89">
            <v>18</v>
          </cell>
          <cell r="S89">
            <v>133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K90"/>
          <cell r="L90">
            <v>16</v>
          </cell>
          <cell r="M90"/>
          <cell r="N90">
            <v>7</v>
          </cell>
          <cell r="O90">
            <v>9</v>
          </cell>
          <cell r="P90">
            <v>12</v>
          </cell>
          <cell r="Q90">
            <v>11</v>
          </cell>
          <cell r="R90"/>
          <cell r="S90">
            <v>88</v>
          </cell>
        </row>
        <row r="91">
          <cell r="H91" t="str">
            <v>105498-P.S.R. QUEBRADA DE LINARES</v>
          </cell>
          <cell r="I91"/>
          <cell r="J91">
            <v>13</v>
          </cell>
          <cell r="K91">
            <v>12</v>
          </cell>
          <cell r="L91"/>
          <cell r="M91"/>
          <cell r="N91">
            <v>17</v>
          </cell>
          <cell r="O91">
            <v>12</v>
          </cell>
          <cell r="P91">
            <v>13</v>
          </cell>
          <cell r="Q91">
            <v>10</v>
          </cell>
          <cell r="R91">
            <v>10</v>
          </cell>
          <cell r="S91">
            <v>87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833</v>
          </cell>
          <cell r="R92">
            <v>1150</v>
          </cell>
          <cell r="S92">
            <v>9957</v>
          </cell>
        </row>
        <row r="93">
          <cell r="H93" t="str">
            <v>04203-LOS VILOS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  <cell r="S93"/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2008</v>
          </cell>
          <cell r="R94">
            <v>2298</v>
          </cell>
          <cell r="S94">
            <v>21126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85</v>
          </cell>
          <cell r="R95">
            <v>84</v>
          </cell>
          <cell r="S95">
            <v>1085</v>
          </cell>
        </row>
        <row r="96">
          <cell r="H96" t="str">
            <v>105479-P.S.R. GUANGUALI</v>
          </cell>
          <cell r="I96"/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37</v>
          </cell>
          <cell r="R96">
            <v>44</v>
          </cell>
          <cell r="S96">
            <v>386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57</v>
          </cell>
          <cell r="R97">
            <v>39</v>
          </cell>
          <cell r="S97">
            <v>849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9</v>
          </cell>
          <cell r="R98">
            <v>12</v>
          </cell>
          <cell r="S98">
            <v>170</v>
          </cell>
        </row>
        <row r="99">
          <cell r="H99" t="str">
            <v>105511-P.S.R. LOS CONDORES</v>
          </cell>
          <cell r="I99"/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39</v>
          </cell>
          <cell r="R99">
            <v>23</v>
          </cell>
          <cell r="S99">
            <v>356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2235</v>
          </cell>
          <cell r="R100">
            <v>2500</v>
          </cell>
          <cell r="S100">
            <v>23972</v>
          </cell>
        </row>
        <row r="101">
          <cell r="H101" t="str">
            <v>04204-SALAMANCA</v>
          </cell>
          <cell r="I101"/>
          <cell r="J101"/>
          <cell r="K101"/>
          <cell r="L101"/>
          <cell r="M101"/>
          <cell r="N101"/>
          <cell r="O101"/>
          <cell r="P101"/>
          <cell r="Q101"/>
          <cell r="R101"/>
          <cell r="S101"/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1277</v>
          </cell>
          <cell r="R102">
            <v>1508</v>
          </cell>
          <cell r="S102">
            <v>14074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652</v>
          </cell>
          <cell r="R103">
            <v>683</v>
          </cell>
          <cell r="S103">
            <v>4360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64</v>
          </cell>
          <cell r="R104">
            <v>77</v>
          </cell>
          <cell r="S104">
            <v>600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M105"/>
          <cell r="N105">
            <v>49</v>
          </cell>
          <cell r="O105">
            <v>61</v>
          </cell>
          <cell r="P105">
            <v>35</v>
          </cell>
          <cell r="Q105">
            <v>53</v>
          </cell>
          <cell r="R105">
            <v>55</v>
          </cell>
          <cell r="S105">
            <v>373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98</v>
          </cell>
          <cell r="R106">
            <v>45</v>
          </cell>
          <cell r="S106">
            <v>584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114</v>
          </cell>
          <cell r="R107">
            <v>102</v>
          </cell>
          <cell r="S107">
            <v>838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104</v>
          </cell>
          <cell r="R108">
            <v>51</v>
          </cell>
          <cell r="S108">
            <v>476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88</v>
          </cell>
          <cell r="R109">
            <v>21</v>
          </cell>
          <cell r="S109">
            <v>441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52</v>
          </cell>
          <cell r="R110">
            <v>75</v>
          </cell>
          <cell r="S110">
            <v>723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113</v>
          </cell>
          <cell r="R111">
            <v>86</v>
          </cell>
          <cell r="S111">
            <v>707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110</v>
          </cell>
          <cell r="R112">
            <v>64</v>
          </cell>
          <cell r="S112">
            <v>699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2725</v>
          </cell>
          <cell r="R113">
            <v>2767</v>
          </cell>
          <cell r="S113">
            <v>23875</v>
          </cell>
        </row>
        <row r="114">
          <cell r="H114" t="str">
            <v>04301-OVALLE</v>
          </cell>
          <cell r="I114"/>
          <cell r="J114"/>
          <cell r="K114"/>
          <cell r="L114"/>
          <cell r="M114"/>
          <cell r="N114"/>
          <cell r="O114"/>
          <cell r="P114"/>
          <cell r="Q114"/>
          <cell r="R114"/>
          <cell r="S114"/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N115"/>
          <cell r="O115">
            <v>43</v>
          </cell>
          <cell r="P115">
            <v>40</v>
          </cell>
          <cell r="Q115">
            <v>36</v>
          </cell>
          <cell r="R115">
            <v>56</v>
          </cell>
          <cell r="S115">
            <v>326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453</v>
          </cell>
          <cell r="R116">
            <v>636</v>
          </cell>
          <cell r="S116">
            <v>7070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1437</v>
          </cell>
          <cell r="R117">
            <v>1860</v>
          </cell>
          <cell r="S117">
            <v>16590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2276</v>
          </cell>
          <cell r="R118">
            <v>3082</v>
          </cell>
          <cell r="S118">
            <v>26448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762</v>
          </cell>
          <cell r="O119">
            <v>548</v>
          </cell>
          <cell r="P119">
            <v>610</v>
          </cell>
          <cell r="Q119">
            <v>448</v>
          </cell>
          <cell r="R119">
            <v>740</v>
          </cell>
          <cell r="S119">
            <v>5449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110</v>
          </cell>
          <cell r="R120">
            <v>58</v>
          </cell>
          <cell r="S120">
            <v>744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104</v>
          </cell>
          <cell r="R121">
            <v>188</v>
          </cell>
          <cell r="S121">
            <v>2017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105</v>
          </cell>
          <cell r="R122">
            <v>145</v>
          </cell>
          <cell r="S122">
            <v>1348</v>
          </cell>
        </row>
        <row r="123">
          <cell r="H123" t="str">
            <v>105419-P.S.R. LAS SOSSAS</v>
          </cell>
          <cell r="I123"/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24</v>
          </cell>
          <cell r="R123">
            <v>49</v>
          </cell>
          <cell r="S123">
            <v>297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Q124"/>
          <cell r="R124"/>
          <cell r="S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39</v>
          </cell>
          <cell r="R125">
            <v>14</v>
          </cell>
          <cell r="S125">
            <v>353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95</v>
          </cell>
          <cell r="R126">
            <v>121</v>
          </cell>
          <cell r="S126">
            <v>761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15</v>
          </cell>
          <cell r="R127">
            <v>68</v>
          </cell>
          <cell r="S127">
            <v>290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66</v>
          </cell>
          <cell r="R128">
            <v>165</v>
          </cell>
          <cell r="S128">
            <v>1177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104</v>
          </cell>
          <cell r="R129">
            <v>145</v>
          </cell>
          <cell r="S129">
            <v>1414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231</v>
          </cell>
          <cell r="R130">
            <v>471</v>
          </cell>
          <cell r="S130">
            <v>4180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191</v>
          </cell>
          <cell r="R131">
            <v>262</v>
          </cell>
          <cell r="S131">
            <v>2826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251</v>
          </cell>
          <cell r="R132">
            <v>303</v>
          </cell>
          <cell r="S132">
            <v>2916</v>
          </cell>
        </row>
        <row r="133">
          <cell r="H133" t="str">
            <v>200367-CECOF COLONIA LIMARÍ</v>
          </cell>
          <cell r="I133"/>
          <cell r="J133"/>
          <cell r="K133"/>
          <cell r="L133"/>
          <cell r="M133"/>
          <cell r="N133"/>
          <cell r="O133"/>
          <cell r="P133"/>
          <cell r="Q133">
            <v>221</v>
          </cell>
          <cell r="R133">
            <v>363</v>
          </cell>
          <cell r="S133">
            <v>584</v>
          </cell>
        </row>
        <row r="134">
          <cell r="H134" t="str">
            <v>Total 04301-OVALLE</v>
          </cell>
          <cell r="I134">
            <v>5943</v>
          </cell>
          <cell r="J134">
            <v>6033</v>
          </cell>
          <cell r="K134">
            <v>7991</v>
          </cell>
          <cell r="L134">
            <v>7771</v>
          </cell>
          <cell r="M134">
            <v>8781</v>
          </cell>
          <cell r="N134">
            <v>8703</v>
          </cell>
          <cell r="O134">
            <v>7192</v>
          </cell>
          <cell r="P134">
            <v>8857</v>
          </cell>
          <cell r="Q134">
            <v>6206</v>
          </cell>
          <cell r="R134">
            <v>8726</v>
          </cell>
          <cell r="S134">
            <v>76203</v>
          </cell>
        </row>
        <row r="135">
          <cell r="H135" t="str">
            <v>04302-COMBARBALÁ</v>
          </cell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</row>
        <row r="136">
          <cell r="H136" t="str">
            <v>105105-HOSPITAL COMBARBALA</v>
          </cell>
          <cell r="I136">
            <v>1884</v>
          </cell>
          <cell r="J136">
            <v>1511</v>
          </cell>
          <cell r="K136">
            <v>1154</v>
          </cell>
          <cell r="L136">
            <v>1182</v>
          </cell>
          <cell r="M136">
            <v>1488</v>
          </cell>
          <cell r="N136">
            <v>1481</v>
          </cell>
          <cell r="O136">
            <v>1555</v>
          </cell>
          <cell r="P136">
            <v>1508</v>
          </cell>
          <cell r="Q136">
            <v>1284</v>
          </cell>
          <cell r="R136">
            <v>1419</v>
          </cell>
          <cell r="S136">
            <v>14466</v>
          </cell>
        </row>
        <row r="137">
          <cell r="H137" t="str">
            <v>105433-P.S.R. SAN LORENZO</v>
          </cell>
          <cell r="I137">
            <v>15</v>
          </cell>
          <cell r="J137"/>
          <cell r="K137">
            <v>14</v>
          </cell>
          <cell r="L137">
            <v>12</v>
          </cell>
          <cell r="M137"/>
          <cell r="N137"/>
          <cell r="O137"/>
          <cell r="P137">
            <v>16</v>
          </cell>
          <cell r="Q137">
            <v>14</v>
          </cell>
          <cell r="R137">
            <v>37</v>
          </cell>
          <cell r="S137">
            <v>108</v>
          </cell>
        </row>
        <row r="138">
          <cell r="H138" t="str">
            <v>105434-P.S.R. SAN MARCOS</v>
          </cell>
          <cell r="I138">
            <v>54</v>
          </cell>
          <cell r="J138">
            <v>36</v>
          </cell>
          <cell r="K138">
            <v>20</v>
          </cell>
          <cell r="L138">
            <v>21</v>
          </cell>
          <cell r="M138"/>
          <cell r="N138"/>
          <cell r="O138">
            <v>52</v>
          </cell>
          <cell r="P138">
            <v>37</v>
          </cell>
          <cell r="Q138">
            <v>57</v>
          </cell>
          <cell r="R138">
            <v>105</v>
          </cell>
          <cell r="S138">
            <v>382</v>
          </cell>
        </row>
        <row r="139">
          <cell r="H139" t="str">
            <v>105441-P.S.R. MANQUEHUA</v>
          </cell>
          <cell r="I139">
            <v>56</v>
          </cell>
          <cell r="J139">
            <v>67</v>
          </cell>
          <cell r="K139">
            <v>36</v>
          </cell>
          <cell r="L139">
            <v>82</v>
          </cell>
          <cell r="M139">
            <v>64</v>
          </cell>
          <cell r="N139">
            <v>36</v>
          </cell>
          <cell r="O139">
            <v>49</v>
          </cell>
          <cell r="P139">
            <v>35</v>
          </cell>
          <cell r="Q139">
            <v>73</v>
          </cell>
          <cell r="R139"/>
          <cell r="S139">
            <v>498</v>
          </cell>
        </row>
        <row r="140">
          <cell r="H140" t="str">
            <v xml:space="preserve">105459-P.S.R. BARRANCAS                </v>
          </cell>
          <cell r="I140">
            <v>78</v>
          </cell>
          <cell r="J140">
            <v>63</v>
          </cell>
          <cell r="K140">
            <v>85</v>
          </cell>
          <cell r="L140">
            <v>47</v>
          </cell>
          <cell r="M140">
            <v>34</v>
          </cell>
          <cell r="N140">
            <v>28</v>
          </cell>
          <cell r="O140">
            <v>40</v>
          </cell>
          <cell r="P140">
            <v>40</v>
          </cell>
          <cell r="Q140">
            <v>74</v>
          </cell>
          <cell r="R140">
            <v>121</v>
          </cell>
          <cell r="S140">
            <v>610</v>
          </cell>
        </row>
        <row r="141">
          <cell r="H141" t="str">
            <v>105460-P.S.R. COGOTI 18</v>
          </cell>
          <cell r="I141">
            <v>83</v>
          </cell>
          <cell r="J141">
            <v>74</v>
          </cell>
          <cell r="K141">
            <v>88</v>
          </cell>
          <cell r="L141">
            <v>83</v>
          </cell>
          <cell r="M141">
            <v>6</v>
          </cell>
          <cell r="N141"/>
          <cell r="O141">
            <v>15</v>
          </cell>
          <cell r="P141">
            <v>106</v>
          </cell>
          <cell r="Q141">
            <v>114</v>
          </cell>
          <cell r="R141">
            <v>141</v>
          </cell>
          <cell r="S141">
            <v>710</v>
          </cell>
        </row>
        <row r="142">
          <cell r="H142" t="str">
            <v>105461-P.S.R. EL HUACHO</v>
          </cell>
          <cell r="I142"/>
          <cell r="J142"/>
          <cell r="K142">
            <v>18</v>
          </cell>
          <cell r="L142">
            <v>18</v>
          </cell>
          <cell r="M142">
            <v>22</v>
          </cell>
          <cell r="N142">
            <v>24</v>
          </cell>
          <cell r="O142">
            <v>18</v>
          </cell>
          <cell r="P142"/>
          <cell r="Q142">
            <v>16</v>
          </cell>
          <cell r="R142">
            <v>34</v>
          </cell>
          <cell r="S142">
            <v>150</v>
          </cell>
        </row>
        <row r="143">
          <cell r="H143" t="str">
            <v>105462-P.S.R. EL SAUCE</v>
          </cell>
          <cell r="I143">
            <v>47</v>
          </cell>
          <cell r="J143">
            <v>24</v>
          </cell>
          <cell r="K143">
            <v>73</v>
          </cell>
          <cell r="L143">
            <v>37</v>
          </cell>
          <cell r="M143">
            <v>34</v>
          </cell>
          <cell r="N143">
            <v>66</v>
          </cell>
          <cell r="O143">
            <v>48</v>
          </cell>
          <cell r="P143">
            <v>26</v>
          </cell>
          <cell r="Q143">
            <v>33</v>
          </cell>
          <cell r="R143">
            <v>47</v>
          </cell>
          <cell r="S143">
            <v>435</v>
          </cell>
        </row>
        <row r="144">
          <cell r="H144" t="str">
            <v>105463-P.S.R. QUILITAPIA</v>
          </cell>
          <cell r="I144">
            <v>88</v>
          </cell>
          <cell r="J144">
            <v>71</v>
          </cell>
          <cell r="K144">
            <v>36</v>
          </cell>
          <cell r="L144">
            <v>74</v>
          </cell>
          <cell r="M144">
            <v>40</v>
          </cell>
          <cell r="N144">
            <v>84</v>
          </cell>
          <cell r="O144">
            <v>82</v>
          </cell>
          <cell r="P144">
            <v>78</v>
          </cell>
          <cell r="Q144">
            <v>72</v>
          </cell>
          <cell r="R144">
            <v>52</v>
          </cell>
          <cell r="S144">
            <v>677</v>
          </cell>
        </row>
        <row r="145">
          <cell r="H145" t="str">
            <v>105464-P.S.R. LA LIGUA</v>
          </cell>
          <cell r="I145">
            <v>49</v>
          </cell>
          <cell r="J145">
            <v>43</v>
          </cell>
          <cell r="K145">
            <v>20</v>
          </cell>
          <cell r="L145">
            <v>22</v>
          </cell>
          <cell r="M145">
            <v>18</v>
          </cell>
          <cell r="N145"/>
          <cell r="O145">
            <v>57</v>
          </cell>
          <cell r="P145">
            <v>75</v>
          </cell>
          <cell r="Q145">
            <v>62</v>
          </cell>
          <cell r="R145">
            <v>102</v>
          </cell>
          <cell r="S145">
            <v>448</v>
          </cell>
        </row>
        <row r="146">
          <cell r="H146" t="str">
            <v>105465-P.S.R. RAMADILLA</v>
          </cell>
          <cell r="I146">
            <v>26</v>
          </cell>
          <cell r="J146">
            <v>26</v>
          </cell>
          <cell r="K146">
            <v>27</v>
          </cell>
          <cell r="L146">
            <v>24</v>
          </cell>
          <cell r="M146">
            <v>36</v>
          </cell>
          <cell r="N146">
            <v>27</v>
          </cell>
          <cell r="O146">
            <v>19</v>
          </cell>
          <cell r="P146">
            <v>21</v>
          </cell>
          <cell r="Q146">
            <v>36</v>
          </cell>
          <cell r="R146">
            <v>19</v>
          </cell>
          <cell r="S146">
            <v>261</v>
          </cell>
        </row>
        <row r="147">
          <cell r="H147" t="str">
            <v>105466-P.S.R. VALLE HERMOSO</v>
          </cell>
          <cell r="I147">
            <v>54</v>
          </cell>
          <cell r="J147">
            <v>16</v>
          </cell>
          <cell r="K147">
            <v>33</v>
          </cell>
          <cell r="L147">
            <v>51</v>
          </cell>
          <cell r="M147">
            <v>13</v>
          </cell>
          <cell r="N147">
            <v>37</v>
          </cell>
          <cell r="O147">
            <v>42</v>
          </cell>
          <cell r="P147">
            <v>39</v>
          </cell>
          <cell r="Q147">
            <v>41</v>
          </cell>
          <cell r="R147">
            <v>39</v>
          </cell>
          <cell r="S147">
            <v>365</v>
          </cell>
        </row>
        <row r="148">
          <cell r="H148" t="str">
            <v>105490-P.S.R. EL DURAZNO</v>
          </cell>
          <cell r="I148">
            <v>27</v>
          </cell>
          <cell r="J148">
            <v>36</v>
          </cell>
          <cell r="K148">
            <v>20</v>
          </cell>
          <cell r="L148">
            <v>51</v>
          </cell>
          <cell r="M148">
            <v>18</v>
          </cell>
          <cell r="N148"/>
          <cell r="O148"/>
          <cell r="P148">
            <v>30</v>
          </cell>
          <cell r="Q148">
            <v>16</v>
          </cell>
          <cell r="R148">
            <v>89</v>
          </cell>
          <cell r="S148">
            <v>287</v>
          </cell>
        </row>
        <row r="149">
          <cell r="H149" t="str">
            <v>Total 04302-COMBARBALÁ</v>
          </cell>
          <cell r="I149">
            <v>2461</v>
          </cell>
          <cell r="J149">
            <v>1967</v>
          </cell>
          <cell r="K149">
            <v>1624</v>
          </cell>
          <cell r="L149">
            <v>1704</v>
          </cell>
          <cell r="M149">
            <v>1773</v>
          </cell>
          <cell r="N149">
            <v>1783</v>
          </cell>
          <cell r="O149">
            <v>1977</v>
          </cell>
          <cell r="P149">
            <v>2011</v>
          </cell>
          <cell r="Q149">
            <v>1892</v>
          </cell>
          <cell r="R149">
            <v>2205</v>
          </cell>
          <cell r="S149">
            <v>19397</v>
          </cell>
        </row>
        <row r="150">
          <cell r="H150" t="str">
            <v>04304-MONTE PATRIA</v>
          </cell>
          <cell r="I150"/>
          <cell r="J150"/>
          <cell r="K150"/>
          <cell r="L150"/>
          <cell r="M150"/>
          <cell r="N150"/>
          <cell r="O150"/>
          <cell r="P150"/>
          <cell r="Q150"/>
          <cell r="R150"/>
          <cell r="S150"/>
        </row>
        <row r="151">
          <cell r="H151" t="str">
            <v>105307-CES. RURAL MONTE PATRIA</v>
          </cell>
          <cell r="I151">
            <v>508</v>
          </cell>
          <cell r="J151">
            <v>987</v>
          </cell>
          <cell r="K151">
            <v>1004</v>
          </cell>
          <cell r="L151">
            <v>742</v>
          </cell>
          <cell r="M151">
            <v>680</v>
          </cell>
          <cell r="N151">
            <v>903</v>
          </cell>
          <cell r="O151">
            <v>938</v>
          </cell>
          <cell r="P151">
            <v>1056</v>
          </cell>
          <cell r="Q151">
            <v>865</v>
          </cell>
          <cell r="R151">
            <v>992</v>
          </cell>
          <cell r="S151">
            <v>8675</v>
          </cell>
        </row>
        <row r="152">
          <cell r="H152" t="str">
            <v>105311-CES. RURAL CHAÑARAL ALTO</v>
          </cell>
          <cell r="I152">
            <v>276</v>
          </cell>
          <cell r="J152">
            <v>408</v>
          </cell>
          <cell r="K152">
            <v>536</v>
          </cell>
          <cell r="L152">
            <v>387</v>
          </cell>
          <cell r="M152">
            <v>572</v>
          </cell>
          <cell r="N152">
            <v>275</v>
          </cell>
          <cell r="O152">
            <v>756</v>
          </cell>
          <cell r="P152">
            <v>502</v>
          </cell>
          <cell r="Q152">
            <v>392</v>
          </cell>
          <cell r="R152">
            <v>204</v>
          </cell>
          <cell r="S152">
            <v>4308</v>
          </cell>
        </row>
        <row r="153">
          <cell r="H153" t="str">
            <v>105312-CES. RURAL CAREN</v>
          </cell>
          <cell r="I153">
            <v>176</v>
          </cell>
          <cell r="J153">
            <v>141</v>
          </cell>
          <cell r="K153">
            <v>203</v>
          </cell>
          <cell r="L153">
            <v>138</v>
          </cell>
          <cell r="M153">
            <v>277</v>
          </cell>
          <cell r="N153">
            <v>266</v>
          </cell>
          <cell r="O153">
            <v>213</v>
          </cell>
          <cell r="P153">
            <v>294</v>
          </cell>
          <cell r="Q153">
            <v>277</v>
          </cell>
          <cell r="R153">
            <v>187</v>
          </cell>
          <cell r="S153">
            <v>2172</v>
          </cell>
        </row>
        <row r="154">
          <cell r="H154" t="str">
            <v>105318-CES. RURAL EL PALQUI</v>
          </cell>
          <cell r="I154">
            <v>480</v>
          </cell>
          <cell r="J154">
            <v>576</v>
          </cell>
          <cell r="K154">
            <v>763</v>
          </cell>
          <cell r="L154">
            <v>636</v>
          </cell>
          <cell r="M154">
            <v>751</v>
          </cell>
          <cell r="N154">
            <v>617</v>
          </cell>
          <cell r="O154">
            <v>871</v>
          </cell>
          <cell r="P154">
            <v>1078</v>
          </cell>
          <cell r="Q154">
            <v>771</v>
          </cell>
          <cell r="R154">
            <v>502</v>
          </cell>
          <cell r="S154">
            <v>7045</v>
          </cell>
        </row>
        <row r="155">
          <cell r="H155" t="str">
            <v>105425-P.S.R. CHILECITO</v>
          </cell>
          <cell r="I155">
            <v>154</v>
          </cell>
          <cell r="J155">
            <v>63</v>
          </cell>
          <cell r="K155">
            <v>56</v>
          </cell>
          <cell r="L155">
            <v>13</v>
          </cell>
          <cell r="M155">
            <v>71</v>
          </cell>
          <cell r="N155">
            <v>49</v>
          </cell>
          <cell r="O155">
            <v>65</v>
          </cell>
          <cell r="P155">
            <v>27</v>
          </cell>
          <cell r="Q155">
            <v>24</v>
          </cell>
          <cell r="R155">
            <v>44</v>
          </cell>
          <cell r="S155">
            <v>566</v>
          </cell>
        </row>
        <row r="156">
          <cell r="H156" t="str">
            <v>105427-P.S.R. HACIENDA VALDIVIA</v>
          </cell>
          <cell r="I156">
            <v>54</v>
          </cell>
          <cell r="J156">
            <v>25</v>
          </cell>
          <cell r="K156">
            <v>38</v>
          </cell>
          <cell r="L156"/>
          <cell r="M156">
            <v>41</v>
          </cell>
          <cell r="N156">
            <v>54</v>
          </cell>
          <cell r="O156"/>
          <cell r="P156">
            <v>35</v>
          </cell>
          <cell r="Q156">
            <v>30</v>
          </cell>
          <cell r="R156">
            <v>13</v>
          </cell>
          <cell r="S156">
            <v>290</v>
          </cell>
        </row>
        <row r="157">
          <cell r="H157" t="str">
            <v>105428-P.S.R. HUATULAME</v>
          </cell>
          <cell r="I157">
            <v>21</v>
          </cell>
          <cell r="J157">
            <v>87</v>
          </cell>
          <cell r="K157">
            <v>65</v>
          </cell>
          <cell r="L157">
            <v>24</v>
          </cell>
          <cell r="M157">
            <v>60</v>
          </cell>
          <cell r="N157">
            <v>35</v>
          </cell>
          <cell r="O157">
            <v>108</v>
          </cell>
          <cell r="P157">
            <v>61</v>
          </cell>
          <cell r="Q157">
            <v>99</v>
          </cell>
          <cell r="R157">
            <v>19</v>
          </cell>
          <cell r="S157">
            <v>579</v>
          </cell>
        </row>
        <row r="158">
          <cell r="H158" t="str">
            <v>105430-P.S.R. MIALQUI</v>
          </cell>
          <cell r="I158"/>
          <cell r="J158">
            <v>38</v>
          </cell>
          <cell r="K158">
            <v>25</v>
          </cell>
          <cell r="L158"/>
          <cell r="M158">
            <v>40</v>
          </cell>
          <cell r="N158">
            <v>49</v>
          </cell>
          <cell r="O158">
            <v>33</v>
          </cell>
          <cell r="P158">
            <v>25</v>
          </cell>
          <cell r="Q158">
            <v>29</v>
          </cell>
          <cell r="R158">
            <v>24</v>
          </cell>
          <cell r="S158">
            <v>263</v>
          </cell>
        </row>
        <row r="159">
          <cell r="H159" t="str">
            <v>105431-P.S.R. PEDREGAL</v>
          </cell>
          <cell r="I159">
            <v>18</v>
          </cell>
          <cell r="J159"/>
          <cell r="K159">
            <v>36</v>
          </cell>
          <cell r="L159">
            <v>33</v>
          </cell>
          <cell r="M159">
            <v>49</v>
          </cell>
          <cell r="N159">
            <v>38</v>
          </cell>
          <cell r="O159">
            <v>15</v>
          </cell>
          <cell r="P159">
            <v>15</v>
          </cell>
          <cell r="Q159">
            <v>15</v>
          </cell>
          <cell r="R159">
            <v>30</v>
          </cell>
          <cell r="S159">
            <v>249</v>
          </cell>
        </row>
        <row r="160">
          <cell r="H160" t="str">
            <v>105432-P.S.R. RAPEL</v>
          </cell>
          <cell r="I160">
            <v>100</v>
          </cell>
          <cell r="J160">
            <v>82</v>
          </cell>
          <cell r="K160">
            <v>146</v>
          </cell>
          <cell r="L160">
            <v>21</v>
          </cell>
          <cell r="M160">
            <v>87</v>
          </cell>
          <cell r="N160">
            <v>82</v>
          </cell>
          <cell r="O160">
            <v>75</v>
          </cell>
          <cell r="P160">
            <v>111</v>
          </cell>
          <cell r="Q160">
            <v>65</v>
          </cell>
          <cell r="R160">
            <v>61</v>
          </cell>
          <cell r="S160">
            <v>830</v>
          </cell>
        </row>
        <row r="161">
          <cell r="H161" t="str">
            <v>105435-P.S.R. TULAHUEN</v>
          </cell>
          <cell r="I161">
            <v>54</v>
          </cell>
          <cell r="J161"/>
          <cell r="K161">
            <v>72</v>
          </cell>
          <cell r="L161">
            <v>76</v>
          </cell>
          <cell r="M161">
            <v>92</v>
          </cell>
          <cell r="N161">
            <v>82</v>
          </cell>
          <cell r="O161">
            <v>65</v>
          </cell>
          <cell r="P161">
            <v>74</v>
          </cell>
          <cell r="Q161">
            <v>67</v>
          </cell>
          <cell r="R161">
            <v>40</v>
          </cell>
          <cell r="S161">
            <v>622</v>
          </cell>
        </row>
        <row r="162">
          <cell r="H162" t="str">
            <v>105436-P.S.R. EL MAITEN</v>
          </cell>
          <cell r="I162"/>
          <cell r="J162">
            <v>11</v>
          </cell>
          <cell r="K162">
            <v>18</v>
          </cell>
          <cell r="L162">
            <v>17</v>
          </cell>
          <cell r="M162">
            <v>28</v>
          </cell>
          <cell r="N162">
            <v>36</v>
          </cell>
          <cell r="O162">
            <v>25</v>
          </cell>
          <cell r="P162">
            <v>25</v>
          </cell>
          <cell r="Q162">
            <v>13</v>
          </cell>
          <cell r="R162">
            <v>14</v>
          </cell>
          <cell r="S162">
            <v>187</v>
          </cell>
        </row>
        <row r="163">
          <cell r="H163" t="str">
            <v>105489-P.S.R. RAMADAS DE TULAHUEN</v>
          </cell>
          <cell r="I163">
            <v>10</v>
          </cell>
          <cell r="J163"/>
          <cell r="K163">
            <v>25</v>
          </cell>
          <cell r="L163">
            <v>10</v>
          </cell>
          <cell r="M163">
            <v>11</v>
          </cell>
          <cell r="N163">
            <v>17</v>
          </cell>
          <cell r="O163">
            <v>17</v>
          </cell>
          <cell r="P163">
            <v>10</v>
          </cell>
          <cell r="Q163">
            <v>6</v>
          </cell>
          <cell r="R163">
            <v>7</v>
          </cell>
          <cell r="S163">
            <v>113</v>
          </cell>
        </row>
        <row r="164">
          <cell r="H164" t="str">
            <v>Total 04304-MONTE PATRIA</v>
          </cell>
          <cell r="I164">
            <v>1851</v>
          </cell>
          <cell r="J164">
            <v>2418</v>
          </cell>
          <cell r="K164">
            <v>2987</v>
          </cell>
          <cell r="L164">
            <v>2097</v>
          </cell>
          <cell r="M164">
            <v>2759</v>
          </cell>
          <cell r="N164">
            <v>2503</v>
          </cell>
          <cell r="O164">
            <v>3181</v>
          </cell>
          <cell r="P164">
            <v>3313</v>
          </cell>
          <cell r="Q164">
            <v>2653</v>
          </cell>
          <cell r="R164">
            <v>2137</v>
          </cell>
          <cell r="S164">
            <v>25899</v>
          </cell>
        </row>
        <row r="165">
          <cell r="H165" t="str">
            <v>04304-PUNITAQUI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  <cell r="S165"/>
        </row>
        <row r="166">
          <cell r="H166" t="str">
            <v>105308-CES. RURAL PUNITAQUI</v>
          </cell>
          <cell r="I166">
            <v>1179</v>
          </cell>
          <cell r="J166">
            <v>386</v>
          </cell>
          <cell r="K166">
            <v>929</v>
          </cell>
          <cell r="L166">
            <v>966</v>
          </cell>
          <cell r="M166">
            <v>1075</v>
          </cell>
          <cell r="N166">
            <v>831</v>
          </cell>
          <cell r="O166">
            <v>734</v>
          </cell>
          <cell r="P166">
            <v>771</v>
          </cell>
          <cell r="Q166">
            <v>734</v>
          </cell>
          <cell r="R166">
            <v>1090</v>
          </cell>
          <cell r="S166">
            <v>8695</v>
          </cell>
        </row>
        <row r="167">
          <cell r="H167" t="str">
            <v>105440-P.S.R. DIVISADERO</v>
          </cell>
          <cell r="I167">
            <v>101</v>
          </cell>
          <cell r="J167">
            <v>126</v>
          </cell>
          <cell r="K167">
            <v>80</v>
          </cell>
          <cell r="L167">
            <v>109</v>
          </cell>
          <cell r="M167">
            <v>140</v>
          </cell>
          <cell r="N167">
            <v>125</v>
          </cell>
          <cell r="O167">
            <v>116</v>
          </cell>
          <cell r="P167">
            <v>156</v>
          </cell>
          <cell r="Q167">
            <v>34</v>
          </cell>
          <cell r="R167">
            <v>192</v>
          </cell>
          <cell r="S167">
            <v>1179</v>
          </cell>
        </row>
        <row r="168">
          <cell r="H168" t="str">
            <v>105442-P.S.R. SAN PEDRO DE QUILES</v>
          </cell>
          <cell r="I168">
            <v>9</v>
          </cell>
          <cell r="J168">
            <v>11</v>
          </cell>
          <cell r="K168">
            <v>13</v>
          </cell>
          <cell r="L168">
            <v>3</v>
          </cell>
          <cell r="M168">
            <v>9</v>
          </cell>
          <cell r="N168">
            <v>5</v>
          </cell>
          <cell r="O168"/>
          <cell r="P168"/>
          <cell r="Q168"/>
          <cell r="R168">
            <v>31</v>
          </cell>
          <cell r="S168">
            <v>81</v>
          </cell>
        </row>
        <row r="169">
          <cell r="H169" t="str">
            <v xml:space="preserve">105508-P.S.R. EL PARRAL DE QUILES  </v>
          </cell>
          <cell r="I169">
            <v>14</v>
          </cell>
          <cell r="J169">
            <v>22</v>
          </cell>
          <cell r="K169">
            <v>19</v>
          </cell>
          <cell r="L169">
            <v>18</v>
          </cell>
          <cell r="M169">
            <v>16</v>
          </cell>
          <cell r="N169">
            <v>21</v>
          </cell>
          <cell r="O169">
            <v>26</v>
          </cell>
          <cell r="P169">
            <v>23</v>
          </cell>
          <cell r="Q169"/>
          <cell r="R169">
            <v>22</v>
          </cell>
          <cell r="S169">
            <v>181</v>
          </cell>
        </row>
        <row r="170">
          <cell r="H170" t="str">
            <v>Total 04304-PUNITAQUI</v>
          </cell>
          <cell r="I170">
            <v>1303</v>
          </cell>
          <cell r="J170">
            <v>545</v>
          </cell>
          <cell r="K170">
            <v>1041</v>
          </cell>
          <cell r="L170">
            <v>1096</v>
          </cell>
          <cell r="M170">
            <v>1240</v>
          </cell>
          <cell r="N170">
            <v>982</v>
          </cell>
          <cell r="O170">
            <v>876</v>
          </cell>
          <cell r="P170">
            <v>950</v>
          </cell>
          <cell r="Q170">
            <v>768</v>
          </cell>
          <cell r="R170">
            <v>1335</v>
          </cell>
          <cell r="S170">
            <v>10136</v>
          </cell>
        </row>
        <row r="171">
          <cell r="H171" t="str">
            <v>04305-RIO HURTADO</v>
          </cell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  <cell r="S171"/>
        </row>
        <row r="172">
          <cell r="H172" t="str">
            <v>105310-CES. RURAL PICHASCA</v>
          </cell>
          <cell r="I172">
            <v>174</v>
          </cell>
          <cell r="J172">
            <v>104</v>
          </cell>
          <cell r="K172">
            <v>86</v>
          </cell>
          <cell r="L172">
            <v>122</v>
          </cell>
          <cell r="M172">
            <v>102</v>
          </cell>
          <cell r="N172">
            <v>154</v>
          </cell>
          <cell r="O172">
            <v>160</v>
          </cell>
          <cell r="P172">
            <v>223</v>
          </cell>
          <cell r="Q172">
            <v>184</v>
          </cell>
          <cell r="R172">
            <v>258</v>
          </cell>
          <cell r="S172">
            <v>1567</v>
          </cell>
        </row>
        <row r="173">
          <cell r="H173" t="str">
            <v>105409-P.S.R. EL CHAÑAR</v>
          </cell>
          <cell r="I173">
            <v>11</v>
          </cell>
          <cell r="J173">
            <v>7</v>
          </cell>
          <cell r="K173">
            <v>12</v>
          </cell>
          <cell r="L173">
            <v>21</v>
          </cell>
          <cell r="M173">
            <v>11</v>
          </cell>
          <cell r="N173">
            <v>24</v>
          </cell>
          <cell r="O173">
            <v>20</v>
          </cell>
          <cell r="P173">
            <v>15</v>
          </cell>
          <cell r="Q173">
            <v>13</v>
          </cell>
          <cell r="R173">
            <v>19</v>
          </cell>
          <cell r="S173">
            <v>153</v>
          </cell>
        </row>
        <row r="174">
          <cell r="H174" t="str">
            <v>105410-P.S.R. HURTADO</v>
          </cell>
          <cell r="I174">
            <v>20</v>
          </cell>
          <cell r="J174">
            <v>11</v>
          </cell>
          <cell r="K174">
            <v>17</v>
          </cell>
          <cell r="L174">
            <v>36</v>
          </cell>
          <cell r="M174">
            <v>14</v>
          </cell>
          <cell r="N174">
            <v>31</v>
          </cell>
          <cell r="O174">
            <v>41</v>
          </cell>
          <cell r="P174">
            <v>13</v>
          </cell>
          <cell r="Q174">
            <v>15</v>
          </cell>
          <cell r="R174">
            <v>27</v>
          </cell>
          <cell r="S174">
            <v>225</v>
          </cell>
        </row>
        <row r="175">
          <cell r="H175" t="str">
            <v>105411-P.S.R. LAS BREAS</v>
          </cell>
          <cell r="I175">
            <v>9</v>
          </cell>
          <cell r="J175">
            <v>10</v>
          </cell>
          <cell r="K175">
            <v>10</v>
          </cell>
          <cell r="L175">
            <v>12</v>
          </cell>
          <cell r="M175">
            <v>11</v>
          </cell>
          <cell r="N175">
            <v>20</v>
          </cell>
          <cell r="O175">
            <v>12</v>
          </cell>
          <cell r="P175">
            <v>19</v>
          </cell>
          <cell r="Q175">
            <v>12</v>
          </cell>
          <cell r="R175">
            <v>16</v>
          </cell>
          <cell r="S175">
            <v>131</v>
          </cell>
        </row>
        <row r="176">
          <cell r="H176" t="str">
            <v>105413-P.S.R. SAMO ALTO</v>
          </cell>
          <cell r="I176">
            <v>43</v>
          </cell>
          <cell r="J176">
            <v>31</v>
          </cell>
          <cell r="K176">
            <v>55</v>
          </cell>
          <cell r="L176"/>
          <cell r="M176">
            <v>50</v>
          </cell>
          <cell r="N176">
            <v>93</v>
          </cell>
          <cell r="O176">
            <v>55</v>
          </cell>
          <cell r="P176">
            <v>1</v>
          </cell>
          <cell r="Q176">
            <v>28</v>
          </cell>
          <cell r="R176">
            <v>52</v>
          </cell>
          <cell r="S176">
            <v>408</v>
          </cell>
        </row>
        <row r="177">
          <cell r="H177" t="str">
            <v>105414-P.S.R. SERON</v>
          </cell>
          <cell r="I177">
            <v>18</v>
          </cell>
          <cell r="J177">
            <v>31</v>
          </cell>
          <cell r="K177">
            <v>35</v>
          </cell>
          <cell r="L177">
            <v>23</v>
          </cell>
          <cell r="M177">
            <v>29</v>
          </cell>
          <cell r="N177">
            <v>23</v>
          </cell>
          <cell r="O177">
            <v>23</v>
          </cell>
          <cell r="P177">
            <v>24</v>
          </cell>
          <cell r="Q177">
            <v>10</v>
          </cell>
          <cell r="R177">
            <v>25</v>
          </cell>
          <cell r="S177">
            <v>241</v>
          </cell>
        </row>
        <row r="178">
          <cell r="H178" t="str">
            <v>105503-P.S.R. TABAQUEROS</v>
          </cell>
          <cell r="I178">
            <v>34</v>
          </cell>
          <cell r="J178">
            <v>16</v>
          </cell>
          <cell r="K178">
            <v>14</v>
          </cell>
          <cell r="L178">
            <v>22</v>
          </cell>
          <cell r="M178">
            <v>14</v>
          </cell>
          <cell r="N178">
            <v>37</v>
          </cell>
          <cell r="O178">
            <v>23</v>
          </cell>
          <cell r="P178">
            <v>20</v>
          </cell>
          <cell r="Q178">
            <v>9</v>
          </cell>
          <cell r="R178">
            <v>25</v>
          </cell>
          <cell r="S178">
            <v>214</v>
          </cell>
        </row>
        <row r="179">
          <cell r="H179" t="str">
            <v>Total 04305-RIO HURTADO</v>
          </cell>
          <cell r="I179">
            <v>309</v>
          </cell>
          <cell r="J179">
            <v>210</v>
          </cell>
          <cell r="K179">
            <v>229</v>
          </cell>
          <cell r="L179">
            <v>236</v>
          </cell>
          <cell r="M179">
            <v>231</v>
          </cell>
          <cell r="N179">
            <v>382</v>
          </cell>
          <cell r="O179">
            <v>334</v>
          </cell>
          <cell r="P179">
            <v>315</v>
          </cell>
          <cell r="Q179">
            <v>271</v>
          </cell>
          <cell r="R179">
            <v>422</v>
          </cell>
          <cell r="S179">
            <v>2939</v>
          </cell>
        </row>
        <row r="180">
          <cell r="H180" t="str">
            <v>Total general</v>
          </cell>
          <cell r="I180">
            <v>51177</v>
          </cell>
          <cell r="J180">
            <v>48256</v>
          </cell>
          <cell r="K180">
            <v>57363</v>
          </cell>
          <cell r="L180">
            <v>49979</v>
          </cell>
          <cell r="M180">
            <v>59684</v>
          </cell>
          <cell r="N180">
            <v>58463</v>
          </cell>
          <cell r="O180">
            <v>59576</v>
          </cell>
          <cell r="P180">
            <v>60860</v>
          </cell>
          <cell r="Q180">
            <v>49959</v>
          </cell>
          <cell r="R180">
            <v>56126</v>
          </cell>
          <cell r="S180">
            <v>551443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</row>
        <row r="6">
          <cell r="H6" t="str">
            <v>105100-HOSPITAL LA SERENA</v>
          </cell>
          <cell r="I6"/>
          <cell r="J6"/>
          <cell r="K6"/>
          <cell r="L6"/>
          <cell r="M6"/>
          <cell r="N6"/>
          <cell r="O6"/>
          <cell r="P6">
            <v>13</v>
          </cell>
          <cell r="Q6"/>
          <cell r="R6"/>
          <cell r="S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213</v>
          </cell>
          <cell r="R7">
            <v>308</v>
          </cell>
          <cell r="S7">
            <v>2800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160</v>
          </cell>
          <cell r="R8">
            <v>249</v>
          </cell>
          <cell r="S8">
            <v>2561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103</v>
          </cell>
          <cell r="R9">
            <v>168</v>
          </cell>
          <cell r="S9">
            <v>1513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228</v>
          </cell>
          <cell r="R10">
            <v>271</v>
          </cell>
          <cell r="S10">
            <v>2377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57</v>
          </cell>
          <cell r="R11">
            <v>93</v>
          </cell>
          <cell r="S11">
            <v>1179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230</v>
          </cell>
          <cell r="R12">
            <v>250</v>
          </cell>
          <cell r="S12">
            <v>1914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20</v>
          </cell>
          <cell r="R13">
            <v>45</v>
          </cell>
          <cell r="S13">
            <v>310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5</v>
          </cell>
          <cell r="R14">
            <v>13</v>
          </cell>
          <cell r="S14">
            <v>109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4</v>
          </cell>
          <cell r="R15">
            <v>9</v>
          </cell>
          <cell r="S15">
            <v>94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2</v>
          </cell>
          <cell r="R16">
            <v>14</v>
          </cell>
          <cell r="S16">
            <v>160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22</v>
          </cell>
          <cell r="R17">
            <v>8</v>
          </cell>
          <cell r="S17">
            <v>266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3</v>
          </cell>
          <cell r="R18">
            <v>19</v>
          </cell>
          <cell r="S18">
            <v>179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12</v>
          </cell>
          <cell r="R19">
            <v>22</v>
          </cell>
          <cell r="S19">
            <v>107</v>
          </cell>
        </row>
        <row r="20">
          <cell r="H20" t="str">
            <v>Total 04101-LA SERENA</v>
          </cell>
          <cell r="I20">
            <v>1344</v>
          </cell>
          <cell r="J20">
            <v>1178</v>
          </cell>
          <cell r="K20">
            <v>1595</v>
          </cell>
          <cell r="L20">
            <v>1387</v>
          </cell>
          <cell r="M20">
            <v>1290</v>
          </cell>
          <cell r="N20">
            <v>1481</v>
          </cell>
          <cell r="O20">
            <v>1467</v>
          </cell>
          <cell r="P20">
            <v>1312</v>
          </cell>
          <cell r="Q20">
            <v>1059</v>
          </cell>
          <cell r="R20">
            <v>1469</v>
          </cell>
          <cell r="S20">
            <v>13582</v>
          </cell>
        </row>
        <row r="21">
          <cell r="H21" t="str">
            <v>04102-COQUIMBO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/>
        </row>
        <row r="22">
          <cell r="H22" t="str">
            <v>105101-HOSPITAL COQUIMBO</v>
          </cell>
          <cell r="I22">
            <v>1</v>
          </cell>
          <cell r="J22"/>
          <cell r="K22"/>
          <cell r="L22"/>
          <cell r="M22"/>
          <cell r="N22"/>
          <cell r="O22"/>
          <cell r="P22"/>
          <cell r="Q22"/>
          <cell r="R22"/>
          <cell r="S22">
            <v>1</v>
          </cell>
        </row>
        <row r="23">
          <cell r="H23" t="str">
            <v>105303-CES. SAN JUAN</v>
          </cell>
          <cell r="I23">
            <v>385</v>
          </cell>
          <cell r="J23">
            <v>413</v>
          </cell>
          <cell r="K23">
            <v>457</v>
          </cell>
          <cell r="L23">
            <v>472</v>
          </cell>
          <cell r="M23">
            <v>580</v>
          </cell>
          <cell r="N23">
            <v>244</v>
          </cell>
          <cell r="O23">
            <v>329</v>
          </cell>
          <cell r="P23">
            <v>309</v>
          </cell>
          <cell r="Q23">
            <v>175</v>
          </cell>
          <cell r="R23">
            <v>280</v>
          </cell>
          <cell r="S23">
            <v>3644</v>
          </cell>
        </row>
        <row r="24">
          <cell r="H24" t="str">
            <v>105304-CES. SANTA CECILIA</v>
          </cell>
          <cell r="I24">
            <v>388</v>
          </cell>
          <cell r="J24">
            <v>329</v>
          </cell>
          <cell r="K24">
            <v>366</v>
          </cell>
          <cell r="L24">
            <v>223</v>
          </cell>
          <cell r="M24">
            <v>219</v>
          </cell>
          <cell r="N24">
            <v>260</v>
          </cell>
          <cell r="O24">
            <v>299</v>
          </cell>
          <cell r="P24">
            <v>278</v>
          </cell>
          <cell r="Q24">
            <v>111</v>
          </cell>
          <cell r="R24">
            <v>130</v>
          </cell>
          <cell r="S24">
            <v>2603</v>
          </cell>
        </row>
        <row r="25">
          <cell r="H25" t="str">
            <v>105305-CES. TIERRAS BLANCAS</v>
          </cell>
          <cell r="I25">
            <v>205</v>
          </cell>
          <cell r="J25">
            <v>117</v>
          </cell>
          <cell r="K25">
            <v>192</v>
          </cell>
          <cell r="L25">
            <v>243</v>
          </cell>
          <cell r="M25">
            <v>205</v>
          </cell>
          <cell r="N25">
            <v>171</v>
          </cell>
          <cell r="O25">
            <v>207</v>
          </cell>
          <cell r="P25">
            <v>268</v>
          </cell>
          <cell r="Q25">
            <v>205</v>
          </cell>
          <cell r="R25">
            <v>280</v>
          </cell>
          <cell r="S25">
            <v>2093</v>
          </cell>
        </row>
        <row r="26">
          <cell r="H26" t="str">
            <v>105321-CES. RURAL  TONGOY</v>
          </cell>
          <cell r="I26">
            <v>22</v>
          </cell>
          <cell r="J26">
            <v>24</v>
          </cell>
          <cell r="K26">
            <v>53</v>
          </cell>
          <cell r="L26">
            <v>22</v>
          </cell>
          <cell r="M26">
            <v>34</v>
          </cell>
          <cell r="N26">
            <v>58</v>
          </cell>
          <cell r="O26">
            <v>47</v>
          </cell>
          <cell r="P26">
            <v>35</v>
          </cell>
          <cell r="Q26">
            <v>43</v>
          </cell>
          <cell r="R26">
            <v>62</v>
          </cell>
          <cell r="S26">
            <v>400</v>
          </cell>
        </row>
        <row r="27">
          <cell r="H27" t="str">
            <v>105323-CES. DR. SERGIO AGUILAR</v>
          </cell>
          <cell r="I27">
            <v>158</v>
          </cell>
          <cell r="J27">
            <v>118</v>
          </cell>
          <cell r="K27">
            <v>138</v>
          </cell>
          <cell r="L27">
            <v>97</v>
          </cell>
          <cell r="M27">
            <v>167</v>
          </cell>
          <cell r="N27">
            <v>105</v>
          </cell>
          <cell r="O27">
            <v>257</v>
          </cell>
          <cell r="P27">
            <v>235</v>
          </cell>
          <cell r="Q27">
            <v>272</v>
          </cell>
          <cell r="R27">
            <v>508</v>
          </cell>
          <cell r="S27">
            <v>2055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27</v>
          </cell>
          <cell r="L28">
            <v>37</v>
          </cell>
          <cell r="M28">
            <v>1</v>
          </cell>
          <cell r="N28"/>
          <cell r="O28">
            <v>1</v>
          </cell>
          <cell r="P28"/>
          <cell r="Q28"/>
          <cell r="R28"/>
          <cell r="S28">
            <v>84</v>
          </cell>
        </row>
        <row r="29">
          <cell r="H29" t="str">
            <v>105405-P.S.R. GUANAQUEROS</v>
          </cell>
          <cell r="I29">
            <v>38</v>
          </cell>
          <cell r="J29">
            <v>7</v>
          </cell>
          <cell r="K29">
            <v>38</v>
          </cell>
          <cell r="L29">
            <v>35</v>
          </cell>
          <cell r="M29">
            <v>8</v>
          </cell>
          <cell r="N29">
            <v>7</v>
          </cell>
          <cell r="O29">
            <v>0</v>
          </cell>
          <cell r="P29">
            <v>0</v>
          </cell>
          <cell r="Q29">
            <v>5</v>
          </cell>
          <cell r="R29">
            <v>5</v>
          </cell>
          <cell r="S29">
            <v>143</v>
          </cell>
        </row>
        <row r="30">
          <cell r="H30" t="str">
            <v>105406-P.S.R. PAN DE AZUCAR</v>
          </cell>
          <cell r="I30">
            <v>83</v>
          </cell>
          <cell r="J30">
            <v>92</v>
          </cell>
          <cell r="K30">
            <v>75</v>
          </cell>
          <cell r="L30">
            <v>19</v>
          </cell>
          <cell r="M30">
            <v>34</v>
          </cell>
          <cell r="N30">
            <v>32</v>
          </cell>
          <cell r="O30">
            <v>18</v>
          </cell>
          <cell r="P30">
            <v>23</v>
          </cell>
          <cell r="Q30">
            <v>28</v>
          </cell>
          <cell r="R30">
            <v>24</v>
          </cell>
          <cell r="S30">
            <v>428</v>
          </cell>
        </row>
        <row r="31">
          <cell r="H31" t="str">
            <v>105407-P.S.R. TAMBILLOS</v>
          </cell>
          <cell r="I31">
            <v>1</v>
          </cell>
          <cell r="J31">
            <v>1</v>
          </cell>
          <cell r="K31"/>
          <cell r="L31">
            <v>16</v>
          </cell>
          <cell r="M31"/>
          <cell r="N31"/>
          <cell r="O31">
            <v>1</v>
          </cell>
          <cell r="P31">
            <v>15</v>
          </cell>
          <cell r="Q31">
            <v>4</v>
          </cell>
          <cell r="R31">
            <v>1</v>
          </cell>
          <cell r="S31">
            <v>39</v>
          </cell>
        </row>
        <row r="32">
          <cell r="H32" t="str">
            <v>105705-CECOF EL ALBA</v>
          </cell>
          <cell r="I32">
            <v>19</v>
          </cell>
          <cell r="J32">
            <v>13</v>
          </cell>
          <cell r="K32">
            <v>31</v>
          </cell>
          <cell r="L32">
            <v>16</v>
          </cell>
          <cell r="M32">
            <v>25</v>
          </cell>
          <cell r="N32">
            <v>26</v>
          </cell>
          <cell r="O32">
            <v>10</v>
          </cell>
          <cell r="P32">
            <v>28</v>
          </cell>
          <cell r="Q32">
            <v>43</v>
          </cell>
          <cell r="R32">
            <v>23</v>
          </cell>
          <cell r="S32">
            <v>234</v>
          </cell>
        </row>
        <row r="33">
          <cell r="H33" t="str">
            <v>200273-CECOF PUNTA MIRA</v>
          </cell>
          <cell r="I33"/>
          <cell r="J33"/>
          <cell r="K33">
            <v>15</v>
          </cell>
          <cell r="L33">
            <v>39</v>
          </cell>
          <cell r="M33">
            <v>42</v>
          </cell>
          <cell r="N33">
            <v>24</v>
          </cell>
          <cell r="O33">
            <v>45</v>
          </cell>
          <cell r="P33">
            <v>57</v>
          </cell>
          <cell r="Q33">
            <v>43</v>
          </cell>
          <cell r="R33">
            <v>79</v>
          </cell>
          <cell r="S33">
            <v>344</v>
          </cell>
        </row>
        <row r="34">
          <cell r="H34" t="str">
            <v>Total 04102-COQUIMBO</v>
          </cell>
          <cell r="I34">
            <v>1318</v>
          </cell>
          <cell r="J34">
            <v>1114</v>
          </cell>
          <cell r="K34">
            <v>1392</v>
          </cell>
          <cell r="L34">
            <v>1219</v>
          </cell>
          <cell r="M34">
            <v>1315</v>
          </cell>
          <cell r="N34">
            <v>927</v>
          </cell>
          <cell r="O34">
            <v>1214</v>
          </cell>
          <cell r="P34">
            <v>1248</v>
          </cell>
          <cell r="Q34">
            <v>929</v>
          </cell>
          <cell r="R34">
            <v>1392</v>
          </cell>
          <cell r="S34">
            <v>12068</v>
          </cell>
        </row>
        <row r="35">
          <cell r="H35" t="str">
            <v>04103-ANDACOLLO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</row>
        <row r="36">
          <cell r="H36" t="str">
            <v>105106-HOSPITAL 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107</v>
          </cell>
          <cell r="Q36">
            <v>87</v>
          </cell>
          <cell r="R36">
            <v>174</v>
          </cell>
          <cell r="S36">
            <v>893</v>
          </cell>
        </row>
        <row r="37">
          <cell r="H37" t="str">
            <v>Total 04103-ANDACOLLO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87</v>
          </cell>
          <cell r="R37">
            <v>174</v>
          </cell>
          <cell r="S37">
            <v>893</v>
          </cell>
        </row>
        <row r="38">
          <cell r="H38" t="str">
            <v>04104-LA HIGUERA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</row>
        <row r="39">
          <cell r="H39" t="str">
            <v>105314-CES. LA HIGUERA</v>
          </cell>
          <cell r="I39">
            <v>5</v>
          </cell>
          <cell r="J39">
            <v>7</v>
          </cell>
          <cell r="K39"/>
          <cell r="L39">
            <v>4</v>
          </cell>
          <cell r="M39">
            <v>12</v>
          </cell>
          <cell r="N39"/>
          <cell r="O39">
            <v>14</v>
          </cell>
          <cell r="P39">
            <v>7</v>
          </cell>
          <cell r="Q39">
            <v>5</v>
          </cell>
          <cell r="R39">
            <v>13</v>
          </cell>
          <cell r="S39">
            <v>67</v>
          </cell>
        </row>
        <row r="40">
          <cell r="H40" t="str">
            <v xml:space="preserve">105500-P.S.R. CALETA HORNOS        </v>
          </cell>
          <cell r="I40">
            <v>2</v>
          </cell>
          <cell r="J40"/>
          <cell r="K40">
            <v>4</v>
          </cell>
          <cell r="L40">
            <v>12</v>
          </cell>
          <cell r="M40"/>
          <cell r="N40">
            <v>2</v>
          </cell>
          <cell r="O40">
            <v>4</v>
          </cell>
          <cell r="P40">
            <v>6</v>
          </cell>
          <cell r="Q40">
            <v>9</v>
          </cell>
          <cell r="R40">
            <v>16</v>
          </cell>
          <cell r="S40">
            <v>55</v>
          </cell>
        </row>
        <row r="41">
          <cell r="H41" t="str">
            <v>105505-P.S.R. LOS CHOROS</v>
          </cell>
          <cell r="I41">
            <v>1</v>
          </cell>
          <cell r="J41">
            <v>2</v>
          </cell>
          <cell r="K41"/>
          <cell r="L41">
            <v>7</v>
          </cell>
          <cell r="M41"/>
          <cell r="N41"/>
          <cell r="O41">
            <v>2</v>
          </cell>
          <cell r="P41">
            <v>8</v>
          </cell>
          <cell r="Q41">
            <v>2</v>
          </cell>
          <cell r="R41">
            <v>13</v>
          </cell>
          <cell r="S41">
            <v>35</v>
          </cell>
        </row>
        <row r="42">
          <cell r="H42" t="str">
            <v>105506-P.S.R. EL TRAPICHE</v>
          </cell>
          <cell r="I42">
            <v>7</v>
          </cell>
          <cell r="J42">
            <v>10</v>
          </cell>
          <cell r="K42">
            <v>3</v>
          </cell>
          <cell r="L42">
            <v>6</v>
          </cell>
          <cell r="M42">
            <v>2</v>
          </cell>
          <cell r="N42">
            <v>1</v>
          </cell>
          <cell r="O42">
            <v>1</v>
          </cell>
          <cell r="P42">
            <v>8</v>
          </cell>
          <cell r="Q42">
            <v>4</v>
          </cell>
          <cell r="R42">
            <v>9</v>
          </cell>
          <cell r="S42">
            <v>51</v>
          </cell>
        </row>
        <row r="43">
          <cell r="H43" t="str">
            <v>Total 04104-LA HIGUERA</v>
          </cell>
          <cell r="I43">
            <v>15</v>
          </cell>
          <cell r="J43">
            <v>19</v>
          </cell>
          <cell r="K43">
            <v>7</v>
          </cell>
          <cell r="L43">
            <v>29</v>
          </cell>
          <cell r="M43">
            <v>14</v>
          </cell>
          <cell r="N43">
            <v>3</v>
          </cell>
          <cell r="O43">
            <v>21</v>
          </cell>
          <cell r="P43">
            <v>29</v>
          </cell>
          <cell r="Q43">
            <v>20</v>
          </cell>
          <cell r="R43">
            <v>51</v>
          </cell>
          <cell r="S43">
            <v>208</v>
          </cell>
        </row>
        <row r="44">
          <cell r="H44" t="str">
            <v>04105-PAIHUANO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S44"/>
        </row>
        <row r="45">
          <cell r="H45" t="str">
            <v>105306-CES. PAIHUANO</v>
          </cell>
          <cell r="I45">
            <v>41</v>
          </cell>
          <cell r="J45">
            <v>39</v>
          </cell>
          <cell r="K45">
            <v>40</v>
          </cell>
          <cell r="L45">
            <v>35</v>
          </cell>
          <cell r="M45">
            <v>47</v>
          </cell>
          <cell r="N45">
            <v>59</v>
          </cell>
          <cell r="O45">
            <v>37</v>
          </cell>
          <cell r="P45">
            <v>30</v>
          </cell>
          <cell r="Q45">
            <v>62</v>
          </cell>
          <cell r="R45">
            <v>86</v>
          </cell>
          <cell r="S45">
            <v>476</v>
          </cell>
        </row>
        <row r="46">
          <cell r="H46" t="str">
            <v>105475-P.S.R. HORCON</v>
          </cell>
          <cell r="I46">
            <v>4</v>
          </cell>
          <cell r="J46">
            <v>6</v>
          </cell>
          <cell r="K46">
            <v>10</v>
          </cell>
          <cell r="L46">
            <v>4</v>
          </cell>
          <cell r="M46">
            <v>3</v>
          </cell>
          <cell r="N46">
            <v>1</v>
          </cell>
          <cell r="O46">
            <v>3</v>
          </cell>
          <cell r="P46">
            <v>6</v>
          </cell>
          <cell r="Q46">
            <v>8</v>
          </cell>
          <cell r="R46">
            <v>4</v>
          </cell>
          <cell r="S46">
            <v>49</v>
          </cell>
        </row>
        <row r="47">
          <cell r="H47" t="str">
            <v>105476-P.S.R. MONTE GRANDE</v>
          </cell>
          <cell r="I47">
            <v>2</v>
          </cell>
          <cell r="J47">
            <v>5</v>
          </cell>
          <cell r="K47">
            <v>2</v>
          </cell>
          <cell r="L47">
            <v>1</v>
          </cell>
          <cell r="M47">
            <v>4</v>
          </cell>
          <cell r="N47">
            <v>4</v>
          </cell>
          <cell r="O47">
            <v>8</v>
          </cell>
          <cell r="P47">
            <v>8</v>
          </cell>
          <cell r="Q47">
            <v>3</v>
          </cell>
          <cell r="R47">
            <v>7</v>
          </cell>
          <cell r="S47">
            <v>44</v>
          </cell>
        </row>
        <row r="48">
          <cell r="H48" t="str">
            <v>105477-P.S.R. PISCO ELQUI</v>
          </cell>
          <cell r="I48">
            <v>3</v>
          </cell>
          <cell r="J48">
            <v>21</v>
          </cell>
          <cell r="K48">
            <v>8</v>
          </cell>
          <cell r="L48">
            <v>7</v>
          </cell>
          <cell r="M48">
            <v>10</v>
          </cell>
          <cell r="N48">
            <v>8</v>
          </cell>
          <cell r="O48">
            <v>15</v>
          </cell>
          <cell r="P48">
            <v>15</v>
          </cell>
          <cell r="Q48">
            <v>25</v>
          </cell>
          <cell r="R48">
            <v>6</v>
          </cell>
          <cell r="S48">
            <v>118</v>
          </cell>
        </row>
        <row r="49">
          <cell r="H49" t="str">
            <v>Total 04105-PAIHUANO</v>
          </cell>
          <cell r="I49">
            <v>50</v>
          </cell>
          <cell r="J49">
            <v>71</v>
          </cell>
          <cell r="K49">
            <v>60</v>
          </cell>
          <cell r="L49">
            <v>47</v>
          </cell>
          <cell r="M49">
            <v>64</v>
          </cell>
          <cell r="N49">
            <v>72</v>
          </cell>
          <cell r="O49">
            <v>63</v>
          </cell>
          <cell r="P49">
            <v>59</v>
          </cell>
          <cell r="Q49">
            <v>98</v>
          </cell>
          <cell r="R49">
            <v>103</v>
          </cell>
          <cell r="S49">
            <v>687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  <cell r="S50"/>
        </row>
        <row r="51">
          <cell r="H51" t="str">
            <v>105107-HOSPITAL VICUÑA</v>
          </cell>
          <cell r="I51">
            <v>44</v>
          </cell>
          <cell r="J51">
            <v>32</v>
          </cell>
          <cell r="K51">
            <v>37</v>
          </cell>
          <cell r="L51">
            <v>37</v>
          </cell>
          <cell r="M51">
            <v>61</v>
          </cell>
          <cell r="N51">
            <v>45</v>
          </cell>
          <cell r="O51">
            <v>53</v>
          </cell>
          <cell r="P51">
            <v>63</v>
          </cell>
          <cell r="Q51">
            <v>18</v>
          </cell>
          <cell r="R51">
            <v>13</v>
          </cell>
          <cell r="S51">
            <v>403</v>
          </cell>
        </row>
        <row r="52">
          <cell r="H52" t="str">
            <v>105467-P.S.R. DIAGUITAS</v>
          </cell>
          <cell r="I52">
            <v>17</v>
          </cell>
          <cell r="J52">
            <v>14</v>
          </cell>
          <cell r="K52">
            <v>23</v>
          </cell>
          <cell r="L52">
            <v>7</v>
          </cell>
          <cell r="M52">
            <v>5</v>
          </cell>
          <cell r="N52">
            <v>9</v>
          </cell>
          <cell r="O52">
            <v>28</v>
          </cell>
          <cell r="P52">
            <v>28</v>
          </cell>
          <cell r="Q52">
            <v>11</v>
          </cell>
          <cell r="R52">
            <v>24</v>
          </cell>
          <cell r="S52">
            <v>166</v>
          </cell>
        </row>
        <row r="53">
          <cell r="H53" t="str">
            <v>105468-P.S.R. EL MOLLE</v>
          </cell>
          <cell r="I53">
            <v>6</v>
          </cell>
          <cell r="J53">
            <v>7</v>
          </cell>
          <cell r="K53">
            <v>5</v>
          </cell>
          <cell r="L53">
            <v>6</v>
          </cell>
          <cell r="M53">
            <v>17</v>
          </cell>
          <cell r="N53">
            <v>15</v>
          </cell>
          <cell r="O53">
            <v>12</v>
          </cell>
          <cell r="P53">
            <v>26</v>
          </cell>
          <cell r="Q53">
            <v>42</v>
          </cell>
          <cell r="R53">
            <v>36</v>
          </cell>
          <cell r="S53">
            <v>172</v>
          </cell>
        </row>
        <row r="54">
          <cell r="H54" t="str">
            <v>105469-P.S.R. EL TAMBO</v>
          </cell>
          <cell r="I54">
            <v>18</v>
          </cell>
          <cell r="J54">
            <v>14</v>
          </cell>
          <cell r="K54">
            <v>30</v>
          </cell>
          <cell r="L54">
            <v>22</v>
          </cell>
          <cell r="M54">
            <v>16</v>
          </cell>
          <cell r="N54">
            <v>36</v>
          </cell>
          <cell r="O54">
            <v>32</v>
          </cell>
          <cell r="P54">
            <v>26</v>
          </cell>
          <cell r="Q54">
            <v>26</v>
          </cell>
          <cell r="R54">
            <v>29</v>
          </cell>
          <cell r="S54">
            <v>249</v>
          </cell>
        </row>
        <row r="55">
          <cell r="H55" t="str">
            <v>105470-P.S.R. HUANTA</v>
          </cell>
          <cell r="I55">
            <v>13</v>
          </cell>
          <cell r="J55"/>
          <cell r="K55">
            <v>8</v>
          </cell>
          <cell r="L55">
            <v>16</v>
          </cell>
          <cell r="M55">
            <v>16</v>
          </cell>
          <cell r="N55">
            <v>3</v>
          </cell>
          <cell r="O55">
            <v>3</v>
          </cell>
          <cell r="P55">
            <v>2</v>
          </cell>
          <cell r="Q55">
            <v>1</v>
          </cell>
          <cell r="R55">
            <v>7</v>
          </cell>
          <cell r="S55">
            <v>69</v>
          </cell>
        </row>
        <row r="56">
          <cell r="H56" t="str">
            <v>105471-P.S.R. PERALILLO</v>
          </cell>
          <cell r="I56">
            <v>23</v>
          </cell>
          <cell r="J56">
            <v>18</v>
          </cell>
          <cell r="K56">
            <v>26</v>
          </cell>
          <cell r="L56">
            <v>12</v>
          </cell>
          <cell r="M56">
            <v>47</v>
          </cell>
          <cell r="N56">
            <v>23</v>
          </cell>
          <cell r="O56">
            <v>21</v>
          </cell>
          <cell r="P56">
            <v>18</v>
          </cell>
          <cell r="Q56">
            <v>23</v>
          </cell>
          <cell r="R56">
            <v>27</v>
          </cell>
          <cell r="S56">
            <v>238</v>
          </cell>
        </row>
        <row r="57">
          <cell r="H57" t="str">
            <v>105472-P.S.R. RIVADAVIA</v>
          </cell>
          <cell r="I57"/>
          <cell r="J57">
            <v>7</v>
          </cell>
          <cell r="K57">
            <v>20</v>
          </cell>
          <cell r="L57">
            <v>11</v>
          </cell>
          <cell r="M57">
            <v>18</v>
          </cell>
          <cell r="N57">
            <v>11</v>
          </cell>
          <cell r="O57">
            <v>10</v>
          </cell>
          <cell r="P57">
            <v>10</v>
          </cell>
          <cell r="Q57">
            <v>8</v>
          </cell>
          <cell r="R57">
            <v>10</v>
          </cell>
          <cell r="S57">
            <v>105</v>
          </cell>
        </row>
        <row r="58">
          <cell r="H58" t="str">
            <v>105473-P.S.R. TALCUNA</v>
          </cell>
          <cell r="I58">
            <v>9</v>
          </cell>
          <cell r="J58">
            <v>22</v>
          </cell>
          <cell r="K58">
            <v>21</v>
          </cell>
          <cell r="L58">
            <v>23</v>
          </cell>
          <cell r="M58">
            <v>31</v>
          </cell>
          <cell r="N58">
            <v>36</v>
          </cell>
          <cell r="O58">
            <v>19</v>
          </cell>
          <cell r="P58">
            <v>81</v>
          </cell>
          <cell r="Q58">
            <v>52</v>
          </cell>
          <cell r="R58">
            <v>60</v>
          </cell>
          <cell r="S58">
            <v>354</v>
          </cell>
        </row>
        <row r="59">
          <cell r="H59" t="str">
            <v>105474-P.S.R. CHAPILCA</v>
          </cell>
          <cell r="I59">
            <v>19</v>
          </cell>
          <cell r="J59">
            <v>5</v>
          </cell>
          <cell r="K59">
            <v>10</v>
          </cell>
          <cell r="L59">
            <v>7</v>
          </cell>
          <cell r="M59">
            <v>3</v>
          </cell>
          <cell r="N59">
            <v>5</v>
          </cell>
          <cell r="O59">
            <v>5</v>
          </cell>
          <cell r="P59">
            <v>6</v>
          </cell>
          <cell r="Q59">
            <v>8</v>
          </cell>
          <cell r="R59">
            <v>7</v>
          </cell>
          <cell r="S59">
            <v>75</v>
          </cell>
        </row>
        <row r="60">
          <cell r="H60" t="str">
            <v>105502-P.S.R. CALINGASTA</v>
          </cell>
          <cell r="I60">
            <v>24</v>
          </cell>
          <cell r="J60">
            <v>32</v>
          </cell>
          <cell r="K60">
            <v>38</v>
          </cell>
          <cell r="L60">
            <v>33</v>
          </cell>
          <cell r="M60">
            <v>21</v>
          </cell>
          <cell r="N60">
            <v>44</v>
          </cell>
          <cell r="O60">
            <v>62</v>
          </cell>
          <cell r="P60">
            <v>21</v>
          </cell>
          <cell r="Q60">
            <v>18</v>
          </cell>
          <cell r="R60">
            <v>31</v>
          </cell>
          <cell r="S60">
            <v>324</v>
          </cell>
        </row>
        <row r="61">
          <cell r="H61" t="str">
            <v>105509-P.S.R. GUALLIGUAICA</v>
          </cell>
          <cell r="I61">
            <v>6</v>
          </cell>
          <cell r="J61"/>
          <cell r="K61">
            <v>7</v>
          </cell>
          <cell r="L61">
            <v>7</v>
          </cell>
          <cell r="M61">
            <v>15</v>
          </cell>
          <cell r="N61">
            <v>7</v>
          </cell>
          <cell r="O61">
            <v>13</v>
          </cell>
          <cell r="P61">
            <v>5</v>
          </cell>
          <cell r="Q61">
            <v>6</v>
          </cell>
          <cell r="R61">
            <v>11</v>
          </cell>
          <cell r="S61">
            <v>77</v>
          </cell>
        </row>
        <row r="62">
          <cell r="H62" t="str">
            <v>Total 04106-VICUÑA</v>
          </cell>
          <cell r="I62">
            <v>179</v>
          </cell>
          <cell r="J62">
            <v>151</v>
          </cell>
          <cell r="K62">
            <v>225</v>
          </cell>
          <cell r="L62">
            <v>181</v>
          </cell>
          <cell r="M62">
            <v>250</v>
          </cell>
          <cell r="N62">
            <v>234</v>
          </cell>
          <cell r="O62">
            <v>258</v>
          </cell>
          <cell r="P62">
            <v>286</v>
          </cell>
          <cell r="Q62">
            <v>213</v>
          </cell>
          <cell r="R62">
            <v>255</v>
          </cell>
          <cell r="S62">
            <v>2232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</row>
        <row r="64">
          <cell r="H64" t="str">
            <v>105103-HOSPITAL ILLAPEL</v>
          </cell>
          <cell r="I64">
            <v>129</v>
          </cell>
          <cell r="J64">
            <v>162</v>
          </cell>
          <cell r="K64">
            <v>109</v>
          </cell>
          <cell r="L64">
            <v>79</v>
          </cell>
          <cell r="M64">
            <v>72</v>
          </cell>
          <cell r="N64">
            <v>84</v>
          </cell>
          <cell r="O64">
            <v>164</v>
          </cell>
          <cell r="P64">
            <v>110</v>
          </cell>
          <cell r="Q64">
            <v>87</v>
          </cell>
          <cell r="R64">
            <v>87</v>
          </cell>
          <cell r="S64">
            <v>1083</v>
          </cell>
        </row>
        <row r="65">
          <cell r="H65" t="str">
            <v>105326-CESFAM SAN RAFAEL</v>
          </cell>
          <cell r="I65">
            <v>27</v>
          </cell>
          <cell r="J65"/>
          <cell r="K65">
            <v>116</v>
          </cell>
          <cell r="L65">
            <v>6</v>
          </cell>
          <cell r="M65">
            <v>16</v>
          </cell>
          <cell r="N65">
            <v>143</v>
          </cell>
          <cell r="O65">
            <v>55</v>
          </cell>
          <cell r="P65">
            <v>80</v>
          </cell>
          <cell r="Q65">
            <v>109</v>
          </cell>
          <cell r="R65">
            <v>87</v>
          </cell>
          <cell r="S65">
            <v>639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3</v>
          </cell>
          <cell r="K66">
            <v>30</v>
          </cell>
          <cell r="L66">
            <v>4</v>
          </cell>
          <cell r="M66">
            <v>9</v>
          </cell>
          <cell r="N66">
            <v>1</v>
          </cell>
          <cell r="O66">
            <v>10</v>
          </cell>
          <cell r="P66">
            <v>30</v>
          </cell>
          <cell r="Q66">
            <v>26</v>
          </cell>
          <cell r="R66">
            <v>9</v>
          </cell>
          <cell r="S66">
            <v>132</v>
          </cell>
        </row>
        <row r="67">
          <cell r="H67" t="str">
            <v>105444-P.S.R. HUINTIL</v>
          </cell>
          <cell r="I67">
            <v>29</v>
          </cell>
          <cell r="J67">
            <v>3</v>
          </cell>
          <cell r="K67">
            <v>16</v>
          </cell>
          <cell r="L67">
            <v>28</v>
          </cell>
          <cell r="M67">
            <v>13</v>
          </cell>
          <cell r="N67">
            <v>18</v>
          </cell>
          <cell r="O67">
            <v>6</v>
          </cell>
          <cell r="P67">
            <v>18</v>
          </cell>
          <cell r="Q67">
            <v>21</v>
          </cell>
          <cell r="R67">
            <v>4</v>
          </cell>
          <cell r="S67">
            <v>156</v>
          </cell>
        </row>
        <row r="68">
          <cell r="H68" t="str">
            <v>105445-P.S.R. LIMAHUIDA</v>
          </cell>
          <cell r="I68">
            <v>4</v>
          </cell>
          <cell r="J68">
            <v>3</v>
          </cell>
          <cell r="K68">
            <v>5</v>
          </cell>
          <cell r="L68"/>
          <cell r="M68">
            <v>1</v>
          </cell>
          <cell r="N68">
            <v>4</v>
          </cell>
          <cell r="O68"/>
          <cell r="P68">
            <v>8</v>
          </cell>
          <cell r="Q68">
            <v>1</v>
          </cell>
          <cell r="R68">
            <v>1</v>
          </cell>
          <cell r="S68">
            <v>27</v>
          </cell>
        </row>
        <row r="69">
          <cell r="H69" t="str">
            <v>105446-P.S.R. MATANCILLA</v>
          </cell>
          <cell r="I69">
            <v>6</v>
          </cell>
          <cell r="J69"/>
          <cell r="K69">
            <v>1</v>
          </cell>
          <cell r="L69">
            <v>3</v>
          </cell>
          <cell r="M69">
            <v>6</v>
          </cell>
          <cell r="N69">
            <v>2</v>
          </cell>
          <cell r="O69"/>
          <cell r="P69">
            <v>4</v>
          </cell>
          <cell r="Q69">
            <v>2</v>
          </cell>
          <cell r="R69">
            <v>1</v>
          </cell>
          <cell r="S69">
            <v>25</v>
          </cell>
        </row>
        <row r="70">
          <cell r="H70" t="str">
            <v>105447-P.S.R. PERALILLO</v>
          </cell>
          <cell r="I70">
            <v>5</v>
          </cell>
          <cell r="J70">
            <v>4</v>
          </cell>
          <cell r="K70">
            <v>31</v>
          </cell>
          <cell r="L70">
            <v>3</v>
          </cell>
          <cell r="M70"/>
          <cell r="N70"/>
          <cell r="O70"/>
          <cell r="P70">
            <v>1</v>
          </cell>
          <cell r="Q70"/>
          <cell r="R70">
            <v>9</v>
          </cell>
          <cell r="S70">
            <v>53</v>
          </cell>
        </row>
        <row r="71">
          <cell r="H71" t="str">
            <v>105448-P.S.R. SANTA VIRGINIA</v>
          </cell>
          <cell r="I71">
            <v>3</v>
          </cell>
          <cell r="J71"/>
          <cell r="K71">
            <v>8</v>
          </cell>
          <cell r="L71">
            <v>3</v>
          </cell>
          <cell r="M71"/>
          <cell r="N71">
            <v>1</v>
          </cell>
          <cell r="O71">
            <v>1</v>
          </cell>
          <cell r="P71">
            <v>3</v>
          </cell>
          <cell r="Q71">
            <v>1</v>
          </cell>
          <cell r="R71"/>
          <cell r="S71">
            <v>20</v>
          </cell>
        </row>
        <row r="72">
          <cell r="H72" t="str">
            <v>105449-P.S.R. TUNGA NORTE</v>
          </cell>
          <cell r="I72">
            <v>1</v>
          </cell>
          <cell r="J72"/>
          <cell r="K72"/>
          <cell r="L72"/>
          <cell r="M72"/>
          <cell r="N72"/>
          <cell r="O72"/>
          <cell r="P72">
            <v>1</v>
          </cell>
          <cell r="Q72"/>
          <cell r="R72">
            <v>2</v>
          </cell>
          <cell r="S72">
            <v>4</v>
          </cell>
        </row>
        <row r="73">
          <cell r="H73" t="str">
            <v>105485-P.S.R. PLAN DE HORNOS</v>
          </cell>
          <cell r="I73">
            <v>1</v>
          </cell>
          <cell r="J73"/>
          <cell r="K73">
            <v>13</v>
          </cell>
          <cell r="L73">
            <v>14</v>
          </cell>
          <cell r="M73">
            <v>4</v>
          </cell>
          <cell r="N73">
            <v>4</v>
          </cell>
          <cell r="O73">
            <v>1</v>
          </cell>
          <cell r="P73">
            <v>10</v>
          </cell>
          <cell r="Q73">
            <v>12</v>
          </cell>
          <cell r="R73">
            <v>3</v>
          </cell>
          <cell r="S73">
            <v>62</v>
          </cell>
        </row>
        <row r="74">
          <cell r="H74" t="str">
            <v>105486-P.S.R. TUNGA SUR</v>
          </cell>
          <cell r="I74">
            <v>29</v>
          </cell>
          <cell r="J74">
            <v>10</v>
          </cell>
          <cell r="K74">
            <v>13</v>
          </cell>
          <cell r="L74">
            <v>12</v>
          </cell>
          <cell r="M74">
            <v>20</v>
          </cell>
          <cell r="N74">
            <v>26</v>
          </cell>
          <cell r="O74">
            <v>8</v>
          </cell>
          <cell r="P74">
            <v>22</v>
          </cell>
          <cell r="Q74">
            <v>16</v>
          </cell>
          <cell r="R74">
            <v>4</v>
          </cell>
          <cell r="S74">
            <v>160</v>
          </cell>
        </row>
        <row r="75">
          <cell r="H75" t="str">
            <v>105487-P.S.R. CAÑAS UNO</v>
          </cell>
          <cell r="I75">
            <v>9</v>
          </cell>
          <cell r="J75"/>
          <cell r="K75">
            <v>3</v>
          </cell>
          <cell r="L75">
            <v>9</v>
          </cell>
          <cell r="M75">
            <v>6</v>
          </cell>
          <cell r="N75">
            <v>5</v>
          </cell>
          <cell r="O75"/>
          <cell r="P75">
            <v>6</v>
          </cell>
          <cell r="Q75">
            <v>3</v>
          </cell>
          <cell r="R75">
            <v>9</v>
          </cell>
          <cell r="S75">
            <v>50</v>
          </cell>
        </row>
        <row r="76">
          <cell r="H76" t="str">
            <v>105496-P.S.R. PINTACURA SUR</v>
          </cell>
          <cell r="I76"/>
          <cell r="J76">
            <v>3</v>
          </cell>
          <cell r="K76">
            <v>2</v>
          </cell>
          <cell r="L76">
            <v>5</v>
          </cell>
          <cell r="M76"/>
          <cell r="N76">
            <v>2</v>
          </cell>
          <cell r="O76">
            <v>5</v>
          </cell>
          <cell r="P76">
            <v>5</v>
          </cell>
          <cell r="Q76">
            <v>2</v>
          </cell>
          <cell r="R76">
            <v>1</v>
          </cell>
          <cell r="S76">
            <v>25</v>
          </cell>
        </row>
        <row r="77">
          <cell r="H77" t="str">
            <v>105504-P.S.R. SOCAVON</v>
          </cell>
          <cell r="I77"/>
          <cell r="J77"/>
          <cell r="K77"/>
          <cell r="L77">
            <v>1</v>
          </cell>
          <cell r="M77"/>
          <cell r="N77">
            <v>2</v>
          </cell>
          <cell r="O77"/>
          <cell r="P77">
            <v>1</v>
          </cell>
          <cell r="Q77">
            <v>1</v>
          </cell>
          <cell r="R77"/>
          <cell r="S77">
            <v>5</v>
          </cell>
        </row>
        <row r="78">
          <cell r="H78" t="str">
            <v>Total 04201-ILLAPEL</v>
          </cell>
          <cell r="I78">
            <v>253</v>
          </cell>
          <cell r="J78">
            <v>188</v>
          </cell>
          <cell r="K78">
            <v>347</v>
          </cell>
          <cell r="L78">
            <v>167</v>
          </cell>
          <cell r="M78">
            <v>147</v>
          </cell>
          <cell r="N78">
            <v>292</v>
          </cell>
          <cell r="O78">
            <v>250</v>
          </cell>
          <cell r="P78">
            <v>299</v>
          </cell>
          <cell r="Q78">
            <v>281</v>
          </cell>
          <cell r="R78">
            <v>217</v>
          </cell>
          <cell r="S78">
            <v>2441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  <cell r="R79"/>
          <cell r="S79"/>
        </row>
        <row r="80">
          <cell r="H80" t="str">
            <v>105309-CES. RURAL CANELA</v>
          </cell>
          <cell r="I80">
            <v>36</v>
          </cell>
          <cell r="J80">
            <v>20</v>
          </cell>
          <cell r="K80">
            <v>79</v>
          </cell>
          <cell r="L80">
            <v>45</v>
          </cell>
          <cell r="M80">
            <v>4</v>
          </cell>
          <cell r="N80">
            <v>39</v>
          </cell>
          <cell r="O80">
            <v>70</v>
          </cell>
          <cell r="P80">
            <v>81</v>
          </cell>
          <cell r="Q80">
            <v>88</v>
          </cell>
          <cell r="R80">
            <v>84</v>
          </cell>
          <cell r="S80">
            <v>546</v>
          </cell>
        </row>
        <row r="81">
          <cell r="H81" t="str">
            <v>105484-P.S.R. HUENTELAUQUEN</v>
          </cell>
          <cell r="I81"/>
          <cell r="J81"/>
          <cell r="K81"/>
          <cell r="L81"/>
          <cell r="M81"/>
          <cell r="N81"/>
          <cell r="O81"/>
          <cell r="P81">
            <v>11</v>
          </cell>
          <cell r="Q81"/>
          <cell r="R81"/>
          <cell r="S81">
            <v>11</v>
          </cell>
        </row>
        <row r="82">
          <cell r="H82" t="str">
            <v>105497-P.S.R. JABONERIA</v>
          </cell>
          <cell r="I82"/>
          <cell r="J82"/>
          <cell r="K82"/>
          <cell r="L82"/>
          <cell r="M82"/>
          <cell r="N82">
            <v>1</v>
          </cell>
          <cell r="O82">
            <v>1</v>
          </cell>
          <cell r="P82"/>
          <cell r="Q82">
            <v>2</v>
          </cell>
          <cell r="R82"/>
          <cell r="S82">
            <v>4</v>
          </cell>
        </row>
        <row r="83">
          <cell r="H83" t="str">
            <v>Total 04202-CANELA</v>
          </cell>
          <cell r="I83">
            <v>36</v>
          </cell>
          <cell r="J83">
            <v>20</v>
          </cell>
          <cell r="K83">
            <v>79</v>
          </cell>
          <cell r="L83">
            <v>45</v>
          </cell>
          <cell r="M83">
            <v>4</v>
          </cell>
          <cell r="N83">
            <v>40</v>
          </cell>
          <cell r="O83">
            <v>71</v>
          </cell>
          <cell r="P83">
            <v>92</v>
          </cell>
          <cell r="Q83">
            <v>90</v>
          </cell>
          <cell r="R83">
            <v>84</v>
          </cell>
          <cell r="S83">
            <v>561</v>
          </cell>
        </row>
        <row r="84">
          <cell r="H84" t="str">
            <v>04203-LOS VILOS</v>
          </cell>
          <cell r="I84"/>
          <cell r="J84"/>
          <cell r="K84"/>
          <cell r="L84"/>
          <cell r="M84"/>
          <cell r="N84"/>
          <cell r="O84"/>
          <cell r="P84"/>
          <cell r="Q84"/>
          <cell r="R84"/>
          <cell r="S84"/>
        </row>
        <row r="85">
          <cell r="H85" t="str">
            <v>105108-HOSPITAL LOS VILOS</v>
          </cell>
          <cell r="I85">
            <v>81</v>
          </cell>
          <cell r="J85">
            <v>92</v>
          </cell>
          <cell r="K85">
            <v>164</v>
          </cell>
          <cell r="L85">
            <v>90</v>
          </cell>
          <cell r="M85">
            <v>113</v>
          </cell>
          <cell r="N85">
            <v>46</v>
          </cell>
          <cell r="O85">
            <v>90</v>
          </cell>
          <cell r="P85">
            <v>93</v>
          </cell>
          <cell r="Q85">
            <v>79</v>
          </cell>
          <cell r="R85">
            <v>86</v>
          </cell>
          <cell r="S85">
            <v>934</v>
          </cell>
        </row>
        <row r="86">
          <cell r="H86" t="str">
            <v xml:space="preserve">105478-P.S.R. CAIMANES                   </v>
          </cell>
          <cell r="I86">
            <v>29</v>
          </cell>
          <cell r="J86">
            <v>9</v>
          </cell>
          <cell r="K86">
            <v>54</v>
          </cell>
          <cell r="L86">
            <v>48</v>
          </cell>
          <cell r="M86">
            <v>50</v>
          </cell>
          <cell r="N86">
            <v>37</v>
          </cell>
          <cell r="O86">
            <v>32</v>
          </cell>
          <cell r="P86">
            <v>66</v>
          </cell>
          <cell r="Q86">
            <v>38</v>
          </cell>
          <cell r="R86">
            <v>63</v>
          </cell>
          <cell r="S86">
            <v>426</v>
          </cell>
        </row>
        <row r="87">
          <cell r="H87" t="str">
            <v>105479-P.S.R. GUANGUALI</v>
          </cell>
          <cell r="I87">
            <v>13</v>
          </cell>
          <cell r="J87">
            <v>19</v>
          </cell>
          <cell r="K87">
            <v>7</v>
          </cell>
          <cell r="L87">
            <v>4</v>
          </cell>
          <cell r="M87">
            <v>17</v>
          </cell>
          <cell r="N87">
            <v>33</v>
          </cell>
          <cell r="O87">
            <v>18</v>
          </cell>
          <cell r="P87">
            <v>9</v>
          </cell>
          <cell r="Q87">
            <v>18</v>
          </cell>
          <cell r="R87">
            <v>7</v>
          </cell>
          <cell r="S87">
            <v>145</v>
          </cell>
        </row>
        <row r="88">
          <cell r="H88" t="str">
            <v>105480-P.S.R. QUILIMARI</v>
          </cell>
          <cell r="I88">
            <v>15</v>
          </cell>
          <cell r="J88">
            <v>13</v>
          </cell>
          <cell r="K88">
            <v>16</v>
          </cell>
          <cell r="L88">
            <v>18</v>
          </cell>
          <cell r="M88">
            <v>37</v>
          </cell>
          <cell r="N88">
            <v>19</v>
          </cell>
          <cell r="O88">
            <v>36</v>
          </cell>
          <cell r="P88">
            <v>45</v>
          </cell>
          <cell r="Q88">
            <v>45</v>
          </cell>
          <cell r="R88">
            <v>73</v>
          </cell>
          <cell r="S88">
            <v>317</v>
          </cell>
        </row>
        <row r="89">
          <cell r="H89" t="str">
            <v>105481-P.S.R. TILAMA</v>
          </cell>
          <cell r="I89"/>
          <cell r="J89">
            <v>3</v>
          </cell>
          <cell r="K89">
            <v>8</v>
          </cell>
          <cell r="L89">
            <v>6</v>
          </cell>
          <cell r="M89"/>
          <cell r="N89">
            <v>7</v>
          </cell>
          <cell r="O89">
            <v>7</v>
          </cell>
          <cell r="P89">
            <v>7</v>
          </cell>
          <cell r="Q89">
            <v>14</v>
          </cell>
          <cell r="R89">
            <v>12</v>
          </cell>
          <cell r="S89">
            <v>64</v>
          </cell>
        </row>
        <row r="90">
          <cell r="H90" t="str">
            <v>105511-P.S.R. LOS CONDORES</v>
          </cell>
          <cell r="I90">
            <v>12</v>
          </cell>
          <cell r="J90">
            <v>14</v>
          </cell>
          <cell r="K90">
            <v>15</v>
          </cell>
          <cell r="L90">
            <v>18</v>
          </cell>
          <cell r="M90">
            <v>15</v>
          </cell>
          <cell r="N90">
            <v>10</v>
          </cell>
          <cell r="O90">
            <v>6</v>
          </cell>
          <cell r="P90">
            <v>21</v>
          </cell>
          <cell r="Q90">
            <v>10</v>
          </cell>
          <cell r="R90">
            <v>15</v>
          </cell>
          <cell r="S90">
            <v>136</v>
          </cell>
        </row>
        <row r="91">
          <cell r="H91" t="str">
            <v>Total 04203-LOS VILOS</v>
          </cell>
          <cell r="I91">
            <v>150</v>
          </cell>
          <cell r="J91">
            <v>150</v>
          </cell>
          <cell r="K91">
            <v>264</v>
          </cell>
          <cell r="L91">
            <v>184</v>
          </cell>
          <cell r="M91">
            <v>232</v>
          </cell>
          <cell r="N91">
            <v>152</v>
          </cell>
          <cell r="O91">
            <v>189</v>
          </cell>
          <cell r="P91">
            <v>241</v>
          </cell>
          <cell r="Q91">
            <v>204</v>
          </cell>
          <cell r="R91">
            <v>256</v>
          </cell>
          <cell r="S91">
            <v>2022</v>
          </cell>
        </row>
        <row r="92">
          <cell r="H92" t="str">
            <v>04204-SALAMANCA</v>
          </cell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</row>
        <row r="93">
          <cell r="H93" t="str">
            <v>105104-HOSPITAL SALAMANCA</v>
          </cell>
          <cell r="I93">
            <v>7</v>
          </cell>
          <cell r="J93"/>
          <cell r="K93">
            <v>10</v>
          </cell>
          <cell r="L93">
            <v>4</v>
          </cell>
          <cell r="M93">
            <v>19</v>
          </cell>
          <cell r="N93">
            <v>9</v>
          </cell>
          <cell r="O93"/>
          <cell r="P93">
            <v>47</v>
          </cell>
          <cell r="Q93">
            <v>39</v>
          </cell>
          <cell r="R93">
            <v>60</v>
          </cell>
          <cell r="S93">
            <v>195</v>
          </cell>
        </row>
        <row r="94">
          <cell r="H94" t="str">
            <v xml:space="preserve">105452-P.S.R. CUNCUMEN                 </v>
          </cell>
          <cell r="I94"/>
          <cell r="J94">
            <v>30</v>
          </cell>
          <cell r="K94">
            <v>34</v>
          </cell>
          <cell r="L94">
            <v>34</v>
          </cell>
          <cell r="M94">
            <v>39</v>
          </cell>
          <cell r="N94">
            <v>37</v>
          </cell>
          <cell r="O94">
            <v>50</v>
          </cell>
          <cell r="P94">
            <v>82</v>
          </cell>
          <cell r="Q94">
            <v>65</v>
          </cell>
          <cell r="R94">
            <v>70</v>
          </cell>
          <cell r="S94">
            <v>441</v>
          </cell>
        </row>
        <row r="95">
          <cell r="H95" t="str">
            <v>105453-P.S.R. TRANQUILLA</v>
          </cell>
          <cell r="I95">
            <v>2</v>
          </cell>
          <cell r="J95">
            <v>5</v>
          </cell>
          <cell r="K95">
            <v>5</v>
          </cell>
          <cell r="L95">
            <v>5</v>
          </cell>
          <cell r="M95">
            <v>7</v>
          </cell>
          <cell r="N95">
            <v>1</v>
          </cell>
          <cell r="O95">
            <v>13</v>
          </cell>
          <cell r="P95">
            <v>11</v>
          </cell>
          <cell r="Q95">
            <v>4</v>
          </cell>
          <cell r="R95">
            <v>10</v>
          </cell>
          <cell r="S95">
            <v>63</v>
          </cell>
        </row>
        <row r="96">
          <cell r="H96" t="str">
            <v>105454-P.S.R. CUNLAGUA</v>
          </cell>
          <cell r="I96">
            <v>12</v>
          </cell>
          <cell r="J96">
            <v>2</v>
          </cell>
          <cell r="K96"/>
          <cell r="L96">
            <v>5</v>
          </cell>
          <cell r="M96">
            <v>2</v>
          </cell>
          <cell r="N96">
            <v>4</v>
          </cell>
          <cell r="O96"/>
          <cell r="P96">
            <v>2</v>
          </cell>
          <cell r="Q96">
            <v>2</v>
          </cell>
          <cell r="R96">
            <v>7</v>
          </cell>
          <cell r="S96">
            <v>36</v>
          </cell>
        </row>
        <row r="97">
          <cell r="H97" t="str">
            <v>105455-P.S.R. CHILLEPIN</v>
          </cell>
          <cell r="I97">
            <v>4</v>
          </cell>
          <cell r="J97">
            <v>1</v>
          </cell>
          <cell r="K97"/>
          <cell r="L97">
            <v>3</v>
          </cell>
          <cell r="M97">
            <v>1</v>
          </cell>
          <cell r="N97">
            <v>1</v>
          </cell>
          <cell r="O97">
            <v>4</v>
          </cell>
          <cell r="P97">
            <v>14</v>
          </cell>
          <cell r="Q97">
            <v>2</v>
          </cell>
          <cell r="R97">
            <v>9</v>
          </cell>
          <cell r="S97">
            <v>39</v>
          </cell>
        </row>
        <row r="98">
          <cell r="H98" t="str">
            <v>105456-P.S.R. LLIMPO</v>
          </cell>
          <cell r="I98">
            <v>2</v>
          </cell>
          <cell r="J98">
            <v>3</v>
          </cell>
          <cell r="K98">
            <v>14</v>
          </cell>
          <cell r="L98">
            <v>9</v>
          </cell>
          <cell r="M98">
            <v>26</v>
          </cell>
          <cell r="N98">
            <v>4</v>
          </cell>
          <cell r="O98">
            <v>33</v>
          </cell>
          <cell r="P98">
            <v>8</v>
          </cell>
          <cell r="Q98">
            <v>3</v>
          </cell>
          <cell r="R98">
            <v>15</v>
          </cell>
          <cell r="S98">
            <v>117</v>
          </cell>
        </row>
        <row r="99">
          <cell r="H99" t="str">
            <v>105457-P.S.R. SAN AGUSTIN</v>
          </cell>
          <cell r="I99">
            <v>5</v>
          </cell>
          <cell r="J99">
            <v>3</v>
          </cell>
          <cell r="K99">
            <v>1</v>
          </cell>
          <cell r="L99">
            <v>5</v>
          </cell>
          <cell r="M99">
            <v>6</v>
          </cell>
          <cell r="N99">
            <v>8</v>
          </cell>
          <cell r="O99">
            <v>6</v>
          </cell>
          <cell r="P99">
            <v>7</v>
          </cell>
          <cell r="Q99">
            <v>7</v>
          </cell>
          <cell r="R99">
            <v>3</v>
          </cell>
          <cell r="S99">
            <v>51</v>
          </cell>
        </row>
        <row r="100">
          <cell r="H100" t="str">
            <v>105458-P.S.R. TAHUINCO</v>
          </cell>
          <cell r="I100"/>
          <cell r="J100"/>
          <cell r="K100">
            <v>3</v>
          </cell>
          <cell r="L100"/>
          <cell r="M100">
            <v>6</v>
          </cell>
          <cell r="N100">
            <v>3</v>
          </cell>
          <cell r="O100">
            <v>3</v>
          </cell>
          <cell r="P100">
            <v>2</v>
          </cell>
          <cell r="Q100">
            <v>13</v>
          </cell>
          <cell r="R100">
            <v>7</v>
          </cell>
          <cell r="S100">
            <v>37</v>
          </cell>
        </row>
        <row r="101">
          <cell r="H101" t="str">
            <v>105491-P.S.R. QUELEN BAJO</v>
          </cell>
          <cell r="I101">
            <v>1</v>
          </cell>
          <cell r="J101">
            <v>1</v>
          </cell>
          <cell r="K101">
            <v>2</v>
          </cell>
          <cell r="L101">
            <v>5</v>
          </cell>
          <cell r="M101">
            <v>1</v>
          </cell>
          <cell r="N101">
            <v>1</v>
          </cell>
          <cell r="O101"/>
          <cell r="P101">
            <v>4</v>
          </cell>
          <cell r="Q101">
            <v>6</v>
          </cell>
          <cell r="R101">
            <v>3</v>
          </cell>
          <cell r="S101">
            <v>24</v>
          </cell>
        </row>
        <row r="102">
          <cell r="H102" t="str">
            <v>105492-P.S.R. CAMISA</v>
          </cell>
          <cell r="I102">
            <v>3</v>
          </cell>
          <cell r="J102">
            <v>3</v>
          </cell>
          <cell r="K102">
            <v>3</v>
          </cell>
          <cell r="L102">
            <v>6</v>
          </cell>
          <cell r="M102">
            <v>4</v>
          </cell>
          <cell r="N102">
            <v>10</v>
          </cell>
          <cell r="O102">
            <v>8</v>
          </cell>
          <cell r="P102">
            <v>8</v>
          </cell>
          <cell r="Q102">
            <v>2</v>
          </cell>
          <cell r="R102">
            <v>6</v>
          </cell>
          <cell r="S102">
            <v>53</v>
          </cell>
        </row>
        <row r="103">
          <cell r="H103" t="str">
            <v>105501-P.S.R. ARBOLEDA GRANDE</v>
          </cell>
          <cell r="I103">
            <v>4</v>
          </cell>
          <cell r="J103">
            <v>13</v>
          </cell>
          <cell r="K103">
            <v>6</v>
          </cell>
          <cell r="L103">
            <v>14</v>
          </cell>
          <cell r="M103">
            <v>5</v>
          </cell>
          <cell r="N103">
            <v>10</v>
          </cell>
          <cell r="O103">
            <v>10</v>
          </cell>
          <cell r="P103">
            <v>9</v>
          </cell>
          <cell r="Q103">
            <v>2</v>
          </cell>
          <cell r="R103">
            <v>6</v>
          </cell>
          <cell r="S103">
            <v>79</v>
          </cell>
        </row>
        <row r="104">
          <cell r="H104" t="str">
            <v>Total 04204-SALAMANCA</v>
          </cell>
          <cell r="I104">
            <v>40</v>
          </cell>
          <cell r="J104">
            <v>61</v>
          </cell>
          <cell r="K104">
            <v>78</v>
          </cell>
          <cell r="L104">
            <v>90</v>
          </cell>
          <cell r="M104">
            <v>116</v>
          </cell>
          <cell r="N104">
            <v>88</v>
          </cell>
          <cell r="O104">
            <v>127</v>
          </cell>
          <cell r="P104">
            <v>194</v>
          </cell>
          <cell r="Q104">
            <v>145</v>
          </cell>
          <cell r="R104">
            <v>196</v>
          </cell>
          <cell r="S104">
            <v>1135</v>
          </cell>
        </row>
        <row r="105">
          <cell r="H105" t="str">
            <v>04301-OVALLE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  <cell r="S105"/>
        </row>
        <row r="106">
          <cell r="H106" t="str">
            <v>105315-CES. RURAL C. DE TAMAYA</v>
          </cell>
          <cell r="I106">
            <v>25</v>
          </cell>
          <cell r="J106">
            <v>47</v>
          </cell>
          <cell r="K106">
            <v>59</v>
          </cell>
          <cell r="L106">
            <v>19</v>
          </cell>
          <cell r="M106">
            <v>27</v>
          </cell>
          <cell r="N106">
            <v>14</v>
          </cell>
          <cell r="O106">
            <v>45</v>
          </cell>
          <cell r="P106">
            <v>24</v>
          </cell>
          <cell r="Q106">
            <v>12</v>
          </cell>
          <cell r="R106">
            <v>52</v>
          </cell>
          <cell r="S106">
            <v>324</v>
          </cell>
        </row>
        <row r="107">
          <cell r="H107" t="str">
            <v>105317-CES. JORGE JORDAN D.</v>
          </cell>
          <cell r="I107">
            <v>107</v>
          </cell>
          <cell r="J107">
            <v>35</v>
          </cell>
          <cell r="K107">
            <v>80</v>
          </cell>
          <cell r="L107">
            <v>48</v>
          </cell>
          <cell r="M107">
            <v>29</v>
          </cell>
          <cell r="N107">
            <v>139</v>
          </cell>
          <cell r="O107">
            <v>163</v>
          </cell>
          <cell r="P107">
            <v>180</v>
          </cell>
          <cell r="Q107">
            <v>74</v>
          </cell>
          <cell r="R107">
            <v>179</v>
          </cell>
          <cell r="S107">
            <v>1034</v>
          </cell>
        </row>
        <row r="108">
          <cell r="H108" t="str">
            <v>105322-CES. MARCOS MACUADA</v>
          </cell>
          <cell r="I108">
            <v>116</v>
          </cell>
          <cell r="J108">
            <v>152</v>
          </cell>
          <cell r="K108">
            <v>110</v>
          </cell>
          <cell r="L108">
            <v>45</v>
          </cell>
          <cell r="M108">
            <v>92</v>
          </cell>
          <cell r="N108">
            <v>81</v>
          </cell>
          <cell r="O108">
            <v>72</v>
          </cell>
          <cell r="P108">
            <v>95</v>
          </cell>
          <cell r="Q108">
            <v>149</v>
          </cell>
          <cell r="R108">
            <v>186</v>
          </cell>
          <cell r="S108">
            <v>1098</v>
          </cell>
        </row>
        <row r="109">
          <cell r="H109" t="str">
            <v>105324-CES. SOTAQUI</v>
          </cell>
          <cell r="I109">
            <v>8</v>
          </cell>
          <cell r="J109">
            <v>28</v>
          </cell>
          <cell r="K109">
            <v>28</v>
          </cell>
          <cell r="L109">
            <v>36</v>
          </cell>
          <cell r="M109">
            <v>34</v>
          </cell>
          <cell r="N109">
            <v>21</v>
          </cell>
          <cell r="O109">
            <v>21</v>
          </cell>
          <cell r="P109">
            <v>13</v>
          </cell>
          <cell r="Q109">
            <v>12</v>
          </cell>
          <cell r="R109">
            <v>45</v>
          </cell>
          <cell r="S109">
            <v>246</v>
          </cell>
        </row>
        <row r="110">
          <cell r="H110" t="str">
            <v xml:space="preserve">105416-P.S.R. CAMARICO                  </v>
          </cell>
          <cell r="I110">
            <v>9</v>
          </cell>
          <cell r="J110">
            <v>10</v>
          </cell>
          <cell r="K110">
            <v>6</v>
          </cell>
          <cell r="L110">
            <v>36</v>
          </cell>
          <cell r="M110">
            <v>1</v>
          </cell>
          <cell r="N110">
            <v>10</v>
          </cell>
          <cell r="O110">
            <v>16</v>
          </cell>
          <cell r="P110">
            <v>15</v>
          </cell>
          <cell r="Q110">
            <v>1</v>
          </cell>
          <cell r="R110"/>
          <cell r="S110">
            <v>104</v>
          </cell>
        </row>
        <row r="111">
          <cell r="H111" t="str">
            <v>105417-P.S.R. ALCONES BAJOS</v>
          </cell>
          <cell r="I111"/>
          <cell r="J111"/>
          <cell r="K111">
            <v>6</v>
          </cell>
          <cell r="L111"/>
          <cell r="M111"/>
          <cell r="N111">
            <v>9</v>
          </cell>
          <cell r="O111">
            <v>1</v>
          </cell>
          <cell r="P111"/>
          <cell r="Q111">
            <v>2</v>
          </cell>
          <cell r="R111">
            <v>2</v>
          </cell>
          <cell r="S111">
            <v>20</v>
          </cell>
        </row>
        <row r="112">
          <cell r="H112" t="str">
            <v>105419-P.S.R. LAS SOSSAS</v>
          </cell>
          <cell r="I112"/>
          <cell r="J112"/>
          <cell r="K112"/>
          <cell r="L112">
            <v>8</v>
          </cell>
          <cell r="M112">
            <v>2</v>
          </cell>
          <cell r="N112">
            <v>9</v>
          </cell>
          <cell r="O112">
            <v>8</v>
          </cell>
          <cell r="P112">
            <v>8</v>
          </cell>
          <cell r="Q112">
            <v>2</v>
          </cell>
          <cell r="R112">
            <v>3</v>
          </cell>
          <cell r="S112">
            <v>40</v>
          </cell>
        </row>
        <row r="113">
          <cell r="H113" t="str">
            <v>105420-P.S.R. LIMARI</v>
          </cell>
          <cell r="I113">
            <v>9</v>
          </cell>
          <cell r="J113"/>
          <cell r="K113">
            <v>16</v>
          </cell>
          <cell r="L113">
            <v>5</v>
          </cell>
          <cell r="M113">
            <v>3</v>
          </cell>
          <cell r="N113">
            <v>8</v>
          </cell>
          <cell r="O113">
            <v>30</v>
          </cell>
          <cell r="P113">
            <v>14</v>
          </cell>
          <cell r="Q113"/>
          <cell r="R113"/>
          <cell r="S113">
            <v>85</v>
          </cell>
        </row>
        <row r="114">
          <cell r="H114" t="str">
            <v>105422-P.S.R. HORNILLOS</v>
          </cell>
          <cell r="I114"/>
          <cell r="J114"/>
          <cell r="K114"/>
          <cell r="L114">
            <v>2</v>
          </cell>
          <cell r="M114"/>
          <cell r="N114">
            <v>2</v>
          </cell>
          <cell r="O114"/>
          <cell r="P114">
            <v>8</v>
          </cell>
          <cell r="Q114">
            <v>10</v>
          </cell>
          <cell r="R114"/>
          <cell r="S114">
            <v>22</v>
          </cell>
        </row>
        <row r="115">
          <cell r="H115" t="str">
            <v>105437-P.S.R. CHALINGA</v>
          </cell>
          <cell r="I115"/>
          <cell r="J115"/>
          <cell r="K115">
            <v>2</v>
          </cell>
          <cell r="L115"/>
          <cell r="M115">
            <v>18</v>
          </cell>
          <cell r="N115">
            <v>6</v>
          </cell>
          <cell r="O115">
            <v>2</v>
          </cell>
          <cell r="P115">
            <v>6</v>
          </cell>
          <cell r="Q115">
            <v>8</v>
          </cell>
          <cell r="R115">
            <v>22</v>
          </cell>
          <cell r="S115">
            <v>64</v>
          </cell>
        </row>
        <row r="116">
          <cell r="H116" t="str">
            <v>105439-P.S.R. CERRO BLANCO</v>
          </cell>
          <cell r="I116">
            <v>5</v>
          </cell>
          <cell r="J116">
            <v>14</v>
          </cell>
          <cell r="K116">
            <v>12</v>
          </cell>
          <cell r="L116">
            <v>4</v>
          </cell>
          <cell r="M116"/>
          <cell r="N116">
            <v>1</v>
          </cell>
          <cell r="O116">
            <v>3</v>
          </cell>
          <cell r="P116">
            <v>2</v>
          </cell>
          <cell r="Q116">
            <v>1</v>
          </cell>
          <cell r="R116"/>
          <cell r="S116">
            <v>42</v>
          </cell>
        </row>
        <row r="117">
          <cell r="H117" t="str">
            <v>105507-P.S.R. HUAMALATA</v>
          </cell>
          <cell r="I117"/>
          <cell r="J117">
            <v>9</v>
          </cell>
          <cell r="K117">
            <v>10</v>
          </cell>
          <cell r="L117">
            <v>16</v>
          </cell>
          <cell r="M117">
            <v>9</v>
          </cell>
          <cell r="N117">
            <v>22</v>
          </cell>
          <cell r="O117">
            <v>21</v>
          </cell>
          <cell r="P117">
            <v>10</v>
          </cell>
          <cell r="Q117">
            <v>10</v>
          </cell>
          <cell r="R117">
            <v>12</v>
          </cell>
          <cell r="S117">
            <v>119</v>
          </cell>
        </row>
        <row r="118">
          <cell r="H118" t="str">
            <v>105510-P.S.R. RECOLETA</v>
          </cell>
          <cell r="I118"/>
          <cell r="J118"/>
          <cell r="K118"/>
          <cell r="L118"/>
          <cell r="M118">
            <v>7</v>
          </cell>
          <cell r="N118">
            <v>17</v>
          </cell>
          <cell r="O118">
            <v>3</v>
          </cell>
          <cell r="P118">
            <v>1</v>
          </cell>
          <cell r="Q118">
            <v>3</v>
          </cell>
          <cell r="R118">
            <v>26</v>
          </cell>
          <cell r="S118">
            <v>57</v>
          </cell>
        </row>
        <row r="119">
          <cell r="H119" t="str">
            <v>105722-CECOF SAN JOSE DE LA DEHESA</v>
          </cell>
          <cell r="I119">
            <v>38</v>
          </cell>
          <cell r="J119">
            <v>37</v>
          </cell>
          <cell r="K119">
            <v>47</v>
          </cell>
          <cell r="L119">
            <v>40</v>
          </cell>
          <cell r="M119">
            <v>48</v>
          </cell>
          <cell r="N119">
            <v>37</v>
          </cell>
          <cell r="O119">
            <v>53</v>
          </cell>
          <cell r="P119">
            <v>167</v>
          </cell>
          <cell r="Q119">
            <v>174</v>
          </cell>
          <cell r="R119">
            <v>165</v>
          </cell>
          <cell r="S119">
            <v>806</v>
          </cell>
        </row>
        <row r="120">
          <cell r="H120" t="str">
            <v>105723-CECOF LIMARI</v>
          </cell>
          <cell r="I120">
            <v>24</v>
          </cell>
          <cell r="J120">
            <v>20</v>
          </cell>
          <cell r="K120">
            <v>22</v>
          </cell>
          <cell r="L120">
            <v>17</v>
          </cell>
          <cell r="M120">
            <v>24</v>
          </cell>
          <cell r="N120">
            <v>28</v>
          </cell>
          <cell r="O120">
            <v>44</v>
          </cell>
          <cell r="P120">
            <v>26</v>
          </cell>
          <cell r="Q120">
            <v>15</v>
          </cell>
          <cell r="R120">
            <v>29</v>
          </cell>
          <cell r="S120">
            <v>249</v>
          </cell>
        </row>
        <row r="121">
          <cell r="H121" t="str">
            <v>200258-CECOF LOS COPIHUES</v>
          </cell>
          <cell r="I121">
            <v>15</v>
          </cell>
          <cell r="J121">
            <v>13</v>
          </cell>
          <cell r="K121">
            <v>14</v>
          </cell>
          <cell r="L121">
            <v>20</v>
          </cell>
          <cell r="M121">
            <v>12</v>
          </cell>
          <cell r="N121">
            <v>9</v>
          </cell>
          <cell r="O121">
            <v>53</v>
          </cell>
          <cell r="P121">
            <v>79</v>
          </cell>
          <cell r="Q121">
            <v>84</v>
          </cell>
          <cell r="R121">
            <v>76</v>
          </cell>
          <cell r="S121">
            <v>375</v>
          </cell>
        </row>
        <row r="122">
          <cell r="H122" t="str">
            <v>200367-CECOF COLONIA LIMARÍ</v>
          </cell>
          <cell r="I122"/>
          <cell r="J122"/>
          <cell r="K122"/>
          <cell r="L122"/>
          <cell r="M122"/>
          <cell r="N122"/>
          <cell r="O122"/>
          <cell r="P122"/>
          <cell r="Q122">
            <v>42</v>
          </cell>
          <cell r="R122">
            <v>20</v>
          </cell>
          <cell r="S122">
            <v>62</v>
          </cell>
        </row>
        <row r="123">
          <cell r="H123" t="str">
            <v>Total 04301-OVALLE</v>
          </cell>
          <cell r="I123">
            <v>356</v>
          </cell>
          <cell r="J123">
            <v>365</v>
          </cell>
          <cell r="K123">
            <v>412</v>
          </cell>
          <cell r="L123">
            <v>296</v>
          </cell>
          <cell r="M123">
            <v>306</v>
          </cell>
          <cell r="N123">
            <v>413</v>
          </cell>
          <cell r="O123">
            <v>535</v>
          </cell>
          <cell r="P123">
            <v>648</v>
          </cell>
          <cell r="Q123">
            <v>599</v>
          </cell>
          <cell r="R123">
            <v>817</v>
          </cell>
          <cell r="S123">
            <v>4747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</row>
        <row r="125">
          <cell r="H125" t="str">
            <v>105105-HOSPITAL COMBARBALA</v>
          </cell>
          <cell r="I125">
            <v>62</v>
          </cell>
          <cell r="J125">
            <v>75</v>
          </cell>
          <cell r="K125">
            <v>94</v>
          </cell>
          <cell r="L125">
            <v>58</v>
          </cell>
          <cell r="M125">
            <v>77</v>
          </cell>
          <cell r="N125">
            <v>82</v>
          </cell>
          <cell r="O125">
            <v>51</v>
          </cell>
          <cell r="P125">
            <v>68</v>
          </cell>
          <cell r="Q125">
            <v>43</v>
          </cell>
          <cell r="R125">
            <v>32</v>
          </cell>
          <cell r="S125">
            <v>642</v>
          </cell>
        </row>
        <row r="126">
          <cell r="H126" t="str">
            <v>105433-P.S.R. SAN LORENZO</v>
          </cell>
          <cell r="I126"/>
          <cell r="J126">
            <v>2</v>
          </cell>
          <cell r="K126">
            <v>3</v>
          </cell>
          <cell r="L126">
            <v>2</v>
          </cell>
          <cell r="M126">
            <v>4</v>
          </cell>
          <cell r="N126">
            <v>14</v>
          </cell>
          <cell r="O126">
            <v>2</v>
          </cell>
          <cell r="P126">
            <v>4</v>
          </cell>
          <cell r="Q126">
            <v>8</v>
          </cell>
          <cell r="R126">
            <v>2</v>
          </cell>
          <cell r="S126">
            <v>41</v>
          </cell>
        </row>
        <row r="127">
          <cell r="H127" t="str">
            <v>105434-P.S.R. SAN MARCOS</v>
          </cell>
          <cell r="I127">
            <v>8</v>
          </cell>
          <cell r="J127">
            <v>17</v>
          </cell>
          <cell r="K127">
            <v>2</v>
          </cell>
          <cell r="L127">
            <v>32</v>
          </cell>
          <cell r="M127">
            <v>16</v>
          </cell>
          <cell r="N127">
            <v>17</v>
          </cell>
          <cell r="O127">
            <v>33</v>
          </cell>
          <cell r="P127">
            <v>24</v>
          </cell>
          <cell r="Q127">
            <v>28</v>
          </cell>
          <cell r="R127">
            <v>13</v>
          </cell>
          <cell r="S127">
            <v>190</v>
          </cell>
        </row>
        <row r="128">
          <cell r="H128" t="str">
            <v>105441-P.S.R. MANQUEHUA</v>
          </cell>
          <cell r="I128">
            <v>5</v>
          </cell>
          <cell r="J128">
            <v>6</v>
          </cell>
          <cell r="K128">
            <v>5</v>
          </cell>
          <cell r="L128">
            <v>14</v>
          </cell>
          <cell r="M128">
            <v>11</v>
          </cell>
          <cell r="N128">
            <v>3</v>
          </cell>
          <cell r="O128">
            <v>15</v>
          </cell>
          <cell r="P128">
            <v>17</v>
          </cell>
          <cell r="Q128">
            <v>21</v>
          </cell>
          <cell r="R128">
            <v>9</v>
          </cell>
          <cell r="S128">
            <v>106</v>
          </cell>
        </row>
        <row r="129">
          <cell r="H129" t="str">
            <v xml:space="preserve">105459-P.S.R. BARRANCAS                </v>
          </cell>
          <cell r="I129">
            <v>9</v>
          </cell>
          <cell r="J129">
            <v>5</v>
          </cell>
          <cell r="K129">
            <v>6</v>
          </cell>
          <cell r="L129">
            <v>4</v>
          </cell>
          <cell r="M129">
            <v>15</v>
          </cell>
          <cell r="N129">
            <v>4</v>
          </cell>
          <cell r="O129">
            <v>8</v>
          </cell>
          <cell r="P129">
            <v>17</v>
          </cell>
          <cell r="Q129">
            <v>9</v>
          </cell>
          <cell r="R129">
            <v>6</v>
          </cell>
          <cell r="S129">
            <v>83</v>
          </cell>
        </row>
        <row r="130">
          <cell r="H130" t="str">
            <v>105460-P.S.R. COGOTI 18</v>
          </cell>
          <cell r="I130">
            <v>7</v>
          </cell>
          <cell r="J130">
            <v>8</v>
          </cell>
          <cell r="K130">
            <v>20</v>
          </cell>
          <cell r="L130">
            <v>6</v>
          </cell>
          <cell r="M130">
            <v>8</v>
          </cell>
          <cell r="N130">
            <v>4</v>
          </cell>
          <cell r="O130">
            <v>4</v>
          </cell>
          <cell r="P130">
            <v>8</v>
          </cell>
          <cell r="Q130">
            <v>1</v>
          </cell>
          <cell r="R130">
            <v>3</v>
          </cell>
          <cell r="S130">
            <v>69</v>
          </cell>
        </row>
        <row r="131">
          <cell r="H131" t="str">
            <v>105461-P.S.R. EL HUACHO</v>
          </cell>
          <cell r="I131"/>
          <cell r="J131">
            <v>3</v>
          </cell>
          <cell r="K131">
            <v>5</v>
          </cell>
          <cell r="L131">
            <v>5</v>
          </cell>
          <cell r="M131">
            <v>3</v>
          </cell>
          <cell r="N131">
            <v>5</v>
          </cell>
          <cell r="O131">
            <v>4</v>
          </cell>
          <cell r="P131">
            <v>1</v>
          </cell>
          <cell r="Q131">
            <v>3</v>
          </cell>
          <cell r="R131">
            <v>5</v>
          </cell>
          <cell r="S131">
            <v>34</v>
          </cell>
        </row>
        <row r="132">
          <cell r="H132" t="str">
            <v>105462-P.S.R. EL SAUCE</v>
          </cell>
          <cell r="I132">
            <v>2</v>
          </cell>
          <cell r="J132">
            <v>2</v>
          </cell>
          <cell r="K132">
            <v>8</v>
          </cell>
          <cell r="L132">
            <v>14</v>
          </cell>
          <cell r="M132">
            <v>9</v>
          </cell>
          <cell r="N132">
            <v>3</v>
          </cell>
          <cell r="O132">
            <v>5</v>
          </cell>
          <cell r="P132">
            <v>3</v>
          </cell>
          <cell r="Q132">
            <v>11</v>
          </cell>
          <cell r="R132">
            <v>1</v>
          </cell>
          <cell r="S132">
            <v>58</v>
          </cell>
        </row>
        <row r="133">
          <cell r="H133" t="str">
            <v>105463-P.S.R. QUILITAPIA</v>
          </cell>
          <cell r="I133">
            <v>13</v>
          </cell>
          <cell r="J133">
            <v>19</v>
          </cell>
          <cell r="K133">
            <v>23</v>
          </cell>
          <cell r="L133">
            <v>10</v>
          </cell>
          <cell r="M133">
            <v>2</v>
          </cell>
          <cell r="N133">
            <v>1</v>
          </cell>
          <cell r="O133">
            <v>11</v>
          </cell>
          <cell r="P133">
            <v>6</v>
          </cell>
          <cell r="Q133">
            <v>2</v>
          </cell>
          <cell r="R133"/>
          <cell r="S133">
            <v>87</v>
          </cell>
        </row>
        <row r="134">
          <cell r="H134" t="str">
            <v>105464-P.S.R. LA LIGUA</v>
          </cell>
          <cell r="I134">
            <v>5</v>
          </cell>
          <cell r="J134">
            <v>5</v>
          </cell>
          <cell r="K134">
            <v>5</v>
          </cell>
          <cell r="L134">
            <v>4</v>
          </cell>
          <cell r="M134">
            <v>13</v>
          </cell>
          <cell r="N134"/>
          <cell r="O134">
            <v>7</v>
          </cell>
          <cell r="P134">
            <v>11</v>
          </cell>
          <cell r="Q134">
            <v>6</v>
          </cell>
          <cell r="R134">
            <v>13</v>
          </cell>
          <cell r="S134">
            <v>69</v>
          </cell>
        </row>
        <row r="135">
          <cell r="H135" t="str">
            <v>105465-P.S.R. RAMADILLA</v>
          </cell>
          <cell r="I135">
            <v>1</v>
          </cell>
          <cell r="J135">
            <v>5</v>
          </cell>
          <cell r="K135">
            <v>13</v>
          </cell>
          <cell r="L135">
            <v>6</v>
          </cell>
          <cell r="M135">
            <v>5</v>
          </cell>
          <cell r="N135">
            <v>4</v>
          </cell>
          <cell r="O135">
            <v>1</v>
          </cell>
          <cell r="P135">
            <v>4</v>
          </cell>
          <cell r="Q135">
            <v>3</v>
          </cell>
          <cell r="R135">
            <v>5</v>
          </cell>
          <cell r="S135">
            <v>47</v>
          </cell>
        </row>
        <row r="136">
          <cell r="H136" t="str">
            <v>105466-P.S.R. VALLE HERMOSO</v>
          </cell>
          <cell r="I136">
            <v>9</v>
          </cell>
          <cell r="J136">
            <v>6</v>
          </cell>
          <cell r="K136">
            <v>2</v>
          </cell>
          <cell r="L136"/>
          <cell r="M136">
            <v>2</v>
          </cell>
          <cell r="N136"/>
          <cell r="O136">
            <v>9</v>
          </cell>
          <cell r="P136">
            <v>1</v>
          </cell>
          <cell r="Q136"/>
          <cell r="R136"/>
          <cell r="S136">
            <v>29</v>
          </cell>
        </row>
        <row r="137">
          <cell r="H137" t="str">
            <v>105490-P.S.R. EL DURAZNO</v>
          </cell>
          <cell r="I137">
            <v>2</v>
          </cell>
          <cell r="J137">
            <v>8</v>
          </cell>
          <cell r="K137">
            <v>5</v>
          </cell>
          <cell r="L137">
            <v>10</v>
          </cell>
          <cell r="M137">
            <v>1</v>
          </cell>
          <cell r="N137">
            <v>14</v>
          </cell>
          <cell r="O137">
            <v>24</v>
          </cell>
          <cell r="P137">
            <v>2</v>
          </cell>
          <cell r="Q137">
            <v>11</v>
          </cell>
          <cell r="R137"/>
          <cell r="S137">
            <v>77</v>
          </cell>
        </row>
        <row r="138">
          <cell r="H138" t="str">
            <v>Total 04302-COMBARBALÁ</v>
          </cell>
          <cell r="I138">
            <v>123</v>
          </cell>
          <cell r="J138">
            <v>161</v>
          </cell>
          <cell r="K138">
            <v>191</v>
          </cell>
          <cell r="L138">
            <v>165</v>
          </cell>
          <cell r="M138">
            <v>166</v>
          </cell>
          <cell r="N138">
            <v>151</v>
          </cell>
          <cell r="O138">
            <v>174</v>
          </cell>
          <cell r="P138">
            <v>166</v>
          </cell>
          <cell r="Q138">
            <v>146</v>
          </cell>
          <cell r="R138">
            <v>89</v>
          </cell>
          <cell r="S138">
            <v>1532</v>
          </cell>
        </row>
        <row r="139">
          <cell r="H139" t="str">
            <v>04304-MONTE PATRIA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  <cell r="S139"/>
        </row>
        <row r="140">
          <cell r="H140" t="str">
            <v>105307-CES. RURAL MONTE PATRIA</v>
          </cell>
          <cell r="I140">
            <v>22</v>
          </cell>
          <cell r="J140">
            <v>45</v>
          </cell>
          <cell r="K140">
            <v>39</v>
          </cell>
          <cell r="L140">
            <v>40</v>
          </cell>
          <cell r="M140">
            <v>54</v>
          </cell>
          <cell r="N140">
            <v>37</v>
          </cell>
          <cell r="O140">
            <v>65</v>
          </cell>
          <cell r="P140">
            <v>67</v>
          </cell>
          <cell r="Q140">
            <v>65</v>
          </cell>
          <cell r="R140">
            <v>85</v>
          </cell>
          <cell r="S140">
            <v>519</v>
          </cell>
        </row>
        <row r="141">
          <cell r="H141" t="str">
            <v>105311-CES. RURAL CHAÑARAL ALTO</v>
          </cell>
          <cell r="I141">
            <v>20</v>
          </cell>
          <cell r="J141">
            <v>17</v>
          </cell>
          <cell r="K141">
            <v>15</v>
          </cell>
          <cell r="L141">
            <v>9</v>
          </cell>
          <cell r="M141">
            <v>10</v>
          </cell>
          <cell r="N141">
            <v>28</v>
          </cell>
          <cell r="O141">
            <v>64</v>
          </cell>
          <cell r="P141">
            <v>30</v>
          </cell>
          <cell r="Q141">
            <v>47</v>
          </cell>
          <cell r="R141">
            <v>53</v>
          </cell>
          <cell r="S141">
            <v>293</v>
          </cell>
        </row>
        <row r="142">
          <cell r="H142" t="str">
            <v>105312-CES. RURAL CAREN</v>
          </cell>
          <cell r="I142">
            <v>16</v>
          </cell>
          <cell r="J142">
            <v>4</v>
          </cell>
          <cell r="K142">
            <v>19</v>
          </cell>
          <cell r="L142">
            <v>6</v>
          </cell>
          <cell r="M142">
            <v>15</v>
          </cell>
          <cell r="N142">
            <v>12</v>
          </cell>
          <cell r="O142">
            <v>13</v>
          </cell>
          <cell r="P142">
            <v>29</v>
          </cell>
          <cell r="Q142">
            <v>41</v>
          </cell>
          <cell r="R142">
            <v>28</v>
          </cell>
          <cell r="S142">
            <v>183</v>
          </cell>
        </row>
        <row r="143">
          <cell r="H143" t="str">
            <v>105318-CES. RURAL EL PALQUI</v>
          </cell>
          <cell r="I143">
            <v>43</v>
          </cell>
          <cell r="J143">
            <v>60</v>
          </cell>
          <cell r="K143">
            <v>59</v>
          </cell>
          <cell r="L143">
            <v>41</v>
          </cell>
          <cell r="M143">
            <v>46</v>
          </cell>
          <cell r="N143">
            <v>61</v>
          </cell>
          <cell r="O143">
            <v>74</v>
          </cell>
          <cell r="P143">
            <v>60</v>
          </cell>
          <cell r="Q143">
            <v>61</v>
          </cell>
          <cell r="R143">
            <v>76</v>
          </cell>
          <cell r="S143">
            <v>581</v>
          </cell>
        </row>
        <row r="144">
          <cell r="H144" t="str">
            <v>105425-P.S.R. CHILECITO</v>
          </cell>
          <cell r="I144"/>
          <cell r="J144"/>
          <cell r="K144">
            <v>7</v>
          </cell>
          <cell r="L144">
            <v>4</v>
          </cell>
          <cell r="M144">
            <v>1</v>
          </cell>
          <cell r="N144"/>
          <cell r="O144">
            <v>2</v>
          </cell>
          <cell r="P144">
            <v>3</v>
          </cell>
          <cell r="Q144">
            <v>2</v>
          </cell>
          <cell r="R144">
            <v>2</v>
          </cell>
          <cell r="S144">
            <v>21</v>
          </cell>
        </row>
        <row r="145">
          <cell r="H145" t="str">
            <v>105427-P.S.R. HACIENDA VALDIVIA</v>
          </cell>
          <cell r="I145"/>
          <cell r="J145"/>
          <cell r="K145">
            <v>5</v>
          </cell>
          <cell r="L145">
            <v>2</v>
          </cell>
          <cell r="M145">
            <v>3</v>
          </cell>
          <cell r="N145">
            <v>14</v>
          </cell>
          <cell r="O145">
            <v>2</v>
          </cell>
          <cell r="P145">
            <v>1</v>
          </cell>
          <cell r="Q145">
            <v>1</v>
          </cell>
          <cell r="R145"/>
          <cell r="S145">
            <v>28</v>
          </cell>
        </row>
        <row r="146">
          <cell r="H146" t="str">
            <v>105428-P.S.R. HUATULAME</v>
          </cell>
          <cell r="I146">
            <v>9</v>
          </cell>
          <cell r="J146">
            <v>3</v>
          </cell>
          <cell r="K146">
            <v>3</v>
          </cell>
          <cell r="L146">
            <v>4</v>
          </cell>
          <cell r="M146">
            <v>3</v>
          </cell>
          <cell r="N146">
            <v>8</v>
          </cell>
          <cell r="O146">
            <v>3</v>
          </cell>
          <cell r="P146"/>
          <cell r="Q146">
            <v>3</v>
          </cell>
          <cell r="R146"/>
          <cell r="S146">
            <v>36</v>
          </cell>
        </row>
        <row r="147">
          <cell r="H147" t="str">
            <v>105430-P.S.R. MIALQUI</v>
          </cell>
          <cell r="I147"/>
          <cell r="J147">
            <v>4</v>
          </cell>
          <cell r="K147">
            <v>5</v>
          </cell>
          <cell r="L147">
            <v>3</v>
          </cell>
          <cell r="M147"/>
          <cell r="N147">
            <v>3</v>
          </cell>
          <cell r="O147">
            <v>2</v>
          </cell>
          <cell r="P147">
            <v>2</v>
          </cell>
          <cell r="Q147">
            <v>1</v>
          </cell>
          <cell r="R147">
            <v>3</v>
          </cell>
          <cell r="S147">
            <v>23</v>
          </cell>
        </row>
        <row r="148">
          <cell r="H148" t="str">
            <v>105431-P.S.R. PEDREGAL</v>
          </cell>
          <cell r="I148">
            <v>8</v>
          </cell>
          <cell r="J148"/>
          <cell r="K148">
            <v>9</v>
          </cell>
          <cell r="L148">
            <v>2</v>
          </cell>
          <cell r="M148">
            <v>2</v>
          </cell>
          <cell r="N148">
            <v>3</v>
          </cell>
          <cell r="O148">
            <v>4</v>
          </cell>
          <cell r="P148">
            <v>5</v>
          </cell>
          <cell r="Q148">
            <v>15</v>
          </cell>
          <cell r="R148">
            <v>9</v>
          </cell>
          <cell r="S148">
            <v>57</v>
          </cell>
        </row>
        <row r="149">
          <cell r="H149" t="str">
            <v>105432-P.S.R. RAPEL</v>
          </cell>
          <cell r="I149">
            <v>1</v>
          </cell>
          <cell r="J149"/>
          <cell r="K149">
            <v>12</v>
          </cell>
          <cell r="L149">
            <v>1</v>
          </cell>
          <cell r="M149"/>
          <cell r="N149">
            <v>11</v>
          </cell>
          <cell r="O149">
            <v>3</v>
          </cell>
          <cell r="P149"/>
          <cell r="Q149"/>
          <cell r="R149"/>
          <cell r="S149">
            <v>28</v>
          </cell>
        </row>
        <row r="150">
          <cell r="H150" t="str">
            <v>105435-P.S.R. TULAHUEN</v>
          </cell>
          <cell r="I150">
            <v>6</v>
          </cell>
          <cell r="J150">
            <v>6</v>
          </cell>
          <cell r="K150">
            <v>19</v>
          </cell>
          <cell r="L150">
            <v>3</v>
          </cell>
          <cell r="M150">
            <v>16</v>
          </cell>
          <cell r="N150">
            <v>2</v>
          </cell>
          <cell r="O150">
            <v>3</v>
          </cell>
          <cell r="P150">
            <v>4</v>
          </cell>
          <cell r="Q150">
            <v>6</v>
          </cell>
          <cell r="R150">
            <v>8</v>
          </cell>
          <cell r="S150">
            <v>73</v>
          </cell>
        </row>
        <row r="151">
          <cell r="H151" t="str">
            <v>105436-P.S.R. EL MAITEN</v>
          </cell>
          <cell r="I151">
            <v>6</v>
          </cell>
          <cell r="J151">
            <v>5</v>
          </cell>
          <cell r="K151">
            <v>8</v>
          </cell>
          <cell r="L151">
            <v>1</v>
          </cell>
          <cell r="M151"/>
          <cell r="N151"/>
          <cell r="O151">
            <v>5</v>
          </cell>
          <cell r="P151">
            <v>2</v>
          </cell>
          <cell r="Q151">
            <v>3</v>
          </cell>
          <cell r="R151">
            <v>1</v>
          </cell>
          <cell r="S151">
            <v>31</v>
          </cell>
        </row>
        <row r="152">
          <cell r="H152" t="str">
            <v>105489-P.S.R. RAMADAS DE TULAHUEN</v>
          </cell>
          <cell r="I152">
            <v>1</v>
          </cell>
          <cell r="J152">
            <v>3</v>
          </cell>
          <cell r="K152">
            <v>12</v>
          </cell>
          <cell r="L152"/>
          <cell r="M152"/>
          <cell r="N152"/>
          <cell r="O152">
            <v>1</v>
          </cell>
          <cell r="P152">
            <v>2</v>
          </cell>
          <cell r="Q152">
            <v>1</v>
          </cell>
          <cell r="R152"/>
          <cell r="S152">
            <v>20</v>
          </cell>
        </row>
        <row r="153">
          <cell r="H153" t="str">
            <v>Total 04304-MONTE PATRIA</v>
          </cell>
          <cell r="I153">
            <v>132</v>
          </cell>
          <cell r="J153">
            <v>147</v>
          </cell>
          <cell r="K153">
            <v>212</v>
          </cell>
          <cell r="L153">
            <v>116</v>
          </cell>
          <cell r="M153">
            <v>150</v>
          </cell>
          <cell r="N153">
            <v>179</v>
          </cell>
          <cell r="O153">
            <v>241</v>
          </cell>
          <cell r="P153">
            <v>205</v>
          </cell>
          <cell r="Q153">
            <v>246</v>
          </cell>
          <cell r="R153">
            <v>265</v>
          </cell>
          <cell r="S153">
            <v>1893</v>
          </cell>
        </row>
        <row r="154">
          <cell r="H154" t="str">
            <v>04304-PUNITAQUI</v>
          </cell>
          <cell r="I154"/>
          <cell r="J154"/>
          <cell r="K154"/>
          <cell r="L154"/>
          <cell r="M154"/>
          <cell r="N154"/>
          <cell r="O154"/>
          <cell r="P154"/>
          <cell r="Q154"/>
          <cell r="R154"/>
          <cell r="S154"/>
        </row>
        <row r="155">
          <cell r="H155" t="str">
            <v>105308-CES. RURAL PUNITAQUI</v>
          </cell>
          <cell r="I155">
            <v>44</v>
          </cell>
          <cell r="J155">
            <v>55</v>
          </cell>
          <cell r="K155">
            <v>125</v>
          </cell>
          <cell r="L155">
            <v>42</v>
          </cell>
          <cell r="M155">
            <v>78</v>
          </cell>
          <cell r="N155">
            <v>95</v>
          </cell>
          <cell r="O155">
            <v>87</v>
          </cell>
          <cell r="P155">
            <v>80</v>
          </cell>
          <cell r="Q155">
            <v>66</v>
          </cell>
          <cell r="R155">
            <v>67</v>
          </cell>
          <cell r="S155">
            <v>739</v>
          </cell>
        </row>
        <row r="156">
          <cell r="H156" t="str">
            <v>105440-P.S.R. DIVISADERO</v>
          </cell>
          <cell r="I156">
            <v>2</v>
          </cell>
          <cell r="J156"/>
          <cell r="K156">
            <v>1</v>
          </cell>
          <cell r="L156">
            <v>1</v>
          </cell>
          <cell r="M156">
            <v>1</v>
          </cell>
          <cell r="N156">
            <v>2</v>
          </cell>
          <cell r="O156">
            <v>2</v>
          </cell>
          <cell r="P156">
            <v>12</v>
          </cell>
          <cell r="Q156"/>
          <cell r="R156"/>
          <cell r="S156">
            <v>21</v>
          </cell>
        </row>
        <row r="157">
          <cell r="H157" t="str">
            <v>Total 04304-PUNITAQUI</v>
          </cell>
          <cell r="I157">
            <v>46</v>
          </cell>
          <cell r="J157">
            <v>55</v>
          </cell>
          <cell r="K157">
            <v>126</v>
          </cell>
          <cell r="L157">
            <v>43</v>
          </cell>
          <cell r="M157">
            <v>79</v>
          </cell>
          <cell r="N157">
            <v>97</v>
          </cell>
          <cell r="O157">
            <v>89</v>
          </cell>
          <cell r="P157">
            <v>92</v>
          </cell>
          <cell r="Q157">
            <v>66</v>
          </cell>
          <cell r="R157">
            <v>67</v>
          </cell>
          <cell r="S157">
            <v>760</v>
          </cell>
        </row>
        <row r="158">
          <cell r="H158" t="str">
            <v>04305-RIO HURTADO</v>
          </cell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  <cell r="S158"/>
        </row>
        <row r="159">
          <cell r="H159" t="str">
            <v>105310-CES. RURAL PICHASCA</v>
          </cell>
          <cell r="I159">
            <v>9</v>
          </cell>
          <cell r="J159">
            <v>11</v>
          </cell>
          <cell r="K159">
            <v>25</v>
          </cell>
          <cell r="L159">
            <v>24</v>
          </cell>
          <cell r="M159">
            <v>24</v>
          </cell>
          <cell r="N159">
            <v>24</v>
          </cell>
          <cell r="O159">
            <v>20</v>
          </cell>
          <cell r="P159">
            <v>4</v>
          </cell>
          <cell r="Q159">
            <v>2</v>
          </cell>
          <cell r="R159">
            <v>83</v>
          </cell>
          <cell r="S159">
            <v>226</v>
          </cell>
        </row>
        <row r="160">
          <cell r="H160" t="str">
            <v>105409-P.S.R. EL CHAÑAR</v>
          </cell>
          <cell r="I160">
            <v>2</v>
          </cell>
          <cell r="J160"/>
          <cell r="K160">
            <v>2</v>
          </cell>
          <cell r="L160">
            <v>1</v>
          </cell>
          <cell r="M160">
            <v>3</v>
          </cell>
          <cell r="N160">
            <v>3</v>
          </cell>
          <cell r="O160"/>
          <cell r="P160">
            <v>4</v>
          </cell>
          <cell r="Q160"/>
          <cell r="R160">
            <v>1</v>
          </cell>
          <cell r="S160">
            <v>16</v>
          </cell>
        </row>
        <row r="161">
          <cell r="H161" t="str">
            <v>105410-P.S.R. HURTADO</v>
          </cell>
          <cell r="I161">
            <v>33</v>
          </cell>
          <cell r="J161">
            <v>8</v>
          </cell>
          <cell r="K161">
            <v>1</v>
          </cell>
          <cell r="L161">
            <v>4</v>
          </cell>
          <cell r="M161">
            <v>11</v>
          </cell>
          <cell r="N161">
            <v>7</v>
          </cell>
          <cell r="O161"/>
          <cell r="P161">
            <v>9</v>
          </cell>
          <cell r="Q161">
            <v>14</v>
          </cell>
          <cell r="R161">
            <v>33</v>
          </cell>
          <cell r="S161">
            <v>120</v>
          </cell>
        </row>
        <row r="162">
          <cell r="H162" t="str">
            <v>105411-P.S.R. LAS BREAS</v>
          </cell>
          <cell r="I162">
            <v>6</v>
          </cell>
          <cell r="J162"/>
          <cell r="K162">
            <v>1</v>
          </cell>
          <cell r="L162">
            <v>5</v>
          </cell>
          <cell r="M162">
            <v>2</v>
          </cell>
          <cell r="N162">
            <v>1</v>
          </cell>
          <cell r="O162">
            <v>1</v>
          </cell>
          <cell r="P162"/>
          <cell r="Q162"/>
          <cell r="R162"/>
          <cell r="S162">
            <v>16</v>
          </cell>
        </row>
        <row r="163">
          <cell r="H163" t="str">
            <v>105413-P.S.R. SAMO ALTO</v>
          </cell>
          <cell r="I163">
            <v>8</v>
          </cell>
          <cell r="J163">
            <v>3</v>
          </cell>
          <cell r="K163">
            <v>4</v>
          </cell>
          <cell r="L163">
            <v>4</v>
          </cell>
          <cell r="M163">
            <v>1</v>
          </cell>
          <cell r="N163"/>
          <cell r="O163">
            <v>7</v>
          </cell>
          <cell r="P163"/>
          <cell r="Q163">
            <v>4</v>
          </cell>
          <cell r="R163">
            <v>2</v>
          </cell>
          <cell r="S163">
            <v>33</v>
          </cell>
        </row>
        <row r="164">
          <cell r="H164" t="str">
            <v>105414-P.S.R. SERON</v>
          </cell>
          <cell r="I164">
            <v>4</v>
          </cell>
          <cell r="J164"/>
          <cell r="K164">
            <v>2</v>
          </cell>
          <cell r="L164">
            <v>1</v>
          </cell>
          <cell r="M164">
            <v>3</v>
          </cell>
          <cell r="N164"/>
          <cell r="O164">
            <v>1</v>
          </cell>
          <cell r="P164">
            <v>2</v>
          </cell>
          <cell r="Q164">
            <v>11</v>
          </cell>
          <cell r="R164">
            <v>6</v>
          </cell>
          <cell r="S164">
            <v>30</v>
          </cell>
        </row>
        <row r="165">
          <cell r="H165" t="str">
            <v>105503-P.S.R. TABAQUEROS</v>
          </cell>
          <cell r="I165"/>
          <cell r="J165"/>
          <cell r="K165">
            <v>5</v>
          </cell>
          <cell r="L165">
            <v>8</v>
          </cell>
          <cell r="M165">
            <v>6</v>
          </cell>
          <cell r="N165">
            <v>5</v>
          </cell>
          <cell r="O165"/>
          <cell r="P165"/>
          <cell r="Q165">
            <v>1</v>
          </cell>
          <cell r="R165">
            <v>16</v>
          </cell>
          <cell r="S165">
            <v>41</v>
          </cell>
        </row>
        <row r="166">
          <cell r="H166" t="str">
            <v>Total 04305-RIO HURTADO</v>
          </cell>
          <cell r="I166">
            <v>62</v>
          </cell>
          <cell r="J166">
            <v>22</v>
          </cell>
          <cell r="K166">
            <v>40</v>
          </cell>
          <cell r="L166">
            <v>47</v>
          </cell>
          <cell r="M166">
            <v>50</v>
          </cell>
          <cell r="N166">
            <v>40</v>
          </cell>
          <cell r="O166">
            <v>29</v>
          </cell>
          <cell r="P166">
            <v>19</v>
          </cell>
          <cell r="Q166">
            <v>32</v>
          </cell>
          <cell r="R166">
            <v>141</v>
          </cell>
          <cell r="S166">
            <v>482</v>
          </cell>
        </row>
        <row r="167">
          <cell r="H167" t="str">
            <v>Total general</v>
          </cell>
          <cell r="I167">
            <v>4189</v>
          </cell>
          <cell r="J167">
            <v>3759</v>
          </cell>
          <cell r="K167">
            <v>5096</v>
          </cell>
          <cell r="L167">
            <v>4090</v>
          </cell>
          <cell r="M167">
            <v>4247</v>
          </cell>
          <cell r="N167">
            <v>4262</v>
          </cell>
          <cell r="O167">
            <v>4812</v>
          </cell>
          <cell r="P167">
            <v>4997</v>
          </cell>
          <cell r="Q167">
            <v>4215</v>
          </cell>
          <cell r="R167">
            <v>5576</v>
          </cell>
          <cell r="S167">
            <v>45243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69</v>
          </cell>
          <cell r="R6">
            <v>188</v>
          </cell>
          <cell r="S6">
            <v>697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76</v>
          </cell>
          <cell r="R7">
            <v>49</v>
          </cell>
          <cell r="S7">
            <v>680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17</v>
          </cell>
          <cell r="R8">
            <v>41</v>
          </cell>
          <cell r="S8">
            <v>375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147</v>
          </cell>
          <cell r="R9">
            <v>342</v>
          </cell>
          <cell r="S9">
            <v>1876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47</v>
          </cell>
          <cell r="R10">
            <v>185</v>
          </cell>
          <cell r="S10">
            <v>776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66</v>
          </cell>
          <cell r="R11">
            <v>80</v>
          </cell>
          <cell r="S11">
            <v>614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0</v>
          </cell>
          <cell r="R12">
            <v>2</v>
          </cell>
          <cell r="S12">
            <v>118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7</v>
          </cell>
          <cell r="R13">
            <v>18</v>
          </cell>
          <cell r="S13">
            <v>51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</v>
          </cell>
          <cell r="R14">
            <v>5</v>
          </cell>
          <cell r="S14">
            <v>45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/>
          <cell r="Q15">
            <v>3</v>
          </cell>
          <cell r="R15"/>
          <cell r="S15">
            <v>19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5</v>
          </cell>
          <cell r="R16">
            <v>6</v>
          </cell>
          <cell r="S16">
            <v>133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0</v>
          </cell>
          <cell r="R17">
            <v>0</v>
          </cell>
          <cell r="S17">
            <v>26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2</v>
          </cell>
          <cell r="R18">
            <v>70</v>
          </cell>
          <cell r="S18">
            <v>202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683</v>
          </cell>
          <cell r="P19">
            <v>382</v>
          </cell>
          <cell r="Q19">
            <v>442</v>
          </cell>
          <cell r="R19">
            <v>986</v>
          </cell>
          <cell r="S19">
            <v>5612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S20"/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88</v>
          </cell>
          <cell r="R21">
            <v>36</v>
          </cell>
          <cell r="S21">
            <v>1142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57</v>
          </cell>
          <cell r="R22">
            <v>86</v>
          </cell>
          <cell r="S22">
            <v>797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121</v>
          </cell>
          <cell r="R23">
            <v>197</v>
          </cell>
          <cell r="S23">
            <v>1445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60</v>
          </cell>
          <cell r="R24">
            <v>34</v>
          </cell>
          <cell r="S24">
            <v>297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89</v>
          </cell>
          <cell r="R25">
            <v>200</v>
          </cell>
          <cell r="S25">
            <v>1890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31</v>
          </cell>
          <cell r="R27">
            <v>15</v>
          </cell>
          <cell r="S27">
            <v>75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3</v>
          </cell>
          <cell r="R28">
            <v>9</v>
          </cell>
          <cell r="S28">
            <v>140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1</v>
          </cell>
          <cell r="R29">
            <v>2</v>
          </cell>
          <cell r="S29">
            <v>23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6</v>
          </cell>
          <cell r="R30">
            <v>4</v>
          </cell>
          <cell r="S30">
            <v>58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7</v>
          </cell>
          <cell r="R31">
            <v>6</v>
          </cell>
          <cell r="S31">
            <v>43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583</v>
          </cell>
          <cell r="P32">
            <v>592</v>
          </cell>
          <cell r="Q32">
            <v>463</v>
          </cell>
          <cell r="R32">
            <v>589</v>
          </cell>
          <cell r="S32">
            <v>5912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S33"/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128</v>
          </cell>
          <cell r="Q34">
            <v>63</v>
          </cell>
          <cell r="R34">
            <v>40</v>
          </cell>
          <cell r="S34">
            <v>443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128</v>
          </cell>
          <cell r="Q35">
            <v>63</v>
          </cell>
          <cell r="R35">
            <v>40</v>
          </cell>
          <cell r="S35">
            <v>443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  <cell r="P37">
            <v>10</v>
          </cell>
          <cell r="Q37">
            <v>2</v>
          </cell>
          <cell r="R37">
            <v>2</v>
          </cell>
          <cell r="S37">
            <v>14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5</v>
          </cell>
          <cell r="Q38">
            <v>18</v>
          </cell>
          <cell r="R38">
            <v>36</v>
          </cell>
          <cell r="S38">
            <v>73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3</v>
          </cell>
          <cell r="Q39">
            <v>0</v>
          </cell>
          <cell r="R39">
            <v>4</v>
          </cell>
          <cell r="S39">
            <v>9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1</v>
          </cell>
          <cell r="O40">
            <v>1</v>
          </cell>
          <cell r="P40">
            <v>2</v>
          </cell>
          <cell r="Q40">
            <v>2</v>
          </cell>
          <cell r="R40">
            <v>2</v>
          </cell>
          <cell r="S40">
            <v>8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20</v>
          </cell>
          <cell r="Q41">
            <v>22</v>
          </cell>
          <cell r="R41">
            <v>44</v>
          </cell>
          <cell r="S41">
            <v>104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  <cell r="S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3</v>
          </cell>
          <cell r="Q43">
            <v>0</v>
          </cell>
          <cell r="R43">
            <v>0</v>
          </cell>
          <cell r="S43">
            <v>13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/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/>
          <cell r="R45">
            <v>0</v>
          </cell>
          <cell r="S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3</v>
          </cell>
          <cell r="Q47">
            <v>0</v>
          </cell>
          <cell r="R47">
            <v>1</v>
          </cell>
          <cell r="S47">
            <v>14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12</v>
          </cell>
          <cell r="Q49">
            <v>12</v>
          </cell>
          <cell r="R49">
            <v>12</v>
          </cell>
          <cell r="S49">
            <v>116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0</v>
          </cell>
          <cell r="Q50">
            <v>0</v>
          </cell>
          <cell r="R50">
            <v>4</v>
          </cell>
          <cell r="S50">
            <v>52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M51"/>
          <cell r="N51">
            <v>13</v>
          </cell>
          <cell r="O51">
            <v>11</v>
          </cell>
          <cell r="P51">
            <v>0</v>
          </cell>
          <cell r="Q51">
            <v>0</v>
          </cell>
          <cell r="R51">
            <v>5</v>
          </cell>
          <cell r="S51">
            <v>32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0</v>
          </cell>
          <cell r="Q52">
            <v>0</v>
          </cell>
          <cell r="R52">
            <v>6</v>
          </cell>
          <cell r="S52">
            <v>79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23</v>
          </cell>
          <cell r="L53"/>
          <cell r="M53"/>
          <cell r="N53">
            <v>0</v>
          </cell>
          <cell r="O53"/>
          <cell r="P53">
            <v>0</v>
          </cell>
          <cell r="Q53">
            <v>0</v>
          </cell>
          <cell r="R53">
            <v>0</v>
          </cell>
          <cell r="S53">
            <v>23</v>
          </cell>
        </row>
        <row r="54">
          <cell r="H54" t="str">
            <v>105471-P.S.R. PERALILLO</v>
          </cell>
          <cell r="I54">
            <v>4</v>
          </cell>
          <cell r="J54"/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0</v>
          </cell>
          <cell r="Q54">
            <v>0</v>
          </cell>
          <cell r="R54">
            <v>2</v>
          </cell>
          <cell r="S54">
            <v>47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0</v>
          </cell>
          <cell r="Q55">
            <v>0</v>
          </cell>
          <cell r="R55">
            <v>3</v>
          </cell>
          <cell r="S55">
            <v>78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0</v>
          </cell>
          <cell r="Q56">
            <v>0</v>
          </cell>
          <cell r="R56">
            <v>11</v>
          </cell>
          <cell r="S56">
            <v>36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0</v>
          </cell>
          <cell r="Q57">
            <v>0</v>
          </cell>
          <cell r="R57">
            <v>2</v>
          </cell>
          <cell r="S57">
            <v>22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0</v>
          </cell>
          <cell r="Q58">
            <v>0</v>
          </cell>
          <cell r="R58">
            <v>15</v>
          </cell>
          <cell r="S58">
            <v>93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L59"/>
          <cell r="M59">
            <v>7</v>
          </cell>
          <cell r="N59">
            <v>7</v>
          </cell>
          <cell r="O59">
            <v>6</v>
          </cell>
          <cell r="P59">
            <v>0</v>
          </cell>
          <cell r="Q59">
            <v>0</v>
          </cell>
          <cell r="R59">
            <v>8</v>
          </cell>
          <cell r="S59">
            <v>48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12</v>
          </cell>
          <cell r="Q60">
            <v>12</v>
          </cell>
          <cell r="R60">
            <v>68</v>
          </cell>
          <cell r="S60">
            <v>626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  <cell r="S61"/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20</v>
          </cell>
          <cell r="Q62">
            <v>19</v>
          </cell>
          <cell r="R62">
            <v>34</v>
          </cell>
          <cell r="S62">
            <v>396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28</v>
          </cell>
          <cell r="Q63"/>
          <cell r="R63">
            <v>2</v>
          </cell>
          <cell r="S63">
            <v>74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10</v>
          </cell>
          <cell r="Q64">
            <v>0</v>
          </cell>
          <cell r="R64">
            <v>1</v>
          </cell>
          <cell r="S64">
            <v>30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3</v>
          </cell>
          <cell r="Q65">
            <v>3</v>
          </cell>
          <cell r="R65">
            <v>0</v>
          </cell>
          <cell r="S65">
            <v>19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</v>
          </cell>
          <cell r="Q66"/>
          <cell r="R66">
            <v>0</v>
          </cell>
          <cell r="S66">
            <v>19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3</v>
          </cell>
          <cell r="R67"/>
          <cell r="S67">
            <v>3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6</v>
          </cell>
          <cell r="Q68">
            <v>1</v>
          </cell>
          <cell r="R68">
            <v>3</v>
          </cell>
          <cell r="S68">
            <v>22</v>
          </cell>
        </row>
        <row r="69">
          <cell r="H69" t="str">
            <v>105448-P.S.R. SANTA VIRGINIA</v>
          </cell>
          <cell r="I69"/>
          <cell r="J69"/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2</v>
          </cell>
          <cell r="Q69">
            <v>0</v>
          </cell>
          <cell r="R69">
            <v>5</v>
          </cell>
          <cell r="S69">
            <v>24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0</v>
          </cell>
          <cell r="Q70">
            <v>0</v>
          </cell>
          <cell r="R70">
            <v>1</v>
          </cell>
          <cell r="S70">
            <v>4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M71"/>
          <cell r="N71">
            <v>2</v>
          </cell>
          <cell r="O71">
            <v>1</v>
          </cell>
          <cell r="P71">
            <v>1</v>
          </cell>
          <cell r="Q71">
            <v>7</v>
          </cell>
          <cell r="R71">
            <v>4</v>
          </cell>
          <cell r="S71">
            <v>33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6</v>
          </cell>
          <cell r="Q72">
            <v>0</v>
          </cell>
          <cell r="R72">
            <v>0</v>
          </cell>
          <cell r="S72">
            <v>15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1</v>
          </cell>
          <cell r="Q73">
            <v>9</v>
          </cell>
          <cell r="R73">
            <v>16</v>
          </cell>
          <cell r="S73">
            <v>62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/>
          <cell r="Q74">
            <v>2</v>
          </cell>
          <cell r="R74">
            <v>3</v>
          </cell>
          <cell r="S74">
            <v>10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78</v>
          </cell>
          <cell r="Q76">
            <v>44</v>
          </cell>
          <cell r="R76">
            <v>69</v>
          </cell>
          <cell r="S76">
            <v>727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S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5</v>
          </cell>
          <cell r="Q78">
            <v>14</v>
          </cell>
          <cell r="R78">
            <v>0</v>
          </cell>
          <cell r="S78">
            <v>105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0</v>
          </cell>
          <cell r="P79">
            <v>18</v>
          </cell>
          <cell r="Q79">
            <v>3</v>
          </cell>
          <cell r="R79">
            <v>0</v>
          </cell>
          <cell r="S79">
            <v>53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6</v>
          </cell>
          <cell r="L80"/>
          <cell r="M80">
            <v>6</v>
          </cell>
          <cell r="N80">
            <v>5</v>
          </cell>
          <cell r="O80">
            <v>14</v>
          </cell>
          <cell r="P80">
            <v>4</v>
          </cell>
          <cell r="Q80">
            <v>1</v>
          </cell>
          <cell r="R80">
            <v>0</v>
          </cell>
          <cell r="S80">
            <v>37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2</v>
          </cell>
          <cell r="Q81">
            <v>3</v>
          </cell>
          <cell r="R81">
            <v>0</v>
          </cell>
          <cell r="S81">
            <v>57</v>
          </cell>
        </row>
        <row r="82">
          <cell r="H82" t="str">
            <v>105483-P.S.R. LOS RULOS</v>
          </cell>
          <cell r="I82"/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0</v>
          </cell>
          <cell r="Q82">
            <v>7</v>
          </cell>
          <cell r="R82">
            <v>0</v>
          </cell>
          <cell r="S82">
            <v>18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0</v>
          </cell>
          <cell r="Q83">
            <v>9</v>
          </cell>
          <cell r="R83">
            <v>0</v>
          </cell>
          <cell r="S83">
            <v>57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6</v>
          </cell>
          <cell r="N84">
            <v>3</v>
          </cell>
          <cell r="O84"/>
          <cell r="P84">
            <v>6</v>
          </cell>
          <cell r="Q84">
            <v>3</v>
          </cell>
          <cell r="R84">
            <v>0</v>
          </cell>
          <cell r="S84">
            <v>18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3</v>
          </cell>
          <cell r="L85">
            <v>0</v>
          </cell>
          <cell r="M85">
            <v>6</v>
          </cell>
          <cell r="N85">
            <v>3</v>
          </cell>
          <cell r="O85"/>
          <cell r="P85">
            <v>5</v>
          </cell>
          <cell r="Q85">
            <v>0</v>
          </cell>
          <cell r="R85"/>
          <cell r="S85">
            <v>17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1</v>
          </cell>
          <cell r="O86">
            <v>0</v>
          </cell>
          <cell r="P86">
            <v>1</v>
          </cell>
          <cell r="Q86">
            <v>1</v>
          </cell>
          <cell r="R86">
            <v>0</v>
          </cell>
          <cell r="S86">
            <v>3</v>
          </cell>
        </row>
        <row r="87">
          <cell r="H87" t="str">
            <v>105498-P.S.R. QUEBRADA DE LINARES</v>
          </cell>
          <cell r="I87">
            <v>0</v>
          </cell>
          <cell r="J87"/>
          <cell r="K87">
            <v>1</v>
          </cell>
          <cell r="L87">
            <v>0</v>
          </cell>
          <cell r="M87">
            <v>4</v>
          </cell>
          <cell r="N87">
            <v>11</v>
          </cell>
          <cell r="O87"/>
          <cell r="P87">
            <v>9</v>
          </cell>
          <cell r="Q87">
            <v>6</v>
          </cell>
          <cell r="R87">
            <v>0</v>
          </cell>
          <cell r="S87">
            <v>31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65</v>
          </cell>
          <cell r="P88">
            <v>50</v>
          </cell>
          <cell r="Q88">
            <v>47</v>
          </cell>
          <cell r="R88">
            <v>0</v>
          </cell>
          <cell r="S88">
            <v>396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57</v>
          </cell>
          <cell r="Q90">
            <v>22</v>
          </cell>
          <cell r="R90">
            <v>19</v>
          </cell>
          <cell r="S90">
            <v>205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19</v>
          </cell>
          <cell r="Q91">
            <v>9</v>
          </cell>
          <cell r="R91">
            <v>4</v>
          </cell>
          <cell r="S91">
            <v>92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4</v>
          </cell>
          <cell r="Q92">
            <v>1</v>
          </cell>
          <cell r="R92">
            <v>5</v>
          </cell>
          <cell r="S92">
            <v>33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1</v>
          </cell>
          <cell r="Q93">
            <v>2</v>
          </cell>
          <cell r="R93">
            <v>3</v>
          </cell>
          <cell r="S93">
            <v>37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1</v>
          </cell>
          <cell r="Q94">
            <v>0</v>
          </cell>
          <cell r="R94">
            <v>4</v>
          </cell>
          <cell r="S94">
            <v>14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5</v>
          </cell>
          <cell r="Q95">
            <v>3</v>
          </cell>
          <cell r="R95">
            <v>10</v>
          </cell>
          <cell r="S95">
            <v>37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87</v>
          </cell>
          <cell r="Q96">
            <v>37</v>
          </cell>
          <cell r="R96">
            <v>45</v>
          </cell>
          <cell r="S96">
            <v>418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/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62</v>
          </cell>
          <cell r="Q98">
            <v>57</v>
          </cell>
          <cell r="R98">
            <v>92</v>
          </cell>
          <cell r="S98">
            <v>350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14</v>
          </cell>
          <cell r="Q99">
            <v>30</v>
          </cell>
          <cell r="R99">
            <v>28</v>
          </cell>
          <cell r="S99">
            <v>231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2</v>
          </cell>
          <cell r="Q100">
            <v>3</v>
          </cell>
          <cell r="R100">
            <v>4</v>
          </cell>
          <cell r="S100">
            <v>25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M101"/>
          <cell r="N101">
            <v>0</v>
          </cell>
          <cell r="O101">
            <v>4</v>
          </cell>
          <cell r="P101">
            <v>1</v>
          </cell>
          <cell r="Q101">
            <v>1</v>
          </cell>
          <cell r="R101">
            <v>0</v>
          </cell>
          <cell r="S101">
            <v>10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1</v>
          </cell>
          <cell r="Q102">
            <v>8</v>
          </cell>
          <cell r="R102">
            <v>4</v>
          </cell>
          <cell r="S102">
            <v>38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5</v>
          </cell>
          <cell r="Q103">
            <v>5</v>
          </cell>
          <cell r="R103">
            <v>5</v>
          </cell>
          <cell r="S103">
            <v>43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6</v>
          </cell>
          <cell r="Q104">
            <v>1</v>
          </cell>
          <cell r="R104">
            <v>2</v>
          </cell>
          <cell r="S104">
            <v>17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  <cell r="Q105">
            <v>2</v>
          </cell>
          <cell r="R105">
            <v>0</v>
          </cell>
          <cell r="S105">
            <v>8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5</v>
          </cell>
          <cell r="Q106">
            <v>2</v>
          </cell>
          <cell r="R106">
            <v>2</v>
          </cell>
          <cell r="S106">
            <v>33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</v>
          </cell>
          <cell r="Q107">
            <v>1</v>
          </cell>
          <cell r="R107">
            <v>0</v>
          </cell>
          <cell r="S107">
            <v>26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0</v>
          </cell>
          <cell r="Q108">
            <v>3</v>
          </cell>
          <cell r="R108">
            <v>2</v>
          </cell>
          <cell r="S108">
            <v>20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101</v>
          </cell>
          <cell r="Q109">
            <v>113</v>
          </cell>
          <cell r="R109">
            <v>139</v>
          </cell>
          <cell r="S109">
            <v>801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  <cell r="R110"/>
          <cell r="S110"/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9</v>
          </cell>
          <cell r="Q111">
            <v>2</v>
          </cell>
          <cell r="R111">
            <v>37</v>
          </cell>
          <cell r="S111">
            <v>287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117</v>
          </cell>
          <cell r="Q112">
            <v>40</v>
          </cell>
          <cell r="R112">
            <v>108</v>
          </cell>
          <cell r="S112">
            <v>953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141</v>
          </cell>
          <cell r="Q113">
            <v>44</v>
          </cell>
          <cell r="R113">
            <v>97</v>
          </cell>
          <cell r="S113">
            <v>1096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9</v>
          </cell>
          <cell r="Q114">
            <v>54</v>
          </cell>
          <cell r="R114">
            <v>9</v>
          </cell>
          <cell r="S114">
            <v>213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1</v>
          </cell>
          <cell r="S115">
            <v>2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9</v>
          </cell>
          <cell r="Q116">
            <v>11</v>
          </cell>
          <cell r="R116">
            <v>12</v>
          </cell>
          <cell r="S116">
            <v>73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</v>
          </cell>
          <cell r="Q117"/>
          <cell r="R117">
            <v>11</v>
          </cell>
          <cell r="S117">
            <v>39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11</v>
          </cell>
          <cell r="Q119"/>
          <cell r="R119"/>
          <cell r="S119">
            <v>24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0</v>
          </cell>
          <cell r="Q120">
            <v>1</v>
          </cell>
          <cell r="R120">
            <v>1</v>
          </cell>
          <cell r="S120">
            <v>16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4</v>
          </cell>
          <cell r="Q121">
            <v>4</v>
          </cell>
          <cell r="R121">
            <v>3</v>
          </cell>
          <cell r="S121">
            <v>35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0</v>
          </cell>
          <cell r="R122">
            <v>3</v>
          </cell>
          <cell r="S122">
            <v>22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4</v>
          </cell>
          <cell r="Q123">
            <v>5</v>
          </cell>
          <cell r="R123">
            <v>9</v>
          </cell>
          <cell r="S123">
            <v>83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5</v>
          </cell>
          <cell r="Q124">
            <v>2</v>
          </cell>
          <cell r="R124">
            <v>4</v>
          </cell>
          <cell r="S124">
            <v>47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34</v>
          </cell>
          <cell r="Q125">
            <v>23</v>
          </cell>
          <cell r="R125">
            <v>25</v>
          </cell>
          <cell r="S125">
            <v>245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</v>
          </cell>
          <cell r="Q126">
            <v>3</v>
          </cell>
          <cell r="R126">
            <v>17</v>
          </cell>
          <cell r="S126">
            <v>108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54</v>
          </cell>
          <cell r="Q127">
            <v>7</v>
          </cell>
          <cell r="R127">
            <v>12</v>
          </cell>
          <cell r="S127">
            <v>178</v>
          </cell>
        </row>
        <row r="128">
          <cell r="H128" t="str">
            <v>200367-CECOF COLONIA LIMARÍ</v>
          </cell>
          <cell r="I128"/>
          <cell r="J128"/>
          <cell r="K128"/>
          <cell r="L128"/>
          <cell r="M128"/>
          <cell r="N128"/>
          <cell r="O128"/>
          <cell r="P128"/>
          <cell r="Q128">
            <v>9</v>
          </cell>
          <cell r="R128">
            <v>31</v>
          </cell>
          <cell r="S128">
            <v>40</v>
          </cell>
        </row>
        <row r="129">
          <cell r="H129" t="str">
            <v>Total 04301-OVALLE</v>
          </cell>
          <cell r="I129">
            <v>239</v>
          </cell>
          <cell r="J129">
            <v>320</v>
          </cell>
          <cell r="K129">
            <v>458</v>
          </cell>
          <cell r="L129">
            <v>399</v>
          </cell>
          <cell r="M129">
            <v>412</v>
          </cell>
          <cell r="N129">
            <v>333</v>
          </cell>
          <cell r="O129">
            <v>308</v>
          </cell>
          <cell r="P129">
            <v>409</v>
          </cell>
          <cell r="Q129">
            <v>206</v>
          </cell>
          <cell r="R129">
            <v>380</v>
          </cell>
          <cell r="S129">
            <v>3464</v>
          </cell>
        </row>
        <row r="130">
          <cell r="H130" t="str">
            <v>04302-COMBARBALÁ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  <cell r="S130"/>
        </row>
        <row r="131">
          <cell r="H131" t="str">
            <v>105105-HOSPITAL COMBARBALA</v>
          </cell>
          <cell r="I131">
            <v>29</v>
          </cell>
          <cell r="J131">
            <v>5</v>
          </cell>
          <cell r="K131">
            <v>10</v>
          </cell>
          <cell r="L131">
            <v>5</v>
          </cell>
          <cell r="M131">
            <v>23</v>
          </cell>
          <cell r="N131">
            <v>42</v>
          </cell>
          <cell r="O131">
            <v>0</v>
          </cell>
          <cell r="P131">
            <v>22</v>
          </cell>
          <cell r="Q131">
            <v>24</v>
          </cell>
          <cell r="R131">
            <v>19</v>
          </cell>
          <cell r="S131">
            <v>179</v>
          </cell>
        </row>
        <row r="132">
          <cell r="H132" t="str">
            <v>105433-P.S.R. SAN LORENZO</v>
          </cell>
          <cell r="I132"/>
          <cell r="J132"/>
          <cell r="K132">
            <v>1</v>
          </cell>
          <cell r="L132">
            <v>0</v>
          </cell>
          <cell r="M132"/>
          <cell r="N132">
            <v>4</v>
          </cell>
          <cell r="O132">
            <v>3</v>
          </cell>
          <cell r="P132">
            <v>2</v>
          </cell>
          <cell r="Q132">
            <v>0</v>
          </cell>
          <cell r="R132">
            <v>0</v>
          </cell>
          <cell r="S132">
            <v>10</v>
          </cell>
        </row>
        <row r="133">
          <cell r="H133" t="str">
            <v>105434-P.S.R. SAN MARCOS</v>
          </cell>
          <cell r="I133">
            <v>6</v>
          </cell>
          <cell r="J133">
            <v>0</v>
          </cell>
          <cell r="K133">
            <v>1</v>
          </cell>
          <cell r="L133">
            <v>6</v>
          </cell>
          <cell r="M133">
            <v>5</v>
          </cell>
          <cell r="N133">
            <v>9</v>
          </cell>
          <cell r="O133">
            <v>1</v>
          </cell>
          <cell r="P133">
            <v>0</v>
          </cell>
          <cell r="Q133">
            <v>4</v>
          </cell>
          <cell r="R133">
            <v>7</v>
          </cell>
          <cell r="S133">
            <v>39</v>
          </cell>
        </row>
        <row r="134">
          <cell r="H134" t="str">
            <v>105441-P.S.R. MANQUEHUA</v>
          </cell>
          <cell r="I134">
            <v>0</v>
          </cell>
          <cell r="J134">
            <v>1</v>
          </cell>
          <cell r="K134">
            <v>2</v>
          </cell>
          <cell r="L134">
            <v>0</v>
          </cell>
          <cell r="M134">
            <v>1</v>
          </cell>
          <cell r="N134">
            <v>7</v>
          </cell>
          <cell r="O134">
            <v>0</v>
          </cell>
          <cell r="P134">
            <v>4</v>
          </cell>
          <cell r="Q134">
            <v>6</v>
          </cell>
          <cell r="R134">
            <v>0</v>
          </cell>
          <cell r="S134">
            <v>21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0</v>
          </cell>
          <cell r="K135">
            <v>0</v>
          </cell>
          <cell r="L135">
            <v>0</v>
          </cell>
          <cell r="M135">
            <v>1</v>
          </cell>
          <cell r="N135">
            <v>6</v>
          </cell>
          <cell r="O135">
            <v>1</v>
          </cell>
          <cell r="P135">
            <v>0</v>
          </cell>
          <cell r="Q135">
            <v>0</v>
          </cell>
          <cell r="R135">
            <v>3</v>
          </cell>
          <cell r="S135">
            <v>12</v>
          </cell>
        </row>
        <row r="136">
          <cell r="H136" t="str">
            <v>105460-P.S.R. COGOTI 18</v>
          </cell>
          <cell r="I136">
            <v>2</v>
          </cell>
          <cell r="J136">
            <v>3</v>
          </cell>
          <cell r="K136">
            <v>19</v>
          </cell>
          <cell r="L136">
            <v>2</v>
          </cell>
          <cell r="M136">
            <v>0</v>
          </cell>
          <cell r="N136">
            <v>2</v>
          </cell>
          <cell r="O136">
            <v>1</v>
          </cell>
          <cell r="P136">
            <v>0</v>
          </cell>
          <cell r="Q136">
            <v>1</v>
          </cell>
          <cell r="R136">
            <v>2</v>
          </cell>
          <cell r="S136">
            <v>32</v>
          </cell>
        </row>
        <row r="137">
          <cell r="H137" t="str">
            <v>105461-P.S.R. EL HUACHO</v>
          </cell>
          <cell r="I137"/>
          <cell r="J137">
            <v>0</v>
          </cell>
          <cell r="K137"/>
          <cell r="L137">
            <v>0</v>
          </cell>
          <cell r="M137">
            <v>2</v>
          </cell>
          <cell r="N137">
            <v>2</v>
          </cell>
          <cell r="O137">
            <v>0</v>
          </cell>
          <cell r="P137"/>
          <cell r="Q137">
            <v>0</v>
          </cell>
          <cell r="R137">
            <v>0</v>
          </cell>
          <cell r="S137">
            <v>4</v>
          </cell>
        </row>
        <row r="138">
          <cell r="H138" t="str">
            <v>105462-P.S.R. EL SAUCE</v>
          </cell>
          <cell r="I138">
            <v>1</v>
          </cell>
          <cell r="J138">
            <v>3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5</v>
          </cell>
          <cell r="P138">
            <v>0</v>
          </cell>
          <cell r="Q138">
            <v>1</v>
          </cell>
          <cell r="R138">
            <v>0</v>
          </cell>
          <cell r="S138">
            <v>10</v>
          </cell>
        </row>
        <row r="139">
          <cell r="H139" t="str">
            <v>105463-P.S.R. QUILITAPIA</v>
          </cell>
          <cell r="I139">
            <v>2</v>
          </cell>
          <cell r="J139">
            <v>0</v>
          </cell>
          <cell r="K139">
            <v>1</v>
          </cell>
          <cell r="L139">
            <v>22</v>
          </cell>
          <cell r="M139">
            <v>0</v>
          </cell>
          <cell r="N139">
            <v>4</v>
          </cell>
          <cell r="O139">
            <v>3</v>
          </cell>
          <cell r="P139">
            <v>1</v>
          </cell>
          <cell r="Q139">
            <v>2</v>
          </cell>
          <cell r="R139">
            <v>0</v>
          </cell>
          <cell r="S139">
            <v>35</v>
          </cell>
        </row>
        <row r="140">
          <cell r="H140" t="str">
            <v>105464-P.S.R. LA LIGUA</v>
          </cell>
          <cell r="I140">
            <v>1</v>
          </cell>
          <cell r="J140">
            <v>0</v>
          </cell>
          <cell r="K140">
            <v>1</v>
          </cell>
          <cell r="L140">
            <v>1</v>
          </cell>
          <cell r="M140">
            <v>1</v>
          </cell>
          <cell r="N140">
            <v>6</v>
          </cell>
          <cell r="O140">
            <v>3</v>
          </cell>
          <cell r="P140">
            <v>3</v>
          </cell>
          <cell r="Q140">
            <v>5</v>
          </cell>
          <cell r="R140">
            <v>1</v>
          </cell>
          <cell r="S140">
            <v>22</v>
          </cell>
        </row>
        <row r="141">
          <cell r="H141" t="str">
            <v>105465-P.S.R. RAMADILLA</v>
          </cell>
          <cell r="I141">
            <v>2</v>
          </cell>
          <cell r="J141">
            <v>0</v>
          </cell>
          <cell r="K141">
            <v>1</v>
          </cell>
          <cell r="L141">
            <v>2</v>
          </cell>
          <cell r="M141">
            <v>0</v>
          </cell>
          <cell r="N141">
            <v>10</v>
          </cell>
          <cell r="O141">
            <v>2</v>
          </cell>
          <cell r="P141">
            <v>0</v>
          </cell>
          <cell r="Q141">
            <v>0</v>
          </cell>
          <cell r="R141">
            <v>1</v>
          </cell>
          <cell r="S141">
            <v>18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7</v>
          </cell>
          <cell r="O142">
            <v>1</v>
          </cell>
          <cell r="P142">
            <v>0</v>
          </cell>
          <cell r="Q142">
            <v>3</v>
          </cell>
          <cell r="R142">
            <v>1</v>
          </cell>
          <cell r="S142">
            <v>13</v>
          </cell>
        </row>
        <row r="143">
          <cell r="H143" t="str">
            <v>105490-P.S.R. EL DURAZNO</v>
          </cell>
          <cell r="I143">
            <v>0</v>
          </cell>
          <cell r="J143">
            <v>1</v>
          </cell>
          <cell r="K143">
            <v>3</v>
          </cell>
          <cell r="L143"/>
          <cell r="M143">
            <v>0</v>
          </cell>
          <cell r="N143">
            <v>2</v>
          </cell>
          <cell r="O143">
            <v>3</v>
          </cell>
          <cell r="P143">
            <v>0</v>
          </cell>
          <cell r="Q143">
            <v>4</v>
          </cell>
          <cell r="R143">
            <v>0</v>
          </cell>
          <cell r="S143">
            <v>13</v>
          </cell>
        </row>
        <row r="144">
          <cell r="H144" t="str">
            <v>Total 04302-COMBARBALÁ</v>
          </cell>
          <cell r="I144">
            <v>44</v>
          </cell>
          <cell r="J144">
            <v>13</v>
          </cell>
          <cell r="K144">
            <v>39</v>
          </cell>
          <cell r="L144">
            <v>39</v>
          </cell>
          <cell r="M144">
            <v>33</v>
          </cell>
          <cell r="N144">
            <v>101</v>
          </cell>
          <cell r="O144">
            <v>23</v>
          </cell>
          <cell r="P144">
            <v>32</v>
          </cell>
          <cell r="Q144">
            <v>50</v>
          </cell>
          <cell r="R144">
            <v>34</v>
          </cell>
          <cell r="S144">
            <v>408</v>
          </cell>
        </row>
        <row r="145">
          <cell r="H145" t="str">
            <v>04304-MONTE PATRIA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</row>
        <row r="146">
          <cell r="H146" t="str">
            <v>105307-CES. RURAL MONTE PATRIA</v>
          </cell>
          <cell r="I146">
            <v>4</v>
          </cell>
          <cell r="J146">
            <v>5</v>
          </cell>
          <cell r="K146">
            <v>4</v>
          </cell>
          <cell r="L146">
            <v>7</v>
          </cell>
          <cell r="M146">
            <v>30</v>
          </cell>
          <cell r="N146">
            <v>9</v>
          </cell>
          <cell r="O146">
            <v>12</v>
          </cell>
          <cell r="P146">
            <v>26</v>
          </cell>
          <cell r="Q146">
            <v>18</v>
          </cell>
          <cell r="R146">
            <v>34</v>
          </cell>
          <cell r="S146">
            <v>149</v>
          </cell>
        </row>
        <row r="147">
          <cell r="H147" t="str">
            <v>105311-CES. RURAL CHAÑARAL ALTO</v>
          </cell>
          <cell r="I147">
            <v>20</v>
          </cell>
          <cell r="J147">
            <v>20</v>
          </cell>
          <cell r="K147">
            <v>7</v>
          </cell>
          <cell r="L147">
            <v>0</v>
          </cell>
          <cell r="M147">
            <v>2</v>
          </cell>
          <cell r="N147">
            <v>14</v>
          </cell>
          <cell r="O147">
            <v>17</v>
          </cell>
          <cell r="P147">
            <v>3</v>
          </cell>
          <cell r="Q147">
            <v>13</v>
          </cell>
          <cell r="R147">
            <v>53</v>
          </cell>
          <cell r="S147">
            <v>149</v>
          </cell>
        </row>
        <row r="148">
          <cell r="H148" t="str">
            <v>105312-CES. RURAL CAREN</v>
          </cell>
          <cell r="I148">
            <v>3</v>
          </cell>
          <cell r="J148">
            <v>4</v>
          </cell>
          <cell r="K148">
            <v>0</v>
          </cell>
          <cell r="L148">
            <v>3</v>
          </cell>
          <cell r="M148">
            <v>2</v>
          </cell>
          <cell r="N148">
            <v>18</v>
          </cell>
          <cell r="O148">
            <v>18</v>
          </cell>
          <cell r="P148">
            <v>7</v>
          </cell>
          <cell r="Q148">
            <v>11</v>
          </cell>
          <cell r="R148">
            <v>9</v>
          </cell>
          <cell r="S148">
            <v>75</v>
          </cell>
        </row>
        <row r="149">
          <cell r="H149" t="str">
            <v>105318-CES. RURAL EL PALQUI</v>
          </cell>
          <cell r="I149">
            <v>2</v>
          </cell>
          <cell r="J149">
            <v>26</v>
          </cell>
          <cell r="K149">
            <v>10</v>
          </cell>
          <cell r="L149">
            <v>7</v>
          </cell>
          <cell r="M149">
            <v>21</v>
          </cell>
          <cell r="N149">
            <v>113</v>
          </cell>
          <cell r="O149">
            <v>34</v>
          </cell>
          <cell r="P149">
            <v>17</v>
          </cell>
          <cell r="Q149">
            <v>5</v>
          </cell>
          <cell r="R149">
            <v>7</v>
          </cell>
          <cell r="S149">
            <v>242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1</v>
          </cell>
          <cell r="N150">
            <v>1</v>
          </cell>
          <cell r="O150">
            <v>17</v>
          </cell>
          <cell r="P150">
            <v>1</v>
          </cell>
          <cell r="Q150">
            <v>1</v>
          </cell>
          <cell r="R150">
            <v>0</v>
          </cell>
          <cell r="S150">
            <v>23</v>
          </cell>
        </row>
        <row r="151">
          <cell r="H151" t="str">
            <v>105427-P.S.R. HACIENDA VALDIVIA</v>
          </cell>
          <cell r="I151">
            <v>3</v>
          </cell>
          <cell r="J151">
            <v>14</v>
          </cell>
          <cell r="K151">
            <v>1</v>
          </cell>
          <cell r="L151">
            <v>1</v>
          </cell>
          <cell r="M151">
            <v>2</v>
          </cell>
          <cell r="N151">
            <v>2</v>
          </cell>
          <cell r="O151">
            <v>7</v>
          </cell>
          <cell r="P151">
            <v>1</v>
          </cell>
          <cell r="Q151">
            <v>5</v>
          </cell>
          <cell r="R151">
            <v>3</v>
          </cell>
          <cell r="S151">
            <v>39</v>
          </cell>
        </row>
        <row r="152">
          <cell r="H152" t="str">
            <v>105428-P.S.R. HUATULAME</v>
          </cell>
          <cell r="I152">
            <v>4</v>
          </cell>
          <cell r="J152">
            <v>4</v>
          </cell>
          <cell r="K152">
            <v>3</v>
          </cell>
          <cell r="L152">
            <v>2</v>
          </cell>
          <cell r="M152">
            <v>1</v>
          </cell>
          <cell r="N152">
            <v>2</v>
          </cell>
          <cell r="O152">
            <v>4</v>
          </cell>
          <cell r="P152">
            <v>6</v>
          </cell>
          <cell r="Q152">
            <v>13</v>
          </cell>
          <cell r="R152">
            <v>3</v>
          </cell>
          <cell r="S152">
            <v>42</v>
          </cell>
        </row>
        <row r="153">
          <cell r="H153" t="str">
            <v>105430-P.S.R. MIALQUI</v>
          </cell>
          <cell r="I153">
            <v>0</v>
          </cell>
          <cell r="J153">
            <v>1</v>
          </cell>
          <cell r="K153"/>
          <cell r="L153">
            <v>1</v>
          </cell>
          <cell r="M153">
            <v>6</v>
          </cell>
          <cell r="N153">
            <v>0</v>
          </cell>
          <cell r="O153">
            <v>18</v>
          </cell>
          <cell r="P153">
            <v>3</v>
          </cell>
          <cell r="Q153">
            <v>0</v>
          </cell>
          <cell r="R153">
            <v>0</v>
          </cell>
          <cell r="S153">
            <v>29</v>
          </cell>
        </row>
        <row r="154">
          <cell r="H154" t="str">
            <v>105431-P.S.R. PEDREGAL</v>
          </cell>
          <cell r="I154">
            <v>2</v>
          </cell>
          <cell r="J154">
            <v>5</v>
          </cell>
          <cell r="K154">
            <v>3</v>
          </cell>
          <cell r="L154">
            <v>3</v>
          </cell>
          <cell r="M154">
            <v>3</v>
          </cell>
          <cell r="N154">
            <v>6</v>
          </cell>
          <cell r="O154">
            <v>2</v>
          </cell>
          <cell r="P154">
            <v>3</v>
          </cell>
          <cell r="Q154">
            <v>23</v>
          </cell>
          <cell r="R154">
            <v>5</v>
          </cell>
          <cell r="S154">
            <v>55</v>
          </cell>
        </row>
        <row r="155">
          <cell r="H155" t="str">
            <v>105432-P.S.R. RAPEL</v>
          </cell>
          <cell r="I155">
            <v>2</v>
          </cell>
          <cell r="J155">
            <v>7</v>
          </cell>
          <cell r="K155">
            <v>3</v>
          </cell>
          <cell r="L155">
            <v>2</v>
          </cell>
          <cell r="M155">
            <v>4</v>
          </cell>
          <cell r="N155">
            <v>8</v>
          </cell>
          <cell r="O155">
            <v>8</v>
          </cell>
          <cell r="P155">
            <v>4</v>
          </cell>
          <cell r="Q155">
            <v>12</v>
          </cell>
          <cell r="R155">
            <v>4</v>
          </cell>
          <cell r="S155">
            <v>54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4</v>
          </cell>
          <cell r="P156">
            <v>4</v>
          </cell>
          <cell r="Q156">
            <v>6</v>
          </cell>
          <cell r="R156">
            <v>5</v>
          </cell>
          <cell r="S156">
            <v>19</v>
          </cell>
        </row>
        <row r="157">
          <cell r="H157" t="str">
            <v>105436-P.S.R. EL MAITEN</v>
          </cell>
          <cell r="I157">
            <v>1</v>
          </cell>
          <cell r="J157">
            <v>0</v>
          </cell>
          <cell r="K157">
            <v>2</v>
          </cell>
          <cell r="L157">
            <v>2</v>
          </cell>
          <cell r="M157">
            <v>3</v>
          </cell>
          <cell r="N157">
            <v>2</v>
          </cell>
          <cell r="O157">
            <v>0</v>
          </cell>
          <cell r="P157">
            <v>0</v>
          </cell>
          <cell r="Q157">
            <v>0</v>
          </cell>
          <cell r="R157">
            <v>1</v>
          </cell>
          <cell r="S157">
            <v>11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L158"/>
          <cell r="M158"/>
          <cell r="N158">
            <v>0</v>
          </cell>
          <cell r="O158">
            <v>3</v>
          </cell>
          <cell r="P158">
            <v>1</v>
          </cell>
          <cell r="Q158">
            <v>1</v>
          </cell>
          <cell r="R158">
            <v>4</v>
          </cell>
          <cell r="S158">
            <v>9</v>
          </cell>
        </row>
        <row r="159">
          <cell r="H159" t="str">
            <v>Total 04304-MONTE PATRIA</v>
          </cell>
          <cell r="I159">
            <v>42</v>
          </cell>
          <cell r="J159">
            <v>86</v>
          </cell>
          <cell r="K159">
            <v>33</v>
          </cell>
          <cell r="L159">
            <v>29</v>
          </cell>
          <cell r="M159">
            <v>75</v>
          </cell>
          <cell r="N159">
            <v>175</v>
          </cell>
          <cell r="O159">
            <v>144</v>
          </cell>
          <cell r="P159">
            <v>76</v>
          </cell>
          <cell r="Q159">
            <v>108</v>
          </cell>
          <cell r="R159">
            <v>128</v>
          </cell>
          <cell r="S159">
            <v>896</v>
          </cell>
        </row>
        <row r="160">
          <cell r="H160" t="str">
            <v>04304-PUNITAQUI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  <cell r="S160"/>
        </row>
        <row r="161">
          <cell r="H161" t="str">
            <v>105308-CES. RURAL PUNITAQUI</v>
          </cell>
          <cell r="I161">
            <v>0</v>
          </cell>
          <cell r="J161">
            <v>0</v>
          </cell>
          <cell r="K161">
            <v>35</v>
          </cell>
          <cell r="L161">
            <v>61</v>
          </cell>
          <cell r="M161">
            <v>47</v>
          </cell>
          <cell r="N161">
            <v>26</v>
          </cell>
          <cell r="O161">
            <v>160</v>
          </cell>
          <cell r="P161">
            <v>13</v>
          </cell>
          <cell r="Q161">
            <v>37</v>
          </cell>
          <cell r="R161">
            <v>8</v>
          </cell>
          <cell r="S161">
            <v>387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1</v>
          </cell>
          <cell r="L162">
            <v>0</v>
          </cell>
          <cell r="M162">
            <v>0</v>
          </cell>
          <cell r="N162">
            <v>0</v>
          </cell>
          <cell r="O162">
            <v>4</v>
          </cell>
          <cell r="P162">
            <v>0</v>
          </cell>
          <cell r="Q162">
            <v>0</v>
          </cell>
          <cell r="R162">
            <v>0</v>
          </cell>
          <cell r="S162">
            <v>5</v>
          </cell>
        </row>
        <row r="163">
          <cell r="H163" t="str">
            <v>105442-P.S.R. SAN PEDRO DE QUILES</v>
          </cell>
          <cell r="I163"/>
          <cell r="J163">
            <v>0</v>
          </cell>
          <cell r="K163"/>
          <cell r="L163"/>
          <cell r="M163"/>
          <cell r="N163"/>
          <cell r="O163"/>
          <cell r="P163"/>
          <cell r="Q163">
            <v>0</v>
          </cell>
          <cell r="R163"/>
          <cell r="S163">
            <v>0</v>
          </cell>
        </row>
        <row r="164">
          <cell r="H164" t="str">
            <v xml:space="preserve">105508-P.S.R. EL PARRAL DE QUILES  </v>
          </cell>
          <cell r="I164"/>
          <cell r="J164"/>
          <cell r="K164"/>
          <cell r="L164"/>
          <cell r="M164">
            <v>0</v>
          </cell>
          <cell r="N164">
            <v>0</v>
          </cell>
          <cell r="O164"/>
          <cell r="P164"/>
          <cell r="Q164"/>
          <cell r="R164"/>
          <cell r="S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0</v>
          </cell>
          <cell r="K165">
            <v>36</v>
          </cell>
          <cell r="L165">
            <v>61</v>
          </cell>
          <cell r="M165">
            <v>47</v>
          </cell>
          <cell r="N165">
            <v>26</v>
          </cell>
          <cell r="O165">
            <v>164</v>
          </cell>
          <cell r="P165">
            <v>13</v>
          </cell>
          <cell r="Q165">
            <v>37</v>
          </cell>
          <cell r="R165">
            <v>8</v>
          </cell>
          <cell r="S165">
            <v>392</v>
          </cell>
        </row>
        <row r="166">
          <cell r="H166" t="str">
            <v>04305-RIO HURTADO</v>
          </cell>
          <cell r="I166"/>
          <cell r="J166"/>
          <cell r="K166"/>
          <cell r="L166"/>
          <cell r="M166"/>
          <cell r="N166"/>
          <cell r="O166"/>
          <cell r="P166"/>
          <cell r="Q166"/>
          <cell r="R166"/>
          <cell r="S166"/>
        </row>
        <row r="167">
          <cell r="H167" t="str">
            <v>105310-CES. RURAL PICHASCA</v>
          </cell>
          <cell r="I167">
            <v>1</v>
          </cell>
          <cell r="J167">
            <v>1</v>
          </cell>
          <cell r="K167">
            <v>2</v>
          </cell>
          <cell r="L167">
            <v>0</v>
          </cell>
          <cell r="M167">
            <v>2</v>
          </cell>
          <cell r="N167">
            <v>11</v>
          </cell>
          <cell r="O167">
            <v>8</v>
          </cell>
          <cell r="P167">
            <v>5</v>
          </cell>
          <cell r="Q167">
            <v>2</v>
          </cell>
          <cell r="R167">
            <v>5</v>
          </cell>
          <cell r="S167">
            <v>37</v>
          </cell>
        </row>
        <row r="168">
          <cell r="H168" t="str">
            <v>105409-P.S.R. EL CHAÑAR</v>
          </cell>
          <cell r="I168">
            <v>0</v>
          </cell>
          <cell r="J168">
            <v>0</v>
          </cell>
          <cell r="K168">
            <v>1</v>
          </cell>
          <cell r="L168">
            <v>0</v>
          </cell>
          <cell r="M168">
            <v>0</v>
          </cell>
          <cell r="N168">
            <v>0</v>
          </cell>
          <cell r="O168">
            <v>2</v>
          </cell>
          <cell r="P168">
            <v>0</v>
          </cell>
          <cell r="Q168">
            <v>0</v>
          </cell>
          <cell r="R168">
            <v>0</v>
          </cell>
          <cell r="S168">
            <v>3</v>
          </cell>
        </row>
        <row r="169">
          <cell r="H169" t="str">
            <v>105410-P.S.R. HURTADO</v>
          </cell>
          <cell r="I169">
            <v>4</v>
          </cell>
          <cell r="J169">
            <v>1</v>
          </cell>
          <cell r="K169">
            <v>2</v>
          </cell>
          <cell r="L169">
            <v>1</v>
          </cell>
          <cell r="M169">
            <v>0</v>
          </cell>
          <cell r="N169">
            <v>5</v>
          </cell>
          <cell r="O169">
            <v>3</v>
          </cell>
          <cell r="P169">
            <v>6</v>
          </cell>
          <cell r="Q169">
            <v>3</v>
          </cell>
          <cell r="R169"/>
          <cell r="S169">
            <v>25</v>
          </cell>
        </row>
        <row r="170">
          <cell r="H170" t="str">
            <v>105411-P.S.R. LAS BREAS</v>
          </cell>
          <cell r="I170">
            <v>0</v>
          </cell>
          <cell r="J170"/>
          <cell r="K170">
            <v>2</v>
          </cell>
          <cell r="L170">
            <v>0</v>
          </cell>
          <cell r="M170">
            <v>0</v>
          </cell>
          <cell r="N170">
            <v>3</v>
          </cell>
          <cell r="O170">
            <v>4</v>
          </cell>
          <cell r="P170">
            <v>4</v>
          </cell>
          <cell r="Q170">
            <v>1</v>
          </cell>
          <cell r="R170">
            <v>0</v>
          </cell>
          <cell r="S170">
            <v>14</v>
          </cell>
        </row>
        <row r="171">
          <cell r="H171" t="str">
            <v>105413-P.S.R. SAMO ALTO</v>
          </cell>
          <cell r="I171">
            <v>3</v>
          </cell>
          <cell r="J171">
            <v>3</v>
          </cell>
          <cell r="K171">
            <v>1</v>
          </cell>
          <cell r="L171">
            <v>5</v>
          </cell>
          <cell r="M171">
            <v>2</v>
          </cell>
          <cell r="N171">
            <v>6</v>
          </cell>
          <cell r="O171">
            <v>9</v>
          </cell>
          <cell r="P171">
            <v>1</v>
          </cell>
          <cell r="Q171">
            <v>0</v>
          </cell>
          <cell r="R171">
            <v>0</v>
          </cell>
          <cell r="S171">
            <v>30</v>
          </cell>
        </row>
        <row r="172">
          <cell r="H172" t="str">
            <v>105414-P.S.R. SERON</v>
          </cell>
          <cell r="I172">
            <v>2</v>
          </cell>
          <cell r="J172"/>
          <cell r="K172">
            <v>1</v>
          </cell>
          <cell r="L172"/>
          <cell r="M172">
            <v>1</v>
          </cell>
          <cell r="N172">
            <v>0</v>
          </cell>
          <cell r="O172"/>
          <cell r="P172">
            <v>1</v>
          </cell>
          <cell r="Q172">
            <v>1</v>
          </cell>
          <cell r="R172">
            <v>3</v>
          </cell>
          <cell r="S172">
            <v>9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L173"/>
          <cell r="M173">
            <v>0</v>
          </cell>
          <cell r="N173">
            <v>8</v>
          </cell>
          <cell r="O173">
            <v>0</v>
          </cell>
          <cell r="P173">
            <v>6</v>
          </cell>
          <cell r="Q173">
            <v>0</v>
          </cell>
          <cell r="R173"/>
          <cell r="S173">
            <v>14</v>
          </cell>
        </row>
        <row r="174">
          <cell r="H174" t="str">
            <v>Total 04305-RIO HURTADO</v>
          </cell>
          <cell r="I174">
            <v>10</v>
          </cell>
          <cell r="J174">
            <v>5</v>
          </cell>
          <cell r="K174">
            <v>9</v>
          </cell>
          <cell r="L174">
            <v>6</v>
          </cell>
          <cell r="M174">
            <v>5</v>
          </cell>
          <cell r="N174">
            <v>33</v>
          </cell>
          <cell r="O174">
            <v>26</v>
          </cell>
          <cell r="P174">
            <v>23</v>
          </cell>
          <cell r="Q174">
            <v>7</v>
          </cell>
          <cell r="R174">
            <v>8</v>
          </cell>
          <cell r="S174">
            <v>132</v>
          </cell>
        </row>
        <row r="175">
          <cell r="H175" t="str">
            <v>Total general</v>
          </cell>
          <cell r="I175">
            <v>1282</v>
          </cell>
          <cell r="J175">
            <v>1269</v>
          </cell>
          <cell r="K175">
            <v>2229</v>
          </cell>
          <cell r="L175">
            <v>2021</v>
          </cell>
          <cell r="M175">
            <v>2706</v>
          </cell>
          <cell r="N175">
            <v>2353</v>
          </cell>
          <cell r="O175">
            <v>2289</v>
          </cell>
          <cell r="P175">
            <v>2006</v>
          </cell>
          <cell r="Q175">
            <v>1651</v>
          </cell>
          <cell r="R175">
            <v>2539</v>
          </cell>
          <cell r="S175">
            <v>20345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  <cell r="AC3" t="str">
            <v>Suma de Total</v>
          </cell>
          <cell r="AD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C4" t="str">
            <v>Etiquetas de fila</v>
          </cell>
          <cell r="AD4">
            <v>1</v>
          </cell>
          <cell r="AE4">
            <v>2</v>
          </cell>
          <cell r="AF4">
            <v>3</v>
          </cell>
          <cell r="AG4">
            <v>4</v>
          </cell>
          <cell r="AH4">
            <v>5</v>
          </cell>
          <cell r="AI4">
            <v>6</v>
          </cell>
          <cell r="AJ4">
            <v>7</v>
          </cell>
          <cell r="AK4">
            <v>8</v>
          </cell>
          <cell r="AL4">
            <v>9</v>
          </cell>
          <cell r="AM4">
            <v>10</v>
          </cell>
          <cell r="AN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AC5" t="str">
            <v>04101-LA SERENA</v>
          </cell>
          <cell r="AD5"/>
          <cell r="AE5"/>
          <cell r="AF5"/>
          <cell r="AG5"/>
          <cell r="AH5"/>
          <cell r="AI5"/>
          <cell r="AJ5"/>
          <cell r="AK5"/>
          <cell r="AL5"/>
          <cell r="AM5"/>
          <cell r="AN5"/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7</v>
          </cell>
          <cell r="R6">
            <v>4</v>
          </cell>
          <cell r="S6">
            <v>79</v>
          </cell>
          <cell r="AC6" t="str">
            <v>105300-CES. CARDENAL CARO</v>
          </cell>
          <cell r="AD6">
            <v>1</v>
          </cell>
          <cell r="AE6">
            <v>0</v>
          </cell>
          <cell r="AF6">
            <v>5</v>
          </cell>
          <cell r="AG6">
            <v>3</v>
          </cell>
          <cell r="AH6">
            <v>1</v>
          </cell>
          <cell r="AI6">
            <v>26</v>
          </cell>
          <cell r="AJ6">
            <v>0</v>
          </cell>
          <cell r="AK6"/>
          <cell r="AL6">
            <v>1</v>
          </cell>
          <cell r="AM6">
            <v>1</v>
          </cell>
          <cell r="AN6">
            <v>38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15</v>
          </cell>
          <cell r="R7">
            <v>5</v>
          </cell>
          <cell r="S7">
            <v>92</v>
          </cell>
          <cell r="AC7" t="str">
            <v>105301-CES. LAS COMPAÑIAS</v>
          </cell>
          <cell r="AD7">
            <v>4</v>
          </cell>
          <cell r="AE7">
            <v>0</v>
          </cell>
          <cell r="AF7">
            <v>13</v>
          </cell>
          <cell r="AG7">
            <v>6</v>
          </cell>
          <cell r="AH7">
            <v>12</v>
          </cell>
          <cell r="AI7">
            <v>8</v>
          </cell>
          <cell r="AJ7">
            <v>17</v>
          </cell>
          <cell r="AK7">
            <v>7</v>
          </cell>
          <cell r="AL7">
            <v>12</v>
          </cell>
          <cell r="AM7">
            <v>3</v>
          </cell>
          <cell r="AN7">
            <v>82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13</v>
          </cell>
          <cell r="R8">
            <v>14</v>
          </cell>
          <cell r="S8">
            <v>126</v>
          </cell>
          <cell r="AC8" t="str">
            <v>105302-CES. PEDRO AGUIRRE C.</v>
          </cell>
          <cell r="AD8">
            <v>1</v>
          </cell>
          <cell r="AE8">
            <v>2</v>
          </cell>
          <cell r="AF8">
            <v>2</v>
          </cell>
          <cell r="AG8">
            <v>2</v>
          </cell>
          <cell r="AH8">
            <v>10</v>
          </cell>
          <cell r="AI8">
            <v>18</v>
          </cell>
          <cell r="AJ8">
            <v>2</v>
          </cell>
          <cell r="AK8">
            <v>3</v>
          </cell>
          <cell r="AL8">
            <v>4</v>
          </cell>
          <cell r="AM8">
            <v>2</v>
          </cell>
          <cell r="AN8">
            <v>46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6</v>
          </cell>
          <cell r="Q9">
            <v>7</v>
          </cell>
          <cell r="R9">
            <v>13</v>
          </cell>
          <cell r="S9">
            <v>107</v>
          </cell>
          <cell r="AC9" t="str">
            <v>105319-CES. CARDENAL R.S.H.</v>
          </cell>
          <cell r="AD9"/>
          <cell r="AE9"/>
          <cell r="AF9"/>
          <cell r="AG9">
            <v>3</v>
          </cell>
          <cell r="AH9"/>
          <cell r="AI9">
            <v>31</v>
          </cell>
          <cell r="AJ9"/>
          <cell r="AK9">
            <v>16</v>
          </cell>
          <cell r="AL9">
            <v>1</v>
          </cell>
          <cell r="AM9"/>
          <cell r="AN9">
            <v>51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10</v>
          </cell>
          <cell r="R10">
            <v>15</v>
          </cell>
          <cell r="S10">
            <v>110</v>
          </cell>
          <cell r="AC10" t="str">
            <v>105325-CESFAM JUAN PABLO II</v>
          </cell>
          <cell r="AD10">
            <v>1</v>
          </cell>
          <cell r="AE10"/>
          <cell r="AF10"/>
          <cell r="AG10"/>
          <cell r="AH10"/>
          <cell r="AI10">
            <v>3</v>
          </cell>
          <cell r="AJ10"/>
          <cell r="AK10"/>
          <cell r="AL10"/>
          <cell r="AM10"/>
          <cell r="AN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8</v>
          </cell>
          <cell r="R11">
            <v>5</v>
          </cell>
          <cell r="S11">
            <v>67</v>
          </cell>
          <cell r="AC11" t="str">
            <v xml:space="preserve">105400-P.S.R. ALGARROBITO            </v>
          </cell>
          <cell r="AD11">
            <v>0</v>
          </cell>
          <cell r="AE11"/>
          <cell r="AF11"/>
          <cell r="AG11"/>
          <cell r="AH11"/>
          <cell r="AI11"/>
          <cell r="AJ11"/>
          <cell r="AK11"/>
          <cell r="AL11"/>
          <cell r="AM11"/>
          <cell r="AN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0</v>
          </cell>
          <cell r="Q12">
            <v>0</v>
          </cell>
          <cell r="R12">
            <v>1</v>
          </cell>
          <cell r="S12">
            <v>9</v>
          </cell>
          <cell r="AC12" t="str">
            <v>105700-CECOF VILLA EL INDIO</v>
          </cell>
          <cell r="AD12"/>
          <cell r="AE12"/>
          <cell r="AF12"/>
          <cell r="AG12">
            <v>0</v>
          </cell>
          <cell r="AH12"/>
          <cell r="AI12">
            <v>0</v>
          </cell>
          <cell r="AJ12">
            <v>0</v>
          </cell>
          <cell r="AK12">
            <v>0</v>
          </cell>
          <cell r="AL12"/>
          <cell r="AM12"/>
          <cell r="AN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/>
          <cell r="Q13"/>
          <cell r="R13"/>
          <cell r="S13">
            <v>4</v>
          </cell>
          <cell r="AC13" t="str">
            <v>105701-CECOF VILLA ALEMANIA</v>
          </cell>
          <cell r="AD13">
            <v>0</v>
          </cell>
          <cell r="AE13"/>
          <cell r="AF13">
            <v>0</v>
          </cell>
          <cell r="AG13">
            <v>0</v>
          </cell>
          <cell r="AH13"/>
          <cell r="AI13">
            <v>1</v>
          </cell>
          <cell r="AJ13">
            <v>2</v>
          </cell>
          <cell r="AK13"/>
          <cell r="AL13"/>
          <cell r="AM13"/>
          <cell r="AN13">
            <v>3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Q14">
            <v>0</v>
          </cell>
          <cell r="R14"/>
          <cell r="S14">
            <v>2</v>
          </cell>
          <cell r="AC14" t="str">
            <v>105702-CECOF VILLA LAMBERT</v>
          </cell>
          <cell r="AD14"/>
          <cell r="AE14"/>
          <cell r="AF14">
            <v>0</v>
          </cell>
          <cell r="AG14">
            <v>2</v>
          </cell>
          <cell r="AH14"/>
          <cell r="AI14"/>
          <cell r="AJ14"/>
          <cell r="AK14"/>
          <cell r="AL14">
            <v>5</v>
          </cell>
          <cell r="AM14"/>
          <cell r="AN14">
            <v>7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Q15"/>
          <cell r="R15"/>
          <cell r="S15">
            <v>0</v>
          </cell>
          <cell r="AC15" t="str">
            <v>Total 04101-LA SERENA</v>
          </cell>
          <cell r="AD15">
            <v>7</v>
          </cell>
          <cell r="AE15">
            <v>2</v>
          </cell>
          <cell r="AF15">
            <v>20</v>
          </cell>
          <cell r="AG15">
            <v>16</v>
          </cell>
          <cell r="AH15">
            <v>23</v>
          </cell>
          <cell r="AI15">
            <v>87</v>
          </cell>
          <cell r="AJ15">
            <v>21</v>
          </cell>
          <cell r="AK15">
            <v>26</v>
          </cell>
          <cell r="AL15">
            <v>23</v>
          </cell>
          <cell r="AM15">
            <v>6</v>
          </cell>
          <cell r="AN15">
            <v>231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2</v>
          </cell>
          <cell r="R16">
            <v>1</v>
          </cell>
          <cell r="S16">
            <v>10</v>
          </cell>
          <cell r="AC16" t="str">
            <v>04102-COQUIMBO</v>
          </cell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/>
          <cell r="Q17"/>
          <cell r="R17"/>
          <cell r="S17">
            <v>7</v>
          </cell>
          <cell r="AC17" t="str">
            <v>105303-CES. SAN JUAN</v>
          </cell>
          <cell r="AD17">
            <v>0</v>
          </cell>
          <cell r="AE17"/>
          <cell r="AF17">
            <v>0</v>
          </cell>
          <cell r="AG17"/>
          <cell r="AH17">
            <v>0</v>
          </cell>
          <cell r="AI17">
            <v>0</v>
          </cell>
          <cell r="AJ17">
            <v>2</v>
          </cell>
          <cell r="AK17">
            <v>0</v>
          </cell>
          <cell r="AL17">
            <v>1</v>
          </cell>
          <cell r="AM17">
            <v>2</v>
          </cell>
          <cell r="AN17">
            <v>5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/>
          <cell r="Q18"/>
          <cell r="R18">
            <v>1</v>
          </cell>
          <cell r="S18">
            <v>9</v>
          </cell>
          <cell r="AC18" t="str">
            <v>105304-CES. SANTA CECILIA</v>
          </cell>
          <cell r="AD18">
            <v>1</v>
          </cell>
          <cell r="AE18">
            <v>0</v>
          </cell>
          <cell r="AF18">
            <v>1</v>
          </cell>
          <cell r="AG18">
            <v>4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48</v>
          </cell>
          <cell r="Q19">
            <v>62</v>
          </cell>
          <cell r="R19">
            <v>59</v>
          </cell>
          <cell r="S19">
            <v>622</v>
          </cell>
          <cell r="AC19" t="str">
            <v>105305-CES. TIERRAS BLANCAS</v>
          </cell>
          <cell r="AD19">
            <v>4</v>
          </cell>
          <cell r="AE19">
            <v>2</v>
          </cell>
          <cell r="AF19">
            <v>3</v>
          </cell>
          <cell r="AG19">
            <v>3</v>
          </cell>
          <cell r="AH19">
            <v>10</v>
          </cell>
          <cell r="AI19">
            <v>2</v>
          </cell>
          <cell r="AJ19">
            <v>6</v>
          </cell>
          <cell r="AK19">
            <v>9</v>
          </cell>
          <cell r="AL19">
            <v>11</v>
          </cell>
          <cell r="AM19">
            <v>2</v>
          </cell>
          <cell r="AN19">
            <v>52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S20"/>
          <cell r="AC20" t="str">
            <v>105321-CES. RURAL  TONGOY</v>
          </cell>
          <cell r="AD20"/>
          <cell r="AE20"/>
          <cell r="AF20">
            <v>0</v>
          </cell>
          <cell r="AG20">
            <v>0</v>
          </cell>
          <cell r="AH20"/>
          <cell r="AI20"/>
          <cell r="AJ20"/>
          <cell r="AK20">
            <v>0</v>
          </cell>
          <cell r="AL20"/>
          <cell r="AM20">
            <v>0</v>
          </cell>
          <cell r="AN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13</v>
          </cell>
          <cell r="R21">
            <v>12</v>
          </cell>
          <cell r="S21">
            <v>118</v>
          </cell>
          <cell r="AC21" t="str">
            <v>105323-CES. DR. SERGIO AGUILAR</v>
          </cell>
          <cell r="AD21">
            <v>1</v>
          </cell>
          <cell r="AE21"/>
          <cell r="AF21">
            <v>3</v>
          </cell>
          <cell r="AG21">
            <v>4</v>
          </cell>
          <cell r="AH21">
            <v>2</v>
          </cell>
          <cell r="AI21">
            <v>10</v>
          </cell>
          <cell r="AJ21">
            <v>0</v>
          </cell>
          <cell r="AK21">
            <v>0</v>
          </cell>
          <cell r="AL21">
            <v>0</v>
          </cell>
          <cell r="AM21">
            <v>2</v>
          </cell>
          <cell r="AN21">
            <v>22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12</v>
          </cell>
          <cell r="R22">
            <v>13</v>
          </cell>
          <cell r="S22">
            <v>99</v>
          </cell>
          <cell r="AC22" t="str">
            <v xml:space="preserve">105404-P.S.R. EL TANGUE                         </v>
          </cell>
          <cell r="AD22"/>
          <cell r="AE22"/>
          <cell r="AF22"/>
          <cell r="AG22"/>
          <cell r="AH22">
            <v>0</v>
          </cell>
          <cell r="AI22"/>
          <cell r="AJ22"/>
          <cell r="AK22"/>
          <cell r="AL22"/>
          <cell r="AM22"/>
          <cell r="AN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17</v>
          </cell>
          <cell r="R23">
            <v>31</v>
          </cell>
          <cell r="S23">
            <v>284</v>
          </cell>
          <cell r="AC23" t="str">
            <v>105405-P.S.R. GUANAQUEROS</v>
          </cell>
          <cell r="AD23"/>
          <cell r="AE23"/>
          <cell r="AF23"/>
          <cell r="AG23"/>
          <cell r="AH23"/>
          <cell r="AI23"/>
          <cell r="AJ23">
            <v>0</v>
          </cell>
          <cell r="AK23"/>
          <cell r="AL23"/>
          <cell r="AM23"/>
          <cell r="AN23">
            <v>0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</v>
          </cell>
          <cell r="R24">
            <v>0</v>
          </cell>
          <cell r="S24">
            <v>14</v>
          </cell>
          <cell r="AC24" t="str">
            <v>105406-P.S.R. PAN DE AZUCAR</v>
          </cell>
          <cell r="AD24">
            <v>2</v>
          </cell>
          <cell r="AE24">
            <v>0</v>
          </cell>
          <cell r="AF24"/>
          <cell r="AG24">
            <v>0</v>
          </cell>
          <cell r="AH24">
            <v>4</v>
          </cell>
          <cell r="AI24"/>
          <cell r="AJ24">
            <v>0</v>
          </cell>
          <cell r="AK24">
            <v>1</v>
          </cell>
          <cell r="AL24">
            <v>1</v>
          </cell>
          <cell r="AM24">
            <v>1</v>
          </cell>
          <cell r="AN24">
            <v>9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6</v>
          </cell>
          <cell r="R25">
            <v>21</v>
          </cell>
          <cell r="S25">
            <v>146</v>
          </cell>
          <cell r="AC25" t="str">
            <v>105705-CECOF EL ALBA</v>
          </cell>
          <cell r="AD25"/>
          <cell r="AE25"/>
          <cell r="AF25">
            <v>0</v>
          </cell>
          <cell r="AG25"/>
          <cell r="AH25"/>
          <cell r="AI25"/>
          <cell r="AJ25">
            <v>0</v>
          </cell>
          <cell r="AK25">
            <v>0</v>
          </cell>
          <cell r="AL25">
            <v>1</v>
          </cell>
          <cell r="AM25"/>
          <cell r="AN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/>
          <cell r="Q26"/>
          <cell r="R26">
            <v>1</v>
          </cell>
          <cell r="S26">
            <v>2</v>
          </cell>
          <cell r="AC26" t="str">
            <v>200273-CECOF PUNTA MIRA</v>
          </cell>
          <cell r="AD26"/>
          <cell r="AE26"/>
          <cell r="AF26"/>
          <cell r="AG26"/>
          <cell r="AH26"/>
          <cell r="AI26"/>
          <cell r="AJ26">
            <v>1</v>
          </cell>
          <cell r="AK26">
            <v>2</v>
          </cell>
          <cell r="AL26">
            <v>0</v>
          </cell>
          <cell r="AM26">
            <v>9</v>
          </cell>
          <cell r="AN26">
            <v>12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0</v>
          </cell>
          <cell r="Q27">
            <v>1</v>
          </cell>
          <cell r="R27"/>
          <cell r="S27">
            <v>4</v>
          </cell>
          <cell r="AC27" t="str">
            <v>Total 04102-COQUIMBO</v>
          </cell>
          <cell r="AD27">
            <v>8</v>
          </cell>
          <cell r="AE27">
            <v>2</v>
          </cell>
          <cell r="AF27">
            <v>7</v>
          </cell>
          <cell r="AG27">
            <v>11</v>
          </cell>
          <cell r="AH27">
            <v>16</v>
          </cell>
          <cell r="AI27">
            <v>12</v>
          </cell>
          <cell r="AJ27">
            <v>9</v>
          </cell>
          <cell r="AK27">
            <v>12</v>
          </cell>
          <cell r="AL27">
            <v>14</v>
          </cell>
          <cell r="AM27">
            <v>16</v>
          </cell>
          <cell r="AN27">
            <v>107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5</v>
          </cell>
          <cell r="R28">
            <v>7</v>
          </cell>
          <cell r="S28">
            <v>39</v>
          </cell>
          <cell r="AC28" t="str">
            <v>04103-ANDACOLLO</v>
          </cell>
          <cell r="AD28"/>
          <cell r="AE28"/>
          <cell r="AF28"/>
          <cell r="AG28"/>
          <cell r="AH28"/>
          <cell r="AI28"/>
          <cell r="AJ28"/>
          <cell r="AK28"/>
          <cell r="AL28"/>
          <cell r="AM28"/>
          <cell r="AN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0</v>
          </cell>
          <cell r="Q29"/>
          <cell r="R29"/>
          <cell r="S29">
            <v>2</v>
          </cell>
          <cell r="AC29" t="str">
            <v>105106-HOSPITAL ANDACOLLO</v>
          </cell>
          <cell r="AD29">
            <v>3</v>
          </cell>
          <cell r="AE29">
            <v>1</v>
          </cell>
          <cell r="AF29">
            <v>1</v>
          </cell>
          <cell r="AG29">
            <v>3</v>
          </cell>
          <cell r="AH29">
            <v>0</v>
          </cell>
          <cell r="AI29">
            <v>3</v>
          </cell>
          <cell r="AJ29">
            <v>1</v>
          </cell>
          <cell r="AK29">
            <v>1</v>
          </cell>
          <cell r="AL29">
            <v>3</v>
          </cell>
          <cell r="AM29">
            <v>4</v>
          </cell>
          <cell r="AN29">
            <v>20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3</v>
          </cell>
          <cell r="R30">
            <v>3</v>
          </cell>
          <cell r="S30">
            <v>18</v>
          </cell>
          <cell r="AC30" t="str">
            <v>Total 04103-ANDACOLLO</v>
          </cell>
          <cell r="AD30">
            <v>3</v>
          </cell>
          <cell r="AE30">
            <v>1</v>
          </cell>
          <cell r="AF30">
            <v>1</v>
          </cell>
          <cell r="AG30">
            <v>3</v>
          </cell>
          <cell r="AH30">
            <v>0</v>
          </cell>
          <cell r="AI30">
            <v>3</v>
          </cell>
          <cell r="AJ30">
            <v>1</v>
          </cell>
          <cell r="AK30">
            <v>1</v>
          </cell>
          <cell r="AL30">
            <v>3</v>
          </cell>
          <cell r="AM30">
            <v>4</v>
          </cell>
          <cell r="AN30">
            <v>20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3</v>
          </cell>
          <cell r="Q31">
            <v>1</v>
          </cell>
          <cell r="R31">
            <v>2</v>
          </cell>
          <cell r="S31">
            <v>16</v>
          </cell>
          <cell r="AC31" t="str">
            <v>04104-LA HIGUERA</v>
          </cell>
          <cell r="AD31"/>
          <cell r="AE31"/>
          <cell r="AF31"/>
          <cell r="AG31"/>
          <cell r="AH31"/>
          <cell r="AI31"/>
          <cell r="AJ31"/>
          <cell r="AK31"/>
          <cell r="AL31"/>
          <cell r="AM31"/>
          <cell r="AN31"/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74</v>
          </cell>
          <cell r="P32">
            <v>108</v>
          </cell>
          <cell r="Q32">
            <v>59</v>
          </cell>
          <cell r="R32">
            <v>90</v>
          </cell>
          <cell r="S32">
            <v>742</v>
          </cell>
          <cell r="AC32" t="str">
            <v xml:space="preserve">105500-P.S.R. CALETA HORNOS        </v>
          </cell>
          <cell r="AD32"/>
          <cell r="AE32"/>
          <cell r="AF32"/>
          <cell r="AG32"/>
          <cell r="AH32"/>
          <cell r="AI32">
            <v>0</v>
          </cell>
          <cell r="AJ32"/>
          <cell r="AK32"/>
          <cell r="AL32"/>
          <cell r="AM32"/>
          <cell r="AN32">
            <v>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S33"/>
          <cell r="AC33" t="str">
            <v>105506-P.S.R. EL TRAPICHE</v>
          </cell>
          <cell r="AD33"/>
          <cell r="AE33"/>
          <cell r="AF33"/>
          <cell r="AG33"/>
          <cell r="AH33"/>
          <cell r="AI33">
            <v>1</v>
          </cell>
          <cell r="AJ33"/>
          <cell r="AK33"/>
          <cell r="AL33"/>
          <cell r="AM33"/>
          <cell r="AN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6</v>
          </cell>
          <cell r="Q34">
            <v>3</v>
          </cell>
          <cell r="R34">
            <v>6</v>
          </cell>
          <cell r="S34">
            <v>45</v>
          </cell>
          <cell r="AC34" t="str">
            <v>Total 04104-LA HIGUERA</v>
          </cell>
          <cell r="AD34"/>
          <cell r="AE34"/>
          <cell r="AF34"/>
          <cell r="AG34"/>
          <cell r="AH34"/>
          <cell r="AI34">
            <v>1</v>
          </cell>
          <cell r="AJ34"/>
          <cell r="AK34"/>
          <cell r="AL34"/>
          <cell r="AM34"/>
          <cell r="AN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6</v>
          </cell>
          <cell r="Q35">
            <v>3</v>
          </cell>
          <cell r="R35">
            <v>6</v>
          </cell>
          <cell r="S35">
            <v>45</v>
          </cell>
          <cell r="AC35" t="str">
            <v>04105-PAIHUANO</v>
          </cell>
          <cell r="AD35"/>
          <cell r="AE35"/>
          <cell r="AF35"/>
          <cell r="AG35"/>
          <cell r="AH35"/>
          <cell r="AI35"/>
          <cell r="AJ35"/>
          <cell r="AK35"/>
          <cell r="AL35"/>
          <cell r="AM35"/>
          <cell r="AN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AC36" t="str">
            <v>105306-CES. PAIHUANO</v>
          </cell>
          <cell r="AD36"/>
          <cell r="AE36"/>
          <cell r="AF36">
            <v>0</v>
          </cell>
          <cell r="AG36"/>
          <cell r="AH36"/>
          <cell r="AI36"/>
          <cell r="AJ36"/>
          <cell r="AK36"/>
          <cell r="AL36"/>
          <cell r="AM36">
            <v>1</v>
          </cell>
          <cell r="AN36">
            <v>1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2</v>
          </cell>
          <cell r="O37"/>
          <cell r="P37"/>
          <cell r="Q37">
            <v>0</v>
          </cell>
          <cell r="R37">
            <v>2</v>
          </cell>
          <cell r="S37">
            <v>5</v>
          </cell>
          <cell r="AC37" t="str">
            <v>Total 04105-PAIHUANO</v>
          </cell>
          <cell r="AD37"/>
          <cell r="AE37"/>
          <cell r="AF37">
            <v>0</v>
          </cell>
          <cell r="AG37"/>
          <cell r="AH37"/>
          <cell r="AI37"/>
          <cell r="AJ37"/>
          <cell r="AK37"/>
          <cell r="AL37"/>
          <cell r="AM37">
            <v>1</v>
          </cell>
          <cell r="AN37">
            <v>1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1</v>
          </cell>
          <cell r="N38"/>
          <cell r="O38"/>
          <cell r="P38"/>
          <cell r="Q38"/>
          <cell r="R38"/>
          <cell r="S38">
            <v>1</v>
          </cell>
          <cell r="AC38" t="str">
            <v>04106-VICUÑA</v>
          </cell>
          <cell r="AD38"/>
          <cell r="AE38"/>
          <cell r="AF38"/>
          <cell r="AG38"/>
          <cell r="AH38"/>
          <cell r="AI38"/>
          <cell r="AJ38"/>
          <cell r="AK38"/>
          <cell r="AL38"/>
          <cell r="AM38"/>
          <cell r="AN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1</v>
          </cell>
          <cell r="N39">
            <v>1</v>
          </cell>
          <cell r="O39"/>
          <cell r="P39"/>
          <cell r="Q39"/>
          <cell r="R39">
            <v>0</v>
          </cell>
          <cell r="S39">
            <v>2</v>
          </cell>
          <cell r="AC39" t="str">
            <v>105107-HOSPITAL VICUÑA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/>
          <cell r="AL39">
            <v>0</v>
          </cell>
          <cell r="AM39">
            <v>0</v>
          </cell>
          <cell r="AN39">
            <v>0</v>
          </cell>
        </row>
        <row r="40">
          <cell r="H40" t="str">
            <v>105506-P.S.R. EL TRAPICHE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>
            <v>3</v>
          </cell>
          <cell r="S40">
            <v>3</v>
          </cell>
          <cell r="AC40" t="str">
            <v>105467-P.S.R. DIAGUITAS</v>
          </cell>
          <cell r="AD40"/>
          <cell r="AE40"/>
          <cell r="AF40">
            <v>0</v>
          </cell>
          <cell r="AG40"/>
          <cell r="AH40"/>
          <cell r="AI40"/>
          <cell r="AJ40"/>
          <cell r="AK40"/>
          <cell r="AL40"/>
          <cell r="AM40"/>
          <cell r="AN40">
            <v>0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/>
          <cell r="M41">
            <v>3</v>
          </cell>
          <cell r="N41">
            <v>3</v>
          </cell>
          <cell r="O41"/>
          <cell r="P41"/>
          <cell r="Q41">
            <v>0</v>
          </cell>
          <cell r="R41">
            <v>5</v>
          </cell>
          <cell r="S41">
            <v>11</v>
          </cell>
          <cell r="AC41" t="str">
            <v>105469-P.S.R. EL TAMBO</v>
          </cell>
          <cell r="AD41"/>
          <cell r="AE41"/>
          <cell r="AF41"/>
          <cell r="AG41"/>
          <cell r="AH41"/>
          <cell r="AI41"/>
          <cell r="AJ41"/>
          <cell r="AK41"/>
          <cell r="AL41">
            <v>0</v>
          </cell>
          <cell r="AM41"/>
          <cell r="AN41">
            <v>0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  <cell r="S42"/>
          <cell r="AC42" t="str">
            <v>105509-P.S.R. GUALLIGUAICA</v>
          </cell>
          <cell r="AD42"/>
          <cell r="AE42"/>
          <cell r="AF42"/>
          <cell r="AG42"/>
          <cell r="AH42">
            <v>0</v>
          </cell>
          <cell r="AI42"/>
          <cell r="AJ42"/>
          <cell r="AK42"/>
          <cell r="AL42"/>
          <cell r="AM42"/>
          <cell r="AN42">
            <v>0</v>
          </cell>
        </row>
        <row r="43">
          <cell r="H43" t="str">
            <v>105306-CES. PAIHUANO</v>
          </cell>
          <cell r="I43"/>
          <cell r="J43"/>
          <cell r="K43">
            <v>0</v>
          </cell>
          <cell r="L43"/>
          <cell r="M43"/>
          <cell r="N43"/>
          <cell r="O43">
            <v>2</v>
          </cell>
          <cell r="P43"/>
          <cell r="Q43">
            <v>2</v>
          </cell>
          <cell r="R43">
            <v>2</v>
          </cell>
          <cell r="S43">
            <v>6</v>
          </cell>
          <cell r="AC43" t="str">
            <v>Total 04106-VICUÑA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/>
          <cell r="AL43">
            <v>0</v>
          </cell>
          <cell r="AM43">
            <v>0</v>
          </cell>
          <cell r="AN43">
            <v>0</v>
          </cell>
        </row>
        <row r="44">
          <cell r="H44" t="str">
            <v>105475-P.S.R. HORCON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>
            <v>1</v>
          </cell>
          <cell r="S44">
            <v>1</v>
          </cell>
          <cell r="AC44" t="str">
            <v>04201-ILLAPEL</v>
          </cell>
          <cell r="AD44"/>
          <cell r="AE44"/>
          <cell r="AF44"/>
          <cell r="AG44"/>
          <cell r="AH44"/>
          <cell r="AI44"/>
          <cell r="AJ44"/>
          <cell r="AK44"/>
          <cell r="AL44"/>
          <cell r="AM44"/>
          <cell r="AN44"/>
        </row>
        <row r="45">
          <cell r="H45" t="str">
            <v>105476-P.S.R. MONTE GRANDE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>
            <v>2</v>
          </cell>
          <cell r="S45">
            <v>2</v>
          </cell>
          <cell r="AC45" t="str">
            <v>105103-HOSPITAL ILLAPEL</v>
          </cell>
          <cell r="AD45">
            <v>4</v>
          </cell>
          <cell r="AE45">
            <v>3</v>
          </cell>
          <cell r="AF45">
            <v>6</v>
          </cell>
          <cell r="AG45">
            <v>0</v>
          </cell>
          <cell r="AH45">
            <v>4</v>
          </cell>
          <cell r="AI45">
            <v>1</v>
          </cell>
          <cell r="AJ45">
            <v>1</v>
          </cell>
          <cell r="AK45">
            <v>4</v>
          </cell>
          <cell r="AL45">
            <v>1</v>
          </cell>
          <cell r="AM45">
            <v>3</v>
          </cell>
          <cell r="AN45">
            <v>27</v>
          </cell>
        </row>
        <row r="46">
          <cell r="H46" t="str">
            <v>105477-P.S.R. PISCO ELQUI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>
            <v>2</v>
          </cell>
          <cell r="S46">
            <v>2</v>
          </cell>
          <cell r="AC46" t="str">
            <v xml:space="preserve">105443-P.S.R. CARCAMO                   </v>
          </cell>
          <cell r="AD46"/>
          <cell r="AE46"/>
          <cell r="AF46"/>
          <cell r="AG46"/>
          <cell r="AH46"/>
          <cell r="AI46"/>
          <cell r="AJ46">
            <v>0</v>
          </cell>
          <cell r="AK46">
            <v>0</v>
          </cell>
          <cell r="AL46"/>
          <cell r="AM46"/>
          <cell r="AN46">
            <v>0</v>
          </cell>
        </row>
        <row r="47">
          <cell r="H47" t="str">
            <v>Total 04105-PAIHUANO</v>
          </cell>
          <cell r="I47"/>
          <cell r="J47"/>
          <cell r="K47">
            <v>0</v>
          </cell>
          <cell r="L47"/>
          <cell r="M47"/>
          <cell r="N47"/>
          <cell r="O47">
            <v>2</v>
          </cell>
          <cell r="P47"/>
          <cell r="Q47">
            <v>2</v>
          </cell>
          <cell r="R47">
            <v>7</v>
          </cell>
          <cell r="S47">
            <v>11</v>
          </cell>
          <cell r="AC47" t="str">
            <v>105444-P.S.R. HUINTIL</v>
          </cell>
          <cell r="AD47"/>
          <cell r="AE47"/>
          <cell r="AF47"/>
          <cell r="AG47">
            <v>0</v>
          </cell>
          <cell r="AH47"/>
          <cell r="AI47"/>
          <cell r="AJ47"/>
          <cell r="AK47"/>
          <cell r="AL47"/>
          <cell r="AM47">
            <v>0</v>
          </cell>
          <cell r="AN47">
            <v>0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AC48" t="str">
            <v>105445-P.S.R. LIMAHUIDA</v>
          </cell>
          <cell r="AD48"/>
          <cell r="AE48"/>
          <cell r="AF48"/>
          <cell r="AG48"/>
          <cell r="AH48">
            <v>0</v>
          </cell>
          <cell r="AI48"/>
          <cell r="AJ48"/>
          <cell r="AK48"/>
          <cell r="AL48"/>
          <cell r="AM48"/>
          <cell r="AN48">
            <v>0</v>
          </cell>
        </row>
        <row r="49">
          <cell r="H49" t="str">
            <v>105107-HOSPITAL VICUÑA</v>
          </cell>
          <cell r="I49">
            <v>3</v>
          </cell>
          <cell r="J49">
            <v>2</v>
          </cell>
          <cell r="K49">
            <v>4</v>
          </cell>
          <cell r="L49">
            <v>3</v>
          </cell>
          <cell r="M49">
            <v>3</v>
          </cell>
          <cell r="N49">
            <v>2</v>
          </cell>
          <cell r="O49">
            <v>9</v>
          </cell>
          <cell r="P49">
            <v>3</v>
          </cell>
          <cell r="Q49">
            <v>8</v>
          </cell>
          <cell r="R49">
            <v>8</v>
          </cell>
          <cell r="S49">
            <v>45</v>
          </cell>
          <cell r="AC49" t="str">
            <v>105448-P.S.R. SANTA VIRGINIA</v>
          </cell>
          <cell r="AD49"/>
          <cell r="AE49"/>
          <cell r="AF49"/>
          <cell r="AG49"/>
          <cell r="AH49"/>
          <cell r="AI49"/>
          <cell r="AJ49"/>
          <cell r="AK49">
            <v>0</v>
          </cell>
          <cell r="AL49"/>
          <cell r="AM49"/>
          <cell r="AN49">
            <v>0</v>
          </cell>
        </row>
        <row r="50">
          <cell r="H50" t="str">
            <v>105467-P.S.R. DIAGUITAS</v>
          </cell>
          <cell r="I50"/>
          <cell r="J50"/>
          <cell r="K50"/>
          <cell r="L50">
            <v>0</v>
          </cell>
          <cell r="M50">
            <v>2</v>
          </cell>
          <cell r="N50"/>
          <cell r="O50">
            <v>0</v>
          </cell>
          <cell r="P50">
            <v>2</v>
          </cell>
          <cell r="Q50">
            <v>0</v>
          </cell>
          <cell r="R50"/>
          <cell r="S50">
            <v>4</v>
          </cell>
          <cell r="AC50" t="str">
            <v>105485-P.S.R. PLAN DE HORNOS</v>
          </cell>
          <cell r="AD50"/>
          <cell r="AE50"/>
          <cell r="AF50">
            <v>0</v>
          </cell>
          <cell r="AG50"/>
          <cell r="AH50"/>
          <cell r="AI50"/>
          <cell r="AJ50"/>
          <cell r="AK50"/>
          <cell r="AL50"/>
          <cell r="AM50"/>
          <cell r="AN50">
            <v>0</v>
          </cell>
        </row>
        <row r="51">
          <cell r="H51" t="str">
            <v>105468-P.S.R. EL MOLLE</v>
          </cell>
          <cell r="I51">
            <v>0</v>
          </cell>
          <cell r="J51"/>
          <cell r="K51"/>
          <cell r="L51">
            <v>2</v>
          </cell>
          <cell r="M51">
            <v>0</v>
          </cell>
          <cell r="N51"/>
          <cell r="O51">
            <v>1</v>
          </cell>
          <cell r="P51"/>
          <cell r="Q51">
            <v>0</v>
          </cell>
          <cell r="R51"/>
          <cell r="S51">
            <v>3</v>
          </cell>
          <cell r="AC51" t="str">
            <v>105487-P.S.R. CAÑAS UNO</v>
          </cell>
          <cell r="AD51"/>
          <cell r="AE51"/>
          <cell r="AF51">
            <v>0</v>
          </cell>
          <cell r="AG51"/>
          <cell r="AH51"/>
          <cell r="AI51">
            <v>0</v>
          </cell>
          <cell r="AJ51"/>
          <cell r="AK51"/>
          <cell r="AL51">
            <v>0</v>
          </cell>
          <cell r="AM51"/>
          <cell r="AN51">
            <v>0</v>
          </cell>
        </row>
        <row r="52">
          <cell r="H52" t="str">
            <v>105469-P.S.R. EL TAMBO</v>
          </cell>
          <cell r="I52">
            <v>2</v>
          </cell>
          <cell r="J52"/>
          <cell r="K52"/>
          <cell r="L52">
            <v>1</v>
          </cell>
          <cell r="M52">
            <v>0</v>
          </cell>
          <cell r="N52">
            <v>1</v>
          </cell>
          <cell r="O52">
            <v>2</v>
          </cell>
          <cell r="P52">
            <v>0</v>
          </cell>
          <cell r="Q52">
            <v>2</v>
          </cell>
          <cell r="R52">
            <v>0</v>
          </cell>
          <cell r="S52">
            <v>8</v>
          </cell>
          <cell r="AC52" t="str">
            <v>105496-P.S.R. PINTACURA SUR</v>
          </cell>
          <cell r="AD52"/>
          <cell r="AE52">
            <v>0</v>
          </cell>
          <cell r="AF52"/>
          <cell r="AG52"/>
          <cell r="AH52">
            <v>0</v>
          </cell>
          <cell r="AI52"/>
          <cell r="AJ52">
            <v>0</v>
          </cell>
          <cell r="AK52"/>
          <cell r="AL52"/>
          <cell r="AM52"/>
          <cell r="AN52">
            <v>0</v>
          </cell>
        </row>
        <row r="53">
          <cell r="H53" t="str">
            <v>105470-P.S.R. HUANTA</v>
          </cell>
          <cell r="I53"/>
          <cell r="J53"/>
          <cell r="K53"/>
          <cell r="L53"/>
          <cell r="M53"/>
          <cell r="N53">
            <v>0</v>
          </cell>
          <cell r="O53"/>
          <cell r="P53"/>
          <cell r="Q53"/>
          <cell r="R53"/>
          <cell r="S53">
            <v>0</v>
          </cell>
          <cell r="AC53" t="str">
            <v>Total 04201-ILLAPEL</v>
          </cell>
          <cell r="AD53">
            <v>4</v>
          </cell>
          <cell r="AE53">
            <v>3</v>
          </cell>
          <cell r="AF53">
            <v>6</v>
          </cell>
          <cell r="AG53">
            <v>0</v>
          </cell>
          <cell r="AH53">
            <v>4</v>
          </cell>
          <cell r="AI53">
            <v>1</v>
          </cell>
          <cell r="AJ53">
            <v>1</v>
          </cell>
          <cell r="AK53">
            <v>4</v>
          </cell>
          <cell r="AL53">
            <v>1</v>
          </cell>
          <cell r="AM53">
            <v>3</v>
          </cell>
          <cell r="AN53">
            <v>27</v>
          </cell>
        </row>
        <row r="54">
          <cell r="H54" t="str">
            <v>105471-P.S.R. PERALILLO</v>
          </cell>
          <cell r="I54"/>
          <cell r="J54"/>
          <cell r="K54">
            <v>0</v>
          </cell>
          <cell r="L54"/>
          <cell r="M54">
            <v>0</v>
          </cell>
          <cell r="N54"/>
          <cell r="O54"/>
          <cell r="P54"/>
          <cell r="Q54">
            <v>3</v>
          </cell>
          <cell r="R54"/>
          <cell r="S54">
            <v>3</v>
          </cell>
          <cell r="AC54" t="str">
            <v>04202-CANELA</v>
          </cell>
          <cell r="AD54"/>
          <cell r="AE54"/>
          <cell r="AF54"/>
          <cell r="AG54"/>
          <cell r="AH54"/>
          <cell r="AI54"/>
          <cell r="AJ54"/>
          <cell r="AK54"/>
          <cell r="AL54"/>
          <cell r="AM54"/>
          <cell r="AN54"/>
        </row>
        <row r="55">
          <cell r="H55" t="str">
            <v>105472-P.S.R. RIVADAVIA</v>
          </cell>
          <cell r="I55"/>
          <cell r="J55"/>
          <cell r="K55"/>
          <cell r="L55">
            <v>0</v>
          </cell>
          <cell r="M55">
            <v>1</v>
          </cell>
          <cell r="N55"/>
          <cell r="O55"/>
          <cell r="P55"/>
          <cell r="Q55"/>
          <cell r="R55"/>
          <cell r="S55">
            <v>1</v>
          </cell>
          <cell r="AC55" t="str">
            <v>105309-CES. RURAL CANELA</v>
          </cell>
          <cell r="AD55"/>
          <cell r="AE55">
            <v>0</v>
          </cell>
          <cell r="AF55">
            <v>1</v>
          </cell>
          <cell r="AG55">
            <v>0</v>
          </cell>
          <cell r="AH55">
            <v>2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3</v>
          </cell>
        </row>
        <row r="56">
          <cell r="H56" t="str">
            <v>105473-P.S.R. TALCUNA</v>
          </cell>
          <cell r="I56">
            <v>0</v>
          </cell>
          <cell r="J56"/>
          <cell r="K56">
            <v>1</v>
          </cell>
          <cell r="L56"/>
          <cell r="M56">
            <v>0</v>
          </cell>
          <cell r="N56">
            <v>2</v>
          </cell>
          <cell r="O56">
            <v>2</v>
          </cell>
          <cell r="P56">
            <v>0</v>
          </cell>
          <cell r="Q56">
            <v>0</v>
          </cell>
          <cell r="R56">
            <v>0</v>
          </cell>
          <cell r="S56">
            <v>5</v>
          </cell>
          <cell r="AC56" t="str">
            <v xml:space="preserve">105450-P.S.R. MINCHA NORTE            </v>
          </cell>
          <cell r="AD56">
            <v>0</v>
          </cell>
          <cell r="AE56"/>
          <cell r="AF56"/>
          <cell r="AG56"/>
          <cell r="AH56"/>
          <cell r="AI56"/>
          <cell r="AJ56"/>
          <cell r="AK56">
            <v>0</v>
          </cell>
          <cell r="AL56"/>
          <cell r="AM56">
            <v>0</v>
          </cell>
          <cell r="AN56">
            <v>0</v>
          </cell>
        </row>
        <row r="57">
          <cell r="H57" t="str">
            <v>105474-P.S.R. CHAPILCA</v>
          </cell>
          <cell r="I57"/>
          <cell r="J57">
            <v>0</v>
          </cell>
          <cell r="K57"/>
          <cell r="L57"/>
          <cell r="M57"/>
          <cell r="N57"/>
          <cell r="O57">
            <v>0</v>
          </cell>
          <cell r="P57">
            <v>1</v>
          </cell>
          <cell r="Q57"/>
          <cell r="R57">
            <v>1</v>
          </cell>
          <cell r="S57">
            <v>2</v>
          </cell>
          <cell r="AC57" t="str">
            <v>105451-P.S.R. AGUA FRIA</v>
          </cell>
          <cell r="AD57"/>
          <cell r="AE57"/>
          <cell r="AF57"/>
          <cell r="AG57"/>
          <cell r="AH57"/>
          <cell r="AI57"/>
          <cell r="AJ57"/>
          <cell r="AK57"/>
          <cell r="AL57">
            <v>0</v>
          </cell>
          <cell r="AM57"/>
          <cell r="AN57">
            <v>0</v>
          </cell>
        </row>
        <row r="58">
          <cell r="H58" t="str">
            <v>105502-P.S.R. CALINGASTA</v>
          </cell>
          <cell r="I58">
            <v>1</v>
          </cell>
          <cell r="J58"/>
          <cell r="K58">
            <v>0</v>
          </cell>
          <cell r="L58">
            <v>0</v>
          </cell>
          <cell r="M58">
            <v>1</v>
          </cell>
          <cell r="N58">
            <v>1</v>
          </cell>
          <cell r="O58"/>
          <cell r="P58"/>
          <cell r="Q58">
            <v>0</v>
          </cell>
          <cell r="R58"/>
          <cell r="S58">
            <v>3</v>
          </cell>
          <cell r="AC58" t="str">
            <v>105483-P.S.R. LOS RULOS</v>
          </cell>
          <cell r="AD58"/>
          <cell r="AE58"/>
          <cell r="AF58"/>
          <cell r="AG58"/>
          <cell r="AH58">
            <v>0</v>
          </cell>
          <cell r="AI58"/>
          <cell r="AJ58"/>
          <cell r="AK58"/>
          <cell r="AL58">
            <v>1</v>
          </cell>
          <cell r="AM58"/>
          <cell r="AN58">
            <v>1</v>
          </cell>
        </row>
        <row r="59">
          <cell r="H59" t="str">
            <v>105509-P.S.R. GUALLIGUAICA</v>
          </cell>
          <cell r="I59"/>
          <cell r="J59"/>
          <cell r="K59"/>
          <cell r="L59"/>
          <cell r="M59">
            <v>0</v>
          </cell>
          <cell r="N59"/>
          <cell r="O59">
            <v>0</v>
          </cell>
          <cell r="P59"/>
          <cell r="Q59"/>
          <cell r="R59">
            <v>1</v>
          </cell>
          <cell r="S59">
            <v>1</v>
          </cell>
          <cell r="AC59" t="str">
            <v>105484-P.S.R. HUENTELAUQUEN</v>
          </cell>
          <cell r="AD59"/>
          <cell r="AE59"/>
          <cell r="AF59"/>
          <cell r="AG59">
            <v>0</v>
          </cell>
          <cell r="AH59"/>
          <cell r="AI59"/>
          <cell r="AJ59"/>
          <cell r="AK59"/>
          <cell r="AL59"/>
          <cell r="AM59"/>
          <cell r="AN59">
            <v>0</v>
          </cell>
        </row>
        <row r="60">
          <cell r="H60" t="str">
            <v>Total 04106-VICUÑA</v>
          </cell>
          <cell r="I60">
            <v>6</v>
          </cell>
          <cell r="J60">
            <v>2</v>
          </cell>
          <cell r="K60">
            <v>5</v>
          </cell>
          <cell r="L60">
            <v>6</v>
          </cell>
          <cell r="M60">
            <v>7</v>
          </cell>
          <cell r="N60">
            <v>6</v>
          </cell>
          <cell r="O60">
            <v>14</v>
          </cell>
          <cell r="P60">
            <v>6</v>
          </cell>
          <cell r="Q60">
            <v>13</v>
          </cell>
          <cell r="R60">
            <v>10</v>
          </cell>
          <cell r="S60">
            <v>75</v>
          </cell>
          <cell r="AC60" t="str">
            <v>105493-P.S.R. MINCHA SUR</v>
          </cell>
          <cell r="AD60"/>
          <cell r="AE60">
            <v>0</v>
          </cell>
          <cell r="AF60"/>
          <cell r="AG60"/>
          <cell r="AH60"/>
          <cell r="AI60">
            <v>0</v>
          </cell>
          <cell r="AJ60">
            <v>0</v>
          </cell>
          <cell r="AK60"/>
          <cell r="AL60"/>
          <cell r="AM60"/>
          <cell r="AN60">
            <v>0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  <cell r="S61"/>
          <cell r="AC61" t="str">
            <v>Total 04202-CANELA</v>
          </cell>
          <cell r="AD61">
            <v>0</v>
          </cell>
          <cell r="AE61">
            <v>0</v>
          </cell>
          <cell r="AF61">
            <v>1</v>
          </cell>
          <cell r="AG61">
            <v>0</v>
          </cell>
          <cell r="AH61">
            <v>2</v>
          </cell>
          <cell r="AI61">
            <v>0</v>
          </cell>
          <cell r="AJ61">
            <v>0</v>
          </cell>
          <cell r="AK61">
            <v>0</v>
          </cell>
          <cell r="AL61">
            <v>1</v>
          </cell>
          <cell r="AM61">
            <v>0</v>
          </cell>
          <cell r="AN61">
            <v>4</v>
          </cell>
        </row>
        <row r="62">
          <cell r="H62" t="str">
            <v>105103-HOSPITAL ILLAPEL</v>
          </cell>
          <cell r="I62">
            <v>5</v>
          </cell>
          <cell r="J62">
            <v>2</v>
          </cell>
          <cell r="K62">
            <v>1</v>
          </cell>
          <cell r="L62">
            <v>2</v>
          </cell>
          <cell r="M62">
            <v>5</v>
          </cell>
          <cell r="N62">
            <v>3</v>
          </cell>
          <cell r="O62">
            <v>2</v>
          </cell>
          <cell r="P62">
            <v>7</v>
          </cell>
          <cell r="Q62">
            <v>1</v>
          </cell>
          <cell r="R62">
            <v>13</v>
          </cell>
          <cell r="S62">
            <v>41</v>
          </cell>
          <cell r="AC62" t="str">
            <v>04203-LOS VILOS</v>
          </cell>
          <cell r="AD62"/>
          <cell r="AE62"/>
          <cell r="AF62"/>
          <cell r="AG62"/>
          <cell r="AH62"/>
          <cell r="AI62"/>
          <cell r="AJ62"/>
          <cell r="AK62"/>
          <cell r="AL62"/>
          <cell r="AM62"/>
          <cell r="AN62"/>
        </row>
        <row r="63">
          <cell r="H63" t="str">
            <v>105326-CESFAM SAN RAFAEL</v>
          </cell>
          <cell r="I63">
            <v>0</v>
          </cell>
          <cell r="J63">
            <v>3</v>
          </cell>
          <cell r="K63">
            <v>0</v>
          </cell>
          <cell r="L63">
            <v>3</v>
          </cell>
          <cell r="M63">
            <v>6</v>
          </cell>
          <cell r="N63">
            <v>5</v>
          </cell>
          <cell r="O63">
            <v>6</v>
          </cell>
          <cell r="P63">
            <v>2</v>
          </cell>
          <cell r="Q63"/>
          <cell r="R63">
            <v>2</v>
          </cell>
          <cell r="S63">
            <v>27</v>
          </cell>
          <cell r="AC63" t="str">
            <v>105108-HOSPITAL LOS VILOS</v>
          </cell>
          <cell r="AD63">
            <v>3</v>
          </cell>
          <cell r="AE63">
            <v>6</v>
          </cell>
          <cell r="AF63">
            <v>5</v>
          </cell>
          <cell r="AG63"/>
          <cell r="AH63">
            <v>2</v>
          </cell>
          <cell r="AI63"/>
          <cell r="AJ63">
            <v>3</v>
          </cell>
          <cell r="AK63">
            <v>8</v>
          </cell>
          <cell r="AL63">
            <v>6</v>
          </cell>
          <cell r="AM63">
            <v>6</v>
          </cell>
          <cell r="AN63">
            <v>39</v>
          </cell>
        </row>
        <row r="64">
          <cell r="H64" t="str">
            <v xml:space="preserve">105443-P.S.R. CARCAMO                   </v>
          </cell>
          <cell r="I64"/>
          <cell r="J64"/>
          <cell r="K64">
            <v>1</v>
          </cell>
          <cell r="L64">
            <v>0</v>
          </cell>
          <cell r="M64"/>
          <cell r="N64"/>
          <cell r="O64">
            <v>0</v>
          </cell>
          <cell r="P64"/>
          <cell r="Q64">
            <v>0</v>
          </cell>
          <cell r="R64"/>
          <cell r="S64">
            <v>1</v>
          </cell>
          <cell r="AC64" t="str">
            <v xml:space="preserve">105478-P.S.R. CAIMANES                   </v>
          </cell>
          <cell r="AD64"/>
          <cell r="AE64"/>
          <cell r="AF64">
            <v>0</v>
          </cell>
          <cell r="AG64"/>
          <cell r="AH64"/>
          <cell r="AI64">
            <v>1</v>
          </cell>
          <cell r="AJ64">
            <v>0</v>
          </cell>
          <cell r="AK64"/>
          <cell r="AL64">
            <v>0</v>
          </cell>
          <cell r="AM64"/>
          <cell r="AN64">
            <v>1</v>
          </cell>
        </row>
        <row r="65">
          <cell r="H65" t="str">
            <v>105444-P.S.R. HUINTIL</v>
          </cell>
          <cell r="I65">
            <v>0</v>
          </cell>
          <cell r="J65"/>
          <cell r="K65"/>
          <cell r="L65">
            <v>1</v>
          </cell>
          <cell r="M65"/>
          <cell r="N65">
            <v>1</v>
          </cell>
          <cell r="O65"/>
          <cell r="P65"/>
          <cell r="Q65"/>
          <cell r="R65"/>
          <cell r="S65">
            <v>2</v>
          </cell>
          <cell r="AC65" t="str">
            <v>105480-P.S.R. QUILIMARI</v>
          </cell>
          <cell r="AD65"/>
          <cell r="AE65">
            <v>0</v>
          </cell>
          <cell r="AF65"/>
          <cell r="AG65"/>
          <cell r="AH65"/>
          <cell r="AI65"/>
          <cell r="AJ65"/>
          <cell r="AK65"/>
          <cell r="AL65"/>
          <cell r="AM65"/>
          <cell r="AN65">
            <v>0</v>
          </cell>
        </row>
        <row r="66">
          <cell r="H66" t="str">
            <v>105445-P.S.R. LIMAHUIDA</v>
          </cell>
          <cell r="I66"/>
          <cell r="J66">
            <v>1</v>
          </cell>
          <cell r="K66"/>
          <cell r="L66"/>
          <cell r="M66"/>
          <cell r="N66"/>
          <cell r="O66"/>
          <cell r="P66">
            <v>0</v>
          </cell>
          <cell r="Q66"/>
          <cell r="R66"/>
          <cell r="S66">
            <v>1</v>
          </cell>
          <cell r="AC66" t="str">
            <v>105511-P.S.R. LOS CONDORES</v>
          </cell>
          <cell r="AD66"/>
          <cell r="AE66"/>
          <cell r="AF66"/>
          <cell r="AG66"/>
          <cell r="AH66"/>
          <cell r="AI66"/>
          <cell r="AJ66"/>
          <cell r="AK66"/>
          <cell r="AL66">
            <v>2</v>
          </cell>
          <cell r="AM66"/>
          <cell r="AN66">
            <v>2</v>
          </cell>
        </row>
        <row r="67">
          <cell r="H67" t="str">
            <v>105448-P.S.R. SANTA VIRGINIA</v>
          </cell>
          <cell r="I67"/>
          <cell r="J67"/>
          <cell r="K67"/>
          <cell r="L67"/>
          <cell r="M67">
            <v>1</v>
          </cell>
          <cell r="N67">
            <v>1</v>
          </cell>
          <cell r="O67">
            <v>1</v>
          </cell>
          <cell r="P67"/>
          <cell r="Q67"/>
          <cell r="R67"/>
          <cell r="S67">
            <v>3</v>
          </cell>
          <cell r="AC67" t="str">
            <v>Total 04203-LOS VILOS</v>
          </cell>
          <cell r="AD67">
            <v>3</v>
          </cell>
          <cell r="AE67">
            <v>6</v>
          </cell>
          <cell r="AF67">
            <v>5</v>
          </cell>
          <cell r="AG67"/>
          <cell r="AH67">
            <v>2</v>
          </cell>
          <cell r="AI67">
            <v>1</v>
          </cell>
          <cell r="AJ67">
            <v>3</v>
          </cell>
          <cell r="AK67">
            <v>8</v>
          </cell>
          <cell r="AL67">
            <v>8</v>
          </cell>
          <cell r="AM67">
            <v>6</v>
          </cell>
          <cell r="AN67">
            <v>42</v>
          </cell>
        </row>
        <row r="68">
          <cell r="H68" t="str">
            <v>105485-P.S.R. PLAN DE HORNOS</v>
          </cell>
          <cell r="I68"/>
          <cell r="J68"/>
          <cell r="K68">
            <v>1</v>
          </cell>
          <cell r="L68"/>
          <cell r="M68">
            <v>3</v>
          </cell>
          <cell r="N68"/>
          <cell r="O68">
            <v>2</v>
          </cell>
          <cell r="P68">
            <v>0</v>
          </cell>
          <cell r="Q68"/>
          <cell r="R68"/>
          <cell r="S68">
            <v>6</v>
          </cell>
          <cell r="AC68" t="str">
            <v>04204-SALAMANCA</v>
          </cell>
          <cell r="AD68"/>
          <cell r="AE68"/>
          <cell r="AF68"/>
          <cell r="AG68"/>
          <cell r="AH68"/>
          <cell r="AI68"/>
          <cell r="AJ68"/>
          <cell r="AK68"/>
          <cell r="AL68"/>
          <cell r="AM68"/>
          <cell r="AN68"/>
        </row>
        <row r="69">
          <cell r="H69" t="str">
            <v>105487-P.S.R. CAÑAS UNO</v>
          </cell>
          <cell r="I69"/>
          <cell r="J69"/>
          <cell r="K69"/>
          <cell r="L69"/>
          <cell r="M69">
            <v>1</v>
          </cell>
          <cell r="N69">
            <v>0</v>
          </cell>
          <cell r="O69"/>
          <cell r="P69">
            <v>1</v>
          </cell>
          <cell r="Q69"/>
          <cell r="R69">
            <v>0</v>
          </cell>
          <cell r="S69">
            <v>2</v>
          </cell>
          <cell r="AC69" t="str">
            <v>105104-HOSPITAL SALAMANCA</v>
          </cell>
          <cell r="AD69"/>
          <cell r="AE69">
            <v>4</v>
          </cell>
          <cell r="AF69">
            <v>6</v>
          </cell>
          <cell r="AG69">
            <v>1</v>
          </cell>
          <cell r="AH69">
            <v>0</v>
          </cell>
          <cell r="AI69">
            <v>18</v>
          </cell>
          <cell r="AJ69">
            <v>1</v>
          </cell>
          <cell r="AK69">
            <v>3</v>
          </cell>
          <cell r="AL69">
            <v>2</v>
          </cell>
          <cell r="AM69">
            <v>1</v>
          </cell>
          <cell r="AN69">
            <v>36</v>
          </cell>
        </row>
        <row r="70">
          <cell r="H70" t="str">
            <v>105496-P.S.R. PINTACURA SUR</v>
          </cell>
          <cell r="I70">
            <v>0</v>
          </cell>
          <cell r="J70">
            <v>0</v>
          </cell>
          <cell r="K70">
            <v>0</v>
          </cell>
          <cell r="L70"/>
          <cell r="M70">
            <v>0</v>
          </cell>
          <cell r="N70">
            <v>1</v>
          </cell>
          <cell r="O70"/>
          <cell r="P70">
            <v>0</v>
          </cell>
          <cell r="Q70"/>
          <cell r="R70"/>
          <cell r="S70">
            <v>1</v>
          </cell>
          <cell r="AC70" t="str">
            <v xml:space="preserve">105452-P.S.R. CUNCUMEN                 </v>
          </cell>
          <cell r="AD70"/>
          <cell r="AE70">
            <v>0</v>
          </cell>
          <cell r="AF70">
            <v>1</v>
          </cell>
          <cell r="AG70">
            <v>0</v>
          </cell>
          <cell r="AH70">
            <v>0</v>
          </cell>
          <cell r="AI70">
            <v>1</v>
          </cell>
          <cell r="AJ70">
            <v>1</v>
          </cell>
          <cell r="AK70">
            <v>1</v>
          </cell>
          <cell r="AL70"/>
          <cell r="AM70"/>
          <cell r="AN70">
            <v>4</v>
          </cell>
        </row>
        <row r="71">
          <cell r="H71" t="str">
            <v>Total 04201-ILLAPEL</v>
          </cell>
          <cell r="I71">
            <v>5</v>
          </cell>
          <cell r="J71">
            <v>6</v>
          </cell>
          <cell r="K71">
            <v>3</v>
          </cell>
          <cell r="L71">
            <v>6</v>
          </cell>
          <cell r="M71">
            <v>16</v>
          </cell>
          <cell r="N71">
            <v>11</v>
          </cell>
          <cell r="O71">
            <v>11</v>
          </cell>
          <cell r="P71">
            <v>10</v>
          </cell>
          <cell r="Q71">
            <v>1</v>
          </cell>
          <cell r="R71">
            <v>15</v>
          </cell>
          <cell r="S71">
            <v>84</v>
          </cell>
          <cell r="AC71" t="str">
            <v>105453-P.S.R. TRANQUILLA</v>
          </cell>
          <cell r="AD71"/>
          <cell r="AE71">
            <v>0</v>
          </cell>
          <cell r="AF71">
            <v>0</v>
          </cell>
          <cell r="AG71"/>
          <cell r="AH71"/>
          <cell r="AI71"/>
          <cell r="AJ71"/>
          <cell r="AK71">
            <v>0</v>
          </cell>
          <cell r="AL71"/>
          <cell r="AM71"/>
          <cell r="AN71">
            <v>0</v>
          </cell>
        </row>
        <row r="72">
          <cell r="H72" t="str">
            <v>04202-CANELA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AC72" t="str">
            <v>105454-P.S.R. CUNLAGUA</v>
          </cell>
          <cell r="AD72"/>
          <cell r="AE72"/>
          <cell r="AF72">
            <v>0</v>
          </cell>
          <cell r="AG72"/>
          <cell r="AH72"/>
          <cell r="AI72"/>
          <cell r="AJ72"/>
          <cell r="AK72">
            <v>1</v>
          </cell>
          <cell r="AL72"/>
          <cell r="AM72">
            <v>0</v>
          </cell>
          <cell r="AN72">
            <v>1</v>
          </cell>
        </row>
        <row r="73">
          <cell r="H73" t="str">
            <v>105309-CES. RURAL CANELA</v>
          </cell>
          <cell r="I73">
            <v>3</v>
          </cell>
          <cell r="J73">
            <v>3</v>
          </cell>
          <cell r="K73">
            <v>0</v>
          </cell>
          <cell r="L73">
            <v>1</v>
          </cell>
          <cell r="M73">
            <v>5</v>
          </cell>
          <cell r="N73">
            <v>3</v>
          </cell>
          <cell r="O73">
            <v>2</v>
          </cell>
          <cell r="P73">
            <v>2</v>
          </cell>
          <cell r="Q73">
            <v>2</v>
          </cell>
          <cell r="R73">
            <v>0</v>
          </cell>
          <cell r="S73">
            <v>21</v>
          </cell>
          <cell r="AC73" t="str">
            <v>105455-P.S.R. CHILLEPIN</v>
          </cell>
          <cell r="AD73">
            <v>0</v>
          </cell>
          <cell r="AE73"/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/>
          <cell r="AK73">
            <v>4</v>
          </cell>
          <cell r="AL73">
            <v>0</v>
          </cell>
          <cell r="AM73"/>
          <cell r="AN73">
            <v>4</v>
          </cell>
        </row>
        <row r="74">
          <cell r="H74" t="str">
            <v xml:space="preserve">105450-P.S.R. MINCHA NORTE            </v>
          </cell>
          <cell r="I74">
            <v>0</v>
          </cell>
          <cell r="J74"/>
          <cell r="K74">
            <v>0</v>
          </cell>
          <cell r="L74"/>
          <cell r="M74"/>
          <cell r="N74">
            <v>0</v>
          </cell>
          <cell r="O74"/>
          <cell r="P74">
            <v>2</v>
          </cell>
          <cell r="Q74"/>
          <cell r="R74"/>
          <cell r="S74">
            <v>2</v>
          </cell>
          <cell r="AC74" t="str">
            <v>105457-P.S.R. SAN AGUSTIN</v>
          </cell>
          <cell r="AD74">
            <v>0</v>
          </cell>
          <cell r="AE74">
            <v>0</v>
          </cell>
          <cell r="AF74"/>
          <cell r="AG74">
            <v>0</v>
          </cell>
          <cell r="AH74"/>
          <cell r="AI74"/>
          <cell r="AJ74"/>
          <cell r="AK74"/>
          <cell r="AL74"/>
          <cell r="AM74">
            <v>0</v>
          </cell>
          <cell r="AN74">
            <v>0</v>
          </cell>
        </row>
        <row r="75">
          <cell r="H75" t="str">
            <v>105451-P.S.R. AGUA FRIA</v>
          </cell>
          <cell r="I75"/>
          <cell r="J75"/>
          <cell r="K75"/>
          <cell r="L75">
            <v>2</v>
          </cell>
          <cell r="M75">
            <v>0</v>
          </cell>
          <cell r="N75">
            <v>0</v>
          </cell>
          <cell r="O75"/>
          <cell r="P75"/>
          <cell r="Q75"/>
          <cell r="R75">
            <v>1</v>
          </cell>
          <cell r="S75">
            <v>3</v>
          </cell>
          <cell r="AC75" t="str">
            <v>105458-P.S.R. TAHUINCO</v>
          </cell>
          <cell r="AD75"/>
          <cell r="AE75"/>
          <cell r="AF75">
            <v>1</v>
          </cell>
          <cell r="AG75"/>
          <cell r="AH75"/>
          <cell r="AI75"/>
          <cell r="AJ75"/>
          <cell r="AK75"/>
          <cell r="AL75"/>
          <cell r="AM75">
            <v>0</v>
          </cell>
          <cell r="AN75">
            <v>1</v>
          </cell>
        </row>
        <row r="76">
          <cell r="H76" t="str">
            <v>105484-P.S.R. HUENTELAUQUEN</v>
          </cell>
          <cell r="I76"/>
          <cell r="J76"/>
          <cell r="K76">
            <v>0</v>
          </cell>
          <cell r="L76">
            <v>0</v>
          </cell>
          <cell r="M76"/>
          <cell r="N76"/>
          <cell r="O76"/>
          <cell r="P76"/>
          <cell r="Q76">
            <v>0</v>
          </cell>
          <cell r="R76">
            <v>1</v>
          </cell>
          <cell r="S76">
            <v>1</v>
          </cell>
          <cell r="AC76" t="str">
            <v>105491-P.S.R. QUELEN BAJO</v>
          </cell>
          <cell r="AD76">
            <v>0</v>
          </cell>
          <cell r="AE76"/>
          <cell r="AF76"/>
          <cell r="AG76"/>
          <cell r="AH76"/>
          <cell r="AI76"/>
          <cell r="AJ76"/>
          <cell r="AK76"/>
          <cell r="AL76">
            <v>0</v>
          </cell>
          <cell r="AM76">
            <v>1</v>
          </cell>
          <cell r="AN76">
            <v>1</v>
          </cell>
        </row>
        <row r="77">
          <cell r="H77" t="str">
            <v>105488-P.S.R. ESPIRITU SANTO</v>
          </cell>
          <cell r="I77"/>
          <cell r="J77">
            <v>0</v>
          </cell>
          <cell r="K77"/>
          <cell r="L77"/>
          <cell r="M77"/>
          <cell r="N77"/>
          <cell r="O77"/>
          <cell r="P77"/>
          <cell r="Q77"/>
          <cell r="R77"/>
          <cell r="S77">
            <v>0</v>
          </cell>
          <cell r="AC77" t="str">
            <v>105492-P.S.R. CAMISA</v>
          </cell>
          <cell r="AD77"/>
          <cell r="AE77">
            <v>0</v>
          </cell>
          <cell r="AF77"/>
          <cell r="AG77"/>
          <cell r="AH77"/>
          <cell r="AI77"/>
          <cell r="AJ77"/>
          <cell r="AK77"/>
          <cell r="AL77"/>
          <cell r="AM77"/>
          <cell r="AN77">
            <v>0</v>
          </cell>
        </row>
        <row r="78">
          <cell r="H78" t="str">
            <v>105493-P.S.R. MINCHA SUR</v>
          </cell>
          <cell r="I78"/>
          <cell r="J78"/>
          <cell r="K78"/>
          <cell r="L78"/>
          <cell r="M78"/>
          <cell r="N78"/>
          <cell r="O78">
            <v>0</v>
          </cell>
          <cell r="P78"/>
          <cell r="Q78"/>
          <cell r="R78"/>
          <cell r="S78">
            <v>0</v>
          </cell>
          <cell r="AC78" t="str">
            <v>105501-P.S.R. ARBOLEDA GRANDE</v>
          </cell>
          <cell r="AD78"/>
          <cell r="AE78"/>
          <cell r="AF78"/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/>
          <cell r="AL78">
            <v>1</v>
          </cell>
          <cell r="AM78"/>
          <cell r="AN78">
            <v>1</v>
          </cell>
        </row>
        <row r="79">
          <cell r="H79" t="str">
            <v>105497-P.S.R. JABONERIA</v>
          </cell>
          <cell r="I79"/>
          <cell r="J79"/>
          <cell r="K79"/>
          <cell r="L79"/>
          <cell r="M79"/>
          <cell r="N79"/>
          <cell r="O79">
            <v>0</v>
          </cell>
          <cell r="P79">
            <v>0</v>
          </cell>
          <cell r="Q79">
            <v>0</v>
          </cell>
          <cell r="R79"/>
          <cell r="S79">
            <v>0</v>
          </cell>
          <cell r="AC79" t="str">
            <v>Total 04204-SALAMANCA</v>
          </cell>
          <cell r="AD79">
            <v>0</v>
          </cell>
          <cell r="AE79">
            <v>4</v>
          </cell>
          <cell r="AF79">
            <v>8</v>
          </cell>
          <cell r="AG79">
            <v>1</v>
          </cell>
          <cell r="AH79">
            <v>0</v>
          </cell>
          <cell r="AI79">
            <v>19</v>
          </cell>
          <cell r="AJ79">
            <v>2</v>
          </cell>
          <cell r="AK79">
            <v>9</v>
          </cell>
          <cell r="AL79">
            <v>3</v>
          </cell>
          <cell r="AM79">
            <v>2</v>
          </cell>
          <cell r="AN79">
            <v>48</v>
          </cell>
        </row>
        <row r="80">
          <cell r="H80" t="str">
            <v>Total 04202-CANELA</v>
          </cell>
          <cell r="I80">
            <v>3</v>
          </cell>
          <cell r="J80">
            <v>3</v>
          </cell>
          <cell r="K80">
            <v>0</v>
          </cell>
          <cell r="L80">
            <v>3</v>
          </cell>
          <cell r="M80">
            <v>5</v>
          </cell>
          <cell r="N80">
            <v>3</v>
          </cell>
          <cell r="O80">
            <v>2</v>
          </cell>
          <cell r="P80">
            <v>4</v>
          </cell>
          <cell r="Q80">
            <v>2</v>
          </cell>
          <cell r="R80">
            <v>2</v>
          </cell>
          <cell r="S80">
            <v>27</v>
          </cell>
          <cell r="AC80" t="str">
            <v>04301-OVALLE</v>
          </cell>
          <cell r="AD80"/>
          <cell r="AE80"/>
          <cell r="AF80"/>
          <cell r="AG80"/>
          <cell r="AH80"/>
          <cell r="AI80"/>
          <cell r="AJ80"/>
          <cell r="AK80"/>
          <cell r="AL80"/>
          <cell r="AM80"/>
          <cell r="AN80"/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S81"/>
          <cell r="AC81" t="str">
            <v>105315-CES. RURAL C. DE TAMAYA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</row>
        <row r="82">
          <cell r="H82" t="str">
            <v>105108-HOSPITAL LOS VILOS</v>
          </cell>
          <cell r="I82">
            <v>3</v>
          </cell>
          <cell r="J82">
            <v>2</v>
          </cell>
          <cell r="K82">
            <v>5</v>
          </cell>
          <cell r="L82">
            <v>5</v>
          </cell>
          <cell r="M82">
            <v>4</v>
          </cell>
          <cell r="N82"/>
          <cell r="O82">
            <v>5</v>
          </cell>
          <cell r="P82">
            <v>17</v>
          </cell>
          <cell r="Q82">
            <v>4</v>
          </cell>
          <cell r="R82">
            <v>9</v>
          </cell>
          <cell r="S82">
            <v>54</v>
          </cell>
          <cell r="AC82" t="str">
            <v>105317-CES. JORGE JORDAN D.</v>
          </cell>
          <cell r="AD82">
            <v>0</v>
          </cell>
          <cell r="AE82"/>
          <cell r="AF82">
            <v>0</v>
          </cell>
          <cell r="AG82">
            <v>0</v>
          </cell>
          <cell r="AH82">
            <v>0</v>
          </cell>
          <cell r="AI82">
            <v>3</v>
          </cell>
          <cell r="AJ82">
            <v>2</v>
          </cell>
          <cell r="AK82">
            <v>1</v>
          </cell>
          <cell r="AL82">
            <v>1</v>
          </cell>
          <cell r="AM82">
            <v>0</v>
          </cell>
          <cell r="AN82">
            <v>7</v>
          </cell>
        </row>
        <row r="83">
          <cell r="H83" t="str">
            <v xml:space="preserve">105478-P.S.R. CAIMANES                   </v>
          </cell>
          <cell r="I83"/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1</v>
          </cell>
          <cell r="O83">
            <v>1</v>
          </cell>
          <cell r="P83">
            <v>2</v>
          </cell>
          <cell r="Q83">
            <v>1</v>
          </cell>
          <cell r="R83">
            <v>2</v>
          </cell>
          <cell r="S83">
            <v>10</v>
          </cell>
          <cell r="AC83" t="str">
            <v>105322-CES. MARCOS MACUADA</v>
          </cell>
          <cell r="AD83">
            <v>1</v>
          </cell>
          <cell r="AE83"/>
          <cell r="AF83">
            <v>1</v>
          </cell>
          <cell r="AG83">
            <v>1</v>
          </cell>
          <cell r="AH83">
            <v>0</v>
          </cell>
          <cell r="AI83">
            <v>0</v>
          </cell>
          <cell r="AJ83">
            <v>1</v>
          </cell>
          <cell r="AK83">
            <v>1</v>
          </cell>
          <cell r="AL83">
            <v>1</v>
          </cell>
          <cell r="AM83"/>
          <cell r="AN83">
            <v>6</v>
          </cell>
        </row>
        <row r="84">
          <cell r="H84" t="str">
            <v>105479-P.S.R. GUANGUALI</v>
          </cell>
          <cell r="I84"/>
          <cell r="J84"/>
          <cell r="K84">
            <v>0</v>
          </cell>
          <cell r="L84"/>
          <cell r="M84"/>
          <cell r="N84"/>
          <cell r="O84">
            <v>1</v>
          </cell>
          <cell r="P84">
            <v>0</v>
          </cell>
          <cell r="Q84">
            <v>0</v>
          </cell>
          <cell r="R84">
            <v>0</v>
          </cell>
          <cell r="S84">
            <v>1</v>
          </cell>
          <cell r="AC84" t="str">
            <v>105324-CES. SOTAQUI</v>
          </cell>
          <cell r="AD84"/>
          <cell r="AE84">
            <v>0</v>
          </cell>
          <cell r="AF84"/>
          <cell r="AG84">
            <v>0</v>
          </cell>
          <cell r="AH84"/>
          <cell r="AI84"/>
          <cell r="AJ84">
            <v>0</v>
          </cell>
          <cell r="AK84">
            <v>0</v>
          </cell>
          <cell r="AL84"/>
          <cell r="AM84"/>
          <cell r="AN84">
            <v>0</v>
          </cell>
        </row>
        <row r="85">
          <cell r="H85" t="str">
            <v>105480-P.S.R. QUILIMARI</v>
          </cell>
          <cell r="I85">
            <v>0</v>
          </cell>
          <cell r="J85"/>
          <cell r="K85"/>
          <cell r="L85"/>
          <cell r="M85">
            <v>0</v>
          </cell>
          <cell r="N85">
            <v>1</v>
          </cell>
          <cell r="O85">
            <v>0</v>
          </cell>
          <cell r="P85"/>
          <cell r="Q85"/>
          <cell r="R85"/>
          <cell r="S85">
            <v>1</v>
          </cell>
          <cell r="AC85" t="str">
            <v xml:space="preserve">105416-P.S.R. CAMARICO                  </v>
          </cell>
          <cell r="AD85"/>
          <cell r="AE85">
            <v>0</v>
          </cell>
          <cell r="AF85"/>
          <cell r="AG85"/>
          <cell r="AH85">
            <v>0</v>
          </cell>
          <cell r="AI85">
            <v>1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1</v>
          </cell>
        </row>
        <row r="86">
          <cell r="H86" t="str">
            <v>105481-P.S.R. TILAMA</v>
          </cell>
          <cell r="I86"/>
          <cell r="J86"/>
          <cell r="K86"/>
          <cell r="L86"/>
          <cell r="M86"/>
          <cell r="N86"/>
          <cell r="O86"/>
          <cell r="P86">
            <v>0</v>
          </cell>
          <cell r="Q86"/>
          <cell r="R86"/>
          <cell r="S86">
            <v>0</v>
          </cell>
          <cell r="AC86" t="str">
            <v>105417-P.S.R. ALCONES BAJOS</v>
          </cell>
          <cell r="AD86"/>
          <cell r="AE86"/>
          <cell r="AF86"/>
          <cell r="AG86"/>
          <cell r="AH86"/>
          <cell r="AI86">
            <v>4</v>
          </cell>
          <cell r="AJ86"/>
          <cell r="AK86"/>
          <cell r="AL86"/>
          <cell r="AM86"/>
          <cell r="AN86">
            <v>4</v>
          </cell>
        </row>
        <row r="87">
          <cell r="H87" t="str">
            <v>105511-P.S.R. LOS CONDORES</v>
          </cell>
          <cell r="I87"/>
          <cell r="J87"/>
          <cell r="K87"/>
          <cell r="L87"/>
          <cell r="M87"/>
          <cell r="N87"/>
          <cell r="O87">
            <v>0</v>
          </cell>
          <cell r="P87"/>
          <cell r="Q87"/>
          <cell r="R87">
            <v>0</v>
          </cell>
          <cell r="S87">
            <v>0</v>
          </cell>
          <cell r="AC87" t="str">
            <v>105419-P.S.R. LAS SOSSAS</v>
          </cell>
          <cell r="AD87"/>
          <cell r="AE87">
            <v>0</v>
          </cell>
          <cell r="AF87"/>
          <cell r="AG87"/>
          <cell r="AH87"/>
          <cell r="AI87"/>
          <cell r="AJ87"/>
          <cell r="AK87">
            <v>0</v>
          </cell>
          <cell r="AL87"/>
          <cell r="AM87"/>
          <cell r="AN87">
            <v>0</v>
          </cell>
        </row>
        <row r="88">
          <cell r="H88" t="str">
            <v>Total 04203-LOS VILOS</v>
          </cell>
          <cell r="I88">
            <v>3</v>
          </cell>
          <cell r="J88">
            <v>2</v>
          </cell>
          <cell r="K88">
            <v>8</v>
          </cell>
          <cell r="L88">
            <v>5</v>
          </cell>
          <cell r="M88">
            <v>4</v>
          </cell>
          <cell r="N88">
            <v>2</v>
          </cell>
          <cell r="O88">
            <v>7</v>
          </cell>
          <cell r="P88">
            <v>19</v>
          </cell>
          <cell r="Q88">
            <v>5</v>
          </cell>
          <cell r="R88">
            <v>11</v>
          </cell>
          <cell r="S88">
            <v>66</v>
          </cell>
          <cell r="AC88" t="str">
            <v>105420-P.S.R. LIMARI</v>
          </cell>
          <cell r="AD88"/>
          <cell r="AE88">
            <v>0</v>
          </cell>
          <cell r="AF88">
            <v>1</v>
          </cell>
          <cell r="AG88"/>
          <cell r="AH88"/>
          <cell r="AI88">
            <v>0</v>
          </cell>
          <cell r="AJ88">
            <v>2</v>
          </cell>
          <cell r="AK88"/>
          <cell r="AL88"/>
          <cell r="AM88"/>
          <cell r="AN88">
            <v>3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  <cell r="AC89" t="str">
            <v>105422-P.S.R. HORNILLOS</v>
          </cell>
          <cell r="AD89">
            <v>0</v>
          </cell>
          <cell r="AE89"/>
          <cell r="AF89"/>
          <cell r="AG89"/>
          <cell r="AH89"/>
          <cell r="AI89">
            <v>0</v>
          </cell>
          <cell r="AJ89"/>
          <cell r="AK89"/>
          <cell r="AL89"/>
          <cell r="AM89"/>
          <cell r="AN89">
            <v>0</v>
          </cell>
        </row>
        <row r="90">
          <cell r="H90" t="str">
            <v>105104-HOSPITAL SALAMANCA</v>
          </cell>
          <cell r="I90">
            <v>11</v>
          </cell>
          <cell r="J90">
            <v>6</v>
          </cell>
          <cell r="K90">
            <v>5</v>
          </cell>
          <cell r="L90">
            <v>5</v>
          </cell>
          <cell r="M90">
            <v>7</v>
          </cell>
          <cell r="N90">
            <v>6</v>
          </cell>
          <cell r="O90">
            <v>5</v>
          </cell>
          <cell r="P90">
            <v>10</v>
          </cell>
          <cell r="Q90">
            <v>8</v>
          </cell>
          <cell r="R90">
            <v>2</v>
          </cell>
          <cell r="S90">
            <v>65</v>
          </cell>
          <cell r="AC90" t="str">
            <v>105437-P.S.R. CHALINGA</v>
          </cell>
          <cell r="AD90"/>
          <cell r="AE90">
            <v>0</v>
          </cell>
          <cell r="AF90"/>
          <cell r="AG90">
            <v>0</v>
          </cell>
          <cell r="AH90">
            <v>0</v>
          </cell>
          <cell r="AI90"/>
          <cell r="AJ90"/>
          <cell r="AK90"/>
          <cell r="AL90"/>
          <cell r="AM90"/>
          <cell r="AN90">
            <v>0</v>
          </cell>
        </row>
        <row r="91">
          <cell r="H91" t="str">
            <v xml:space="preserve">105452-P.S.R. CUNCUMEN                 </v>
          </cell>
          <cell r="I91">
            <v>1</v>
          </cell>
          <cell r="J91">
            <v>0</v>
          </cell>
          <cell r="K91">
            <v>1</v>
          </cell>
          <cell r="L91">
            <v>2</v>
          </cell>
          <cell r="M91">
            <v>2</v>
          </cell>
          <cell r="N91">
            <v>3</v>
          </cell>
          <cell r="O91">
            <v>2</v>
          </cell>
          <cell r="P91">
            <v>0</v>
          </cell>
          <cell r="Q91">
            <v>1</v>
          </cell>
          <cell r="R91">
            <v>2</v>
          </cell>
          <cell r="S91">
            <v>14</v>
          </cell>
          <cell r="AC91" t="str">
            <v>105439-P.S.R. CERRO BLANCO</v>
          </cell>
          <cell r="AD91"/>
          <cell r="AE91">
            <v>0</v>
          </cell>
          <cell r="AF91"/>
          <cell r="AG91"/>
          <cell r="AH91"/>
          <cell r="AI91"/>
          <cell r="AJ91"/>
          <cell r="AK91"/>
          <cell r="AL91">
            <v>0</v>
          </cell>
          <cell r="AM91"/>
          <cell r="AN91">
            <v>0</v>
          </cell>
        </row>
        <row r="92">
          <cell r="H92" t="str">
            <v>105453-P.S.R. TRANQUILLA</v>
          </cell>
          <cell r="I92"/>
          <cell r="J92">
            <v>0</v>
          </cell>
          <cell r="K92"/>
          <cell r="L92">
            <v>0</v>
          </cell>
          <cell r="M92">
            <v>0</v>
          </cell>
          <cell r="N92">
            <v>1</v>
          </cell>
          <cell r="O92">
            <v>0</v>
          </cell>
          <cell r="P92">
            <v>1</v>
          </cell>
          <cell r="Q92"/>
          <cell r="R92"/>
          <cell r="S92">
            <v>2</v>
          </cell>
          <cell r="AC92" t="str">
            <v>105507-P.S.R. HUAMALATA</v>
          </cell>
          <cell r="AD92">
            <v>0</v>
          </cell>
          <cell r="AE92"/>
          <cell r="AF92"/>
          <cell r="AG92">
            <v>0</v>
          </cell>
          <cell r="AH92"/>
          <cell r="AI92">
            <v>4</v>
          </cell>
          <cell r="AJ92">
            <v>0</v>
          </cell>
          <cell r="AK92"/>
          <cell r="AL92">
            <v>0</v>
          </cell>
          <cell r="AM92">
            <v>0</v>
          </cell>
          <cell r="AN92">
            <v>4</v>
          </cell>
        </row>
        <row r="93">
          <cell r="H93" t="str">
            <v>105454-P.S.R. CUNLAGUA</v>
          </cell>
          <cell r="I93"/>
          <cell r="J93">
            <v>0</v>
          </cell>
          <cell r="K93">
            <v>0</v>
          </cell>
          <cell r="L93"/>
          <cell r="M93"/>
          <cell r="N93"/>
          <cell r="O93">
            <v>1</v>
          </cell>
          <cell r="P93"/>
          <cell r="Q93"/>
          <cell r="R93">
            <v>1</v>
          </cell>
          <cell r="S93">
            <v>2</v>
          </cell>
          <cell r="AC93" t="str">
            <v>105510-P.S.R. RECOLETA</v>
          </cell>
          <cell r="AD93"/>
          <cell r="AE93">
            <v>0</v>
          </cell>
          <cell r="AF93">
            <v>1</v>
          </cell>
          <cell r="AG93">
            <v>0</v>
          </cell>
          <cell r="AH93"/>
          <cell r="AI93"/>
          <cell r="AJ93"/>
          <cell r="AK93">
            <v>0</v>
          </cell>
          <cell r="AL93">
            <v>0</v>
          </cell>
          <cell r="AM93">
            <v>0</v>
          </cell>
          <cell r="AN93">
            <v>1</v>
          </cell>
        </row>
        <row r="94">
          <cell r="H94" t="str">
            <v>105455-P.S.R. CHILLEPIN</v>
          </cell>
          <cell r="I94">
            <v>0</v>
          </cell>
          <cell r="J94">
            <v>1</v>
          </cell>
          <cell r="K94">
            <v>1</v>
          </cell>
          <cell r="L94">
            <v>0</v>
          </cell>
          <cell r="M94">
            <v>1</v>
          </cell>
          <cell r="N94">
            <v>0</v>
          </cell>
          <cell r="O94">
            <v>0</v>
          </cell>
          <cell r="P94"/>
          <cell r="Q94">
            <v>0</v>
          </cell>
          <cell r="R94">
            <v>0</v>
          </cell>
          <cell r="S94">
            <v>3</v>
          </cell>
          <cell r="AC94" t="str">
            <v>105722-CECOF SAN JOSE DE LA DEHESA</v>
          </cell>
          <cell r="AD94"/>
          <cell r="AE94"/>
          <cell r="AF94"/>
          <cell r="AG94"/>
          <cell r="AH94"/>
          <cell r="AI94">
            <v>0</v>
          </cell>
          <cell r="AJ94"/>
          <cell r="AK94"/>
          <cell r="AL94"/>
          <cell r="AM94"/>
          <cell r="AN94">
            <v>0</v>
          </cell>
        </row>
        <row r="95">
          <cell r="H95" t="str">
            <v>105456-P.S.R. LLIMPO</v>
          </cell>
          <cell r="I95"/>
          <cell r="J95">
            <v>0</v>
          </cell>
          <cell r="K95">
            <v>0</v>
          </cell>
          <cell r="L95"/>
          <cell r="M95"/>
          <cell r="N95"/>
          <cell r="O95">
            <v>1</v>
          </cell>
          <cell r="P95">
            <v>0</v>
          </cell>
          <cell r="Q95">
            <v>1</v>
          </cell>
          <cell r="R95">
            <v>0</v>
          </cell>
          <cell r="S95">
            <v>2</v>
          </cell>
          <cell r="AC95" t="str">
            <v>105723-CECOF LIMARI</v>
          </cell>
          <cell r="AD95"/>
          <cell r="AE95"/>
          <cell r="AF95"/>
          <cell r="AG95"/>
          <cell r="AH95"/>
          <cell r="AI95"/>
          <cell r="AJ95">
            <v>0</v>
          </cell>
          <cell r="AK95"/>
          <cell r="AL95">
            <v>1</v>
          </cell>
          <cell r="AM95"/>
          <cell r="AN95">
            <v>1</v>
          </cell>
        </row>
        <row r="96">
          <cell r="H96" t="str">
            <v>105457-P.S.R. SAN AGUSTIN</v>
          </cell>
          <cell r="I96"/>
          <cell r="J96"/>
          <cell r="K96"/>
          <cell r="L96"/>
          <cell r="M96">
            <v>0</v>
          </cell>
          <cell r="N96">
            <v>1</v>
          </cell>
          <cell r="O96"/>
          <cell r="P96">
            <v>1</v>
          </cell>
          <cell r="Q96"/>
          <cell r="R96">
            <v>0</v>
          </cell>
          <cell r="S96">
            <v>2</v>
          </cell>
          <cell r="AC96" t="str">
            <v>200258-CECOF LOS COPIHUES</v>
          </cell>
          <cell r="AD96"/>
          <cell r="AE96"/>
          <cell r="AF96"/>
          <cell r="AG96"/>
          <cell r="AH96"/>
          <cell r="AI96"/>
          <cell r="AJ96"/>
          <cell r="AK96"/>
          <cell r="AL96">
            <v>1</v>
          </cell>
          <cell r="AM96">
            <v>2</v>
          </cell>
          <cell r="AN96">
            <v>3</v>
          </cell>
        </row>
        <row r="97">
          <cell r="H97" t="str">
            <v>105458-P.S.R. TAHUINCO</v>
          </cell>
          <cell r="I97"/>
          <cell r="J97"/>
          <cell r="K97">
            <v>0</v>
          </cell>
          <cell r="L97"/>
          <cell r="M97">
            <v>2</v>
          </cell>
          <cell r="N97">
            <v>0</v>
          </cell>
          <cell r="O97">
            <v>0</v>
          </cell>
          <cell r="P97">
            <v>1</v>
          </cell>
          <cell r="Q97">
            <v>0</v>
          </cell>
          <cell r="R97">
            <v>0</v>
          </cell>
          <cell r="S97">
            <v>3</v>
          </cell>
          <cell r="AC97" t="str">
            <v>200367-CECOF COLONIA LIMARÍ</v>
          </cell>
          <cell r="AD97"/>
          <cell r="AE97"/>
          <cell r="AF97"/>
          <cell r="AG97"/>
          <cell r="AH97"/>
          <cell r="AI97"/>
          <cell r="AJ97"/>
          <cell r="AK97"/>
          <cell r="AL97">
            <v>0</v>
          </cell>
          <cell r="AM97"/>
          <cell r="AN97">
            <v>0</v>
          </cell>
        </row>
        <row r="98">
          <cell r="H98" t="str">
            <v>105491-P.S.R. QUELEN BAJO</v>
          </cell>
          <cell r="I98"/>
          <cell r="J98"/>
          <cell r="K98"/>
          <cell r="L98"/>
          <cell r="M98"/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/>
          <cell r="S98">
            <v>0</v>
          </cell>
          <cell r="AC98" t="str">
            <v>Total 04301-OVALLE</v>
          </cell>
          <cell r="AD98">
            <v>1</v>
          </cell>
          <cell r="AE98">
            <v>0</v>
          </cell>
          <cell r="AF98">
            <v>3</v>
          </cell>
          <cell r="AG98">
            <v>1</v>
          </cell>
          <cell r="AH98">
            <v>0</v>
          </cell>
          <cell r="AI98">
            <v>12</v>
          </cell>
          <cell r="AJ98">
            <v>5</v>
          </cell>
          <cell r="AK98">
            <v>2</v>
          </cell>
          <cell r="AL98">
            <v>4</v>
          </cell>
          <cell r="AM98">
            <v>2</v>
          </cell>
          <cell r="AN98">
            <v>30</v>
          </cell>
        </row>
        <row r="99">
          <cell r="H99" t="str">
            <v>105492-P.S.R. CAMISA</v>
          </cell>
          <cell r="I99">
            <v>1</v>
          </cell>
          <cell r="J99">
            <v>1</v>
          </cell>
          <cell r="K99"/>
          <cell r="L99">
            <v>1</v>
          </cell>
          <cell r="M99">
            <v>1</v>
          </cell>
          <cell r="N99">
            <v>2</v>
          </cell>
          <cell r="O99">
            <v>0</v>
          </cell>
          <cell r="P99"/>
          <cell r="Q99"/>
          <cell r="R99"/>
          <cell r="S99">
            <v>6</v>
          </cell>
          <cell r="AC99" t="str">
            <v>04302-COMBARBALÁ</v>
          </cell>
          <cell r="AD99"/>
          <cell r="AE99"/>
          <cell r="AF99"/>
          <cell r="AG99"/>
          <cell r="AH99"/>
          <cell r="AI99"/>
          <cell r="AJ99"/>
          <cell r="AK99"/>
          <cell r="AL99"/>
          <cell r="AM99"/>
          <cell r="AN99"/>
        </row>
        <row r="100">
          <cell r="H100" t="str">
            <v>105501-P.S.R. ARBOLEDA GRANDE</v>
          </cell>
          <cell r="I100"/>
          <cell r="J100">
            <v>0</v>
          </cell>
          <cell r="K100"/>
          <cell r="L100">
            <v>1</v>
          </cell>
          <cell r="M100">
            <v>0</v>
          </cell>
          <cell r="N100">
            <v>1</v>
          </cell>
          <cell r="O100">
            <v>0</v>
          </cell>
          <cell r="P100">
            <v>3</v>
          </cell>
          <cell r="Q100"/>
          <cell r="R100">
            <v>0</v>
          </cell>
          <cell r="S100">
            <v>5</v>
          </cell>
          <cell r="AC100" t="str">
            <v>105105-HOSPITAL COMBARBALA</v>
          </cell>
          <cell r="AD100">
            <v>2</v>
          </cell>
          <cell r="AE100">
            <v>0</v>
          </cell>
          <cell r="AF100">
            <v>6</v>
          </cell>
          <cell r="AG100">
            <v>1</v>
          </cell>
          <cell r="AH100">
            <v>0</v>
          </cell>
          <cell r="AI100">
            <v>0</v>
          </cell>
          <cell r="AJ100">
            <v>0</v>
          </cell>
          <cell r="AK100">
            <v>1</v>
          </cell>
          <cell r="AL100">
            <v>1</v>
          </cell>
          <cell r="AM100">
            <v>5</v>
          </cell>
          <cell r="AN100">
            <v>16</v>
          </cell>
        </row>
        <row r="101">
          <cell r="H101" t="str">
            <v>Total 04204-SALAMANCA</v>
          </cell>
          <cell r="I101">
            <v>13</v>
          </cell>
          <cell r="J101">
            <v>8</v>
          </cell>
          <cell r="K101">
            <v>7</v>
          </cell>
          <cell r="L101">
            <v>9</v>
          </cell>
          <cell r="M101">
            <v>13</v>
          </cell>
          <cell r="N101">
            <v>14</v>
          </cell>
          <cell r="O101">
            <v>9</v>
          </cell>
          <cell r="P101">
            <v>16</v>
          </cell>
          <cell r="Q101">
            <v>10</v>
          </cell>
          <cell r="R101">
            <v>5</v>
          </cell>
          <cell r="S101">
            <v>104</v>
          </cell>
          <cell r="AC101" t="str">
            <v>105434-P.S.R. SAN MARCOS</v>
          </cell>
          <cell r="AD101"/>
          <cell r="AE101">
            <v>0</v>
          </cell>
          <cell r="AF101"/>
          <cell r="AG101">
            <v>0</v>
          </cell>
          <cell r="AH101"/>
          <cell r="AI101">
            <v>0</v>
          </cell>
          <cell r="AJ101"/>
          <cell r="AK101"/>
          <cell r="AL101">
            <v>0</v>
          </cell>
          <cell r="AM101"/>
          <cell r="AN101">
            <v>0</v>
          </cell>
        </row>
        <row r="102">
          <cell r="H102" t="str">
            <v>04301-OVALLE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  <cell r="S102"/>
          <cell r="AC102" t="str">
            <v>105441-P.S.R. MANQUEHUA</v>
          </cell>
          <cell r="AD102">
            <v>1</v>
          </cell>
          <cell r="AE102"/>
          <cell r="AF102"/>
          <cell r="AG102">
            <v>0</v>
          </cell>
          <cell r="AH102"/>
          <cell r="AI102"/>
          <cell r="AJ102">
            <v>0</v>
          </cell>
          <cell r="AK102">
            <v>0</v>
          </cell>
          <cell r="AL102"/>
          <cell r="AM102">
            <v>0</v>
          </cell>
          <cell r="AN102">
            <v>1</v>
          </cell>
        </row>
        <row r="103">
          <cell r="H103" t="str">
            <v>105315-CES. RURAL C. DE TAMAYA</v>
          </cell>
          <cell r="I103">
            <v>3</v>
          </cell>
          <cell r="J103">
            <v>2</v>
          </cell>
          <cell r="K103">
            <v>6</v>
          </cell>
          <cell r="L103">
            <v>2</v>
          </cell>
          <cell r="M103">
            <v>11</v>
          </cell>
          <cell r="N103">
            <v>6</v>
          </cell>
          <cell r="O103">
            <v>9</v>
          </cell>
          <cell r="P103">
            <v>6</v>
          </cell>
          <cell r="Q103">
            <v>3</v>
          </cell>
          <cell r="R103">
            <v>3</v>
          </cell>
          <cell r="S103">
            <v>51</v>
          </cell>
          <cell r="AC103" t="str">
            <v xml:space="preserve">105459-P.S.R. BARRANCAS                </v>
          </cell>
          <cell r="AD103"/>
          <cell r="AE103"/>
          <cell r="AF103"/>
          <cell r="AG103"/>
          <cell r="AH103"/>
          <cell r="AI103"/>
          <cell r="AJ103"/>
          <cell r="AK103">
            <v>0</v>
          </cell>
          <cell r="AL103"/>
          <cell r="AM103"/>
          <cell r="AN103">
            <v>0</v>
          </cell>
        </row>
        <row r="104">
          <cell r="H104" t="str">
            <v>105317-CES. JORGE JORDAN D.</v>
          </cell>
          <cell r="I104">
            <v>5</v>
          </cell>
          <cell r="J104">
            <v>6</v>
          </cell>
          <cell r="K104">
            <v>8</v>
          </cell>
          <cell r="L104">
            <v>6</v>
          </cell>
          <cell r="M104">
            <v>9</v>
          </cell>
          <cell r="N104">
            <v>5</v>
          </cell>
          <cell r="O104">
            <v>5</v>
          </cell>
          <cell r="P104">
            <v>7</v>
          </cell>
          <cell r="Q104">
            <v>1</v>
          </cell>
          <cell r="R104">
            <v>9</v>
          </cell>
          <cell r="S104">
            <v>61</v>
          </cell>
          <cell r="AC104" t="str">
            <v>105460-P.S.R. COGOTI 18</v>
          </cell>
          <cell r="AD104"/>
          <cell r="AE104"/>
          <cell r="AF104"/>
          <cell r="AG104"/>
          <cell r="AH104">
            <v>0</v>
          </cell>
          <cell r="AI104">
            <v>0</v>
          </cell>
          <cell r="AJ104"/>
          <cell r="AK104"/>
          <cell r="AL104"/>
          <cell r="AM104"/>
          <cell r="AN104">
            <v>0</v>
          </cell>
        </row>
        <row r="105">
          <cell r="H105" t="str">
            <v>105322-CES. MARCOS MACUADA</v>
          </cell>
          <cell r="I105">
            <v>8</v>
          </cell>
          <cell r="J105">
            <v>15</v>
          </cell>
          <cell r="K105">
            <v>17</v>
          </cell>
          <cell r="L105">
            <v>8</v>
          </cell>
          <cell r="M105">
            <v>6</v>
          </cell>
          <cell r="N105">
            <v>14</v>
          </cell>
          <cell r="O105">
            <v>9</v>
          </cell>
          <cell r="P105">
            <v>5</v>
          </cell>
          <cell r="Q105">
            <v>5</v>
          </cell>
          <cell r="R105">
            <v>18</v>
          </cell>
          <cell r="S105">
            <v>105</v>
          </cell>
          <cell r="AC105" t="str">
            <v>105461-P.S.R. EL HUACHO</v>
          </cell>
          <cell r="AD105">
            <v>0</v>
          </cell>
          <cell r="AE105"/>
          <cell r="AF105"/>
          <cell r="AG105">
            <v>0</v>
          </cell>
          <cell r="AH105"/>
          <cell r="AI105"/>
          <cell r="AJ105"/>
          <cell r="AK105"/>
          <cell r="AL105">
            <v>0</v>
          </cell>
          <cell r="AM105"/>
          <cell r="AN105">
            <v>0</v>
          </cell>
        </row>
        <row r="106">
          <cell r="H106" t="str">
            <v>105324-CES. SOTAQUI</v>
          </cell>
          <cell r="I106"/>
          <cell r="J106">
            <v>3</v>
          </cell>
          <cell r="K106">
            <v>5</v>
          </cell>
          <cell r="L106">
            <v>4</v>
          </cell>
          <cell r="M106"/>
          <cell r="N106"/>
          <cell r="O106">
            <v>3</v>
          </cell>
          <cell r="P106">
            <v>4</v>
          </cell>
          <cell r="Q106">
            <v>0</v>
          </cell>
          <cell r="R106">
            <v>2</v>
          </cell>
          <cell r="S106">
            <v>21</v>
          </cell>
          <cell r="AC106" t="str">
            <v>105462-P.S.R. EL SAUCE</v>
          </cell>
          <cell r="AD106"/>
          <cell r="AE106"/>
          <cell r="AF106"/>
          <cell r="AG106"/>
          <cell r="AH106"/>
          <cell r="AI106"/>
          <cell r="AJ106"/>
          <cell r="AK106">
            <v>0</v>
          </cell>
          <cell r="AL106"/>
          <cell r="AM106"/>
          <cell r="AN106">
            <v>0</v>
          </cell>
        </row>
        <row r="107">
          <cell r="H107" t="str">
            <v>105415-P.S.R. BARRAZA</v>
          </cell>
          <cell r="I107"/>
          <cell r="J107">
            <v>1</v>
          </cell>
          <cell r="K107"/>
          <cell r="L107"/>
          <cell r="M107"/>
          <cell r="N107"/>
          <cell r="O107"/>
          <cell r="P107"/>
          <cell r="Q107"/>
          <cell r="R107"/>
          <cell r="S107">
            <v>1</v>
          </cell>
          <cell r="AC107" t="str">
            <v>105463-P.S.R. QUILITAPIA</v>
          </cell>
          <cell r="AD107"/>
          <cell r="AE107"/>
          <cell r="AF107">
            <v>1</v>
          </cell>
          <cell r="AG107"/>
          <cell r="AH107"/>
          <cell r="AI107"/>
          <cell r="AJ107">
            <v>0</v>
          </cell>
          <cell r="AK107"/>
          <cell r="AL107"/>
          <cell r="AM107"/>
          <cell r="AN107">
            <v>1</v>
          </cell>
        </row>
        <row r="108">
          <cell r="H108" t="str">
            <v xml:space="preserve">105416-P.S.R. CAMARICO                  </v>
          </cell>
          <cell r="I108">
            <v>1</v>
          </cell>
          <cell r="J108">
            <v>0</v>
          </cell>
          <cell r="K108">
            <v>1</v>
          </cell>
          <cell r="L108">
            <v>1</v>
          </cell>
          <cell r="M108">
            <v>0</v>
          </cell>
          <cell r="N108">
            <v>3</v>
          </cell>
          <cell r="O108"/>
          <cell r="P108">
            <v>1</v>
          </cell>
          <cell r="Q108"/>
          <cell r="R108">
            <v>1</v>
          </cell>
          <cell r="S108">
            <v>8</v>
          </cell>
          <cell r="AC108" t="str">
            <v>105464-P.S.R. LA LIGUA</v>
          </cell>
          <cell r="AD108"/>
          <cell r="AE108"/>
          <cell r="AF108"/>
          <cell r="AG108"/>
          <cell r="AH108"/>
          <cell r="AI108">
            <v>0</v>
          </cell>
          <cell r="AJ108">
            <v>0</v>
          </cell>
          <cell r="AK108">
            <v>0</v>
          </cell>
          <cell r="AL108"/>
          <cell r="AM108"/>
          <cell r="AN108">
            <v>0</v>
          </cell>
        </row>
        <row r="109">
          <cell r="H109" t="str">
            <v>105417-P.S.R. ALCONES BAJOS</v>
          </cell>
          <cell r="I109">
            <v>0</v>
          </cell>
          <cell r="J109"/>
          <cell r="K109">
            <v>0</v>
          </cell>
          <cell r="L109">
            <v>0</v>
          </cell>
          <cell r="M109"/>
          <cell r="N109">
            <v>0</v>
          </cell>
          <cell r="O109"/>
          <cell r="P109"/>
          <cell r="Q109">
            <v>0</v>
          </cell>
          <cell r="R109"/>
          <cell r="S109">
            <v>0</v>
          </cell>
          <cell r="AC109" t="str">
            <v>105465-P.S.R. RAMADILLA</v>
          </cell>
          <cell r="AD109"/>
          <cell r="AE109"/>
          <cell r="AF109"/>
          <cell r="AG109">
            <v>0</v>
          </cell>
          <cell r="AH109"/>
          <cell r="AI109"/>
          <cell r="AJ109">
            <v>0</v>
          </cell>
          <cell r="AK109"/>
          <cell r="AL109">
            <v>0</v>
          </cell>
          <cell r="AM109">
            <v>0</v>
          </cell>
          <cell r="AN109">
            <v>0</v>
          </cell>
        </row>
        <row r="110">
          <cell r="H110" t="str">
            <v>105419-P.S.R. LAS SOSSAS</v>
          </cell>
          <cell r="I110"/>
          <cell r="J110"/>
          <cell r="K110">
            <v>0</v>
          </cell>
          <cell r="L110"/>
          <cell r="M110"/>
          <cell r="N110">
            <v>1</v>
          </cell>
          <cell r="O110"/>
          <cell r="P110"/>
          <cell r="Q110">
            <v>0</v>
          </cell>
          <cell r="R110"/>
          <cell r="S110">
            <v>1</v>
          </cell>
          <cell r="AC110" t="str">
            <v>105466-P.S.R. VALLE HERMOSO</v>
          </cell>
          <cell r="AD110"/>
          <cell r="AE110"/>
          <cell r="AF110"/>
          <cell r="AG110"/>
          <cell r="AH110"/>
          <cell r="AI110"/>
          <cell r="AJ110">
            <v>0</v>
          </cell>
          <cell r="AK110"/>
          <cell r="AL110"/>
          <cell r="AM110"/>
          <cell r="AN110">
            <v>0</v>
          </cell>
        </row>
        <row r="111">
          <cell r="H111" t="str">
            <v>105420-P.S.R. LIMARI</v>
          </cell>
          <cell r="I111">
            <v>0</v>
          </cell>
          <cell r="J111">
            <v>0</v>
          </cell>
          <cell r="K111">
            <v>0</v>
          </cell>
          <cell r="L111"/>
          <cell r="M111">
            <v>1</v>
          </cell>
          <cell r="N111">
            <v>1</v>
          </cell>
          <cell r="O111">
            <v>4</v>
          </cell>
          <cell r="P111">
            <v>2</v>
          </cell>
          <cell r="Q111"/>
          <cell r="R111"/>
          <cell r="S111">
            <v>8</v>
          </cell>
          <cell r="AC111" t="str">
            <v>105490-P.S.R. EL DURAZNO</v>
          </cell>
          <cell r="AD111"/>
          <cell r="AE111"/>
          <cell r="AF111"/>
          <cell r="AG111"/>
          <cell r="AH111">
            <v>0</v>
          </cell>
          <cell r="AI111"/>
          <cell r="AJ111"/>
          <cell r="AK111"/>
          <cell r="AL111"/>
          <cell r="AM111"/>
          <cell r="AN111">
            <v>0</v>
          </cell>
        </row>
        <row r="112">
          <cell r="H112" t="str">
            <v>105422-P.S.R. HORNILLOS</v>
          </cell>
          <cell r="I112"/>
          <cell r="J112"/>
          <cell r="K112"/>
          <cell r="L112"/>
          <cell r="M112"/>
          <cell r="N112"/>
          <cell r="O112"/>
          <cell r="P112">
            <v>0</v>
          </cell>
          <cell r="Q112"/>
          <cell r="R112"/>
          <cell r="S112">
            <v>0</v>
          </cell>
          <cell r="AC112" t="str">
            <v>Total 04302-COMBARBALÁ</v>
          </cell>
          <cell r="AD112">
            <v>3</v>
          </cell>
          <cell r="AE112">
            <v>0</v>
          </cell>
          <cell r="AF112">
            <v>7</v>
          </cell>
          <cell r="AG112">
            <v>1</v>
          </cell>
          <cell r="AH112">
            <v>0</v>
          </cell>
          <cell r="AI112">
            <v>0</v>
          </cell>
          <cell r="AJ112">
            <v>0</v>
          </cell>
          <cell r="AK112">
            <v>1</v>
          </cell>
          <cell r="AL112">
            <v>1</v>
          </cell>
          <cell r="AM112">
            <v>5</v>
          </cell>
          <cell r="AN112">
            <v>18</v>
          </cell>
        </row>
        <row r="113">
          <cell r="H113" t="str">
            <v>105437-P.S.R. CHALINGA</v>
          </cell>
          <cell r="I113"/>
          <cell r="J113"/>
          <cell r="K113"/>
          <cell r="L113"/>
          <cell r="M113"/>
          <cell r="N113"/>
          <cell r="O113">
            <v>1</v>
          </cell>
          <cell r="P113"/>
          <cell r="Q113"/>
          <cell r="R113"/>
          <cell r="S113">
            <v>1</v>
          </cell>
          <cell r="AC113" t="str">
            <v>04304-MONTE PATRIA</v>
          </cell>
          <cell r="AD113"/>
          <cell r="AE113"/>
          <cell r="AF113"/>
          <cell r="AG113"/>
          <cell r="AH113"/>
          <cell r="AI113"/>
          <cell r="AJ113"/>
          <cell r="AK113"/>
          <cell r="AL113"/>
          <cell r="AM113"/>
          <cell r="AN113"/>
        </row>
        <row r="114">
          <cell r="H114" t="str">
            <v>105439-P.S.R. CERRO BLANCO</v>
          </cell>
          <cell r="I114"/>
          <cell r="J114"/>
          <cell r="K114"/>
          <cell r="L114"/>
          <cell r="M114"/>
          <cell r="N114"/>
          <cell r="O114"/>
          <cell r="P114"/>
          <cell r="Q114"/>
          <cell r="R114">
            <v>0</v>
          </cell>
          <cell r="S114">
            <v>0</v>
          </cell>
          <cell r="AC114" t="str">
            <v>105307-CES. RURAL MONTE PATRIA</v>
          </cell>
          <cell r="AD114">
            <v>0</v>
          </cell>
          <cell r="AE114">
            <v>1</v>
          </cell>
          <cell r="AF114">
            <v>0</v>
          </cell>
          <cell r="AG114">
            <v>0</v>
          </cell>
          <cell r="AH114">
            <v>1</v>
          </cell>
          <cell r="AI114"/>
          <cell r="AJ114">
            <v>0</v>
          </cell>
          <cell r="AK114">
            <v>0</v>
          </cell>
          <cell r="AL114">
            <v>1</v>
          </cell>
          <cell r="AM114"/>
          <cell r="AN114">
            <v>3</v>
          </cell>
        </row>
        <row r="115">
          <cell r="H115" t="str">
            <v>105507-P.S.R. HUAMALATA</v>
          </cell>
          <cell r="I115"/>
          <cell r="J115">
            <v>2</v>
          </cell>
          <cell r="K115">
            <v>0</v>
          </cell>
          <cell r="L115">
            <v>1</v>
          </cell>
          <cell r="M115"/>
          <cell r="N115">
            <v>0</v>
          </cell>
          <cell r="O115">
            <v>2</v>
          </cell>
          <cell r="P115">
            <v>1</v>
          </cell>
          <cell r="Q115">
            <v>0</v>
          </cell>
          <cell r="R115">
            <v>2</v>
          </cell>
          <cell r="S115">
            <v>8</v>
          </cell>
          <cell r="AC115" t="str">
            <v>105311-CES. RURAL CHAÑARAL ALTO</v>
          </cell>
          <cell r="AD115">
            <v>0</v>
          </cell>
          <cell r="AE115">
            <v>0</v>
          </cell>
          <cell r="AF115">
            <v>0</v>
          </cell>
          <cell r="AG115"/>
          <cell r="AH115"/>
          <cell r="AI115"/>
          <cell r="AJ115">
            <v>2</v>
          </cell>
          <cell r="AK115">
            <v>0</v>
          </cell>
          <cell r="AL115">
            <v>2</v>
          </cell>
          <cell r="AM115"/>
          <cell r="AN115">
            <v>4</v>
          </cell>
        </row>
        <row r="116">
          <cell r="H116" t="str">
            <v>105510-P.S.R. RECOLETA</v>
          </cell>
          <cell r="I116">
            <v>1</v>
          </cell>
          <cell r="J116">
            <v>2</v>
          </cell>
          <cell r="K116">
            <v>1</v>
          </cell>
          <cell r="L116">
            <v>0</v>
          </cell>
          <cell r="M116">
            <v>1</v>
          </cell>
          <cell r="N116">
            <v>2</v>
          </cell>
          <cell r="O116">
            <v>3</v>
          </cell>
          <cell r="P116">
            <v>0</v>
          </cell>
          <cell r="Q116">
            <v>0</v>
          </cell>
          <cell r="R116">
            <v>0</v>
          </cell>
          <cell r="S116">
            <v>10</v>
          </cell>
          <cell r="AC116" t="str">
            <v>105312-CES. RURAL CAREN</v>
          </cell>
          <cell r="AD116"/>
          <cell r="AE116">
            <v>5</v>
          </cell>
          <cell r="AF116">
            <v>0</v>
          </cell>
          <cell r="AG116">
            <v>1</v>
          </cell>
          <cell r="AH116"/>
          <cell r="AI116">
            <v>1</v>
          </cell>
          <cell r="AJ116">
            <v>4</v>
          </cell>
          <cell r="AK116">
            <v>1</v>
          </cell>
          <cell r="AL116"/>
          <cell r="AM116">
            <v>0</v>
          </cell>
          <cell r="AN116">
            <v>12</v>
          </cell>
        </row>
        <row r="117">
          <cell r="H117" t="str">
            <v>105722-CECOF SAN JOSE DE LA DEHESA</v>
          </cell>
          <cell r="I117"/>
          <cell r="J117">
            <v>0</v>
          </cell>
          <cell r="K117"/>
          <cell r="L117"/>
          <cell r="M117"/>
          <cell r="N117">
            <v>3</v>
          </cell>
          <cell r="O117"/>
          <cell r="P117">
            <v>0</v>
          </cell>
          <cell r="Q117"/>
          <cell r="R117">
            <v>0</v>
          </cell>
          <cell r="S117">
            <v>3</v>
          </cell>
          <cell r="AC117" t="str">
            <v>105318-CES. RURAL EL PALQUI</v>
          </cell>
          <cell r="AD117">
            <v>0</v>
          </cell>
          <cell r="AE117">
            <v>0</v>
          </cell>
          <cell r="AF117">
            <v>1</v>
          </cell>
          <cell r="AG117">
            <v>0</v>
          </cell>
          <cell r="AH117">
            <v>0</v>
          </cell>
          <cell r="AI117">
            <v>0</v>
          </cell>
          <cell r="AJ117"/>
          <cell r="AK117"/>
          <cell r="AL117">
            <v>0</v>
          </cell>
          <cell r="AM117">
            <v>0</v>
          </cell>
          <cell r="AN117">
            <v>1</v>
          </cell>
        </row>
        <row r="118">
          <cell r="H118" t="str">
            <v>105723-CECOF LIMARI</v>
          </cell>
          <cell r="I118"/>
          <cell r="J118">
            <v>2</v>
          </cell>
          <cell r="K118">
            <v>4</v>
          </cell>
          <cell r="L118"/>
          <cell r="M118"/>
          <cell r="N118"/>
          <cell r="O118">
            <v>0</v>
          </cell>
          <cell r="P118"/>
          <cell r="Q118"/>
          <cell r="R118"/>
          <cell r="S118">
            <v>6</v>
          </cell>
          <cell r="AC118" t="str">
            <v>105428-P.S.R. HUATULAME</v>
          </cell>
          <cell r="AD118">
            <v>0</v>
          </cell>
          <cell r="AE118"/>
          <cell r="AF118"/>
          <cell r="AG118"/>
          <cell r="AH118"/>
          <cell r="AI118"/>
          <cell r="AJ118"/>
          <cell r="AK118"/>
          <cell r="AL118"/>
          <cell r="AM118"/>
          <cell r="AN118">
            <v>0</v>
          </cell>
        </row>
        <row r="119">
          <cell r="H119" t="str">
            <v>200258-CECOF LOS COPIHUES</v>
          </cell>
          <cell r="I119"/>
          <cell r="J119"/>
          <cell r="K119">
            <v>0</v>
          </cell>
          <cell r="L119"/>
          <cell r="M119"/>
          <cell r="N119"/>
          <cell r="O119">
            <v>3</v>
          </cell>
          <cell r="P119">
            <v>0</v>
          </cell>
          <cell r="Q119"/>
          <cell r="R119">
            <v>3</v>
          </cell>
          <cell r="S119">
            <v>6</v>
          </cell>
          <cell r="AC119" t="str">
            <v>105431-P.S.R. PEDREGAL</v>
          </cell>
          <cell r="AD119"/>
          <cell r="AE119"/>
          <cell r="AF119"/>
          <cell r="AG119"/>
          <cell r="AH119"/>
          <cell r="AI119">
            <v>0</v>
          </cell>
          <cell r="AJ119"/>
          <cell r="AK119"/>
          <cell r="AL119"/>
          <cell r="AM119"/>
          <cell r="AN119">
            <v>0</v>
          </cell>
        </row>
        <row r="120">
          <cell r="H120" t="str">
            <v>200367-CECOF COLONIA LIMARÍ</v>
          </cell>
          <cell r="I120"/>
          <cell r="J120"/>
          <cell r="K120"/>
          <cell r="L120"/>
          <cell r="M120"/>
          <cell r="N120"/>
          <cell r="O120"/>
          <cell r="P120"/>
          <cell r="Q120"/>
          <cell r="R120">
            <v>2</v>
          </cell>
          <cell r="S120">
            <v>2</v>
          </cell>
          <cell r="AC120" t="str">
            <v>105432-P.S.R. RAPEL</v>
          </cell>
          <cell r="AD120"/>
          <cell r="AE120"/>
          <cell r="AF120">
            <v>0</v>
          </cell>
          <cell r="AG120"/>
          <cell r="AH120"/>
          <cell r="AI120"/>
          <cell r="AJ120"/>
          <cell r="AK120"/>
          <cell r="AL120"/>
          <cell r="AM120">
            <v>2</v>
          </cell>
          <cell r="AN120">
            <v>2</v>
          </cell>
        </row>
        <row r="121">
          <cell r="H121" t="str">
            <v>Total 04301-OVALLE</v>
          </cell>
          <cell r="I121">
            <v>18</v>
          </cell>
          <cell r="J121">
            <v>33</v>
          </cell>
          <cell r="K121">
            <v>42</v>
          </cell>
          <cell r="L121">
            <v>22</v>
          </cell>
          <cell r="M121">
            <v>28</v>
          </cell>
          <cell r="N121">
            <v>35</v>
          </cell>
          <cell r="O121">
            <v>39</v>
          </cell>
          <cell r="P121">
            <v>26</v>
          </cell>
          <cell r="Q121">
            <v>9</v>
          </cell>
          <cell r="R121">
            <v>40</v>
          </cell>
          <cell r="S121">
            <v>292</v>
          </cell>
          <cell r="AC121" t="str">
            <v>105435-P.S.R. TULAHUEN</v>
          </cell>
          <cell r="AD121">
            <v>0</v>
          </cell>
          <cell r="AE121"/>
          <cell r="AF121">
            <v>0</v>
          </cell>
          <cell r="AG121">
            <v>0</v>
          </cell>
          <cell r="AH121">
            <v>1</v>
          </cell>
          <cell r="AI121">
            <v>0</v>
          </cell>
          <cell r="AJ121"/>
          <cell r="AK121"/>
          <cell r="AL121"/>
          <cell r="AM121"/>
          <cell r="AN121">
            <v>1</v>
          </cell>
        </row>
        <row r="122">
          <cell r="H122" t="str">
            <v>04302-COMBARBALÁ</v>
          </cell>
          <cell r="I122"/>
          <cell r="J122"/>
          <cell r="K122"/>
          <cell r="L122"/>
          <cell r="M122"/>
          <cell r="N122"/>
          <cell r="O122"/>
          <cell r="P122"/>
          <cell r="Q122"/>
          <cell r="R122"/>
          <cell r="S122"/>
          <cell r="AC122" t="str">
            <v>105436-P.S.R. EL MAITEN</v>
          </cell>
          <cell r="AD122"/>
          <cell r="AE122"/>
          <cell r="AF122"/>
          <cell r="AG122">
            <v>0</v>
          </cell>
          <cell r="AH122">
            <v>1</v>
          </cell>
          <cell r="AI122">
            <v>0</v>
          </cell>
          <cell r="AJ122"/>
          <cell r="AK122"/>
          <cell r="AL122"/>
          <cell r="AM122"/>
          <cell r="AN122">
            <v>1</v>
          </cell>
        </row>
        <row r="123">
          <cell r="H123" t="str">
            <v>105105-HOSPITAL COMBARBALA</v>
          </cell>
          <cell r="I123">
            <v>5</v>
          </cell>
          <cell r="J123">
            <v>5</v>
          </cell>
          <cell r="K123">
            <v>2</v>
          </cell>
          <cell r="L123">
            <v>2</v>
          </cell>
          <cell r="M123">
            <v>4</v>
          </cell>
          <cell r="N123">
            <v>6</v>
          </cell>
          <cell r="O123">
            <v>19</v>
          </cell>
          <cell r="P123">
            <v>10</v>
          </cell>
          <cell r="Q123">
            <v>3</v>
          </cell>
          <cell r="R123">
            <v>5</v>
          </cell>
          <cell r="S123">
            <v>61</v>
          </cell>
          <cell r="AC123" t="str">
            <v>105489-P.S.R. RAMADAS DE TULAHUEN</v>
          </cell>
          <cell r="AD123"/>
          <cell r="AE123"/>
          <cell r="AF123"/>
          <cell r="AG123"/>
          <cell r="AH123"/>
          <cell r="AI123">
            <v>0</v>
          </cell>
          <cell r="AJ123"/>
          <cell r="AK123"/>
          <cell r="AL123"/>
          <cell r="AM123"/>
          <cell r="AN123">
            <v>0</v>
          </cell>
        </row>
        <row r="124">
          <cell r="H124" t="str">
            <v>105434-P.S.R. SAN MARCOS</v>
          </cell>
          <cell r="I124"/>
          <cell r="J124">
            <v>0</v>
          </cell>
          <cell r="K124"/>
          <cell r="L124"/>
          <cell r="M124"/>
          <cell r="N124"/>
          <cell r="O124"/>
          <cell r="P124">
            <v>0</v>
          </cell>
          <cell r="Q124">
            <v>1</v>
          </cell>
          <cell r="R124">
            <v>0</v>
          </cell>
          <cell r="S124">
            <v>1</v>
          </cell>
          <cell r="AC124" t="str">
            <v>Total 04304-MONTE PATRIA</v>
          </cell>
          <cell r="AD124">
            <v>0</v>
          </cell>
          <cell r="AE124">
            <v>6</v>
          </cell>
          <cell r="AF124">
            <v>1</v>
          </cell>
          <cell r="AG124">
            <v>1</v>
          </cell>
          <cell r="AH124">
            <v>3</v>
          </cell>
          <cell r="AI124">
            <v>1</v>
          </cell>
          <cell r="AJ124">
            <v>6</v>
          </cell>
          <cell r="AK124">
            <v>1</v>
          </cell>
          <cell r="AL124">
            <v>3</v>
          </cell>
          <cell r="AM124">
            <v>2</v>
          </cell>
          <cell r="AN124">
            <v>24</v>
          </cell>
        </row>
        <row r="125">
          <cell r="H125" t="str">
            <v>105441-P.S.R. MANQUEHUA</v>
          </cell>
          <cell r="I125">
            <v>0</v>
          </cell>
          <cell r="J125">
            <v>1</v>
          </cell>
          <cell r="K125"/>
          <cell r="L125">
            <v>1</v>
          </cell>
          <cell r="M125">
            <v>1</v>
          </cell>
          <cell r="N125"/>
          <cell r="O125">
            <v>0</v>
          </cell>
          <cell r="P125"/>
          <cell r="Q125">
            <v>0</v>
          </cell>
          <cell r="R125"/>
          <cell r="S125">
            <v>3</v>
          </cell>
          <cell r="AC125" t="str">
            <v>04304-PUNITAQUI</v>
          </cell>
          <cell r="AD125"/>
          <cell r="AE125"/>
          <cell r="AF125"/>
          <cell r="AG125"/>
          <cell r="AH125"/>
          <cell r="AI125"/>
          <cell r="AJ125"/>
          <cell r="AK125"/>
          <cell r="AL125"/>
          <cell r="AM125"/>
          <cell r="AN125"/>
        </row>
        <row r="126">
          <cell r="H126" t="str">
            <v xml:space="preserve">105459-P.S.R. BARRANCAS                </v>
          </cell>
          <cell r="I126"/>
          <cell r="J126"/>
          <cell r="K126"/>
          <cell r="L126"/>
          <cell r="M126"/>
          <cell r="N126"/>
          <cell r="O126"/>
          <cell r="P126"/>
          <cell r="Q126">
            <v>0</v>
          </cell>
          <cell r="R126"/>
          <cell r="S126">
            <v>0</v>
          </cell>
          <cell r="AC126" t="str">
            <v>105308-CES. RURAL PUNITAQUI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/>
          <cell r="AI126">
            <v>0</v>
          </cell>
          <cell r="AJ126">
            <v>1</v>
          </cell>
          <cell r="AK126">
            <v>4</v>
          </cell>
          <cell r="AL126">
            <v>0</v>
          </cell>
          <cell r="AM126"/>
          <cell r="AN126">
            <v>5</v>
          </cell>
        </row>
        <row r="127">
          <cell r="H127" t="str">
            <v>105460-P.S.R. COGOTI 18</v>
          </cell>
          <cell r="I127"/>
          <cell r="J127"/>
          <cell r="K127"/>
          <cell r="L127"/>
          <cell r="M127"/>
          <cell r="N127">
            <v>0</v>
          </cell>
          <cell r="O127"/>
          <cell r="P127"/>
          <cell r="Q127"/>
          <cell r="R127">
            <v>2</v>
          </cell>
          <cell r="S127">
            <v>2</v>
          </cell>
          <cell r="AC127" t="str">
            <v>105440-P.S.R. DIVISADERO</v>
          </cell>
          <cell r="AD127">
            <v>1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1</v>
          </cell>
          <cell r="AJ127"/>
          <cell r="AK127">
            <v>0</v>
          </cell>
          <cell r="AL127"/>
          <cell r="AM127">
            <v>0</v>
          </cell>
          <cell r="AN127">
            <v>2</v>
          </cell>
        </row>
        <row r="128">
          <cell r="H128" t="str">
            <v>105461-P.S.R. EL HUACHO</v>
          </cell>
          <cell r="I128"/>
          <cell r="J128"/>
          <cell r="K128"/>
          <cell r="L128"/>
          <cell r="M128"/>
          <cell r="N128">
            <v>0</v>
          </cell>
          <cell r="O128"/>
          <cell r="P128"/>
          <cell r="Q128"/>
          <cell r="R128">
            <v>0</v>
          </cell>
          <cell r="S128">
            <v>0</v>
          </cell>
          <cell r="AC128" t="str">
            <v>Total 04304-PUNITAQUI</v>
          </cell>
          <cell r="AD128">
            <v>1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1</v>
          </cell>
          <cell r="AJ128">
            <v>1</v>
          </cell>
          <cell r="AK128">
            <v>4</v>
          </cell>
          <cell r="AL128">
            <v>0</v>
          </cell>
          <cell r="AM128">
            <v>0</v>
          </cell>
          <cell r="AN128">
            <v>7</v>
          </cell>
        </row>
        <row r="129">
          <cell r="H129" t="str">
            <v>105462-P.S.R. EL SAUCE</v>
          </cell>
          <cell r="I129"/>
          <cell r="J129"/>
          <cell r="K129"/>
          <cell r="L129"/>
          <cell r="M129">
            <v>0</v>
          </cell>
          <cell r="N129"/>
          <cell r="O129">
            <v>0</v>
          </cell>
          <cell r="P129">
            <v>0</v>
          </cell>
          <cell r="Q129"/>
          <cell r="R129">
            <v>0</v>
          </cell>
          <cell r="S129">
            <v>0</v>
          </cell>
          <cell r="AC129" t="str">
            <v>04305-RIO HURTADO</v>
          </cell>
          <cell r="AD129"/>
          <cell r="AE129"/>
          <cell r="AF129"/>
          <cell r="AG129"/>
          <cell r="AH129"/>
          <cell r="AI129"/>
          <cell r="AJ129"/>
          <cell r="AK129"/>
          <cell r="AL129"/>
          <cell r="AM129"/>
          <cell r="AN129"/>
        </row>
        <row r="130">
          <cell r="H130" t="str">
            <v>105463-P.S.R. QUILITAPIA</v>
          </cell>
          <cell r="I130">
            <v>0</v>
          </cell>
          <cell r="J130">
            <v>0</v>
          </cell>
          <cell r="K130"/>
          <cell r="L130">
            <v>1</v>
          </cell>
          <cell r="M130"/>
          <cell r="N130">
            <v>1</v>
          </cell>
          <cell r="O130">
            <v>1</v>
          </cell>
          <cell r="P130">
            <v>0</v>
          </cell>
          <cell r="Q130">
            <v>1</v>
          </cell>
          <cell r="R130">
            <v>1</v>
          </cell>
          <cell r="S130">
            <v>5</v>
          </cell>
          <cell r="AC130" t="str">
            <v>105310-CES. RURAL PICHASCA</v>
          </cell>
          <cell r="AD130"/>
          <cell r="AE130"/>
          <cell r="AF130">
            <v>1</v>
          </cell>
          <cell r="AG130"/>
          <cell r="AH130"/>
          <cell r="AI130"/>
          <cell r="AJ130"/>
          <cell r="AK130"/>
          <cell r="AL130"/>
          <cell r="AM130"/>
          <cell r="AN130">
            <v>1</v>
          </cell>
        </row>
        <row r="131">
          <cell r="H131" t="str">
            <v>105464-P.S.R. LA LIGUA</v>
          </cell>
          <cell r="I131"/>
          <cell r="J131"/>
          <cell r="K131">
            <v>0</v>
          </cell>
          <cell r="L131"/>
          <cell r="M131"/>
          <cell r="N131"/>
          <cell r="O131"/>
          <cell r="P131"/>
          <cell r="Q131"/>
          <cell r="R131"/>
          <cell r="S131">
            <v>0</v>
          </cell>
          <cell r="AC131" t="str">
            <v>105410-P.S.R. HURTADO</v>
          </cell>
          <cell r="AD131"/>
          <cell r="AE131"/>
          <cell r="AF131"/>
          <cell r="AG131"/>
          <cell r="AH131"/>
          <cell r="AI131"/>
          <cell r="AJ131">
            <v>2</v>
          </cell>
          <cell r="AK131"/>
          <cell r="AL131"/>
          <cell r="AM131"/>
          <cell r="AN131">
            <v>2</v>
          </cell>
        </row>
        <row r="132">
          <cell r="H132" t="str">
            <v>105465-P.S.R. RAMADILLA</v>
          </cell>
          <cell r="I132"/>
          <cell r="J132"/>
          <cell r="K132"/>
          <cell r="L132">
            <v>0</v>
          </cell>
          <cell r="M132">
            <v>0</v>
          </cell>
          <cell r="N132"/>
          <cell r="O132">
            <v>0</v>
          </cell>
          <cell r="P132"/>
          <cell r="Q132"/>
          <cell r="R132"/>
          <cell r="S132">
            <v>0</v>
          </cell>
          <cell r="AC132" t="str">
            <v>105414-P.S.R. SERON</v>
          </cell>
          <cell r="AD132"/>
          <cell r="AE132"/>
          <cell r="AF132"/>
          <cell r="AG132"/>
          <cell r="AH132">
            <v>0</v>
          </cell>
          <cell r="AI132"/>
          <cell r="AJ132"/>
          <cell r="AK132">
            <v>0</v>
          </cell>
          <cell r="AL132"/>
          <cell r="AM132">
            <v>0</v>
          </cell>
          <cell r="AN132">
            <v>0</v>
          </cell>
        </row>
        <row r="133">
          <cell r="H133" t="str">
            <v>105466-P.S.R. VALLE HERMOSO</v>
          </cell>
          <cell r="I133"/>
          <cell r="J133">
            <v>0</v>
          </cell>
          <cell r="K133"/>
          <cell r="L133">
            <v>0</v>
          </cell>
          <cell r="M133"/>
          <cell r="N133"/>
          <cell r="O133"/>
          <cell r="P133">
            <v>0</v>
          </cell>
          <cell r="Q133">
            <v>0</v>
          </cell>
          <cell r="R133">
            <v>1</v>
          </cell>
          <cell r="S133">
            <v>1</v>
          </cell>
          <cell r="AC133" t="str">
            <v>105503-P.S.R. TABAQUEROS</v>
          </cell>
          <cell r="AD133"/>
          <cell r="AE133"/>
          <cell r="AF133"/>
          <cell r="AG133"/>
          <cell r="AH133"/>
          <cell r="AI133"/>
          <cell r="AJ133"/>
          <cell r="AK133">
            <v>0</v>
          </cell>
          <cell r="AL133"/>
          <cell r="AM133"/>
          <cell r="AN133">
            <v>0</v>
          </cell>
        </row>
        <row r="134">
          <cell r="H134" t="str">
            <v>Total 04302-COMBARBALÁ</v>
          </cell>
          <cell r="I134">
            <v>5</v>
          </cell>
          <cell r="J134">
            <v>6</v>
          </cell>
          <cell r="K134">
            <v>2</v>
          </cell>
          <cell r="L134">
            <v>4</v>
          </cell>
          <cell r="M134">
            <v>5</v>
          </cell>
          <cell r="N134">
            <v>7</v>
          </cell>
          <cell r="O134">
            <v>20</v>
          </cell>
          <cell r="P134">
            <v>10</v>
          </cell>
          <cell r="Q134">
            <v>5</v>
          </cell>
          <cell r="R134">
            <v>9</v>
          </cell>
          <cell r="S134">
            <v>73</v>
          </cell>
          <cell r="AC134" t="str">
            <v>Total 04305-RIO HURTADO</v>
          </cell>
          <cell r="AD134"/>
          <cell r="AE134"/>
          <cell r="AF134">
            <v>1</v>
          </cell>
          <cell r="AG134"/>
          <cell r="AH134">
            <v>0</v>
          </cell>
          <cell r="AI134"/>
          <cell r="AJ134">
            <v>2</v>
          </cell>
          <cell r="AK134">
            <v>0</v>
          </cell>
          <cell r="AL134"/>
          <cell r="AM134">
            <v>0</v>
          </cell>
          <cell r="AN134">
            <v>3</v>
          </cell>
        </row>
        <row r="135">
          <cell r="H135" t="str">
            <v>04304-MONTE PATRIA</v>
          </cell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  <cell r="AC135" t="str">
            <v>Total general</v>
          </cell>
          <cell r="AD135">
            <v>30</v>
          </cell>
          <cell r="AE135">
            <v>24</v>
          </cell>
          <cell r="AF135">
            <v>60</v>
          </cell>
          <cell r="AG135">
            <v>34</v>
          </cell>
          <cell r="AH135">
            <v>50</v>
          </cell>
          <cell r="AI135">
            <v>138</v>
          </cell>
          <cell r="AJ135">
            <v>51</v>
          </cell>
          <cell r="AK135">
            <v>68</v>
          </cell>
          <cell r="AL135">
            <v>61</v>
          </cell>
          <cell r="AM135">
            <v>47</v>
          </cell>
          <cell r="AN135">
            <v>563</v>
          </cell>
        </row>
        <row r="136">
          <cell r="H136" t="str">
            <v>105307-CES. RURAL MONTE PATRIA</v>
          </cell>
          <cell r="I136">
            <v>5</v>
          </cell>
          <cell r="J136">
            <v>7</v>
          </cell>
          <cell r="K136">
            <v>10</v>
          </cell>
          <cell r="L136">
            <v>1</v>
          </cell>
          <cell r="M136">
            <v>3</v>
          </cell>
          <cell r="N136">
            <v>7</v>
          </cell>
          <cell r="O136">
            <v>2</v>
          </cell>
          <cell r="P136">
            <v>7</v>
          </cell>
          <cell r="Q136">
            <v>5</v>
          </cell>
          <cell r="R136">
            <v>5</v>
          </cell>
          <cell r="S136">
            <v>52</v>
          </cell>
        </row>
        <row r="137">
          <cell r="H137" t="str">
            <v>105311-CES. RURAL CHAÑARAL ALTO</v>
          </cell>
          <cell r="I137">
            <v>4</v>
          </cell>
          <cell r="J137">
            <v>4</v>
          </cell>
          <cell r="K137">
            <v>0</v>
          </cell>
          <cell r="L137"/>
          <cell r="M137">
            <v>0</v>
          </cell>
          <cell r="N137">
            <v>4</v>
          </cell>
          <cell r="O137">
            <v>1</v>
          </cell>
          <cell r="P137">
            <v>4</v>
          </cell>
          <cell r="Q137">
            <v>2</v>
          </cell>
          <cell r="R137"/>
          <cell r="S137">
            <v>19</v>
          </cell>
        </row>
        <row r="138">
          <cell r="H138" t="str">
            <v>105312-CES. RURAL CAREN</v>
          </cell>
          <cell r="I138">
            <v>1</v>
          </cell>
          <cell r="J138">
            <v>1</v>
          </cell>
          <cell r="K138">
            <v>1</v>
          </cell>
          <cell r="L138">
            <v>0</v>
          </cell>
          <cell r="M138">
            <v>2</v>
          </cell>
          <cell r="N138">
            <v>0</v>
          </cell>
          <cell r="O138">
            <v>1</v>
          </cell>
          <cell r="P138">
            <v>2</v>
          </cell>
          <cell r="Q138">
            <v>3</v>
          </cell>
          <cell r="R138">
            <v>1</v>
          </cell>
          <cell r="S138">
            <v>12</v>
          </cell>
        </row>
        <row r="139">
          <cell r="H139" t="str">
            <v>105318-CES. RURAL EL PALQUI</v>
          </cell>
          <cell r="I139">
            <v>1</v>
          </cell>
          <cell r="J139">
            <v>7</v>
          </cell>
          <cell r="K139">
            <v>3</v>
          </cell>
          <cell r="L139">
            <v>3</v>
          </cell>
          <cell r="M139">
            <v>4</v>
          </cell>
          <cell r="N139">
            <v>6</v>
          </cell>
          <cell r="O139">
            <v>4</v>
          </cell>
          <cell r="P139">
            <v>3</v>
          </cell>
          <cell r="Q139">
            <v>7</v>
          </cell>
          <cell r="R139">
            <v>4</v>
          </cell>
          <cell r="S139">
            <v>42</v>
          </cell>
        </row>
        <row r="140">
          <cell r="H140" t="str">
            <v>105427-P.S.R. HACIENDA VALDIVIA</v>
          </cell>
          <cell r="I140">
            <v>1</v>
          </cell>
          <cell r="J140"/>
          <cell r="K140"/>
          <cell r="L140"/>
          <cell r="M140"/>
          <cell r="N140"/>
          <cell r="O140"/>
          <cell r="P140"/>
          <cell r="Q140"/>
          <cell r="R140"/>
          <cell r="S140">
            <v>1</v>
          </cell>
        </row>
        <row r="141">
          <cell r="H141" t="str">
            <v>105428-P.S.R. HUATULAME</v>
          </cell>
          <cell r="I141"/>
          <cell r="J141"/>
          <cell r="K141">
            <v>1</v>
          </cell>
          <cell r="L141"/>
          <cell r="M141"/>
          <cell r="N141"/>
          <cell r="O141"/>
          <cell r="P141"/>
          <cell r="Q141"/>
          <cell r="R141"/>
          <cell r="S141">
            <v>1</v>
          </cell>
        </row>
        <row r="142">
          <cell r="H142" t="str">
            <v>105431-P.S.R. PEDREGAL</v>
          </cell>
          <cell r="I142">
            <v>1</v>
          </cell>
          <cell r="J142"/>
          <cell r="K142"/>
          <cell r="L142"/>
          <cell r="M142">
            <v>1</v>
          </cell>
          <cell r="N142">
            <v>1</v>
          </cell>
          <cell r="O142"/>
          <cell r="P142"/>
          <cell r="Q142"/>
          <cell r="R142">
            <v>4</v>
          </cell>
          <cell r="S142">
            <v>7</v>
          </cell>
        </row>
        <row r="143">
          <cell r="H143" t="str">
            <v>105432-P.S.R. RAPEL</v>
          </cell>
          <cell r="I143"/>
          <cell r="J143"/>
          <cell r="K143"/>
          <cell r="L143">
            <v>1</v>
          </cell>
          <cell r="M143"/>
          <cell r="N143"/>
          <cell r="O143"/>
          <cell r="P143"/>
          <cell r="Q143"/>
          <cell r="R143"/>
          <cell r="S143">
            <v>1</v>
          </cell>
        </row>
        <row r="144">
          <cell r="H144" t="str">
            <v>105435-P.S.R. TULAHUEN</v>
          </cell>
          <cell r="I144">
            <v>1</v>
          </cell>
          <cell r="J144"/>
          <cell r="K144">
            <v>0</v>
          </cell>
          <cell r="L144">
            <v>1</v>
          </cell>
          <cell r="M144"/>
          <cell r="N144">
            <v>0</v>
          </cell>
          <cell r="O144"/>
          <cell r="P144">
            <v>0</v>
          </cell>
          <cell r="Q144">
            <v>1</v>
          </cell>
          <cell r="R144"/>
          <cell r="S144">
            <v>3</v>
          </cell>
        </row>
        <row r="145">
          <cell r="H145" t="str">
            <v>105436-P.S.R. EL MAITEN</v>
          </cell>
          <cell r="I145">
            <v>0</v>
          </cell>
          <cell r="J145"/>
          <cell r="K145"/>
          <cell r="L145">
            <v>0</v>
          </cell>
          <cell r="M145"/>
          <cell r="N145"/>
          <cell r="O145"/>
          <cell r="P145"/>
          <cell r="Q145">
            <v>1</v>
          </cell>
          <cell r="R145"/>
          <cell r="S145">
            <v>1</v>
          </cell>
        </row>
        <row r="146">
          <cell r="H146" t="str">
            <v>105489-P.S.R. RAMADAS DE TULAHUEN</v>
          </cell>
          <cell r="I146"/>
          <cell r="J146"/>
          <cell r="K146">
            <v>0</v>
          </cell>
          <cell r="L146"/>
          <cell r="M146"/>
          <cell r="N146">
            <v>1</v>
          </cell>
          <cell r="O146">
            <v>0</v>
          </cell>
          <cell r="P146">
            <v>0</v>
          </cell>
          <cell r="Q146"/>
          <cell r="R146">
            <v>0</v>
          </cell>
          <cell r="S146">
            <v>1</v>
          </cell>
        </row>
        <row r="147">
          <cell r="H147" t="str">
            <v>Total 04304-MONTE PATRIA</v>
          </cell>
          <cell r="I147">
            <v>14</v>
          </cell>
          <cell r="J147">
            <v>19</v>
          </cell>
          <cell r="K147">
            <v>15</v>
          </cell>
          <cell r="L147">
            <v>6</v>
          </cell>
          <cell r="M147">
            <v>10</v>
          </cell>
          <cell r="N147">
            <v>19</v>
          </cell>
          <cell r="O147">
            <v>8</v>
          </cell>
          <cell r="P147">
            <v>16</v>
          </cell>
          <cell r="Q147">
            <v>19</v>
          </cell>
          <cell r="R147">
            <v>14</v>
          </cell>
          <cell r="S147">
            <v>140</v>
          </cell>
        </row>
        <row r="148">
          <cell r="H148" t="str">
            <v>04304-PUNITAQUI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</row>
        <row r="149">
          <cell r="H149" t="str">
            <v>105308-CES. RURAL PUNITAQUI</v>
          </cell>
          <cell r="I149">
            <v>4</v>
          </cell>
          <cell r="J149">
            <v>5</v>
          </cell>
          <cell r="K149">
            <v>6</v>
          </cell>
          <cell r="L149">
            <v>8</v>
          </cell>
          <cell r="M149">
            <v>10</v>
          </cell>
          <cell r="N149">
            <v>13</v>
          </cell>
          <cell r="O149">
            <v>3</v>
          </cell>
          <cell r="P149">
            <v>16</v>
          </cell>
          <cell r="Q149">
            <v>9</v>
          </cell>
          <cell r="R149">
            <v>5</v>
          </cell>
          <cell r="S149">
            <v>79</v>
          </cell>
        </row>
        <row r="150">
          <cell r="H150" t="str">
            <v>105440-P.S.R. DIVISADERO</v>
          </cell>
          <cell r="I150"/>
          <cell r="J150"/>
          <cell r="K150">
            <v>1</v>
          </cell>
          <cell r="L150"/>
          <cell r="M150">
            <v>0</v>
          </cell>
          <cell r="N150">
            <v>0</v>
          </cell>
          <cell r="O150">
            <v>0</v>
          </cell>
          <cell r="P150">
            <v>4</v>
          </cell>
          <cell r="Q150">
            <v>1</v>
          </cell>
          <cell r="R150">
            <v>3</v>
          </cell>
          <cell r="S150">
            <v>9</v>
          </cell>
        </row>
        <row r="151">
          <cell r="H151" t="str">
            <v xml:space="preserve">105508-P.S.R. EL PARRAL DE QUILES  </v>
          </cell>
          <cell r="I151"/>
          <cell r="J151"/>
          <cell r="K151"/>
          <cell r="L151"/>
          <cell r="M151"/>
          <cell r="N151"/>
          <cell r="O151"/>
          <cell r="P151">
            <v>0</v>
          </cell>
          <cell r="Q151"/>
          <cell r="R151"/>
          <cell r="S151">
            <v>0</v>
          </cell>
        </row>
        <row r="152">
          <cell r="H152" t="str">
            <v>Total 04304-PUNITAQUI</v>
          </cell>
          <cell r="I152">
            <v>4</v>
          </cell>
          <cell r="J152">
            <v>5</v>
          </cell>
          <cell r="K152">
            <v>7</v>
          </cell>
          <cell r="L152">
            <v>8</v>
          </cell>
          <cell r="M152">
            <v>10</v>
          </cell>
          <cell r="N152">
            <v>13</v>
          </cell>
          <cell r="O152">
            <v>3</v>
          </cell>
          <cell r="P152">
            <v>20</v>
          </cell>
          <cell r="Q152">
            <v>10</v>
          </cell>
          <cell r="R152">
            <v>8</v>
          </cell>
          <cell r="S152">
            <v>88</v>
          </cell>
        </row>
        <row r="153">
          <cell r="H153" t="str">
            <v>04305-RIO HURTADO</v>
          </cell>
          <cell r="I153"/>
          <cell r="J153"/>
          <cell r="K153"/>
          <cell r="L153"/>
          <cell r="M153"/>
          <cell r="N153"/>
          <cell r="O153"/>
          <cell r="P153"/>
          <cell r="Q153"/>
          <cell r="R153"/>
          <cell r="S153"/>
        </row>
        <row r="154">
          <cell r="H154" t="str">
            <v>105310-CES. RURAL PICHASCA</v>
          </cell>
          <cell r="I154">
            <v>0</v>
          </cell>
          <cell r="J154"/>
          <cell r="K154">
            <v>1</v>
          </cell>
          <cell r="L154">
            <v>0</v>
          </cell>
          <cell r="M154"/>
          <cell r="N154"/>
          <cell r="O154">
            <v>0</v>
          </cell>
          <cell r="P154">
            <v>3</v>
          </cell>
          <cell r="Q154"/>
          <cell r="R154">
            <v>1</v>
          </cell>
          <cell r="S154">
            <v>5</v>
          </cell>
        </row>
        <row r="155">
          <cell r="H155" t="str">
            <v>105409-P.S.R. EL CHAÑAR</v>
          </cell>
          <cell r="I155"/>
          <cell r="J155"/>
          <cell r="K155"/>
          <cell r="L155"/>
          <cell r="M155"/>
          <cell r="N155"/>
          <cell r="O155">
            <v>1</v>
          </cell>
          <cell r="P155"/>
          <cell r="Q155">
            <v>0</v>
          </cell>
          <cell r="R155"/>
          <cell r="S155">
            <v>1</v>
          </cell>
        </row>
        <row r="156">
          <cell r="H156" t="str">
            <v>105410-P.S.R. HURTADO</v>
          </cell>
          <cell r="I156"/>
          <cell r="J156">
            <v>0</v>
          </cell>
          <cell r="K156"/>
          <cell r="L156"/>
          <cell r="M156"/>
          <cell r="N156"/>
          <cell r="O156"/>
          <cell r="P156"/>
          <cell r="Q156"/>
          <cell r="R156">
            <v>0</v>
          </cell>
          <cell r="S156">
            <v>0</v>
          </cell>
        </row>
        <row r="157">
          <cell r="H157" t="str">
            <v>105411-P.S.R. LAS BREAS</v>
          </cell>
          <cell r="I157"/>
          <cell r="J157"/>
          <cell r="K157"/>
          <cell r="L157"/>
          <cell r="M157"/>
          <cell r="N157"/>
          <cell r="O157">
            <v>0</v>
          </cell>
          <cell r="P157"/>
          <cell r="Q157"/>
          <cell r="R157"/>
          <cell r="S157">
            <v>0</v>
          </cell>
        </row>
        <row r="158">
          <cell r="H158" t="str">
            <v>105413-P.S.R. SAMO ALTO</v>
          </cell>
          <cell r="I158"/>
          <cell r="J158"/>
          <cell r="K158">
            <v>1</v>
          </cell>
          <cell r="L158"/>
          <cell r="M158"/>
          <cell r="N158"/>
          <cell r="O158">
            <v>2</v>
          </cell>
          <cell r="P158"/>
          <cell r="Q158">
            <v>1</v>
          </cell>
          <cell r="R158"/>
          <cell r="S158">
            <v>4</v>
          </cell>
        </row>
        <row r="159">
          <cell r="H159" t="str">
            <v>105414-P.S.R. SERON</v>
          </cell>
          <cell r="I159"/>
          <cell r="J159">
            <v>0</v>
          </cell>
          <cell r="K159">
            <v>0</v>
          </cell>
          <cell r="L159"/>
          <cell r="M159">
            <v>0</v>
          </cell>
          <cell r="N159"/>
          <cell r="O159">
            <v>2</v>
          </cell>
          <cell r="P159">
            <v>0</v>
          </cell>
          <cell r="Q159"/>
          <cell r="R159"/>
          <cell r="S159">
            <v>2</v>
          </cell>
        </row>
        <row r="160">
          <cell r="H160" t="str">
            <v>105503-P.S.R. TABAQUEROS</v>
          </cell>
          <cell r="I160"/>
          <cell r="J160"/>
          <cell r="K160"/>
          <cell r="L160"/>
          <cell r="M160"/>
          <cell r="N160"/>
          <cell r="O160"/>
          <cell r="P160">
            <v>0</v>
          </cell>
          <cell r="Q160"/>
          <cell r="R160"/>
          <cell r="S160">
            <v>0</v>
          </cell>
        </row>
        <row r="161">
          <cell r="H161" t="str">
            <v>Total 04305-RIO HURTADO</v>
          </cell>
          <cell r="I161">
            <v>0</v>
          </cell>
          <cell r="J161">
            <v>0</v>
          </cell>
          <cell r="K161">
            <v>2</v>
          </cell>
          <cell r="L161">
            <v>0</v>
          </cell>
          <cell r="M161">
            <v>0</v>
          </cell>
          <cell r="N161"/>
          <cell r="O161">
            <v>5</v>
          </cell>
          <cell r="P161">
            <v>3</v>
          </cell>
          <cell r="Q161">
            <v>1</v>
          </cell>
          <cell r="R161">
            <v>1</v>
          </cell>
          <cell r="S161">
            <v>12</v>
          </cell>
        </row>
        <row r="162">
          <cell r="H162" t="str">
            <v>Total general</v>
          </cell>
          <cell r="I162">
            <v>258</v>
          </cell>
          <cell r="J162">
            <v>193</v>
          </cell>
          <cell r="K162">
            <v>229</v>
          </cell>
          <cell r="L162">
            <v>192</v>
          </cell>
          <cell r="M162">
            <v>237</v>
          </cell>
          <cell r="N162">
            <v>221</v>
          </cell>
          <cell r="O162">
            <v>287</v>
          </cell>
          <cell r="P162">
            <v>292</v>
          </cell>
          <cell r="Q162">
            <v>201</v>
          </cell>
          <cell r="R162">
            <v>282</v>
          </cell>
          <cell r="S162">
            <v>2392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74</v>
          </cell>
          <cell r="R6">
            <v>67</v>
          </cell>
          <cell r="S6">
            <v>366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23</v>
          </cell>
          <cell r="R7">
            <v>48</v>
          </cell>
          <cell r="S7">
            <v>415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9</v>
          </cell>
          <cell r="R8">
            <v>42</v>
          </cell>
          <cell r="S8">
            <v>299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102</v>
          </cell>
          <cell r="R9">
            <v>296</v>
          </cell>
          <cell r="S9">
            <v>1094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22</v>
          </cell>
          <cell r="R10">
            <v>107</v>
          </cell>
          <cell r="S10">
            <v>361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11</v>
          </cell>
          <cell r="R11">
            <v>39</v>
          </cell>
          <cell r="S11">
            <v>278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0</v>
          </cell>
          <cell r="R12">
            <v>1</v>
          </cell>
          <cell r="S12">
            <v>38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11</v>
          </cell>
          <cell r="R13">
            <v>12</v>
          </cell>
          <cell r="S13">
            <v>33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0</v>
          </cell>
          <cell r="R14">
            <v>1</v>
          </cell>
          <cell r="S14">
            <v>28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/>
          <cell r="Q15">
            <v>2</v>
          </cell>
          <cell r="R15"/>
          <cell r="S15">
            <v>19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15</v>
          </cell>
          <cell r="R16">
            <v>1</v>
          </cell>
          <cell r="S16">
            <v>111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0</v>
          </cell>
          <cell r="R17">
            <v>0</v>
          </cell>
          <cell r="S17">
            <v>35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2</v>
          </cell>
          <cell r="R18">
            <v>23</v>
          </cell>
          <cell r="S18">
            <v>124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316</v>
          </cell>
          <cell r="P19">
            <v>205</v>
          </cell>
          <cell r="Q19">
            <v>271</v>
          </cell>
          <cell r="R19">
            <v>637</v>
          </cell>
          <cell r="S19">
            <v>3201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S20"/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39</v>
          </cell>
          <cell r="R21">
            <v>90</v>
          </cell>
          <cell r="S21">
            <v>684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25</v>
          </cell>
          <cell r="R22">
            <v>35</v>
          </cell>
          <cell r="S22">
            <v>466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37</v>
          </cell>
          <cell r="R23">
            <v>47</v>
          </cell>
          <cell r="S23">
            <v>573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13</v>
          </cell>
          <cell r="R24">
            <v>4</v>
          </cell>
          <cell r="S24">
            <v>109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148</v>
          </cell>
          <cell r="R25">
            <v>115</v>
          </cell>
          <cell r="S25">
            <v>1320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2</v>
          </cell>
          <cell r="R27">
            <v>1</v>
          </cell>
          <cell r="S27">
            <v>19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3</v>
          </cell>
          <cell r="R28">
            <v>9</v>
          </cell>
          <cell r="S28">
            <v>113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2</v>
          </cell>
          <cell r="R29">
            <v>3</v>
          </cell>
          <cell r="S29">
            <v>17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2</v>
          </cell>
          <cell r="R30">
            <v>8</v>
          </cell>
          <cell r="S30">
            <v>41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6</v>
          </cell>
          <cell r="R31">
            <v>3</v>
          </cell>
          <cell r="S31">
            <v>35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416</v>
          </cell>
          <cell r="P32">
            <v>337</v>
          </cell>
          <cell r="Q32">
            <v>277</v>
          </cell>
          <cell r="R32">
            <v>315</v>
          </cell>
          <cell r="S32">
            <v>3379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S33"/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14</v>
          </cell>
          <cell r="Q34">
            <v>18</v>
          </cell>
          <cell r="R34">
            <v>32</v>
          </cell>
          <cell r="S34">
            <v>167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14</v>
          </cell>
          <cell r="Q35">
            <v>18</v>
          </cell>
          <cell r="R35">
            <v>32</v>
          </cell>
          <cell r="S35">
            <v>167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1</v>
          </cell>
          <cell r="P37">
            <v>4</v>
          </cell>
          <cell r="Q37">
            <v>2</v>
          </cell>
          <cell r="R37">
            <v>1</v>
          </cell>
          <cell r="S37">
            <v>8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3</v>
          </cell>
          <cell r="Q38">
            <v>8</v>
          </cell>
          <cell r="R38">
            <v>22</v>
          </cell>
          <cell r="S38">
            <v>43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0</v>
          </cell>
          <cell r="Q39">
            <v>0</v>
          </cell>
          <cell r="R39">
            <v>1</v>
          </cell>
          <cell r="S39">
            <v>3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2</v>
          </cell>
          <cell r="O40">
            <v>0</v>
          </cell>
          <cell r="P40">
            <v>1</v>
          </cell>
          <cell r="Q40">
            <v>1</v>
          </cell>
          <cell r="R40">
            <v>1</v>
          </cell>
          <cell r="S40">
            <v>5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8</v>
          </cell>
          <cell r="Q41">
            <v>11</v>
          </cell>
          <cell r="R41">
            <v>25</v>
          </cell>
          <cell r="S41">
            <v>59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  <cell r="S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0</v>
          </cell>
          <cell r="Q43">
            <v>0</v>
          </cell>
          <cell r="R43">
            <v>0</v>
          </cell>
          <cell r="S43">
            <v>11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1</v>
          </cell>
          <cell r="L44">
            <v>0</v>
          </cell>
          <cell r="M44">
            <v>0</v>
          </cell>
          <cell r="N44">
            <v>1</v>
          </cell>
          <cell r="O44"/>
          <cell r="P44">
            <v>0</v>
          </cell>
          <cell r="Q44">
            <v>0</v>
          </cell>
          <cell r="R44">
            <v>0</v>
          </cell>
          <cell r="S44">
            <v>2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/>
          <cell r="R45">
            <v>0</v>
          </cell>
          <cell r="S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1</v>
          </cell>
          <cell r="Q46">
            <v>0</v>
          </cell>
          <cell r="R46">
            <v>0</v>
          </cell>
          <cell r="S46">
            <v>5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</v>
          </cell>
          <cell r="Q47">
            <v>0</v>
          </cell>
          <cell r="R47">
            <v>0</v>
          </cell>
          <cell r="S47">
            <v>18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12</v>
          </cell>
          <cell r="Q49">
            <v>10</v>
          </cell>
          <cell r="R49">
            <v>2</v>
          </cell>
          <cell r="S49">
            <v>78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8</v>
          </cell>
          <cell r="Q50">
            <v>3</v>
          </cell>
          <cell r="R50">
            <v>0</v>
          </cell>
          <cell r="S50">
            <v>30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M51"/>
          <cell r="N51">
            <v>7</v>
          </cell>
          <cell r="O51">
            <v>1</v>
          </cell>
          <cell r="P51">
            <v>1</v>
          </cell>
          <cell r="Q51">
            <v>3</v>
          </cell>
          <cell r="R51">
            <v>1</v>
          </cell>
          <cell r="S51">
            <v>30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11</v>
          </cell>
          <cell r="Q52">
            <v>9</v>
          </cell>
          <cell r="R52">
            <v>0</v>
          </cell>
          <cell r="S52">
            <v>41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4</v>
          </cell>
          <cell r="L53"/>
          <cell r="M53"/>
          <cell r="N53">
            <v>0</v>
          </cell>
          <cell r="O53"/>
          <cell r="P53">
            <v>0</v>
          </cell>
          <cell r="Q53">
            <v>2</v>
          </cell>
          <cell r="R53">
            <v>0</v>
          </cell>
          <cell r="S53">
            <v>6</v>
          </cell>
        </row>
        <row r="54">
          <cell r="H54" t="str">
            <v>105471-P.S.R. PERALILLO</v>
          </cell>
          <cell r="I54">
            <v>2</v>
          </cell>
          <cell r="J54"/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1</v>
          </cell>
          <cell r="Q54">
            <v>19</v>
          </cell>
          <cell r="R54">
            <v>0</v>
          </cell>
          <cell r="S54">
            <v>60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12</v>
          </cell>
          <cell r="Q55">
            <v>9</v>
          </cell>
          <cell r="R55">
            <v>0</v>
          </cell>
          <cell r="S55">
            <v>59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</v>
          </cell>
          <cell r="Q56">
            <v>7</v>
          </cell>
          <cell r="R56">
            <v>0</v>
          </cell>
          <cell r="S56">
            <v>25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1</v>
          </cell>
          <cell r="Q57">
            <v>2</v>
          </cell>
          <cell r="R57">
            <v>0</v>
          </cell>
          <cell r="S57">
            <v>11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7</v>
          </cell>
          <cell r="Q58">
            <v>5</v>
          </cell>
          <cell r="R58">
            <v>4</v>
          </cell>
          <cell r="S58">
            <v>62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L59"/>
          <cell r="M59">
            <v>3</v>
          </cell>
          <cell r="N59">
            <v>4</v>
          </cell>
          <cell r="O59">
            <v>1</v>
          </cell>
          <cell r="P59">
            <v>1</v>
          </cell>
          <cell r="Q59">
            <v>7</v>
          </cell>
          <cell r="R59">
            <v>0</v>
          </cell>
          <cell r="S59">
            <v>22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55</v>
          </cell>
          <cell r="Q60">
            <v>76</v>
          </cell>
          <cell r="R60">
            <v>7</v>
          </cell>
          <cell r="S60">
            <v>424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  <cell r="S61"/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10</v>
          </cell>
          <cell r="Q62">
            <v>16</v>
          </cell>
          <cell r="R62">
            <v>15</v>
          </cell>
          <cell r="S62">
            <v>284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15</v>
          </cell>
          <cell r="Q63"/>
          <cell r="R63">
            <v>4</v>
          </cell>
          <cell r="S63">
            <v>53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0</v>
          </cell>
          <cell r="Q64">
            <v>1</v>
          </cell>
          <cell r="R64">
            <v>0</v>
          </cell>
          <cell r="S64">
            <v>24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3</v>
          </cell>
          <cell r="Q65">
            <v>3</v>
          </cell>
          <cell r="R65">
            <v>0</v>
          </cell>
          <cell r="S65">
            <v>11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1</v>
          </cell>
          <cell r="Q66"/>
          <cell r="R66">
            <v>0</v>
          </cell>
          <cell r="S66">
            <v>10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0</v>
          </cell>
          <cell r="R67"/>
          <cell r="S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0</v>
          </cell>
          <cell r="Q68">
            <v>1</v>
          </cell>
          <cell r="R68">
            <v>0</v>
          </cell>
          <cell r="S68">
            <v>11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0</v>
          </cell>
          <cell r="Q69">
            <v>0</v>
          </cell>
          <cell r="R69">
            <v>0</v>
          </cell>
          <cell r="S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0</v>
          </cell>
          <cell r="Q70">
            <v>0</v>
          </cell>
          <cell r="R70">
            <v>1</v>
          </cell>
          <cell r="S70">
            <v>3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M71"/>
          <cell r="N71">
            <v>0</v>
          </cell>
          <cell r="O71">
            <v>0</v>
          </cell>
          <cell r="P71">
            <v>1</v>
          </cell>
          <cell r="Q71">
            <v>5</v>
          </cell>
          <cell r="R71">
            <v>1</v>
          </cell>
          <cell r="S71">
            <v>22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2</v>
          </cell>
          <cell r="Q73">
            <v>9</v>
          </cell>
          <cell r="R73">
            <v>5</v>
          </cell>
          <cell r="S73">
            <v>30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P74"/>
          <cell r="Q74">
            <v>0</v>
          </cell>
          <cell r="R74">
            <v>0</v>
          </cell>
          <cell r="S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32</v>
          </cell>
          <cell r="Q76">
            <v>35</v>
          </cell>
          <cell r="R76">
            <v>26</v>
          </cell>
          <cell r="S76">
            <v>483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S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3</v>
          </cell>
          <cell r="Q78">
            <v>13</v>
          </cell>
          <cell r="R78">
            <v>0</v>
          </cell>
          <cell r="S78">
            <v>99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0</v>
          </cell>
          <cell r="P79">
            <v>10</v>
          </cell>
          <cell r="Q79">
            <v>1</v>
          </cell>
          <cell r="R79">
            <v>0</v>
          </cell>
          <cell r="S79">
            <v>31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4</v>
          </cell>
          <cell r="L80"/>
          <cell r="M80">
            <v>1</v>
          </cell>
          <cell r="N80">
            <v>6</v>
          </cell>
          <cell r="O80">
            <v>6</v>
          </cell>
          <cell r="P80">
            <v>0</v>
          </cell>
          <cell r="Q80">
            <v>0</v>
          </cell>
          <cell r="R80">
            <v>0</v>
          </cell>
          <cell r="S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4</v>
          </cell>
          <cell r="Q81">
            <v>3</v>
          </cell>
          <cell r="R81">
            <v>0</v>
          </cell>
          <cell r="S81">
            <v>34</v>
          </cell>
        </row>
        <row r="82">
          <cell r="H82" t="str">
            <v>105483-P.S.R. LOS RULOS</v>
          </cell>
          <cell r="I82"/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3</v>
          </cell>
          <cell r="Q82">
            <v>0</v>
          </cell>
          <cell r="R82">
            <v>0</v>
          </cell>
          <cell r="S82">
            <v>12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0</v>
          </cell>
          <cell r="Q83">
            <v>1</v>
          </cell>
          <cell r="R83">
            <v>0</v>
          </cell>
          <cell r="S83">
            <v>17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1</v>
          </cell>
          <cell r="N84">
            <v>2</v>
          </cell>
          <cell r="O84"/>
          <cell r="P84">
            <v>6</v>
          </cell>
          <cell r="Q84">
            <v>1</v>
          </cell>
          <cell r="R84">
            <v>0</v>
          </cell>
          <cell r="S84">
            <v>10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2</v>
          </cell>
          <cell r="L85">
            <v>0</v>
          </cell>
          <cell r="M85">
            <v>4</v>
          </cell>
          <cell r="N85">
            <v>0</v>
          </cell>
          <cell r="O85"/>
          <cell r="P85">
            <v>1</v>
          </cell>
          <cell r="Q85">
            <v>0</v>
          </cell>
          <cell r="R85"/>
          <cell r="S85">
            <v>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0</v>
          </cell>
          <cell r="O86">
            <v>0</v>
          </cell>
          <cell r="P86">
            <v>2</v>
          </cell>
          <cell r="Q86">
            <v>0</v>
          </cell>
          <cell r="R86">
            <v>0</v>
          </cell>
          <cell r="S86">
            <v>2</v>
          </cell>
        </row>
        <row r="87">
          <cell r="H87" t="str">
            <v>105498-P.S.R. QUEBRADA DE LINARES</v>
          </cell>
          <cell r="I87">
            <v>1</v>
          </cell>
          <cell r="J87"/>
          <cell r="K87">
            <v>0</v>
          </cell>
          <cell r="L87">
            <v>0</v>
          </cell>
          <cell r="M87">
            <v>3</v>
          </cell>
          <cell r="N87">
            <v>1</v>
          </cell>
          <cell r="O87"/>
          <cell r="P87">
            <v>2</v>
          </cell>
          <cell r="Q87">
            <v>0</v>
          </cell>
          <cell r="R87">
            <v>0</v>
          </cell>
          <cell r="S87">
            <v>7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45</v>
          </cell>
          <cell r="P88">
            <v>31</v>
          </cell>
          <cell r="Q88">
            <v>19</v>
          </cell>
          <cell r="R88">
            <v>0</v>
          </cell>
          <cell r="S88">
            <v>237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26</v>
          </cell>
          <cell r="Q90">
            <v>11</v>
          </cell>
          <cell r="R90">
            <v>26</v>
          </cell>
          <cell r="S90">
            <v>138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7</v>
          </cell>
          <cell r="Q91">
            <v>0</v>
          </cell>
          <cell r="R91">
            <v>2</v>
          </cell>
          <cell r="S91">
            <v>56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</v>
          </cell>
          <cell r="Q92">
            <v>1</v>
          </cell>
          <cell r="R92">
            <v>4</v>
          </cell>
          <cell r="S92">
            <v>17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5</v>
          </cell>
          <cell r="Q93">
            <v>2</v>
          </cell>
          <cell r="R93">
            <v>6</v>
          </cell>
          <cell r="S93">
            <v>27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0</v>
          </cell>
          <cell r="Q94">
            <v>0</v>
          </cell>
          <cell r="R94">
            <v>0</v>
          </cell>
          <cell r="S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0</v>
          </cell>
          <cell r="Q95">
            <v>0</v>
          </cell>
          <cell r="R95">
            <v>7</v>
          </cell>
          <cell r="S95">
            <v>18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39</v>
          </cell>
          <cell r="Q96">
            <v>14</v>
          </cell>
          <cell r="R96">
            <v>45</v>
          </cell>
          <cell r="S96">
            <v>261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/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18</v>
          </cell>
          <cell r="Q98">
            <v>25</v>
          </cell>
          <cell r="R98">
            <v>18</v>
          </cell>
          <cell r="S98">
            <v>165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17</v>
          </cell>
          <cell r="Q99">
            <v>39</v>
          </cell>
          <cell r="R99">
            <v>40</v>
          </cell>
          <cell r="S99">
            <v>247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6</v>
          </cell>
          <cell r="Q100">
            <v>6</v>
          </cell>
          <cell r="R100">
            <v>5</v>
          </cell>
          <cell r="S100">
            <v>50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M101"/>
          <cell r="N101">
            <v>2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0</v>
          </cell>
          <cell r="Q102">
            <v>4</v>
          </cell>
          <cell r="R102">
            <v>2</v>
          </cell>
          <cell r="S102">
            <v>20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5</v>
          </cell>
          <cell r="Q103">
            <v>5</v>
          </cell>
          <cell r="R103">
            <v>4</v>
          </cell>
          <cell r="S103">
            <v>34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0</v>
          </cell>
          <cell r="Q104">
            <v>1</v>
          </cell>
          <cell r="R104">
            <v>3</v>
          </cell>
          <cell r="S104">
            <v>13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3</v>
          </cell>
          <cell r="Q105">
            <v>3</v>
          </cell>
          <cell r="R105">
            <v>0</v>
          </cell>
          <cell r="S105">
            <v>10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6</v>
          </cell>
          <cell r="Q106">
            <v>2</v>
          </cell>
          <cell r="R106">
            <v>3</v>
          </cell>
          <cell r="S106">
            <v>26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0</v>
          </cell>
          <cell r="Q107">
            <v>0</v>
          </cell>
          <cell r="R107">
            <v>1</v>
          </cell>
          <cell r="S107">
            <v>8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4</v>
          </cell>
          <cell r="Q108">
            <v>2</v>
          </cell>
          <cell r="R108">
            <v>1</v>
          </cell>
          <cell r="S108">
            <v>25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59</v>
          </cell>
          <cell r="Q109">
            <v>87</v>
          </cell>
          <cell r="R109">
            <v>77</v>
          </cell>
          <cell r="S109">
            <v>603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  <cell r="R110"/>
          <cell r="S110"/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6</v>
          </cell>
          <cell r="Q111">
            <v>3</v>
          </cell>
          <cell r="R111">
            <v>11</v>
          </cell>
          <cell r="S111">
            <v>129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51</v>
          </cell>
          <cell r="Q112">
            <v>25</v>
          </cell>
          <cell r="R112">
            <v>44</v>
          </cell>
          <cell r="S112">
            <v>514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72</v>
          </cell>
          <cell r="Q113">
            <v>32</v>
          </cell>
          <cell r="R113">
            <v>47</v>
          </cell>
          <cell r="S113">
            <v>860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5</v>
          </cell>
          <cell r="Q114">
            <v>7</v>
          </cell>
          <cell r="R114">
            <v>14</v>
          </cell>
          <cell r="S114">
            <v>142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0</v>
          </cell>
          <cell r="S115">
            <v>2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0</v>
          </cell>
          <cell r="Q116">
            <v>3</v>
          </cell>
          <cell r="R116">
            <v>1</v>
          </cell>
          <cell r="S116">
            <v>32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1</v>
          </cell>
          <cell r="Q117"/>
          <cell r="R117">
            <v>0</v>
          </cell>
          <cell r="S117">
            <v>8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</v>
          </cell>
          <cell r="Q119"/>
          <cell r="R119"/>
          <cell r="S119">
            <v>12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0</v>
          </cell>
          <cell r="Q120">
            <v>1</v>
          </cell>
          <cell r="R120">
            <v>0</v>
          </cell>
          <cell r="S120">
            <v>3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0</v>
          </cell>
          <cell r="Q121">
            <v>0</v>
          </cell>
          <cell r="R121">
            <v>1</v>
          </cell>
          <cell r="S121">
            <v>12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0</v>
          </cell>
          <cell r="Q122">
            <v>1</v>
          </cell>
          <cell r="R122">
            <v>1</v>
          </cell>
          <cell r="S122">
            <v>7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3</v>
          </cell>
          <cell r="Q123">
            <v>1</v>
          </cell>
          <cell r="R123">
            <v>3</v>
          </cell>
          <cell r="S123">
            <v>32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</v>
          </cell>
          <cell r="Q124">
            <v>0</v>
          </cell>
          <cell r="R124">
            <v>0</v>
          </cell>
          <cell r="S124">
            <v>19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12</v>
          </cell>
          <cell r="Q125">
            <v>4</v>
          </cell>
          <cell r="R125">
            <v>7</v>
          </cell>
          <cell r="S125">
            <v>168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3</v>
          </cell>
          <cell r="Q126">
            <v>2</v>
          </cell>
          <cell r="R126">
            <v>11</v>
          </cell>
          <cell r="S126">
            <v>64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29</v>
          </cell>
          <cell r="Q127">
            <v>25</v>
          </cell>
          <cell r="R127">
            <v>21</v>
          </cell>
          <cell r="S127">
            <v>142</v>
          </cell>
        </row>
        <row r="128">
          <cell r="H128" t="str">
            <v>200367-CECOF COLONIA LIMARÍ</v>
          </cell>
          <cell r="I128"/>
          <cell r="J128"/>
          <cell r="K128"/>
          <cell r="L128"/>
          <cell r="M128"/>
          <cell r="N128"/>
          <cell r="O128"/>
          <cell r="P128"/>
          <cell r="Q128">
            <v>5</v>
          </cell>
          <cell r="R128">
            <v>7</v>
          </cell>
          <cell r="S128">
            <v>12</v>
          </cell>
        </row>
        <row r="129">
          <cell r="H129" t="str">
            <v>Total 04301-OVALLE</v>
          </cell>
          <cell r="I129">
            <v>197</v>
          </cell>
          <cell r="J129">
            <v>269</v>
          </cell>
          <cell r="K129">
            <v>395</v>
          </cell>
          <cell r="L129">
            <v>252</v>
          </cell>
          <cell r="M129">
            <v>273</v>
          </cell>
          <cell r="N129">
            <v>167</v>
          </cell>
          <cell r="O129">
            <v>145</v>
          </cell>
          <cell r="P129">
            <v>184</v>
          </cell>
          <cell r="Q129">
            <v>110</v>
          </cell>
          <cell r="R129">
            <v>168</v>
          </cell>
          <cell r="S129">
            <v>2160</v>
          </cell>
        </row>
        <row r="130">
          <cell r="H130" t="str">
            <v>04302-COMBARBALÁ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  <cell r="S130"/>
        </row>
        <row r="131">
          <cell r="H131" t="str">
            <v>105105-HOSPITAL COMBARBALA</v>
          </cell>
          <cell r="I131">
            <v>2</v>
          </cell>
          <cell r="J131">
            <v>4</v>
          </cell>
          <cell r="K131">
            <v>3</v>
          </cell>
          <cell r="L131">
            <v>1</v>
          </cell>
          <cell r="M131">
            <v>34</v>
          </cell>
          <cell r="N131">
            <v>19</v>
          </cell>
          <cell r="O131">
            <v>0</v>
          </cell>
          <cell r="P131">
            <v>18</v>
          </cell>
          <cell r="Q131">
            <v>17</v>
          </cell>
          <cell r="R131">
            <v>4</v>
          </cell>
          <cell r="S131">
            <v>102</v>
          </cell>
        </row>
        <row r="132">
          <cell r="H132" t="str">
            <v>105433-P.S.R. SAN LORENZO</v>
          </cell>
          <cell r="I132"/>
          <cell r="J132"/>
          <cell r="K132">
            <v>0</v>
          </cell>
          <cell r="L132">
            <v>0</v>
          </cell>
          <cell r="M132"/>
          <cell r="N132">
            <v>0</v>
          </cell>
          <cell r="O132">
            <v>1</v>
          </cell>
          <cell r="P132">
            <v>0</v>
          </cell>
          <cell r="Q132">
            <v>0</v>
          </cell>
          <cell r="R132">
            <v>1</v>
          </cell>
          <cell r="S132">
            <v>2</v>
          </cell>
        </row>
        <row r="133">
          <cell r="H133" t="str">
            <v>105434-P.S.R. SAN MARCOS</v>
          </cell>
          <cell r="I133">
            <v>1</v>
          </cell>
          <cell r="J133">
            <v>0</v>
          </cell>
          <cell r="K133">
            <v>0</v>
          </cell>
          <cell r="L133">
            <v>2</v>
          </cell>
          <cell r="M133">
            <v>4</v>
          </cell>
          <cell r="N133">
            <v>8</v>
          </cell>
          <cell r="O133">
            <v>0</v>
          </cell>
          <cell r="P133">
            <v>2</v>
          </cell>
          <cell r="Q133">
            <v>0</v>
          </cell>
          <cell r="R133">
            <v>5</v>
          </cell>
          <cell r="S133">
            <v>22</v>
          </cell>
        </row>
        <row r="134">
          <cell r="H134" t="str">
            <v>105441-P.S.R. MANQUEHUA</v>
          </cell>
          <cell r="I134">
            <v>1</v>
          </cell>
          <cell r="J134">
            <v>1</v>
          </cell>
          <cell r="K134">
            <v>2</v>
          </cell>
          <cell r="L134">
            <v>0</v>
          </cell>
          <cell r="M134">
            <v>0</v>
          </cell>
          <cell r="N134">
            <v>5</v>
          </cell>
          <cell r="O134">
            <v>0</v>
          </cell>
          <cell r="P134">
            <v>0</v>
          </cell>
          <cell r="Q134">
            <v>2</v>
          </cell>
          <cell r="R134">
            <v>0</v>
          </cell>
          <cell r="S134">
            <v>11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1</v>
          </cell>
          <cell r="K135">
            <v>1</v>
          </cell>
          <cell r="L135">
            <v>2</v>
          </cell>
          <cell r="M135">
            <v>4</v>
          </cell>
          <cell r="N135">
            <v>4</v>
          </cell>
          <cell r="O135">
            <v>1</v>
          </cell>
          <cell r="P135">
            <v>0</v>
          </cell>
          <cell r="Q135">
            <v>0</v>
          </cell>
          <cell r="R135">
            <v>3</v>
          </cell>
          <cell r="S135">
            <v>17</v>
          </cell>
        </row>
        <row r="136">
          <cell r="H136" t="str">
            <v>105460-P.S.R. COGOTI 18</v>
          </cell>
          <cell r="I136">
            <v>6</v>
          </cell>
          <cell r="J136">
            <v>3</v>
          </cell>
          <cell r="K136">
            <v>13</v>
          </cell>
          <cell r="L136">
            <v>1</v>
          </cell>
          <cell r="M136">
            <v>0</v>
          </cell>
          <cell r="N136">
            <v>5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28</v>
          </cell>
        </row>
        <row r="137">
          <cell r="H137" t="str">
            <v>105461-P.S.R. EL HUACHO</v>
          </cell>
          <cell r="I137"/>
          <cell r="J137">
            <v>1</v>
          </cell>
          <cell r="K137"/>
          <cell r="L137">
            <v>0</v>
          </cell>
          <cell r="M137">
            <v>0</v>
          </cell>
          <cell r="N137">
            <v>5</v>
          </cell>
          <cell r="O137">
            <v>0</v>
          </cell>
          <cell r="P137"/>
          <cell r="Q137">
            <v>0</v>
          </cell>
          <cell r="R137">
            <v>2</v>
          </cell>
          <cell r="S137">
            <v>8</v>
          </cell>
        </row>
        <row r="138">
          <cell r="H138" t="str">
            <v>105462-P.S.R. EL SAUCE</v>
          </cell>
          <cell r="I138">
            <v>3</v>
          </cell>
          <cell r="J138">
            <v>1</v>
          </cell>
          <cell r="K138">
            <v>0</v>
          </cell>
          <cell r="L138">
            <v>0</v>
          </cell>
          <cell r="M138">
            <v>2</v>
          </cell>
          <cell r="N138">
            <v>2</v>
          </cell>
          <cell r="O138">
            <v>6</v>
          </cell>
          <cell r="P138">
            <v>0</v>
          </cell>
          <cell r="Q138">
            <v>0</v>
          </cell>
          <cell r="R138">
            <v>1</v>
          </cell>
          <cell r="S138">
            <v>15</v>
          </cell>
        </row>
        <row r="139">
          <cell r="H139" t="str">
            <v>105463-P.S.R. QUILITAPIA</v>
          </cell>
          <cell r="I139">
            <v>1</v>
          </cell>
          <cell r="J139">
            <v>1</v>
          </cell>
          <cell r="K139">
            <v>1</v>
          </cell>
          <cell r="L139">
            <v>13</v>
          </cell>
          <cell r="M139">
            <v>1</v>
          </cell>
          <cell r="N139">
            <v>4</v>
          </cell>
          <cell r="O139">
            <v>3</v>
          </cell>
          <cell r="P139">
            <v>0</v>
          </cell>
          <cell r="Q139">
            <v>5</v>
          </cell>
          <cell r="R139">
            <v>1</v>
          </cell>
          <cell r="S139">
            <v>30</v>
          </cell>
        </row>
        <row r="140">
          <cell r="H140" t="str">
            <v>105464-P.S.R. LA LIGUA</v>
          </cell>
          <cell r="I140">
            <v>2</v>
          </cell>
          <cell r="J140">
            <v>1</v>
          </cell>
          <cell r="K140">
            <v>0</v>
          </cell>
          <cell r="L140">
            <v>0</v>
          </cell>
          <cell r="M140">
            <v>0</v>
          </cell>
          <cell r="N140">
            <v>4</v>
          </cell>
          <cell r="O140">
            <v>1</v>
          </cell>
          <cell r="P140">
            <v>2</v>
          </cell>
          <cell r="Q140">
            <v>0</v>
          </cell>
          <cell r="R140">
            <v>1</v>
          </cell>
          <cell r="S140">
            <v>11</v>
          </cell>
        </row>
        <row r="141">
          <cell r="H141" t="str">
            <v>105465-P.S.R. RAMADILLA</v>
          </cell>
          <cell r="I141">
            <v>0</v>
          </cell>
          <cell r="J141">
            <v>1</v>
          </cell>
          <cell r="K141">
            <v>0</v>
          </cell>
          <cell r="L141">
            <v>2</v>
          </cell>
          <cell r="M141">
            <v>5</v>
          </cell>
          <cell r="N141">
            <v>0</v>
          </cell>
          <cell r="O141">
            <v>2</v>
          </cell>
          <cell r="P141">
            <v>3</v>
          </cell>
          <cell r="Q141">
            <v>7</v>
          </cell>
          <cell r="R141">
            <v>1</v>
          </cell>
          <cell r="S141">
            <v>21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6</v>
          </cell>
          <cell r="O142">
            <v>0</v>
          </cell>
          <cell r="P142">
            <v>3</v>
          </cell>
          <cell r="Q142">
            <v>1</v>
          </cell>
          <cell r="R142">
            <v>1</v>
          </cell>
          <cell r="S142">
            <v>12</v>
          </cell>
        </row>
        <row r="143">
          <cell r="H143" t="str">
            <v>105490-P.S.R. EL DURAZNO</v>
          </cell>
          <cell r="I143">
            <v>0</v>
          </cell>
          <cell r="J143">
            <v>0</v>
          </cell>
          <cell r="K143">
            <v>1</v>
          </cell>
          <cell r="L143"/>
          <cell r="M143">
            <v>1</v>
          </cell>
          <cell r="N143">
            <v>3</v>
          </cell>
          <cell r="O143">
            <v>1</v>
          </cell>
          <cell r="P143">
            <v>0</v>
          </cell>
          <cell r="Q143">
            <v>1</v>
          </cell>
          <cell r="R143">
            <v>0</v>
          </cell>
          <cell r="S143">
            <v>7</v>
          </cell>
        </row>
        <row r="144">
          <cell r="H144" t="str">
            <v>Total 04302-COMBARBALÁ</v>
          </cell>
          <cell r="I144">
            <v>17</v>
          </cell>
          <cell r="J144">
            <v>14</v>
          </cell>
          <cell r="K144">
            <v>21</v>
          </cell>
          <cell r="L144">
            <v>22</v>
          </cell>
          <cell r="M144">
            <v>51</v>
          </cell>
          <cell r="N144">
            <v>65</v>
          </cell>
          <cell r="O144">
            <v>15</v>
          </cell>
          <cell r="P144">
            <v>28</v>
          </cell>
          <cell r="Q144">
            <v>33</v>
          </cell>
          <cell r="R144">
            <v>20</v>
          </cell>
          <cell r="S144">
            <v>286</v>
          </cell>
        </row>
        <row r="145">
          <cell r="H145" t="str">
            <v>04304-MONTE PATRIA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</row>
        <row r="146">
          <cell r="H146" t="str">
            <v>105307-CES. RURAL MONTE PATRIA</v>
          </cell>
          <cell r="I146">
            <v>1</v>
          </cell>
          <cell r="J146">
            <v>5</v>
          </cell>
          <cell r="K146">
            <v>6</v>
          </cell>
          <cell r="L146">
            <v>5</v>
          </cell>
          <cell r="M146">
            <v>9</v>
          </cell>
          <cell r="N146">
            <v>5</v>
          </cell>
          <cell r="O146">
            <v>7</v>
          </cell>
          <cell r="P146">
            <v>15</v>
          </cell>
          <cell r="Q146">
            <v>3</v>
          </cell>
          <cell r="R146">
            <v>12</v>
          </cell>
          <cell r="S146">
            <v>68</v>
          </cell>
        </row>
        <row r="147">
          <cell r="H147" t="str">
            <v>105311-CES. RURAL CHAÑARAL ALTO</v>
          </cell>
          <cell r="I147">
            <v>3</v>
          </cell>
          <cell r="J147">
            <v>9</v>
          </cell>
          <cell r="K147">
            <v>6</v>
          </cell>
          <cell r="L147">
            <v>2</v>
          </cell>
          <cell r="M147">
            <v>0</v>
          </cell>
          <cell r="N147">
            <v>3</v>
          </cell>
          <cell r="O147">
            <v>22</v>
          </cell>
          <cell r="P147">
            <v>10</v>
          </cell>
          <cell r="Q147">
            <v>11</v>
          </cell>
          <cell r="R147">
            <v>18</v>
          </cell>
          <cell r="S147">
            <v>84</v>
          </cell>
        </row>
        <row r="148">
          <cell r="H148" t="str">
            <v>105312-CES. RURAL CAREN</v>
          </cell>
          <cell r="I148">
            <v>0</v>
          </cell>
          <cell r="J148">
            <v>5</v>
          </cell>
          <cell r="K148">
            <v>2</v>
          </cell>
          <cell r="L148">
            <v>0</v>
          </cell>
          <cell r="M148">
            <v>1</v>
          </cell>
          <cell r="N148">
            <v>6</v>
          </cell>
          <cell r="O148">
            <v>9</v>
          </cell>
          <cell r="P148">
            <v>5</v>
          </cell>
          <cell r="Q148">
            <v>10</v>
          </cell>
          <cell r="R148">
            <v>4</v>
          </cell>
          <cell r="S148">
            <v>42</v>
          </cell>
        </row>
        <row r="149">
          <cell r="H149" t="str">
            <v>105318-CES. RURAL EL PALQUI</v>
          </cell>
          <cell r="I149">
            <v>2</v>
          </cell>
          <cell r="J149">
            <v>27</v>
          </cell>
          <cell r="K149">
            <v>11</v>
          </cell>
          <cell r="L149">
            <v>11</v>
          </cell>
          <cell r="M149">
            <v>2</v>
          </cell>
          <cell r="N149">
            <v>37</v>
          </cell>
          <cell r="O149">
            <v>12</v>
          </cell>
          <cell r="P149">
            <v>4</v>
          </cell>
          <cell r="Q149">
            <v>14</v>
          </cell>
          <cell r="R149">
            <v>9</v>
          </cell>
          <cell r="S149">
            <v>129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0</v>
          </cell>
          <cell r="N150">
            <v>0</v>
          </cell>
          <cell r="O150">
            <v>4</v>
          </cell>
          <cell r="P150">
            <v>1</v>
          </cell>
          <cell r="Q150">
            <v>1</v>
          </cell>
          <cell r="R150">
            <v>0</v>
          </cell>
          <cell r="S150">
            <v>8</v>
          </cell>
        </row>
        <row r="151">
          <cell r="H151" t="str">
            <v>105427-P.S.R. HACIENDA VALDIVIA</v>
          </cell>
          <cell r="I151">
            <v>0</v>
          </cell>
          <cell r="J151">
            <v>0</v>
          </cell>
          <cell r="K151">
            <v>2</v>
          </cell>
          <cell r="L151">
            <v>1</v>
          </cell>
          <cell r="M151">
            <v>2</v>
          </cell>
          <cell r="N151">
            <v>3</v>
          </cell>
          <cell r="O151">
            <v>1</v>
          </cell>
          <cell r="P151">
            <v>3</v>
          </cell>
          <cell r="Q151">
            <v>2</v>
          </cell>
          <cell r="R151">
            <v>1</v>
          </cell>
          <cell r="S151">
            <v>15</v>
          </cell>
        </row>
        <row r="152">
          <cell r="H152" t="str">
            <v>105428-P.S.R. HUATULAME</v>
          </cell>
          <cell r="I152">
            <v>2</v>
          </cell>
          <cell r="J152">
            <v>2</v>
          </cell>
          <cell r="K152">
            <v>2</v>
          </cell>
          <cell r="L152">
            <v>0</v>
          </cell>
          <cell r="M152">
            <v>1</v>
          </cell>
          <cell r="N152">
            <v>1</v>
          </cell>
          <cell r="O152">
            <v>2</v>
          </cell>
          <cell r="P152">
            <v>0</v>
          </cell>
          <cell r="Q152">
            <v>5</v>
          </cell>
          <cell r="R152">
            <v>0</v>
          </cell>
          <cell r="S152">
            <v>15</v>
          </cell>
        </row>
        <row r="153">
          <cell r="H153" t="str">
            <v>105430-P.S.R. MIALQUI</v>
          </cell>
          <cell r="I153">
            <v>0</v>
          </cell>
          <cell r="J153">
            <v>0</v>
          </cell>
          <cell r="K153"/>
          <cell r="L153">
            <v>0</v>
          </cell>
          <cell r="M153">
            <v>1</v>
          </cell>
          <cell r="N153">
            <v>1</v>
          </cell>
          <cell r="O153">
            <v>3</v>
          </cell>
          <cell r="P153">
            <v>3</v>
          </cell>
          <cell r="Q153">
            <v>1</v>
          </cell>
          <cell r="R153">
            <v>0</v>
          </cell>
          <cell r="S153">
            <v>9</v>
          </cell>
        </row>
        <row r="154">
          <cell r="H154" t="str">
            <v>105431-P.S.R. PEDREGAL</v>
          </cell>
          <cell r="I154">
            <v>1</v>
          </cell>
          <cell r="J154">
            <v>2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3</v>
          </cell>
          <cell r="P154">
            <v>2</v>
          </cell>
          <cell r="Q154">
            <v>6</v>
          </cell>
          <cell r="R154">
            <v>1</v>
          </cell>
          <cell r="S154">
            <v>16</v>
          </cell>
        </row>
        <row r="155">
          <cell r="H155" t="str">
            <v>105432-P.S.R. RAPEL</v>
          </cell>
          <cell r="I155">
            <v>3</v>
          </cell>
          <cell r="J155">
            <v>1</v>
          </cell>
          <cell r="K155">
            <v>3</v>
          </cell>
          <cell r="L155">
            <v>1</v>
          </cell>
          <cell r="M155">
            <v>3</v>
          </cell>
          <cell r="N155">
            <v>6</v>
          </cell>
          <cell r="O155">
            <v>4</v>
          </cell>
          <cell r="P155">
            <v>2</v>
          </cell>
          <cell r="Q155">
            <v>7</v>
          </cell>
          <cell r="R155">
            <v>1</v>
          </cell>
          <cell r="S155">
            <v>31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2</v>
          </cell>
          <cell r="O156">
            <v>2</v>
          </cell>
          <cell r="P156">
            <v>4</v>
          </cell>
          <cell r="Q156">
            <v>2</v>
          </cell>
          <cell r="R156">
            <v>0</v>
          </cell>
          <cell r="S156">
            <v>10</v>
          </cell>
        </row>
        <row r="157">
          <cell r="H157" t="str">
            <v>105436-P.S.R. EL MAITEN</v>
          </cell>
          <cell r="I157">
            <v>2</v>
          </cell>
          <cell r="J157">
            <v>1</v>
          </cell>
          <cell r="K157">
            <v>1</v>
          </cell>
          <cell r="L157">
            <v>2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6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L158"/>
          <cell r="M158"/>
          <cell r="N158">
            <v>0</v>
          </cell>
          <cell r="O158">
            <v>2</v>
          </cell>
          <cell r="P158">
            <v>0</v>
          </cell>
          <cell r="Q158">
            <v>8</v>
          </cell>
          <cell r="R158">
            <v>2</v>
          </cell>
          <cell r="S158">
            <v>12</v>
          </cell>
        </row>
        <row r="159">
          <cell r="H159" t="str">
            <v>Total 04304-MONTE PATRIA</v>
          </cell>
          <cell r="I159">
            <v>15</v>
          </cell>
          <cell r="J159">
            <v>52</v>
          </cell>
          <cell r="K159">
            <v>34</v>
          </cell>
          <cell r="L159">
            <v>23</v>
          </cell>
          <cell r="M159">
            <v>19</v>
          </cell>
          <cell r="N159">
            <v>64</v>
          </cell>
          <cell r="O159">
            <v>71</v>
          </cell>
          <cell r="P159">
            <v>49</v>
          </cell>
          <cell r="Q159">
            <v>70</v>
          </cell>
          <cell r="R159">
            <v>48</v>
          </cell>
          <cell r="S159">
            <v>445</v>
          </cell>
        </row>
        <row r="160">
          <cell r="H160" t="str">
            <v>04304-PUNITAQUI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  <cell r="S160"/>
        </row>
        <row r="161">
          <cell r="H161" t="str">
            <v>105308-CES. RURAL PUNITAQUI</v>
          </cell>
          <cell r="I161">
            <v>0</v>
          </cell>
          <cell r="J161">
            <v>25</v>
          </cell>
          <cell r="K161">
            <v>1</v>
          </cell>
          <cell r="L161">
            <v>42</v>
          </cell>
          <cell r="M161">
            <v>14</v>
          </cell>
          <cell r="N161">
            <v>8</v>
          </cell>
          <cell r="O161">
            <v>9</v>
          </cell>
          <cell r="P161">
            <v>9</v>
          </cell>
          <cell r="Q161">
            <v>12</v>
          </cell>
          <cell r="R161">
            <v>19</v>
          </cell>
          <cell r="S161">
            <v>139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3</v>
          </cell>
          <cell r="P162">
            <v>0</v>
          </cell>
          <cell r="Q162">
            <v>0</v>
          </cell>
          <cell r="R162">
            <v>0</v>
          </cell>
          <cell r="S162">
            <v>3</v>
          </cell>
        </row>
        <row r="163">
          <cell r="H163" t="str">
            <v>105442-P.S.R. SAN PEDRO DE QUILES</v>
          </cell>
          <cell r="I163"/>
          <cell r="J163">
            <v>0</v>
          </cell>
          <cell r="K163"/>
          <cell r="L163"/>
          <cell r="M163"/>
          <cell r="N163"/>
          <cell r="O163"/>
          <cell r="P163"/>
          <cell r="Q163">
            <v>0</v>
          </cell>
          <cell r="R163"/>
          <cell r="S163">
            <v>0</v>
          </cell>
        </row>
        <row r="164">
          <cell r="H164" t="str">
            <v xml:space="preserve">105508-P.S.R. EL PARRAL DE QUILES  </v>
          </cell>
          <cell r="I164"/>
          <cell r="J164"/>
          <cell r="K164"/>
          <cell r="L164"/>
          <cell r="M164">
            <v>0</v>
          </cell>
          <cell r="N164">
            <v>0</v>
          </cell>
          <cell r="O164"/>
          <cell r="P164"/>
          <cell r="Q164"/>
          <cell r="R164"/>
          <cell r="S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25</v>
          </cell>
          <cell r="K165">
            <v>1</v>
          </cell>
          <cell r="L165">
            <v>42</v>
          </cell>
          <cell r="M165">
            <v>14</v>
          </cell>
          <cell r="N165">
            <v>8</v>
          </cell>
          <cell r="O165">
            <v>12</v>
          </cell>
          <cell r="P165">
            <v>9</v>
          </cell>
          <cell r="Q165">
            <v>12</v>
          </cell>
          <cell r="R165">
            <v>19</v>
          </cell>
          <cell r="S165">
            <v>142</v>
          </cell>
        </row>
        <row r="166">
          <cell r="H166" t="str">
            <v>04305-RIO HURTADO</v>
          </cell>
          <cell r="I166"/>
          <cell r="J166"/>
          <cell r="K166"/>
          <cell r="L166"/>
          <cell r="M166"/>
          <cell r="N166"/>
          <cell r="O166"/>
          <cell r="P166"/>
          <cell r="Q166"/>
          <cell r="R166"/>
          <cell r="S166"/>
        </row>
        <row r="167">
          <cell r="H167" t="str">
            <v>105310-CES. RURAL PICHASCA</v>
          </cell>
          <cell r="I167">
            <v>4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15</v>
          </cell>
          <cell r="P167">
            <v>0</v>
          </cell>
          <cell r="Q167">
            <v>2</v>
          </cell>
          <cell r="R167">
            <v>3</v>
          </cell>
          <cell r="S167">
            <v>25</v>
          </cell>
        </row>
        <row r="168">
          <cell r="H168" t="str">
            <v>105409-P.S.R. EL CHAÑAR</v>
          </cell>
          <cell r="I168">
            <v>3</v>
          </cell>
          <cell r="J168">
            <v>0</v>
          </cell>
          <cell r="K168">
            <v>0</v>
          </cell>
          <cell r="L168">
            <v>1</v>
          </cell>
          <cell r="M168">
            <v>1</v>
          </cell>
          <cell r="N168">
            <v>3</v>
          </cell>
          <cell r="O168">
            <v>1</v>
          </cell>
          <cell r="P168">
            <v>0</v>
          </cell>
          <cell r="Q168">
            <v>2</v>
          </cell>
          <cell r="R168">
            <v>3</v>
          </cell>
          <cell r="S168">
            <v>14</v>
          </cell>
        </row>
        <row r="169">
          <cell r="H169" t="str">
            <v>105410-P.S.R. HURTADO</v>
          </cell>
          <cell r="I169">
            <v>2</v>
          </cell>
          <cell r="J169">
            <v>5</v>
          </cell>
          <cell r="K169">
            <v>4</v>
          </cell>
          <cell r="L169">
            <v>3</v>
          </cell>
          <cell r="M169">
            <v>2</v>
          </cell>
          <cell r="N169">
            <v>4</v>
          </cell>
          <cell r="O169">
            <v>2</v>
          </cell>
          <cell r="P169">
            <v>1</v>
          </cell>
          <cell r="Q169">
            <v>5</v>
          </cell>
          <cell r="R169"/>
          <cell r="S169">
            <v>28</v>
          </cell>
        </row>
        <row r="170">
          <cell r="H170" t="str">
            <v>105411-P.S.R. LAS BREAS</v>
          </cell>
          <cell r="I170">
            <v>0</v>
          </cell>
          <cell r="J170"/>
          <cell r="K170">
            <v>0</v>
          </cell>
          <cell r="L170">
            <v>0</v>
          </cell>
          <cell r="M170">
            <v>0</v>
          </cell>
          <cell r="N170">
            <v>2</v>
          </cell>
          <cell r="O170">
            <v>1</v>
          </cell>
          <cell r="P170">
            <v>2</v>
          </cell>
          <cell r="Q170">
            <v>0</v>
          </cell>
          <cell r="R170">
            <v>0</v>
          </cell>
          <cell r="S170">
            <v>5</v>
          </cell>
        </row>
        <row r="171">
          <cell r="H171" t="str">
            <v>105413-P.S.R. SAMO ALTO</v>
          </cell>
          <cell r="I171">
            <v>2</v>
          </cell>
          <cell r="J171">
            <v>2</v>
          </cell>
          <cell r="K171">
            <v>1</v>
          </cell>
          <cell r="L171">
            <v>4</v>
          </cell>
          <cell r="M171">
            <v>2</v>
          </cell>
          <cell r="N171">
            <v>0</v>
          </cell>
          <cell r="O171">
            <v>0</v>
          </cell>
          <cell r="P171">
            <v>5</v>
          </cell>
          <cell r="Q171">
            <v>0</v>
          </cell>
          <cell r="R171">
            <v>0</v>
          </cell>
          <cell r="S171">
            <v>16</v>
          </cell>
        </row>
        <row r="172">
          <cell r="H172" t="str">
            <v>105414-P.S.R. SERON</v>
          </cell>
          <cell r="I172">
            <v>2</v>
          </cell>
          <cell r="J172"/>
          <cell r="K172">
            <v>0</v>
          </cell>
          <cell r="L172"/>
          <cell r="M172">
            <v>5</v>
          </cell>
          <cell r="N172">
            <v>0</v>
          </cell>
          <cell r="O172"/>
          <cell r="P172">
            <v>0</v>
          </cell>
          <cell r="Q172">
            <v>1</v>
          </cell>
          <cell r="R172">
            <v>2</v>
          </cell>
          <cell r="S172">
            <v>10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L173"/>
          <cell r="M173">
            <v>0</v>
          </cell>
          <cell r="N173">
            <v>6</v>
          </cell>
          <cell r="O173">
            <v>0</v>
          </cell>
          <cell r="P173">
            <v>6</v>
          </cell>
          <cell r="Q173">
            <v>0</v>
          </cell>
          <cell r="R173"/>
          <cell r="S173">
            <v>12</v>
          </cell>
        </row>
        <row r="174">
          <cell r="H174" t="str">
            <v>Total 04305-RIO HURTADO</v>
          </cell>
          <cell r="I174">
            <v>13</v>
          </cell>
          <cell r="J174">
            <v>7</v>
          </cell>
          <cell r="K174">
            <v>6</v>
          </cell>
          <cell r="L174">
            <v>8</v>
          </cell>
          <cell r="M174">
            <v>10</v>
          </cell>
          <cell r="N174">
            <v>15</v>
          </cell>
          <cell r="O174">
            <v>19</v>
          </cell>
          <cell r="P174">
            <v>14</v>
          </cell>
          <cell r="Q174">
            <v>10</v>
          </cell>
          <cell r="R174">
            <v>8</v>
          </cell>
          <cell r="S174">
            <v>110</v>
          </cell>
        </row>
        <row r="175">
          <cell r="H175" t="str">
            <v>Total general</v>
          </cell>
          <cell r="I175">
            <v>923</v>
          </cell>
          <cell r="J175">
            <v>1062</v>
          </cell>
          <cell r="K175">
            <v>1438</v>
          </cell>
          <cell r="L175">
            <v>1064</v>
          </cell>
          <cell r="M175">
            <v>1350</v>
          </cell>
          <cell r="N175">
            <v>1369</v>
          </cell>
          <cell r="O175">
            <v>1234</v>
          </cell>
          <cell r="P175">
            <v>1065</v>
          </cell>
          <cell r="Q175">
            <v>1043</v>
          </cell>
          <cell r="R175">
            <v>1427</v>
          </cell>
          <cell r="S175">
            <v>11975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AB5" t="str">
            <v>04101-LA SERENA</v>
          </cell>
          <cell r="AC5"/>
          <cell r="AD5"/>
          <cell r="AE5"/>
          <cell r="AF5"/>
          <cell r="AG5"/>
          <cell r="AH5"/>
          <cell r="AI5"/>
          <cell r="AJ5"/>
          <cell r="AK5"/>
          <cell r="AL5"/>
          <cell r="AM5"/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6</v>
          </cell>
          <cell r="R6">
            <v>10</v>
          </cell>
          <cell r="S6">
            <v>105</v>
          </cell>
          <cell r="AB6" t="str">
            <v>105300-CES. CARDENAL CARO</v>
          </cell>
          <cell r="AC6">
            <v>5</v>
          </cell>
          <cell r="AD6">
            <v>4</v>
          </cell>
          <cell r="AE6">
            <v>3</v>
          </cell>
          <cell r="AF6">
            <v>5</v>
          </cell>
          <cell r="AG6">
            <v>8</v>
          </cell>
          <cell r="AH6">
            <v>18</v>
          </cell>
          <cell r="AI6">
            <v>2</v>
          </cell>
          <cell r="AJ6"/>
          <cell r="AK6">
            <v>2</v>
          </cell>
          <cell r="AL6">
            <v>1</v>
          </cell>
          <cell r="AM6">
            <v>48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4</v>
          </cell>
          <cell r="R7">
            <v>18</v>
          </cell>
          <cell r="S7">
            <v>148</v>
          </cell>
          <cell r="AB7" t="str">
            <v>105301-CES. LAS COMPAÑIAS</v>
          </cell>
          <cell r="AC7">
            <v>13</v>
          </cell>
          <cell r="AD7">
            <v>0</v>
          </cell>
          <cell r="AE7">
            <v>11</v>
          </cell>
          <cell r="AF7">
            <v>12</v>
          </cell>
          <cell r="AG7">
            <v>23</v>
          </cell>
          <cell r="AH7">
            <v>12</v>
          </cell>
          <cell r="AI7">
            <v>21</v>
          </cell>
          <cell r="AJ7">
            <v>10</v>
          </cell>
          <cell r="AK7">
            <v>14</v>
          </cell>
          <cell r="AL7">
            <v>18</v>
          </cell>
          <cell r="AM7">
            <v>134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</v>
          </cell>
          <cell r="R8">
            <v>21</v>
          </cell>
          <cell r="S8">
            <v>148</v>
          </cell>
          <cell r="AB8" t="str">
            <v>105302-CES. PEDRO AGUIRRE C.</v>
          </cell>
          <cell r="AC8">
            <v>0</v>
          </cell>
          <cell r="AD8">
            <v>1</v>
          </cell>
          <cell r="AE8">
            <v>2</v>
          </cell>
          <cell r="AF8">
            <v>1</v>
          </cell>
          <cell r="AG8">
            <v>7</v>
          </cell>
          <cell r="AH8">
            <v>25</v>
          </cell>
          <cell r="AI8">
            <v>1</v>
          </cell>
          <cell r="AJ8">
            <v>4</v>
          </cell>
          <cell r="AK8">
            <v>5</v>
          </cell>
          <cell r="AL8">
            <v>8</v>
          </cell>
          <cell r="AM8">
            <v>54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7</v>
          </cell>
          <cell r="Q9">
            <v>2</v>
          </cell>
          <cell r="R9">
            <v>11</v>
          </cell>
          <cell r="S9">
            <v>79</v>
          </cell>
          <cell r="AB9" t="str">
            <v>105319-CES. CARDENAL R.S.H.</v>
          </cell>
          <cell r="AC9"/>
          <cell r="AD9"/>
          <cell r="AE9"/>
          <cell r="AF9">
            <v>4</v>
          </cell>
          <cell r="AG9"/>
          <cell r="AH9">
            <v>27</v>
          </cell>
          <cell r="AI9"/>
          <cell r="AJ9">
            <v>12</v>
          </cell>
          <cell r="AK9">
            <v>0</v>
          </cell>
          <cell r="AL9"/>
          <cell r="AM9">
            <v>43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12</v>
          </cell>
          <cell r="R10">
            <v>12</v>
          </cell>
          <cell r="S10">
            <v>141</v>
          </cell>
          <cell r="AB10" t="str">
            <v>105325-CESFAM JUAN PABLO II</v>
          </cell>
          <cell r="AC10">
            <v>1</v>
          </cell>
          <cell r="AD10"/>
          <cell r="AE10"/>
          <cell r="AF10"/>
          <cell r="AG10"/>
          <cell r="AH10">
            <v>2</v>
          </cell>
          <cell r="AI10"/>
          <cell r="AJ10"/>
          <cell r="AK10"/>
          <cell r="AL10"/>
          <cell r="AM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2</v>
          </cell>
          <cell r="R11">
            <v>8</v>
          </cell>
          <cell r="S11">
            <v>90</v>
          </cell>
          <cell r="AB11" t="str">
            <v xml:space="preserve">105400-P.S.R. ALGARROBITO            </v>
          </cell>
          <cell r="AC11">
            <v>1</v>
          </cell>
          <cell r="AD11"/>
          <cell r="AE11"/>
          <cell r="AF11"/>
          <cell r="AG11"/>
          <cell r="AH11"/>
          <cell r="AI11"/>
          <cell r="AJ11"/>
          <cell r="AK11"/>
          <cell r="AL11"/>
          <cell r="AM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6</v>
          </cell>
          <cell r="P12">
            <v>3</v>
          </cell>
          <cell r="Q12">
            <v>3</v>
          </cell>
          <cell r="R12">
            <v>2</v>
          </cell>
          <cell r="S12">
            <v>20</v>
          </cell>
          <cell r="AB12" t="str">
            <v>105700-CECOF VILLA EL INDIO</v>
          </cell>
          <cell r="AC12"/>
          <cell r="AD12"/>
          <cell r="AE12"/>
          <cell r="AF12">
            <v>0</v>
          </cell>
          <cell r="AG12"/>
          <cell r="AH12">
            <v>0</v>
          </cell>
          <cell r="AI12">
            <v>0</v>
          </cell>
          <cell r="AJ12">
            <v>0</v>
          </cell>
          <cell r="AK12"/>
          <cell r="AL12"/>
          <cell r="AM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/>
          <cell r="Q13"/>
          <cell r="R13"/>
          <cell r="S13">
            <v>2</v>
          </cell>
          <cell r="AB13" t="str">
            <v>105701-CECOF VILLA ALEMANIA</v>
          </cell>
          <cell r="AC13">
            <v>1</v>
          </cell>
          <cell r="AD13"/>
          <cell r="AE13">
            <v>0</v>
          </cell>
          <cell r="AF13">
            <v>0</v>
          </cell>
          <cell r="AG13"/>
          <cell r="AH13">
            <v>3</v>
          </cell>
          <cell r="AI13">
            <v>0</v>
          </cell>
          <cell r="AJ13"/>
          <cell r="AK13"/>
          <cell r="AL13"/>
          <cell r="AM13">
            <v>4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1</v>
          </cell>
          <cell r="Q14">
            <v>2</v>
          </cell>
          <cell r="R14"/>
          <cell r="S14">
            <v>6</v>
          </cell>
          <cell r="AB14" t="str">
            <v>105702-CECOF VILLA LAMBERT</v>
          </cell>
          <cell r="AC14"/>
          <cell r="AD14"/>
          <cell r="AE14">
            <v>0</v>
          </cell>
          <cell r="AF14">
            <v>1</v>
          </cell>
          <cell r="AG14"/>
          <cell r="AH14"/>
          <cell r="AI14"/>
          <cell r="AJ14"/>
          <cell r="AK14">
            <v>8</v>
          </cell>
          <cell r="AL14"/>
          <cell r="AM14">
            <v>9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2</v>
          </cell>
          <cell r="Q15"/>
          <cell r="R15"/>
          <cell r="S15">
            <v>3</v>
          </cell>
          <cell r="AB15" t="str">
            <v>Total 04101-LA SERENA</v>
          </cell>
          <cell r="AC15">
            <v>21</v>
          </cell>
          <cell r="AD15">
            <v>5</v>
          </cell>
          <cell r="AE15">
            <v>16</v>
          </cell>
          <cell r="AF15">
            <v>23</v>
          </cell>
          <cell r="AG15">
            <v>38</v>
          </cell>
          <cell r="AH15">
            <v>87</v>
          </cell>
          <cell r="AI15">
            <v>24</v>
          </cell>
          <cell r="AJ15">
            <v>26</v>
          </cell>
          <cell r="AK15">
            <v>29</v>
          </cell>
          <cell r="AL15">
            <v>27</v>
          </cell>
          <cell r="AM15">
            <v>296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</v>
          </cell>
          <cell r="R16">
            <v>4</v>
          </cell>
          <cell r="S16">
            <v>18</v>
          </cell>
          <cell r="AB16" t="str">
            <v>04102-COQUIMBO</v>
          </cell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/>
          <cell r="Q17"/>
          <cell r="R17"/>
          <cell r="S17">
            <v>4</v>
          </cell>
          <cell r="AB17" t="str">
            <v>105303-CES. SAN JUAN</v>
          </cell>
          <cell r="AC17">
            <v>1</v>
          </cell>
          <cell r="AD17"/>
          <cell r="AE17">
            <v>0</v>
          </cell>
          <cell r="AF17"/>
          <cell r="AG17">
            <v>0</v>
          </cell>
          <cell r="AH17">
            <v>1</v>
          </cell>
          <cell r="AI17">
            <v>1</v>
          </cell>
          <cell r="AJ17">
            <v>3</v>
          </cell>
          <cell r="AK17">
            <v>4</v>
          </cell>
          <cell r="AL17">
            <v>0</v>
          </cell>
          <cell r="AM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/>
          <cell r="Q18"/>
          <cell r="R18">
            <v>0</v>
          </cell>
          <cell r="S18">
            <v>18</v>
          </cell>
          <cell r="AB18" t="str">
            <v>105304-CES. SANTA CECILIA</v>
          </cell>
          <cell r="AC18">
            <v>0</v>
          </cell>
          <cell r="AD18">
            <v>0</v>
          </cell>
          <cell r="AE18">
            <v>0</v>
          </cell>
          <cell r="AF18">
            <v>6</v>
          </cell>
          <cell r="AG18">
            <v>0</v>
          </cell>
          <cell r="AH18">
            <v>6</v>
          </cell>
          <cell r="AI18">
            <v>0</v>
          </cell>
          <cell r="AJ18">
            <v>1</v>
          </cell>
          <cell r="AK18">
            <v>0</v>
          </cell>
          <cell r="AL18">
            <v>0</v>
          </cell>
          <cell r="AM18">
            <v>13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89</v>
          </cell>
          <cell r="P19">
            <v>87</v>
          </cell>
          <cell r="Q19">
            <v>43</v>
          </cell>
          <cell r="R19">
            <v>86</v>
          </cell>
          <cell r="S19">
            <v>782</v>
          </cell>
          <cell r="AB19" t="str">
            <v>105305-CES. TIERRAS BLANCAS</v>
          </cell>
          <cell r="AC19">
            <v>5</v>
          </cell>
          <cell r="AD19">
            <v>0</v>
          </cell>
          <cell r="AE19">
            <v>1</v>
          </cell>
          <cell r="AF19">
            <v>2</v>
          </cell>
          <cell r="AG19">
            <v>4</v>
          </cell>
          <cell r="AH19">
            <v>8</v>
          </cell>
          <cell r="AI19">
            <v>19</v>
          </cell>
          <cell r="AJ19">
            <v>20</v>
          </cell>
          <cell r="AK19">
            <v>14</v>
          </cell>
          <cell r="AL19">
            <v>5</v>
          </cell>
          <cell r="AM19">
            <v>78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S20"/>
          <cell r="AB20" t="str">
            <v>105321-CES. RURAL  TONGOY</v>
          </cell>
          <cell r="AC20"/>
          <cell r="AD20"/>
          <cell r="AE20">
            <v>0</v>
          </cell>
          <cell r="AF20">
            <v>0</v>
          </cell>
          <cell r="AG20"/>
          <cell r="AH20"/>
          <cell r="AI20"/>
          <cell r="AJ20">
            <v>0</v>
          </cell>
          <cell r="AK20"/>
          <cell r="AL20">
            <v>0</v>
          </cell>
          <cell r="AM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19</v>
          </cell>
          <cell r="R21">
            <v>19</v>
          </cell>
          <cell r="S21">
            <v>179</v>
          </cell>
          <cell r="AB21" t="str">
            <v>105323-CES. DR. SERGIO AGUILAR</v>
          </cell>
          <cell r="AC21">
            <v>3</v>
          </cell>
          <cell r="AD21"/>
          <cell r="AE21">
            <v>7</v>
          </cell>
          <cell r="AF21">
            <v>6</v>
          </cell>
          <cell r="AG21">
            <v>6</v>
          </cell>
          <cell r="AH21">
            <v>17</v>
          </cell>
          <cell r="AI21">
            <v>3</v>
          </cell>
          <cell r="AJ21">
            <v>1</v>
          </cell>
          <cell r="AK21">
            <v>1</v>
          </cell>
          <cell r="AL21">
            <v>0</v>
          </cell>
          <cell r="AM21">
            <v>44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15</v>
          </cell>
          <cell r="R22">
            <v>16</v>
          </cell>
          <cell r="S22">
            <v>131</v>
          </cell>
          <cell r="AB22" t="str">
            <v xml:space="preserve">105404-P.S.R. EL TANGUE                         </v>
          </cell>
          <cell r="AC22"/>
          <cell r="AD22"/>
          <cell r="AE22"/>
          <cell r="AF22"/>
          <cell r="AG22">
            <v>0</v>
          </cell>
          <cell r="AH22"/>
          <cell r="AI22"/>
          <cell r="AJ22"/>
          <cell r="AK22"/>
          <cell r="AL22"/>
          <cell r="AM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30</v>
          </cell>
          <cell r="R23">
            <v>32</v>
          </cell>
          <cell r="S23">
            <v>338</v>
          </cell>
          <cell r="AB23" t="str">
            <v>105405-P.S.R. GUANAQUEROS</v>
          </cell>
          <cell r="AC23"/>
          <cell r="AD23"/>
          <cell r="AE23"/>
          <cell r="AF23"/>
          <cell r="AG23"/>
          <cell r="AH23"/>
          <cell r="AI23">
            <v>0</v>
          </cell>
          <cell r="AJ23"/>
          <cell r="AK23"/>
          <cell r="AL23"/>
          <cell r="AM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3</v>
          </cell>
          <cell r="R24">
            <v>1</v>
          </cell>
          <cell r="S24">
            <v>14</v>
          </cell>
          <cell r="AB24" t="str">
            <v>105406-P.S.R. PAN DE AZUCAR</v>
          </cell>
          <cell r="AC24">
            <v>2</v>
          </cell>
          <cell r="AD24">
            <v>0</v>
          </cell>
          <cell r="AE24"/>
          <cell r="AF24">
            <v>0</v>
          </cell>
          <cell r="AG24">
            <v>10</v>
          </cell>
          <cell r="AH24"/>
          <cell r="AI24">
            <v>1</v>
          </cell>
          <cell r="AJ24">
            <v>2</v>
          </cell>
          <cell r="AK24">
            <v>0</v>
          </cell>
          <cell r="AL24">
            <v>0</v>
          </cell>
          <cell r="AM24">
            <v>15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20</v>
          </cell>
          <cell r="R25">
            <v>17</v>
          </cell>
          <cell r="S25">
            <v>205</v>
          </cell>
          <cell r="AB25" t="str">
            <v>105705-CECOF EL ALBA</v>
          </cell>
          <cell r="AC25"/>
          <cell r="AD25"/>
          <cell r="AE25">
            <v>0</v>
          </cell>
          <cell r="AF25"/>
          <cell r="AG25"/>
          <cell r="AH25"/>
          <cell r="AI25">
            <v>0</v>
          </cell>
          <cell r="AJ25">
            <v>1</v>
          </cell>
          <cell r="AK25">
            <v>0</v>
          </cell>
          <cell r="AL25"/>
          <cell r="AM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/>
          <cell r="Q26"/>
          <cell r="R26">
            <v>0</v>
          </cell>
          <cell r="S26">
            <v>0</v>
          </cell>
          <cell r="AB26" t="str">
            <v>200273-CECOF PUNTA MIRA</v>
          </cell>
          <cell r="AC26"/>
          <cell r="AD26"/>
          <cell r="AE26"/>
          <cell r="AF26"/>
          <cell r="AG26"/>
          <cell r="AH26"/>
          <cell r="AI26">
            <v>1</v>
          </cell>
          <cell r="AJ26">
            <v>8</v>
          </cell>
          <cell r="AK26">
            <v>0</v>
          </cell>
          <cell r="AL26">
            <v>14</v>
          </cell>
          <cell r="AM26">
            <v>23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0</v>
          </cell>
          <cell r="Q27">
            <v>1</v>
          </cell>
          <cell r="R27"/>
          <cell r="S27">
            <v>5</v>
          </cell>
          <cell r="AB27" t="str">
            <v>Total 04102-COQUIMBO</v>
          </cell>
          <cell r="AC27">
            <v>11</v>
          </cell>
          <cell r="AD27">
            <v>0</v>
          </cell>
          <cell r="AE27">
            <v>8</v>
          </cell>
          <cell r="AF27">
            <v>14</v>
          </cell>
          <cell r="AG27">
            <v>20</v>
          </cell>
          <cell r="AH27">
            <v>32</v>
          </cell>
          <cell r="AI27">
            <v>25</v>
          </cell>
          <cell r="AJ27">
            <v>36</v>
          </cell>
          <cell r="AK27">
            <v>19</v>
          </cell>
          <cell r="AL27">
            <v>19</v>
          </cell>
          <cell r="AM27">
            <v>184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4</v>
          </cell>
          <cell r="R28">
            <v>3</v>
          </cell>
          <cell r="S28">
            <v>39</v>
          </cell>
          <cell r="AB28" t="str">
            <v>04103-ANDACOLLO</v>
          </cell>
          <cell r="AC28"/>
          <cell r="AD28"/>
          <cell r="AE28"/>
          <cell r="AF28"/>
          <cell r="AG28"/>
          <cell r="AH28"/>
          <cell r="AI28"/>
          <cell r="AJ28"/>
          <cell r="AK28"/>
          <cell r="AL28"/>
          <cell r="AM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0</v>
          </cell>
          <cell r="Q29"/>
          <cell r="R29"/>
          <cell r="S29">
            <v>1</v>
          </cell>
          <cell r="AB29" t="str">
            <v>105106-HOSPITAL ANDACOLLO</v>
          </cell>
          <cell r="AC29">
            <v>1</v>
          </cell>
          <cell r="AD29">
            <v>1</v>
          </cell>
          <cell r="AE29">
            <v>4</v>
          </cell>
          <cell r="AF29">
            <v>0</v>
          </cell>
          <cell r="AG29">
            <v>2</v>
          </cell>
          <cell r="AH29">
            <v>1</v>
          </cell>
          <cell r="AI29">
            <v>2</v>
          </cell>
          <cell r="AJ29">
            <v>2</v>
          </cell>
          <cell r="AK29">
            <v>4</v>
          </cell>
          <cell r="AL29">
            <v>0</v>
          </cell>
          <cell r="AM29">
            <v>17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0</v>
          </cell>
          <cell r="R30">
            <v>0</v>
          </cell>
          <cell r="S30">
            <v>13</v>
          </cell>
          <cell r="AB30" t="str">
            <v>Total 04103-ANDACOLLO</v>
          </cell>
          <cell r="AC30">
            <v>1</v>
          </cell>
          <cell r="AD30">
            <v>1</v>
          </cell>
          <cell r="AE30">
            <v>4</v>
          </cell>
          <cell r="AF30">
            <v>0</v>
          </cell>
          <cell r="AG30">
            <v>2</v>
          </cell>
          <cell r="AH30">
            <v>1</v>
          </cell>
          <cell r="AI30">
            <v>2</v>
          </cell>
          <cell r="AJ30">
            <v>2</v>
          </cell>
          <cell r="AK30">
            <v>4</v>
          </cell>
          <cell r="AL30">
            <v>0</v>
          </cell>
          <cell r="AM30">
            <v>17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8</v>
          </cell>
          <cell r="Q31">
            <v>3</v>
          </cell>
          <cell r="R31">
            <v>5</v>
          </cell>
          <cell r="S31">
            <v>29</v>
          </cell>
          <cell r="AB31" t="str">
            <v>04104-LA HIGUERA</v>
          </cell>
          <cell r="AC31"/>
          <cell r="AD31"/>
          <cell r="AE31"/>
          <cell r="AF31"/>
          <cell r="AG31"/>
          <cell r="AH31"/>
          <cell r="AI31"/>
          <cell r="AJ31"/>
          <cell r="AK31"/>
          <cell r="AL31"/>
          <cell r="AM31"/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128</v>
          </cell>
          <cell r="P32">
            <v>118</v>
          </cell>
          <cell r="Q32">
            <v>95</v>
          </cell>
          <cell r="R32">
            <v>93</v>
          </cell>
          <cell r="S32">
            <v>954</v>
          </cell>
          <cell r="AB32" t="str">
            <v xml:space="preserve">105500-P.S.R. CALETA HORNOS        </v>
          </cell>
          <cell r="AC32"/>
          <cell r="AD32"/>
          <cell r="AE32"/>
          <cell r="AF32"/>
          <cell r="AG32"/>
          <cell r="AH32">
            <v>1</v>
          </cell>
          <cell r="AI32"/>
          <cell r="AJ32"/>
          <cell r="AK32"/>
          <cell r="AL32"/>
          <cell r="AM32">
            <v>1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S33"/>
          <cell r="AB33" t="str">
            <v>105506-P.S.R. EL TRAPICHE</v>
          </cell>
          <cell r="AC33"/>
          <cell r="AD33"/>
          <cell r="AE33"/>
          <cell r="AF33"/>
          <cell r="AG33"/>
          <cell r="AH33">
            <v>0</v>
          </cell>
          <cell r="AI33"/>
          <cell r="AJ33"/>
          <cell r="AK33"/>
          <cell r="AL33"/>
          <cell r="AM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3</v>
          </cell>
          <cell r="Q34">
            <v>3</v>
          </cell>
          <cell r="R34">
            <v>3</v>
          </cell>
          <cell r="S34">
            <v>33</v>
          </cell>
          <cell r="AB34" t="str">
            <v>Total 04104-LA HIGUERA</v>
          </cell>
          <cell r="AC34"/>
          <cell r="AD34"/>
          <cell r="AE34"/>
          <cell r="AF34"/>
          <cell r="AG34"/>
          <cell r="AH34">
            <v>1</v>
          </cell>
          <cell r="AI34"/>
          <cell r="AJ34"/>
          <cell r="AK34"/>
          <cell r="AL34"/>
          <cell r="AM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3</v>
          </cell>
          <cell r="Q35">
            <v>3</v>
          </cell>
          <cell r="R35">
            <v>3</v>
          </cell>
          <cell r="S35">
            <v>33</v>
          </cell>
          <cell r="AB35" t="str">
            <v>04105-PAIHUANO</v>
          </cell>
          <cell r="AC35"/>
          <cell r="AD35"/>
          <cell r="AE35"/>
          <cell r="AF35"/>
          <cell r="AG35"/>
          <cell r="AH35"/>
          <cell r="AI35"/>
          <cell r="AJ35"/>
          <cell r="AK35"/>
          <cell r="AL35"/>
          <cell r="AM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AB36" t="str">
            <v>105306-CES. PAIHUANO</v>
          </cell>
          <cell r="AC36"/>
          <cell r="AD36"/>
          <cell r="AE36">
            <v>0</v>
          </cell>
          <cell r="AF36"/>
          <cell r="AG36"/>
          <cell r="AH36"/>
          <cell r="AI36"/>
          <cell r="AJ36"/>
          <cell r="AK36"/>
          <cell r="AL36">
            <v>1</v>
          </cell>
          <cell r="AM36">
            <v>1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0</v>
          </cell>
          <cell r="O37"/>
          <cell r="P37"/>
          <cell r="Q37">
            <v>2</v>
          </cell>
          <cell r="R37">
            <v>0</v>
          </cell>
          <cell r="S37">
            <v>3</v>
          </cell>
          <cell r="AB37" t="str">
            <v>Total 04105-PAIHUANO</v>
          </cell>
          <cell r="AC37"/>
          <cell r="AD37"/>
          <cell r="AE37">
            <v>0</v>
          </cell>
          <cell r="AF37"/>
          <cell r="AG37"/>
          <cell r="AH37"/>
          <cell r="AI37"/>
          <cell r="AJ37"/>
          <cell r="AK37"/>
          <cell r="AL37">
            <v>1</v>
          </cell>
          <cell r="AM37">
            <v>1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0</v>
          </cell>
          <cell r="N38"/>
          <cell r="O38"/>
          <cell r="P38"/>
          <cell r="Q38"/>
          <cell r="R38"/>
          <cell r="S38">
            <v>0</v>
          </cell>
          <cell r="AB38" t="str">
            <v>04106-VICUÑA</v>
          </cell>
          <cell r="AC38"/>
          <cell r="AD38"/>
          <cell r="AE38"/>
          <cell r="AF38"/>
          <cell r="AG38"/>
          <cell r="AH38"/>
          <cell r="AI38"/>
          <cell r="AJ38"/>
          <cell r="AK38"/>
          <cell r="AL38"/>
          <cell r="AM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0</v>
          </cell>
          <cell r="N39">
            <v>0</v>
          </cell>
          <cell r="O39"/>
          <cell r="P39"/>
          <cell r="Q39"/>
          <cell r="R39">
            <v>0</v>
          </cell>
          <cell r="S39">
            <v>0</v>
          </cell>
          <cell r="AB39" t="str">
            <v>105107-HOSPITAL VICUÑA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/>
          <cell r="AK39">
            <v>2</v>
          </cell>
          <cell r="AL39">
            <v>0</v>
          </cell>
          <cell r="AM39">
            <v>2</v>
          </cell>
        </row>
        <row r="40">
          <cell r="H40" t="str">
            <v>105506-P.S.R. EL TRAPICHE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>
            <v>0</v>
          </cell>
          <cell r="S40">
            <v>0</v>
          </cell>
          <cell r="AB40" t="str">
            <v>105467-P.S.R. DIAGUITAS</v>
          </cell>
          <cell r="AC40"/>
          <cell r="AD40"/>
          <cell r="AE40">
            <v>0</v>
          </cell>
          <cell r="AF40"/>
          <cell r="AG40"/>
          <cell r="AH40"/>
          <cell r="AI40"/>
          <cell r="AJ40"/>
          <cell r="AK40"/>
          <cell r="AL40"/>
          <cell r="AM40">
            <v>0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/>
          <cell r="M41">
            <v>1</v>
          </cell>
          <cell r="N41">
            <v>0</v>
          </cell>
          <cell r="O41"/>
          <cell r="P41"/>
          <cell r="Q41">
            <v>2</v>
          </cell>
          <cell r="R41">
            <v>0</v>
          </cell>
          <cell r="S41">
            <v>3</v>
          </cell>
          <cell r="AB41" t="str">
            <v>105469-P.S.R. EL TAMBO</v>
          </cell>
          <cell r="AC41"/>
          <cell r="AD41"/>
          <cell r="AE41"/>
          <cell r="AF41"/>
          <cell r="AG41"/>
          <cell r="AH41"/>
          <cell r="AI41"/>
          <cell r="AJ41"/>
          <cell r="AK41">
            <v>1</v>
          </cell>
          <cell r="AL41"/>
          <cell r="AM41">
            <v>1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  <cell r="S42"/>
          <cell r="AB42" t="str">
            <v>105509-P.S.R. GUALLIGUAICA</v>
          </cell>
          <cell r="AC42"/>
          <cell r="AD42"/>
          <cell r="AE42"/>
          <cell r="AF42"/>
          <cell r="AG42">
            <v>1</v>
          </cell>
          <cell r="AH42"/>
          <cell r="AI42"/>
          <cell r="AJ42"/>
          <cell r="AK42"/>
          <cell r="AL42"/>
          <cell r="AM42">
            <v>1</v>
          </cell>
        </row>
        <row r="43">
          <cell r="H43" t="str">
            <v>105306-CES. PAIHUANO</v>
          </cell>
          <cell r="I43"/>
          <cell r="J43"/>
          <cell r="K43">
            <v>0</v>
          </cell>
          <cell r="L43"/>
          <cell r="M43"/>
          <cell r="N43"/>
          <cell r="O43">
            <v>0</v>
          </cell>
          <cell r="P43"/>
          <cell r="Q43">
            <v>0</v>
          </cell>
          <cell r="R43">
            <v>0</v>
          </cell>
          <cell r="S43">
            <v>0</v>
          </cell>
          <cell r="AB43" t="str">
            <v>Total 04106-VICUÑA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1</v>
          </cell>
          <cell r="AH43">
            <v>0</v>
          </cell>
          <cell r="AI43">
            <v>0</v>
          </cell>
          <cell r="AJ43"/>
          <cell r="AK43">
            <v>3</v>
          </cell>
          <cell r="AL43">
            <v>0</v>
          </cell>
          <cell r="AM43">
            <v>4</v>
          </cell>
        </row>
        <row r="44">
          <cell r="H44" t="str">
            <v>105475-P.S.R. HORCON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>
            <v>3</v>
          </cell>
          <cell r="S44">
            <v>3</v>
          </cell>
          <cell r="AB44" t="str">
            <v>04201-ILLAPEL</v>
          </cell>
          <cell r="AC44"/>
          <cell r="AD44"/>
          <cell r="AE44"/>
          <cell r="AF44"/>
          <cell r="AG44"/>
          <cell r="AH44"/>
          <cell r="AI44"/>
          <cell r="AJ44"/>
          <cell r="AK44"/>
          <cell r="AL44"/>
          <cell r="AM44"/>
        </row>
        <row r="45">
          <cell r="H45" t="str">
            <v>105476-P.S.R. MONTE GRANDE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>
            <v>0</v>
          </cell>
          <cell r="S45">
            <v>0</v>
          </cell>
          <cell r="AB45" t="str">
            <v>105103-HOSPITAL ILLAPEL</v>
          </cell>
          <cell r="AC45">
            <v>6</v>
          </cell>
          <cell r="AD45">
            <v>0</v>
          </cell>
          <cell r="AE45">
            <v>6</v>
          </cell>
          <cell r="AF45">
            <v>0</v>
          </cell>
          <cell r="AG45">
            <v>4</v>
          </cell>
          <cell r="AH45">
            <v>4</v>
          </cell>
          <cell r="AI45">
            <v>3</v>
          </cell>
          <cell r="AJ45">
            <v>3</v>
          </cell>
          <cell r="AK45">
            <v>1</v>
          </cell>
          <cell r="AL45">
            <v>5</v>
          </cell>
          <cell r="AM45">
            <v>32</v>
          </cell>
        </row>
        <row r="46">
          <cell r="H46" t="str">
            <v>105477-P.S.R. PISCO ELQUI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>
            <v>2</v>
          </cell>
          <cell r="S46">
            <v>2</v>
          </cell>
          <cell r="AB46" t="str">
            <v xml:space="preserve">105443-P.S.R. CARCAMO                   </v>
          </cell>
          <cell r="AC46"/>
          <cell r="AD46"/>
          <cell r="AE46"/>
          <cell r="AF46"/>
          <cell r="AG46"/>
          <cell r="AH46"/>
          <cell r="AI46">
            <v>0</v>
          </cell>
          <cell r="AJ46">
            <v>0</v>
          </cell>
          <cell r="AK46"/>
          <cell r="AL46"/>
          <cell r="AM46">
            <v>0</v>
          </cell>
        </row>
        <row r="47">
          <cell r="H47" t="str">
            <v>Total 04105-PAIHUANO</v>
          </cell>
          <cell r="I47"/>
          <cell r="J47"/>
          <cell r="K47">
            <v>0</v>
          </cell>
          <cell r="L47"/>
          <cell r="M47"/>
          <cell r="N47"/>
          <cell r="O47">
            <v>0</v>
          </cell>
          <cell r="P47"/>
          <cell r="Q47">
            <v>0</v>
          </cell>
          <cell r="R47">
            <v>5</v>
          </cell>
          <cell r="S47">
            <v>5</v>
          </cell>
          <cell r="AB47" t="str">
            <v>105444-P.S.R. HUINTIL</v>
          </cell>
          <cell r="AC47"/>
          <cell r="AD47"/>
          <cell r="AE47"/>
          <cell r="AF47">
            <v>0</v>
          </cell>
          <cell r="AG47"/>
          <cell r="AH47"/>
          <cell r="AI47"/>
          <cell r="AJ47"/>
          <cell r="AK47"/>
          <cell r="AL47">
            <v>0</v>
          </cell>
          <cell r="AM47">
            <v>0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AB48" t="str">
            <v>105445-P.S.R. LIMAHUIDA</v>
          </cell>
          <cell r="AC48"/>
          <cell r="AD48"/>
          <cell r="AE48"/>
          <cell r="AF48"/>
          <cell r="AG48">
            <v>0</v>
          </cell>
          <cell r="AH48"/>
          <cell r="AI48"/>
          <cell r="AJ48"/>
          <cell r="AK48"/>
          <cell r="AL48"/>
          <cell r="AM48">
            <v>0</v>
          </cell>
        </row>
        <row r="49">
          <cell r="H49" t="str">
            <v>105107-HOSPITAL VICUÑA</v>
          </cell>
          <cell r="I49">
            <v>5</v>
          </cell>
          <cell r="J49">
            <v>5</v>
          </cell>
          <cell r="K49">
            <v>10</v>
          </cell>
          <cell r="L49">
            <v>5</v>
          </cell>
          <cell r="M49">
            <v>6</v>
          </cell>
          <cell r="N49">
            <v>9</v>
          </cell>
          <cell r="O49">
            <v>7</v>
          </cell>
          <cell r="P49">
            <v>4</v>
          </cell>
          <cell r="Q49">
            <v>4</v>
          </cell>
          <cell r="R49">
            <v>8</v>
          </cell>
          <cell r="S49">
            <v>63</v>
          </cell>
          <cell r="AB49" t="str">
            <v>105448-P.S.R. SANTA VIRGINIA</v>
          </cell>
          <cell r="AC49"/>
          <cell r="AD49"/>
          <cell r="AE49"/>
          <cell r="AF49"/>
          <cell r="AG49"/>
          <cell r="AH49"/>
          <cell r="AI49"/>
          <cell r="AJ49">
            <v>0</v>
          </cell>
          <cell r="AK49"/>
          <cell r="AL49"/>
          <cell r="AM49">
            <v>0</v>
          </cell>
        </row>
        <row r="50">
          <cell r="H50" t="str">
            <v>105467-P.S.R. DIAGUITAS</v>
          </cell>
          <cell r="I50"/>
          <cell r="J50"/>
          <cell r="K50"/>
          <cell r="L50">
            <v>2</v>
          </cell>
          <cell r="M50">
            <v>2</v>
          </cell>
          <cell r="N50"/>
          <cell r="O50">
            <v>0</v>
          </cell>
          <cell r="P50">
            <v>0</v>
          </cell>
          <cell r="Q50">
            <v>0</v>
          </cell>
          <cell r="R50"/>
          <cell r="S50">
            <v>4</v>
          </cell>
          <cell r="AB50" t="str">
            <v>105485-P.S.R. PLAN DE HORNOS</v>
          </cell>
          <cell r="AC50"/>
          <cell r="AD50"/>
          <cell r="AE50">
            <v>1</v>
          </cell>
          <cell r="AF50"/>
          <cell r="AG50"/>
          <cell r="AH50"/>
          <cell r="AI50"/>
          <cell r="AJ50"/>
          <cell r="AK50"/>
          <cell r="AL50"/>
          <cell r="AM50">
            <v>1</v>
          </cell>
        </row>
        <row r="51">
          <cell r="H51" t="str">
            <v>105468-P.S.R. EL MOLLE</v>
          </cell>
          <cell r="I51">
            <v>0</v>
          </cell>
          <cell r="J51"/>
          <cell r="K51"/>
          <cell r="L51">
            <v>0</v>
          </cell>
          <cell r="M51">
            <v>1</v>
          </cell>
          <cell r="N51"/>
          <cell r="O51">
            <v>0</v>
          </cell>
          <cell r="P51"/>
          <cell r="Q51">
            <v>1</v>
          </cell>
          <cell r="R51"/>
          <cell r="S51">
            <v>2</v>
          </cell>
          <cell r="AB51" t="str">
            <v>105487-P.S.R. CAÑAS UNO</v>
          </cell>
          <cell r="AC51"/>
          <cell r="AD51"/>
          <cell r="AE51">
            <v>0</v>
          </cell>
          <cell r="AF51"/>
          <cell r="AG51"/>
          <cell r="AH51">
            <v>0</v>
          </cell>
          <cell r="AI51"/>
          <cell r="AJ51"/>
          <cell r="AK51">
            <v>0</v>
          </cell>
          <cell r="AL51"/>
          <cell r="AM51">
            <v>0</v>
          </cell>
        </row>
        <row r="52">
          <cell r="H52" t="str">
            <v>105469-P.S.R. EL TAMBO</v>
          </cell>
          <cell r="I52">
            <v>0</v>
          </cell>
          <cell r="J52"/>
          <cell r="K52"/>
          <cell r="L52">
            <v>1</v>
          </cell>
          <cell r="M52">
            <v>1</v>
          </cell>
          <cell r="N52">
            <v>3</v>
          </cell>
          <cell r="O52">
            <v>1</v>
          </cell>
          <cell r="P52">
            <v>2</v>
          </cell>
          <cell r="Q52">
            <v>2</v>
          </cell>
          <cell r="R52">
            <v>3</v>
          </cell>
          <cell r="S52">
            <v>13</v>
          </cell>
          <cell r="AB52" t="str">
            <v>105496-P.S.R. PINTACURA SUR</v>
          </cell>
          <cell r="AC52"/>
          <cell r="AD52">
            <v>1</v>
          </cell>
          <cell r="AE52"/>
          <cell r="AF52"/>
          <cell r="AG52">
            <v>1</v>
          </cell>
          <cell r="AH52"/>
          <cell r="AI52">
            <v>0</v>
          </cell>
          <cell r="AJ52"/>
          <cell r="AK52"/>
          <cell r="AL52"/>
          <cell r="AM52">
            <v>2</v>
          </cell>
        </row>
        <row r="53">
          <cell r="H53" t="str">
            <v>105470-P.S.R. HUANTA</v>
          </cell>
          <cell r="I53"/>
          <cell r="J53"/>
          <cell r="K53"/>
          <cell r="L53"/>
          <cell r="M53"/>
          <cell r="N53">
            <v>0</v>
          </cell>
          <cell r="O53"/>
          <cell r="P53"/>
          <cell r="Q53"/>
          <cell r="R53"/>
          <cell r="S53">
            <v>0</v>
          </cell>
          <cell r="AB53" t="str">
            <v>Total 04201-ILLAPEL</v>
          </cell>
          <cell r="AC53">
            <v>6</v>
          </cell>
          <cell r="AD53">
            <v>1</v>
          </cell>
          <cell r="AE53">
            <v>7</v>
          </cell>
          <cell r="AF53">
            <v>0</v>
          </cell>
          <cell r="AG53">
            <v>5</v>
          </cell>
          <cell r="AH53">
            <v>4</v>
          </cell>
          <cell r="AI53">
            <v>3</v>
          </cell>
          <cell r="AJ53">
            <v>3</v>
          </cell>
          <cell r="AK53">
            <v>1</v>
          </cell>
          <cell r="AL53">
            <v>5</v>
          </cell>
          <cell r="AM53">
            <v>35</v>
          </cell>
        </row>
        <row r="54">
          <cell r="H54" t="str">
            <v>105471-P.S.R. PERALILLO</v>
          </cell>
          <cell r="I54"/>
          <cell r="J54"/>
          <cell r="K54">
            <v>0</v>
          </cell>
          <cell r="L54"/>
          <cell r="M54">
            <v>1</v>
          </cell>
          <cell r="N54"/>
          <cell r="O54"/>
          <cell r="P54"/>
          <cell r="Q54">
            <v>1</v>
          </cell>
          <cell r="R54"/>
          <cell r="S54">
            <v>2</v>
          </cell>
          <cell r="AB54" t="str">
            <v>04202-CANELA</v>
          </cell>
          <cell r="AC54"/>
          <cell r="AD54"/>
          <cell r="AE54"/>
          <cell r="AF54"/>
          <cell r="AG54"/>
          <cell r="AH54"/>
          <cell r="AI54"/>
          <cell r="AJ54"/>
          <cell r="AK54"/>
          <cell r="AL54"/>
          <cell r="AM54"/>
        </row>
        <row r="55">
          <cell r="H55" t="str">
            <v>105472-P.S.R. RIVADAVIA</v>
          </cell>
          <cell r="I55"/>
          <cell r="J55"/>
          <cell r="K55"/>
          <cell r="L55">
            <v>0</v>
          </cell>
          <cell r="M55">
            <v>0</v>
          </cell>
          <cell r="N55"/>
          <cell r="O55"/>
          <cell r="P55"/>
          <cell r="Q55"/>
          <cell r="R55"/>
          <cell r="S55">
            <v>0</v>
          </cell>
          <cell r="AB55" t="str">
            <v>105309-CES. RURAL CANELA</v>
          </cell>
          <cell r="AC55"/>
          <cell r="AD55">
            <v>0</v>
          </cell>
          <cell r="AE55">
            <v>1</v>
          </cell>
          <cell r="AF55">
            <v>1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2</v>
          </cell>
        </row>
        <row r="56">
          <cell r="H56" t="str">
            <v>105473-P.S.R. TALCUNA</v>
          </cell>
          <cell r="I56">
            <v>1</v>
          </cell>
          <cell r="J56"/>
          <cell r="K56">
            <v>1</v>
          </cell>
          <cell r="L56"/>
          <cell r="M56">
            <v>1</v>
          </cell>
          <cell r="N56">
            <v>0</v>
          </cell>
          <cell r="O56">
            <v>1</v>
          </cell>
          <cell r="P56">
            <v>0</v>
          </cell>
          <cell r="Q56">
            <v>0</v>
          </cell>
          <cell r="R56">
            <v>0</v>
          </cell>
          <cell r="S56">
            <v>4</v>
          </cell>
          <cell r="AB56" t="str">
            <v xml:space="preserve">105450-P.S.R. MINCHA NORTE            </v>
          </cell>
          <cell r="AC56">
            <v>0</v>
          </cell>
          <cell r="AD56"/>
          <cell r="AE56"/>
          <cell r="AF56"/>
          <cell r="AG56"/>
          <cell r="AH56"/>
          <cell r="AI56"/>
          <cell r="AJ56">
            <v>0</v>
          </cell>
          <cell r="AK56"/>
          <cell r="AL56">
            <v>1</v>
          </cell>
          <cell r="AM56">
            <v>1</v>
          </cell>
        </row>
        <row r="57">
          <cell r="H57" t="str">
            <v>105474-P.S.R. CHAPILCA</v>
          </cell>
          <cell r="I57"/>
          <cell r="J57">
            <v>0</v>
          </cell>
          <cell r="K57"/>
          <cell r="L57"/>
          <cell r="M57"/>
          <cell r="N57"/>
          <cell r="O57">
            <v>0</v>
          </cell>
          <cell r="P57">
            <v>0</v>
          </cell>
          <cell r="Q57"/>
          <cell r="R57">
            <v>0</v>
          </cell>
          <cell r="S57">
            <v>0</v>
          </cell>
          <cell r="AB57" t="str">
            <v>105451-P.S.R. AGUA FRIA</v>
          </cell>
          <cell r="AC57"/>
          <cell r="AD57"/>
          <cell r="AE57"/>
          <cell r="AF57"/>
          <cell r="AG57"/>
          <cell r="AH57"/>
          <cell r="AI57"/>
          <cell r="AJ57"/>
          <cell r="AK57">
            <v>0</v>
          </cell>
          <cell r="AL57"/>
          <cell r="AM57">
            <v>0</v>
          </cell>
        </row>
        <row r="58">
          <cell r="H58" t="str">
            <v>105502-P.S.R. CALINGASTA</v>
          </cell>
          <cell r="I58">
            <v>0</v>
          </cell>
          <cell r="J58"/>
          <cell r="K58">
            <v>1</v>
          </cell>
          <cell r="L58">
            <v>2</v>
          </cell>
          <cell r="M58">
            <v>1</v>
          </cell>
          <cell r="N58">
            <v>0</v>
          </cell>
          <cell r="O58"/>
          <cell r="P58"/>
          <cell r="Q58">
            <v>0</v>
          </cell>
          <cell r="R58"/>
          <cell r="S58">
            <v>4</v>
          </cell>
          <cell r="AB58" t="str">
            <v>105483-P.S.R. LOS RULOS</v>
          </cell>
          <cell r="AC58"/>
          <cell r="AD58"/>
          <cell r="AE58"/>
          <cell r="AF58"/>
          <cell r="AG58">
            <v>0</v>
          </cell>
          <cell r="AH58"/>
          <cell r="AI58"/>
          <cell r="AJ58"/>
          <cell r="AK58">
            <v>0</v>
          </cell>
          <cell r="AL58"/>
          <cell r="AM58">
            <v>0</v>
          </cell>
        </row>
        <row r="59">
          <cell r="H59" t="str">
            <v>105509-P.S.R. GUALLIGUAICA</v>
          </cell>
          <cell r="I59"/>
          <cell r="J59"/>
          <cell r="K59"/>
          <cell r="L59"/>
          <cell r="M59">
            <v>1</v>
          </cell>
          <cell r="N59"/>
          <cell r="O59">
            <v>1</v>
          </cell>
          <cell r="P59"/>
          <cell r="Q59"/>
          <cell r="R59">
            <v>0</v>
          </cell>
          <cell r="S59">
            <v>2</v>
          </cell>
          <cell r="AB59" t="str">
            <v>105484-P.S.R. HUENTELAUQUEN</v>
          </cell>
          <cell r="AC59"/>
          <cell r="AD59"/>
          <cell r="AE59"/>
          <cell r="AF59">
            <v>0</v>
          </cell>
          <cell r="AG59"/>
          <cell r="AH59"/>
          <cell r="AI59"/>
          <cell r="AJ59"/>
          <cell r="AK59"/>
          <cell r="AL59"/>
          <cell r="AM59">
            <v>0</v>
          </cell>
        </row>
        <row r="60">
          <cell r="H60" t="str">
            <v>Total 04106-VICUÑA</v>
          </cell>
          <cell r="I60">
            <v>6</v>
          </cell>
          <cell r="J60">
            <v>5</v>
          </cell>
          <cell r="K60">
            <v>12</v>
          </cell>
          <cell r="L60">
            <v>10</v>
          </cell>
          <cell r="M60">
            <v>14</v>
          </cell>
          <cell r="N60">
            <v>12</v>
          </cell>
          <cell r="O60">
            <v>10</v>
          </cell>
          <cell r="P60">
            <v>6</v>
          </cell>
          <cell r="Q60">
            <v>8</v>
          </cell>
          <cell r="R60">
            <v>11</v>
          </cell>
          <cell r="S60">
            <v>94</v>
          </cell>
          <cell r="AB60" t="str">
            <v>105493-P.S.R. MINCHA SUR</v>
          </cell>
          <cell r="AC60"/>
          <cell r="AD60">
            <v>0</v>
          </cell>
          <cell r="AE60"/>
          <cell r="AF60"/>
          <cell r="AG60"/>
          <cell r="AH60">
            <v>0</v>
          </cell>
          <cell r="AI60">
            <v>0</v>
          </cell>
          <cell r="AJ60"/>
          <cell r="AK60"/>
          <cell r="AL60"/>
          <cell r="AM60">
            <v>0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  <cell r="S61"/>
          <cell r="AB61" t="str">
            <v>Total 04202-CANELA</v>
          </cell>
          <cell r="AC61">
            <v>0</v>
          </cell>
          <cell r="AD61">
            <v>0</v>
          </cell>
          <cell r="AE61">
            <v>1</v>
          </cell>
          <cell r="AF61">
            <v>1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1</v>
          </cell>
          <cell r="AM61">
            <v>3</v>
          </cell>
        </row>
        <row r="62">
          <cell r="H62" t="str">
            <v>105103-HOSPITAL ILLAPEL</v>
          </cell>
          <cell r="I62">
            <v>5</v>
          </cell>
          <cell r="J62">
            <v>4</v>
          </cell>
          <cell r="K62">
            <v>11</v>
          </cell>
          <cell r="L62">
            <v>2</v>
          </cell>
          <cell r="M62">
            <v>6</v>
          </cell>
          <cell r="N62">
            <v>2</v>
          </cell>
          <cell r="O62">
            <v>2</v>
          </cell>
          <cell r="P62">
            <v>7</v>
          </cell>
          <cell r="Q62">
            <v>4</v>
          </cell>
          <cell r="R62">
            <v>3</v>
          </cell>
          <cell r="S62">
            <v>46</v>
          </cell>
          <cell r="AB62" t="str">
            <v>04203-LOS VILOS</v>
          </cell>
          <cell r="AC62"/>
          <cell r="AD62"/>
          <cell r="AE62"/>
          <cell r="AF62"/>
          <cell r="AG62"/>
          <cell r="AH62"/>
          <cell r="AI62"/>
          <cell r="AJ62"/>
          <cell r="AK62"/>
          <cell r="AL62"/>
          <cell r="AM62"/>
        </row>
        <row r="63">
          <cell r="H63" t="str">
            <v>105326-CESFAM SAN RAFAEL</v>
          </cell>
          <cell r="I63">
            <v>2</v>
          </cell>
          <cell r="J63">
            <v>4</v>
          </cell>
          <cell r="K63">
            <v>2</v>
          </cell>
          <cell r="L63">
            <v>6</v>
          </cell>
          <cell r="M63">
            <v>7</v>
          </cell>
          <cell r="N63">
            <v>2</v>
          </cell>
          <cell r="O63">
            <v>9</v>
          </cell>
          <cell r="P63">
            <v>4</v>
          </cell>
          <cell r="Q63"/>
          <cell r="R63">
            <v>5</v>
          </cell>
          <cell r="S63">
            <v>41</v>
          </cell>
          <cell r="AB63" t="str">
            <v>105108-HOSPITAL LOS VILOS</v>
          </cell>
          <cell r="AC63">
            <v>3</v>
          </cell>
          <cell r="AD63">
            <v>5</v>
          </cell>
          <cell r="AE63">
            <v>7</v>
          </cell>
          <cell r="AF63"/>
          <cell r="AG63">
            <v>6</v>
          </cell>
          <cell r="AH63"/>
          <cell r="AI63">
            <v>0</v>
          </cell>
          <cell r="AJ63">
            <v>8</v>
          </cell>
          <cell r="AK63">
            <v>5</v>
          </cell>
          <cell r="AL63">
            <v>28</v>
          </cell>
          <cell r="AM63">
            <v>62</v>
          </cell>
        </row>
        <row r="64">
          <cell r="H64" t="str">
            <v xml:space="preserve">105443-P.S.R. CARCAMO                   </v>
          </cell>
          <cell r="I64"/>
          <cell r="J64"/>
          <cell r="K64">
            <v>0</v>
          </cell>
          <cell r="L64">
            <v>0</v>
          </cell>
          <cell r="M64"/>
          <cell r="N64"/>
          <cell r="O64">
            <v>0</v>
          </cell>
          <cell r="P64"/>
          <cell r="Q64">
            <v>0</v>
          </cell>
          <cell r="R64"/>
          <cell r="S64">
            <v>0</v>
          </cell>
          <cell r="AB64" t="str">
            <v xml:space="preserve">105478-P.S.R. CAIMANES                   </v>
          </cell>
          <cell r="AC64"/>
          <cell r="AD64"/>
          <cell r="AE64">
            <v>0</v>
          </cell>
          <cell r="AF64"/>
          <cell r="AG64"/>
          <cell r="AH64">
            <v>0</v>
          </cell>
          <cell r="AI64">
            <v>0</v>
          </cell>
          <cell r="AJ64"/>
          <cell r="AK64">
            <v>0</v>
          </cell>
          <cell r="AL64"/>
          <cell r="AM64">
            <v>0</v>
          </cell>
        </row>
        <row r="65">
          <cell r="H65" t="str">
            <v>105444-P.S.R. HUINTIL</v>
          </cell>
          <cell r="I65">
            <v>0</v>
          </cell>
          <cell r="J65"/>
          <cell r="K65"/>
          <cell r="L65">
            <v>1</v>
          </cell>
          <cell r="M65"/>
          <cell r="N65">
            <v>0</v>
          </cell>
          <cell r="O65"/>
          <cell r="P65"/>
          <cell r="Q65"/>
          <cell r="R65"/>
          <cell r="S65">
            <v>1</v>
          </cell>
          <cell r="AB65" t="str">
            <v>105480-P.S.R. QUILIMARI</v>
          </cell>
          <cell r="AC65"/>
          <cell r="AD65">
            <v>0</v>
          </cell>
          <cell r="AE65"/>
          <cell r="AF65"/>
          <cell r="AG65"/>
          <cell r="AH65"/>
          <cell r="AI65"/>
          <cell r="AJ65"/>
          <cell r="AK65"/>
          <cell r="AL65"/>
          <cell r="AM65">
            <v>0</v>
          </cell>
        </row>
        <row r="66">
          <cell r="H66" t="str">
            <v>105445-P.S.R. LIMAHUIDA</v>
          </cell>
          <cell r="I66"/>
          <cell r="J66">
            <v>0</v>
          </cell>
          <cell r="K66"/>
          <cell r="L66"/>
          <cell r="M66"/>
          <cell r="N66"/>
          <cell r="O66"/>
          <cell r="P66">
            <v>1</v>
          </cell>
          <cell r="Q66"/>
          <cell r="R66"/>
          <cell r="S66">
            <v>1</v>
          </cell>
          <cell r="AB66" t="str">
            <v>105511-P.S.R. LOS CONDORES</v>
          </cell>
          <cell r="AC66"/>
          <cell r="AD66"/>
          <cell r="AE66"/>
          <cell r="AF66"/>
          <cell r="AG66"/>
          <cell r="AH66"/>
          <cell r="AI66"/>
          <cell r="AJ66"/>
          <cell r="AK66">
            <v>0</v>
          </cell>
          <cell r="AL66"/>
          <cell r="AM66">
            <v>0</v>
          </cell>
        </row>
        <row r="67">
          <cell r="H67" t="str">
            <v>105448-P.S.R. SANTA VIRGINIA</v>
          </cell>
          <cell r="I67"/>
          <cell r="J67"/>
          <cell r="K67"/>
          <cell r="L67"/>
          <cell r="M67">
            <v>0</v>
          </cell>
          <cell r="N67">
            <v>3</v>
          </cell>
          <cell r="O67">
            <v>1</v>
          </cell>
          <cell r="P67"/>
          <cell r="Q67"/>
          <cell r="R67"/>
          <cell r="S67">
            <v>4</v>
          </cell>
          <cell r="AB67" t="str">
            <v>Total 04203-LOS VILOS</v>
          </cell>
          <cell r="AC67">
            <v>3</v>
          </cell>
          <cell r="AD67">
            <v>5</v>
          </cell>
          <cell r="AE67">
            <v>7</v>
          </cell>
          <cell r="AF67"/>
          <cell r="AG67">
            <v>6</v>
          </cell>
          <cell r="AH67">
            <v>0</v>
          </cell>
          <cell r="AI67">
            <v>0</v>
          </cell>
          <cell r="AJ67">
            <v>8</v>
          </cell>
          <cell r="AK67">
            <v>5</v>
          </cell>
          <cell r="AL67">
            <v>28</v>
          </cell>
          <cell r="AM67">
            <v>62</v>
          </cell>
        </row>
        <row r="68">
          <cell r="H68" t="str">
            <v>105485-P.S.R. PLAN DE HORNOS</v>
          </cell>
          <cell r="I68"/>
          <cell r="J68"/>
          <cell r="K68">
            <v>2</v>
          </cell>
          <cell r="L68"/>
          <cell r="M68">
            <v>0</v>
          </cell>
          <cell r="N68"/>
          <cell r="O68">
            <v>0</v>
          </cell>
          <cell r="P68">
            <v>0</v>
          </cell>
          <cell r="Q68"/>
          <cell r="R68"/>
          <cell r="S68">
            <v>2</v>
          </cell>
          <cell r="AB68" t="str">
            <v>04204-SALAMANCA</v>
          </cell>
          <cell r="AC68"/>
          <cell r="AD68"/>
          <cell r="AE68"/>
          <cell r="AF68"/>
          <cell r="AG68"/>
          <cell r="AH68"/>
          <cell r="AI68"/>
          <cell r="AJ68"/>
          <cell r="AK68"/>
          <cell r="AL68"/>
          <cell r="AM68"/>
        </row>
        <row r="69">
          <cell r="H69" t="str">
            <v>105487-P.S.R. CAÑAS UNO</v>
          </cell>
          <cell r="I69"/>
          <cell r="J69"/>
          <cell r="K69"/>
          <cell r="L69"/>
          <cell r="M69">
            <v>0</v>
          </cell>
          <cell r="N69">
            <v>0</v>
          </cell>
          <cell r="O69"/>
          <cell r="P69">
            <v>0</v>
          </cell>
          <cell r="Q69"/>
          <cell r="R69">
            <v>0</v>
          </cell>
          <cell r="S69">
            <v>0</v>
          </cell>
          <cell r="AB69" t="str">
            <v>105104-HOSPITAL SALAMANCA</v>
          </cell>
          <cell r="AC69"/>
          <cell r="AD69">
            <v>1</v>
          </cell>
          <cell r="AE69">
            <v>1</v>
          </cell>
          <cell r="AF69">
            <v>7</v>
          </cell>
          <cell r="AG69">
            <v>6</v>
          </cell>
          <cell r="AH69">
            <v>15</v>
          </cell>
          <cell r="AI69">
            <v>0</v>
          </cell>
          <cell r="AJ69">
            <v>4</v>
          </cell>
          <cell r="AK69">
            <v>1</v>
          </cell>
          <cell r="AL69">
            <v>4</v>
          </cell>
          <cell r="AM69">
            <v>39</v>
          </cell>
        </row>
        <row r="70">
          <cell r="H70" t="str">
            <v>105496-P.S.R. PINTACURA SUR</v>
          </cell>
          <cell r="I70">
            <v>1</v>
          </cell>
          <cell r="J70">
            <v>1</v>
          </cell>
          <cell r="K70">
            <v>2</v>
          </cell>
          <cell r="L70"/>
          <cell r="M70">
            <v>0</v>
          </cell>
          <cell r="N70">
            <v>0</v>
          </cell>
          <cell r="O70"/>
          <cell r="P70">
            <v>1</v>
          </cell>
          <cell r="Q70"/>
          <cell r="R70"/>
          <cell r="S70">
            <v>5</v>
          </cell>
          <cell r="AB70" t="str">
            <v xml:space="preserve">105452-P.S.R. CUNCUMEN                 </v>
          </cell>
          <cell r="AC70"/>
          <cell r="AD70">
            <v>0</v>
          </cell>
          <cell r="AE70">
            <v>1</v>
          </cell>
          <cell r="AF70">
            <v>0</v>
          </cell>
          <cell r="AG70">
            <v>0</v>
          </cell>
          <cell r="AH70">
            <v>1</v>
          </cell>
          <cell r="AI70">
            <v>0</v>
          </cell>
          <cell r="AJ70">
            <v>0</v>
          </cell>
          <cell r="AK70"/>
          <cell r="AL70"/>
          <cell r="AM70">
            <v>2</v>
          </cell>
        </row>
        <row r="71">
          <cell r="H71" t="str">
            <v>Total 04201-ILLAPEL</v>
          </cell>
          <cell r="I71">
            <v>8</v>
          </cell>
          <cell r="J71">
            <v>9</v>
          </cell>
          <cell r="K71">
            <v>17</v>
          </cell>
          <cell r="L71">
            <v>9</v>
          </cell>
          <cell r="M71">
            <v>13</v>
          </cell>
          <cell r="N71">
            <v>7</v>
          </cell>
          <cell r="O71">
            <v>12</v>
          </cell>
          <cell r="P71">
            <v>13</v>
          </cell>
          <cell r="Q71">
            <v>4</v>
          </cell>
          <cell r="R71">
            <v>8</v>
          </cell>
          <cell r="S71">
            <v>100</v>
          </cell>
          <cell r="AB71" t="str">
            <v>105453-P.S.R. TRANQUILLA</v>
          </cell>
          <cell r="AC71"/>
          <cell r="AD71">
            <v>0</v>
          </cell>
          <cell r="AE71">
            <v>0</v>
          </cell>
          <cell r="AF71"/>
          <cell r="AG71"/>
          <cell r="AH71"/>
          <cell r="AI71"/>
          <cell r="AJ71">
            <v>0</v>
          </cell>
          <cell r="AK71"/>
          <cell r="AL71"/>
          <cell r="AM71">
            <v>0</v>
          </cell>
        </row>
        <row r="72">
          <cell r="H72" t="str">
            <v>04202-CANELA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AB72" t="str">
            <v>105454-P.S.R. CUNLAGUA</v>
          </cell>
          <cell r="AC72"/>
          <cell r="AD72"/>
          <cell r="AE72">
            <v>0</v>
          </cell>
          <cell r="AF72"/>
          <cell r="AG72"/>
          <cell r="AH72"/>
          <cell r="AI72"/>
          <cell r="AJ72">
            <v>0</v>
          </cell>
          <cell r="AK72"/>
          <cell r="AL72">
            <v>0</v>
          </cell>
          <cell r="AM72">
            <v>0</v>
          </cell>
        </row>
        <row r="73">
          <cell r="H73" t="str">
            <v>105309-CES. RURAL CANELA</v>
          </cell>
          <cell r="I73">
            <v>3</v>
          </cell>
          <cell r="J73">
            <v>0</v>
          </cell>
          <cell r="K73">
            <v>3</v>
          </cell>
          <cell r="L73">
            <v>2</v>
          </cell>
          <cell r="M73">
            <v>3</v>
          </cell>
          <cell r="N73">
            <v>3</v>
          </cell>
          <cell r="O73">
            <v>0</v>
          </cell>
          <cell r="P73">
            <v>4</v>
          </cell>
          <cell r="Q73">
            <v>4</v>
          </cell>
          <cell r="R73">
            <v>3</v>
          </cell>
          <cell r="S73">
            <v>25</v>
          </cell>
          <cell r="AB73" t="str">
            <v>105455-P.S.R. CHILLEPIN</v>
          </cell>
          <cell r="AC73">
            <v>0</v>
          </cell>
          <cell r="AD73"/>
          <cell r="AE73">
            <v>1</v>
          </cell>
          <cell r="AF73">
            <v>0</v>
          </cell>
          <cell r="AG73">
            <v>0</v>
          </cell>
          <cell r="AH73">
            <v>0</v>
          </cell>
          <cell r="AI73"/>
          <cell r="AJ73">
            <v>1</v>
          </cell>
          <cell r="AK73">
            <v>0</v>
          </cell>
          <cell r="AL73"/>
          <cell r="AM73">
            <v>2</v>
          </cell>
        </row>
        <row r="74">
          <cell r="H74" t="str">
            <v xml:space="preserve">105450-P.S.R. MINCHA NORTE            </v>
          </cell>
          <cell r="I74">
            <v>1</v>
          </cell>
          <cell r="J74"/>
          <cell r="K74">
            <v>1</v>
          </cell>
          <cell r="L74"/>
          <cell r="M74"/>
          <cell r="N74">
            <v>1</v>
          </cell>
          <cell r="O74"/>
          <cell r="P74">
            <v>0</v>
          </cell>
          <cell r="Q74"/>
          <cell r="R74"/>
          <cell r="S74">
            <v>3</v>
          </cell>
          <cell r="AB74" t="str">
            <v>105457-P.S.R. SAN AGUSTIN</v>
          </cell>
          <cell r="AC74">
            <v>0</v>
          </cell>
          <cell r="AD74">
            <v>0</v>
          </cell>
          <cell r="AE74"/>
          <cell r="AF74">
            <v>0</v>
          </cell>
          <cell r="AG74"/>
          <cell r="AH74"/>
          <cell r="AI74"/>
          <cell r="AJ74"/>
          <cell r="AK74"/>
          <cell r="AL74">
            <v>0</v>
          </cell>
          <cell r="AM74">
            <v>0</v>
          </cell>
        </row>
        <row r="75">
          <cell r="H75" t="str">
            <v>105451-P.S.R. AGUA FRIA</v>
          </cell>
          <cell r="I75"/>
          <cell r="J75"/>
          <cell r="K75"/>
          <cell r="L75">
            <v>0</v>
          </cell>
          <cell r="M75">
            <v>0</v>
          </cell>
          <cell r="N75">
            <v>2</v>
          </cell>
          <cell r="O75"/>
          <cell r="P75"/>
          <cell r="Q75"/>
          <cell r="R75">
            <v>0</v>
          </cell>
          <cell r="S75">
            <v>2</v>
          </cell>
          <cell r="AB75" t="str">
            <v>105458-P.S.R. TAHUINCO</v>
          </cell>
          <cell r="AC75"/>
          <cell r="AD75"/>
          <cell r="AE75">
            <v>0</v>
          </cell>
          <cell r="AF75"/>
          <cell r="AG75"/>
          <cell r="AH75"/>
          <cell r="AI75"/>
          <cell r="AJ75"/>
          <cell r="AK75"/>
          <cell r="AL75">
            <v>0</v>
          </cell>
          <cell r="AM75">
            <v>0</v>
          </cell>
        </row>
        <row r="76">
          <cell r="H76" t="str">
            <v>105484-P.S.R. HUENTELAUQUEN</v>
          </cell>
          <cell r="I76"/>
          <cell r="J76"/>
          <cell r="K76">
            <v>0</v>
          </cell>
          <cell r="L76">
            <v>1</v>
          </cell>
          <cell r="M76"/>
          <cell r="N76"/>
          <cell r="O76"/>
          <cell r="P76"/>
          <cell r="Q76">
            <v>1</v>
          </cell>
          <cell r="R76">
            <v>0</v>
          </cell>
          <cell r="S76">
            <v>2</v>
          </cell>
          <cell r="AB76" t="str">
            <v>105491-P.S.R. QUELEN BAJO</v>
          </cell>
          <cell r="AC76">
            <v>0</v>
          </cell>
          <cell r="AD76"/>
          <cell r="AE76"/>
          <cell r="AF76"/>
          <cell r="AG76"/>
          <cell r="AH76"/>
          <cell r="AI76"/>
          <cell r="AJ76"/>
          <cell r="AK76">
            <v>0</v>
          </cell>
          <cell r="AL76">
            <v>0</v>
          </cell>
          <cell r="AM76">
            <v>0</v>
          </cell>
        </row>
        <row r="77">
          <cell r="H77" t="str">
            <v>105488-P.S.R. ESPIRITU SANTO</v>
          </cell>
          <cell r="I77"/>
          <cell r="J77">
            <v>0</v>
          </cell>
          <cell r="K77"/>
          <cell r="L77"/>
          <cell r="M77"/>
          <cell r="N77"/>
          <cell r="O77"/>
          <cell r="P77"/>
          <cell r="Q77"/>
          <cell r="R77"/>
          <cell r="S77">
            <v>0</v>
          </cell>
          <cell r="AB77" t="str">
            <v>105492-P.S.R. CAMISA</v>
          </cell>
          <cell r="AC77"/>
          <cell r="AD77">
            <v>0</v>
          </cell>
          <cell r="AE77"/>
          <cell r="AF77"/>
          <cell r="AG77"/>
          <cell r="AH77"/>
          <cell r="AI77"/>
          <cell r="AJ77"/>
          <cell r="AK77"/>
          <cell r="AL77"/>
          <cell r="AM77">
            <v>0</v>
          </cell>
        </row>
        <row r="78">
          <cell r="H78" t="str">
            <v>105493-P.S.R. MINCHA SUR</v>
          </cell>
          <cell r="I78"/>
          <cell r="J78"/>
          <cell r="K78"/>
          <cell r="L78"/>
          <cell r="M78"/>
          <cell r="N78"/>
          <cell r="O78">
            <v>1</v>
          </cell>
          <cell r="P78"/>
          <cell r="Q78"/>
          <cell r="R78"/>
          <cell r="S78">
            <v>1</v>
          </cell>
          <cell r="AB78" t="str">
            <v>105501-P.S.R. ARBOLEDA GRANDE</v>
          </cell>
          <cell r="AC78"/>
          <cell r="AD78"/>
          <cell r="AE78"/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/>
          <cell r="AK78">
            <v>1</v>
          </cell>
          <cell r="AL78"/>
          <cell r="AM78">
            <v>1</v>
          </cell>
        </row>
        <row r="79">
          <cell r="H79" t="str">
            <v>105497-P.S.R. JABONERIA</v>
          </cell>
          <cell r="I79"/>
          <cell r="J79"/>
          <cell r="K79"/>
          <cell r="L79"/>
          <cell r="M79"/>
          <cell r="N79"/>
          <cell r="O79">
            <v>0</v>
          </cell>
          <cell r="P79">
            <v>0</v>
          </cell>
          <cell r="Q79">
            <v>1</v>
          </cell>
          <cell r="R79"/>
          <cell r="S79">
            <v>1</v>
          </cell>
          <cell r="AB79" t="str">
            <v>Total 04204-SALAMANCA</v>
          </cell>
          <cell r="AC79">
            <v>0</v>
          </cell>
          <cell r="AD79">
            <v>1</v>
          </cell>
          <cell r="AE79">
            <v>3</v>
          </cell>
          <cell r="AF79">
            <v>7</v>
          </cell>
          <cell r="AG79">
            <v>6</v>
          </cell>
          <cell r="AH79">
            <v>16</v>
          </cell>
          <cell r="AI79">
            <v>0</v>
          </cell>
          <cell r="AJ79">
            <v>5</v>
          </cell>
          <cell r="AK79">
            <v>2</v>
          </cell>
          <cell r="AL79">
            <v>4</v>
          </cell>
          <cell r="AM79">
            <v>44</v>
          </cell>
        </row>
        <row r="80">
          <cell r="H80" t="str">
            <v>Total 04202-CANELA</v>
          </cell>
          <cell r="I80">
            <v>4</v>
          </cell>
          <cell r="J80">
            <v>0</v>
          </cell>
          <cell r="K80">
            <v>4</v>
          </cell>
          <cell r="L80">
            <v>3</v>
          </cell>
          <cell r="M80">
            <v>3</v>
          </cell>
          <cell r="N80">
            <v>6</v>
          </cell>
          <cell r="O80">
            <v>1</v>
          </cell>
          <cell r="P80">
            <v>4</v>
          </cell>
          <cell r="Q80">
            <v>6</v>
          </cell>
          <cell r="R80">
            <v>3</v>
          </cell>
          <cell r="S80">
            <v>34</v>
          </cell>
          <cell r="AB80" t="str">
            <v>04301-OVALLE</v>
          </cell>
          <cell r="AC80"/>
          <cell r="AD80"/>
          <cell r="AE80"/>
          <cell r="AF80"/>
          <cell r="AG80"/>
          <cell r="AH80"/>
          <cell r="AI80"/>
          <cell r="AJ80"/>
          <cell r="AK80"/>
          <cell r="AL80"/>
          <cell r="AM80"/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S81"/>
          <cell r="AB81" t="str">
            <v>105315-CES. RURAL C. DE TAMAYA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2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2</v>
          </cell>
        </row>
        <row r="82">
          <cell r="H82" t="str">
            <v>105108-HOSPITAL LOS VILOS</v>
          </cell>
          <cell r="I82">
            <v>4</v>
          </cell>
          <cell r="J82">
            <v>1</v>
          </cell>
          <cell r="K82">
            <v>4</v>
          </cell>
          <cell r="L82">
            <v>4</v>
          </cell>
          <cell r="M82">
            <v>3</v>
          </cell>
          <cell r="N82"/>
          <cell r="O82">
            <v>12</v>
          </cell>
          <cell r="P82">
            <v>11</v>
          </cell>
          <cell r="Q82">
            <v>9</v>
          </cell>
          <cell r="R82">
            <v>9</v>
          </cell>
          <cell r="S82">
            <v>57</v>
          </cell>
          <cell r="AB82" t="str">
            <v>105317-CES. JORGE JORDAN D.</v>
          </cell>
          <cell r="AC82">
            <v>1</v>
          </cell>
          <cell r="AD82"/>
          <cell r="AE82">
            <v>0</v>
          </cell>
          <cell r="AF82">
            <v>0</v>
          </cell>
          <cell r="AG82">
            <v>0</v>
          </cell>
          <cell r="AH82">
            <v>1</v>
          </cell>
          <cell r="AI82">
            <v>1</v>
          </cell>
          <cell r="AJ82">
            <v>4</v>
          </cell>
          <cell r="AK82">
            <v>2</v>
          </cell>
          <cell r="AL82">
            <v>1</v>
          </cell>
          <cell r="AM82">
            <v>10</v>
          </cell>
        </row>
        <row r="83">
          <cell r="H83" t="str">
            <v xml:space="preserve">105478-P.S.R. CAIMANES                   </v>
          </cell>
          <cell r="I83"/>
          <cell r="J83">
            <v>1</v>
          </cell>
          <cell r="K83">
            <v>3</v>
          </cell>
          <cell r="L83">
            <v>0</v>
          </cell>
          <cell r="M83">
            <v>0</v>
          </cell>
          <cell r="N83">
            <v>0</v>
          </cell>
          <cell r="O83">
            <v>4</v>
          </cell>
          <cell r="P83">
            <v>1</v>
          </cell>
          <cell r="Q83">
            <v>1</v>
          </cell>
          <cell r="R83">
            <v>1</v>
          </cell>
          <cell r="S83">
            <v>11</v>
          </cell>
          <cell r="AB83" t="str">
            <v>105322-CES. MARCOS MACUADA</v>
          </cell>
          <cell r="AC83">
            <v>2</v>
          </cell>
          <cell r="AD83"/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1</v>
          </cell>
          <cell r="AJ83">
            <v>3</v>
          </cell>
          <cell r="AK83">
            <v>0</v>
          </cell>
          <cell r="AL83"/>
          <cell r="AM83">
            <v>6</v>
          </cell>
        </row>
        <row r="84">
          <cell r="H84" t="str">
            <v>105479-P.S.R. GUANGUALI</v>
          </cell>
          <cell r="I84"/>
          <cell r="J84"/>
          <cell r="K84">
            <v>1</v>
          </cell>
          <cell r="L84"/>
          <cell r="M84"/>
          <cell r="N84"/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1</v>
          </cell>
          <cell r="AB84" t="str">
            <v>105324-CES. SOTAQUI</v>
          </cell>
          <cell r="AC84"/>
          <cell r="AD84">
            <v>0</v>
          </cell>
          <cell r="AE84"/>
          <cell r="AF84">
            <v>0</v>
          </cell>
          <cell r="AG84"/>
          <cell r="AH84"/>
          <cell r="AI84">
            <v>0</v>
          </cell>
          <cell r="AJ84">
            <v>0</v>
          </cell>
          <cell r="AK84"/>
          <cell r="AL84"/>
          <cell r="AM84">
            <v>0</v>
          </cell>
        </row>
        <row r="85">
          <cell r="H85" t="str">
            <v>105480-P.S.R. QUILIMARI</v>
          </cell>
          <cell r="I85">
            <v>0</v>
          </cell>
          <cell r="J85"/>
          <cell r="K85"/>
          <cell r="L85"/>
          <cell r="M85">
            <v>0</v>
          </cell>
          <cell r="N85">
            <v>0</v>
          </cell>
          <cell r="O85">
            <v>2</v>
          </cell>
          <cell r="P85"/>
          <cell r="Q85"/>
          <cell r="R85"/>
          <cell r="S85">
            <v>2</v>
          </cell>
          <cell r="AB85" t="str">
            <v xml:space="preserve">105416-P.S.R. CAMARICO                  </v>
          </cell>
          <cell r="AC85"/>
          <cell r="AD85">
            <v>0</v>
          </cell>
          <cell r="AE85"/>
          <cell r="AF85"/>
          <cell r="AG85">
            <v>1</v>
          </cell>
          <cell r="AH85">
            <v>1</v>
          </cell>
          <cell r="AI85">
            <v>0</v>
          </cell>
          <cell r="AJ85">
            <v>1</v>
          </cell>
          <cell r="AK85">
            <v>1</v>
          </cell>
          <cell r="AL85">
            <v>0</v>
          </cell>
          <cell r="AM85">
            <v>4</v>
          </cell>
        </row>
        <row r="86">
          <cell r="H86" t="str">
            <v>105481-P.S.R. TILAMA</v>
          </cell>
          <cell r="I86"/>
          <cell r="J86"/>
          <cell r="K86"/>
          <cell r="L86"/>
          <cell r="M86"/>
          <cell r="N86"/>
          <cell r="O86"/>
          <cell r="P86">
            <v>0</v>
          </cell>
          <cell r="Q86"/>
          <cell r="R86"/>
          <cell r="S86">
            <v>0</v>
          </cell>
          <cell r="AB86" t="str">
            <v>105417-P.S.R. ALCONES BAJOS</v>
          </cell>
          <cell r="AC86"/>
          <cell r="AD86"/>
          <cell r="AE86"/>
          <cell r="AF86"/>
          <cell r="AG86"/>
          <cell r="AH86">
            <v>5</v>
          </cell>
          <cell r="AI86"/>
          <cell r="AJ86"/>
          <cell r="AK86"/>
          <cell r="AL86"/>
          <cell r="AM86">
            <v>5</v>
          </cell>
        </row>
        <row r="87">
          <cell r="H87" t="str">
            <v>105511-P.S.R. LOS CONDORES</v>
          </cell>
          <cell r="I87"/>
          <cell r="J87"/>
          <cell r="K87"/>
          <cell r="L87"/>
          <cell r="M87"/>
          <cell r="N87"/>
          <cell r="O87">
            <v>0</v>
          </cell>
          <cell r="P87"/>
          <cell r="Q87"/>
          <cell r="R87">
            <v>1</v>
          </cell>
          <cell r="S87">
            <v>1</v>
          </cell>
          <cell r="AB87" t="str">
            <v>105419-P.S.R. LAS SOSSAS</v>
          </cell>
          <cell r="AC87"/>
          <cell r="AD87">
            <v>0</v>
          </cell>
          <cell r="AE87"/>
          <cell r="AF87"/>
          <cell r="AG87"/>
          <cell r="AH87"/>
          <cell r="AI87"/>
          <cell r="AJ87">
            <v>1</v>
          </cell>
          <cell r="AK87"/>
          <cell r="AL87"/>
          <cell r="AM87">
            <v>1</v>
          </cell>
        </row>
        <row r="88">
          <cell r="H88" t="str">
            <v>Total 04203-LOS VILOS</v>
          </cell>
          <cell r="I88">
            <v>4</v>
          </cell>
          <cell r="J88">
            <v>2</v>
          </cell>
          <cell r="K88">
            <v>8</v>
          </cell>
          <cell r="L88">
            <v>4</v>
          </cell>
          <cell r="M88">
            <v>3</v>
          </cell>
          <cell r="N88">
            <v>0</v>
          </cell>
          <cell r="O88">
            <v>18</v>
          </cell>
          <cell r="P88">
            <v>12</v>
          </cell>
          <cell r="Q88">
            <v>10</v>
          </cell>
          <cell r="R88">
            <v>11</v>
          </cell>
          <cell r="S88">
            <v>72</v>
          </cell>
          <cell r="AB88" t="str">
            <v>105420-P.S.R. LIMARI</v>
          </cell>
          <cell r="AC88"/>
          <cell r="AD88">
            <v>0</v>
          </cell>
          <cell r="AE88">
            <v>0</v>
          </cell>
          <cell r="AF88"/>
          <cell r="AG88"/>
          <cell r="AH88">
            <v>0</v>
          </cell>
          <cell r="AI88">
            <v>1</v>
          </cell>
          <cell r="AJ88"/>
          <cell r="AK88"/>
          <cell r="AL88"/>
          <cell r="AM88">
            <v>1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  <cell r="AB89" t="str">
            <v>105422-P.S.R. HORNILLOS</v>
          </cell>
          <cell r="AC89">
            <v>0</v>
          </cell>
          <cell r="AD89"/>
          <cell r="AE89"/>
          <cell r="AF89"/>
          <cell r="AG89"/>
          <cell r="AH89">
            <v>0</v>
          </cell>
          <cell r="AI89"/>
          <cell r="AJ89"/>
          <cell r="AK89"/>
          <cell r="AL89"/>
          <cell r="AM89">
            <v>0</v>
          </cell>
        </row>
        <row r="90">
          <cell r="H90" t="str">
            <v>105104-HOSPITAL SALAMANCA</v>
          </cell>
          <cell r="I90">
            <v>9</v>
          </cell>
          <cell r="J90">
            <v>6</v>
          </cell>
          <cell r="K90">
            <v>8</v>
          </cell>
          <cell r="L90">
            <v>4</v>
          </cell>
          <cell r="M90">
            <v>18</v>
          </cell>
          <cell r="N90">
            <v>7</v>
          </cell>
          <cell r="O90">
            <v>5</v>
          </cell>
          <cell r="P90">
            <v>13</v>
          </cell>
          <cell r="Q90">
            <v>5</v>
          </cell>
          <cell r="R90">
            <v>4</v>
          </cell>
          <cell r="S90">
            <v>79</v>
          </cell>
          <cell r="AB90" t="str">
            <v>105437-P.S.R. CHALINGA</v>
          </cell>
          <cell r="AC90"/>
          <cell r="AD90">
            <v>1</v>
          </cell>
          <cell r="AE90"/>
          <cell r="AF90">
            <v>0</v>
          </cell>
          <cell r="AG90">
            <v>0</v>
          </cell>
          <cell r="AH90"/>
          <cell r="AI90"/>
          <cell r="AJ90"/>
          <cell r="AK90"/>
          <cell r="AL90"/>
          <cell r="AM90">
            <v>1</v>
          </cell>
        </row>
        <row r="91">
          <cell r="H91" t="str">
            <v xml:space="preserve">105452-P.S.R. CUNCUMEN                 </v>
          </cell>
          <cell r="I91">
            <v>3</v>
          </cell>
          <cell r="J91">
            <v>1</v>
          </cell>
          <cell r="K91">
            <v>1</v>
          </cell>
          <cell r="L91">
            <v>2</v>
          </cell>
          <cell r="M91">
            <v>1</v>
          </cell>
          <cell r="N91">
            <v>4</v>
          </cell>
          <cell r="O91">
            <v>2</v>
          </cell>
          <cell r="P91">
            <v>4</v>
          </cell>
          <cell r="Q91">
            <v>4</v>
          </cell>
          <cell r="R91">
            <v>4</v>
          </cell>
          <cell r="S91">
            <v>26</v>
          </cell>
          <cell r="AB91" t="str">
            <v>105439-P.S.R. CERRO BLANCO</v>
          </cell>
          <cell r="AC91"/>
          <cell r="AD91">
            <v>0</v>
          </cell>
          <cell r="AE91"/>
          <cell r="AF91"/>
          <cell r="AG91"/>
          <cell r="AH91"/>
          <cell r="AI91"/>
          <cell r="AJ91"/>
          <cell r="AK91">
            <v>0</v>
          </cell>
          <cell r="AL91"/>
          <cell r="AM91">
            <v>0</v>
          </cell>
        </row>
        <row r="92">
          <cell r="H92" t="str">
            <v>105453-P.S.R. TRANQUILLA</v>
          </cell>
          <cell r="I92"/>
          <cell r="J92">
            <v>0</v>
          </cell>
          <cell r="K92"/>
          <cell r="L92">
            <v>2</v>
          </cell>
          <cell r="M92">
            <v>1</v>
          </cell>
          <cell r="N92">
            <v>2</v>
          </cell>
          <cell r="O92">
            <v>1</v>
          </cell>
          <cell r="P92">
            <v>1</v>
          </cell>
          <cell r="Q92"/>
          <cell r="R92"/>
          <cell r="S92">
            <v>7</v>
          </cell>
          <cell r="AB92" t="str">
            <v>105507-P.S.R. HUAMALATA</v>
          </cell>
          <cell r="AC92">
            <v>0</v>
          </cell>
          <cell r="AD92"/>
          <cell r="AE92"/>
          <cell r="AF92">
            <v>0</v>
          </cell>
          <cell r="AG92"/>
          <cell r="AH92">
            <v>5</v>
          </cell>
          <cell r="AI92">
            <v>0</v>
          </cell>
          <cell r="AJ92"/>
          <cell r="AK92">
            <v>0</v>
          </cell>
          <cell r="AL92">
            <v>1</v>
          </cell>
          <cell r="AM92">
            <v>6</v>
          </cell>
        </row>
        <row r="93">
          <cell r="H93" t="str">
            <v>105454-P.S.R. CUNLAGUA</v>
          </cell>
          <cell r="I93"/>
          <cell r="J93">
            <v>0</v>
          </cell>
          <cell r="K93">
            <v>0</v>
          </cell>
          <cell r="L93"/>
          <cell r="M93"/>
          <cell r="N93"/>
          <cell r="O93">
            <v>0</v>
          </cell>
          <cell r="P93"/>
          <cell r="Q93"/>
          <cell r="R93">
            <v>0</v>
          </cell>
          <cell r="S93">
            <v>0</v>
          </cell>
          <cell r="AB93" t="str">
            <v>105510-P.S.R. RECOLETA</v>
          </cell>
          <cell r="AC93"/>
          <cell r="AD93">
            <v>0</v>
          </cell>
          <cell r="AE93">
            <v>0</v>
          </cell>
          <cell r="AF93">
            <v>0</v>
          </cell>
          <cell r="AG93"/>
          <cell r="AH93"/>
          <cell r="AI93"/>
          <cell r="AJ93">
            <v>0</v>
          </cell>
          <cell r="AK93">
            <v>1</v>
          </cell>
          <cell r="AL93">
            <v>0</v>
          </cell>
          <cell r="AM93">
            <v>1</v>
          </cell>
        </row>
        <row r="94">
          <cell r="H94" t="str">
            <v>105455-P.S.R. CHILLEPIN</v>
          </cell>
          <cell r="I94">
            <v>1</v>
          </cell>
          <cell r="J94">
            <v>1</v>
          </cell>
          <cell r="K94">
            <v>2</v>
          </cell>
          <cell r="L94">
            <v>2</v>
          </cell>
          <cell r="M94">
            <v>0</v>
          </cell>
          <cell r="N94">
            <v>0</v>
          </cell>
          <cell r="O94">
            <v>1</v>
          </cell>
          <cell r="P94"/>
          <cell r="Q94">
            <v>0</v>
          </cell>
          <cell r="R94">
            <v>2</v>
          </cell>
          <cell r="S94">
            <v>9</v>
          </cell>
          <cell r="AB94" t="str">
            <v>105722-CECOF SAN JOSE DE LA DEHESA</v>
          </cell>
          <cell r="AC94"/>
          <cell r="AD94"/>
          <cell r="AE94"/>
          <cell r="AF94"/>
          <cell r="AG94"/>
          <cell r="AH94">
            <v>0</v>
          </cell>
          <cell r="AI94"/>
          <cell r="AJ94"/>
          <cell r="AK94"/>
          <cell r="AL94"/>
          <cell r="AM94">
            <v>0</v>
          </cell>
        </row>
        <row r="95">
          <cell r="H95" t="str">
            <v>105456-P.S.R. LLIMPO</v>
          </cell>
          <cell r="I95"/>
          <cell r="J95">
            <v>0</v>
          </cell>
          <cell r="K95">
            <v>0</v>
          </cell>
          <cell r="L95"/>
          <cell r="M95"/>
          <cell r="N95"/>
          <cell r="O95">
            <v>0</v>
          </cell>
          <cell r="P95">
            <v>3</v>
          </cell>
          <cell r="Q95">
            <v>1</v>
          </cell>
          <cell r="R95">
            <v>2</v>
          </cell>
          <cell r="S95">
            <v>6</v>
          </cell>
          <cell r="AB95" t="str">
            <v>105723-CECOF LIMARI</v>
          </cell>
          <cell r="AC95"/>
          <cell r="AD95"/>
          <cell r="AE95"/>
          <cell r="AF95"/>
          <cell r="AG95"/>
          <cell r="AH95"/>
          <cell r="AI95">
            <v>1</v>
          </cell>
          <cell r="AJ95"/>
          <cell r="AK95">
            <v>0</v>
          </cell>
          <cell r="AL95"/>
          <cell r="AM95">
            <v>1</v>
          </cell>
        </row>
        <row r="96">
          <cell r="H96" t="str">
            <v>105457-P.S.R. SAN AGUSTIN</v>
          </cell>
          <cell r="I96"/>
          <cell r="J96"/>
          <cell r="K96"/>
          <cell r="L96"/>
          <cell r="M96">
            <v>2</v>
          </cell>
          <cell r="N96">
            <v>0</v>
          </cell>
          <cell r="O96"/>
          <cell r="P96">
            <v>1</v>
          </cell>
          <cell r="Q96"/>
          <cell r="R96">
            <v>2</v>
          </cell>
          <cell r="S96">
            <v>5</v>
          </cell>
          <cell r="AB96" t="str">
            <v>200258-CECOF LOS COPIHUES</v>
          </cell>
          <cell r="AC96"/>
          <cell r="AD96"/>
          <cell r="AE96"/>
          <cell r="AF96"/>
          <cell r="AG96"/>
          <cell r="AH96"/>
          <cell r="AI96"/>
          <cell r="AJ96"/>
          <cell r="AK96">
            <v>0</v>
          </cell>
          <cell r="AL96">
            <v>0</v>
          </cell>
          <cell r="AM96">
            <v>0</v>
          </cell>
        </row>
        <row r="97">
          <cell r="H97" t="str">
            <v>105458-P.S.R. TAHUINCO</v>
          </cell>
          <cell r="I97"/>
          <cell r="J97"/>
          <cell r="K97">
            <v>0</v>
          </cell>
          <cell r="L97"/>
          <cell r="M97">
            <v>0</v>
          </cell>
          <cell r="N97">
            <v>0</v>
          </cell>
          <cell r="O97">
            <v>1</v>
          </cell>
          <cell r="P97">
            <v>0</v>
          </cell>
          <cell r="Q97">
            <v>0</v>
          </cell>
          <cell r="R97">
            <v>1</v>
          </cell>
          <cell r="S97">
            <v>2</v>
          </cell>
          <cell r="AB97" t="str">
            <v>200367-CECOF COLONIA LIMARÍ</v>
          </cell>
          <cell r="AC97"/>
          <cell r="AD97"/>
          <cell r="AE97"/>
          <cell r="AF97"/>
          <cell r="AG97"/>
          <cell r="AH97"/>
          <cell r="AI97"/>
          <cell r="AJ97"/>
          <cell r="AK97">
            <v>0</v>
          </cell>
          <cell r="AL97"/>
          <cell r="AM97">
            <v>0</v>
          </cell>
        </row>
        <row r="98">
          <cell r="H98" t="str">
            <v>105491-P.S.R. QUELEN BAJO</v>
          </cell>
          <cell r="I98"/>
          <cell r="J98"/>
          <cell r="K98"/>
          <cell r="L98"/>
          <cell r="M98"/>
          <cell r="N98">
            <v>0</v>
          </cell>
          <cell r="O98">
            <v>0</v>
          </cell>
          <cell r="P98">
            <v>2</v>
          </cell>
          <cell r="Q98">
            <v>0</v>
          </cell>
          <cell r="R98"/>
          <cell r="S98">
            <v>2</v>
          </cell>
          <cell r="AB98" t="str">
            <v>Total 04301-OVALLE</v>
          </cell>
          <cell r="AC98">
            <v>3</v>
          </cell>
          <cell r="AD98">
            <v>1</v>
          </cell>
          <cell r="AE98">
            <v>0</v>
          </cell>
          <cell r="AF98">
            <v>0</v>
          </cell>
          <cell r="AG98">
            <v>3</v>
          </cell>
          <cell r="AH98">
            <v>12</v>
          </cell>
          <cell r="AI98">
            <v>4</v>
          </cell>
          <cell r="AJ98">
            <v>9</v>
          </cell>
          <cell r="AK98">
            <v>4</v>
          </cell>
          <cell r="AL98">
            <v>2</v>
          </cell>
          <cell r="AM98">
            <v>38</v>
          </cell>
        </row>
        <row r="99">
          <cell r="H99" t="str">
            <v>105492-P.S.R. CAMISA</v>
          </cell>
          <cell r="I99">
            <v>0</v>
          </cell>
          <cell r="J99">
            <v>0</v>
          </cell>
          <cell r="K99"/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/>
          <cell r="Q99"/>
          <cell r="R99"/>
          <cell r="S99">
            <v>0</v>
          </cell>
          <cell r="AB99" t="str">
            <v>04302-COMBARBALÁ</v>
          </cell>
          <cell r="AC99"/>
          <cell r="AD99"/>
          <cell r="AE99"/>
          <cell r="AF99"/>
          <cell r="AG99"/>
          <cell r="AH99"/>
          <cell r="AI99"/>
          <cell r="AJ99"/>
          <cell r="AK99"/>
          <cell r="AL99"/>
          <cell r="AM99"/>
        </row>
        <row r="100">
          <cell r="H100" t="str">
            <v>105501-P.S.R. ARBOLEDA GRANDE</v>
          </cell>
          <cell r="I100"/>
          <cell r="J100">
            <v>0</v>
          </cell>
          <cell r="K100"/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/>
          <cell r="R100">
            <v>1</v>
          </cell>
          <cell r="S100">
            <v>6</v>
          </cell>
          <cell r="AB100" t="str">
            <v>105105-HOSPITAL COMBARBALA</v>
          </cell>
          <cell r="AC100">
            <v>4</v>
          </cell>
          <cell r="AD100">
            <v>0</v>
          </cell>
          <cell r="AE100">
            <v>4</v>
          </cell>
          <cell r="AF100">
            <v>0</v>
          </cell>
          <cell r="AG100">
            <v>2</v>
          </cell>
          <cell r="AH100">
            <v>0</v>
          </cell>
          <cell r="AI100">
            <v>1</v>
          </cell>
          <cell r="AJ100">
            <v>0</v>
          </cell>
          <cell r="AK100">
            <v>1</v>
          </cell>
          <cell r="AL100">
            <v>0</v>
          </cell>
          <cell r="AM100">
            <v>12</v>
          </cell>
        </row>
        <row r="101">
          <cell r="H101" t="str">
            <v>Total 04204-SALAMANCA</v>
          </cell>
          <cell r="I101">
            <v>13</v>
          </cell>
          <cell r="J101">
            <v>8</v>
          </cell>
          <cell r="K101">
            <v>11</v>
          </cell>
          <cell r="L101">
            <v>10</v>
          </cell>
          <cell r="M101">
            <v>23</v>
          </cell>
          <cell r="N101">
            <v>13</v>
          </cell>
          <cell r="O101">
            <v>12</v>
          </cell>
          <cell r="P101">
            <v>26</v>
          </cell>
          <cell r="Q101">
            <v>10</v>
          </cell>
          <cell r="R101">
            <v>16</v>
          </cell>
          <cell r="S101">
            <v>142</v>
          </cell>
          <cell r="AB101" t="str">
            <v>105434-P.S.R. SAN MARCOS</v>
          </cell>
          <cell r="AC101"/>
          <cell r="AD101">
            <v>0</v>
          </cell>
          <cell r="AE101"/>
          <cell r="AF101">
            <v>0</v>
          </cell>
          <cell r="AG101"/>
          <cell r="AH101">
            <v>1</v>
          </cell>
          <cell r="AI101"/>
          <cell r="AJ101"/>
          <cell r="AK101">
            <v>0</v>
          </cell>
          <cell r="AL101"/>
          <cell r="AM101">
            <v>1</v>
          </cell>
        </row>
        <row r="102">
          <cell r="H102" t="str">
            <v>04301-OVALLE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  <cell r="S102"/>
          <cell r="AB102" t="str">
            <v>105441-P.S.R. MANQUEHUA</v>
          </cell>
          <cell r="AC102">
            <v>0</v>
          </cell>
          <cell r="AD102"/>
          <cell r="AE102"/>
          <cell r="AF102">
            <v>0</v>
          </cell>
          <cell r="AG102"/>
          <cell r="AH102"/>
          <cell r="AI102">
            <v>0</v>
          </cell>
          <cell r="AJ102">
            <v>0</v>
          </cell>
          <cell r="AK102"/>
          <cell r="AL102">
            <v>0</v>
          </cell>
          <cell r="AM102">
            <v>0</v>
          </cell>
        </row>
        <row r="103">
          <cell r="H103" t="str">
            <v>105315-CES. RURAL C. DE TAMAYA</v>
          </cell>
          <cell r="I103">
            <v>10</v>
          </cell>
          <cell r="J103">
            <v>6</v>
          </cell>
          <cell r="K103">
            <v>2</v>
          </cell>
          <cell r="L103">
            <v>7</v>
          </cell>
          <cell r="M103">
            <v>7</v>
          </cell>
          <cell r="N103">
            <v>9</v>
          </cell>
          <cell r="O103">
            <v>6</v>
          </cell>
          <cell r="P103">
            <v>7</v>
          </cell>
          <cell r="Q103">
            <v>1</v>
          </cell>
          <cell r="R103">
            <v>2</v>
          </cell>
          <cell r="S103">
            <v>57</v>
          </cell>
          <cell r="AB103" t="str">
            <v xml:space="preserve">105459-P.S.R. BARRANCAS                </v>
          </cell>
          <cell r="AC103"/>
          <cell r="AD103"/>
          <cell r="AE103"/>
          <cell r="AF103"/>
          <cell r="AG103"/>
          <cell r="AH103"/>
          <cell r="AI103"/>
          <cell r="AJ103">
            <v>0</v>
          </cell>
          <cell r="AK103"/>
          <cell r="AL103"/>
          <cell r="AM103">
            <v>0</v>
          </cell>
        </row>
        <row r="104">
          <cell r="H104" t="str">
            <v>105317-CES. JORGE JORDAN D.</v>
          </cell>
          <cell r="I104">
            <v>7</v>
          </cell>
          <cell r="J104">
            <v>4</v>
          </cell>
          <cell r="K104">
            <v>7</v>
          </cell>
          <cell r="L104">
            <v>7</v>
          </cell>
          <cell r="M104">
            <v>10</v>
          </cell>
          <cell r="N104">
            <v>5</v>
          </cell>
          <cell r="O104">
            <v>7</v>
          </cell>
          <cell r="P104">
            <v>6</v>
          </cell>
          <cell r="Q104">
            <v>2</v>
          </cell>
          <cell r="R104">
            <v>5</v>
          </cell>
          <cell r="S104">
            <v>60</v>
          </cell>
          <cell r="AB104" t="str">
            <v>105460-P.S.R. COGOTI 18</v>
          </cell>
          <cell r="AC104"/>
          <cell r="AD104"/>
          <cell r="AE104"/>
          <cell r="AF104"/>
          <cell r="AG104">
            <v>0</v>
          </cell>
          <cell r="AH104">
            <v>0</v>
          </cell>
          <cell r="AI104"/>
          <cell r="AJ104"/>
          <cell r="AK104"/>
          <cell r="AL104"/>
          <cell r="AM104">
            <v>0</v>
          </cell>
        </row>
        <row r="105">
          <cell r="H105" t="str">
            <v>105322-CES. MARCOS MACUADA</v>
          </cell>
          <cell r="I105">
            <v>12</v>
          </cell>
          <cell r="J105">
            <v>20</v>
          </cell>
          <cell r="K105">
            <v>18</v>
          </cell>
          <cell r="L105">
            <v>17</v>
          </cell>
          <cell r="M105">
            <v>8</v>
          </cell>
          <cell r="N105">
            <v>17</v>
          </cell>
          <cell r="O105">
            <v>14</v>
          </cell>
          <cell r="P105">
            <v>15</v>
          </cell>
          <cell r="Q105">
            <v>7</v>
          </cell>
          <cell r="R105">
            <v>12</v>
          </cell>
          <cell r="S105">
            <v>140</v>
          </cell>
          <cell r="AB105" t="str">
            <v>105461-P.S.R. EL HUACHO</v>
          </cell>
          <cell r="AC105">
            <v>0</v>
          </cell>
          <cell r="AD105"/>
          <cell r="AE105"/>
          <cell r="AF105">
            <v>0</v>
          </cell>
          <cell r="AG105"/>
          <cell r="AH105"/>
          <cell r="AI105"/>
          <cell r="AJ105"/>
          <cell r="AK105">
            <v>0</v>
          </cell>
          <cell r="AL105"/>
          <cell r="AM105">
            <v>0</v>
          </cell>
        </row>
        <row r="106">
          <cell r="H106" t="str">
            <v>105324-CES. SOTAQUI</v>
          </cell>
          <cell r="I106"/>
          <cell r="J106">
            <v>7</v>
          </cell>
          <cell r="K106">
            <v>5</v>
          </cell>
          <cell r="L106">
            <v>0</v>
          </cell>
          <cell r="M106"/>
          <cell r="N106"/>
          <cell r="O106">
            <v>3</v>
          </cell>
          <cell r="P106">
            <v>5</v>
          </cell>
          <cell r="Q106">
            <v>1</v>
          </cell>
          <cell r="R106">
            <v>1</v>
          </cell>
          <cell r="S106">
            <v>22</v>
          </cell>
          <cell r="AB106" t="str">
            <v>105462-P.S.R. EL SAUCE</v>
          </cell>
          <cell r="AC106"/>
          <cell r="AD106"/>
          <cell r="AE106"/>
          <cell r="AF106"/>
          <cell r="AG106"/>
          <cell r="AH106"/>
          <cell r="AI106"/>
          <cell r="AJ106">
            <v>0</v>
          </cell>
          <cell r="AK106"/>
          <cell r="AL106"/>
          <cell r="AM106">
            <v>0</v>
          </cell>
        </row>
        <row r="107">
          <cell r="H107" t="str">
            <v>105415-P.S.R. BARRAZA</v>
          </cell>
          <cell r="I107"/>
          <cell r="J107">
            <v>1</v>
          </cell>
          <cell r="K107"/>
          <cell r="L107"/>
          <cell r="M107"/>
          <cell r="N107"/>
          <cell r="O107"/>
          <cell r="P107"/>
          <cell r="Q107"/>
          <cell r="R107"/>
          <cell r="S107">
            <v>1</v>
          </cell>
          <cell r="AB107" t="str">
            <v>105463-P.S.R. QUILITAPIA</v>
          </cell>
          <cell r="AC107"/>
          <cell r="AD107"/>
          <cell r="AE107">
            <v>0</v>
          </cell>
          <cell r="AF107"/>
          <cell r="AG107"/>
          <cell r="AH107"/>
          <cell r="AI107">
            <v>0</v>
          </cell>
          <cell r="AJ107"/>
          <cell r="AK107"/>
          <cell r="AL107"/>
          <cell r="AM107">
            <v>0</v>
          </cell>
        </row>
        <row r="108">
          <cell r="H108" t="str">
            <v xml:space="preserve">105416-P.S.R. CAMARICO                  </v>
          </cell>
          <cell r="I108">
            <v>0</v>
          </cell>
          <cell r="J108">
            <v>0</v>
          </cell>
          <cell r="K108">
            <v>1</v>
          </cell>
          <cell r="L108">
            <v>0</v>
          </cell>
          <cell r="M108">
            <v>2</v>
          </cell>
          <cell r="N108">
            <v>0</v>
          </cell>
          <cell r="O108"/>
          <cell r="P108">
            <v>0</v>
          </cell>
          <cell r="Q108"/>
          <cell r="R108">
            <v>1</v>
          </cell>
          <cell r="S108">
            <v>4</v>
          </cell>
          <cell r="AB108" t="str">
            <v>105464-P.S.R. LA LIGUA</v>
          </cell>
          <cell r="AC108"/>
          <cell r="AD108"/>
          <cell r="AE108"/>
          <cell r="AF108"/>
          <cell r="AG108"/>
          <cell r="AH108">
            <v>0</v>
          </cell>
          <cell r="AI108">
            <v>0</v>
          </cell>
          <cell r="AJ108">
            <v>0</v>
          </cell>
          <cell r="AK108"/>
          <cell r="AL108"/>
          <cell r="AM108">
            <v>0</v>
          </cell>
        </row>
        <row r="109">
          <cell r="H109" t="str">
            <v>105417-P.S.R. ALCONES BAJOS</v>
          </cell>
          <cell r="I109">
            <v>0</v>
          </cell>
          <cell r="J109"/>
          <cell r="K109">
            <v>0</v>
          </cell>
          <cell r="L109">
            <v>1</v>
          </cell>
          <cell r="M109"/>
          <cell r="N109">
            <v>1</v>
          </cell>
          <cell r="O109"/>
          <cell r="P109"/>
          <cell r="Q109">
            <v>0</v>
          </cell>
          <cell r="R109"/>
          <cell r="S109">
            <v>2</v>
          </cell>
          <cell r="AB109" t="str">
            <v>105465-P.S.R. RAMADILLA</v>
          </cell>
          <cell r="AC109"/>
          <cell r="AD109"/>
          <cell r="AE109"/>
          <cell r="AF109">
            <v>0</v>
          </cell>
          <cell r="AG109"/>
          <cell r="AH109"/>
          <cell r="AI109">
            <v>0</v>
          </cell>
          <cell r="AJ109"/>
          <cell r="AK109">
            <v>0</v>
          </cell>
          <cell r="AL109">
            <v>0</v>
          </cell>
          <cell r="AM109">
            <v>0</v>
          </cell>
        </row>
        <row r="110">
          <cell r="H110" t="str">
            <v>105419-P.S.R. LAS SOSSAS</v>
          </cell>
          <cell r="I110"/>
          <cell r="J110"/>
          <cell r="K110">
            <v>1</v>
          </cell>
          <cell r="L110"/>
          <cell r="M110"/>
          <cell r="N110">
            <v>1</v>
          </cell>
          <cell r="O110"/>
          <cell r="P110"/>
          <cell r="Q110">
            <v>1</v>
          </cell>
          <cell r="R110"/>
          <cell r="S110">
            <v>3</v>
          </cell>
          <cell r="AB110" t="str">
            <v>105466-P.S.R. VALLE HERMOSO</v>
          </cell>
          <cell r="AC110"/>
          <cell r="AD110"/>
          <cell r="AE110"/>
          <cell r="AF110"/>
          <cell r="AG110"/>
          <cell r="AH110"/>
          <cell r="AI110">
            <v>0</v>
          </cell>
          <cell r="AJ110"/>
          <cell r="AK110"/>
          <cell r="AL110"/>
          <cell r="AM110">
            <v>0</v>
          </cell>
        </row>
        <row r="111">
          <cell r="H111" t="str">
            <v>105420-P.S.R. LIMARI</v>
          </cell>
          <cell r="I111">
            <v>0</v>
          </cell>
          <cell r="J111">
            <v>1</v>
          </cell>
          <cell r="K111">
            <v>1</v>
          </cell>
          <cell r="L111"/>
          <cell r="M111">
            <v>2</v>
          </cell>
          <cell r="N111">
            <v>2</v>
          </cell>
          <cell r="O111">
            <v>2</v>
          </cell>
          <cell r="P111">
            <v>1</v>
          </cell>
          <cell r="Q111"/>
          <cell r="R111"/>
          <cell r="S111">
            <v>9</v>
          </cell>
          <cell r="AB111" t="str">
            <v>105490-P.S.R. EL DURAZNO</v>
          </cell>
          <cell r="AC111"/>
          <cell r="AD111"/>
          <cell r="AE111"/>
          <cell r="AF111"/>
          <cell r="AG111">
            <v>0</v>
          </cell>
          <cell r="AH111"/>
          <cell r="AI111"/>
          <cell r="AJ111"/>
          <cell r="AK111"/>
          <cell r="AL111"/>
          <cell r="AM111">
            <v>0</v>
          </cell>
        </row>
        <row r="112">
          <cell r="H112" t="str">
            <v>105422-P.S.R. HORNILLOS</v>
          </cell>
          <cell r="I112"/>
          <cell r="J112"/>
          <cell r="K112"/>
          <cell r="L112"/>
          <cell r="M112"/>
          <cell r="N112"/>
          <cell r="O112"/>
          <cell r="P112">
            <v>1</v>
          </cell>
          <cell r="Q112"/>
          <cell r="R112"/>
          <cell r="S112">
            <v>1</v>
          </cell>
          <cell r="AB112" t="str">
            <v>Total 04302-COMBARBALÁ</v>
          </cell>
          <cell r="AC112">
            <v>4</v>
          </cell>
          <cell r="AD112">
            <v>0</v>
          </cell>
          <cell r="AE112">
            <v>4</v>
          </cell>
          <cell r="AF112">
            <v>0</v>
          </cell>
          <cell r="AG112">
            <v>2</v>
          </cell>
          <cell r="AH112">
            <v>1</v>
          </cell>
          <cell r="AI112">
            <v>1</v>
          </cell>
          <cell r="AJ112">
            <v>0</v>
          </cell>
          <cell r="AK112">
            <v>1</v>
          </cell>
          <cell r="AL112">
            <v>0</v>
          </cell>
          <cell r="AM112">
            <v>13</v>
          </cell>
        </row>
        <row r="113">
          <cell r="H113" t="str">
            <v>105437-P.S.R. CHALINGA</v>
          </cell>
          <cell r="I113"/>
          <cell r="J113"/>
          <cell r="K113"/>
          <cell r="L113"/>
          <cell r="M113"/>
          <cell r="N113"/>
          <cell r="O113">
            <v>0</v>
          </cell>
          <cell r="P113"/>
          <cell r="Q113"/>
          <cell r="R113"/>
          <cell r="S113">
            <v>0</v>
          </cell>
          <cell r="AB113" t="str">
            <v>04304-MONTE PATRIA</v>
          </cell>
          <cell r="AC113"/>
          <cell r="AD113"/>
          <cell r="AE113"/>
          <cell r="AF113"/>
          <cell r="AG113"/>
          <cell r="AH113"/>
          <cell r="AI113"/>
          <cell r="AJ113"/>
          <cell r="AK113"/>
          <cell r="AL113"/>
          <cell r="AM113"/>
        </row>
        <row r="114">
          <cell r="H114" t="str">
            <v>105439-P.S.R. CERRO BLANCO</v>
          </cell>
          <cell r="I114"/>
          <cell r="J114"/>
          <cell r="K114"/>
          <cell r="L114"/>
          <cell r="M114"/>
          <cell r="N114"/>
          <cell r="O114"/>
          <cell r="P114"/>
          <cell r="Q114"/>
          <cell r="R114">
            <v>0</v>
          </cell>
          <cell r="S114">
            <v>0</v>
          </cell>
          <cell r="AB114" t="str">
            <v>105307-CES. RURAL MONTE PATRIA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G114">
            <v>3</v>
          </cell>
          <cell r="AH114"/>
          <cell r="AI114">
            <v>3</v>
          </cell>
          <cell r="AJ114">
            <v>1</v>
          </cell>
          <cell r="AK114">
            <v>0</v>
          </cell>
          <cell r="AL114"/>
          <cell r="AM114">
            <v>7</v>
          </cell>
        </row>
        <row r="115">
          <cell r="H115" t="str">
            <v>105507-P.S.R. HUAMALATA</v>
          </cell>
          <cell r="I115"/>
          <cell r="J115">
            <v>1</v>
          </cell>
          <cell r="K115">
            <v>0</v>
          </cell>
          <cell r="L115">
            <v>0</v>
          </cell>
          <cell r="M115"/>
          <cell r="N115">
            <v>1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2</v>
          </cell>
          <cell r="AB115" t="str">
            <v>105311-CES. RURAL CHAÑARAL ALTO</v>
          </cell>
          <cell r="AC115">
            <v>0</v>
          </cell>
          <cell r="AD115">
            <v>1</v>
          </cell>
          <cell r="AE115">
            <v>1</v>
          </cell>
          <cell r="AF115"/>
          <cell r="AG115"/>
          <cell r="AH115"/>
          <cell r="AI115">
            <v>1</v>
          </cell>
          <cell r="AJ115">
            <v>0</v>
          </cell>
          <cell r="AK115">
            <v>2</v>
          </cell>
          <cell r="AL115"/>
          <cell r="AM115">
            <v>5</v>
          </cell>
        </row>
        <row r="116">
          <cell r="H116" t="str">
            <v>105510-P.S.R. RECOLETA</v>
          </cell>
          <cell r="I116">
            <v>0</v>
          </cell>
          <cell r="J116">
            <v>0</v>
          </cell>
          <cell r="K116">
            <v>3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2</v>
          </cell>
          <cell r="R116">
            <v>0</v>
          </cell>
          <cell r="S116">
            <v>5</v>
          </cell>
          <cell r="AB116" t="str">
            <v>105312-CES. RURAL CAREN</v>
          </cell>
          <cell r="AC116"/>
          <cell r="AD116">
            <v>2</v>
          </cell>
          <cell r="AE116">
            <v>0</v>
          </cell>
          <cell r="AF116">
            <v>0</v>
          </cell>
          <cell r="AG116"/>
          <cell r="AH116">
            <v>0</v>
          </cell>
          <cell r="AI116">
            <v>1</v>
          </cell>
          <cell r="AJ116">
            <v>0</v>
          </cell>
          <cell r="AK116"/>
          <cell r="AL116">
            <v>0</v>
          </cell>
          <cell r="AM116">
            <v>3</v>
          </cell>
        </row>
        <row r="117">
          <cell r="H117" t="str">
            <v>105722-CECOF SAN JOSE DE LA DEHESA</v>
          </cell>
          <cell r="I117"/>
          <cell r="J117">
            <v>0</v>
          </cell>
          <cell r="K117"/>
          <cell r="L117"/>
          <cell r="M117"/>
          <cell r="N117">
            <v>2</v>
          </cell>
          <cell r="O117"/>
          <cell r="P117">
            <v>1</v>
          </cell>
          <cell r="Q117"/>
          <cell r="R117">
            <v>1</v>
          </cell>
          <cell r="S117">
            <v>4</v>
          </cell>
          <cell r="AB117" t="str">
            <v>105318-CES. RURAL EL PALQUI</v>
          </cell>
          <cell r="AC117">
            <v>1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2</v>
          </cell>
          <cell r="AI117"/>
          <cell r="AJ117"/>
          <cell r="AK117">
            <v>0</v>
          </cell>
          <cell r="AL117">
            <v>2</v>
          </cell>
          <cell r="AM117">
            <v>5</v>
          </cell>
        </row>
        <row r="118">
          <cell r="H118" t="str">
            <v>105723-CECOF LIMARI</v>
          </cell>
          <cell r="I118"/>
          <cell r="J118">
            <v>0</v>
          </cell>
          <cell r="K118">
            <v>0</v>
          </cell>
          <cell r="L118"/>
          <cell r="M118"/>
          <cell r="N118"/>
          <cell r="O118">
            <v>0</v>
          </cell>
          <cell r="P118"/>
          <cell r="Q118"/>
          <cell r="R118"/>
          <cell r="S118">
            <v>0</v>
          </cell>
          <cell r="AB118" t="str">
            <v>105428-P.S.R. HUATULAME</v>
          </cell>
          <cell r="AC118">
            <v>0</v>
          </cell>
          <cell r="AD118"/>
          <cell r="AE118"/>
          <cell r="AF118"/>
          <cell r="AG118"/>
          <cell r="AH118"/>
          <cell r="AI118"/>
          <cell r="AJ118"/>
          <cell r="AK118"/>
          <cell r="AL118"/>
          <cell r="AM118">
            <v>0</v>
          </cell>
        </row>
        <row r="119">
          <cell r="H119" t="str">
            <v>200258-CECOF LOS COPIHUES</v>
          </cell>
          <cell r="I119"/>
          <cell r="J119"/>
          <cell r="K119">
            <v>0</v>
          </cell>
          <cell r="L119"/>
          <cell r="M119"/>
          <cell r="N119"/>
          <cell r="O119">
            <v>3</v>
          </cell>
          <cell r="P119">
            <v>3</v>
          </cell>
          <cell r="Q119"/>
          <cell r="R119">
            <v>2</v>
          </cell>
          <cell r="S119">
            <v>8</v>
          </cell>
          <cell r="AB119" t="str">
            <v>105431-P.S.R. PEDREGAL</v>
          </cell>
          <cell r="AC119"/>
          <cell r="AD119"/>
          <cell r="AE119"/>
          <cell r="AF119"/>
          <cell r="AG119"/>
          <cell r="AH119">
            <v>0</v>
          </cell>
          <cell r="AI119"/>
          <cell r="AJ119"/>
          <cell r="AK119"/>
          <cell r="AL119"/>
          <cell r="AM119">
            <v>0</v>
          </cell>
        </row>
        <row r="120">
          <cell r="H120" t="str">
            <v>200367-CECOF COLONIA LIMARÍ</v>
          </cell>
          <cell r="I120"/>
          <cell r="J120"/>
          <cell r="K120"/>
          <cell r="L120"/>
          <cell r="M120"/>
          <cell r="N120"/>
          <cell r="O120"/>
          <cell r="P120"/>
          <cell r="Q120"/>
          <cell r="R120">
            <v>2</v>
          </cell>
          <cell r="S120">
            <v>2</v>
          </cell>
          <cell r="AB120" t="str">
            <v>105432-P.S.R. RAPEL</v>
          </cell>
          <cell r="AC120"/>
          <cell r="AD120"/>
          <cell r="AE120">
            <v>1</v>
          </cell>
          <cell r="AF120"/>
          <cell r="AG120"/>
          <cell r="AH120"/>
          <cell r="AI120"/>
          <cell r="AJ120"/>
          <cell r="AK120"/>
          <cell r="AL120">
            <v>0</v>
          </cell>
          <cell r="AM120">
            <v>1</v>
          </cell>
        </row>
        <row r="121">
          <cell r="H121" t="str">
            <v>Total 04301-OVALLE</v>
          </cell>
          <cell r="I121">
            <v>29</v>
          </cell>
          <cell r="J121">
            <v>40</v>
          </cell>
          <cell r="K121">
            <v>38</v>
          </cell>
          <cell r="L121">
            <v>32</v>
          </cell>
          <cell r="M121">
            <v>29</v>
          </cell>
          <cell r="N121">
            <v>38</v>
          </cell>
          <cell r="O121">
            <v>35</v>
          </cell>
          <cell r="P121">
            <v>39</v>
          </cell>
          <cell r="Q121">
            <v>14</v>
          </cell>
          <cell r="R121">
            <v>26</v>
          </cell>
          <cell r="S121">
            <v>320</v>
          </cell>
          <cell r="AB121" t="str">
            <v>105435-P.S.R. TULAHUEN</v>
          </cell>
          <cell r="AC121">
            <v>0</v>
          </cell>
          <cell r="AD121"/>
          <cell r="AE121">
            <v>0</v>
          </cell>
          <cell r="AF121">
            <v>0</v>
          </cell>
          <cell r="AG121">
            <v>0</v>
          </cell>
          <cell r="AH121">
            <v>1</v>
          </cell>
          <cell r="AI121"/>
          <cell r="AJ121"/>
          <cell r="AK121"/>
          <cell r="AL121"/>
          <cell r="AM121">
            <v>1</v>
          </cell>
        </row>
        <row r="122">
          <cell r="H122" t="str">
            <v>04302-COMBARBALÁ</v>
          </cell>
          <cell r="I122"/>
          <cell r="J122"/>
          <cell r="K122"/>
          <cell r="L122"/>
          <cell r="M122"/>
          <cell r="N122"/>
          <cell r="O122"/>
          <cell r="P122"/>
          <cell r="Q122"/>
          <cell r="R122"/>
          <cell r="S122"/>
          <cell r="AB122" t="str">
            <v>105436-P.S.R. EL MAITEN</v>
          </cell>
          <cell r="AC122"/>
          <cell r="AD122"/>
          <cell r="AE122"/>
          <cell r="AF122">
            <v>0</v>
          </cell>
          <cell r="AG122">
            <v>0</v>
          </cell>
          <cell r="AH122">
            <v>0</v>
          </cell>
          <cell r="AI122"/>
          <cell r="AJ122"/>
          <cell r="AK122"/>
          <cell r="AL122"/>
          <cell r="AM122">
            <v>0</v>
          </cell>
        </row>
        <row r="123">
          <cell r="H123" t="str">
            <v>105105-HOSPITAL COMBARBALA</v>
          </cell>
          <cell r="I123">
            <v>2</v>
          </cell>
          <cell r="J123">
            <v>2</v>
          </cell>
          <cell r="K123">
            <v>2</v>
          </cell>
          <cell r="L123">
            <v>7</v>
          </cell>
          <cell r="M123">
            <v>5</v>
          </cell>
          <cell r="N123">
            <v>7</v>
          </cell>
          <cell r="O123">
            <v>18</v>
          </cell>
          <cell r="P123">
            <v>7</v>
          </cell>
          <cell r="Q123">
            <v>4</v>
          </cell>
          <cell r="R123">
            <v>6</v>
          </cell>
          <cell r="S123">
            <v>60</v>
          </cell>
          <cell r="AB123" t="str">
            <v>105489-P.S.R. RAMADAS DE TULAHUEN</v>
          </cell>
          <cell r="AC123"/>
          <cell r="AD123"/>
          <cell r="AE123"/>
          <cell r="AF123"/>
          <cell r="AG123"/>
          <cell r="AH123">
            <v>1</v>
          </cell>
          <cell r="AI123"/>
          <cell r="AJ123"/>
          <cell r="AK123"/>
          <cell r="AL123"/>
          <cell r="AM123">
            <v>1</v>
          </cell>
        </row>
        <row r="124">
          <cell r="H124" t="str">
            <v>105434-P.S.R. SAN MARCOS</v>
          </cell>
          <cell r="I124"/>
          <cell r="J124">
            <v>1</v>
          </cell>
          <cell r="K124"/>
          <cell r="L124"/>
          <cell r="M124"/>
          <cell r="N124"/>
          <cell r="O124"/>
          <cell r="P124">
            <v>1</v>
          </cell>
          <cell r="Q124">
            <v>0</v>
          </cell>
          <cell r="R124">
            <v>1</v>
          </cell>
          <cell r="S124">
            <v>3</v>
          </cell>
          <cell r="AB124" t="str">
            <v>Total 04304-MONTE PATRIA</v>
          </cell>
          <cell r="AC124">
            <v>1</v>
          </cell>
          <cell r="AD124">
            <v>3</v>
          </cell>
          <cell r="AE124">
            <v>2</v>
          </cell>
          <cell r="AF124">
            <v>0</v>
          </cell>
          <cell r="AG124">
            <v>3</v>
          </cell>
          <cell r="AH124">
            <v>4</v>
          </cell>
          <cell r="AI124">
            <v>5</v>
          </cell>
          <cell r="AJ124">
            <v>1</v>
          </cell>
          <cell r="AK124">
            <v>2</v>
          </cell>
          <cell r="AL124">
            <v>2</v>
          </cell>
          <cell r="AM124">
            <v>23</v>
          </cell>
        </row>
        <row r="125">
          <cell r="H125" t="str">
            <v>105441-P.S.R. MANQUEHUA</v>
          </cell>
          <cell r="I125">
            <v>1</v>
          </cell>
          <cell r="J125">
            <v>1</v>
          </cell>
          <cell r="K125"/>
          <cell r="L125">
            <v>0</v>
          </cell>
          <cell r="M125">
            <v>1</v>
          </cell>
          <cell r="N125"/>
          <cell r="O125">
            <v>0</v>
          </cell>
          <cell r="P125"/>
          <cell r="Q125">
            <v>0</v>
          </cell>
          <cell r="R125"/>
          <cell r="S125">
            <v>3</v>
          </cell>
          <cell r="AB125" t="str">
            <v>04304-PUNITAQUI</v>
          </cell>
          <cell r="AC125"/>
          <cell r="AD125"/>
          <cell r="AE125"/>
          <cell r="AF125"/>
          <cell r="AG125"/>
          <cell r="AH125"/>
          <cell r="AI125"/>
          <cell r="AJ125"/>
          <cell r="AK125"/>
          <cell r="AL125"/>
          <cell r="AM125"/>
        </row>
        <row r="126">
          <cell r="H126" t="str">
            <v xml:space="preserve">105459-P.S.R. BARRANCAS                </v>
          </cell>
          <cell r="I126"/>
          <cell r="J126"/>
          <cell r="K126"/>
          <cell r="L126"/>
          <cell r="M126"/>
          <cell r="N126"/>
          <cell r="O126"/>
          <cell r="P126"/>
          <cell r="Q126">
            <v>0</v>
          </cell>
          <cell r="R126"/>
          <cell r="S126">
            <v>0</v>
          </cell>
          <cell r="AB126" t="str">
            <v>105308-CES. RURAL PUNITAQUI</v>
          </cell>
          <cell r="AC126">
            <v>2</v>
          </cell>
          <cell r="AD126">
            <v>0</v>
          </cell>
          <cell r="AE126">
            <v>0</v>
          </cell>
          <cell r="AF126">
            <v>0</v>
          </cell>
          <cell r="AG126"/>
          <cell r="AH126">
            <v>1</v>
          </cell>
          <cell r="AI126">
            <v>0</v>
          </cell>
          <cell r="AJ126">
            <v>11</v>
          </cell>
          <cell r="AK126">
            <v>0</v>
          </cell>
          <cell r="AL126"/>
          <cell r="AM126">
            <v>14</v>
          </cell>
        </row>
        <row r="127">
          <cell r="H127" t="str">
            <v>105460-P.S.R. COGOTI 18</v>
          </cell>
          <cell r="I127"/>
          <cell r="J127"/>
          <cell r="K127"/>
          <cell r="L127"/>
          <cell r="M127"/>
          <cell r="N127">
            <v>1</v>
          </cell>
          <cell r="O127"/>
          <cell r="P127"/>
          <cell r="Q127"/>
          <cell r="R127">
            <v>1</v>
          </cell>
          <cell r="S127">
            <v>2</v>
          </cell>
          <cell r="AB127" t="str">
            <v>105440-P.S.R. DIVISADERO</v>
          </cell>
          <cell r="AC127">
            <v>0</v>
          </cell>
          <cell r="AD127">
            <v>0</v>
          </cell>
          <cell r="AE127">
            <v>1</v>
          </cell>
          <cell r="AF127">
            <v>1</v>
          </cell>
          <cell r="AG127">
            <v>0</v>
          </cell>
          <cell r="AH127">
            <v>0</v>
          </cell>
          <cell r="AI127"/>
          <cell r="AJ127">
            <v>0</v>
          </cell>
          <cell r="AK127"/>
          <cell r="AL127">
            <v>0</v>
          </cell>
          <cell r="AM127">
            <v>2</v>
          </cell>
        </row>
        <row r="128">
          <cell r="H128" t="str">
            <v>105461-P.S.R. EL HUACHO</v>
          </cell>
          <cell r="I128"/>
          <cell r="J128"/>
          <cell r="K128"/>
          <cell r="L128"/>
          <cell r="M128"/>
          <cell r="N128">
            <v>1</v>
          </cell>
          <cell r="O128"/>
          <cell r="P128"/>
          <cell r="Q128"/>
          <cell r="R128">
            <v>0</v>
          </cell>
          <cell r="S128">
            <v>1</v>
          </cell>
          <cell r="AB128" t="str">
            <v>Total 04304-PUNITAQUI</v>
          </cell>
          <cell r="AC128">
            <v>2</v>
          </cell>
          <cell r="AD128">
            <v>0</v>
          </cell>
          <cell r="AE128">
            <v>1</v>
          </cell>
          <cell r="AF128">
            <v>1</v>
          </cell>
          <cell r="AG128">
            <v>0</v>
          </cell>
          <cell r="AH128">
            <v>1</v>
          </cell>
          <cell r="AI128">
            <v>0</v>
          </cell>
          <cell r="AJ128">
            <v>11</v>
          </cell>
          <cell r="AK128">
            <v>0</v>
          </cell>
          <cell r="AL128">
            <v>0</v>
          </cell>
          <cell r="AM128">
            <v>16</v>
          </cell>
        </row>
        <row r="129">
          <cell r="H129" t="str">
            <v>105462-P.S.R. EL SAUCE</v>
          </cell>
          <cell r="I129"/>
          <cell r="J129"/>
          <cell r="K129"/>
          <cell r="L129"/>
          <cell r="M129">
            <v>0</v>
          </cell>
          <cell r="N129"/>
          <cell r="O129">
            <v>0</v>
          </cell>
          <cell r="P129">
            <v>1</v>
          </cell>
          <cell r="Q129"/>
          <cell r="R129">
            <v>1</v>
          </cell>
          <cell r="S129">
            <v>2</v>
          </cell>
          <cell r="AB129" t="str">
            <v>04305-RIO HURTADO</v>
          </cell>
          <cell r="AC129"/>
          <cell r="AD129"/>
          <cell r="AE129"/>
          <cell r="AF129"/>
          <cell r="AG129"/>
          <cell r="AH129"/>
          <cell r="AI129"/>
          <cell r="AJ129"/>
          <cell r="AK129"/>
          <cell r="AL129"/>
          <cell r="AM129"/>
        </row>
        <row r="130">
          <cell r="H130" t="str">
            <v>105463-P.S.R. QUILITAPIA</v>
          </cell>
          <cell r="I130">
            <v>0</v>
          </cell>
          <cell r="J130">
            <v>0</v>
          </cell>
          <cell r="K130"/>
          <cell r="L130">
            <v>1</v>
          </cell>
          <cell r="M130"/>
          <cell r="N130">
            <v>0</v>
          </cell>
          <cell r="O130">
            <v>1</v>
          </cell>
          <cell r="P130">
            <v>2</v>
          </cell>
          <cell r="Q130">
            <v>0</v>
          </cell>
          <cell r="R130">
            <v>0</v>
          </cell>
          <cell r="S130">
            <v>4</v>
          </cell>
          <cell r="AB130" t="str">
            <v>105310-CES. RURAL PICHASCA</v>
          </cell>
          <cell r="AC130"/>
          <cell r="AD130"/>
          <cell r="AE130">
            <v>0</v>
          </cell>
          <cell r="AF130"/>
          <cell r="AG130"/>
          <cell r="AH130"/>
          <cell r="AI130"/>
          <cell r="AJ130"/>
          <cell r="AK130"/>
          <cell r="AL130"/>
          <cell r="AM130">
            <v>0</v>
          </cell>
        </row>
        <row r="131">
          <cell r="H131" t="str">
            <v>105464-P.S.R. LA LIGUA</v>
          </cell>
          <cell r="I131"/>
          <cell r="J131"/>
          <cell r="K131">
            <v>0</v>
          </cell>
          <cell r="L131"/>
          <cell r="M131"/>
          <cell r="N131"/>
          <cell r="O131"/>
          <cell r="P131"/>
          <cell r="Q131"/>
          <cell r="R131"/>
          <cell r="S131">
            <v>0</v>
          </cell>
          <cell r="AB131" t="str">
            <v>105410-P.S.R. HURTADO</v>
          </cell>
          <cell r="AC131"/>
          <cell r="AD131"/>
          <cell r="AE131"/>
          <cell r="AF131"/>
          <cell r="AG131"/>
          <cell r="AH131"/>
          <cell r="AI131">
            <v>0</v>
          </cell>
          <cell r="AJ131"/>
          <cell r="AK131"/>
          <cell r="AL131"/>
          <cell r="AM131">
            <v>0</v>
          </cell>
        </row>
        <row r="132">
          <cell r="H132" t="str">
            <v>105465-P.S.R. RAMADILLA</v>
          </cell>
          <cell r="I132"/>
          <cell r="J132"/>
          <cell r="K132"/>
          <cell r="L132">
            <v>0</v>
          </cell>
          <cell r="M132">
            <v>0</v>
          </cell>
          <cell r="N132"/>
          <cell r="O132">
            <v>0</v>
          </cell>
          <cell r="P132"/>
          <cell r="Q132"/>
          <cell r="R132"/>
          <cell r="S132">
            <v>0</v>
          </cell>
          <cell r="AB132" t="str">
            <v>105414-P.S.R. SERON</v>
          </cell>
          <cell r="AC132"/>
          <cell r="AD132"/>
          <cell r="AE132"/>
          <cell r="AF132"/>
          <cell r="AG132">
            <v>0</v>
          </cell>
          <cell r="AH132"/>
          <cell r="AI132"/>
          <cell r="AJ132">
            <v>0</v>
          </cell>
          <cell r="AK132"/>
          <cell r="AL132">
            <v>0</v>
          </cell>
          <cell r="AM132">
            <v>0</v>
          </cell>
        </row>
        <row r="133">
          <cell r="H133" t="str">
            <v>105466-P.S.R. VALLE HERMOSO</v>
          </cell>
          <cell r="I133"/>
          <cell r="J133">
            <v>0</v>
          </cell>
          <cell r="K133"/>
          <cell r="L133">
            <v>1</v>
          </cell>
          <cell r="M133"/>
          <cell r="N133"/>
          <cell r="O133"/>
          <cell r="P133">
            <v>1</v>
          </cell>
          <cell r="Q133">
            <v>0</v>
          </cell>
          <cell r="R133">
            <v>0</v>
          </cell>
          <cell r="S133">
            <v>2</v>
          </cell>
          <cell r="AB133" t="str">
            <v>105503-P.S.R. TABAQUEROS</v>
          </cell>
          <cell r="AC133"/>
          <cell r="AD133"/>
          <cell r="AE133"/>
          <cell r="AF133"/>
          <cell r="AG133"/>
          <cell r="AH133"/>
          <cell r="AI133"/>
          <cell r="AJ133">
            <v>0</v>
          </cell>
          <cell r="AK133"/>
          <cell r="AL133"/>
          <cell r="AM133">
            <v>0</v>
          </cell>
        </row>
        <row r="134">
          <cell r="H134" t="str">
            <v>Total 04302-COMBARBALÁ</v>
          </cell>
          <cell r="I134">
            <v>3</v>
          </cell>
          <cell r="J134">
            <v>4</v>
          </cell>
          <cell r="K134">
            <v>2</v>
          </cell>
          <cell r="L134">
            <v>9</v>
          </cell>
          <cell r="M134">
            <v>6</v>
          </cell>
          <cell r="N134">
            <v>9</v>
          </cell>
          <cell r="O134">
            <v>19</v>
          </cell>
          <cell r="P134">
            <v>12</v>
          </cell>
          <cell r="Q134">
            <v>4</v>
          </cell>
          <cell r="R134">
            <v>9</v>
          </cell>
          <cell r="S134">
            <v>77</v>
          </cell>
          <cell r="AB134" t="str">
            <v>Total 04305-RIO HURTADO</v>
          </cell>
          <cell r="AC134"/>
          <cell r="AD134"/>
          <cell r="AE134">
            <v>0</v>
          </cell>
          <cell r="AF134"/>
          <cell r="AG134">
            <v>0</v>
          </cell>
          <cell r="AH134"/>
          <cell r="AI134">
            <v>0</v>
          </cell>
          <cell r="AJ134">
            <v>0</v>
          </cell>
          <cell r="AK134"/>
          <cell r="AL134">
            <v>0</v>
          </cell>
          <cell r="AM134">
            <v>0</v>
          </cell>
        </row>
        <row r="135">
          <cell r="H135" t="str">
            <v>04304-MONTE PATRIA</v>
          </cell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  <cell r="AB135" t="str">
            <v>Total general</v>
          </cell>
          <cell r="AC135">
            <v>52</v>
          </cell>
          <cell r="AD135">
            <v>17</v>
          </cell>
          <cell r="AE135">
            <v>53</v>
          </cell>
          <cell r="AF135">
            <v>46</v>
          </cell>
          <cell r="AG135">
            <v>86</v>
          </cell>
          <cell r="AH135">
            <v>159</v>
          </cell>
          <cell r="AI135">
            <v>64</v>
          </cell>
          <cell r="AJ135">
            <v>101</v>
          </cell>
          <cell r="AK135">
            <v>70</v>
          </cell>
          <cell r="AL135">
            <v>89</v>
          </cell>
          <cell r="AM135">
            <v>737</v>
          </cell>
        </row>
        <row r="136">
          <cell r="H136" t="str">
            <v>105307-CES. RURAL MONTE PATRIA</v>
          </cell>
          <cell r="I136">
            <v>12</v>
          </cell>
          <cell r="J136">
            <v>9</v>
          </cell>
          <cell r="K136">
            <v>12</v>
          </cell>
          <cell r="L136">
            <v>2</v>
          </cell>
          <cell r="M136">
            <v>4</v>
          </cell>
          <cell r="N136">
            <v>1</v>
          </cell>
          <cell r="O136">
            <v>7</v>
          </cell>
          <cell r="P136">
            <v>8</v>
          </cell>
          <cell r="Q136">
            <v>3</v>
          </cell>
          <cell r="R136">
            <v>3</v>
          </cell>
          <cell r="S136">
            <v>61</v>
          </cell>
        </row>
        <row r="137">
          <cell r="H137" t="str">
            <v>105311-CES. RURAL CHAÑARAL ALTO</v>
          </cell>
          <cell r="I137">
            <v>0</v>
          </cell>
          <cell r="J137">
            <v>4</v>
          </cell>
          <cell r="K137">
            <v>0</v>
          </cell>
          <cell r="L137"/>
          <cell r="M137">
            <v>2</v>
          </cell>
          <cell r="N137">
            <v>1</v>
          </cell>
          <cell r="O137">
            <v>1</v>
          </cell>
          <cell r="P137">
            <v>1</v>
          </cell>
          <cell r="Q137">
            <v>1</v>
          </cell>
          <cell r="R137"/>
          <cell r="S137">
            <v>10</v>
          </cell>
        </row>
        <row r="138">
          <cell r="H138" t="str">
            <v>105312-CES. RURAL CAREN</v>
          </cell>
          <cell r="I138">
            <v>3</v>
          </cell>
          <cell r="J138">
            <v>1</v>
          </cell>
          <cell r="K138">
            <v>1</v>
          </cell>
          <cell r="L138">
            <v>1</v>
          </cell>
          <cell r="M138">
            <v>1</v>
          </cell>
          <cell r="N138">
            <v>2</v>
          </cell>
          <cell r="O138">
            <v>1</v>
          </cell>
          <cell r="P138">
            <v>3</v>
          </cell>
          <cell r="Q138">
            <v>0</v>
          </cell>
          <cell r="R138">
            <v>1</v>
          </cell>
          <cell r="S138">
            <v>14</v>
          </cell>
        </row>
        <row r="139">
          <cell r="H139" t="str">
            <v>105318-CES. RURAL EL PALQUI</v>
          </cell>
          <cell r="I139">
            <v>4</v>
          </cell>
          <cell r="J139">
            <v>0</v>
          </cell>
          <cell r="K139">
            <v>5</v>
          </cell>
          <cell r="L139">
            <v>2</v>
          </cell>
          <cell r="M139">
            <v>2</v>
          </cell>
          <cell r="N139">
            <v>5</v>
          </cell>
          <cell r="O139">
            <v>1</v>
          </cell>
          <cell r="P139">
            <v>0</v>
          </cell>
          <cell r="Q139">
            <v>1</v>
          </cell>
          <cell r="R139">
            <v>0</v>
          </cell>
          <cell r="S139">
            <v>20</v>
          </cell>
        </row>
        <row r="140">
          <cell r="H140" t="str">
            <v>105427-P.S.R. HACIENDA VALDIVIA</v>
          </cell>
          <cell r="I140">
            <v>0</v>
          </cell>
          <cell r="J140"/>
          <cell r="K140"/>
          <cell r="L140"/>
          <cell r="M140"/>
          <cell r="N140"/>
          <cell r="O140"/>
          <cell r="P140"/>
          <cell r="Q140"/>
          <cell r="R140"/>
          <cell r="S140">
            <v>0</v>
          </cell>
        </row>
        <row r="141">
          <cell r="H141" t="str">
            <v>105428-P.S.R. HUATULAME</v>
          </cell>
          <cell r="I141"/>
          <cell r="J141"/>
          <cell r="K141">
            <v>0</v>
          </cell>
          <cell r="L141"/>
          <cell r="M141"/>
          <cell r="N141"/>
          <cell r="O141"/>
          <cell r="P141"/>
          <cell r="Q141"/>
          <cell r="R141"/>
          <cell r="S141">
            <v>0</v>
          </cell>
        </row>
        <row r="142">
          <cell r="H142" t="str">
            <v>105431-P.S.R. PEDREGAL</v>
          </cell>
          <cell r="I142">
            <v>1</v>
          </cell>
          <cell r="J142"/>
          <cell r="K142"/>
          <cell r="L142"/>
          <cell r="M142">
            <v>1</v>
          </cell>
          <cell r="N142">
            <v>0</v>
          </cell>
          <cell r="O142"/>
          <cell r="P142"/>
          <cell r="Q142"/>
          <cell r="R142">
            <v>0</v>
          </cell>
          <cell r="S142">
            <v>2</v>
          </cell>
        </row>
        <row r="143">
          <cell r="H143" t="str">
            <v>105432-P.S.R. RAPEL</v>
          </cell>
          <cell r="I143"/>
          <cell r="J143"/>
          <cell r="K143"/>
          <cell r="L143">
            <v>0</v>
          </cell>
          <cell r="M143"/>
          <cell r="N143"/>
          <cell r="O143"/>
          <cell r="P143"/>
          <cell r="Q143"/>
          <cell r="R143"/>
          <cell r="S143">
            <v>0</v>
          </cell>
        </row>
        <row r="144">
          <cell r="H144" t="str">
            <v>105435-P.S.R. TULAHUEN</v>
          </cell>
          <cell r="I144">
            <v>0</v>
          </cell>
          <cell r="J144"/>
          <cell r="K144">
            <v>1</v>
          </cell>
          <cell r="L144">
            <v>1</v>
          </cell>
          <cell r="M144"/>
          <cell r="N144">
            <v>0</v>
          </cell>
          <cell r="O144"/>
          <cell r="P144">
            <v>0</v>
          </cell>
          <cell r="Q144">
            <v>2</v>
          </cell>
          <cell r="R144"/>
          <cell r="S144">
            <v>4</v>
          </cell>
        </row>
        <row r="145">
          <cell r="H145" t="str">
            <v>105436-P.S.R. EL MAITEN</v>
          </cell>
          <cell r="I145">
            <v>0</v>
          </cell>
          <cell r="J145"/>
          <cell r="K145"/>
          <cell r="L145">
            <v>1</v>
          </cell>
          <cell r="M145"/>
          <cell r="N145"/>
          <cell r="O145"/>
          <cell r="P145"/>
          <cell r="Q145">
            <v>0</v>
          </cell>
          <cell r="R145"/>
          <cell r="S145">
            <v>1</v>
          </cell>
        </row>
        <row r="146">
          <cell r="H146" t="str">
            <v>105489-P.S.R. RAMADAS DE TULAHUEN</v>
          </cell>
          <cell r="I146"/>
          <cell r="J146"/>
          <cell r="K146">
            <v>0</v>
          </cell>
          <cell r="L146"/>
          <cell r="M146"/>
          <cell r="N146">
            <v>0</v>
          </cell>
          <cell r="O146">
            <v>1</v>
          </cell>
          <cell r="P146">
            <v>1</v>
          </cell>
          <cell r="Q146"/>
          <cell r="R146">
            <v>2</v>
          </cell>
          <cell r="S146">
            <v>4</v>
          </cell>
        </row>
        <row r="147">
          <cell r="H147" t="str">
            <v>Total 04304-MONTE PATRIA</v>
          </cell>
          <cell r="I147">
            <v>20</v>
          </cell>
          <cell r="J147">
            <v>14</v>
          </cell>
          <cell r="K147">
            <v>19</v>
          </cell>
          <cell r="L147">
            <v>7</v>
          </cell>
          <cell r="M147">
            <v>10</v>
          </cell>
          <cell r="N147">
            <v>9</v>
          </cell>
          <cell r="O147">
            <v>11</v>
          </cell>
          <cell r="P147">
            <v>13</v>
          </cell>
          <cell r="Q147">
            <v>7</v>
          </cell>
          <cell r="R147">
            <v>6</v>
          </cell>
          <cell r="S147">
            <v>116</v>
          </cell>
        </row>
        <row r="148">
          <cell r="H148" t="str">
            <v>04304-PUNITAQUI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</row>
        <row r="149">
          <cell r="H149" t="str">
            <v>105308-CES. RURAL PUNITAQUI</v>
          </cell>
          <cell r="I149">
            <v>12</v>
          </cell>
          <cell r="J149">
            <v>6</v>
          </cell>
          <cell r="K149">
            <v>13</v>
          </cell>
          <cell r="L149">
            <v>16</v>
          </cell>
          <cell r="M149">
            <v>7</v>
          </cell>
          <cell r="N149">
            <v>13</v>
          </cell>
          <cell r="O149">
            <v>6</v>
          </cell>
          <cell r="P149">
            <v>7</v>
          </cell>
          <cell r="Q149">
            <v>9</v>
          </cell>
          <cell r="R149">
            <v>9</v>
          </cell>
          <cell r="S149">
            <v>98</v>
          </cell>
        </row>
        <row r="150">
          <cell r="H150" t="str">
            <v>105440-P.S.R. DIVISADERO</v>
          </cell>
          <cell r="I150"/>
          <cell r="J150"/>
          <cell r="K150">
            <v>2</v>
          </cell>
          <cell r="L150"/>
          <cell r="M150">
            <v>1</v>
          </cell>
          <cell r="N150">
            <v>0</v>
          </cell>
          <cell r="O150">
            <v>0</v>
          </cell>
          <cell r="P150">
            <v>7</v>
          </cell>
          <cell r="Q150">
            <v>0</v>
          </cell>
          <cell r="R150">
            <v>1</v>
          </cell>
          <cell r="S150">
            <v>11</v>
          </cell>
        </row>
        <row r="151">
          <cell r="H151" t="str">
            <v xml:space="preserve">105508-P.S.R. EL PARRAL DE QUILES  </v>
          </cell>
          <cell r="I151"/>
          <cell r="J151"/>
          <cell r="K151"/>
          <cell r="L151"/>
          <cell r="M151"/>
          <cell r="N151"/>
          <cell r="O151"/>
          <cell r="P151">
            <v>0</v>
          </cell>
          <cell r="Q151"/>
          <cell r="R151"/>
          <cell r="S151">
            <v>0</v>
          </cell>
        </row>
        <row r="152">
          <cell r="H152" t="str">
            <v>Total 04304-PUNITAQUI</v>
          </cell>
          <cell r="I152">
            <v>12</v>
          </cell>
          <cell r="J152">
            <v>6</v>
          </cell>
          <cell r="K152">
            <v>15</v>
          </cell>
          <cell r="L152">
            <v>16</v>
          </cell>
          <cell r="M152">
            <v>8</v>
          </cell>
          <cell r="N152">
            <v>13</v>
          </cell>
          <cell r="O152">
            <v>6</v>
          </cell>
          <cell r="P152">
            <v>14</v>
          </cell>
          <cell r="Q152">
            <v>9</v>
          </cell>
          <cell r="R152">
            <v>10</v>
          </cell>
          <cell r="S152">
            <v>109</v>
          </cell>
        </row>
        <row r="153">
          <cell r="H153" t="str">
            <v>04305-RIO HURTADO</v>
          </cell>
          <cell r="I153"/>
          <cell r="J153"/>
          <cell r="K153"/>
          <cell r="L153"/>
          <cell r="M153"/>
          <cell r="N153"/>
          <cell r="O153"/>
          <cell r="P153"/>
          <cell r="Q153"/>
          <cell r="R153"/>
          <cell r="S153"/>
        </row>
        <row r="154">
          <cell r="H154" t="str">
            <v>105310-CES. RURAL PICHASCA</v>
          </cell>
          <cell r="I154">
            <v>0</v>
          </cell>
          <cell r="J154"/>
          <cell r="K154">
            <v>0</v>
          </cell>
          <cell r="L154">
            <v>0</v>
          </cell>
          <cell r="M154"/>
          <cell r="N154"/>
          <cell r="O154">
            <v>1</v>
          </cell>
          <cell r="P154">
            <v>1</v>
          </cell>
          <cell r="Q154"/>
          <cell r="R154">
            <v>0</v>
          </cell>
          <cell r="S154">
            <v>2</v>
          </cell>
        </row>
        <row r="155">
          <cell r="H155" t="str">
            <v>105409-P.S.R. EL CHAÑAR</v>
          </cell>
          <cell r="I155"/>
          <cell r="J155"/>
          <cell r="K155"/>
          <cell r="L155"/>
          <cell r="M155"/>
          <cell r="N155"/>
          <cell r="O155">
            <v>0</v>
          </cell>
          <cell r="P155"/>
          <cell r="Q155">
            <v>0</v>
          </cell>
          <cell r="R155"/>
          <cell r="S155">
            <v>0</v>
          </cell>
        </row>
        <row r="156">
          <cell r="H156" t="str">
            <v>105410-P.S.R. HURTADO</v>
          </cell>
          <cell r="I156"/>
          <cell r="J156">
            <v>0</v>
          </cell>
          <cell r="K156"/>
          <cell r="L156"/>
          <cell r="M156"/>
          <cell r="N156"/>
          <cell r="O156"/>
          <cell r="P156"/>
          <cell r="Q156"/>
          <cell r="R156">
            <v>0</v>
          </cell>
          <cell r="S156">
            <v>0</v>
          </cell>
        </row>
        <row r="157">
          <cell r="H157" t="str">
            <v>105411-P.S.R. LAS BREAS</v>
          </cell>
          <cell r="I157"/>
          <cell r="J157"/>
          <cell r="K157"/>
          <cell r="L157"/>
          <cell r="M157"/>
          <cell r="N157"/>
          <cell r="O157">
            <v>0</v>
          </cell>
          <cell r="P157"/>
          <cell r="Q157"/>
          <cell r="R157"/>
          <cell r="S157">
            <v>0</v>
          </cell>
        </row>
        <row r="158">
          <cell r="H158" t="str">
            <v>105413-P.S.R. SAMO ALTO</v>
          </cell>
          <cell r="I158"/>
          <cell r="J158"/>
          <cell r="K158">
            <v>1</v>
          </cell>
          <cell r="L158"/>
          <cell r="M158"/>
          <cell r="N158"/>
          <cell r="O158">
            <v>0</v>
          </cell>
          <cell r="P158"/>
          <cell r="Q158">
            <v>0</v>
          </cell>
          <cell r="R158"/>
          <cell r="S158">
            <v>1</v>
          </cell>
        </row>
        <row r="159">
          <cell r="H159" t="str">
            <v>105414-P.S.R. SERON</v>
          </cell>
          <cell r="I159"/>
          <cell r="J159">
            <v>1</v>
          </cell>
          <cell r="K159">
            <v>0</v>
          </cell>
          <cell r="L159"/>
          <cell r="M159">
            <v>0</v>
          </cell>
          <cell r="N159"/>
          <cell r="O159">
            <v>0</v>
          </cell>
          <cell r="P159">
            <v>0</v>
          </cell>
          <cell r="Q159"/>
          <cell r="R159"/>
          <cell r="S159">
            <v>1</v>
          </cell>
        </row>
        <row r="160">
          <cell r="H160" t="str">
            <v>105503-P.S.R. TABAQUEROS</v>
          </cell>
          <cell r="I160"/>
          <cell r="J160"/>
          <cell r="K160"/>
          <cell r="L160"/>
          <cell r="M160"/>
          <cell r="N160"/>
          <cell r="O160"/>
          <cell r="P160">
            <v>0</v>
          </cell>
          <cell r="Q160"/>
          <cell r="R160"/>
          <cell r="S160">
            <v>0</v>
          </cell>
        </row>
        <row r="161">
          <cell r="H161" t="str">
            <v>Total 04305-RIO HURTADO</v>
          </cell>
          <cell r="I161">
            <v>0</v>
          </cell>
          <cell r="J161">
            <v>1</v>
          </cell>
          <cell r="K161">
            <v>1</v>
          </cell>
          <cell r="L161">
            <v>0</v>
          </cell>
          <cell r="M161">
            <v>0</v>
          </cell>
          <cell r="N161"/>
          <cell r="O161">
            <v>1</v>
          </cell>
          <cell r="P161">
            <v>1</v>
          </cell>
          <cell r="Q161">
            <v>0</v>
          </cell>
          <cell r="R161">
            <v>0</v>
          </cell>
          <cell r="S161">
            <v>4</v>
          </cell>
        </row>
        <row r="162">
          <cell r="H162" t="str">
            <v>Total general</v>
          </cell>
          <cell r="I162">
            <v>287</v>
          </cell>
          <cell r="J162">
            <v>241</v>
          </cell>
          <cell r="K162">
            <v>310</v>
          </cell>
          <cell r="L162">
            <v>250</v>
          </cell>
          <cell r="M162">
            <v>304</v>
          </cell>
          <cell r="N162">
            <v>257</v>
          </cell>
          <cell r="O162">
            <v>346</v>
          </cell>
          <cell r="P162">
            <v>348</v>
          </cell>
          <cell r="Q162">
            <v>215</v>
          </cell>
          <cell r="R162">
            <v>287</v>
          </cell>
          <cell r="S162">
            <v>2845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123</v>
          </cell>
          <cell r="R6">
            <v>258</v>
          </cell>
          <cell r="S6">
            <v>1420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72</v>
          </cell>
          <cell r="R7">
            <v>114</v>
          </cell>
          <cell r="S7">
            <v>1079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71</v>
          </cell>
          <cell r="R8">
            <v>195</v>
          </cell>
          <cell r="S8">
            <v>1107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34</v>
          </cell>
          <cell r="R9">
            <v>341</v>
          </cell>
          <cell r="S9">
            <v>1626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105</v>
          </cell>
          <cell r="R10">
            <v>148</v>
          </cell>
          <cell r="S10">
            <v>957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48</v>
          </cell>
          <cell r="R11">
            <v>37</v>
          </cell>
          <cell r="S11">
            <v>422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15</v>
          </cell>
          <cell r="R12">
            <v>38</v>
          </cell>
          <cell r="S12">
            <v>329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8</v>
          </cell>
          <cell r="R13">
            <v>2</v>
          </cell>
          <cell r="S13">
            <v>68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2</v>
          </cell>
          <cell r="R14">
            <v>1</v>
          </cell>
          <cell r="S14">
            <v>67</v>
          </cell>
        </row>
        <row r="15">
          <cell r="H15" t="str">
            <v>105499-P.S.R. LAMBERT</v>
          </cell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Q15">
            <v>1</v>
          </cell>
          <cell r="S15">
            <v>30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15</v>
          </cell>
          <cell r="R16">
            <v>21</v>
          </cell>
          <cell r="S16">
            <v>152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</v>
          </cell>
          <cell r="R17">
            <v>2</v>
          </cell>
          <cell r="S17">
            <v>29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</v>
          </cell>
          <cell r="R18">
            <v>15</v>
          </cell>
          <cell r="S18">
            <v>96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571</v>
          </cell>
          <cell r="P19">
            <v>635</v>
          </cell>
          <cell r="Q19">
            <v>503</v>
          </cell>
          <cell r="R19">
            <v>1172</v>
          </cell>
          <cell r="S19">
            <v>7382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177</v>
          </cell>
          <cell r="R21">
            <v>226</v>
          </cell>
          <cell r="S21">
            <v>1489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63</v>
          </cell>
          <cell r="R22">
            <v>116</v>
          </cell>
          <cell r="S22">
            <v>1331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171</v>
          </cell>
          <cell r="R23">
            <v>208</v>
          </cell>
          <cell r="S23">
            <v>2293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34</v>
          </cell>
          <cell r="Q24">
            <v>29</v>
          </cell>
          <cell r="R24">
            <v>36</v>
          </cell>
          <cell r="S24">
            <v>276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257</v>
          </cell>
          <cell r="R25">
            <v>247</v>
          </cell>
          <cell r="S25">
            <v>2887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2</v>
          </cell>
          <cell r="R26">
            <v>1</v>
          </cell>
          <cell r="S26">
            <v>22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8</v>
          </cell>
          <cell r="R27">
            <v>13</v>
          </cell>
          <cell r="S27">
            <v>75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31</v>
          </cell>
          <cell r="R28">
            <v>34</v>
          </cell>
          <cell r="S28">
            <v>298</v>
          </cell>
        </row>
        <row r="29">
          <cell r="H29" t="str">
            <v>105407-P.S.R. TAMBILLOS</v>
          </cell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12</v>
          </cell>
          <cell r="R29">
            <v>11</v>
          </cell>
          <cell r="S29">
            <v>53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0</v>
          </cell>
          <cell r="R30">
            <v>0</v>
          </cell>
          <cell r="S30">
            <v>12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6</v>
          </cell>
          <cell r="R31">
            <v>9</v>
          </cell>
          <cell r="S31">
            <v>72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879</v>
          </cell>
          <cell r="P32">
            <v>938</v>
          </cell>
          <cell r="Q32">
            <v>756</v>
          </cell>
          <cell r="R32">
            <v>901</v>
          </cell>
          <cell r="S32">
            <v>8808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57</v>
          </cell>
          <cell r="Q34">
            <v>63</v>
          </cell>
          <cell r="R34">
            <v>66</v>
          </cell>
          <cell r="S34">
            <v>712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57</v>
          </cell>
          <cell r="Q35">
            <v>63</v>
          </cell>
          <cell r="R35">
            <v>66</v>
          </cell>
          <cell r="S35">
            <v>712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2</v>
          </cell>
          <cell r="N37">
            <v>0</v>
          </cell>
          <cell r="O37">
            <v>3</v>
          </cell>
          <cell r="P37">
            <v>0</v>
          </cell>
          <cell r="Q37">
            <v>1</v>
          </cell>
          <cell r="R37">
            <v>9</v>
          </cell>
          <cell r="S37">
            <v>15</v>
          </cell>
        </row>
        <row r="38">
          <cell r="H38" t="str">
            <v xml:space="preserve">105500-P.S.R. CALETA HORNOS        </v>
          </cell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2</v>
          </cell>
          <cell r="Q38">
            <v>5</v>
          </cell>
          <cell r="R38">
            <v>16</v>
          </cell>
          <cell r="S38">
            <v>36</v>
          </cell>
        </row>
        <row r="39">
          <cell r="H39" t="str">
            <v>105505-P.S.R. LOS CHOROS</v>
          </cell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12</v>
          </cell>
          <cell r="Q39">
            <v>1</v>
          </cell>
          <cell r="R39">
            <v>12</v>
          </cell>
          <cell r="S39">
            <v>31</v>
          </cell>
        </row>
        <row r="40">
          <cell r="H40" t="str">
            <v>105506-P.S.R. EL TRAPICHE</v>
          </cell>
          <cell r="I40">
            <v>0</v>
          </cell>
          <cell r="M40">
            <v>8</v>
          </cell>
          <cell r="N40">
            <v>1</v>
          </cell>
          <cell r="O40">
            <v>3</v>
          </cell>
          <cell r="P40">
            <v>6</v>
          </cell>
          <cell r="Q40">
            <v>2</v>
          </cell>
          <cell r="R40">
            <v>5</v>
          </cell>
          <cell r="S40">
            <v>25</v>
          </cell>
        </row>
        <row r="41">
          <cell r="H41" t="str">
            <v>Total 04104-LA HIGUERA</v>
          </cell>
          <cell r="I41">
            <v>0</v>
          </cell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20</v>
          </cell>
          <cell r="Q41">
            <v>9</v>
          </cell>
          <cell r="R41">
            <v>42</v>
          </cell>
          <cell r="S41">
            <v>107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13</v>
          </cell>
          <cell r="Q43">
            <v>9</v>
          </cell>
          <cell r="R43">
            <v>18</v>
          </cell>
          <cell r="S43">
            <v>111</v>
          </cell>
        </row>
        <row r="44">
          <cell r="H44" t="str">
            <v>105475-P.S.R. HORCON</v>
          </cell>
          <cell r="I44">
            <v>1</v>
          </cell>
          <cell r="K44">
            <v>0</v>
          </cell>
          <cell r="L44">
            <v>2</v>
          </cell>
          <cell r="M44">
            <v>7</v>
          </cell>
          <cell r="N44">
            <v>13</v>
          </cell>
          <cell r="P44">
            <v>11</v>
          </cell>
          <cell r="Q44">
            <v>6</v>
          </cell>
          <cell r="R44">
            <v>4</v>
          </cell>
          <cell r="S44">
            <v>44</v>
          </cell>
        </row>
        <row r="45">
          <cell r="H45" t="str">
            <v>105476-P.S.R. MONTE GRANDE</v>
          </cell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3</v>
          </cell>
          <cell r="R45">
            <v>1</v>
          </cell>
          <cell r="S45">
            <v>13</v>
          </cell>
        </row>
        <row r="46">
          <cell r="H46" t="str">
            <v>105477-P.S.R. PISCO ELQUI</v>
          </cell>
          <cell r="J46">
            <v>1</v>
          </cell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6</v>
          </cell>
          <cell r="Q46">
            <v>12</v>
          </cell>
          <cell r="R46">
            <v>11</v>
          </cell>
          <cell r="S46">
            <v>71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33</v>
          </cell>
          <cell r="Q47">
            <v>27</v>
          </cell>
          <cell r="R47">
            <v>34</v>
          </cell>
          <cell r="S47">
            <v>239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0</v>
          </cell>
          <cell r="Q49">
            <v>18</v>
          </cell>
          <cell r="R49">
            <v>23</v>
          </cell>
          <cell r="S49">
            <v>173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</v>
          </cell>
          <cell r="Q50">
            <v>5</v>
          </cell>
          <cell r="R50">
            <v>8</v>
          </cell>
          <cell r="S50">
            <v>52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N51">
            <v>16</v>
          </cell>
          <cell r="O51">
            <v>1</v>
          </cell>
          <cell r="P51">
            <v>9</v>
          </cell>
          <cell r="Q51">
            <v>6</v>
          </cell>
          <cell r="R51">
            <v>2</v>
          </cell>
          <cell r="S51">
            <v>55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26</v>
          </cell>
          <cell r="Q52">
            <v>5</v>
          </cell>
          <cell r="R52">
            <v>0</v>
          </cell>
          <cell r="S52">
            <v>102</v>
          </cell>
        </row>
        <row r="53">
          <cell r="H53" t="str">
            <v>105470-P.S.R. HUANTA</v>
          </cell>
          <cell r="J53">
            <v>1</v>
          </cell>
          <cell r="K53">
            <v>10</v>
          </cell>
          <cell r="N53">
            <v>1</v>
          </cell>
          <cell r="P53">
            <v>1</v>
          </cell>
          <cell r="Q53">
            <v>3</v>
          </cell>
          <cell r="R53">
            <v>1</v>
          </cell>
          <cell r="S53">
            <v>17</v>
          </cell>
        </row>
        <row r="54">
          <cell r="H54" t="str">
            <v>105471-P.S.R. PERALILLO</v>
          </cell>
          <cell r="I54">
            <v>11</v>
          </cell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17</v>
          </cell>
          <cell r="Q54">
            <v>3</v>
          </cell>
          <cell r="R54">
            <v>7</v>
          </cell>
          <cell r="S54">
            <v>130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8</v>
          </cell>
          <cell r="Q55">
            <v>9</v>
          </cell>
          <cell r="R55">
            <v>13</v>
          </cell>
          <cell r="S55">
            <v>80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16</v>
          </cell>
          <cell r="Q56">
            <v>11</v>
          </cell>
          <cell r="R56">
            <v>0</v>
          </cell>
          <cell r="S56">
            <v>96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3</v>
          </cell>
          <cell r="Q57">
            <v>0</v>
          </cell>
          <cell r="R57">
            <v>4</v>
          </cell>
          <cell r="S57">
            <v>18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15</v>
          </cell>
          <cell r="Q58">
            <v>1</v>
          </cell>
          <cell r="R58">
            <v>9</v>
          </cell>
          <cell r="S58">
            <v>148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M59">
            <v>7</v>
          </cell>
          <cell r="N59">
            <v>2</v>
          </cell>
          <cell r="O59">
            <v>12</v>
          </cell>
          <cell r="P59">
            <v>2</v>
          </cell>
          <cell r="Q59">
            <v>9</v>
          </cell>
          <cell r="R59">
            <v>0</v>
          </cell>
          <cell r="S59">
            <v>52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100</v>
          </cell>
          <cell r="Q60">
            <v>70</v>
          </cell>
          <cell r="R60">
            <v>67</v>
          </cell>
          <cell r="S60">
            <v>923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65</v>
          </cell>
          <cell r="Q62">
            <v>43</v>
          </cell>
          <cell r="R62">
            <v>37</v>
          </cell>
          <cell r="S62">
            <v>982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</v>
          </cell>
          <cell r="R63">
            <v>66</v>
          </cell>
          <cell r="S63">
            <v>260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29</v>
          </cell>
          <cell r="Q64">
            <v>12</v>
          </cell>
          <cell r="R64">
            <v>3</v>
          </cell>
          <cell r="S64">
            <v>97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3</v>
          </cell>
          <cell r="Q65">
            <v>5</v>
          </cell>
          <cell r="R65">
            <v>3</v>
          </cell>
          <cell r="S65">
            <v>36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3</v>
          </cell>
          <cell r="R66">
            <v>3</v>
          </cell>
          <cell r="S66">
            <v>29</v>
          </cell>
        </row>
        <row r="67">
          <cell r="H67" t="str">
            <v>105446-P.S.R. MATANCILLA</v>
          </cell>
          <cell r="K67">
            <v>1</v>
          </cell>
          <cell r="L67">
            <v>2</v>
          </cell>
          <cell r="M67">
            <v>1</v>
          </cell>
          <cell r="N67">
            <v>1</v>
          </cell>
          <cell r="Q67">
            <v>0</v>
          </cell>
          <cell r="S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5</v>
          </cell>
          <cell r="S68">
            <v>31</v>
          </cell>
        </row>
        <row r="69">
          <cell r="H69" t="str">
            <v>105448-P.S.R. SANTA VIRGINIA</v>
          </cell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</v>
          </cell>
          <cell r="Q69">
            <v>5</v>
          </cell>
          <cell r="R69">
            <v>5</v>
          </cell>
          <cell r="S69">
            <v>21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</v>
          </cell>
          <cell r="Q70">
            <v>2</v>
          </cell>
          <cell r="R70">
            <v>2</v>
          </cell>
          <cell r="S70">
            <v>17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N71">
            <v>0</v>
          </cell>
          <cell r="O71">
            <v>8</v>
          </cell>
          <cell r="P71">
            <v>2</v>
          </cell>
          <cell r="Q71">
            <v>5</v>
          </cell>
          <cell r="R71">
            <v>4</v>
          </cell>
          <cell r="S71">
            <v>45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5</v>
          </cell>
          <cell r="Q72">
            <v>4</v>
          </cell>
          <cell r="R72">
            <v>5</v>
          </cell>
          <cell r="S72">
            <v>42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0</v>
          </cell>
          <cell r="Q73">
            <v>11</v>
          </cell>
          <cell r="R73">
            <v>21</v>
          </cell>
          <cell r="S73">
            <v>107</v>
          </cell>
        </row>
        <row r="74">
          <cell r="H74" t="str">
            <v>105496-P.S.R. PINTACURA SUR</v>
          </cell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Q74">
            <v>0</v>
          </cell>
          <cell r="R74">
            <v>1</v>
          </cell>
          <cell r="S74">
            <v>21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3</v>
          </cell>
          <cell r="Q75">
            <v>1</v>
          </cell>
          <cell r="R75">
            <v>1</v>
          </cell>
          <cell r="S75">
            <v>29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129</v>
          </cell>
          <cell r="Q76">
            <v>88</v>
          </cell>
          <cell r="R76">
            <v>156</v>
          </cell>
          <cell r="S76">
            <v>1722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13</v>
          </cell>
          <cell r="Q78">
            <v>29</v>
          </cell>
          <cell r="R78">
            <v>130</v>
          </cell>
          <cell r="S78">
            <v>381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18</v>
          </cell>
          <cell r="Q79">
            <v>12</v>
          </cell>
          <cell r="R79">
            <v>43</v>
          </cell>
          <cell r="S79">
            <v>197</v>
          </cell>
        </row>
        <row r="80">
          <cell r="H80" t="str">
            <v>105451-P.S.R. AGUA FRIA</v>
          </cell>
          <cell r="J80">
            <v>2</v>
          </cell>
          <cell r="K80">
            <v>7</v>
          </cell>
          <cell r="M80">
            <v>6</v>
          </cell>
          <cell r="N80">
            <v>0</v>
          </cell>
          <cell r="O80">
            <v>0</v>
          </cell>
          <cell r="P80">
            <v>8</v>
          </cell>
          <cell r="Q80">
            <v>4</v>
          </cell>
          <cell r="R80">
            <v>5</v>
          </cell>
          <cell r="S80">
            <v>32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7</v>
          </cell>
          <cell r="Q81">
            <v>2</v>
          </cell>
          <cell r="R81">
            <v>41</v>
          </cell>
          <cell r="S81">
            <v>167</v>
          </cell>
        </row>
        <row r="82">
          <cell r="H82" t="str">
            <v>105483-P.S.R. LOS RULOS</v>
          </cell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15</v>
          </cell>
          <cell r="Q82">
            <v>5</v>
          </cell>
          <cell r="R82">
            <v>7</v>
          </cell>
          <cell r="S82">
            <v>71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20</v>
          </cell>
          <cell r="Q83">
            <v>0</v>
          </cell>
          <cell r="R83">
            <v>18</v>
          </cell>
          <cell r="S83">
            <v>56</v>
          </cell>
        </row>
        <row r="84">
          <cell r="H84" t="str">
            <v>105488-P.S.R. ESPIRITU SANTO</v>
          </cell>
          <cell r="I84">
            <v>5</v>
          </cell>
          <cell r="K84">
            <v>5</v>
          </cell>
          <cell r="L84">
            <v>2</v>
          </cell>
          <cell r="M84">
            <v>0</v>
          </cell>
          <cell r="N84">
            <v>3</v>
          </cell>
          <cell r="P84">
            <v>0</v>
          </cell>
          <cell r="Q84">
            <v>2</v>
          </cell>
          <cell r="R84">
            <v>3</v>
          </cell>
          <cell r="S84">
            <v>20</v>
          </cell>
        </row>
        <row r="85">
          <cell r="H85" t="str">
            <v>105493-P.S.R. MINCHA SUR</v>
          </cell>
          <cell r="I85">
            <v>5</v>
          </cell>
          <cell r="K85">
            <v>2</v>
          </cell>
          <cell r="L85">
            <v>3</v>
          </cell>
          <cell r="M85">
            <v>6</v>
          </cell>
          <cell r="N85">
            <v>0</v>
          </cell>
          <cell r="P85">
            <v>6</v>
          </cell>
          <cell r="Q85">
            <v>5</v>
          </cell>
          <cell r="S85">
            <v>27</v>
          </cell>
        </row>
        <row r="86">
          <cell r="H86" t="str">
            <v>105497-P.S.R. JABONERIA</v>
          </cell>
          <cell r="J86">
            <v>8</v>
          </cell>
          <cell r="K86">
            <v>2</v>
          </cell>
          <cell r="L86">
            <v>4</v>
          </cell>
          <cell r="N86">
            <v>4</v>
          </cell>
          <cell r="O86">
            <v>3</v>
          </cell>
          <cell r="P86">
            <v>0</v>
          </cell>
          <cell r="Q86">
            <v>1</v>
          </cell>
          <cell r="R86">
            <v>4</v>
          </cell>
          <cell r="S86">
            <v>26</v>
          </cell>
        </row>
        <row r="87">
          <cell r="H87" t="str">
            <v>105498-P.S.R. QUEBRADA DE LINARES</v>
          </cell>
          <cell r="I87">
            <v>3</v>
          </cell>
          <cell r="K87">
            <v>3</v>
          </cell>
          <cell r="L87">
            <v>2</v>
          </cell>
          <cell r="M87">
            <v>2</v>
          </cell>
          <cell r="N87">
            <v>0</v>
          </cell>
          <cell r="P87">
            <v>0</v>
          </cell>
          <cell r="Q87">
            <v>0</v>
          </cell>
          <cell r="R87">
            <v>7</v>
          </cell>
          <cell r="S87">
            <v>17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87</v>
          </cell>
          <cell r="Q88">
            <v>60</v>
          </cell>
          <cell r="R88">
            <v>258</v>
          </cell>
          <cell r="S88">
            <v>994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83</v>
          </cell>
          <cell r="Q90">
            <v>58</v>
          </cell>
          <cell r="R90">
            <v>39</v>
          </cell>
          <cell r="S90">
            <v>549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29</v>
          </cell>
          <cell r="Q91">
            <v>23</v>
          </cell>
          <cell r="R91">
            <v>32</v>
          </cell>
          <cell r="S91">
            <v>179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10</v>
          </cell>
          <cell r="Q92">
            <v>6</v>
          </cell>
          <cell r="R92">
            <v>4</v>
          </cell>
          <cell r="S92">
            <v>77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13</v>
          </cell>
          <cell r="Q93">
            <v>15</v>
          </cell>
          <cell r="R93">
            <v>6</v>
          </cell>
          <cell r="S93">
            <v>108</v>
          </cell>
        </row>
        <row r="94">
          <cell r="H94" t="str">
            <v>105481-P.S.R. TILAMA</v>
          </cell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2</v>
          </cell>
          <cell r="Q94">
            <v>2</v>
          </cell>
          <cell r="R94">
            <v>6</v>
          </cell>
          <cell r="S94">
            <v>27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5</v>
          </cell>
          <cell r="Q95">
            <v>4</v>
          </cell>
          <cell r="R95">
            <v>8</v>
          </cell>
          <cell r="S95">
            <v>65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142</v>
          </cell>
          <cell r="Q96">
            <v>108</v>
          </cell>
          <cell r="R96">
            <v>95</v>
          </cell>
          <cell r="S96">
            <v>1005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35</v>
          </cell>
          <cell r="Q98">
            <v>31</v>
          </cell>
          <cell r="R98">
            <v>37</v>
          </cell>
          <cell r="S98">
            <v>263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24</v>
          </cell>
          <cell r="Q99">
            <v>23</v>
          </cell>
          <cell r="R99">
            <v>21</v>
          </cell>
          <cell r="S99">
            <v>366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</v>
          </cell>
          <cell r="Q100">
            <v>0</v>
          </cell>
          <cell r="R100">
            <v>1</v>
          </cell>
          <cell r="S100">
            <v>54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N101">
            <v>3</v>
          </cell>
          <cell r="O101">
            <v>7</v>
          </cell>
          <cell r="P101">
            <v>3</v>
          </cell>
          <cell r="Q101">
            <v>7</v>
          </cell>
          <cell r="R101">
            <v>1</v>
          </cell>
          <cell r="S101">
            <v>52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2</v>
          </cell>
          <cell r="Q102">
            <v>3</v>
          </cell>
          <cell r="R102">
            <v>11</v>
          </cell>
          <cell r="S102">
            <v>57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3</v>
          </cell>
          <cell r="Q103">
            <v>4</v>
          </cell>
          <cell r="R103">
            <v>2</v>
          </cell>
          <cell r="S103">
            <v>53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7</v>
          </cell>
          <cell r="Q104">
            <v>6</v>
          </cell>
          <cell r="R104">
            <v>1</v>
          </cell>
          <cell r="S104">
            <v>46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0</v>
          </cell>
          <cell r="Q105">
            <v>2</v>
          </cell>
          <cell r="R105">
            <v>11</v>
          </cell>
          <cell r="S105">
            <v>37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</v>
          </cell>
          <cell r="Q106">
            <v>9</v>
          </cell>
          <cell r="R106">
            <v>4</v>
          </cell>
          <cell r="S106">
            <v>53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9</v>
          </cell>
          <cell r="Q107">
            <v>3</v>
          </cell>
          <cell r="R107">
            <v>2</v>
          </cell>
          <cell r="S107">
            <v>55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7</v>
          </cell>
          <cell r="Q108">
            <v>4</v>
          </cell>
          <cell r="R108">
            <v>14</v>
          </cell>
          <cell r="S108">
            <v>113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97</v>
          </cell>
          <cell r="Q109">
            <v>92</v>
          </cell>
          <cell r="R109">
            <v>105</v>
          </cell>
          <cell r="S109">
            <v>1149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32</v>
          </cell>
          <cell r="Q111">
            <v>17</v>
          </cell>
          <cell r="R111">
            <v>45</v>
          </cell>
          <cell r="S111">
            <v>340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187</v>
          </cell>
          <cell r="Q112">
            <v>100</v>
          </cell>
          <cell r="R112">
            <v>134</v>
          </cell>
          <cell r="S112">
            <v>1301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196</v>
          </cell>
          <cell r="Q113">
            <v>135</v>
          </cell>
          <cell r="R113">
            <v>153</v>
          </cell>
          <cell r="S113">
            <v>2397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33</v>
          </cell>
          <cell r="Q114">
            <v>23</v>
          </cell>
          <cell r="R114">
            <v>28</v>
          </cell>
          <cell r="S114">
            <v>306</v>
          </cell>
        </row>
        <row r="115">
          <cell r="H115" t="str">
            <v>105415-P.S.R. BARRAZA</v>
          </cell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5</v>
          </cell>
          <cell r="Q115">
            <v>16</v>
          </cell>
          <cell r="R115">
            <v>16</v>
          </cell>
          <cell r="S115">
            <v>122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11</v>
          </cell>
          <cell r="Q116">
            <v>2</v>
          </cell>
          <cell r="R116">
            <v>29</v>
          </cell>
          <cell r="S116">
            <v>98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8</v>
          </cell>
          <cell r="R117">
            <v>2</v>
          </cell>
          <cell r="S117">
            <v>54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4</v>
          </cell>
          <cell r="Q118">
            <v>3</v>
          </cell>
          <cell r="R118">
            <v>4</v>
          </cell>
          <cell r="S118">
            <v>63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31</v>
          </cell>
          <cell r="S119">
            <v>115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1</v>
          </cell>
          <cell r="Q120">
            <v>7</v>
          </cell>
          <cell r="R120">
            <v>0</v>
          </cell>
          <cell r="S120">
            <v>14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14</v>
          </cell>
          <cell r="Q121">
            <v>1</v>
          </cell>
          <cell r="R121">
            <v>4</v>
          </cell>
          <cell r="S121">
            <v>63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3</v>
          </cell>
          <cell r="Q122">
            <v>0</v>
          </cell>
          <cell r="R122">
            <v>7</v>
          </cell>
          <cell r="S122">
            <v>28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13</v>
          </cell>
          <cell r="Q123">
            <v>12</v>
          </cell>
          <cell r="R123">
            <v>15</v>
          </cell>
          <cell r="S123">
            <v>104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12</v>
          </cell>
          <cell r="Q124">
            <v>5</v>
          </cell>
          <cell r="R124">
            <v>19</v>
          </cell>
          <cell r="S124">
            <v>94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60</v>
          </cell>
          <cell r="Q125">
            <v>33</v>
          </cell>
          <cell r="R125">
            <v>54</v>
          </cell>
          <cell r="S125">
            <v>353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35</v>
          </cell>
          <cell r="Q126">
            <v>26</v>
          </cell>
          <cell r="R126">
            <v>14</v>
          </cell>
          <cell r="S126">
            <v>385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78</v>
          </cell>
          <cell r="Q127">
            <v>50</v>
          </cell>
          <cell r="R127">
            <v>33</v>
          </cell>
          <cell r="S127">
            <v>267</v>
          </cell>
        </row>
        <row r="128">
          <cell r="H128" t="str">
            <v>200367-CECOF COLONIA LIMARÍ</v>
          </cell>
          <cell r="Q128">
            <v>6</v>
          </cell>
          <cell r="R128">
            <v>27</v>
          </cell>
          <cell r="S128">
            <v>33</v>
          </cell>
        </row>
        <row r="129">
          <cell r="H129" t="str">
            <v>Total 04301-OVALLE</v>
          </cell>
          <cell r="I129">
            <v>609</v>
          </cell>
          <cell r="J129">
            <v>562</v>
          </cell>
          <cell r="K129">
            <v>874</v>
          </cell>
          <cell r="L129">
            <v>626</v>
          </cell>
          <cell r="M129">
            <v>628</v>
          </cell>
          <cell r="N129">
            <v>562</v>
          </cell>
          <cell r="O129">
            <v>533</v>
          </cell>
          <cell r="P129">
            <v>723</v>
          </cell>
          <cell r="Q129">
            <v>436</v>
          </cell>
          <cell r="R129">
            <v>584</v>
          </cell>
          <cell r="S129">
            <v>6137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28</v>
          </cell>
          <cell r="J131">
            <v>30</v>
          </cell>
          <cell r="K131">
            <v>22</v>
          </cell>
          <cell r="L131">
            <v>22</v>
          </cell>
          <cell r="M131">
            <v>17</v>
          </cell>
          <cell r="N131">
            <v>16</v>
          </cell>
          <cell r="O131">
            <v>8</v>
          </cell>
          <cell r="P131">
            <v>21</v>
          </cell>
          <cell r="Q131">
            <v>22</v>
          </cell>
          <cell r="R131">
            <v>84</v>
          </cell>
          <cell r="S131">
            <v>270</v>
          </cell>
        </row>
        <row r="132">
          <cell r="H132" t="str">
            <v>105433-P.S.R. SAN LORENZO</v>
          </cell>
          <cell r="K132">
            <v>5</v>
          </cell>
          <cell r="L132">
            <v>1</v>
          </cell>
          <cell r="N132">
            <v>7</v>
          </cell>
          <cell r="O132">
            <v>2</v>
          </cell>
          <cell r="P132">
            <v>2</v>
          </cell>
          <cell r="Q132">
            <v>6</v>
          </cell>
          <cell r="R132">
            <v>5</v>
          </cell>
          <cell r="S132">
            <v>28</v>
          </cell>
        </row>
        <row r="133">
          <cell r="H133" t="str">
            <v>105434-P.S.R. SAN MARCOS</v>
          </cell>
          <cell r="I133">
            <v>2</v>
          </cell>
          <cell r="J133">
            <v>1</v>
          </cell>
          <cell r="K133">
            <v>4</v>
          </cell>
          <cell r="L133">
            <v>2</v>
          </cell>
          <cell r="M133">
            <v>5</v>
          </cell>
          <cell r="N133">
            <v>5</v>
          </cell>
          <cell r="O133">
            <v>23</v>
          </cell>
          <cell r="P133">
            <v>11</v>
          </cell>
          <cell r="Q133">
            <v>8</v>
          </cell>
          <cell r="R133">
            <v>6</v>
          </cell>
          <cell r="S133">
            <v>67</v>
          </cell>
        </row>
        <row r="134">
          <cell r="H134" t="str">
            <v>105441-P.S.R. MANQUEHUA</v>
          </cell>
          <cell r="I134">
            <v>12</v>
          </cell>
          <cell r="J134">
            <v>8</v>
          </cell>
          <cell r="K134">
            <v>4</v>
          </cell>
          <cell r="L134">
            <v>17</v>
          </cell>
          <cell r="M134">
            <v>6</v>
          </cell>
          <cell r="N134">
            <v>12</v>
          </cell>
          <cell r="O134">
            <v>7</v>
          </cell>
          <cell r="P134">
            <v>5</v>
          </cell>
          <cell r="Q134">
            <v>19</v>
          </cell>
          <cell r="R134">
            <v>4</v>
          </cell>
          <cell r="S134">
            <v>94</v>
          </cell>
        </row>
        <row r="135">
          <cell r="H135" t="str">
            <v xml:space="preserve">105459-P.S.R. BARRANCAS                </v>
          </cell>
          <cell r="I135">
            <v>15</v>
          </cell>
          <cell r="J135">
            <v>7</v>
          </cell>
          <cell r="K135">
            <v>6</v>
          </cell>
          <cell r="L135">
            <v>7</v>
          </cell>
          <cell r="M135">
            <v>8</v>
          </cell>
          <cell r="N135">
            <v>8</v>
          </cell>
          <cell r="O135">
            <v>12</v>
          </cell>
          <cell r="P135">
            <v>5</v>
          </cell>
          <cell r="Q135">
            <v>15</v>
          </cell>
          <cell r="R135">
            <v>10</v>
          </cell>
          <cell r="S135">
            <v>93</v>
          </cell>
        </row>
        <row r="136">
          <cell r="H136" t="str">
            <v>105460-P.S.R. COGOTI 18</v>
          </cell>
          <cell r="I136">
            <v>7</v>
          </cell>
          <cell r="J136">
            <v>10</v>
          </cell>
          <cell r="K136">
            <v>10</v>
          </cell>
          <cell r="L136">
            <v>9</v>
          </cell>
          <cell r="M136">
            <v>2</v>
          </cell>
          <cell r="N136">
            <v>9</v>
          </cell>
          <cell r="O136">
            <v>4</v>
          </cell>
          <cell r="P136">
            <v>2</v>
          </cell>
          <cell r="Q136">
            <v>4</v>
          </cell>
          <cell r="R136">
            <v>7</v>
          </cell>
          <cell r="S136">
            <v>64</v>
          </cell>
        </row>
        <row r="137">
          <cell r="H137" t="str">
            <v>105461-P.S.R. EL HUACHO</v>
          </cell>
          <cell r="J137">
            <v>2</v>
          </cell>
          <cell r="L137">
            <v>1</v>
          </cell>
          <cell r="M137">
            <v>4</v>
          </cell>
          <cell r="N137">
            <v>3</v>
          </cell>
          <cell r="O137">
            <v>1</v>
          </cell>
          <cell r="Q137">
            <v>1</v>
          </cell>
          <cell r="R137">
            <v>7</v>
          </cell>
          <cell r="S137">
            <v>19</v>
          </cell>
        </row>
        <row r="138">
          <cell r="H138" t="str">
            <v>105462-P.S.R. EL SAUCE</v>
          </cell>
          <cell r="I138">
            <v>14</v>
          </cell>
          <cell r="J138">
            <v>9</v>
          </cell>
          <cell r="K138">
            <v>8</v>
          </cell>
          <cell r="L138">
            <v>2</v>
          </cell>
          <cell r="M138">
            <v>10</v>
          </cell>
          <cell r="N138">
            <v>8</v>
          </cell>
          <cell r="O138">
            <v>2</v>
          </cell>
          <cell r="P138">
            <v>1</v>
          </cell>
          <cell r="Q138">
            <v>4</v>
          </cell>
          <cell r="R138">
            <v>5</v>
          </cell>
          <cell r="S138">
            <v>63</v>
          </cell>
        </row>
        <row r="139">
          <cell r="H139" t="str">
            <v>105463-P.S.R. QUILITAPIA</v>
          </cell>
          <cell r="I139">
            <v>8</v>
          </cell>
          <cell r="J139">
            <v>10</v>
          </cell>
          <cell r="K139">
            <v>5</v>
          </cell>
          <cell r="L139">
            <v>8</v>
          </cell>
          <cell r="M139">
            <v>5</v>
          </cell>
          <cell r="N139">
            <v>7</v>
          </cell>
          <cell r="O139">
            <v>0</v>
          </cell>
          <cell r="P139">
            <v>1</v>
          </cell>
          <cell r="Q139">
            <v>8</v>
          </cell>
          <cell r="R139">
            <v>10</v>
          </cell>
          <cell r="S139">
            <v>62</v>
          </cell>
        </row>
        <row r="140">
          <cell r="H140" t="str">
            <v>105464-P.S.R. LA LIGUA</v>
          </cell>
          <cell r="I140">
            <v>5</v>
          </cell>
          <cell r="J140">
            <v>4</v>
          </cell>
          <cell r="K140">
            <v>3</v>
          </cell>
          <cell r="L140">
            <v>0</v>
          </cell>
          <cell r="M140">
            <v>0</v>
          </cell>
          <cell r="N140">
            <v>9</v>
          </cell>
          <cell r="O140">
            <v>2</v>
          </cell>
          <cell r="P140">
            <v>2</v>
          </cell>
          <cell r="Q140">
            <v>0</v>
          </cell>
          <cell r="R140">
            <v>6</v>
          </cell>
          <cell r="S140">
            <v>31</v>
          </cell>
        </row>
        <row r="141">
          <cell r="H141" t="str">
            <v>105465-P.S.R. RAMADILLA</v>
          </cell>
          <cell r="I141">
            <v>4</v>
          </cell>
          <cell r="J141">
            <v>0</v>
          </cell>
          <cell r="K141">
            <v>1</v>
          </cell>
          <cell r="L141">
            <v>6</v>
          </cell>
          <cell r="M141">
            <v>7</v>
          </cell>
          <cell r="N141">
            <v>3</v>
          </cell>
          <cell r="O141">
            <v>4</v>
          </cell>
          <cell r="P141">
            <v>0</v>
          </cell>
          <cell r="Q141">
            <v>10</v>
          </cell>
          <cell r="R141">
            <v>13</v>
          </cell>
          <cell r="S141">
            <v>48</v>
          </cell>
        </row>
        <row r="142">
          <cell r="H142" t="str">
            <v>105466-P.S.R. VALLE HERMOSO</v>
          </cell>
          <cell r="I142">
            <v>6</v>
          </cell>
          <cell r="J142">
            <v>4</v>
          </cell>
          <cell r="K142">
            <v>6</v>
          </cell>
          <cell r="L142">
            <v>5</v>
          </cell>
          <cell r="M142">
            <v>3</v>
          </cell>
          <cell r="N142">
            <v>6</v>
          </cell>
          <cell r="O142">
            <v>1</v>
          </cell>
          <cell r="P142">
            <v>0</v>
          </cell>
          <cell r="Q142">
            <v>8</v>
          </cell>
          <cell r="R142">
            <v>10</v>
          </cell>
          <cell r="S142">
            <v>49</v>
          </cell>
        </row>
        <row r="143">
          <cell r="H143" t="str">
            <v>105490-P.S.R. EL DURAZNO</v>
          </cell>
          <cell r="I143">
            <v>4</v>
          </cell>
          <cell r="J143">
            <v>11</v>
          </cell>
          <cell r="K143">
            <v>4</v>
          </cell>
          <cell r="M143">
            <v>0</v>
          </cell>
          <cell r="N143">
            <v>3</v>
          </cell>
          <cell r="O143">
            <v>3</v>
          </cell>
          <cell r="P143">
            <v>4</v>
          </cell>
          <cell r="Q143">
            <v>5</v>
          </cell>
          <cell r="R143">
            <v>3</v>
          </cell>
          <cell r="S143">
            <v>37</v>
          </cell>
        </row>
        <row r="144">
          <cell r="H144" t="str">
            <v>Total 04302-COMBARBALÁ</v>
          </cell>
          <cell r="I144">
            <v>105</v>
          </cell>
          <cell r="J144">
            <v>96</v>
          </cell>
          <cell r="K144">
            <v>78</v>
          </cell>
          <cell r="L144">
            <v>80</v>
          </cell>
          <cell r="M144">
            <v>67</v>
          </cell>
          <cell r="N144">
            <v>96</v>
          </cell>
          <cell r="O144">
            <v>69</v>
          </cell>
          <cell r="P144">
            <v>54</v>
          </cell>
          <cell r="Q144">
            <v>110</v>
          </cell>
          <cell r="R144">
            <v>170</v>
          </cell>
          <cell r="S144">
            <v>925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23</v>
          </cell>
          <cell r="J146">
            <v>35</v>
          </cell>
          <cell r="K146">
            <v>51</v>
          </cell>
          <cell r="L146">
            <v>17</v>
          </cell>
          <cell r="M146">
            <v>48</v>
          </cell>
          <cell r="N146">
            <v>84</v>
          </cell>
          <cell r="O146">
            <v>43</v>
          </cell>
          <cell r="P146">
            <v>33</v>
          </cell>
          <cell r="Q146">
            <v>31</v>
          </cell>
          <cell r="R146">
            <v>24</v>
          </cell>
          <cell r="S146">
            <v>389</v>
          </cell>
        </row>
        <row r="147">
          <cell r="H147" t="str">
            <v>105311-CES. RURAL CHAÑARAL ALTO</v>
          </cell>
          <cell r="I147">
            <v>11</v>
          </cell>
          <cell r="J147">
            <v>4</v>
          </cell>
          <cell r="K147">
            <v>38</v>
          </cell>
          <cell r="L147">
            <v>45</v>
          </cell>
          <cell r="M147">
            <v>42</v>
          </cell>
          <cell r="N147">
            <v>7</v>
          </cell>
          <cell r="O147">
            <v>15</v>
          </cell>
          <cell r="P147">
            <v>19</v>
          </cell>
          <cell r="Q147">
            <v>12</v>
          </cell>
          <cell r="R147">
            <v>40</v>
          </cell>
          <cell r="S147">
            <v>233</v>
          </cell>
        </row>
        <row r="148">
          <cell r="H148" t="str">
            <v>105312-CES. RURAL CAREN</v>
          </cell>
          <cell r="I148">
            <v>3</v>
          </cell>
          <cell r="J148">
            <v>0</v>
          </cell>
          <cell r="K148">
            <v>22</v>
          </cell>
          <cell r="L148">
            <v>26</v>
          </cell>
          <cell r="M148">
            <v>12</v>
          </cell>
          <cell r="N148">
            <v>13</v>
          </cell>
          <cell r="O148">
            <v>0</v>
          </cell>
          <cell r="P148">
            <v>0</v>
          </cell>
          <cell r="Q148">
            <v>9</v>
          </cell>
          <cell r="R148">
            <v>16</v>
          </cell>
          <cell r="S148">
            <v>101</v>
          </cell>
        </row>
        <row r="149">
          <cell r="H149" t="str">
            <v>105318-CES. RURAL EL PALQUI</v>
          </cell>
          <cell r="I149">
            <v>22</v>
          </cell>
          <cell r="J149">
            <v>56</v>
          </cell>
          <cell r="K149">
            <v>70</v>
          </cell>
          <cell r="L149">
            <v>26</v>
          </cell>
          <cell r="M149">
            <v>22</v>
          </cell>
          <cell r="N149">
            <v>25</v>
          </cell>
          <cell r="O149">
            <v>20</v>
          </cell>
          <cell r="P149">
            <v>37</v>
          </cell>
          <cell r="Q149">
            <v>37</v>
          </cell>
          <cell r="R149">
            <v>50</v>
          </cell>
          <cell r="S149">
            <v>365</v>
          </cell>
        </row>
        <row r="150">
          <cell r="H150" t="str">
            <v>105425-P.S.R. CHILECITO</v>
          </cell>
          <cell r="I150">
            <v>5</v>
          </cell>
          <cell r="J150">
            <v>3</v>
          </cell>
          <cell r="K150">
            <v>22</v>
          </cell>
          <cell r="L150">
            <v>2</v>
          </cell>
          <cell r="M150">
            <v>6</v>
          </cell>
          <cell r="N150">
            <v>2</v>
          </cell>
          <cell r="O150">
            <v>2</v>
          </cell>
          <cell r="P150">
            <v>1</v>
          </cell>
          <cell r="Q150">
            <v>2</v>
          </cell>
          <cell r="R150">
            <v>4</v>
          </cell>
          <cell r="S150">
            <v>49</v>
          </cell>
        </row>
        <row r="151">
          <cell r="H151" t="str">
            <v>105427-P.S.R. HACIENDA VALDIVIA</v>
          </cell>
          <cell r="I151">
            <v>4</v>
          </cell>
          <cell r="J151">
            <v>2</v>
          </cell>
          <cell r="K151">
            <v>10</v>
          </cell>
          <cell r="L151">
            <v>5</v>
          </cell>
          <cell r="M151">
            <v>6</v>
          </cell>
          <cell r="N151">
            <v>1</v>
          </cell>
          <cell r="O151">
            <v>7</v>
          </cell>
          <cell r="P151">
            <v>8</v>
          </cell>
          <cell r="Q151">
            <v>9</v>
          </cell>
          <cell r="R151">
            <v>13</v>
          </cell>
          <cell r="S151">
            <v>65</v>
          </cell>
        </row>
        <row r="152">
          <cell r="H152" t="str">
            <v>105428-P.S.R. HUATULAME</v>
          </cell>
          <cell r="I152">
            <v>0</v>
          </cell>
          <cell r="J152">
            <v>3</v>
          </cell>
          <cell r="K152">
            <v>24</v>
          </cell>
          <cell r="L152">
            <v>11</v>
          </cell>
          <cell r="M152">
            <v>0</v>
          </cell>
          <cell r="N152">
            <v>13</v>
          </cell>
          <cell r="O152">
            <v>6</v>
          </cell>
          <cell r="P152">
            <v>13</v>
          </cell>
          <cell r="Q152">
            <v>0</v>
          </cell>
          <cell r="R152">
            <v>2</v>
          </cell>
          <cell r="S152">
            <v>72</v>
          </cell>
        </row>
        <row r="153">
          <cell r="H153" t="str">
            <v>105430-P.S.R. MIALQUI</v>
          </cell>
          <cell r="I153">
            <v>1</v>
          </cell>
          <cell r="J153">
            <v>2</v>
          </cell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8</v>
          </cell>
          <cell r="Q153">
            <v>8</v>
          </cell>
          <cell r="R153">
            <v>5</v>
          </cell>
          <cell r="S153">
            <v>27</v>
          </cell>
        </row>
        <row r="154">
          <cell r="H154" t="str">
            <v>105431-P.S.R. PEDREGAL</v>
          </cell>
          <cell r="I154">
            <v>6</v>
          </cell>
          <cell r="J154">
            <v>7</v>
          </cell>
          <cell r="K154">
            <v>11</v>
          </cell>
          <cell r="L154">
            <v>4</v>
          </cell>
          <cell r="M154">
            <v>12</v>
          </cell>
          <cell r="N154">
            <v>14</v>
          </cell>
          <cell r="O154">
            <v>1</v>
          </cell>
          <cell r="P154">
            <v>6</v>
          </cell>
          <cell r="Q154">
            <v>7</v>
          </cell>
          <cell r="R154">
            <v>9</v>
          </cell>
          <cell r="S154">
            <v>77</v>
          </cell>
        </row>
        <row r="155">
          <cell r="H155" t="str">
            <v>105432-P.S.R. RAPEL</v>
          </cell>
          <cell r="I155">
            <v>22</v>
          </cell>
          <cell r="J155">
            <v>18</v>
          </cell>
          <cell r="K155">
            <v>17</v>
          </cell>
          <cell r="L155">
            <v>5</v>
          </cell>
          <cell r="M155">
            <v>16</v>
          </cell>
          <cell r="N155">
            <v>2</v>
          </cell>
          <cell r="O155">
            <v>9</v>
          </cell>
          <cell r="P155">
            <v>11</v>
          </cell>
          <cell r="Q155">
            <v>20</v>
          </cell>
          <cell r="R155">
            <v>21</v>
          </cell>
          <cell r="S155">
            <v>141</v>
          </cell>
        </row>
        <row r="156">
          <cell r="H156" t="str">
            <v>105435-P.S.R. TULAHUEN</v>
          </cell>
          <cell r="I156">
            <v>20</v>
          </cell>
          <cell r="J156">
            <v>10</v>
          </cell>
          <cell r="K156">
            <v>21</v>
          </cell>
          <cell r="L156">
            <v>20</v>
          </cell>
          <cell r="M156">
            <v>7</v>
          </cell>
          <cell r="N156">
            <v>10</v>
          </cell>
          <cell r="O156">
            <v>18</v>
          </cell>
          <cell r="P156">
            <v>7</v>
          </cell>
          <cell r="Q156">
            <v>7</v>
          </cell>
          <cell r="R156">
            <v>0</v>
          </cell>
          <cell r="S156">
            <v>120</v>
          </cell>
        </row>
        <row r="157">
          <cell r="H157" t="str">
            <v>105436-P.S.R. EL MAITEN</v>
          </cell>
          <cell r="I157">
            <v>7</v>
          </cell>
          <cell r="J157">
            <v>0</v>
          </cell>
          <cell r="K157">
            <v>6</v>
          </cell>
          <cell r="L157">
            <v>5</v>
          </cell>
          <cell r="M157">
            <v>4</v>
          </cell>
          <cell r="N157">
            <v>0</v>
          </cell>
          <cell r="O157">
            <v>8</v>
          </cell>
          <cell r="P157">
            <v>5</v>
          </cell>
          <cell r="Q157">
            <v>2</v>
          </cell>
          <cell r="R157">
            <v>2</v>
          </cell>
          <cell r="S157">
            <v>39</v>
          </cell>
        </row>
        <row r="158">
          <cell r="H158" t="str">
            <v>105489-P.S.R. RAMADAS DE TULAHUEN</v>
          </cell>
          <cell r="I158">
            <v>7</v>
          </cell>
          <cell r="J158">
            <v>11</v>
          </cell>
          <cell r="K158">
            <v>3</v>
          </cell>
          <cell r="N158">
            <v>4</v>
          </cell>
          <cell r="O158">
            <v>0</v>
          </cell>
          <cell r="P158">
            <v>0</v>
          </cell>
          <cell r="Q158">
            <v>0</v>
          </cell>
          <cell r="R158">
            <v>8</v>
          </cell>
          <cell r="S158">
            <v>33</v>
          </cell>
        </row>
        <row r="159">
          <cell r="H159" t="str">
            <v>Total 04304-MONTE PATRIA</v>
          </cell>
          <cell r="I159">
            <v>131</v>
          </cell>
          <cell r="J159">
            <v>151</v>
          </cell>
          <cell r="K159">
            <v>295</v>
          </cell>
          <cell r="L159">
            <v>166</v>
          </cell>
          <cell r="M159">
            <v>175</v>
          </cell>
          <cell r="N159">
            <v>175</v>
          </cell>
          <cell r="O159">
            <v>132</v>
          </cell>
          <cell r="P159">
            <v>148</v>
          </cell>
          <cell r="Q159">
            <v>144</v>
          </cell>
          <cell r="R159">
            <v>194</v>
          </cell>
          <cell r="S159">
            <v>1711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59</v>
          </cell>
          <cell r="J161">
            <v>34</v>
          </cell>
          <cell r="K161">
            <v>72</v>
          </cell>
          <cell r="L161">
            <v>26</v>
          </cell>
          <cell r="M161">
            <v>48</v>
          </cell>
          <cell r="N161">
            <v>73</v>
          </cell>
          <cell r="O161">
            <v>67</v>
          </cell>
          <cell r="P161">
            <v>39</v>
          </cell>
          <cell r="Q161">
            <v>47</v>
          </cell>
          <cell r="R161">
            <v>74</v>
          </cell>
          <cell r="S161">
            <v>539</v>
          </cell>
        </row>
        <row r="162">
          <cell r="H162" t="str">
            <v>105440-P.S.R. DIVISADERO</v>
          </cell>
          <cell r="I162">
            <v>15</v>
          </cell>
          <cell r="J162">
            <v>11</v>
          </cell>
          <cell r="K162">
            <v>19</v>
          </cell>
          <cell r="L162">
            <v>4</v>
          </cell>
          <cell r="M162">
            <v>11</v>
          </cell>
          <cell r="N162">
            <v>5</v>
          </cell>
          <cell r="O162">
            <v>22</v>
          </cell>
          <cell r="P162">
            <v>4</v>
          </cell>
          <cell r="Q162">
            <v>3</v>
          </cell>
          <cell r="R162">
            <v>7</v>
          </cell>
          <cell r="S162">
            <v>101</v>
          </cell>
        </row>
        <row r="163">
          <cell r="H163" t="str">
            <v>105442-P.S.R. SAN PEDRO DE QUILES</v>
          </cell>
          <cell r="J163">
            <v>2</v>
          </cell>
          <cell r="Q163">
            <v>1</v>
          </cell>
          <cell r="S163">
            <v>3</v>
          </cell>
        </row>
        <row r="164">
          <cell r="H164" t="str">
            <v xml:space="preserve">105508-P.S.R. EL PARRAL DE QUILES  </v>
          </cell>
          <cell r="M164">
            <v>6</v>
          </cell>
          <cell r="N164">
            <v>1</v>
          </cell>
          <cell r="S164">
            <v>7</v>
          </cell>
        </row>
        <row r="165">
          <cell r="H165" t="str">
            <v>Total 04304-PUNITAQUI</v>
          </cell>
          <cell r="I165">
            <v>74</v>
          </cell>
          <cell r="J165">
            <v>47</v>
          </cell>
          <cell r="K165">
            <v>91</v>
          </cell>
          <cell r="L165">
            <v>30</v>
          </cell>
          <cell r="M165">
            <v>65</v>
          </cell>
          <cell r="N165">
            <v>79</v>
          </cell>
          <cell r="O165">
            <v>89</v>
          </cell>
          <cell r="P165">
            <v>43</v>
          </cell>
          <cell r="Q165">
            <v>51</v>
          </cell>
          <cell r="R165">
            <v>81</v>
          </cell>
          <cell r="S165">
            <v>650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0</v>
          </cell>
          <cell r="J167">
            <v>5</v>
          </cell>
          <cell r="K167">
            <v>31</v>
          </cell>
          <cell r="L167">
            <v>7</v>
          </cell>
          <cell r="M167">
            <v>5</v>
          </cell>
          <cell r="N167">
            <v>33</v>
          </cell>
          <cell r="O167">
            <v>0</v>
          </cell>
          <cell r="P167">
            <v>0</v>
          </cell>
          <cell r="Q167">
            <v>0</v>
          </cell>
          <cell r="R167">
            <v>26</v>
          </cell>
          <cell r="S167">
            <v>107</v>
          </cell>
        </row>
        <row r="168">
          <cell r="H168" t="str">
            <v>105409-P.S.R. EL CHAÑAR</v>
          </cell>
          <cell r="I168">
            <v>0</v>
          </cell>
          <cell r="J168">
            <v>5</v>
          </cell>
          <cell r="K168">
            <v>0</v>
          </cell>
          <cell r="L168">
            <v>2</v>
          </cell>
          <cell r="M168">
            <v>0</v>
          </cell>
          <cell r="N168">
            <v>3</v>
          </cell>
          <cell r="O168">
            <v>3</v>
          </cell>
          <cell r="P168">
            <v>4</v>
          </cell>
          <cell r="Q168">
            <v>0</v>
          </cell>
          <cell r="R168">
            <v>3</v>
          </cell>
          <cell r="S168">
            <v>20</v>
          </cell>
        </row>
        <row r="169">
          <cell r="H169" t="str">
            <v>105410-P.S.R. HURTADO</v>
          </cell>
          <cell r="I169">
            <v>7</v>
          </cell>
          <cell r="J169">
            <v>7</v>
          </cell>
          <cell r="K169">
            <v>9</v>
          </cell>
          <cell r="L169">
            <v>2</v>
          </cell>
          <cell r="M169">
            <v>3</v>
          </cell>
          <cell r="N169">
            <v>3</v>
          </cell>
          <cell r="O169">
            <v>11</v>
          </cell>
          <cell r="P169">
            <v>12</v>
          </cell>
          <cell r="Q169">
            <v>0</v>
          </cell>
          <cell r="S169">
            <v>54</v>
          </cell>
        </row>
        <row r="170">
          <cell r="H170" t="str">
            <v>105411-P.S.R. LAS BREAS</v>
          </cell>
          <cell r="I170">
            <v>5</v>
          </cell>
          <cell r="K170">
            <v>6</v>
          </cell>
          <cell r="L170">
            <v>8</v>
          </cell>
          <cell r="M170">
            <v>1</v>
          </cell>
          <cell r="N170">
            <v>0</v>
          </cell>
          <cell r="O170">
            <v>5</v>
          </cell>
          <cell r="P170">
            <v>6</v>
          </cell>
          <cell r="Q170">
            <v>0</v>
          </cell>
          <cell r="R170">
            <v>1</v>
          </cell>
          <cell r="S170">
            <v>32</v>
          </cell>
        </row>
        <row r="171">
          <cell r="H171" t="str">
            <v>105413-P.S.R. SAMO ALTO</v>
          </cell>
          <cell r="I171">
            <v>2</v>
          </cell>
          <cell r="J171">
            <v>16</v>
          </cell>
          <cell r="K171">
            <v>7</v>
          </cell>
          <cell r="L171">
            <v>10</v>
          </cell>
          <cell r="M171">
            <v>3</v>
          </cell>
          <cell r="N171">
            <v>1</v>
          </cell>
          <cell r="O171">
            <v>8</v>
          </cell>
          <cell r="P171">
            <v>12</v>
          </cell>
          <cell r="Q171">
            <v>5</v>
          </cell>
          <cell r="R171">
            <v>1</v>
          </cell>
          <cell r="S171">
            <v>65</v>
          </cell>
        </row>
        <row r="172">
          <cell r="H172" t="str">
            <v>105414-P.S.R. SERON</v>
          </cell>
          <cell r="I172">
            <v>0</v>
          </cell>
          <cell r="K172">
            <v>3</v>
          </cell>
          <cell r="M172">
            <v>12</v>
          </cell>
          <cell r="N172">
            <v>7</v>
          </cell>
          <cell r="P172">
            <v>5</v>
          </cell>
          <cell r="Q172">
            <v>0</v>
          </cell>
          <cell r="R172">
            <v>8</v>
          </cell>
          <cell r="S172">
            <v>35</v>
          </cell>
        </row>
        <row r="173">
          <cell r="H173" t="str">
            <v>105503-P.S.R. TABAQUEROS</v>
          </cell>
          <cell r="I173">
            <v>1</v>
          </cell>
          <cell r="J173">
            <v>3</v>
          </cell>
          <cell r="K173">
            <v>1</v>
          </cell>
          <cell r="M173">
            <v>5</v>
          </cell>
          <cell r="N173">
            <v>6</v>
          </cell>
          <cell r="O173">
            <v>7</v>
          </cell>
          <cell r="P173">
            <v>1</v>
          </cell>
          <cell r="Q173">
            <v>3</v>
          </cell>
          <cell r="S173">
            <v>27</v>
          </cell>
        </row>
        <row r="174">
          <cell r="H174" t="str">
            <v>Total 04305-RIO HURTADO</v>
          </cell>
          <cell r="I174">
            <v>15</v>
          </cell>
          <cell r="J174">
            <v>36</v>
          </cell>
          <cell r="K174">
            <v>57</v>
          </cell>
          <cell r="L174">
            <v>29</v>
          </cell>
          <cell r="M174">
            <v>29</v>
          </cell>
          <cell r="N174">
            <v>53</v>
          </cell>
          <cell r="O174">
            <v>34</v>
          </cell>
          <cell r="P174">
            <v>40</v>
          </cell>
          <cell r="Q174">
            <v>8</v>
          </cell>
          <cell r="R174">
            <v>39</v>
          </cell>
          <cell r="S174">
            <v>340</v>
          </cell>
        </row>
        <row r="175">
          <cell r="H175" t="str">
            <v>Total general</v>
          </cell>
          <cell r="I175">
            <v>3123</v>
          </cell>
          <cell r="J175">
            <v>2858</v>
          </cell>
          <cell r="K175">
            <v>4395</v>
          </cell>
          <cell r="L175">
            <v>2858</v>
          </cell>
          <cell r="M175">
            <v>3287</v>
          </cell>
          <cell r="N175">
            <v>3580</v>
          </cell>
          <cell r="O175">
            <v>2968</v>
          </cell>
          <cell r="P175">
            <v>3246</v>
          </cell>
          <cell r="Q175">
            <v>2525</v>
          </cell>
          <cell r="R175">
            <v>3964</v>
          </cell>
          <cell r="S175">
            <v>32804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23</v>
          </cell>
          <cell r="R6">
            <v>26</v>
          </cell>
          <cell r="S6">
            <v>206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13</v>
          </cell>
          <cell r="R7">
            <v>31</v>
          </cell>
          <cell r="S7">
            <v>207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53</v>
          </cell>
          <cell r="R8">
            <v>46</v>
          </cell>
          <cell r="S8">
            <v>342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21</v>
          </cell>
          <cell r="R9">
            <v>50</v>
          </cell>
          <cell r="S9">
            <v>243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30</v>
          </cell>
          <cell r="R10">
            <v>30</v>
          </cell>
          <cell r="S10">
            <v>331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40</v>
          </cell>
          <cell r="R11">
            <v>57</v>
          </cell>
          <cell r="S11">
            <v>344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1</v>
          </cell>
          <cell r="R12">
            <v>4</v>
          </cell>
          <cell r="S12">
            <v>34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0</v>
          </cell>
          <cell r="R13">
            <v>0</v>
          </cell>
          <cell r="S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1</v>
          </cell>
          <cell r="S14">
            <v>5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2</v>
          </cell>
          <cell r="S15">
            <v>11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7</v>
          </cell>
          <cell r="R16">
            <v>2</v>
          </cell>
          <cell r="S16">
            <v>31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0</v>
          </cell>
          <cell r="R17">
            <v>2</v>
          </cell>
          <cell r="S17">
            <v>16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1</v>
          </cell>
          <cell r="R18">
            <v>7</v>
          </cell>
          <cell r="S18">
            <v>45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185</v>
          </cell>
          <cell r="P19">
            <v>173</v>
          </cell>
          <cell r="Q19">
            <v>192</v>
          </cell>
          <cell r="R19">
            <v>255</v>
          </cell>
          <cell r="S19">
            <v>1823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17</v>
          </cell>
          <cell r="R21">
            <v>58</v>
          </cell>
          <cell r="S21">
            <v>266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27</v>
          </cell>
          <cell r="R22">
            <v>50</v>
          </cell>
          <cell r="S22">
            <v>318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42</v>
          </cell>
          <cell r="R23">
            <v>54</v>
          </cell>
          <cell r="S23">
            <v>534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7</v>
          </cell>
          <cell r="R24">
            <v>4</v>
          </cell>
          <cell r="S24">
            <v>72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45</v>
          </cell>
          <cell r="R25">
            <v>54</v>
          </cell>
          <cell r="S25">
            <v>474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3</v>
          </cell>
          <cell r="R26">
            <v>4</v>
          </cell>
          <cell r="S26">
            <v>21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</v>
          </cell>
          <cell r="R27">
            <v>6</v>
          </cell>
          <cell r="S27">
            <v>73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M28">
            <v>1</v>
          </cell>
          <cell r="N28">
            <v>5</v>
          </cell>
          <cell r="Q28">
            <v>2</v>
          </cell>
          <cell r="R28">
            <v>1</v>
          </cell>
          <cell r="S28">
            <v>15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2</v>
          </cell>
          <cell r="R29">
            <v>6</v>
          </cell>
          <cell r="S29">
            <v>44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9</v>
          </cell>
          <cell r="R30">
            <v>17</v>
          </cell>
          <cell r="S30">
            <v>72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200</v>
          </cell>
          <cell r="P31">
            <v>179</v>
          </cell>
          <cell r="Q31">
            <v>160</v>
          </cell>
          <cell r="R31">
            <v>254</v>
          </cell>
          <cell r="S31">
            <v>1889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16</v>
          </cell>
          <cell r="Q33">
            <v>15</v>
          </cell>
          <cell r="R33">
            <v>28</v>
          </cell>
          <cell r="S33">
            <v>136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16</v>
          </cell>
          <cell r="Q34">
            <v>15</v>
          </cell>
          <cell r="R34">
            <v>28</v>
          </cell>
          <cell r="S34">
            <v>136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3</v>
          </cell>
          <cell r="Q36">
            <v>0</v>
          </cell>
          <cell r="R36">
            <v>5</v>
          </cell>
          <cell r="S36">
            <v>24</v>
          </cell>
        </row>
        <row r="37">
          <cell r="H37" t="str">
            <v xml:space="preserve">105500-P.S.R. CALETA HORNOS        </v>
          </cell>
          <cell r="J37">
            <v>0</v>
          </cell>
          <cell r="K37">
            <v>3</v>
          </cell>
          <cell r="M37">
            <v>2</v>
          </cell>
          <cell r="N37">
            <v>1</v>
          </cell>
          <cell r="O37">
            <v>1</v>
          </cell>
          <cell r="P37">
            <v>1</v>
          </cell>
          <cell r="Q37">
            <v>2</v>
          </cell>
          <cell r="R37">
            <v>2</v>
          </cell>
          <cell r="S37">
            <v>12</v>
          </cell>
        </row>
        <row r="38">
          <cell r="H38" t="str">
            <v>105505-P.S.R. LOS CHOROS</v>
          </cell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2</v>
          </cell>
        </row>
        <row r="39">
          <cell r="H39" t="str">
            <v>105506-P.S.R. EL TRAPICHE</v>
          </cell>
          <cell r="J39">
            <v>0</v>
          </cell>
          <cell r="K39">
            <v>2</v>
          </cell>
          <cell r="L39">
            <v>0</v>
          </cell>
          <cell r="M39">
            <v>1</v>
          </cell>
          <cell r="O39">
            <v>0</v>
          </cell>
          <cell r="P39">
            <v>2</v>
          </cell>
          <cell r="R39">
            <v>1</v>
          </cell>
          <cell r="S39">
            <v>6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6</v>
          </cell>
          <cell r="Q40">
            <v>2</v>
          </cell>
          <cell r="R40">
            <v>8</v>
          </cell>
          <cell r="S40">
            <v>44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2</v>
          </cell>
          <cell r="Q42">
            <v>0</v>
          </cell>
          <cell r="R42">
            <v>1</v>
          </cell>
          <cell r="S42">
            <v>16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M43">
            <v>1</v>
          </cell>
          <cell r="N43">
            <v>0</v>
          </cell>
          <cell r="O43">
            <v>1</v>
          </cell>
          <cell r="P43">
            <v>2</v>
          </cell>
          <cell r="R43">
            <v>1</v>
          </cell>
          <cell r="S43">
            <v>6</v>
          </cell>
        </row>
        <row r="44">
          <cell r="H44" t="str">
            <v>105476-P.S.R. MONTE GRANDE</v>
          </cell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3</v>
          </cell>
        </row>
        <row r="45">
          <cell r="H45" t="str">
            <v>105477-P.S.R. PISCO ELQUI</v>
          </cell>
          <cell r="J45">
            <v>0</v>
          </cell>
          <cell r="K45">
            <v>3</v>
          </cell>
          <cell r="M45">
            <v>0</v>
          </cell>
          <cell r="N45">
            <v>1</v>
          </cell>
          <cell r="O45">
            <v>1</v>
          </cell>
          <cell r="P45">
            <v>0</v>
          </cell>
          <cell r="Q45">
            <v>1</v>
          </cell>
          <cell r="R45">
            <v>0</v>
          </cell>
          <cell r="S45">
            <v>6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4</v>
          </cell>
          <cell r="Q46">
            <v>1</v>
          </cell>
          <cell r="R46">
            <v>2</v>
          </cell>
          <cell r="S46">
            <v>31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6</v>
          </cell>
          <cell r="Q48">
            <v>9</v>
          </cell>
          <cell r="R48">
            <v>17</v>
          </cell>
          <cell r="S48">
            <v>104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1</v>
          </cell>
          <cell r="Q49">
            <v>3</v>
          </cell>
          <cell r="R49">
            <v>0</v>
          </cell>
          <cell r="S49">
            <v>11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L50">
            <v>2</v>
          </cell>
          <cell r="N50">
            <v>0</v>
          </cell>
          <cell r="P50">
            <v>0</v>
          </cell>
          <cell r="Q50">
            <v>1</v>
          </cell>
          <cell r="S50">
            <v>7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1</v>
          </cell>
          <cell r="S51">
            <v>14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0</v>
          </cell>
          <cell r="Q52">
            <v>1</v>
          </cell>
          <cell r="R52">
            <v>2</v>
          </cell>
          <cell r="S52">
            <v>17</v>
          </cell>
        </row>
        <row r="53">
          <cell r="H53" t="str">
            <v>105472-P.S.R. RIVADAVIA</v>
          </cell>
          <cell r="J53">
            <v>2</v>
          </cell>
          <cell r="L53">
            <v>0</v>
          </cell>
          <cell r="M53">
            <v>1</v>
          </cell>
          <cell r="P53">
            <v>1</v>
          </cell>
          <cell r="Q53">
            <v>1</v>
          </cell>
          <cell r="R53">
            <v>0</v>
          </cell>
          <cell r="S53">
            <v>5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0</v>
          </cell>
          <cell r="Q54">
            <v>2</v>
          </cell>
          <cell r="R54">
            <v>2</v>
          </cell>
          <cell r="S54">
            <v>10</v>
          </cell>
        </row>
        <row r="55">
          <cell r="H55" t="str">
            <v>105474-P.S.R. CHAPILCA</v>
          </cell>
          <cell r="J55">
            <v>0</v>
          </cell>
          <cell r="K55">
            <v>1</v>
          </cell>
          <cell r="L55">
            <v>0</v>
          </cell>
          <cell r="O55">
            <v>1</v>
          </cell>
          <cell r="P55">
            <v>0</v>
          </cell>
          <cell r="Q55">
            <v>1</v>
          </cell>
          <cell r="S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1</v>
          </cell>
          <cell r="Q56">
            <v>4</v>
          </cell>
          <cell r="R56">
            <v>2</v>
          </cell>
          <cell r="S56">
            <v>32</v>
          </cell>
        </row>
        <row r="57">
          <cell r="H57" t="str">
            <v>105509-P.S.R. GUALLIGUAICA</v>
          </cell>
          <cell r="J57">
            <v>0</v>
          </cell>
          <cell r="K57">
            <v>3</v>
          </cell>
          <cell r="L57">
            <v>1</v>
          </cell>
          <cell r="N57">
            <v>2</v>
          </cell>
          <cell r="Q57">
            <v>1</v>
          </cell>
          <cell r="R57">
            <v>0</v>
          </cell>
          <cell r="S57">
            <v>7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12</v>
          </cell>
          <cell r="Q58">
            <v>25</v>
          </cell>
          <cell r="R58">
            <v>24</v>
          </cell>
          <cell r="S58">
            <v>210</v>
          </cell>
        </row>
        <row r="59">
          <cell r="H59" t="str">
            <v>04201-ILLAPEL</v>
          </cell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12</v>
          </cell>
          <cell r="Q60">
            <v>9</v>
          </cell>
          <cell r="R60">
            <v>16</v>
          </cell>
          <cell r="S60">
            <v>143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M61">
            <v>14</v>
          </cell>
          <cell r="N61">
            <v>8</v>
          </cell>
          <cell r="O61">
            <v>7</v>
          </cell>
          <cell r="P61">
            <v>3</v>
          </cell>
          <cell r="Q61">
            <v>14</v>
          </cell>
          <cell r="R61">
            <v>15</v>
          </cell>
          <cell r="S61">
            <v>84</v>
          </cell>
        </row>
        <row r="62">
          <cell r="H62" t="str">
            <v xml:space="preserve">105443-P.S.R. CARCAMO                   </v>
          </cell>
          <cell r="J62">
            <v>0</v>
          </cell>
          <cell r="K62">
            <v>1</v>
          </cell>
          <cell r="L62">
            <v>0</v>
          </cell>
          <cell r="N62">
            <v>3</v>
          </cell>
          <cell r="O62">
            <v>2</v>
          </cell>
          <cell r="Q62">
            <v>0</v>
          </cell>
          <cell r="S62">
            <v>6</v>
          </cell>
        </row>
        <row r="63">
          <cell r="H63" t="str">
            <v>105444-P.S.R. HUINTIL</v>
          </cell>
          <cell r="L63">
            <v>1</v>
          </cell>
          <cell r="N63">
            <v>1</v>
          </cell>
          <cell r="O63">
            <v>0</v>
          </cell>
          <cell r="P63">
            <v>1</v>
          </cell>
          <cell r="Q63">
            <v>1</v>
          </cell>
          <cell r="R63">
            <v>0</v>
          </cell>
          <cell r="S63">
            <v>4</v>
          </cell>
        </row>
        <row r="64">
          <cell r="H64" t="str">
            <v>105445-P.S.R. LIMAHUIDA</v>
          </cell>
          <cell r="I64">
            <v>2</v>
          </cell>
          <cell r="K64">
            <v>0</v>
          </cell>
          <cell r="M64">
            <v>0</v>
          </cell>
          <cell r="N64">
            <v>1</v>
          </cell>
          <cell r="Q64">
            <v>3</v>
          </cell>
          <cell r="R64">
            <v>0</v>
          </cell>
          <cell r="S64">
            <v>6</v>
          </cell>
        </row>
        <row r="65">
          <cell r="H65" t="str">
            <v>105446-P.S.R. MATANCILLA</v>
          </cell>
          <cell r="P65">
            <v>1</v>
          </cell>
          <cell r="S65">
            <v>1</v>
          </cell>
        </row>
        <row r="66">
          <cell r="H66" t="str">
            <v>105447-P.S.R. PERALILLO</v>
          </cell>
          <cell r="J66">
            <v>2</v>
          </cell>
          <cell r="K66">
            <v>1</v>
          </cell>
          <cell r="L66">
            <v>1</v>
          </cell>
          <cell r="M66">
            <v>0</v>
          </cell>
          <cell r="N66">
            <v>0</v>
          </cell>
          <cell r="O66">
            <v>2</v>
          </cell>
          <cell r="P66">
            <v>0</v>
          </cell>
          <cell r="Q66">
            <v>1</v>
          </cell>
          <cell r="R66">
            <v>1</v>
          </cell>
          <cell r="S66">
            <v>8</v>
          </cell>
        </row>
        <row r="67">
          <cell r="H67" t="str">
            <v>105448-P.S.R. SANTA VIRGINIA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P67">
            <v>2</v>
          </cell>
          <cell r="Q67">
            <v>1</v>
          </cell>
          <cell r="R67">
            <v>0</v>
          </cell>
          <cell r="S67">
            <v>6</v>
          </cell>
        </row>
        <row r="68">
          <cell r="H68" t="str">
            <v>105485-P.S.R. PLAN DE HORNOS</v>
          </cell>
          <cell r="J68">
            <v>1</v>
          </cell>
          <cell r="K68">
            <v>1</v>
          </cell>
          <cell r="L68">
            <v>1</v>
          </cell>
          <cell r="M68">
            <v>1</v>
          </cell>
          <cell r="O68">
            <v>1</v>
          </cell>
          <cell r="P68">
            <v>1</v>
          </cell>
          <cell r="Q68">
            <v>0</v>
          </cell>
          <cell r="R68">
            <v>1</v>
          </cell>
          <cell r="S68">
            <v>7</v>
          </cell>
        </row>
        <row r="69">
          <cell r="H69" t="str">
            <v>105486-P.S.R. TUNGA SUR</v>
          </cell>
          <cell r="M69">
            <v>0</v>
          </cell>
          <cell r="P69">
            <v>1</v>
          </cell>
          <cell r="S69">
            <v>1</v>
          </cell>
        </row>
        <row r="70">
          <cell r="H70" t="str">
            <v>105487-P.S.R. CAÑAS UNO</v>
          </cell>
          <cell r="I70">
            <v>1</v>
          </cell>
          <cell r="J70">
            <v>6</v>
          </cell>
          <cell r="K70">
            <v>3</v>
          </cell>
          <cell r="L70">
            <v>1</v>
          </cell>
          <cell r="M70">
            <v>3</v>
          </cell>
          <cell r="N70">
            <v>3</v>
          </cell>
          <cell r="O70">
            <v>3</v>
          </cell>
          <cell r="P70">
            <v>2</v>
          </cell>
          <cell r="R70">
            <v>1</v>
          </cell>
          <cell r="S70">
            <v>23</v>
          </cell>
        </row>
        <row r="71">
          <cell r="H71" t="str">
            <v>105496-P.S.R. PINTACURA SUR</v>
          </cell>
          <cell r="J71">
            <v>0</v>
          </cell>
          <cell r="K71">
            <v>1</v>
          </cell>
          <cell r="L71">
            <v>0</v>
          </cell>
          <cell r="M71">
            <v>2</v>
          </cell>
          <cell r="O71">
            <v>1</v>
          </cell>
          <cell r="P71">
            <v>0</v>
          </cell>
          <cell r="S71">
            <v>4</v>
          </cell>
        </row>
        <row r="72">
          <cell r="H72" t="str">
            <v>105504-P.S.R. SOCAVON</v>
          </cell>
          <cell r="J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1</v>
          </cell>
          <cell r="R72">
            <v>0</v>
          </cell>
          <cell r="S72">
            <v>1</v>
          </cell>
        </row>
        <row r="73">
          <cell r="H73" t="str">
            <v>Total 04201-ILLAPEL</v>
          </cell>
          <cell r="I73">
            <v>21</v>
          </cell>
          <cell r="J73">
            <v>41</v>
          </cell>
          <cell r="K73">
            <v>26</v>
          </cell>
          <cell r="L73">
            <v>15</v>
          </cell>
          <cell r="M73">
            <v>36</v>
          </cell>
          <cell r="N73">
            <v>33</v>
          </cell>
          <cell r="O73">
            <v>35</v>
          </cell>
          <cell r="P73">
            <v>23</v>
          </cell>
          <cell r="Q73">
            <v>30</v>
          </cell>
          <cell r="R73">
            <v>34</v>
          </cell>
          <cell r="S73">
            <v>294</v>
          </cell>
        </row>
        <row r="74">
          <cell r="H74" t="str">
            <v>04202-CANELA</v>
          </cell>
        </row>
        <row r="75">
          <cell r="H75" t="str">
            <v>105309-CES. RURAL CANELA</v>
          </cell>
          <cell r="I75">
            <v>4</v>
          </cell>
          <cell r="J75">
            <v>9</v>
          </cell>
          <cell r="K75">
            <v>13</v>
          </cell>
          <cell r="L75">
            <v>8</v>
          </cell>
          <cell r="M75">
            <v>3</v>
          </cell>
          <cell r="N75">
            <v>8</v>
          </cell>
          <cell r="O75">
            <v>6</v>
          </cell>
          <cell r="P75">
            <v>4</v>
          </cell>
          <cell r="Q75">
            <v>4</v>
          </cell>
          <cell r="R75">
            <v>6</v>
          </cell>
          <cell r="S75">
            <v>65</v>
          </cell>
        </row>
        <row r="76">
          <cell r="H76" t="str">
            <v xml:space="preserve">105450-P.S.R. MINCHA NORTE            </v>
          </cell>
          <cell r="J76">
            <v>0</v>
          </cell>
          <cell r="K76">
            <v>0</v>
          </cell>
          <cell r="L76">
            <v>1</v>
          </cell>
          <cell r="M76">
            <v>4</v>
          </cell>
          <cell r="N76">
            <v>0</v>
          </cell>
          <cell r="P76">
            <v>1</v>
          </cell>
          <cell r="Q76">
            <v>1</v>
          </cell>
          <cell r="R76">
            <v>1</v>
          </cell>
          <cell r="S76">
            <v>8</v>
          </cell>
        </row>
        <row r="77">
          <cell r="H77" t="str">
            <v>105451-P.S.R. AGUA FRIA</v>
          </cell>
          <cell r="J77">
            <v>0</v>
          </cell>
          <cell r="S77">
            <v>0</v>
          </cell>
        </row>
        <row r="78">
          <cell r="H78" t="str">
            <v>105482-P.S.R. CANELA ALTA</v>
          </cell>
          <cell r="I78">
            <v>0</v>
          </cell>
          <cell r="K78">
            <v>4</v>
          </cell>
          <cell r="N78">
            <v>1</v>
          </cell>
          <cell r="O78">
            <v>1</v>
          </cell>
          <cell r="P78">
            <v>0</v>
          </cell>
          <cell r="S78">
            <v>6</v>
          </cell>
        </row>
        <row r="79">
          <cell r="H79" t="str">
            <v>105483-P.S.R. LOS RULOS</v>
          </cell>
          <cell r="J79">
            <v>0</v>
          </cell>
          <cell r="K79">
            <v>0</v>
          </cell>
          <cell r="M79">
            <v>1</v>
          </cell>
          <cell r="O79">
            <v>0</v>
          </cell>
          <cell r="P79">
            <v>0</v>
          </cell>
          <cell r="R79">
            <v>0</v>
          </cell>
          <cell r="S79">
            <v>1</v>
          </cell>
        </row>
        <row r="80">
          <cell r="H80" t="str">
            <v>105484-P.S.R. HUENTELAUQUEN</v>
          </cell>
          <cell r="I80">
            <v>1</v>
          </cell>
          <cell r="K80">
            <v>2</v>
          </cell>
          <cell r="L80">
            <v>1</v>
          </cell>
          <cell r="N80">
            <v>1</v>
          </cell>
          <cell r="O80">
            <v>1</v>
          </cell>
          <cell r="P80">
            <v>0</v>
          </cell>
          <cell r="R80">
            <v>1</v>
          </cell>
          <cell r="S80">
            <v>7</v>
          </cell>
        </row>
        <row r="81">
          <cell r="H81" t="str">
            <v>105488-P.S.R. ESPIRITU SANTO</v>
          </cell>
          <cell r="I81">
            <v>1</v>
          </cell>
          <cell r="L81">
            <v>1</v>
          </cell>
          <cell r="S81">
            <v>2</v>
          </cell>
        </row>
        <row r="82">
          <cell r="H82" t="str">
            <v>105493-P.S.R. MINCHA SUR</v>
          </cell>
          <cell r="K82">
            <v>1</v>
          </cell>
          <cell r="Q82">
            <v>1</v>
          </cell>
          <cell r="S82">
            <v>2</v>
          </cell>
        </row>
        <row r="83">
          <cell r="H83" t="str">
            <v>105497-P.S.R. JABONERIA</v>
          </cell>
          <cell r="N83">
            <v>0</v>
          </cell>
          <cell r="S83">
            <v>0</v>
          </cell>
        </row>
        <row r="84">
          <cell r="H84" t="str">
            <v>Total 04202-CANELA</v>
          </cell>
          <cell r="I84">
            <v>6</v>
          </cell>
          <cell r="J84">
            <v>9</v>
          </cell>
          <cell r="K84">
            <v>20</v>
          </cell>
          <cell r="L84">
            <v>11</v>
          </cell>
          <cell r="M84">
            <v>8</v>
          </cell>
          <cell r="N84">
            <v>10</v>
          </cell>
          <cell r="O84">
            <v>8</v>
          </cell>
          <cell r="P84">
            <v>5</v>
          </cell>
          <cell r="Q84">
            <v>6</v>
          </cell>
          <cell r="R84">
            <v>8</v>
          </cell>
          <cell r="S84">
            <v>91</v>
          </cell>
        </row>
        <row r="85">
          <cell r="H85" t="str">
            <v>04203-LOS VILOS</v>
          </cell>
        </row>
        <row r="86">
          <cell r="H86" t="str">
            <v>105108-HOSPITAL LOS VILOS</v>
          </cell>
          <cell r="I86">
            <v>17</v>
          </cell>
          <cell r="J86">
            <v>22</v>
          </cell>
          <cell r="K86">
            <v>13</v>
          </cell>
          <cell r="L86">
            <v>8</v>
          </cell>
          <cell r="M86">
            <v>11</v>
          </cell>
          <cell r="N86">
            <v>11</v>
          </cell>
          <cell r="O86">
            <v>12</v>
          </cell>
          <cell r="P86">
            <v>9</v>
          </cell>
          <cell r="Q86">
            <v>12</v>
          </cell>
          <cell r="R86">
            <v>15</v>
          </cell>
          <cell r="S86">
            <v>130</v>
          </cell>
        </row>
        <row r="87">
          <cell r="H87" t="str">
            <v xml:space="preserve">105478-P.S.R. CAIMANES                   </v>
          </cell>
          <cell r="I87">
            <v>3</v>
          </cell>
          <cell r="J87">
            <v>5</v>
          </cell>
          <cell r="K87">
            <v>5</v>
          </cell>
          <cell r="L87">
            <v>3</v>
          </cell>
          <cell r="M87">
            <v>3</v>
          </cell>
          <cell r="N87">
            <v>2</v>
          </cell>
          <cell r="O87">
            <v>3</v>
          </cell>
          <cell r="P87">
            <v>4</v>
          </cell>
          <cell r="Q87">
            <v>7</v>
          </cell>
          <cell r="R87">
            <v>3</v>
          </cell>
          <cell r="S87">
            <v>38</v>
          </cell>
        </row>
        <row r="88">
          <cell r="H88" t="str">
            <v>105479-P.S.R. GUANGUALI</v>
          </cell>
          <cell r="I88">
            <v>0</v>
          </cell>
          <cell r="J88">
            <v>1</v>
          </cell>
          <cell r="P88">
            <v>0</v>
          </cell>
          <cell r="Q88">
            <v>1</v>
          </cell>
          <cell r="R88">
            <v>1</v>
          </cell>
          <cell r="S88">
            <v>3</v>
          </cell>
        </row>
        <row r="89">
          <cell r="H89" t="str">
            <v>105480-P.S.R. QUILIMARI</v>
          </cell>
          <cell r="I89">
            <v>2</v>
          </cell>
          <cell r="J89">
            <v>1</v>
          </cell>
          <cell r="K89">
            <v>2</v>
          </cell>
          <cell r="L89">
            <v>5</v>
          </cell>
          <cell r="M89">
            <v>0</v>
          </cell>
          <cell r="N89">
            <v>2</v>
          </cell>
          <cell r="O89">
            <v>3</v>
          </cell>
          <cell r="P89">
            <v>2</v>
          </cell>
          <cell r="Q89">
            <v>1</v>
          </cell>
          <cell r="R89">
            <v>5</v>
          </cell>
          <cell r="S89">
            <v>23</v>
          </cell>
        </row>
        <row r="90">
          <cell r="H90" t="str">
            <v>105481-P.S.R. TILAMA</v>
          </cell>
          <cell r="I90">
            <v>3</v>
          </cell>
          <cell r="K90">
            <v>2</v>
          </cell>
          <cell r="L90">
            <v>1</v>
          </cell>
          <cell r="M90">
            <v>1</v>
          </cell>
          <cell r="N90">
            <v>1</v>
          </cell>
          <cell r="O90">
            <v>0</v>
          </cell>
          <cell r="P90">
            <v>3</v>
          </cell>
          <cell r="Q90">
            <v>1</v>
          </cell>
          <cell r="S90">
            <v>12</v>
          </cell>
        </row>
        <row r="91">
          <cell r="H91" t="str">
            <v>105511-P.S.R. LOS CONDORES</v>
          </cell>
          <cell r="K91">
            <v>1</v>
          </cell>
          <cell r="L91">
            <v>0</v>
          </cell>
          <cell r="M91">
            <v>3</v>
          </cell>
          <cell r="N91">
            <v>0</v>
          </cell>
          <cell r="O91">
            <v>1</v>
          </cell>
          <cell r="P91">
            <v>2</v>
          </cell>
          <cell r="Q91">
            <v>0</v>
          </cell>
          <cell r="R91">
            <v>2</v>
          </cell>
          <cell r="S91">
            <v>9</v>
          </cell>
        </row>
        <row r="92">
          <cell r="H92" t="str">
            <v>Total 04203-LOS VILOS</v>
          </cell>
          <cell r="I92">
            <v>25</v>
          </cell>
          <cell r="J92">
            <v>29</v>
          </cell>
          <cell r="K92">
            <v>23</v>
          </cell>
          <cell r="L92">
            <v>17</v>
          </cell>
          <cell r="M92">
            <v>18</v>
          </cell>
          <cell r="N92">
            <v>16</v>
          </cell>
          <cell r="O92">
            <v>19</v>
          </cell>
          <cell r="P92">
            <v>20</v>
          </cell>
          <cell r="Q92">
            <v>22</v>
          </cell>
          <cell r="R92">
            <v>26</v>
          </cell>
          <cell r="S92">
            <v>215</v>
          </cell>
        </row>
        <row r="93">
          <cell r="H93" t="str">
            <v>04204-SALAMANCA</v>
          </cell>
        </row>
        <row r="94">
          <cell r="H94" t="str">
            <v>105104-HOSPITAL SALAMANCA</v>
          </cell>
          <cell r="I94">
            <v>9</v>
          </cell>
          <cell r="J94">
            <v>1</v>
          </cell>
          <cell r="K94">
            <v>15</v>
          </cell>
          <cell r="L94">
            <v>12</v>
          </cell>
          <cell r="M94">
            <v>8</v>
          </cell>
          <cell r="N94">
            <v>9</v>
          </cell>
          <cell r="O94">
            <v>14</v>
          </cell>
          <cell r="P94">
            <v>16</v>
          </cell>
          <cell r="Q94">
            <v>9</v>
          </cell>
          <cell r="R94">
            <v>13</v>
          </cell>
          <cell r="S94">
            <v>106</v>
          </cell>
        </row>
        <row r="95">
          <cell r="H95" t="str">
            <v xml:space="preserve">105452-P.S.R. CUNCUMEN                 </v>
          </cell>
          <cell r="I95">
            <v>4</v>
          </cell>
          <cell r="J95">
            <v>3</v>
          </cell>
          <cell r="K95">
            <v>6</v>
          </cell>
          <cell r="L95">
            <v>4</v>
          </cell>
          <cell r="M95">
            <v>1</v>
          </cell>
          <cell r="N95">
            <v>6</v>
          </cell>
          <cell r="O95">
            <v>8</v>
          </cell>
          <cell r="P95">
            <v>5</v>
          </cell>
          <cell r="Q95">
            <v>2</v>
          </cell>
          <cell r="R95">
            <v>3</v>
          </cell>
          <cell r="S95">
            <v>42</v>
          </cell>
        </row>
        <row r="96">
          <cell r="H96" t="str">
            <v>105453-P.S.R. TRANQUILLA</v>
          </cell>
          <cell r="J96">
            <v>2</v>
          </cell>
          <cell r="L96">
            <v>1</v>
          </cell>
          <cell r="N96">
            <v>1</v>
          </cell>
          <cell r="O96">
            <v>0</v>
          </cell>
          <cell r="P96">
            <v>2</v>
          </cell>
          <cell r="Q96">
            <v>1</v>
          </cell>
          <cell r="R96">
            <v>0</v>
          </cell>
          <cell r="S96">
            <v>7</v>
          </cell>
        </row>
        <row r="97">
          <cell r="H97" t="str">
            <v>105454-P.S.R. CUNLAGUA</v>
          </cell>
          <cell r="J97">
            <v>1</v>
          </cell>
          <cell r="L97">
            <v>0</v>
          </cell>
          <cell r="N97">
            <v>0</v>
          </cell>
          <cell r="P97">
            <v>1</v>
          </cell>
          <cell r="Q97">
            <v>0</v>
          </cell>
          <cell r="R97">
            <v>1</v>
          </cell>
          <cell r="S97">
            <v>3</v>
          </cell>
        </row>
        <row r="98">
          <cell r="H98" t="str">
            <v>105455-P.S.R. CHILLEPIN</v>
          </cell>
          <cell r="I98">
            <v>2</v>
          </cell>
          <cell r="J98">
            <v>0</v>
          </cell>
          <cell r="K98">
            <v>3</v>
          </cell>
          <cell r="L98">
            <v>4</v>
          </cell>
          <cell r="M98">
            <v>1</v>
          </cell>
          <cell r="N98">
            <v>1</v>
          </cell>
          <cell r="O98">
            <v>1</v>
          </cell>
          <cell r="P98">
            <v>1</v>
          </cell>
          <cell r="Q98">
            <v>0</v>
          </cell>
          <cell r="R98">
            <v>2</v>
          </cell>
          <cell r="S98">
            <v>15</v>
          </cell>
        </row>
        <row r="99">
          <cell r="H99" t="str">
            <v>105456-P.S.R. LLIMPO</v>
          </cell>
          <cell r="I99">
            <v>2</v>
          </cell>
          <cell r="J99">
            <v>1</v>
          </cell>
          <cell r="L99">
            <v>0</v>
          </cell>
          <cell r="M99">
            <v>0</v>
          </cell>
          <cell r="O99">
            <v>1</v>
          </cell>
          <cell r="P99">
            <v>1</v>
          </cell>
          <cell r="Q99">
            <v>3</v>
          </cell>
          <cell r="S99">
            <v>8</v>
          </cell>
        </row>
        <row r="100">
          <cell r="H100" t="str">
            <v>105457-P.S.R. SAN AGUSTIN</v>
          </cell>
          <cell r="J100">
            <v>1</v>
          </cell>
          <cell r="K100">
            <v>0</v>
          </cell>
          <cell r="L100">
            <v>0</v>
          </cell>
          <cell r="M100">
            <v>1</v>
          </cell>
          <cell r="O100">
            <v>0</v>
          </cell>
          <cell r="P100">
            <v>1</v>
          </cell>
          <cell r="S100">
            <v>3</v>
          </cell>
        </row>
        <row r="101">
          <cell r="H101" t="str">
            <v>105458-P.S.R. TAHUINCO</v>
          </cell>
          <cell r="I101">
            <v>0</v>
          </cell>
          <cell r="J101">
            <v>2</v>
          </cell>
          <cell r="K101">
            <v>1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1</v>
          </cell>
          <cell r="R101">
            <v>0</v>
          </cell>
          <cell r="S101">
            <v>6</v>
          </cell>
        </row>
        <row r="102">
          <cell r="H102" t="str">
            <v>105491-P.S.R. QUELEN BAJO</v>
          </cell>
          <cell r="I102">
            <v>0</v>
          </cell>
          <cell r="K102">
            <v>0</v>
          </cell>
          <cell r="L102">
            <v>0</v>
          </cell>
          <cell r="M102">
            <v>1</v>
          </cell>
          <cell r="N102">
            <v>1</v>
          </cell>
          <cell r="O102">
            <v>0</v>
          </cell>
          <cell r="Q102">
            <v>2</v>
          </cell>
          <cell r="R102">
            <v>0</v>
          </cell>
          <cell r="S102">
            <v>4</v>
          </cell>
        </row>
        <row r="103">
          <cell r="H103" t="str">
            <v>105492-P.S.R. CAMISA</v>
          </cell>
          <cell r="I103">
            <v>0</v>
          </cell>
          <cell r="K103">
            <v>1</v>
          </cell>
          <cell r="L103">
            <v>2</v>
          </cell>
          <cell r="M103">
            <v>1</v>
          </cell>
          <cell r="N103">
            <v>0</v>
          </cell>
          <cell r="P103">
            <v>1</v>
          </cell>
          <cell r="R103">
            <v>1</v>
          </cell>
          <cell r="S103">
            <v>6</v>
          </cell>
        </row>
        <row r="104">
          <cell r="H104" t="str">
            <v>105501-P.S.R. ARBOLEDA GRANDE</v>
          </cell>
          <cell r="I104">
            <v>0</v>
          </cell>
          <cell r="J104">
            <v>1</v>
          </cell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3</v>
          </cell>
          <cell r="Q104">
            <v>0</v>
          </cell>
          <cell r="R104">
            <v>0</v>
          </cell>
          <cell r="S104">
            <v>6</v>
          </cell>
        </row>
        <row r="105">
          <cell r="H105" t="str">
            <v>Total 04204-SALAMANCA</v>
          </cell>
          <cell r="I105">
            <v>17</v>
          </cell>
          <cell r="J105">
            <v>12</v>
          </cell>
          <cell r="K105">
            <v>27</v>
          </cell>
          <cell r="L105">
            <v>24</v>
          </cell>
          <cell r="M105">
            <v>14</v>
          </cell>
          <cell r="N105">
            <v>19</v>
          </cell>
          <cell r="O105">
            <v>24</v>
          </cell>
          <cell r="P105">
            <v>32</v>
          </cell>
          <cell r="Q105">
            <v>17</v>
          </cell>
          <cell r="R105">
            <v>20</v>
          </cell>
          <cell r="S105">
            <v>206</v>
          </cell>
        </row>
        <row r="106">
          <cell r="H106" t="str">
            <v>04301-OVALLE</v>
          </cell>
        </row>
        <row r="107">
          <cell r="H107" t="str">
            <v>105315-CES. RURAL C. DE TAMAYA</v>
          </cell>
          <cell r="I107">
            <v>4</v>
          </cell>
          <cell r="J107">
            <v>7</v>
          </cell>
          <cell r="K107">
            <v>7</v>
          </cell>
          <cell r="L107">
            <v>10</v>
          </cell>
          <cell r="M107">
            <v>5</v>
          </cell>
          <cell r="N107">
            <v>2</v>
          </cell>
          <cell r="O107">
            <v>5</v>
          </cell>
          <cell r="P107">
            <v>6</v>
          </cell>
          <cell r="Q107">
            <v>5</v>
          </cell>
          <cell r="R107">
            <v>8</v>
          </cell>
          <cell r="S107">
            <v>59</v>
          </cell>
        </row>
        <row r="108">
          <cell r="H108" t="str">
            <v>105317-CES. JORGE JORDAN D.</v>
          </cell>
          <cell r="I108">
            <v>23</v>
          </cell>
          <cell r="J108">
            <v>32</v>
          </cell>
          <cell r="K108">
            <v>22</v>
          </cell>
          <cell r="L108">
            <v>42</v>
          </cell>
          <cell r="M108">
            <v>39</v>
          </cell>
          <cell r="N108">
            <v>39</v>
          </cell>
          <cell r="O108">
            <v>29</v>
          </cell>
          <cell r="P108">
            <v>37</v>
          </cell>
          <cell r="Q108">
            <v>15</v>
          </cell>
          <cell r="R108">
            <v>13</v>
          </cell>
          <cell r="S108">
            <v>291</v>
          </cell>
        </row>
        <row r="109">
          <cell r="H109" t="str">
            <v>105322-CES. MARCOS MACUADA</v>
          </cell>
          <cell r="I109">
            <v>19</v>
          </cell>
          <cell r="J109">
            <v>56</v>
          </cell>
          <cell r="K109">
            <v>52</v>
          </cell>
          <cell r="L109">
            <v>39</v>
          </cell>
          <cell r="M109">
            <v>35</v>
          </cell>
          <cell r="N109">
            <v>34</v>
          </cell>
          <cell r="O109">
            <v>30</v>
          </cell>
          <cell r="P109">
            <v>41</v>
          </cell>
          <cell r="Q109">
            <v>55</v>
          </cell>
          <cell r="R109">
            <v>43</v>
          </cell>
          <cell r="S109">
            <v>404</v>
          </cell>
        </row>
        <row r="110">
          <cell r="H110" t="str">
            <v>105324-CES. SOTAQUI</v>
          </cell>
          <cell r="I110">
            <v>0</v>
          </cell>
          <cell r="J110">
            <v>2</v>
          </cell>
          <cell r="K110">
            <v>8</v>
          </cell>
          <cell r="L110">
            <v>6</v>
          </cell>
          <cell r="M110">
            <v>4</v>
          </cell>
          <cell r="N110">
            <v>4</v>
          </cell>
          <cell r="O110">
            <v>5</v>
          </cell>
          <cell r="P110">
            <v>8</v>
          </cell>
          <cell r="Q110">
            <v>7</v>
          </cell>
          <cell r="R110">
            <v>9</v>
          </cell>
          <cell r="S110">
            <v>53</v>
          </cell>
        </row>
        <row r="111">
          <cell r="H111" t="str">
            <v>105415-P.S.R. BARRAZA</v>
          </cell>
          <cell r="J111">
            <v>3</v>
          </cell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>
            <v>0</v>
          </cell>
          <cell r="P111">
            <v>1</v>
          </cell>
          <cell r="S111">
            <v>7</v>
          </cell>
        </row>
        <row r="112">
          <cell r="H112" t="str">
            <v xml:space="preserve">105416-P.S.R. CAMARICO                  </v>
          </cell>
          <cell r="I112">
            <v>0</v>
          </cell>
          <cell r="K112">
            <v>1</v>
          </cell>
          <cell r="L112">
            <v>1</v>
          </cell>
          <cell r="M112">
            <v>1</v>
          </cell>
          <cell r="N112">
            <v>0</v>
          </cell>
          <cell r="P112">
            <v>1</v>
          </cell>
          <cell r="Q112">
            <v>1</v>
          </cell>
          <cell r="R112">
            <v>2</v>
          </cell>
          <cell r="S112">
            <v>7</v>
          </cell>
        </row>
        <row r="113">
          <cell r="H113" t="str">
            <v>105417-P.S.R. ALCONES BAJOS</v>
          </cell>
          <cell r="I113">
            <v>1</v>
          </cell>
          <cell r="K113">
            <v>1</v>
          </cell>
          <cell r="L113">
            <v>2</v>
          </cell>
          <cell r="M113">
            <v>0</v>
          </cell>
          <cell r="N113">
            <v>0</v>
          </cell>
          <cell r="Q113">
            <v>1</v>
          </cell>
          <cell r="S113">
            <v>5</v>
          </cell>
        </row>
        <row r="114">
          <cell r="H114" t="str">
            <v>105419-P.S.R. LAS SOSSAS</v>
          </cell>
          <cell r="I114">
            <v>1</v>
          </cell>
          <cell r="M114">
            <v>1</v>
          </cell>
          <cell r="N114">
            <v>0</v>
          </cell>
          <cell r="O114">
            <v>0</v>
          </cell>
          <cell r="S114">
            <v>2</v>
          </cell>
        </row>
        <row r="115">
          <cell r="H115" t="str">
            <v>105420-P.S.R. LIMARI</v>
          </cell>
          <cell r="I115">
            <v>1</v>
          </cell>
          <cell r="J115">
            <v>3</v>
          </cell>
          <cell r="K115">
            <v>2</v>
          </cell>
          <cell r="L115">
            <v>4</v>
          </cell>
          <cell r="N115">
            <v>7</v>
          </cell>
          <cell r="O115">
            <v>3</v>
          </cell>
          <cell r="P115">
            <v>0</v>
          </cell>
          <cell r="S115">
            <v>20</v>
          </cell>
        </row>
        <row r="116">
          <cell r="H116" t="str">
            <v>105422-P.S.R. HORNILLOS</v>
          </cell>
          <cell r="J116">
            <v>1</v>
          </cell>
          <cell r="K116">
            <v>1</v>
          </cell>
          <cell r="L116">
            <v>2</v>
          </cell>
          <cell r="N116">
            <v>1</v>
          </cell>
          <cell r="O116">
            <v>0</v>
          </cell>
          <cell r="R116">
            <v>2</v>
          </cell>
          <cell r="S116">
            <v>7</v>
          </cell>
        </row>
        <row r="117">
          <cell r="H117" t="str">
            <v>105437-P.S.R. CHALINGA</v>
          </cell>
          <cell r="I117">
            <v>0</v>
          </cell>
          <cell r="L117">
            <v>0</v>
          </cell>
          <cell r="O117">
            <v>1</v>
          </cell>
          <cell r="Q117">
            <v>0</v>
          </cell>
          <cell r="R117">
            <v>0</v>
          </cell>
          <cell r="S117">
            <v>1</v>
          </cell>
        </row>
        <row r="118">
          <cell r="H118" t="str">
            <v>105439-P.S.R. CERRO BLANCO</v>
          </cell>
          <cell r="I118">
            <v>1</v>
          </cell>
          <cell r="K118">
            <v>0</v>
          </cell>
          <cell r="L118">
            <v>1</v>
          </cell>
          <cell r="M118">
            <v>1</v>
          </cell>
          <cell r="O118">
            <v>1</v>
          </cell>
          <cell r="R118">
            <v>0</v>
          </cell>
          <cell r="S118">
            <v>4</v>
          </cell>
        </row>
        <row r="119">
          <cell r="H119" t="str">
            <v>105507-P.S.R. HUAMALATA</v>
          </cell>
          <cell r="I119">
            <v>0</v>
          </cell>
          <cell r="J119">
            <v>2</v>
          </cell>
          <cell r="K119">
            <v>1</v>
          </cell>
          <cell r="L119">
            <v>3</v>
          </cell>
          <cell r="M119">
            <v>0</v>
          </cell>
          <cell r="N119">
            <v>2</v>
          </cell>
          <cell r="O119">
            <v>2</v>
          </cell>
          <cell r="P119">
            <v>1</v>
          </cell>
          <cell r="Q119">
            <v>2</v>
          </cell>
          <cell r="R119">
            <v>1</v>
          </cell>
          <cell r="S119">
            <v>14</v>
          </cell>
        </row>
        <row r="120">
          <cell r="H120" t="str">
            <v>105510-P.S.R. RECOLETA</v>
          </cell>
          <cell r="I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4</v>
          </cell>
          <cell r="O120">
            <v>0</v>
          </cell>
          <cell r="P120">
            <v>2</v>
          </cell>
          <cell r="R120">
            <v>0</v>
          </cell>
          <cell r="S120">
            <v>6</v>
          </cell>
        </row>
        <row r="121">
          <cell r="H121" t="str">
            <v>105722-CECOF SAN JOSE DE LA DEHESA</v>
          </cell>
          <cell r="I121">
            <v>6</v>
          </cell>
          <cell r="J121">
            <v>9</v>
          </cell>
          <cell r="K121">
            <v>6</v>
          </cell>
          <cell r="L121">
            <v>8</v>
          </cell>
          <cell r="M121">
            <v>6</v>
          </cell>
          <cell r="N121">
            <v>5</v>
          </cell>
          <cell r="O121">
            <v>6</v>
          </cell>
          <cell r="P121">
            <v>12</v>
          </cell>
          <cell r="Q121">
            <v>17</v>
          </cell>
          <cell r="R121">
            <v>10</v>
          </cell>
          <cell r="S121">
            <v>85</v>
          </cell>
        </row>
        <row r="122">
          <cell r="H122" t="str">
            <v>105723-CECOF LIMARI</v>
          </cell>
          <cell r="I122">
            <v>7</v>
          </cell>
          <cell r="J122">
            <v>4</v>
          </cell>
          <cell r="K122">
            <v>4</v>
          </cell>
          <cell r="L122">
            <v>3</v>
          </cell>
          <cell r="M122">
            <v>5</v>
          </cell>
          <cell r="N122">
            <v>7</v>
          </cell>
          <cell r="O122">
            <v>5</v>
          </cell>
          <cell r="P122">
            <v>6</v>
          </cell>
          <cell r="Q122">
            <v>0</v>
          </cell>
          <cell r="R122">
            <v>3</v>
          </cell>
          <cell r="S122">
            <v>44</v>
          </cell>
        </row>
        <row r="123">
          <cell r="H123" t="str">
            <v>200258-CECOF LOS COPIHUES</v>
          </cell>
          <cell r="I123">
            <v>7</v>
          </cell>
          <cell r="J123">
            <v>4</v>
          </cell>
          <cell r="K123">
            <v>4</v>
          </cell>
          <cell r="L123">
            <v>2</v>
          </cell>
          <cell r="M123">
            <v>3</v>
          </cell>
          <cell r="N123">
            <v>3</v>
          </cell>
          <cell r="O123">
            <v>4</v>
          </cell>
          <cell r="P123">
            <v>3</v>
          </cell>
          <cell r="Q123">
            <v>5</v>
          </cell>
          <cell r="R123">
            <v>3</v>
          </cell>
          <cell r="S123">
            <v>38</v>
          </cell>
        </row>
        <row r="124">
          <cell r="H124" t="str">
            <v>200367-CECOF COLONIA LIMARÍ</v>
          </cell>
          <cell r="Q124">
            <v>2</v>
          </cell>
          <cell r="R124">
            <v>4</v>
          </cell>
          <cell r="S124">
            <v>6</v>
          </cell>
        </row>
        <row r="125">
          <cell r="H125" t="str">
            <v>Total 04301-OVALLE</v>
          </cell>
          <cell r="I125">
            <v>70</v>
          </cell>
          <cell r="J125">
            <v>123</v>
          </cell>
          <cell r="K125">
            <v>110</v>
          </cell>
          <cell r="L125">
            <v>124</v>
          </cell>
          <cell r="M125">
            <v>101</v>
          </cell>
          <cell r="N125">
            <v>108</v>
          </cell>
          <cell r="O125">
            <v>91</v>
          </cell>
          <cell r="P125">
            <v>118</v>
          </cell>
          <cell r="Q125">
            <v>110</v>
          </cell>
          <cell r="R125">
            <v>98</v>
          </cell>
          <cell r="S125">
            <v>1053</v>
          </cell>
        </row>
        <row r="126">
          <cell r="H126" t="str">
            <v>04302-COMBARBALÁ</v>
          </cell>
        </row>
        <row r="127">
          <cell r="H127" t="str">
            <v>105105-HOSPITAL COMBARBALA</v>
          </cell>
          <cell r="I127">
            <v>10</v>
          </cell>
          <cell r="J127">
            <v>11</v>
          </cell>
          <cell r="K127">
            <v>10</v>
          </cell>
          <cell r="L127">
            <v>6</v>
          </cell>
          <cell r="M127">
            <v>11</v>
          </cell>
          <cell r="N127">
            <v>6</v>
          </cell>
          <cell r="O127">
            <v>0</v>
          </cell>
          <cell r="P127">
            <v>3</v>
          </cell>
          <cell r="Q127">
            <v>6</v>
          </cell>
          <cell r="R127">
            <v>3</v>
          </cell>
          <cell r="S127">
            <v>66</v>
          </cell>
        </row>
        <row r="128">
          <cell r="H128" t="str">
            <v>105434-P.S.R. SAN MARCOS</v>
          </cell>
          <cell r="I128">
            <v>1</v>
          </cell>
          <cell r="J128">
            <v>0</v>
          </cell>
          <cell r="K128">
            <v>1</v>
          </cell>
          <cell r="M128">
            <v>0</v>
          </cell>
          <cell r="Q128">
            <v>1</v>
          </cell>
          <cell r="R128">
            <v>0</v>
          </cell>
          <cell r="S128">
            <v>3</v>
          </cell>
        </row>
        <row r="129">
          <cell r="H129" t="str">
            <v>105441-P.S.R. MANQUEHUA</v>
          </cell>
          <cell r="I129">
            <v>0</v>
          </cell>
          <cell r="K129">
            <v>2</v>
          </cell>
          <cell r="N129">
            <v>1</v>
          </cell>
          <cell r="P129">
            <v>2</v>
          </cell>
          <cell r="S129">
            <v>5</v>
          </cell>
        </row>
        <row r="130">
          <cell r="H130" t="str">
            <v xml:space="preserve">105459-P.S.R. BARRANCAS                </v>
          </cell>
          <cell r="J130">
            <v>1</v>
          </cell>
          <cell r="K130">
            <v>0</v>
          </cell>
          <cell r="M130">
            <v>0</v>
          </cell>
          <cell r="N130">
            <v>0</v>
          </cell>
          <cell r="O130">
            <v>1</v>
          </cell>
          <cell r="Q130">
            <v>3</v>
          </cell>
          <cell r="R130">
            <v>1</v>
          </cell>
          <cell r="S130">
            <v>6</v>
          </cell>
        </row>
        <row r="131">
          <cell r="H131" t="str">
            <v>105460-P.S.R. COGOTI 18</v>
          </cell>
          <cell r="I131">
            <v>0</v>
          </cell>
          <cell r="J131">
            <v>2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0</v>
          </cell>
          <cell r="P131">
            <v>3</v>
          </cell>
          <cell r="Q131">
            <v>1</v>
          </cell>
          <cell r="R131">
            <v>2</v>
          </cell>
          <cell r="S131">
            <v>11</v>
          </cell>
        </row>
        <row r="132">
          <cell r="H132" t="str">
            <v>105461-P.S.R. EL HUACHO</v>
          </cell>
          <cell r="K132">
            <v>1</v>
          </cell>
          <cell r="L132">
            <v>0</v>
          </cell>
          <cell r="O132">
            <v>0</v>
          </cell>
          <cell r="Q132">
            <v>0</v>
          </cell>
          <cell r="S132">
            <v>1</v>
          </cell>
        </row>
        <row r="133">
          <cell r="H133" t="str">
            <v>105462-P.S.R. EL SAUCE</v>
          </cell>
          <cell r="J133">
            <v>1</v>
          </cell>
          <cell r="K133">
            <v>1</v>
          </cell>
          <cell r="L133">
            <v>0</v>
          </cell>
          <cell r="M133">
            <v>0</v>
          </cell>
          <cell r="Q133">
            <v>1</v>
          </cell>
          <cell r="S133">
            <v>3</v>
          </cell>
        </row>
        <row r="134">
          <cell r="H134" t="str">
            <v>105463-P.S.R. QUILITAPIA</v>
          </cell>
          <cell r="I134">
            <v>1</v>
          </cell>
          <cell r="J134">
            <v>0</v>
          </cell>
          <cell r="K134">
            <v>0</v>
          </cell>
          <cell r="L134">
            <v>1</v>
          </cell>
          <cell r="N134">
            <v>1</v>
          </cell>
          <cell r="O134">
            <v>0</v>
          </cell>
          <cell r="Q134">
            <v>2</v>
          </cell>
          <cell r="R134">
            <v>0</v>
          </cell>
          <cell r="S134">
            <v>5</v>
          </cell>
        </row>
        <row r="135">
          <cell r="H135" t="str">
            <v>105464-P.S.R. LA LIGUA</v>
          </cell>
          <cell r="J135">
            <v>0</v>
          </cell>
          <cell r="K135">
            <v>0</v>
          </cell>
          <cell r="M135">
            <v>0</v>
          </cell>
          <cell r="N135">
            <v>3</v>
          </cell>
          <cell r="O135">
            <v>0</v>
          </cell>
          <cell r="P135">
            <v>0</v>
          </cell>
          <cell r="Q135">
            <v>1</v>
          </cell>
          <cell r="R135">
            <v>0</v>
          </cell>
          <cell r="S135">
            <v>4</v>
          </cell>
        </row>
        <row r="136">
          <cell r="H136" t="str">
            <v>105465-P.S.R. RAMADILLA</v>
          </cell>
          <cell r="I136">
            <v>0</v>
          </cell>
          <cell r="J136">
            <v>1</v>
          </cell>
          <cell r="K136">
            <v>1</v>
          </cell>
          <cell r="S136">
            <v>2</v>
          </cell>
        </row>
        <row r="137">
          <cell r="H137" t="str">
            <v>105466-P.S.R. VALLE HERMOSO</v>
          </cell>
          <cell r="I137">
            <v>0</v>
          </cell>
          <cell r="J137">
            <v>1</v>
          </cell>
          <cell r="N137">
            <v>0</v>
          </cell>
          <cell r="P137">
            <v>1</v>
          </cell>
          <cell r="Q137">
            <v>0</v>
          </cell>
          <cell r="R137">
            <v>1</v>
          </cell>
          <cell r="S137">
            <v>3</v>
          </cell>
        </row>
        <row r="138">
          <cell r="H138" t="str">
            <v>105490-P.S.R. EL DURAZNO</v>
          </cell>
          <cell r="K138">
            <v>0</v>
          </cell>
          <cell r="O138">
            <v>0</v>
          </cell>
          <cell r="S138">
            <v>0</v>
          </cell>
        </row>
        <row r="139">
          <cell r="H139" t="str">
            <v>Total 04302-COMBARBALÁ</v>
          </cell>
          <cell r="I139">
            <v>12</v>
          </cell>
          <cell r="J139">
            <v>17</v>
          </cell>
          <cell r="K139">
            <v>17</v>
          </cell>
          <cell r="L139">
            <v>7</v>
          </cell>
          <cell r="M139">
            <v>12</v>
          </cell>
          <cell r="N139">
            <v>12</v>
          </cell>
          <cell r="O139">
            <v>1</v>
          </cell>
          <cell r="P139">
            <v>9</v>
          </cell>
          <cell r="Q139">
            <v>15</v>
          </cell>
          <cell r="R139">
            <v>7</v>
          </cell>
          <cell r="S139">
            <v>109</v>
          </cell>
        </row>
        <row r="140">
          <cell r="H140" t="str">
            <v>04304-MONTE PATRIA</v>
          </cell>
        </row>
        <row r="141">
          <cell r="H141" t="str">
            <v>105307-CES. RURAL MONTE PATRIA</v>
          </cell>
          <cell r="I141">
            <v>16</v>
          </cell>
          <cell r="J141">
            <v>9</v>
          </cell>
          <cell r="K141">
            <v>17</v>
          </cell>
          <cell r="L141">
            <v>12</v>
          </cell>
          <cell r="M141">
            <v>15</v>
          </cell>
          <cell r="N141">
            <v>13</v>
          </cell>
          <cell r="O141">
            <v>15</v>
          </cell>
          <cell r="P141">
            <v>16</v>
          </cell>
          <cell r="Q141">
            <v>14</v>
          </cell>
          <cell r="R141">
            <v>17</v>
          </cell>
          <cell r="S141">
            <v>144</v>
          </cell>
        </row>
        <row r="142">
          <cell r="H142" t="str">
            <v>105311-CES. RURAL CHAÑARAL ALTO</v>
          </cell>
          <cell r="I142">
            <v>7</v>
          </cell>
          <cell r="J142">
            <v>2</v>
          </cell>
          <cell r="K142">
            <v>6</v>
          </cell>
          <cell r="L142">
            <v>4</v>
          </cell>
          <cell r="M142">
            <v>6</v>
          </cell>
          <cell r="N142">
            <v>6</v>
          </cell>
          <cell r="O142">
            <v>2</v>
          </cell>
          <cell r="P142">
            <v>5</v>
          </cell>
          <cell r="Q142">
            <v>1</v>
          </cell>
          <cell r="R142">
            <v>4</v>
          </cell>
          <cell r="S142">
            <v>43</v>
          </cell>
        </row>
        <row r="143">
          <cell r="H143" t="str">
            <v>105312-CES. RURAL CAREN</v>
          </cell>
          <cell r="I143">
            <v>2</v>
          </cell>
          <cell r="J143">
            <v>3</v>
          </cell>
          <cell r="K143">
            <v>3</v>
          </cell>
          <cell r="L143">
            <v>0</v>
          </cell>
          <cell r="M143">
            <v>1</v>
          </cell>
          <cell r="N143">
            <v>3</v>
          </cell>
          <cell r="O143">
            <v>4</v>
          </cell>
          <cell r="P143">
            <v>6</v>
          </cell>
          <cell r="Q143">
            <v>4</v>
          </cell>
          <cell r="R143">
            <v>2</v>
          </cell>
          <cell r="S143">
            <v>28</v>
          </cell>
        </row>
        <row r="144">
          <cell r="H144" t="str">
            <v>105318-CES. RURAL EL PALQUI</v>
          </cell>
          <cell r="I144">
            <v>8</v>
          </cell>
          <cell r="J144">
            <v>9</v>
          </cell>
          <cell r="K144">
            <v>13</v>
          </cell>
          <cell r="L144">
            <v>9</v>
          </cell>
          <cell r="M144">
            <v>7</v>
          </cell>
          <cell r="N144">
            <v>10</v>
          </cell>
          <cell r="O144">
            <v>7</v>
          </cell>
          <cell r="P144">
            <v>9</v>
          </cell>
          <cell r="Q144">
            <v>8</v>
          </cell>
          <cell r="R144">
            <v>6</v>
          </cell>
          <cell r="S144">
            <v>86</v>
          </cell>
        </row>
        <row r="145">
          <cell r="H145" t="str">
            <v>105425-P.S.R. CHILECITO</v>
          </cell>
          <cell r="L145">
            <v>1</v>
          </cell>
          <cell r="M145">
            <v>0</v>
          </cell>
          <cell r="O145">
            <v>1</v>
          </cell>
          <cell r="Q145">
            <v>0</v>
          </cell>
          <cell r="S145">
            <v>2</v>
          </cell>
        </row>
        <row r="146">
          <cell r="H146" t="str">
            <v>105427-P.S.R. HACIENDA VALDIVIA</v>
          </cell>
          <cell r="I146">
            <v>1</v>
          </cell>
          <cell r="M146">
            <v>1</v>
          </cell>
          <cell r="N146">
            <v>1</v>
          </cell>
          <cell r="Q146">
            <v>0</v>
          </cell>
          <cell r="S146">
            <v>3</v>
          </cell>
        </row>
        <row r="147">
          <cell r="H147" t="str">
            <v>105428-P.S.R. HUATULAME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Q147">
            <v>0</v>
          </cell>
          <cell r="S147">
            <v>1</v>
          </cell>
        </row>
        <row r="148">
          <cell r="H148" t="str">
            <v>105430-P.S.R. MIALQUI</v>
          </cell>
          <cell r="I148">
            <v>2</v>
          </cell>
          <cell r="J148">
            <v>1</v>
          </cell>
          <cell r="L148">
            <v>1</v>
          </cell>
          <cell r="Q148">
            <v>1</v>
          </cell>
          <cell r="S148">
            <v>5</v>
          </cell>
        </row>
        <row r="149">
          <cell r="H149" t="str">
            <v>105431-P.S.R. PEDREGAL</v>
          </cell>
          <cell r="I149">
            <v>1</v>
          </cell>
          <cell r="J149">
            <v>0</v>
          </cell>
          <cell r="L149">
            <v>0</v>
          </cell>
          <cell r="N149">
            <v>0</v>
          </cell>
          <cell r="P149">
            <v>1</v>
          </cell>
          <cell r="Q149">
            <v>0</v>
          </cell>
          <cell r="S149">
            <v>2</v>
          </cell>
        </row>
        <row r="150">
          <cell r="H150" t="str">
            <v>105432-P.S.R. RAPEL</v>
          </cell>
          <cell r="J150">
            <v>2</v>
          </cell>
          <cell r="K150">
            <v>1</v>
          </cell>
          <cell r="M150">
            <v>1</v>
          </cell>
          <cell r="N150">
            <v>1</v>
          </cell>
          <cell r="O150">
            <v>1</v>
          </cell>
          <cell r="P150">
            <v>3</v>
          </cell>
          <cell r="R150">
            <v>0</v>
          </cell>
          <cell r="S150">
            <v>9</v>
          </cell>
        </row>
        <row r="151">
          <cell r="H151" t="str">
            <v>105435-P.S.R. TULAHUEN</v>
          </cell>
          <cell r="I151">
            <v>1</v>
          </cell>
          <cell r="J151">
            <v>0</v>
          </cell>
          <cell r="K151">
            <v>2</v>
          </cell>
          <cell r="L151">
            <v>1</v>
          </cell>
          <cell r="M151">
            <v>0</v>
          </cell>
          <cell r="N151">
            <v>2</v>
          </cell>
          <cell r="O151">
            <v>1</v>
          </cell>
          <cell r="P151">
            <v>1</v>
          </cell>
          <cell r="Q151">
            <v>3</v>
          </cell>
          <cell r="R151">
            <v>2</v>
          </cell>
          <cell r="S151">
            <v>13</v>
          </cell>
        </row>
        <row r="152">
          <cell r="H152" t="str">
            <v>105436-P.S.R. EL MAITEN</v>
          </cell>
          <cell r="I152">
            <v>1</v>
          </cell>
          <cell r="N152">
            <v>0</v>
          </cell>
          <cell r="Q152">
            <v>0</v>
          </cell>
          <cell r="S152">
            <v>1</v>
          </cell>
        </row>
        <row r="153">
          <cell r="H153" t="str">
            <v>105489-P.S.R. RAMADAS DE TULAHUEN</v>
          </cell>
          <cell r="I153">
            <v>0</v>
          </cell>
          <cell r="J153">
            <v>0</v>
          </cell>
          <cell r="P153">
            <v>1</v>
          </cell>
          <cell r="Q153">
            <v>0</v>
          </cell>
          <cell r="S153">
            <v>1</v>
          </cell>
        </row>
        <row r="154">
          <cell r="H154" t="str">
            <v>Total 04304-MONTE PATRIA</v>
          </cell>
          <cell r="I154">
            <v>39</v>
          </cell>
          <cell r="J154">
            <v>26</v>
          </cell>
          <cell r="K154">
            <v>42</v>
          </cell>
          <cell r="L154">
            <v>28</v>
          </cell>
          <cell r="M154">
            <v>31</v>
          </cell>
          <cell r="N154">
            <v>37</v>
          </cell>
          <cell r="O154">
            <v>31</v>
          </cell>
          <cell r="P154">
            <v>42</v>
          </cell>
          <cell r="Q154">
            <v>31</v>
          </cell>
          <cell r="R154">
            <v>31</v>
          </cell>
          <cell r="S154">
            <v>338</v>
          </cell>
        </row>
        <row r="155">
          <cell r="H155" t="str">
            <v>04304-PUNITAQUI</v>
          </cell>
        </row>
        <row r="156">
          <cell r="H156" t="str">
            <v>105308-CES. RURAL PUNITAQUI</v>
          </cell>
          <cell r="I156">
            <v>9</v>
          </cell>
          <cell r="J156">
            <v>13</v>
          </cell>
          <cell r="K156">
            <v>18</v>
          </cell>
          <cell r="L156">
            <v>9</v>
          </cell>
          <cell r="M156">
            <v>9</v>
          </cell>
          <cell r="N156">
            <v>14</v>
          </cell>
          <cell r="O156">
            <v>12</v>
          </cell>
          <cell r="P156">
            <v>13</v>
          </cell>
          <cell r="Q156">
            <v>14</v>
          </cell>
          <cell r="R156">
            <v>12</v>
          </cell>
          <cell r="S156">
            <v>123</v>
          </cell>
        </row>
        <row r="157">
          <cell r="H157" t="str">
            <v>105440-P.S.R. DIVISADERO</v>
          </cell>
          <cell r="J157">
            <v>0</v>
          </cell>
          <cell r="K157">
            <v>0</v>
          </cell>
          <cell r="O157">
            <v>0</v>
          </cell>
          <cell r="Q157">
            <v>0</v>
          </cell>
          <cell r="S157">
            <v>0</v>
          </cell>
        </row>
        <row r="158">
          <cell r="H158" t="str">
            <v>105442-P.S.R. SAN PEDRO DE QUILES</v>
          </cell>
          <cell r="Q158">
            <v>0</v>
          </cell>
          <cell r="S158">
            <v>0</v>
          </cell>
        </row>
        <row r="159">
          <cell r="H159" t="str">
            <v xml:space="preserve">105508-P.S.R. EL PARRAL DE QUILES  </v>
          </cell>
          <cell r="J159">
            <v>0</v>
          </cell>
          <cell r="N159">
            <v>1</v>
          </cell>
          <cell r="P159">
            <v>0</v>
          </cell>
          <cell r="R159">
            <v>1</v>
          </cell>
          <cell r="S159">
            <v>2</v>
          </cell>
        </row>
        <row r="160">
          <cell r="H160" t="str">
            <v>Total 04304-PUNITAQUI</v>
          </cell>
          <cell r="I160">
            <v>9</v>
          </cell>
          <cell r="J160">
            <v>13</v>
          </cell>
          <cell r="K160">
            <v>18</v>
          </cell>
          <cell r="L160">
            <v>9</v>
          </cell>
          <cell r="M160">
            <v>9</v>
          </cell>
          <cell r="N160">
            <v>15</v>
          </cell>
          <cell r="O160">
            <v>12</v>
          </cell>
          <cell r="P160">
            <v>13</v>
          </cell>
          <cell r="Q160">
            <v>14</v>
          </cell>
          <cell r="R160">
            <v>13</v>
          </cell>
          <cell r="S160">
            <v>125</v>
          </cell>
        </row>
        <row r="161">
          <cell r="H161" t="str">
            <v>04305-RIO HURTADO</v>
          </cell>
        </row>
        <row r="162">
          <cell r="H162" t="str">
            <v>105310-CES. RURAL PICHASCA</v>
          </cell>
          <cell r="L162">
            <v>4</v>
          </cell>
          <cell r="M162">
            <v>0</v>
          </cell>
          <cell r="N162">
            <v>1</v>
          </cell>
          <cell r="O162">
            <v>0</v>
          </cell>
          <cell r="P162">
            <v>0</v>
          </cell>
          <cell r="Q162">
            <v>3</v>
          </cell>
          <cell r="R162">
            <v>5</v>
          </cell>
          <cell r="S162">
            <v>13</v>
          </cell>
        </row>
        <row r="163">
          <cell r="H163" t="str">
            <v>105409-P.S.R. EL CHAÑAR</v>
          </cell>
          <cell r="K163">
            <v>1</v>
          </cell>
          <cell r="N163">
            <v>1</v>
          </cell>
          <cell r="R163">
            <v>0</v>
          </cell>
          <cell r="S163">
            <v>2</v>
          </cell>
        </row>
        <row r="164">
          <cell r="H164" t="str">
            <v>105410-P.S.R. HURTADO</v>
          </cell>
          <cell r="I164">
            <v>0</v>
          </cell>
          <cell r="K164">
            <v>1</v>
          </cell>
          <cell r="L164">
            <v>1</v>
          </cell>
          <cell r="M164">
            <v>0</v>
          </cell>
          <cell r="P164">
            <v>0</v>
          </cell>
          <cell r="Q164">
            <v>0</v>
          </cell>
          <cell r="R164">
            <v>1</v>
          </cell>
          <cell r="S164">
            <v>3</v>
          </cell>
        </row>
        <row r="165">
          <cell r="H165" t="str">
            <v>105411-P.S.R. LAS BREAS</v>
          </cell>
          <cell r="K165">
            <v>1</v>
          </cell>
          <cell r="L165">
            <v>1</v>
          </cell>
          <cell r="O165">
            <v>0</v>
          </cell>
          <cell r="P165">
            <v>0</v>
          </cell>
          <cell r="Q165">
            <v>1</v>
          </cell>
          <cell r="S165">
            <v>3</v>
          </cell>
        </row>
        <row r="166">
          <cell r="H166" t="str">
            <v>105413-P.S.R. SAMO ALTO</v>
          </cell>
          <cell r="L166">
            <v>1</v>
          </cell>
          <cell r="P166">
            <v>1</v>
          </cell>
          <cell r="Q166">
            <v>4</v>
          </cell>
          <cell r="R166">
            <v>2</v>
          </cell>
          <cell r="S166">
            <v>8</v>
          </cell>
        </row>
        <row r="167">
          <cell r="H167" t="str">
            <v>105414-P.S.R. SERON</v>
          </cell>
          <cell r="K167">
            <v>4</v>
          </cell>
          <cell r="L167">
            <v>1</v>
          </cell>
          <cell r="M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5</v>
          </cell>
        </row>
        <row r="168">
          <cell r="H168" t="str">
            <v>105503-P.S.R. TABAQUEROS</v>
          </cell>
          <cell r="N168">
            <v>2</v>
          </cell>
          <cell r="S168">
            <v>2</v>
          </cell>
        </row>
        <row r="169">
          <cell r="H169" t="str">
            <v>Total 04305-RIO HURTADO</v>
          </cell>
          <cell r="I169">
            <v>0</v>
          </cell>
          <cell r="K169">
            <v>7</v>
          </cell>
          <cell r="L169">
            <v>8</v>
          </cell>
          <cell r="M169">
            <v>0</v>
          </cell>
          <cell r="N169">
            <v>4</v>
          </cell>
          <cell r="O169">
            <v>0</v>
          </cell>
          <cell r="P169">
            <v>1</v>
          </cell>
          <cell r="Q169">
            <v>8</v>
          </cell>
          <cell r="R169">
            <v>8</v>
          </cell>
          <cell r="S169">
            <v>36</v>
          </cell>
        </row>
        <row r="170">
          <cell r="H170" t="str">
            <v>Total general</v>
          </cell>
          <cell r="I170">
            <v>600</v>
          </cell>
          <cell r="J170">
            <v>618</v>
          </cell>
          <cell r="K170">
            <v>737</v>
          </cell>
          <cell r="L170">
            <v>598</v>
          </cell>
          <cell r="M170">
            <v>625</v>
          </cell>
          <cell r="N170">
            <v>651</v>
          </cell>
          <cell r="O170">
            <v>654</v>
          </cell>
          <cell r="P170">
            <v>653</v>
          </cell>
          <cell r="Q170">
            <v>648</v>
          </cell>
          <cell r="R170">
            <v>816</v>
          </cell>
          <cell r="S170">
            <v>6600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S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Q7">
            <v>12</v>
          </cell>
          <cell r="R7">
            <v>21</v>
          </cell>
          <cell r="S7">
            <v>60</v>
          </cell>
        </row>
        <row r="8">
          <cell r="H8" t="str">
            <v>105302-CES. PEDRO AGUIRRE C.</v>
          </cell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1</v>
          </cell>
          <cell r="R8">
            <v>3</v>
          </cell>
          <cell r="S8">
            <v>66</v>
          </cell>
        </row>
        <row r="9">
          <cell r="H9" t="str">
            <v>105313-CES. SCHAFFHAUSER</v>
          </cell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158</v>
          </cell>
          <cell r="R9">
            <v>180</v>
          </cell>
          <cell r="S9">
            <v>1273</v>
          </cell>
        </row>
        <row r="10">
          <cell r="H10" t="str">
            <v>105319-CES. CARDENAL R.S.H.</v>
          </cell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12</v>
          </cell>
          <cell r="R10">
            <v>12</v>
          </cell>
          <cell r="S10">
            <v>141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11</v>
          </cell>
          <cell r="R11">
            <v>8</v>
          </cell>
          <cell r="S11">
            <v>104</v>
          </cell>
        </row>
        <row r="12">
          <cell r="H12" t="str">
            <v xml:space="preserve">105400-P.S.R. ALGARROBITO            </v>
          </cell>
          <cell r="M12">
            <v>2</v>
          </cell>
          <cell r="N12">
            <v>16</v>
          </cell>
          <cell r="O12">
            <v>1</v>
          </cell>
          <cell r="Q12">
            <v>1</v>
          </cell>
          <cell r="S12">
            <v>20</v>
          </cell>
        </row>
        <row r="13">
          <cell r="H13" t="str">
            <v>105401-P.S.R. LAS ROJAS</v>
          </cell>
          <cell r="L13">
            <v>14</v>
          </cell>
          <cell r="N13">
            <v>14</v>
          </cell>
          <cell r="R13">
            <v>2</v>
          </cell>
          <cell r="S13">
            <v>30</v>
          </cell>
        </row>
        <row r="14">
          <cell r="H14" t="str">
            <v>105402-P.S.R. EL ROMERO</v>
          </cell>
          <cell r="L14">
            <v>11</v>
          </cell>
          <cell r="N14">
            <v>0</v>
          </cell>
          <cell r="S14">
            <v>11</v>
          </cell>
        </row>
        <row r="15">
          <cell r="H15" t="str">
            <v>105499-P.S.R. LAMBERT</v>
          </cell>
          <cell r="L15">
            <v>31</v>
          </cell>
          <cell r="N15">
            <v>1</v>
          </cell>
          <cell r="S15">
            <v>32</v>
          </cell>
        </row>
        <row r="16">
          <cell r="H16" t="str">
            <v>105700-CECOF VILLA EL INDIO</v>
          </cell>
          <cell r="J16">
            <v>1</v>
          </cell>
          <cell r="O16">
            <v>9</v>
          </cell>
          <cell r="S16">
            <v>10</v>
          </cell>
        </row>
        <row r="17">
          <cell r="H17" t="str">
            <v>105701-CECOF VILLA ALEMANIA</v>
          </cell>
          <cell r="J17">
            <v>5</v>
          </cell>
          <cell r="K17">
            <v>5</v>
          </cell>
          <cell r="R17">
            <v>1</v>
          </cell>
          <cell r="S17">
            <v>11</v>
          </cell>
        </row>
        <row r="18">
          <cell r="H18" t="str">
            <v>105702-CECOF VILLA LAMBERT</v>
          </cell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3</v>
          </cell>
          <cell r="S18">
            <v>11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409</v>
          </cell>
          <cell r="P19">
            <v>232</v>
          </cell>
          <cell r="Q19">
            <v>198</v>
          </cell>
          <cell r="R19">
            <v>227</v>
          </cell>
          <cell r="S19">
            <v>1839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45</v>
          </cell>
          <cell r="Q21">
            <v>25</v>
          </cell>
          <cell r="R21">
            <v>57</v>
          </cell>
          <cell r="S21">
            <v>211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46</v>
          </cell>
          <cell r="Q22">
            <v>43</v>
          </cell>
          <cell r="R22">
            <v>53</v>
          </cell>
          <cell r="S22">
            <v>299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53</v>
          </cell>
          <cell r="Q23">
            <v>50</v>
          </cell>
          <cell r="R23">
            <v>46</v>
          </cell>
          <cell r="S23">
            <v>428</v>
          </cell>
        </row>
        <row r="24">
          <cell r="H24" t="str">
            <v>105321-CES. RURAL  TONGOY</v>
          </cell>
          <cell r="M24">
            <v>14</v>
          </cell>
          <cell r="N24">
            <v>30</v>
          </cell>
          <cell r="O24">
            <v>11</v>
          </cell>
          <cell r="R24">
            <v>21</v>
          </cell>
          <cell r="S24">
            <v>76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48</v>
          </cell>
          <cell r="Q25">
            <v>117</v>
          </cell>
          <cell r="R25">
            <v>181</v>
          </cell>
          <cell r="S25">
            <v>515</v>
          </cell>
        </row>
        <row r="26">
          <cell r="H26" t="str">
            <v>105406-P.S.R. PAN DE AZUCAR</v>
          </cell>
          <cell r="M26">
            <v>2</v>
          </cell>
          <cell r="N26">
            <v>8</v>
          </cell>
          <cell r="O26">
            <v>10</v>
          </cell>
          <cell r="P26">
            <v>33</v>
          </cell>
          <cell r="Q26">
            <v>27</v>
          </cell>
          <cell r="R26">
            <v>33</v>
          </cell>
          <cell r="S26">
            <v>113</v>
          </cell>
        </row>
        <row r="27">
          <cell r="H27" t="str">
            <v>105407-P.S.R. TAMBILLOS</v>
          </cell>
          <cell r="P27">
            <v>4</v>
          </cell>
          <cell r="Q27">
            <v>3</v>
          </cell>
          <cell r="R27">
            <v>7</v>
          </cell>
          <cell r="S27">
            <v>14</v>
          </cell>
        </row>
        <row r="28">
          <cell r="H28" t="str">
            <v>105705-CECOF EL ALBA</v>
          </cell>
          <cell r="I28">
            <v>5</v>
          </cell>
          <cell r="J28">
            <v>8</v>
          </cell>
          <cell r="K28">
            <v>7</v>
          </cell>
          <cell r="L28">
            <v>3</v>
          </cell>
          <cell r="M28">
            <v>13</v>
          </cell>
          <cell r="N28">
            <v>20</v>
          </cell>
          <cell r="O28">
            <v>6</v>
          </cell>
          <cell r="P28">
            <v>7</v>
          </cell>
          <cell r="Q28">
            <v>3</v>
          </cell>
          <cell r="R28">
            <v>10</v>
          </cell>
          <cell r="S28">
            <v>82</v>
          </cell>
        </row>
        <row r="29">
          <cell r="H29" t="str">
            <v>200273-CECOF PUNTA MIRA</v>
          </cell>
          <cell r="M29">
            <v>15</v>
          </cell>
          <cell r="N29">
            <v>22</v>
          </cell>
          <cell r="O29">
            <v>39</v>
          </cell>
          <cell r="P29">
            <v>48</v>
          </cell>
          <cell r="Q29">
            <v>5</v>
          </cell>
          <cell r="R29">
            <v>25</v>
          </cell>
          <cell r="S29">
            <v>154</v>
          </cell>
        </row>
        <row r="30">
          <cell r="H30" t="str">
            <v>Total 04102-COQUIMBO</v>
          </cell>
          <cell r="I30">
            <v>33</v>
          </cell>
          <cell r="J30">
            <v>45</v>
          </cell>
          <cell r="K30">
            <v>45</v>
          </cell>
          <cell r="L30">
            <v>54</v>
          </cell>
          <cell r="M30">
            <v>183</v>
          </cell>
          <cell r="N30">
            <v>324</v>
          </cell>
          <cell r="O30">
            <v>218</v>
          </cell>
          <cell r="P30">
            <v>284</v>
          </cell>
          <cell r="Q30">
            <v>273</v>
          </cell>
          <cell r="R30">
            <v>433</v>
          </cell>
          <cell r="S30">
            <v>1892</v>
          </cell>
        </row>
        <row r="31">
          <cell r="H31" t="str">
            <v>04103-ANDACOLLO</v>
          </cell>
        </row>
        <row r="32">
          <cell r="H32" t="str">
            <v>105106-HOSPITAL ANDACOLLO</v>
          </cell>
          <cell r="I32">
            <v>2</v>
          </cell>
          <cell r="J32">
            <v>6</v>
          </cell>
          <cell r="K32">
            <v>6</v>
          </cell>
          <cell r="N32">
            <v>1</v>
          </cell>
          <cell r="O32">
            <v>9</v>
          </cell>
          <cell r="P32">
            <v>23</v>
          </cell>
          <cell r="Q32">
            <v>0</v>
          </cell>
          <cell r="R32">
            <v>1</v>
          </cell>
          <cell r="S32">
            <v>48</v>
          </cell>
        </row>
        <row r="33">
          <cell r="H33" t="str">
            <v>Total 04103-ANDACOLLO</v>
          </cell>
          <cell r="I33">
            <v>2</v>
          </cell>
          <cell r="J33">
            <v>6</v>
          </cell>
          <cell r="K33">
            <v>6</v>
          </cell>
          <cell r="N33">
            <v>1</v>
          </cell>
          <cell r="O33">
            <v>9</v>
          </cell>
          <cell r="P33">
            <v>23</v>
          </cell>
          <cell r="Q33">
            <v>0</v>
          </cell>
          <cell r="R33">
            <v>1</v>
          </cell>
          <cell r="S33">
            <v>48</v>
          </cell>
        </row>
        <row r="34">
          <cell r="H34" t="str">
            <v>04104-LA HIGUERA</v>
          </cell>
        </row>
        <row r="35">
          <cell r="H35" t="str">
            <v>105314-CES. LA HIGUERA</v>
          </cell>
          <cell r="O35">
            <v>9</v>
          </cell>
          <cell r="P35">
            <v>23</v>
          </cell>
          <cell r="S35">
            <v>32</v>
          </cell>
        </row>
        <row r="36">
          <cell r="H36" t="str">
            <v>Total 04104-LA HIGUERA</v>
          </cell>
          <cell r="O36">
            <v>9</v>
          </cell>
          <cell r="P36">
            <v>23</v>
          </cell>
          <cell r="S36">
            <v>32</v>
          </cell>
        </row>
        <row r="37">
          <cell r="H37" t="str">
            <v>04106-VICUÑA</v>
          </cell>
        </row>
        <row r="38">
          <cell r="H38" t="str">
            <v>105107-HOSPITAL VICUÑA</v>
          </cell>
          <cell r="M38">
            <v>0</v>
          </cell>
          <cell r="N38">
            <v>0</v>
          </cell>
          <cell r="O38">
            <v>0</v>
          </cell>
          <cell r="S38">
            <v>0</v>
          </cell>
        </row>
        <row r="39">
          <cell r="H39" t="str">
            <v>105467-P.S.R. DIAGUITAS</v>
          </cell>
          <cell r="L39">
            <v>21</v>
          </cell>
          <cell r="N39">
            <v>22</v>
          </cell>
          <cell r="S39">
            <v>43</v>
          </cell>
        </row>
        <row r="40">
          <cell r="H40" t="str">
            <v>105468-P.S.R. EL MOLLE</v>
          </cell>
          <cell r="J40">
            <v>8</v>
          </cell>
          <cell r="L40">
            <v>0</v>
          </cell>
          <cell r="S40">
            <v>8</v>
          </cell>
        </row>
        <row r="41">
          <cell r="H41" t="str">
            <v>105469-P.S.R. EL TAMBO</v>
          </cell>
          <cell r="J41">
            <v>2</v>
          </cell>
          <cell r="L41">
            <v>0</v>
          </cell>
          <cell r="P41">
            <v>1</v>
          </cell>
          <cell r="S41">
            <v>3</v>
          </cell>
        </row>
        <row r="42">
          <cell r="H42" t="str">
            <v>105471-P.S.R. PERALILLO</v>
          </cell>
          <cell r="L42">
            <v>16</v>
          </cell>
          <cell r="M42">
            <v>15</v>
          </cell>
          <cell r="R42">
            <v>4</v>
          </cell>
          <cell r="S42">
            <v>35</v>
          </cell>
        </row>
        <row r="43">
          <cell r="H43" t="str">
            <v>105472-P.S.R. RIVADAVIA</v>
          </cell>
          <cell r="Q43">
            <v>1</v>
          </cell>
          <cell r="R43">
            <v>1</v>
          </cell>
          <cell r="S43">
            <v>2</v>
          </cell>
        </row>
        <row r="44">
          <cell r="H44" t="str">
            <v>105473-P.S.R. TALCUNA</v>
          </cell>
          <cell r="M44">
            <v>9</v>
          </cell>
          <cell r="N44">
            <v>22</v>
          </cell>
          <cell r="R44">
            <v>5</v>
          </cell>
          <cell r="S44">
            <v>36</v>
          </cell>
        </row>
        <row r="45">
          <cell r="H45" t="str">
            <v>105502-P.S.R. CALINGASTA</v>
          </cell>
          <cell r="J45">
            <v>0</v>
          </cell>
          <cell r="N45">
            <v>11</v>
          </cell>
          <cell r="S45">
            <v>11</v>
          </cell>
        </row>
        <row r="46">
          <cell r="H46" t="str">
            <v>Total 04106-VICUÑA</v>
          </cell>
          <cell r="J46">
            <v>10</v>
          </cell>
          <cell r="L46">
            <v>37</v>
          </cell>
          <cell r="M46">
            <v>24</v>
          </cell>
          <cell r="N46">
            <v>55</v>
          </cell>
          <cell r="O46">
            <v>0</v>
          </cell>
          <cell r="P46">
            <v>1</v>
          </cell>
          <cell r="Q46">
            <v>1</v>
          </cell>
          <cell r="R46">
            <v>10</v>
          </cell>
          <cell r="S46">
            <v>138</v>
          </cell>
        </row>
        <row r="47">
          <cell r="H47" t="str">
            <v>04201-ILLAPEL</v>
          </cell>
        </row>
        <row r="48">
          <cell r="H48" t="str">
            <v>105103-HOSPITAL ILLAPEL</v>
          </cell>
          <cell r="M48">
            <v>12</v>
          </cell>
          <cell r="N48">
            <v>16</v>
          </cell>
          <cell r="O48">
            <v>15</v>
          </cell>
          <cell r="Q48">
            <v>20</v>
          </cell>
          <cell r="R48">
            <v>9</v>
          </cell>
          <cell r="S48">
            <v>72</v>
          </cell>
        </row>
        <row r="49">
          <cell r="H49" t="str">
            <v>105326-CESFAM SAN RAFAEL</v>
          </cell>
          <cell r="L49">
            <v>41</v>
          </cell>
          <cell r="N49">
            <v>0</v>
          </cell>
          <cell r="P49">
            <v>48</v>
          </cell>
          <cell r="Q49">
            <v>128</v>
          </cell>
          <cell r="R49">
            <v>7</v>
          </cell>
          <cell r="S49">
            <v>224</v>
          </cell>
        </row>
        <row r="50">
          <cell r="H50" t="str">
            <v>105487-P.S.R. CAÑAS UNO</v>
          </cell>
          <cell r="Q50">
            <v>27</v>
          </cell>
          <cell r="S50">
            <v>27</v>
          </cell>
        </row>
        <row r="51">
          <cell r="H51" t="str">
            <v>Total 04201-ILLAPEL</v>
          </cell>
          <cell r="L51">
            <v>41</v>
          </cell>
          <cell r="M51">
            <v>12</v>
          </cell>
          <cell r="N51">
            <v>16</v>
          </cell>
          <cell r="O51">
            <v>15</v>
          </cell>
          <cell r="P51">
            <v>48</v>
          </cell>
          <cell r="Q51">
            <v>175</v>
          </cell>
          <cell r="R51">
            <v>16</v>
          </cell>
          <cell r="S51">
            <v>323</v>
          </cell>
        </row>
        <row r="52">
          <cell r="H52" t="str">
            <v>04202-CANELA</v>
          </cell>
        </row>
        <row r="53">
          <cell r="H53" t="str">
            <v>105309-CES. RURAL CANELA</v>
          </cell>
          <cell r="L53">
            <v>21</v>
          </cell>
          <cell r="M53">
            <v>6</v>
          </cell>
          <cell r="N53">
            <v>5</v>
          </cell>
          <cell r="O53">
            <v>17</v>
          </cell>
          <cell r="Q53">
            <v>21</v>
          </cell>
          <cell r="R53">
            <v>20</v>
          </cell>
          <cell r="S53">
            <v>90</v>
          </cell>
        </row>
        <row r="54">
          <cell r="H54" t="str">
            <v>Total 04202-CANELA</v>
          </cell>
          <cell r="L54">
            <v>21</v>
          </cell>
          <cell r="M54">
            <v>6</v>
          </cell>
          <cell r="N54">
            <v>5</v>
          </cell>
          <cell r="O54">
            <v>17</v>
          </cell>
          <cell r="Q54">
            <v>21</v>
          </cell>
          <cell r="R54">
            <v>20</v>
          </cell>
          <cell r="S54">
            <v>90</v>
          </cell>
        </row>
        <row r="55">
          <cell r="H55" t="str">
            <v>04203-LOS VILOS</v>
          </cell>
        </row>
        <row r="56">
          <cell r="H56" t="str">
            <v>105108-HOSPITAL LOS VILOS</v>
          </cell>
          <cell r="I56">
            <v>3</v>
          </cell>
          <cell r="J56">
            <v>2</v>
          </cell>
          <cell r="L56">
            <v>1</v>
          </cell>
          <cell r="Q56">
            <v>2</v>
          </cell>
          <cell r="R56">
            <v>0</v>
          </cell>
          <cell r="S56">
            <v>8</v>
          </cell>
        </row>
        <row r="57">
          <cell r="H57" t="str">
            <v xml:space="preserve">105478-P.S.R. CAIMANES                   </v>
          </cell>
          <cell r="K57">
            <v>18</v>
          </cell>
          <cell r="L57">
            <v>18</v>
          </cell>
          <cell r="M57">
            <v>23</v>
          </cell>
          <cell r="S57">
            <v>59</v>
          </cell>
        </row>
        <row r="58">
          <cell r="H58" t="str">
            <v>105479-P.S.R. GUANGUALI</v>
          </cell>
          <cell r="M58">
            <v>8</v>
          </cell>
          <cell r="S58">
            <v>8</v>
          </cell>
        </row>
        <row r="59">
          <cell r="H59" t="str">
            <v>105480-P.S.R. QUILIMARI</v>
          </cell>
          <cell r="M59">
            <v>15</v>
          </cell>
          <cell r="S59">
            <v>15</v>
          </cell>
        </row>
        <row r="60">
          <cell r="H60" t="str">
            <v>105511-P.S.R. LOS CONDORES</v>
          </cell>
          <cell r="M60">
            <v>3</v>
          </cell>
          <cell r="S60">
            <v>3</v>
          </cell>
        </row>
        <row r="61">
          <cell r="H61" t="str">
            <v>Total 04203-LOS VILOS</v>
          </cell>
          <cell r="I61">
            <v>3</v>
          </cell>
          <cell r="J61">
            <v>2</v>
          </cell>
          <cell r="K61">
            <v>18</v>
          </cell>
          <cell r="L61">
            <v>19</v>
          </cell>
          <cell r="M61">
            <v>49</v>
          </cell>
          <cell r="Q61">
            <v>2</v>
          </cell>
          <cell r="R61">
            <v>0</v>
          </cell>
          <cell r="S61">
            <v>93</v>
          </cell>
        </row>
        <row r="62">
          <cell r="H62" t="str">
            <v>04204-SALAMANCA</v>
          </cell>
        </row>
        <row r="63">
          <cell r="H63" t="str">
            <v>105104-HOSPITAL SALAMANCA</v>
          </cell>
          <cell r="M63">
            <v>57</v>
          </cell>
          <cell r="O63">
            <v>2</v>
          </cell>
          <cell r="P63">
            <v>30</v>
          </cell>
          <cell r="Q63">
            <v>14</v>
          </cell>
          <cell r="S63">
            <v>103</v>
          </cell>
        </row>
        <row r="64">
          <cell r="H64" t="str">
            <v xml:space="preserve">105452-P.S.R. CUNCUMEN                 </v>
          </cell>
          <cell r="M64">
            <v>14</v>
          </cell>
          <cell r="O64">
            <v>7</v>
          </cell>
          <cell r="Q64">
            <v>2</v>
          </cell>
          <cell r="R64">
            <v>1</v>
          </cell>
          <cell r="S64">
            <v>24</v>
          </cell>
        </row>
        <row r="65">
          <cell r="H65" t="str">
            <v>105453-P.S.R. TRANQUILLA</v>
          </cell>
          <cell r="Q65">
            <v>0</v>
          </cell>
          <cell r="S65">
            <v>0</v>
          </cell>
        </row>
        <row r="66">
          <cell r="H66" t="str">
            <v>105455-P.S.R. CHILLEPIN</v>
          </cell>
          <cell r="Q66">
            <v>37</v>
          </cell>
          <cell r="S66">
            <v>37</v>
          </cell>
        </row>
        <row r="67">
          <cell r="H67" t="str">
            <v>105456-P.S.R. LLIMPO</v>
          </cell>
          <cell r="M67">
            <v>2</v>
          </cell>
          <cell r="O67">
            <v>2</v>
          </cell>
          <cell r="S67">
            <v>4</v>
          </cell>
        </row>
        <row r="68">
          <cell r="H68" t="str">
            <v>105491-P.S.R. QUELEN BAJO</v>
          </cell>
          <cell r="O68">
            <v>5</v>
          </cell>
          <cell r="Q68">
            <v>0</v>
          </cell>
          <cell r="S68">
            <v>5</v>
          </cell>
        </row>
        <row r="69">
          <cell r="H69" t="str">
            <v>105492-P.S.R. CAMISA</v>
          </cell>
          <cell r="O69">
            <v>3</v>
          </cell>
          <cell r="Q69">
            <v>0</v>
          </cell>
          <cell r="S69">
            <v>3</v>
          </cell>
        </row>
        <row r="70">
          <cell r="H70" t="str">
            <v>105501-P.S.R. ARBOLEDA GRANDE</v>
          </cell>
          <cell r="M70">
            <v>0</v>
          </cell>
          <cell r="O70">
            <v>1</v>
          </cell>
          <cell r="S70">
            <v>1</v>
          </cell>
        </row>
        <row r="71">
          <cell r="H71" t="str">
            <v>Total 04204-SALAMANCA</v>
          </cell>
          <cell r="M71">
            <v>73</v>
          </cell>
          <cell r="O71">
            <v>20</v>
          </cell>
          <cell r="P71">
            <v>30</v>
          </cell>
          <cell r="Q71">
            <v>53</v>
          </cell>
          <cell r="R71">
            <v>1</v>
          </cell>
          <cell r="S71">
            <v>177</v>
          </cell>
        </row>
        <row r="72">
          <cell r="H72" t="str">
            <v>04301-OVALLE</v>
          </cell>
        </row>
        <row r="73">
          <cell r="H73" t="str">
            <v>105315-CES. RURAL C. DE TAMAYA</v>
          </cell>
          <cell r="L73">
            <v>20</v>
          </cell>
          <cell r="O73">
            <v>30</v>
          </cell>
          <cell r="R73">
            <v>20</v>
          </cell>
          <cell r="S73">
            <v>70</v>
          </cell>
        </row>
        <row r="74">
          <cell r="H74" t="str">
            <v>105317-CES. JORGE JORDAN D.</v>
          </cell>
          <cell r="I74">
            <v>3</v>
          </cell>
          <cell r="J74">
            <v>4</v>
          </cell>
          <cell r="K74">
            <v>32</v>
          </cell>
          <cell r="L74">
            <v>55</v>
          </cell>
          <cell r="M74">
            <v>56</v>
          </cell>
          <cell r="N74">
            <v>16</v>
          </cell>
          <cell r="O74">
            <v>10</v>
          </cell>
          <cell r="P74">
            <v>45</v>
          </cell>
          <cell r="Q74">
            <v>69</v>
          </cell>
          <cell r="R74">
            <v>49</v>
          </cell>
          <cell r="S74">
            <v>339</v>
          </cell>
        </row>
        <row r="75">
          <cell r="H75" t="str">
            <v>105322-CES. MARCOS MACUADA</v>
          </cell>
          <cell r="J75">
            <v>1</v>
          </cell>
          <cell r="K75">
            <v>59</v>
          </cell>
          <cell r="L75">
            <v>3</v>
          </cell>
          <cell r="M75">
            <v>236</v>
          </cell>
          <cell r="N75">
            <v>135</v>
          </cell>
          <cell r="O75">
            <v>3</v>
          </cell>
          <cell r="P75">
            <v>209</v>
          </cell>
          <cell r="Q75">
            <v>205</v>
          </cell>
          <cell r="R75">
            <v>205</v>
          </cell>
          <cell r="S75">
            <v>1056</v>
          </cell>
        </row>
        <row r="76">
          <cell r="H76" t="str">
            <v>105324-CES. SOTAQUI</v>
          </cell>
          <cell r="L76">
            <v>12</v>
          </cell>
          <cell r="M76">
            <v>4</v>
          </cell>
          <cell r="N76">
            <v>9</v>
          </cell>
          <cell r="O76">
            <v>3</v>
          </cell>
          <cell r="P76">
            <v>6</v>
          </cell>
          <cell r="Q76">
            <v>9</v>
          </cell>
          <cell r="R76">
            <v>11</v>
          </cell>
          <cell r="S76">
            <v>54</v>
          </cell>
        </row>
        <row r="77">
          <cell r="H77" t="str">
            <v xml:space="preserve">105416-P.S.R. CAMARICO                  </v>
          </cell>
          <cell r="N77">
            <v>4</v>
          </cell>
          <cell r="S77">
            <v>4</v>
          </cell>
        </row>
        <row r="78">
          <cell r="H78" t="str">
            <v>105417-P.S.R. ALCONES BAJOS</v>
          </cell>
          <cell r="N78">
            <v>4</v>
          </cell>
          <cell r="S78">
            <v>4</v>
          </cell>
        </row>
        <row r="79">
          <cell r="H79" t="str">
            <v>105420-P.S.R. LIMARI</v>
          </cell>
          <cell r="O79">
            <v>2</v>
          </cell>
          <cell r="P79">
            <v>5</v>
          </cell>
          <cell r="S79">
            <v>7</v>
          </cell>
        </row>
        <row r="80">
          <cell r="H80" t="str">
            <v>105507-P.S.R. HUAMALATA</v>
          </cell>
          <cell r="N80">
            <v>15</v>
          </cell>
          <cell r="S80">
            <v>15</v>
          </cell>
        </row>
        <row r="81">
          <cell r="H81" t="str">
            <v>105510-P.S.R. RECOLETA</v>
          </cell>
          <cell r="N81">
            <v>14</v>
          </cell>
          <cell r="S81">
            <v>14</v>
          </cell>
        </row>
        <row r="82">
          <cell r="H82" t="str">
            <v>105722-CECOF SAN JOSE DE LA DEHESA</v>
          </cell>
          <cell r="L82">
            <v>39</v>
          </cell>
          <cell r="M82">
            <v>34</v>
          </cell>
          <cell r="O82">
            <v>7</v>
          </cell>
          <cell r="P82">
            <v>3</v>
          </cell>
          <cell r="Q82">
            <v>0</v>
          </cell>
          <cell r="S82">
            <v>83</v>
          </cell>
        </row>
        <row r="83">
          <cell r="H83" t="str">
            <v>105723-CECOF LIMARI</v>
          </cell>
          <cell r="J83">
            <v>1</v>
          </cell>
          <cell r="K83">
            <v>7</v>
          </cell>
          <cell r="L83">
            <v>2</v>
          </cell>
          <cell r="M83">
            <v>2</v>
          </cell>
          <cell r="N83">
            <v>7</v>
          </cell>
          <cell r="O83">
            <v>3</v>
          </cell>
          <cell r="P83">
            <v>3</v>
          </cell>
          <cell r="Q83">
            <v>3</v>
          </cell>
          <cell r="R83">
            <v>3</v>
          </cell>
          <cell r="S83">
            <v>31</v>
          </cell>
        </row>
        <row r="84">
          <cell r="H84" t="str">
            <v>200258-CECOF LOS COPIHUES</v>
          </cell>
          <cell r="M84">
            <v>5</v>
          </cell>
          <cell r="P84">
            <v>23</v>
          </cell>
          <cell r="S84">
            <v>28</v>
          </cell>
        </row>
        <row r="85">
          <cell r="H85" t="str">
            <v>200367-CECOF COLONIA LIMARÍ</v>
          </cell>
          <cell r="R85">
            <v>0</v>
          </cell>
          <cell r="S85">
            <v>0</v>
          </cell>
        </row>
        <row r="86">
          <cell r="H86" t="str">
            <v>Total 04301-OVALLE</v>
          </cell>
          <cell r="I86">
            <v>3</v>
          </cell>
          <cell r="J86">
            <v>6</v>
          </cell>
          <cell r="K86">
            <v>98</v>
          </cell>
          <cell r="L86">
            <v>131</v>
          </cell>
          <cell r="M86">
            <v>337</v>
          </cell>
          <cell r="N86">
            <v>204</v>
          </cell>
          <cell r="O86">
            <v>58</v>
          </cell>
          <cell r="P86">
            <v>294</v>
          </cell>
          <cell r="Q86">
            <v>286</v>
          </cell>
          <cell r="R86">
            <v>288</v>
          </cell>
          <cell r="S86">
            <v>1705</v>
          </cell>
        </row>
        <row r="87">
          <cell r="H87" t="str">
            <v>04302-COMBARBALÁ</v>
          </cell>
        </row>
        <row r="88">
          <cell r="H88" t="str">
            <v>105434-P.S.R. SAN MARCOS</v>
          </cell>
          <cell r="R88">
            <v>10</v>
          </cell>
          <cell r="S88">
            <v>10</v>
          </cell>
        </row>
        <row r="89">
          <cell r="H89" t="str">
            <v>105441-P.S.R. MANQUEHUA</v>
          </cell>
          <cell r="L89">
            <v>5</v>
          </cell>
          <cell r="S89">
            <v>5</v>
          </cell>
        </row>
        <row r="90">
          <cell r="H90" t="str">
            <v xml:space="preserve">105459-P.S.R. BARRANCAS                </v>
          </cell>
          <cell r="Q90">
            <v>11</v>
          </cell>
          <cell r="S90">
            <v>11</v>
          </cell>
        </row>
        <row r="91">
          <cell r="H91" t="str">
            <v>105460-P.S.R. COGOTI 18</v>
          </cell>
          <cell r="N91">
            <v>7</v>
          </cell>
          <cell r="Q91">
            <v>1</v>
          </cell>
          <cell r="S91">
            <v>8</v>
          </cell>
        </row>
        <row r="92">
          <cell r="H92" t="str">
            <v>105463-P.S.R. QUILITAPIA</v>
          </cell>
          <cell r="N92">
            <v>10</v>
          </cell>
          <cell r="Q92">
            <v>6</v>
          </cell>
          <cell r="S92">
            <v>16</v>
          </cell>
        </row>
        <row r="93">
          <cell r="H93" t="str">
            <v>105490-P.S.R. EL DURAZNO</v>
          </cell>
          <cell r="L93">
            <v>6</v>
          </cell>
          <cell r="Q93">
            <v>2</v>
          </cell>
          <cell r="S93">
            <v>8</v>
          </cell>
        </row>
        <row r="94">
          <cell r="H94" t="str">
            <v>Total 04302-COMBARBALÁ</v>
          </cell>
          <cell r="L94">
            <v>11</v>
          </cell>
          <cell r="N94">
            <v>17</v>
          </cell>
          <cell r="Q94">
            <v>20</v>
          </cell>
          <cell r="R94">
            <v>10</v>
          </cell>
          <cell r="S94">
            <v>58</v>
          </cell>
        </row>
        <row r="95">
          <cell r="H95" t="str">
            <v>04304-MONTE PATRIA</v>
          </cell>
        </row>
        <row r="96">
          <cell r="H96" t="str">
            <v>105307-CES. RURAL MONTE PATRIA</v>
          </cell>
          <cell r="I96">
            <v>1</v>
          </cell>
          <cell r="J96">
            <v>2</v>
          </cell>
          <cell r="K96">
            <v>0</v>
          </cell>
          <cell r="M96">
            <v>26</v>
          </cell>
          <cell r="N96">
            <v>52</v>
          </cell>
          <cell r="O96">
            <v>45</v>
          </cell>
          <cell r="P96">
            <v>9</v>
          </cell>
          <cell r="Q96">
            <v>1</v>
          </cell>
          <cell r="R96">
            <v>18</v>
          </cell>
          <cell r="S96">
            <v>154</v>
          </cell>
        </row>
        <row r="97">
          <cell r="H97" t="str">
            <v>105311-CES. RURAL CHAÑARAL ALTO</v>
          </cell>
          <cell r="K97">
            <v>0</v>
          </cell>
          <cell r="L97">
            <v>12</v>
          </cell>
          <cell r="N97">
            <v>3</v>
          </cell>
          <cell r="O97">
            <v>15</v>
          </cell>
          <cell r="P97">
            <v>1</v>
          </cell>
          <cell r="Q97">
            <v>11</v>
          </cell>
          <cell r="S97">
            <v>42</v>
          </cell>
        </row>
        <row r="98">
          <cell r="H98" t="str">
            <v>105312-CES. RURAL CAREN</v>
          </cell>
          <cell r="I98">
            <v>0</v>
          </cell>
          <cell r="K98">
            <v>3</v>
          </cell>
          <cell r="P98">
            <v>20</v>
          </cell>
          <cell r="Q98">
            <v>1</v>
          </cell>
          <cell r="S98">
            <v>24</v>
          </cell>
        </row>
        <row r="99">
          <cell r="H99" t="str">
            <v>105318-CES. RURAL EL PALQUI</v>
          </cell>
          <cell r="L99">
            <v>32</v>
          </cell>
          <cell r="M99">
            <v>38</v>
          </cell>
          <cell r="N99">
            <v>51</v>
          </cell>
          <cell r="O99">
            <v>6</v>
          </cell>
          <cell r="P99">
            <v>9</v>
          </cell>
          <cell r="Q99">
            <v>1</v>
          </cell>
          <cell r="S99">
            <v>137</v>
          </cell>
        </row>
        <row r="100">
          <cell r="H100" t="str">
            <v>105428-P.S.R. HUATULAME</v>
          </cell>
          <cell r="Q100">
            <v>11</v>
          </cell>
          <cell r="S100">
            <v>11</v>
          </cell>
        </row>
        <row r="101">
          <cell r="H101" t="str">
            <v>105432-P.S.R. RAPEL</v>
          </cell>
          <cell r="N101">
            <v>22</v>
          </cell>
          <cell r="S101">
            <v>22</v>
          </cell>
        </row>
        <row r="102">
          <cell r="H102" t="str">
            <v>105435-P.S.R. TULAHUEN</v>
          </cell>
          <cell r="P102">
            <v>4</v>
          </cell>
          <cell r="S102">
            <v>4</v>
          </cell>
        </row>
        <row r="103">
          <cell r="H103" t="str">
            <v>Total 04304-MONTE PATRIA</v>
          </cell>
          <cell r="I103">
            <v>1</v>
          </cell>
          <cell r="J103">
            <v>2</v>
          </cell>
          <cell r="K103">
            <v>3</v>
          </cell>
          <cell r="L103">
            <v>44</v>
          </cell>
          <cell r="M103">
            <v>64</v>
          </cell>
          <cell r="N103">
            <v>128</v>
          </cell>
          <cell r="O103">
            <v>66</v>
          </cell>
          <cell r="P103">
            <v>43</v>
          </cell>
          <cell r="Q103">
            <v>25</v>
          </cell>
          <cell r="R103">
            <v>18</v>
          </cell>
          <cell r="S103">
            <v>394</v>
          </cell>
        </row>
        <row r="104">
          <cell r="H104" t="str">
            <v>04304-PUNITAQUI</v>
          </cell>
        </row>
        <row r="105">
          <cell r="H105" t="str">
            <v>105308-CES. RURAL PUNITAQUI</v>
          </cell>
          <cell r="L105">
            <v>9</v>
          </cell>
          <cell r="N105">
            <v>37</v>
          </cell>
          <cell r="O105">
            <v>3</v>
          </cell>
          <cell r="P105">
            <v>13</v>
          </cell>
          <cell r="Q105">
            <v>5</v>
          </cell>
          <cell r="R105">
            <v>22</v>
          </cell>
          <cell r="S105">
            <v>89</v>
          </cell>
        </row>
        <row r="106">
          <cell r="H106" t="str">
            <v>105440-P.S.R. DIVISADERO</v>
          </cell>
          <cell r="R106">
            <v>12</v>
          </cell>
          <cell r="S106">
            <v>12</v>
          </cell>
        </row>
        <row r="107">
          <cell r="H107" t="str">
            <v>Total 04304-PUNITAQUI</v>
          </cell>
          <cell r="L107">
            <v>9</v>
          </cell>
          <cell r="N107">
            <v>37</v>
          </cell>
          <cell r="O107">
            <v>3</v>
          </cell>
          <cell r="P107">
            <v>13</v>
          </cell>
          <cell r="Q107">
            <v>5</v>
          </cell>
          <cell r="R107">
            <v>34</v>
          </cell>
          <cell r="S107">
            <v>101</v>
          </cell>
        </row>
        <row r="108">
          <cell r="H108" t="str">
            <v>04305-RIO HURTADO</v>
          </cell>
        </row>
        <row r="109">
          <cell r="H109" t="str">
            <v>105310-CES. RURAL PICHASCA</v>
          </cell>
          <cell r="L109">
            <v>10</v>
          </cell>
          <cell r="M109">
            <v>2</v>
          </cell>
          <cell r="O109">
            <v>9</v>
          </cell>
          <cell r="R109">
            <v>9</v>
          </cell>
          <cell r="S109">
            <v>30</v>
          </cell>
        </row>
        <row r="110">
          <cell r="H110" t="str">
            <v>Total 04305-RIO HURTADO</v>
          </cell>
          <cell r="L110">
            <v>10</v>
          </cell>
          <cell r="M110">
            <v>2</v>
          </cell>
          <cell r="O110">
            <v>9</v>
          </cell>
          <cell r="R110">
            <v>9</v>
          </cell>
          <cell r="S110">
            <v>30</v>
          </cell>
        </row>
        <row r="111">
          <cell r="H111" t="str">
            <v>Total general</v>
          </cell>
          <cell r="I111">
            <v>47</v>
          </cell>
          <cell r="J111">
            <v>87</v>
          </cell>
          <cell r="K111">
            <v>358</v>
          </cell>
          <cell r="L111">
            <v>542</v>
          </cell>
          <cell r="M111">
            <v>1022</v>
          </cell>
          <cell r="N111">
            <v>914</v>
          </cell>
          <cell r="O111">
            <v>833</v>
          </cell>
          <cell r="P111">
            <v>991</v>
          </cell>
          <cell r="Q111">
            <v>1059</v>
          </cell>
          <cell r="R111">
            <v>1067</v>
          </cell>
          <cell r="S111">
            <v>6920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277</v>
          </cell>
          <cell r="R6">
            <v>217</v>
          </cell>
          <cell r="S6">
            <v>1905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58</v>
          </cell>
          <cell r="R7">
            <v>47</v>
          </cell>
          <cell r="S7">
            <v>886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169</v>
          </cell>
          <cell r="R8">
            <v>89</v>
          </cell>
          <cell r="S8">
            <v>1374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474</v>
          </cell>
          <cell r="R9">
            <v>529</v>
          </cell>
          <cell r="S9">
            <v>5118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114</v>
          </cell>
          <cell r="R10">
            <v>146</v>
          </cell>
          <cell r="S10">
            <v>1233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60</v>
          </cell>
          <cell r="R11">
            <v>88</v>
          </cell>
          <cell r="S11">
            <v>824</v>
          </cell>
        </row>
        <row r="12">
          <cell r="H12" t="str">
            <v xml:space="preserve">105400-P.S.R. ALGARROBITO            </v>
          </cell>
          <cell r="I12">
            <v>8</v>
          </cell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49</v>
          </cell>
          <cell r="R12">
            <v>9</v>
          </cell>
          <cell r="S12">
            <v>312</v>
          </cell>
        </row>
        <row r="13">
          <cell r="H13" t="str">
            <v>105401-P.S.R. LAS ROJAS</v>
          </cell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</v>
          </cell>
          <cell r="R13">
            <v>1</v>
          </cell>
          <cell r="S13">
            <v>13</v>
          </cell>
        </row>
        <row r="14">
          <cell r="H14" t="str">
            <v>105402-P.S.R. EL ROMERO</v>
          </cell>
          <cell r="I14">
            <v>2</v>
          </cell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2</v>
          </cell>
          <cell r="R14">
            <v>2</v>
          </cell>
          <cell r="S14">
            <v>93</v>
          </cell>
        </row>
        <row r="15">
          <cell r="H15" t="str">
            <v>105499-P.S.R. LAMBERT</v>
          </cell>
          <cell r="I15">
            <v>1</v>
          </cell>
          <cell r="K15">
            <v>1</v>
          </cell>
          <cell r="L15">
            <v>1</v>
          </cell>
          <cell r="O15">
            <v>3</v>
          </cell>
          <cell r="P15">
            <v>3</v>
          </cell>
          <cell r="Q15">
            <v>1</v>
          </cell>
          <cell r="R15">
            <v>1</v>
          </cell>
          <cell r="S15">
            <v>11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92</v>
          </cell>
          <cell r="S16">
            <v>347</v>
          </cell>
        </row>
        <row r="17">
          <cell r="H17" t="str">
            <v>105702-CECOF VILLA LAMBERT</v>
          </cell>
          <cell r="O17">
            <v>1</v>
          </cell>
          <cell r="S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1484</v>
          </cell>
          <cell r="P18">
            <v>1464</v>
          </cell>
          <cell r="Q18">
            <v>1297</v>
          </cell>
          <cell r="R18">
            <v>1129</v>
          </cell>
          <cell r="S18">
            <v>12117</v>
          </cell>
        </row>
        <row r="19">
          <cell r="H19" t="str">
            <v>04102-COQUIMBO</v>
          </cell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</v>
          </cell>
          <cell r="R20">
            <v>118</v>
          </cell>
          <cell r="S20">
            <v>1356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195</v>
          </cell>
          <cell r="R21">
            <v>266</v>
          </cell>
          <cell r="S21">
            <v>2151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236</v>
          </cell>
          <cell r="R22">
            <v>204</v>
          </cell>
          <cell r="S22">
            <v>3209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76</v>
          </cell>
          <cell r="R23">
            <v>29</v>
          </cell>
          <cell r="S23">
            <v>450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271</v>
          </cell>
          <cell r="R24">
            <v>472</v>
          </cell>
          <cell r="S24">
            <v>3376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11</v>
          </cell>
          <cell r="R25">
            <v>13</v>
          </cell>
          <cell r="S25">
            <v>206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42</v>
          </cell>
          <cell r="R26">
            <v>50</v>
          </cell>
          <cell r="S26">
            <v>486</v>
          </cell>
        </row>
        <row r="27">
          <cell r="H27" t="str">
            <v>105407-P.S.R. TAMBILLOS</v>
          </cell>
          <cell r="N27">
            <v>6</v>
          </cell>
          <cell r="O27">
            <v>1</v>
          </cell>
          <cell r="S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39</v>
          </cell>
          <cell r="R28">
            <v>52</v>
          </cell>
          <cell r="S28">
            <v>452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37</v>
          </cell>
          <cell r="R29">
            <v>56</v>
          </cell>
          <cell r="S29">
            <v>489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1331</v>
          </cell>
          <cell r="P30">
            <v>1596</v>
          </cell>
          <cell r="Q30">
            <v>1019</v>
          </cell>
          <cell r="R30">
            <v>1260</v>
          </cell>
          <cell r="S30">
            <v>12182</v>
          </cell>
        </row>
        <row r="31">
          <cell r="H31" t="str">
            <v>04103-ANDACOLLO</v>
          </cell>
        </row>
        <row r="32">
          <cell r="H32" t="str">
            <v>105106-HOSPITAL ANDACOLLO</v>
          </cell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161</v>
          </cell>
          <cell r="Q32">
            <v>13</v>
          </cell>
          <cell r="R32">
            <v>13</v>
          </cell>
          <cell r="S32">
            <v>422</v>
          </cell>
        </row>
        <row r="33">
          <cell r="H33" t="str">
            <v>Total 04103-ANDACOLLO</v>
          </cell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161</v>
          </cell>
          <cell r="Q33">
            <v>13</v>
          </cell>
          <cell r="R33">
            <v>13</v>
          </cell>
          <cell r="S33">
            <v>422</v>
          </cell>
        </row>
        <row r="34">
          <cell r="H34" t="str">
            <v>04104-LA HIGUERA</v>
          </cell>
        </row>
        <row r="35">
          <cell r="H35" t="str">
            <v>105314-CES. LA HIGUERA</v>
          </cell>
          <cell r="K35">
            <v>0</v>
          </cell>
          <cell r="L35">
            <v>11</v>
          </cell>
          <cell r="M35">
            <v>75</v>
          </cell>
          <cell r="N35">
            <v>7</v>
          </cell>
          <cell r="P35">
            <v>6</v>
          </cell>
          <cell r="Q35">
            <v>0</v>
          </cell>
          <cell r="S35">
            <v>99</v>
          </cell>
        </row>
        <row r="36">
          <cell r="H36" t="str">
            <v xml:space="preserve">105500-P.S.R. CALETA HORNOS        </v>
          </cell>
          <cell r="M36">
            <v>16</v>
          </cell>
          <cell r="N36">
            <v>37</v>
          </cell>
          <cell r="O36">
            <v>6</v>
          </cell>
          <cell r="P36">
            <v>0</v>
          </cell>
          <cell r="R36">
            <v>1</v>
          </cell>
          <cell r="S36">
            <v>60</v>
          </cell>
        </row>
        <row r="37">
          <cell r="H37" t="str">
            <v>105505-P.S.R. LOS CHOROS</v>
          </cell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0</v>
          </cell>
          <cell r="Q37">
            <v>1</v>
          </cell>
          <cell r="R37">
            <v>0</v>
          </cell>
          <cell r="S37">
            <v>32</v>
          </cell>
        </row>
        <row r="38">
          <cell r="H38" t="str">
            <v>105506-P.S.R. EL TRAPICHE</v>
          </cell>
          <cell r="L38">
            <v>8</v>
          </cell>
          <cell r="M38">
            <v>18</v>
          </cell>
          <cell r="N38">
            <v>8</v>
          </cell>
          <cell r="P38">
            <v>0</v>
          </cell>
          <cell r="Q38">
            <v>4</v>
          </cell>
          <cell r="R38">
            <v>0</v>
          </cell>
          <cell r="S38">
            <v>38</v>
          </cell>
        </row>
        <row r="39">
          <cell r="H39" t="str">
            <v>Total 04104-LA HIGUERA</v>
          </cell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6</v>
          </cell>
          <cell r="Q39">
            <v>5</v>
          </cell>
          <cell r="R39">
            <v>1</v>
          </cell>
          <cell r="S39">
            <v>229</v>
          </cell>
        </row>
        <row r="40">
          <cell r="H40" t="str">
            <v>04105-PAIHUANO</v>
          </cell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23</v>
          </cell>
          <cell r="Q41">
            <v>1</v>
          </cell>
          <cell r="R41">
            <v>10</v>
          </cell>
          <cell r="S41">
            <v>136</v>
          </cell>
        </row>
        <row r="42">
          <cell r="H42" t="str">
            <v>105475-P.S.R. HORCON</v>
          </cell>
          <cell r="L42">
            <v>1</v>
          </cell>
          <cell r="N42">
            <v>20</v>
          </cell>
          <cell r="O42">
            <v>1</v>
          </cell>
          <cell r="P42">
            <v>1</v>
          </cell>
          <cell r="Q42">
            <v>2</v>
          </cell>
          <cell r="R42">
            <v>1</v>
          </cell>
          <cell r="S42">
            <v>26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6</v>
          </cell>
          <cell r="Q43">
            <v>5</v>
          </cell>
          <cell r="R43">
            <v>1</v>
          </cell>
          <cell r="S43">
            <v>56</v>
          </cell>
        </row>
        <row r="44">
          <cell r="H44" t="str">
            <v>105477-P.S.R. PISCO ELQUI</v>
          </cell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P44">
            <v>9</v>
          </cell>
          <cell r="R44">
            <v>5</v>
          </cell>
          <cell r="S44">
            <v>77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39</v>
          </cell>
          <cell r="Q45">
            <v>8</v>
          </cell>
          <cell r="R45">
            <v>17</v>
          </cell>
          <cell r="S45">
            <v>295</v>
          </cell>
        </row>
        <row r="46">
          <cell r="H46" t="str">
            <v>04106-VICUÑA</v>
          </cell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163</v>
          </cell>
          <cell r="Q47">
            <v>39</v>
          </cell>
          <cell r="S47">
            <v>469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45</v>
          </cell>
          <cell r="Q48">
            <v>30</v>
          </cell>
          <cell r="R48">
            <v>22</v>
          </cell>
          <cell r="S48">
            <v>457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32</v>
          </cell>
          <cell r="Q49">
            <v>13</v>
          </cell>
          <cell r="R49">
            <v>14</v>
          </cell>
          <cell r="S49">
            <v>216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</v>
          </cell>
          <cell r="Q50">
            <v>5</v>
          </cell>
          <cell r="R50">
            <v>3</v>
          </cell>
          <cell r="S50">
            <v>160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241</v>
          </cell>
          <cell r="Q51">
            <v>87</v>
          </cell>
          <cell r="R51">
            <v>39</v>
          </cell>
          <cell r="S51">
            <v>1302</v>
          </cell>
        </row>
        <row r="52">
          <cell r="H52" t="str">
            <v>04201-ILLAPEL</v>
          </cell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91</v>
          </cell>
          <cell r="Q53">
            <v>31</v>
          </cell>
          <cell r="R53">
            <v>114</v>
          </cell>
          <cell r="S53">
            <v>619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>
            <v>0</v>
          </cell>
          <cell r="N54">
            <v>101</v>
          </cell>
          <cell r="O54">
            <v>26</v>
          </cell>
          <cell r="P54">
            <v>51</v>
          </cell>
          <cell r="Q54">
            <v>32</v>
          </cell>
          <cell r="R54">
            <v>59</v>
          </cell>
          <cell r="S54">
            <v>404</v>
          </cell>
        </row>
        <row r="55">
          <cell r="H55" t="str">
            <v xml:space="preserve">105443-P.S.R. CARCAMO                   </v>
          </cell>
          <cell r="J55">
            <v>8</v>
          </cell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9</v>
          </cell>
          <cell r="Q55">
            <v>0</v>
          </cell>
          <cell r="R55">
            <v>3</v>
          </cell>
          <cell r="S55">
            <v>48</v>
          </cell>
        </row>
        <row r="56">
          <cell r="H56" t="str">
            <v>105444-P.S.R. HUINTIL</v>
          </cell>
          <cell r="M56">
            <v>5</v>
          </cell>
          <cell r="N56">
            <v>5</v>
          </cell>
          <cell r="O56">
            <v>10</v>
          </cell>
          <cell r="R56">
            <v>5</v>
          </cell>
          <cell r="S56">
            <v>25</v>
          </cell>
        </row>
        <row r="57">
          <cell r="H57" t="str">
            <v>105445-P.S.R. LIMAHUIDA</v>
          </cell>
          <cell r="J57">
            <v>0</v>
          </cell>
          <cell r="M57">
            <v>1</v>
          </cell>
          <cell r="N57">
            <v>16</v>
          </cell>
          <cell r="P57">
            <v>12</v>
          </cell>
          <cell r="R57">
            <v>3</v>
          </cell>
          <cell r="S57">
            <v>32</v>
          </cell>
        </row>
        <row r="58">
          <cell r="H58" t="str">
            <v>105446-P.S.R. MATANCILLA</v>
          </cell>
          <cell r="P58">
            <v>1</v>
          </cell>
          <cell r="R58">
            <v>5</v>
          </cell>
          <cell r="S58">
            <v>6</v>
          </cell>
        </row>
        <row r="59">
          <cell r="H59" t="str">
            <v>105447-P.S.R. PERALILLO</v>
          </cell>
          <cell r="J59">
            <v>1</v>
          </cell>
          <cell r="M59">
            <v>6</v>
          </cell>
          <cell r="N59">
            <v>7</v>
          </cell>
          <cell r="O59">
            <v>3</v>
          </cell>
          <cell r="Q59">
            <v>3</v>
          </cell>
          <cell r="R59">
            <v>0</v>
          </cell>
          <cell r="S59">
            <v>20</v>
          </cell>
        </row>
        <row r="60">
          <cell r="H60" t="str">
            <v>105448-P.S.R. SANTA VIRGINIA</v>
          </cell>
          <cell r="N60">
            <v>2</v>
          </cell>
          <cell r="O60">
            <v>8</v>
          </cell>
          <cell r="Q60">
            <v>3</v>
          </cell>
          <cell r="R60">
            <v>2</v>
          </cell>
          <cell r="S60">
            <v>15</v>
          </cell>
        </row>
        <row r="61">
          <cell r="H61" t="str">
            <v>105485-P.S.R. PLAN DE HORNOS</v>
          </cell>
          <cell r="M61">
            <v>20</v>
          </cell>
          <cell r="N61">
            <v>269</v>
          </cell>
          <cell r="O61">
            <v>7</v>
          </cell>
          <cell r="P61">
            <v>36</v>
          </cell>
          <cell r="R61">
            <v>4</v>
          </cell>
          <cell r="S61">
            <v>336</v>
          </cell>
        </row>
        <row r="62">
          <cell r="H62" t="str">
            <v>105486-P.S.R. TUNGA SUR</v>
          </cell>
          <cell r="J62">
            <v>1</v>
          </cell>
          <cell r="M62">
            <v>1</v>
          </cell>
          <cell r="N62">
            <v>5</v>
          </cell>
          <cell r="S62">
            <v>7</v>
          </cell>
        </row>
        <row r="63">
          <cell r="H63" t="str">
            <v>105487-P.S.R. CAÑAS UNO</v>
          </cell>
          <cell r="J63">
            <v>13</v>
          </cell>
          <cell r="L63">
            <v>16</v>
          </cell>
          <cell r="M63">
            <v>12</v>
          </cell>
          <cell r="N63">
            <v>35</v>
          </cell>
          <cell r="O63">
            <v>5</v>
          </cell>
          <cell r="P63">
            <v>10</v>
          </cell>
          <cell r="Q63">
            <v>4</v>
          </cell>
          <cell r="R63">
            <v>16</v>
          </cell>
          <cell r="S63">
            <v>111</v>
          </cell>
        </row>
        <row r="64">
          <cell r="H64" t="str">
            <v>105496-P.S.R. PINTACURA SUR</v>
          </cell>
          <cell r="M64">
            <v>1</v>
          </cell>
          <cell r="N64">
            <v>1</v>
          </cell>
          <cell r="Q64">
            <v>1</v>
          </cell>
          <cell r="S64">
            <v>3</v>
          </cell>
        </row>
        <row r="65">
          <cell r="H65" t="str">
            <v>105504-P.S.R. SOCAVON</v>
          </cell>
          <cell r="M65">
            <v>4</v>
          </cell>
          <cell r="N65">
            <v>4</v>
          </cell>
          <cell r="O65">
            <v>1</v>
          </cell>
          <cell r="R65">
            <v>1</v>
          </cell>
          <cell r="S65">
            <v>10</v>
          </cell>
        </row>
        <row r="66">
          <cell r="H66" t="str">
            <v>Total 04201-ILLAPEL</v>
          </cell>
          <cell r="I66">
            <v>53</v>
          </cell>
          <cell r="J66">
            <v>135</v>
          </cell>
          <cell r="K66">
            <v>78</v>
          </cell>
          <cell r="L66">
            <v>130</v>
          </cell>
          <cell r="M66">
            <v>88</v>
          </cell>
          <cell r="N66">
            <v>490</v>
          </cell>
          <cell r="O66">
            <v>166</v>
          </cell>
          <cell r="P66">
            <v>210</v>
          </cell>
          <cell r="Q66">
            <v>74</v>
          </cell>
          <cell r="R66">
            <v>212</v>
          </cell>
          <cell r="S66">
            <v>1636</v>
          </cell>
        </row>
        <row r="67">
          <cell r="H67" t="str">
            <v>04202-CANELA</v>
          </cell>
        </row>
        <row r="68">
          <cell r="H68" t="str">
            <v>105309-CES. RURAL CANELA</v>
          </cell>
          <cell r="I68">
            <v>19</v>
          </cell>
          <cell r="J68">
            <v>11</v>
          </cell>
          <cell r="K68">
            <v>5</v>
          </cell>
          <cell r="L68">
            <v>54</v>
          </cell>
          <cell r="M68">
            <v>43</v>
          </cell>
          <cell r="N68">
            <v>86</v>
          </cell>
          <cell r="O68">
            <v>93</v>
          </cell>
          <cell r="P68">
            <v>57</v>
          </cell>
          <cell r="Q68">
            <v>88</v>
          </cell>
          <cell r="R68">
            <v>71</v>
          </cell>
          <cell r="S68">
            <v>527</v>
          </cell>
        </row>
        <row r="69">
          <cell r="H69" t="str">
            <v xml:space="preserve">105450-P.S.R. MINCHA NORTE            </v>
          </cell>
          <cell r="I69">
            <v>3</v>
          </cell>
          <cell r="J69">
            <v>1</v>
          </cell>
          <cell r="M69">
            <v>7</v>
          </cell>
          <cell r="N69">
            <v>20</v>
          </cell>
          <cell r="O69">
            <v>13</v>
          </cell>
          <cell r="P69">
            <v>4</v>
          </cell>
          <cell r="Q69">
            <v>10</v>
          </cell>
          <cell r="R69">
            <v>4</v>
          </cell>
          <cell r="S69">
            <v>62</v>
          </cell>
        </row>
        <row r="70">
          <cell r="H70" t="str">
            <v>105451-P.S.R. AGUA FRIA</v>
          </cell>
          <cell r="I70">
            <v>1</v>
          </cell>
          <cell r="O70">
            <v>12</v>
          </cell>
          <cell r="Q70">
            <v>6</v>
          </cell>
          <cell r="R70">
            <v>5</v>
          </cell>
          <cell r="S70">
            <v>24</v>
          </cell>
        </row>
        <row r="71">
          <cell r="H71" t="str">
            <v>105482-P.S.R. CANELA ALTA</v>
          </cell>
          <cell r="M71">
            <v>4</v>
          </cell>
          <cell r="N71">
            <v>6</v>
          </cell>
          <cell r="O71">
            <v>0</v>
          </cell>
          <cell r="P71">
            <v>8</v>
          </cell>
          <cell r="Q71">
            <v>2</v>
          </cell>
          <cell r="R71">
            <v>4</v>
          </cell>
          <cell r="S71">
            <v>24</v>
          </cell>
        </row>
        <row r="72">
          <cell r="H72" t="str">
            <v>105483-P.S.R. LOS RULOS</v>
          </cell>
          <cell r="N72">
            <v>7</v>
          </cell>
          <cell r="P72">
            <v>4</v>
          </cell>
          <cell r="R72">
            <v>16</v>
          </cell>
          <cell r="S72">
            <v>27</v>
          </cell>
        </row>
        <row r="73">
          <cell r="H73" t="str">
            <v>105484-P.S.R. HUENTELAUQUEN</v>
          </cell>
          <cell r="M73">
            <v>9</v>
          </cell>
          <cell r="N73">
            <v>7</v>
          </cell>
          <cell r="O73">
            <v>6</v>
          </cell>
          <cell r="Q73">
            <v>9</v>
          </cell>
          <cell r="R73">
            <v>24</v>
          </cell>
          <cell r="S73">
            <v>55</v>
          </cell>
        </row>
        <row r="74">
          <cell r="H74" t="str">
            <v>Total 04202-CANELA</v>
          </cell>
          <cell r="I74">
            <v>23</v>
          </cell>
          <cell r="J74">
            <v>12</v>
          </cell>
          <cell r="K74">
            <v>5</v>
          </cell>
          <cell r="L74">
            <v>54</v>
          </cell>
          <cell r="M74">
            <v>63</v>
          </cell>
          <cell r="N74">
            <v>126</v>
          </cell>
          <cell r="O74">
            <v>124</v>
          </cell>
          <cell r="P74">
            <v>73</v>
          </cell>
          <cell r="Q74">
            <v>115</v>
          </cell>
          <cell r="R74">
            <v>124</v>
          </cell>
          <cell r="S74">
            <v>719</v>
          </cell>
        </row>
        <row r="75">
          <cell r="H75" t="str">
            <v>04203-LOS VILOS</v>
          </cell>
        </row>
        <row r="76">
          <cell r="H76" t="str">
            <v>105108-HOSPITAL LOS VILOS</v>
          </cell>
          <cell r="I76">
            <v>4</v>
          </cell>
          <cell r="J76">
            <v>8</v>
          </cell>
          <cell r="K76">
            <v>24</v>
          </cell>
          <cell r="L76">
            <v>56</v>
          </cell>
          <cell r="M76">
            <v>79</v>
          </cell>
          <cell r="N76">
            <v>87</v>
          </cell>
          <cell r="O76">
            <v>59</v>
          </cell>
          <cell r="P76">
            <v>148</v>
          </cell>
          <cell r="Q76">
            <v>84</v>
          </cell>
          <cell r="R76">
            <v>105</v>
          </cell>
          <cell r="S76">
            <v>654</v>
          </cell>
        </row>
        <row r="77">
          <cell r="H77" t="str">
            <v xml:space="preserve">105478-P.S.R. CAIMANES                   </v>
          </cell>
          <cell r="I77">
            <v>4</v>
          </cell>
          <cell r="J77">
            <v>3</v>
          </cell>
          <cell r="K77">
            <v>9</v>
          </cell>
          <cell r="L77">
            <v>33</v>
          </cell>
          <cell r="M77">
            <v>22</v>
          </cell>
          <cell r="N77">
            <v>20</v>
          </cell>
          <cell r="O77">
            <v>2</v>
          </cell>
          <cell r="P77">
            <v>6</v>
          </cell>
          <cell r="Q77">
            <v>11</v>
          </cell>
          <cell r="R77">
            <v>6</v>
          </cell>
          <cell r="S77">
            <v>116</v>
          </cell>
        </row>
        <row r="78">
          <cell r="H78" t="str">
            <v>105479-P.S.R. GUANGUALI</v>
          </cell>
          <cell r="I78">
            <v>2</v>
          </cell>
          <cell r="J78">
            <v>1</v>
          </cell>
          <cell r="K78">
            <v>4</v>
          </cell>
          <cell r="M78">
            <v>2</v>
          </cell>
          <cell r="N78">
            <v>2</v>
          </cell>
          <cell r="O78">
            <v>1</v>
          </cell>
          <cell r="P78">
            <v>2</v>
          </cell>
          <cell r="Q78">
            <v>1</v>
          </cell>
          <cell r="R78">
            <v>1</v>
          </cell>
          <cell r="S78">
            <v>16</v>
          </cell>
        </row>
        <row r="79">
          <cell r="H79" t="str">
            <v>105480-P.S.R. QUILIMARI</v>
          </cell>
          <cell r="K79">
            <v>17</v>
          </cell>
          <cell r="L79">
            <v>21</v>
          </cell>
          <cell r="M79">
            <v>24</v>
          </cell>
          <cell r="N79">
            <v>5</v>
          </cell>
          <cell r="O79">
            <v>28</v>
          </cell>
          <cell r="P79">
            <v>25</v>
          </cell>
          <cell r="Q79">
            <v>12</v>
          </cell>
          <cell r="R79">
            <v>43</v>
          </cell>
          <cell r="S79">
            <v>175</v>
          </cell>
        </row>
        <row r="80">
          <cell r="H80" t="str">
            <v>105481-P.S.R. TILAMA</v>
          </cell>
          <cell r="I80">
            <v>5</v>
          </cell>
          <cell r="K80">
            <v>2</v>
          </cell>
          <cell r="L80">
            <v>2</v>
          </cell>
          <cell r="N80">
            <v>3</v>
          </cell>
          <cell r="O80">
            <v>5</v>
          </cell>
          <cell r="P80">
            <v>1</v>
          </cell>
          <cell r="S80">
            <v>18</v>
          </cell>
        </row>
        <row r="81">
          <cell r="H81" t="str">
            <v>105511-P.S.R. LOS CONDORES</v>
          </cell>
          <cell r="I81">
            <v>6</v>
          </cell>
          <cell r="J81">
            <v>2</v>
          </cell>
          <cell r="K81">
            <v>3</v>
          </cell>
          <cell r="L81">
            <v>3</v>
          </cell>
          <cell r="M81">
            <v>1</v>
          </cell>
          <cell r="N81">
            <v>6</v>
          </cell>
          <cell r="O81">
            <v>2</v>
          </cell>
          <cell r="P81">
            <v>13</v>
          </cell>
          <cell r="Q81">
            <v>2</v>
          </cell>
          <cell r="R81">
            <v>12</v>
          </cell>
          <cell r="S81">
            <v>50</v>
          </cell>
        </row>
        <row r="82">
          <cell r="H82" t="str">
            <v>Total 04203-LOS VILOS</v>
          </cell>
          <cell r="I82">
            <v>21</v>
          </cell>
          <cell r="J82">
            <v>14</v>
          </cell>
          <cell r="K82">
            <v>59</v>
          </cell>
          <cell r="L82">
            <v>115</v>
          </cell>
          <cell r="M82">
            <v>128</v>
          </cell>
          <cell r="N82">
            <v>123</v>
          </cell>
          <cell r="O82">
            <v>97</v>
          </cell>
          <cell r="P82">
            <v>195</v>
          </cell>
          <cell r="Q82">
            <v>110</v>
          </cell>
          <cell r="R82">
            <v>167</v>
          </cell>
          <cell r="S82">
            <v>1029</v>
          </cell>
        </row>
        <row r="83">
          <cell r="H83" t="str">
            <v>04204-SALAMANCA</v>
          </cell>
        </row>
        <row r="84">
          <cell r="H84" t="str">
            <v>105104-HOSPITAL SALAMANCA</v>
          </cell>
          <cell r="I84">
            <v>63</v>
          </cell>
          <cell r="J84">
            <v>58</v>
          </cell>
          <cell r="K84">
            <v>106</v>
          </cell>
          <cell r="L84">
            <v>100</v>
          </cell>
          <cell r="M84">
            <v>143</v>
          </cell>
          <cell r="N84">
            <v>177</v>
          </cell>
          <cell r="O84">
            <v>92</v>
          </cell>
          <cell r="P84">
            <v>294</v>
          </cell>
          <cell r="Q84">
            <v>68</v>
          </cell>
          <cell r="R84">
            <v>44</v>
          </cell>
          <cell r="S84">
            <v>1145</v>
          </cell>
        </row>
        <row r="85">
          <cell r="H85" t="str">
            <v xml:space="preserve">105452-P.S.R. CUNCUMEN                 </v>
          </cell>
          <cell r="I85">
            <v>32</v>
          </cell>
          <cell r="J85">
            <v>13</v>
          </cell>
          <cell r="K85">
            <v>43</v>
          </cell>
          <cell r="L85">
            <v>58</v>
          </cell>
          <cell r="M85">
            <v>154</v>
          </cell>
          <cell r="N85">
            <v>16</v>
          </cell>
          <cell r="O85">
            <v>15</v>
          </cell>
          <cell r="P85">
            <v>57</v>
          </cell>
          <cell r="Q85">
            <v>38</v>
          </cell>
          <cell r="R85">
            <v>9</v>
          </cell>
          <cell r="S85">
            <v>435</v>
          </cell>
        </row>
        <row r="86">
          <cell r="H86" t="str">
            <v>105453-P.S.R. TRANQUILLA</v>
          </cell>
          <cell r="I86">
            <v>20</v>
          </cell>
          <cell r="K86">
            <v>45</v>
          </cell>
          <cell r="L86">
            <v>32</v>
          </cell>
          <cell r="M86">
            <v>25</v>
          </cell>
          <cell r="N86">
            <v>7</v>
          </cell>
          <cell r="O86">
            <v>39</v>
          </cell>
          <cell r="P86">
            <v>45</v>
          </cell>
          <cell r="Q86">
            <v>6</v>
          </cell>
          <cell r="R86">
            <v>1</v>
          </cell>
          <cell r="S86">
            <v>220</v>
          </cell>
        </row>
        <row r="87">
          <cell r="H87" t="str">
            <v>105454-P.S.R. CUNLAGUA</v>
          </cell>
          <cell r="L87">
            <v>1</v>
          </cell>
          <cell r="P87">
            <v>3</v>
          </cell>
          <cell r="S87">
            <v>4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71</v>
          </cell>
          <cell r="L88">
            <v>75</v>
          </cell>
          <cell r="N88">
            <v>39</v>
          </cell>
          <cell r="O88">
            <v>7</v>
          </cell>
          <cell r="P88">
            <v>12</v>
          </cell>
          <cell r="Q88">
            <v>2</v>
          </cell>
          <cell r="R88">
            <v>0</v>
          </cell>
          <cell r="S88">
            <v>211</v>
          </cell>
        </row>
        <row r="89">
          <cell r="H89" t="str">
            <v>105456-P.S.R. LLIMPO</v>
          </cell>
          <cell r="I89">
            <v>3</v>
          </cell>
          <cell r="L89">
            <v>1</v>
          </cell>
          <cell r="M89">
            <v>2</v>
          </cell>
          <cell r="N89">
            <v>23</v>
          </cell>
          <cell r="O89">
            <v>5</v>
          </cell>
          <cell r="P89">
            <v>8</v>
          </cell>
          <cell r="Q89">
            <v>1</v>
          </cell>
          <cell r="R89">
            <v>1</v>
          </cell>
          <cell r="S89">
            <v>44</v>
          </cell>
        </row>
        <row r="90">
          <cell r="H90" t="str">
            <v>105457-P.S.R. SAN AGUSTIN</v>
          </cell>
          <cell r="I90">
            <v>12</v>
          </cell>
          <cell r="J90">
            <v>2</v>
          </cell>
          <cell r="N90">
            <v>13</v>
          </cell>
          <cell r="O90">
            <v>3</v>
          </cell>
          <cell r="P90">
            <v>9</v>
          </cell>
          <cell r="S90">
            <v>39</v>
          </cell>
        </row>
        <row r="91">
          <cell r="H91" t="str">
            <v>105458-P.S.R. TAHUINCO</v>
          </cell>
          <cell r="I91">
            <v>41</v>
          </cell>
          <cell r="J91">
            <v>14</v>
          </cell>
          <cell r="K91">
            <v>43</v>
          </cell>
          <cell r="L91">
            <v>44</v>
          </cell>
          <cell r="M91">
            <v>33</v>
          </cell>
          <cell r="N91">
            <v>15</v>
          </cell>
          <cell r="O91">
            <v>25</v>
          </cell>
          <cell r="P91">
            <v>38</v>
          </cell>
          <cell r="Q91">
            <v>34</v>
          </cell>
          <cell r="R91">
            <v>8</v>
          </cell>
          <cell r="S91">
            <v>295</v>
          </cell>
        </row>
        <row r="92">
          <cell r="H92" t="str">
            <v>105491-P.S.R. QUELEN BAJO</v>
          </cell>
          <cell r="I92">
            <v>1</v>
          </cell>
          <cell r="K92">
            <v>4</v>
          </cell>
          <cell r="L92">
            <v>5</v>
          </cell>
          <cell r="M92">
            <v>0</v>
          </cell>
          <cell r="N92">
            <v>46</v>
          </cell>
          <cell r="O92">
            <v>21</v>
          </cell>
          <cell r="P92">
            <v>1</v>
          </cell>
          <cell r="Q92">
            <v>14</v>
          </cell>
          <cell r="R92">
            <v>1</v>
          </cell>
          <cell r="S92">
            <v>93</v>
          </cell>
        </row>
        <row r="93">
          <cell r="H93" t="str">
            <v>105492-P.S.R. CAMISA</v>
          </cell>
          <cell r="I93">
            <v>3</v>
          </cell>
          <cell r="J93">
            <v>6</v>
          </cell>
          <cell r="K93">
            <v>0</v>
          </cell>
          <cell r="L93">
            <v>5</v>
          </cell>
          <cell r="M93">
            <v>6</v>
          </cell>
          <cell r="N93">
            <v>9</v>
          </cell>
          <cell r="O93">
            <v>1</v>
          </cell>
          <cell r="P93">
            <v>9</v>
          </cell>
          <cell r="Q93">
            <v>4</v>
          </cell>
          <cell r="S93">
            <v>43</v>
          </cell>
        </row>
        <row r="94">
          <cell r="H94" t="str">
            <v>105501-P.S.R. ARBOLEDA GRANDE</v>
          </cell>
          <cell r="I94">
            <v>5</v>
          </cell>
          <cell r="J94">
            <v>9</v>
          </cell>
          <cell r="K94">
            <v>6</v>
          </cell>
          <cell r="L94">
            <v>3</v>
          </cell>
          <cell r="M94">
            <v>4</v>
          </cell>
          <cell r="N94">
            <v>21</v>
          </cell>
          <cell r="O94">
            <v>16</v>
          </cell>
          <cell r="P94">
            <v>6</v>
          </cell>
          <cell r="Q94">
            <v>5</v>
          </cell>
          <cell r="R94">
            <v>1</v>
          </cell>
          <cell r="S94">
            <v>76</v>
          </cell>
        </row>
        <row r="95">
          <cell r="H95" t="str">
            <v>Total 04204-SALAMANCA</v>
          </cell>
          <cell r="I95">
            <v>183</v>
          </cell>
          <cell r="J95">
            <v>104</v>
          </cell>
          <cell r="K95">
            <v>318</v>
          </cell>
          <cell r="L95">
            <v>324</v>
          </cell>
          <cell r="M95">
            <v>367</v>
          </cell>
          <cell r="N95">
            <v>366</v>
          </cell>
          <cell r="O95">
            <v>224</v>
          </cell>
          <cell r="P95">
            <v>482</v>
          </cell>
          <cell r="Q95">
            <v>172</v>
          </cell>
          <cell r="R95">
            <v>65</v>
          </cell>
          <cell r="S95">
            <v>2605</v>
          </cell>
        </row>
        <row r="96">
          <cell r="H96" t="str">
            <v>04301-OVALLE</v>
          </cell>
        </row>
        <row r="97">
          <cell r="H97" t="str">
            <v>105315-CES. RURAL C. DE TAMAYA</v>
          </cell>
          <cell r="I97">
            <v>75</v>
          </cell>
          <cell r="J97">
            <v>59</v>
          </cell>
          <cell r="K97">
            <v>48</v>
          </cell>
          <cell r="L97">
            <v>53</v>
          </cell>
          <cell r="M97">
            <v>71</v>
          </cell>
          <cell r="N97">
            <v>61</v>
          </cell>
          <cell r="O97">
            <v>42</v>
          </cell>
          <cell r="P97">
            <v>62</v>
          </cell>
          <cell r="Q97">
            <v>30</v>
          </cell>
          <cell r="R97">
            <v>61</v>
          </cell>
          <cell r="S97">
            <v>562</v>
          </cell>
        </row>
        <row r="98">
          <cell r="H98" t="str">
            <v>105317-CES. JORGE JORDAN D.</v>
          </cell>
          <cell r="I98">
            <v>89</v>
          </cell>
          <cell r="J98">
            <v>65</v>
          </cell>
          <cell r="K98">
            <v>117</v>
          </cell>
          <cell r="L98">
            <v>123</v>
          </cell>
          <cell r="M98">
            <v>108</v>
          </cell>
          <cell r="N98">
            <v>145</v>
          </cell>
          <cell r="O98">
            <v>129</v>
          </cell>
          <cell r="P98">
            <v>200</v>
          </cell>
          <cell r="Q98">
            <v>91</v>
          </cell>
          <cell r="R98">
            <v>217</v>
          </cell>
          <cell r="S98">
            <v>1284</v>
          </cell>
        </row>
        <row r="99">
          <cell r="H99" t="str">
            <v>105322-CES. MARCOS MACUADA</v>
          </cell>
          <cell r="I99">
            <v>219</v>
          </cell>
          <cell r="J99">
            <v>177</v>
          </cell>
          <cell r="K99">
            <v>253</v>
          </cell>
          <cell r="L99">
            <v>169</v>
          </cell>
          <cell r="M99">
            <v>321</v>
          </cell>
          <cell r="N99">
            <v>319</v>
          </cell>
          <cell r="O99">
            <v>303</v>
          </cell>
          <cell r="P99">
            <v>796</v>
          </cell>
          <cell r="Q99">
            <v>258</v>
          </cell>
          <cell r="R99">
            <v>294</v>
          </cell>
          <cell r="S99">
            <v>3109</v>
          </cell>
        </row>
        <row r="100">
          <cell r="H100" t="str">
            <v>105324-CES. SOTAQUI</v>
          </cell>
          <cell r="I100">
            <v>13</v>
          </cell>
          <cell r="J100">
            <v>23</v>
          </cell>
          <cell r="K100">
            <v>45</v>
          </cell>
          <cell r="L100">
            <v>42</v>
          </cell>
          <cell r="M100">
            <v>37</v>
          </cell>
          <cell r="N100">
            <v>69</v>
          </cell>
          <cell r="O100">
            <v>50</v>
          </cell>
          <cell r="P100">
            <v>52</v>
          </cell>
          <cell r="Q100">
            <v>49</v>
          </cell>
          <cell r="R100">
            <v>38</v>
          </cell>
          <cell r="S100">
            <v>418</v>
          </cell>
        </row>
        <row r="101">
          <cell r="H101" t="str">
            <v>105415-P.S.R. BARRAZA</v>
          </cell>
          <cell r="J101">
            <v>7</v>
          </cell>
          <cell r="K101">
            <v>2</v>
          </cell>
          <cell r="L101">
            <v>3</v>
          </cell>
          <cell r="M101">
            <v>3</v>
          </cell>
          <cell r="N101">
            <v>6</v>
          </cell>
          <cell r="O101">
            <v>7</v>
          </cell>
          <cell r="P101">
            <v>1</v>
          </cell>
          <cell r="Q101">
            <v>1</v>
          </cell>
          <cell r="R101">
            <v>4</v>
          </cell>
          <cell r="S101">
            <v>34</v>
          </cell>
        </row>
        <row r="102">
          <cell r="H102" t="str">
            <v xml:space="preserve">105416-P.S.R. CAMARICO                  </v>
          </cell>
          <cell r="J102">
            <v>1</v>
          </cell>
          <cell r="K102">
            <v>45</v>
          </cell>
          <cell r="L102">
            <v>9</v>
          </cell>
          <cell r="M102">
            <v>1</v>
          </cell>
          <cell r="O102">
            <v>22</v>
          </cell>
          <cell r="P102">
            <v>10</v>
          </cell>
          <cell r="Q102">
            <v>29</v>
          </cell>
          <cell r="R102">
            <v>23</v>
          </cell>
          <cell r="S102">
            <v>140</v>
          </cell>
        </row>
        <row r="103">
          <cell r="H103" t="str">
            <v>105417-P.S.R. ALCONES BAJOS</v>
          </cell>
          <cell r="I103">
            <v>1</v>
          </cell>
          <cell r="J103">
            <v>1</v>
          </cell>
          <cell r="N103">
            <v>20</v>
          </cell>
          <cell r="O103">
            <v>27</v>
          </cell>
          <cell r="P103">
            <v>9</v>
          </cell>
          <cell r="S103">
            <v>58</v>
          </cell>
        </row>
        <row r="104">
          <cell r="H104" t="str">
            <v>105419-P.S.R. LAS SOSSAS</v>
          </cell>
          <cell r="N104">
            <v>1</v>
          </cell>
          <cell r="O104">
            <v>3</v>
          </cell>
          <cell r="P104">
            <v>9</v>
          </cell>
          <cell r="R104">
            <v>12</v>
          </cell>
          <cell r="S104">
            <v>25</v>
          </cell>
        </row>
        <row r="105">
          <cell r="H105" t="str">
            <v>105420-P.S.R. LIMARI</v>
          </cell>
          <cell r="I105">
            <v>2</v>
          </cell>
          <cell r="N105">
            <v>2</v>
          </cell>
          <cell r="O105">
            <v>3</v>
          </cell>
          <cell r="P105">
            <v>11</v>
          </cell>
          <cell r="S105">
            <v>18</v>
          </cell>
        </row>
        <row r="106">
          <cell r="H106" t="str">
            <v>105422-P.S.R. HORNILLOS</v>
          </cell>
          <cell r="P106">
            <v>11</v>
          </cell>
          <cell r="S106">
            <v>11</v>
          </cell>
        </row>
        <row r="107">
          <cell r="H107" t="str">
            <v>105437-P.S.R. CHALINGA</v>
          </cell>
          <cell r="P107">
            <v>22</v>
          </cell>
          <cell r="S107">
            <v>22</v>
          </cell>
        </row>
        <row r="108">
          <cell r="H108" t="str">
            <v>105439-P.S.R. CERRO BLANCO</v>
          </cell>
          <cell r="R108">
            <v>8</v>
          </cell>
          <cell r="S108">
            <v>8</v>
          </cell>
        </row>
        <row r="109">
          <cell r="H109" t="str">
            <v>105507-P.S.R. HUAMALATA</v>
          </cell>
          <cell r="J109">
            <v>5</v>
          </cell>
          <cell r="K109">
            <v>77</v>
          </cell>
          <cell r="L109">
            <v>33</v>
          </cell>
          <cell r="M109">
            <v>5</v>
          </cell>
          <cell r="Q109">
            <v>34</v>
          </cell>
          <cell r="R109">
            <v>14</v>
          </cell>
          <cell r="S109">
            <v>168</v>
          </cell>
        </row>
        <row r="110">
          <cell r="H110" t="str">
            <v>105510-P.S.R. RECOLETA</v>
          </cell>
          <cell r="L110">
            <v>12</v>
          </cell>
          <cell r="M110">
            <v>38</v>
          </cell>
          <cell r="N110">
            <v>10</v>
          </cell>
          <cell r="O110">
            <v>7</v>
          </cell>
          <cell r="P110">
            <v>5</v>
          </cell>
          <cell r="R110">
            <v>9</v>
          </cell>
          <cell r="S110">
            <v>81</v>
          </cell>
        </row>
        <row r="111">
          <cell r="H111" t="str">
            <v>105722-CECOF SAN JOSE DE LA DEHESA</v>
          </cell>
          <cell r="I111">
            <v>31</v>
          </cell>
          <cell r="J111">
            <v>26</v>
          </cell>
          <cell r="K111">
            <v>51</v>
          </cell>
          <cell r="L111">
            <v>46</v>
          </cell>
          <cell r="M111">
            <v>23</v>
          </cell>
          <cell r="N111">
            <v>22</v>
          </cell>
          <cell r="O111">
            <v>11</v>
          </cell>
          <cell r="P111">
            <v>26</v>
          </cell>
          <cell r="Q111">
            <v>58</v>
          </cell>
          <cell r="R111">
            <v>73</v>
          </cell>
          <cell r="S111">
            <v>367</v>
          </cell>
        </row>
        <row r="112">
          <cell r="H112" t="str">
            <v>105723-CECOF LIMARI</v>
          </cell>
          <cell r="J112">
            <v>13</v>
          </cell>
          <cell r="K112">
            <v>16</v>
          </cell>
          <cell r="L112">
            <v>19</v>
          </cell>
          <cell r="M112">
            <v>14</v>
          </cell>
          <cell r="N112">
            <v>12</v>
          </cell>
          <cell r="O112">
            <v>18</v>
          </cell>
          <cell r="P112">
            <v>36</v>
          </cell>
          <cell r="Q112">
            <v>13</v>
          </cell>
          <cell r="R112">
            <v>19</v>
          </cell>
          <cell r="S112">
            <v>160</v>
          </cell>
        </row>
        <row r="113">
          <cell r="H113" t="str">
            <v>200258-CECOF LOS COPIHUES</v>
          </cell>
          <cell r="I113">
            <v>22</v>
          </cell>
          <cell r="J113">
            <v>24</v>
          </cell>
          <cell r="K113">
            <v>32</v>
          </cell>
          <cell r="L113">
            <v>37</v>
          </cell>
          <cell r="M113">
            <v>33</v>
          </cell>
          <cell r="N113">
            <v>20</v>
          </cell>
          <cell r="O113">
            <v>19</v>
          </cell>
          <cell r="P113">
            <v>33</v>
          </cell>
          <cell r="Q113">
            <v>35</v>
          </cell>
          <cell r="R113">
            <v>20</v>
          </cell>
          <cell r="S113">
            <v>275</v>
          </cell>
        </row>
        <row r="114">
          <cell r="H114" t="str">
            <v>200367-CECOF COLONIA LIMARÍ</v>
          </cell>
          <cell r="Q114">
            <v>18</v>
          </cell>
          <cell r="R114">
            <v>40</v>
          </cell>
          <cell r="S114">
            <v>58</v>
          </cell>
        </row>
        <row r="115">
          <cell r="H115" t="str">
            <v>Total 04301-OVALLE</v>
          </cell>
          <cell r="I115">
            <v>452</v>
          </cell>
          <cell r="J115">
            <v>401</v>
          </cell>
          <cell r="K115">
            <v>686</v>
          </cell>
          <cell r="L115">
            <v>546</v>
          </cell>
          <cell r="M115">
            <v>654</v>
          </cell>
          <cell r="N115">
            <v>687</v>
          </cell>
          <cell r="O115">
            <v>641</v>
          </cell>
          <cell r="P115">
            <v>1283</v>
          </cell>
          <cell r="Q115">
            <v>616</v>
          </cell>
          <cell r="R115">
            <v>832</v>
          </cell>
          <cell r="S115">
            <v>6798</v>
          </cell>
        </row>
        <row r="116">
          <cell r="H116" t="str">
            <v>04302-COMBARBALÁ</v>
          </cell>
        </row>
        <row r="117">
          <cell r="H117" t="str">
            <v>105105-HOSPITAL COMBARBALA</v>
          </cell>
          <cell r="I117">
            <v>12</v>
          </cell>
          <cell r="J117">
            <v>17</v>
          </cell>
          <cell r="K117">
            <v>30</v>
          </cell>
          <cell r="L117">
            <v>9</v>
          </cell>
          <cell r="M117">
            <v>43</v>
          </cell>
          <cell r="N117">
            <v>28</v>
          </cell>
          <cell r="O117">
            <v>28</v>
          </cell>
          <cell r="P117">
            <v>112</v>
          </cell>
          <cell r="Q117">
            <v>38</v>
          </cell>
          <cell r="R117">
            <v>48</v>
          </cell>
          <cell r="S117">
            <v>365</v>
          </cell>
        </row>
        <row r="118">
          <cell r="H118" t="str">
            <v>105434-P.S.R. SAN MARCOS</v>
          </cell>
          <cell r="P118">
            <v>10</v>
          </cell>
          <cell r="R118">
            <v>9</v>
          </cell>
          <cell r="S118">
            <v>19</v>
          </cell>
        </row>
        <row r="119">
          <cell r="H119" t="str">
            <v>105441-P.S.R. MANQUEHUA</v>
          </cell>
          <cell r="K119">
            <v>11</v>
          </cell>
          <cell r="L119">
            <v>7</v>
          </cell>
          <cell r="M119">
            <v>19</v>
          </cell>
          <cell r="S119">
            <v>37</v>
          </cell>
        </row>
        <row r="120">
          <cell r="H120" t="str">
            <v xml:space="preserve">105459-P.S.R. BARRANCAS                </v>
          </cell>
          <cell r="N120">
            <v>17</v>
          </cell>
          <cell r="O120">
            <v>15</v>
          </cell>
          <cell r="P120">
            <v>0</v>
          </cell>
          <cell r="S120">
            <v>32</v>
          </cell>
        </row>
        <row r="121">
          <cell r="H121" t="str">
            <v>105460-P.S.R. COGOTI 18</v>
          </cell>
          <cell r="L121">
            <v>35</v>
          </cell>
          <cell r="M121">
            <v>36</v>
          </cell>
          <cell r="S121">
            <v>71</v>
          </cell>
        </row>
        <row r="122">
          <cell r="H122" t="str">
            <v>105461-P.S.R. EL HUACHO</v>
          </cell>
          <cell r="I122">
            <v>18</v>
          </cell>
          <cell r="S122">
            <v>18</v>
          </cell>
        </row>
        <row r="123">
          <cell r="H123" t="str">
            <v>105462-P.S.R. EL SAUCE</v>
          </cell>
          <cell r="P123">
            <v>18</v>
          </cell>
          <cell r="S123">
            <v>18</v>
          </cell>
        </row>
        <row r="124">
          <cell r="H124" t="str">
            <v>105463-P.S.R. QUILITAPIA</v>
          </cell>
          <cell r="N124">
            <v>48</v>
          </cell>
          <cell r="O124">
            <v>7</v>
          </cell>
          <cell r="S124">
            <v>55</v>
          </cell>
        </row>
        <row r="125">
          <cell r="H125" t="str">
            <v>105464-P.S.R. LA LIGUA</v>
          </cell>
          <cell r="J125">
            <v>20</v>
          </cell>
          <cell r="K125">
            <v>21</v>
          </cell>
          <cell r="N125">
            <v>0</v>
          </cell>
          <cell r="S125">
            <v>41</v>
          </cell>
        </row>
        <row r="126">
          <cell r="H126" t="str">
            <v>105465-P.S.R. RAMADILLA</v>
          </cell>
          <cell r="I126">
            <v>26</v>
          </cell>
          <cell r="K126">
            <v>3</v>
          </cell>
          <cell r="P126">
            <v>0</v>
          </cell>
          <cell r="S126">
            <v>29</v>
          </cell>
        </row>
        <row r="127">
          <cell r="H127" t="str">
            <v>105466-P.S.R. VALLE HERMOSO</v>
          </cell>
          <cell r="I127">
            <v>11</v>
          </cell>
          <cell r="J127">
            <v>3</v>
          </cell>
          <cell r="S127">
            <v>14</v>
          </cell>
        </row>
        <row r="128">
          <cell r="H128" t="str">
            <v>Total 04302-COMBARBALÁ</v>
          </cell>
          <cell r="I128">
            <v>67</v>
          </cell>
          <cell r="J128">
            <v>40</v>
          </cell>
          <cell r="K128">
            <v>65</v>
          </cell>
          <cell r="L128">
            <v>51</v>
          </cell>
          <cell r="M128">
            <v>98</v>
          </cell>
          <cell r="N128">
            <v>93</v>
          </cell>
          <cell r="O128">
            <v>50</v>
          </cell>
          <cell r="P128">
            <v>140</v>
          </cell>
          <cell r="Q128">
            <v>38</v>
          </cell>
          <cell r="R128">
            <v>57</v>
          </cell>
          <cell r="S128">
            <v>699</v>
          </cell>
        </row>
        <row r="129">
          <cell r="H129" t="str">
            <v>04304-MONTE PATRIA</v>
          </cell>
        </row>
        <row r="130">
          <cell r="H130" t="str">
            <v>105307-CES. RURAL MONTE PATRIA</v>
          </cell>
          <cell r="I130">
            <v>22</v>
          </cell>
          <cell r="J130">
            <v>50</v>
          </cell>
          <cell r="K130">
            <v>75</v>
          </cell>
          <cell r="L130">
            <v>34</v>
          </cell>
          <cell r="M130">
            <v>77</v>
          </cell>
          <cell r="N130">
            <v>137</v>
          </cell>
          <cell r="O130">
            <v>77</v>
          </cell>
          <cell r="P130">
            <v>137</v>
          </cell>
          <cell r="Q130">
            <v>60</v>
          </cell>
          <cell r="R130">
            <v>56</v>
          </cell>
          <cell r="S130">
            <v>725</v>
          </cell>
        </row>
        <row r="131">
          <cell r="H131" t="str">
            <v>105311-CES. RURAL CHAÑARAL ALTO</v>
          </cell>
          <cell r="I131">
            <v>12</v>
          </cell>
          <cell r="J131">
            <v>14</v>
          </cell>
          <cell r="K131">
            <v>95</v>
          </cell>
          <cell r="L131">
            <v>6</v>
          </cell>
          <cell r="M131">
            <v>22</v>
          </cell>
          <cell r="N131">
            <v>51</v>
          </cell>
          <cell r="O131">
            <v>55</v>
          </cell>
          <cell r="P131">
            <v>13</v>
          </cell>
          <cell r="Q131">
            <v>22</v>
          </cell>
          <cell r="R131">
            <v>4</v>
          </cell>
          <cell r="S131">
            <v>294</v>
          </cell>
        </row>
        <row r="132">
          <cell r="H132" t="str">
            <v>105312-CES. RURAL CAREN</v>
          </cell>
          <cell r="K132">
            <v>8</v>
          </cell>
          <cell r="L132">
            <v>6</v>
          </cell>
          <cell r="M132">
            <v>15</v>
          </cell>
          <cell r="N132">
            <v>31</v>
          </cell>
          <cell r="O132">
            <v>15</v>
          </cell>
          <cell r="P132">
            <v>11</v>
          </cell>
          <cell r="Q132">
            <v>7</v>
          </cell>
          <cell r="R132">
            <v>21</v>
          </cell>
          <cell r="S132">
            <v>114</v>
          </cell>
        </row>
        <row r="133">
          <cell r="H133" t="str">
            <v>105318-CES. RURAL EL PALQUI</v>
          </cell>
          <cell r="I133">
            <v>93</v>
          </cell>
          <cell r="J133">
            <v>34</v>
          </cell>
          <cell r="K133">
            <v>66</v>
          </cell>
          <cell r="L133">
            <v>86</v>
          </cell>
          <cell r="M133">
            <v>86</v>
          </cell>
          <cell r="N133">
            <v>33</v>
          </cell>
          <cell r="O133">
            <v>25</v>
          </cell>
          <cell r="P133">
            <v>32</v>
          </cell>
          <cell r="Q133">
            <v>36</v>
          </cell>
          <cell r="R133">
            <v>18</v>
          </cell>
          <cell r="S133">
            <v>509</v>
          </cell>
        </row>
        <row r="134">
          <cell r="H134" t="str">
            <v>105427-P.S.R. HACIENDA VALDIVIA</v>
          </cell>
          <cell r="I134">
            <v>2</v>
          </cell>
          <cell r="K134">
            <v>1</v>
          </cell>
          <cell r="L134">
            <v>2</v>
          </cell>
          <cell r="N134">
            <v>1</v>
          </cell>
          <cell r="S134">
            <v>6</v>
          </cell>
        </row>
        <row r="135">
          <cell r="H135" t="str">
            <v>105428-P.S.R. HUATULAME</v>
          </cell>
          <cell r="M135">
            <v>2</v>
          </cell>
          <cell r="Q135">
            <v>2</v>
          </cell>
          <cell r="S135">
            <v>4</v>
          </cell>
        </row>
        <row r="136">
          <cell r="H136" t="str">
            <v>105430-P.S.R. MIALQUI</v>
          </cell>
          <cell r="O136">
            <v>2</v>
          </cell>
          <cell r="S136">
            <v>2</v>
          </cell>
        </row>
        <row r="137">
          <cell r="H137" t="str">
            <v>105431-P.S.R. PEDREGAL</v>
          </cell>
          <cell r="L137">
            <v>1</v>
          </cell>
          <cell r="M137">
            <v>3</v>
          </cell>
          <cell r="N137">
            <v>6</v>
          </cell>
          <cell r="O137">
            <v>3</v>
          </cell>
          <cell r="R137">
            <v>2</v>
          </cell>
          <cell r="S137">
            <v>15</v>
          </cell>
        </row>
        <row r="138">
          <cell r="H138" t="str">
            <v>105432-P.S.R. RAPEL</v>
          </cell>
          <cell r="K138">
            <v>3</v>
          </cell>
          <cell r="M138">
            <v>1</v>
          </cell>
          <cell r="N138">
            <v>2</v>
          </cell>
          <cell r="P138">
            <v>6</v>
          </cell>
          <cell r="R138">
            <v>4</v>
          </cell>
          <cell r="S138">
            <v>16</v>
          </cell>
        </row>
        <row r="139">
          <cell r="H139" t="str">
            <v>105435-P.S.R. TULAHUEN</v>
          </cell>
          <cell r="K139">
            <v>8</v>
          </cell>
          <cell r="L139">
            <v>10</v>
          </cell>
          <cell r="R139">
            <v>11</v>
          </cell>
          <cell r="S139">
            <v>29</v>
          </cell>
        </row>
        <row r="140">
          <cell r="H140" t="str">
            <v>105436-P.S.R. EL MAITEN</v>
          </cell>
          <cell r="M140">
            <v>4</v>
          </cell>
          <cell r="N140">
            <v>1</v>
          </cell>
          <cell r="O140">
            <v>2</v>
          </cell>
          <cell r="Q140">
            <v>0</v>
          </cell>
          <cell r="R140">
            <v>1</v>
          </cell>
          <cell r="S140">
            <v>8</v>
          </cell>
        </row>
        <row r="141">
          <cell r="H141" t="str">
            <v>105489-P.S.R. RAMADAS DE TULAHUEN</v>
          </cell>
          <cell r="L141">
            <v>3</v>
          </cell>
          <cell r="N141">
            <v>3</v>
          </cell>
          <cell r="P141">
            <v>1</v>
          </cell>
          <cell r="Q141">
            <v>7</v>
          </cell>
          <cell r="S141">
            <v>14</v>
          </cell>
        </row>
        <row r="142">
          <cell r="H142" t="str">
            <v>Total 04304-MONTE PATRIA</v>
          </cell>
          <cell r="I142">
            <v>129</v>
          </cell>
          <cell r="J142">
            <v>98</v>
          </cell>
          <cell r="K142">
            <v>256</v>
          </cell>
          <cell r="L142">
            <v>148</v>
          </cell>
          <cell r="M142">
            <v>210</v>
          </cell>
          <cell r="N142">
            <v>265</v>
          </cell>
          <cell r="O142">
            <v>179</v>
          </cell>
          <cell r="P142">
            <v>200</v>
          </cell>
          <cell r="Q142">
            <v>134</v>
          </cell>
          <cell r="R142">
            <v>117</v>
          </cell>
          <cell r="S142">
            <v>1736</v>
          </cell>
        </row>
        <row r="143">
          <cell r="H143" t="str">
            <v>04304-PUNITAQUI</v>
          </cell>
        </row>
        <row r="144">
          <cell r="H144" t="str">
            <v>105308-CES. RURAL PUNITAQUI</v>
          </cell>
          <cell r="I144">
            <v>19</v>
          </cell>
          <cell r="J144">
            <v>31</v>
          </cell>
          <cell r="K144">
            <v>99</v>
          </cell>
          <cell r="L144">
            <v>21</v>
          </cell>
          <cell r="M144">
            <v>54</v>
          </cell>
          <cell r="N144">
            <v>64</v>
          </cell>
          <cell r="O144">
            <v>166</v>
          </cell>
          <cell r="P144">
            <v>66</v>
          </cell>
          <cell r="Q144">
            <v>52</v>
          </cell>
          <cell r="R144">
            <v>91</v>
          </cell>
          <cell r="S144">
            <v>663</v>
          </cell>
        </row>
        <row r="145">
          <cell r="H145" t="str">
            <v xml:space="preserve">105508-P.S.R. EL PARRAL DE QUILES  </v>
          </cell>
          <cell r="K145">
            <v>1</v>
          </cell>
          <cell r="S145">
            <v>1</v>
          </cell>
        </row>
        <row r="146">
          <cell r="H146" t="str">
            <v>Total 04304-PUNITAQUI</v>
          </cell>
          <cell r="I146">
            <v>19</v>
          </cell>
          <cell r="J146">
            <v>31</v>
          </cell>
          <cell r="K146">
            <v>100</v>
          </cell>
          <cell r="L146">
            <v>21</v>
          </cell>
          <cell r="M146">
            <v>54</v>
          </cell>
          <cell r="N146">
            <v>64</v>
          </cell>
          <cell r="O146">
            <v>166</v>
          </cell>
          <cell r="P146">
            <v>66</v>
          </cell>
          <cell r="Q146">
            <v>52</v>
          </cell>
          <cell r="R146">
            <v>91</v>
          </cell>
          <cell r="S146">
            <v>664</v>
          </cell>
        </row>
        <row r="147">
          <cell r="H147" t="str">
            <v>04305-RIO HURTADO</v>
          </cell>
        </row>
        <row r="148">
          <cell r="H148" t="str">
            <v>105310-CES. RURAL PICHASCA</v>
          </cell>
          <cell r="I148">
            <v>3</v>
          </cell>
          <cell r="J148">
            <v>1</v>
          </cell>
          <cell r="K148">
            <v>2</v>
          </cell>
          <cell r="L148">
            <v>2</v>
          </cell>
          <cell r="M148">
            <v>20</v>
          </cell>
          <cell r="N148">
            <v>44</v>
          </cell>
          <cell r="O148">
            <v>17</v>
          </cell>
          <cell r="P148">
            <v>14</v>
          </cell>
          <cell r="Q148">
            <v>20</v>
          </cell>
          <cell r="R148">
            <v>21</v>
          </cell>
          <cell r="S148">
            <v>144</v>
          </cell>
        </row>
        <row r="149">
          <cell r="H149" t="str">
            <v>105409-P.S.R. EL CHAÑAR</v>
          </cell>
          <cell r="K149">
            <v>4</v>
          </cell>
          <cell r="L149">
            <v>3</v>
          </cell>
          <cell r="P149">
            <v>1</v>
          </cell>
          <cell r="Q149">
            <v>3</v>
          </cell>
          <cell r="S149">
            <v>11</v>
          </cell>
        </row>
        <row r="150">
          <cell r="H150" t="str">
            <v>105410-P.S.R. HURTADO</v>
          </cell>
          <cell r="I150">
            <v>1</v>
          </cell>
          <cell r="K150">
            <v>3</v>
          </cell>
          <cell r="L150">
            <v>11</v>
          </cell>
          <cell r="M150">
            <v>5</v>
          </cell>
          <cell r="N150">
            <v>8</v>
          </cell>
          <cell r="O150">
            <v>16</v>
          </cell>
          <cell r="P150">
            <v>21</v>
          </cell>
          <cell r="Q150">
            <v>2</v>
          </cell>
          <cell r="R150">
            <v>2</v>
          </cell>
          <cell r="S150">
            <v>69</v>
          </cell>
        </row>
        <row r="151">
          <cell r="H151" t="str">
            <v>105411-P.S.R. LAS BREAS</v>
          </cell>
          <cell r="I151">
            <v>2</v>
          </cell>
          <cell r="M151">
            <v>1</v>
          </cell>
          <cell r="N151">
            <v>1</v>
          </cell>
          <cell r="O151">
            <v>4</v>
          </cell>
          <cell r="P151">
            <v>1</v>
          </cell>
          <cell r="S151">
            <v>9</v>
          </cell>
        </row>
        <row r="152">
          <cell r="H152" t="str">
            <v>105413-P.S.R. SAMO ALTO</v>
          </cell>
          <cell r="I152">
            <v>2</v>
          </cell>
          <cell r="J152">
            <v>8</v>
          </cell>
          <cell r="K152">
            <v>1</v>
          </cell>
          <cell r="N152">
            <v>19</v>
          </cell>
          <cell r="P152">
            <v>9</v>
          </cell>
          <cell r="Q152">
            <v>13</v>
          </cell>
          <cell r="R152">
            <v>3</v>
          </cell>
          <cell r="S152">
            <v>55</v>
          </cell>
        </row>
        <row r="153">
          <cell r="H153" t="str">
            <v>105414-P.S.R. SERON</v>
          </cell>
          <cell r="I153">
            <v>1</v>
          </cell>
          <cell r="J153">
            <v>2</v>
          </cell>
          <cell r="K153">
            <v>7</v>
          </cell>
          <cell r="L153">
            <v>9</v>
          </cell>
          <cell r="N153">
            <v>3</v>
          </cell>
          <cell r="O153">
            <v>2</v>
          </cell>
          <cell r="S153">
            <v>24</v>
          </cell>
        </row>
        <row r="154">
          <cell r="H154" t="str">
            <v>105503-P.S.R. TABAQUEROS</v>
          </cell>
          <cell r="K154">
            <v>5</v>
          </cell>
          <cell r="L154">
            <v>8</v>
          </cell>
          <cell r="M154">
            <v>1</v>
          </cell>
          <cell r="N154">
            <v>1</v>
          </cell>
          <cell r="O154">
            <v>1</v>
          </cell>
          <cell r="P154">
            <v>3</v>
          </cell>
          <cell r="R154">
            <v>0</v>
          </cell>
          <cell r="S154">
            <v>19</v>
          </cell>
        </row>
        <row r="155">
          <cell r="H155" t="str">
            <v>Total 04305-RIO HURTADO</v>
          </cell>
          <cell r="I155">
            <v>9</v>
          </cell>
          <cell r="J155">
            <v>11</v>
          </cell>
          <cell r="K155">
            <v>22</v>
          </cell>
          <cell r="L155">
            <v>33</v>
          </cell>
          <cell r="M155">
            <v>27</v>
          </cell>
          <cell r="N155">
            <v>76</v>
          </cell>
          <cell r="O155">
            <v>40</v>
          </cell>
          <cell r="P155">
            <v>49</v>
          </cell>
          <cell r="Q155">
            <v>38</v>
          </cell>
          <cell r="R155">
            <v>26</v>
          </cell>
          <cell r="S155">
            <v>331</v>
          </cell>
        </row>
        <row r="156">
          <cell r="H156" t="str">
            <v>Total general</v>
          </cell>
          <cell r="I156">
            <v>2759</v>
          </cell>
          <cell r="J156">
            <v>2252</v>
          </cell>
          <cell r="K156">
            <v>4290</v>
          </cell>
          <cell r="L156">
            <v>4230</v>
          </cell>
          <cell r="M156">
            <v>5049</v>
          </cell>
          <cell r="N156">
            <v>5205</v>
          </cell>
          <cell r="O156">
            <v>4846</v>
          </cell>
          <cell r="P156">
            <v>6205</v>
          </cell>
          <cell r="Q156">
            <v>3778</v>
          </cell>
          <cell r="R156">
            <v>4150</v>
          </cell>
          <cell r="S156">
            <v>42764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105444-P.S.R. HUINTIL</v>
          </cell>
          <cell r="I62">
            <v>10</v>
          </cell>
          <cell r="J62">
            <v>10</v>
          </cell>
        </row>
        <row r="63">
          <cell r="H63" t="str">
            <v>105445-P.S.R. LIMAHUIDA</v>
          </cell>
          <cell r="I63">
            <v>8</v>
          </cell>
          <cell r="J63">
            <v>8</v>
          </cell>
        </row>
        <row r="64">
          <cell r="H64" t="str">
            <v>105446-P.S.R. MATANCILLA</v>
          </cell>
          <cell r="I64">
            <v>5</v>
          </cell>
          <cell r="J64">
            <v>5</v>
          </cell>
        </row>
        <row r="65">
          <cell r="H65" t="str">
            <v>105447-P.S.R. PERALILLO</v>
          </cell>
          <cell r="I65">
            <v>11</v>
          </cell>
          <cell r="J65">
            <v>11</v>
          </cell>
        </row>
        <row r="66">
          <cell r="H66" t="str">
            <v>105448-P.S.R. SANTA VIRGINIA</v>
          </cell>
          <cell r="I66">
            <v>11</v>
          </cell>
          <cell r="J66">
            <v>11</v>
          </cell>
        </row>
        <row r="67">
          <cell r="H67" t="str">
            <v>105449-P.S.R. TUNGA NORTE</v>
          </cell>
          <cell r="I67">
            <v>10</v>
          </cell>
          <cell r="J67">
            <v>10</v>
          </cell>
        </row>
        <row r="68">
          <cell r="H68" t="str">
            <v>105485-P.S.R. PLAN DE HORNOS</v>
          </cell>
          <cell r="I68">
            <v>8</v>
          </cell>
          <cell r="J68">
            <v>8</v>
          </cell>
        </row>
        <row r="69">
          <cell r="H69" t="str">
            <v>105486-P.S.R. TUNGA SUR</v>
          </cell>
          <cell r="I69">
            <v>14</v>
          </cell>
          <cell r="J69">
            <v>14</v>
          </cell>
        </row>
        <row r="70">
          <cell r="H70" t="str">
            <v>105496-P.S.R. PINTACURA SUR</v>
          </cell>
          <cell r="I70">
            <v>10</v>
          </cell>
          <cell r="J70">
            <v>10</v>
          </cell>
        </row>
        <row r="71">
          <cell r="H71" t="str">
            <v>105504-P.S.R. SOCAVON</v>
          </cell>
          <cell r="I71">
            <v>11</v>
          </cell>
          <cell r="J71">
            <v>11</v>
          </cell>
        </row>
        <row r="72">
          <cell r="H72" t="str">
            <v>Total 04201-ILLAPEL</v>
          </cell>
          <cell r="I72">
            <v>1162</v>
          </cell>
          <cell r="J72">
            <v>1162</v>
          </cell>
        </row>
        <row r="73">
          <cell r="H73" t="str">
            <v>04202-CANELA</v>
          </cell>
        </row>
        <row r="74">
          <cell r="H74" t="str">
            <v>105309-CES. RURAL CANELA</v>
          </cell>
          <cell r="I74">
            <v>64</v>
          </cell>
          <cell r="J74">
            <v>64</v>
          </cell>
        </row>
        <row r="75">
          <cell r="H75" t="str">
            <v xml:space="preserve">105450-P.S.R. MINCHA NORTE            </v>
          </cell>
          <cell r="I75">
            <v>44</v>
          </cell>
          <cell r="J75">
            <v>44</v>
          </cell>
        </row>
        <row r="76">
          <cell r="H76" t="str">
            <v>105451-P.S.R. AGUA FRIA</v>
          </cell>
          <cell r="I76">
            <v>13</v>
          </cell>
          <cell r="J76">
            <v>13</v>
          </cell>
        </row>
        <row r="77">
          <cell r="H77" t="str">
            <v>105482-P.S.R. CANELA ALTA</v>
          </cell>
          <cell r="I77">
            <v>10</v>
          </cell>
          <cell r="J77">
            <v>10</v>
          </cell>
        </row>
        <row r="78">
          <cell r="H78" t="str">
            <v>105483-P.S.R. LOS RULOS</v>
          </cell>
          <cell r="I78">
            <v>6</v>
          </cell>
          <cell r="J78">
            <v>6</v>
          </cell>
        </row>
        <row r="79">
          <cell r="H79" t="str">
            <v>105484-P.S.R. HUENTELAUQUEN</v>
          </cell>
          <cell r="I79">
            <v>26</v>
          </cell>
          <cell r="J79">
            <v>26</v>
          </cell>
        </row>
        <row r="80">
          <cell r="H80" t="str">
            <v>105488-P.S.R. ESPIRITU SANTO</v>
          </cell>
          <cell r="I80">
            <v>15</v>
          </cell>
          <cell r="J80">
            <v>15</v>
          </cell>
        </row>
        <row r="81">
          <cell r="H81" t="str">
            <v>105493-P.S.R. MINCHA SUR</v>
          </cell>
          <cell r="I81">
            <v>8</v>
          </cell>
          <cell r="J81">
            <v>8</v>
          </cell>
        </row>
        <row r="82">
          <cell r="H82" t="str">
            <v>105497-P.S.R. JABONERIA</v>
          </cell>
          <cell r="I82">
            <v>4</v>
          </cell>
          <cell r="J82">
            <v>4</v>
          </cell>
        </row>
        <row r="83">
          <cell r="H83" t="str">
            <v>105498-P.S.R. QUEBRADA DE LINARES</v>
          </cell>
          <cell r="I83">
            <v>11</v>
          </cell>
          <cell r="J83">
            <v>11</v>
          </cell>
        </row>
        <row r="84">
          <cell r="H84" t="str">
            <v>Total 04202-CANELA</v>
          </cell>
          <cell r="I84">
            <v>201</v>
          </cell>
          <cell r="J84">
            <v>201</v>
          </cell>
        </row>
        <row r="85">
          <cell r="H85" t="str">
            <v>04203-LOS VILOS</v>
          </cell>
        </row>
        <row r="86">
          <cell r="H86" t="str">
            <v>105108-HOSPITAL LOS VILOS</v>
          </cell>
          <cell r="I86">
            <v>61</v>
          </cell>
          <cell r="J86">
            <v>61</v>
          </cell>
        </row>
        <row r="87">
          <cell r="H87" t="str">
            <v xml:space="preserve">105478-P.S.R. CAIMANES                   </v>
          </cell>
          <cell r="I87">
            <v>37</v>
          </cell>
          <cell r="J87">
            <v>37</v>
          </cell>
        </row>
        <row r="88">
          <cell r="H88" t="str">
            <v>105479-P.S.R. GUANGUALI</v>
          </cell>
          <cell r="I88">
            <v>12</v>
          </cell>
          <cell r="J88">
            <v>12</v>
          </cell>
        </row>
        <row r="89">
          <cell r="H89" t="str">
            <v>105480-P.S.R. QUILIMARI</v>
          </cell>
          <cell r="I89">
            <v>21</v>
          </cell>
          <cell r="J89">
            <v>21</v>
          </cell>
        </row>
        <row r="90">
          <cell r="H90" t="str">
            <v>105481-P.S.R. TILAMA</v>
          </cell>
          <cell r="I90">
            <v>3</v>
          </cell>
          <cell r="J90">
            <v>3</v>
          </cell>
        </row>
        <row r="91">
          <cell r="H91" t="str">
            <v>105511-P.S.R. LOS CONDORES</v>
          </cell>
          <cell r="I91">
            <v>5</v>
          </cell>
          <cell r="J91">
            <v>5</v>
          </cell>
        </row>
        <row r="92">
          <cell r="H92" t="str">
            <v>Total 04203-LOS VILOS</v>
          </cell>
          <cell r="I92">
            <v>139</v>
          </cell>
          <cell r="J92">
            <v>139</v>
          </cell>
        </row>
        <row r="93">
          <cell r="H93" t="str">
            <v>04204-SALAMANCA</v>
          </cell>
        </row>
        <row r="94">
          <cell r="H94" t="str">
            <v>105104-HOSPITAL SALAMANCA</v>
          </cell>
          <cell r="I94">
            <v>318</v>
          </cell>
          <cell r="J94">
            <v>318</v>
          </cell>
        </row>
        <row r="95">
          <cell r="H95" t="str">
            <v xml:space="preserve">105452-P.S.R. CUNCUMEN                 </v>
          </cell>
          <cell r="I95">
            <v>342</v>
          </cell>
          <cell r="J95">
            <v>342</v>
          </cell>
        </row>
        <row r="96">
          <cell r="H96" t="str">
            <v>105453-P.S.R. TRANQUILLA</v>
          </cell>
          <cell r="I96">
            <v>31</v>
          </cell>
          <cell r="J96">
            <v>31</v>
          </cell>
        </row>
        <row r="97">
          <cell r="H97" t="str">
            <v>105454-P.S.R. CUNLAGUA</v>
          </cell>
          <cell r="I97">
            <v>18</v>
          </cell>
          <cell r="J97">
            <v>18</v>
          </cell>
        </row>
        <row r="98">
          <cell r="H98" t="str">
            <v>105455-P.S.R. CHILLEPIN</v>
          </cell>
          <cell r="I98">
            <v>52</v>
          </cell>
          <cell r="J98">
            <v>52</v>
          </cell>
        </row>
        <row r="99">
          <cell r="H99" t="str">
            <v>105456-P.S.R. LLIMPO</v>
          </cell>
          <cell r="I99">
            <v>75</v>
          </cell>
          <cell r="J99">
            <v>75</v>
          </cell>
        </row>
        <row r="100">
          <cell r="H100" t="str">
            <v>105457-P.S.R. SAN AGUSTIN</v>
          </cell>
          <cell r="I100">
            <v>30</v>
          </cell>
          <cell r="J100">
            <v>30</v>
          </cell>
        </row>
        <row r="101">
          <cell r="H101" t="str">
            <v>105458-P.S.R. TAHUINCO</v>
          </cell>
          <cell r="I101">
            <v>26</v>
          </cell>
          <cell r="J101">
            <v>26</v>
          </cell>
        </row>
        <row r="102">
          <cell r="H102" t="str">
            <v>105491-P.S.R. QUELEN BAJO</v>
          </cell>
          <cell r="I102">
            <v>45</v>
          </cell>
          <cell r="J102">
            <v>45</v>
          </cell>
        </row>
        <row r="103">
          <cell r="H103" t="str">
            <v>105492-P.S.R. CAMISA</v>
          </cell>
          <cell r="I103">
            <v>58</v>
          </cell>
          <cell r="J103">
            <v>58</v>
          </cell>
        </row>
        <row r="104">
          <cell r="H104" t="str">
            <v>105501-P.S.R. ARBOLEDA GRANDE</v>
          </cell>
          <cell r="I104">
            <v>47</v>
          </cell>
          <cell r="J104">
            <v>47</v>
          </cell>
        </row>
        <row r="105">
          <cell r="H105" t="str">
            <v>Total 04204-SALAMANCA</v>
          </cell>
          <cell r="I105">
            <v>1042</v>
          </cell>
          <cell r="J105">
            <v>1042</v>
          </cell>
        </row>
        <row r="106">
          <cell r="H106" t="str">
            <v>04301-OVALLE</v>
          </cell>
        </row>
        <row r="107">
          <cell r="H107" t="str">
            <v>105315-CES. RURAL C. DE TAMAYA</v>
          </cell>
          <cell r="I107">
            <v>179</v>
          </cell>
          <cell r="J107">
            <v>179</v>
          </cell>
        </row>
        <row r="108">
          <cell r="H108" t="str">
            <v>105317-CES. JORGE JORDAN D.</v>
          </cell>
          <cell r="I108">
            <v>694</v>
          </cell>
          <cell r="J108">
            <v>694</v>
          </cell>
        </row>
        <row r="109">
          <cell r="H109" t="str">
            <v>105322-CES. MARCOS MACUADA</v>
          </cell>
          <cell r="I109">
            <v>1197</v>
          </cell>
          <cell r="J109">
            <v>1197</v>
          </cell>
        </row>
        <row r="110">
          <cell r="H110" t="str">
            <v>105324-CES. SOTAQUI</v>
          </cell>
          <cell r="I110">
            <v>197</v>
          </cell>
          <cell r="J110">
            <v>197</v>
          </cell>
        </row>
        <row r="111">
          <cell r="H111" t="str">
            <v>105415-P.S.R. BARRAZA</v>
          </cell>
          <cell r="I111">
            <v>60</v>
          </cell>
          <cell r="J111">
            <v>60</v>
          </cell>
        </row>
        <row r="112">
          <cell r="H112" t="str">
            <v xml:space="preserve">105416-P.S.R. CAMARICO                  </v>
          </cell>
          <cell r="I112">
            <v>58</v>
          </cell>
          <cell r="J112">
            <v>58</v>
          </cell>
        </row>
        <row r="113">
          <cell r="H113" t="str">
            <v>105417-P.S.R. ALCONES BAJOS</v>
          </cell>
          <cell r="I113">
            <v>57</v>
          </cell>
          <cell r="J113">
            <v>57</v>
          </cell>
        </row>
        <row r="114">
          <cell r="H114" t="str">
            <v>105419-P.S.R. LAS SOSSAS</v>
          </cell>
          <cell r="I114">
            <v>35</v>
          </cell>
          <cell r="J114">
            <v>35</v>
          </cell>
        </row>
        <row r="115">
          <cell r="H115" t="str">
            <v>105420-P.S.R. LIMARI</v>
          </cell>
          <cell r="I115">
            <v>24</v>
          </cell>
          <cell r="J115">
            <v>24</v>
          </cell>
        </row>
        <row r="116">
          <cell r="H116" t="str">
            <v>105422-P.S.R. HORNILLOS</v>
          </cell>
          <cell r="I116">
            <v>7</v>
          </cell>
          <cell r="J116">
            <v>7</v>
          </cell>
        </row>
        <row r="117">
          <cell r="H117" t="str">
            <v>105437-P.S.R. CHALINGA</v>
          </cell>
          <cell r="I117">
            <v>25</v>
          </cell>
          <cell r="J117">
            <v>25</v>
          </cell>
        </row>
        <row r="118">
          <cell r="H118" t="str">
            <v>105439-P.S.R. CERRO BLANCO</v>
          </cell>
          <cell r="I118">
            <v>8</v>
          </cell>
          <cell r="J118">
            <v>8</v>
          </cell>
        </row>
        <row r="119">
          <cell r="H119" t="str">
            <v>105507-P.S.R. HUAMALATA</v>
          </cell>
          <cell r="I119">
            <v>64</v>
          </cell>
          <cell r="J119">
            <v>64</v>
          </cell>
        </row>
        <row r="120">
          <cell r="H120" t="str">
            <v>105510-P.S.R. RECOLETA</v>
          </cell>
          <cell r="I120">
            <v>70</v>
          </cell>
          <cell r="J120">
            <v>70</v>
          </cell>
        </row>
        <row r="121">
          <cell r="H121" t="str">
            <v>105722-CECOF SAN JOSE DE LA DEHESA</v>
          </cell>
          <cell r="I121">
            <v>453</v>
          </cell>
          <cell r="J121">
            <v>453</v>
          </cell>
        </row>
        <row r="122">
          <cell r="H122" t="str">
            <v>105723-CECOF LIMARI</v>
          </cell>
          <cell r="I122">
            <v>198</v>
          </cell>
          <cell r="J122">
            <v>198</v>
          </cell>
        </row>
        <row r="123">
          <cell r="H123" t="str">
            <v>200258-CECOF LOS COPIHUES</v>
          </cell>
          <cell r="I123">
            <v>104</v>
          </cell>
          <cell r="J123">
            <v>104</v>
          </cell>
        </row>
        <row r="124">
          <cell r="H124" t="str">
            <v>Total 04301-OVALLE</v>
          </cell>
          <cell r="I124">
            <v>3430</v>
          </cell>
          <cell r="J124">
            <v>3430</v>
          </cell>
        </row>
        <row r="125">
          <cell r="H125" t="str">
            <v>04302-COMBARBALÁ</v>
          </cell>
        </row>
        <row r="126">
          <cell r="H126" t="str">
            <v>105105-HOSPITAL COMBARBALA</v>
          </cell>
          <cell r="I126">
            <v>159</v>
          </cell>
          <cell r="J126">
            <v>159</v>
          </cell>
        </row>
        <row r="127">
          <cell r="H127" t="str">
            <v>105434-P.S.R. SAN MARCOS</v>
          </cell>
          <cell r="I127">
            <v>14</v>
          </cell>
          <cell r="J127">
            <v>14</v>
          </cell>
        </row>
        <row r="128">
          <cell r="H128" t="str">
            <v>105441-P.S.R. MANQUEHUA</v>
          </cell>
          <cell r="I128">
            <v>21</v>
          </cell>
          <cell r="J128">
            <v>21</v>
          </cell>
        </row>
        <row r="129">
          <cell r="H129" t="str">
            <v xml:space="preserve">105459-P.S.R. BARRANCAS                </v>
          </cell>
          <cell r="I129">
            <v>19</v>
          </cell>
          <cell r="J129">
            <v>19</v>
          </cell>
        </row>
        <row r="130">
          <cell r="H130" t="str">
            <v>105460-P.S.R. COGOTI 18</v>
          </cell>
          <cell r="I130">
            <v>14</v>
          </cell>
          <cell r="J130">
            <v>14</v>
          </cell>
        </row>
        <row r="131">
          <cell r="H131" t="str">
            <v>105461-P.S.R. EL HUACHO</v>
          </cell>
          <cell r="I131">
            <v>13</v>
          </cell>
          <cell r="J131">
            <v>13</v>
          </cell>
        </row>
        <row r="132">
          <cell r="H132" t="str">
            <v>105462-P.S.R. EL SAUCE</v>
          </cell>
          <cell r="I132">
            <v>18</v>
          </cell>
          <cell r="J132">
            <v>18</v>
          </cell>
        </row>
        <row r="133">
          <cell r="H133" t="str">
            <v>105463-P.S.R. QUILITAPIA</v>
          </cell>
          <cell r="I133">
            <v>35</v>
          </cell>
          <cell r="J133">
            <v>35</v>
          </cell>
        </row>
        <row r="134">
          <cell r="H134" t="str">
            <v>105464-P.S.R. LA LIGUA</v>
          </cell>
          <cell r="I134">
            <v>33</v>
          </cell>
          <cell r="J134">
            <v>33</v>
          </cell>
        </row>
        <row r="135">
          <cell r="H135" t="str">
            <v>105465-P.S.R. RAMADILLA</v>
          </cell>
          <cell r="I135">
            <v>6</v>
          </cell>
          <cell r="J135">
            <v>6</v>
          </cell>
        </row>
        <row r="136">
          <cell r="H136" t="str">
            <v>105466-P.S.R. VALLE HERMOSO</v>
          </cell>
          <cell r="I136">
            <v>28</v>
          </cell>
          <cell r="J136">
            <v>28</v>
          </cell>
        </row>
        <row r="137">
          <cell r="H137" t="str">
            <v>105490-P.S.R. EL DURAZNO</v>
          </cell>
          <cell r="I137">
            <v>10</v>
          </cell>
          <cell r="J137">
            <v>10</v>
          </cell>
        </row>
        <row r="138">
          <cell r="H138" t="str">
            <v>Total 04302-COMBARBALÁ</v>
          </cell>
          <cell r="I138">
            <v>370</v>
          </cell>
          <cell r="J138">
            <v>370</v>
          </cell>
        </row>
        <row r="139">
          <cell r="H139" t="str">
            <v>04304-MONTE PATRIA</v>
          </cell>
        </row>
        <row r="140">
          <cell r="H140" t="str">
            <v>105307-CES. RURAL MONTE PATRIA</v>
          </cell>
          <cell r="I140">
            <v>308</v>
          </cell>
          <cell r="J140">
            <v>308</v>
          </cell>
        </row>
        <row r="141">
          <cell r="H141" t="str">
            <v>105311-CES. RURAL CHAÑARAL ALTO</v>
          </cell>
          <cell r="I141">
            <v>141</v>
          </cell>
          <cell r="J141">
            <v>141</v>
          </cell>
        </row>
        <row r="142">
          <cell r="H142" t="str">
            <v>105312-CES. RURAL CAREN</v>
          </cell>
          <cell r="I142">
            <v>76</v>
          </cell>
          <cell r="J142">
            <v>76</v>
          </cell>
        </row>
        <row r="143">
          <cell r="H143" t="str">
            <v>105318-CES. RURAL EL PALQUI</v>
          </cell>
          <cell r="I143">
            <v>220</v>
          </cell>
          <cell r="J143">
            <v>220</v>
          </cell>
        </row>
        <row r="144">
          <cell r="H144" t="str">
            <v>105425-P.S.R. CHILECITO</v>
          </cell>
          <cell r="I144">
            <v>22</v>
          </cell>
          <cell r="J144">
            <v>22</v>
          </cell>
        </row>
        <row r="145">
          <cell r="H145" t="str">
            <v>105427-P.S.R. HACIENDA VALDIVIA</v>
          </cell>
          <cell r="I145">
            <v>17</v>
          </cell>
          <cell r="J145">
            <v>17</v>
          </cell>
        </row>
        <row r="146">
          <cell r="H146" t="str">
            <v>105428-P.S.R. HUATULAME</v>
          </cell>
          <cell r="I146">
            <v>27</v>
          </cell>
          <cell r="J146">
            <v>27</v>
          </cell>
        </row>
        <row r="147">
          <cell r="H147" t="str">
            <v>105430-P.S.R. MIALQUI</v>
          </cell>
          <cell r="I147">
            <v>22</v>
          </cell>
          <cell r="J147">
            <v>22</v>
          </cell>
        </row>
        <row r="148">
          <cell r="H148" t="str">
            <v>105431-P.S.R. PEDREGAL</v>
          </cell>
          <cell r="I148">
            <v>19</v>
          </cell>
          <cell r="J148">
            <v>19</v>
          </cell>
        </row>
        <row r="149">
          <cell r="H149" t="str">
            <v>105432-P.S.R. RAPEL</v>
          </cell>
          <cell r="I149">
            <v>39</v>
          </cell>
          <cell r="J149">
            <v>39</v>
          </cell>
        </row>
        <row r="150">
          <cell r="H150" t="str">
            <v>105435-P.S.R. TULAHUEN</v>
          </cell>
          <cell r="I150">
            <v>33</v>
          </cell>
          <cell r="J150">
            <v>33</v>
          </cell>
        </row>
        <row r="151">
          <cell r="H151" t="str">
            <v>105436-P.S.R. EL MAITEN</v>
          </cell>
          <cell r="I151">
            <v>15</v>
          </cell>
          <cell r="J151">
            <v>15</v>
          </cell>
        </row>
        <row r="152">
          <cell r="H152" t="str">
            <v>105489-P.S.R. RAMADAS DE TULAHUEN</v>
          </cell>
          <cell r="I152">
            <v>12</v>
          </cell>
          <cell r="J152">
            <v>12</v>
          </cell>
        </row>
        <row r="153">
          <cell r="H153" t="str">
            <v>Total 04304-MONTE PATRIA</v>
          </cell>
          <cell r="I153">
            <v>951</v>
          </cell>
          <cell r="J153">
            <v>951</v>
          </cell>
        </row>
        <row r="154">
          <cell r="H154" t="str">
            <v>04304-PUNITAQUI</v>
          </cell>
        </row>
        <row r="155">
          <cell r="H155" t="str">
            <v>105308-CES. RURAL PUNITAQUI</v>
          </cell>
          <cell r="I155">
            <v>422</v>
          </cell>
          <cell r="J155">
            <v>422</v>
          </cell>
        </row>
        <row r="156">
          <cell r="H156" t="str">
            <v xml:space="preserve">105508-P.S.R. EL PARRAL DE QUILES  </v>
          </cell>
          <cell r="I156">
            <v>1</v>
          </cell>
          <cell r="J156">
            <v>1</v>
          </cell>
        </row>
        <row r="157">
          <cell r="H157" t="str">
            <v>Total 04304-PUNITAQUI</v>
          </cell>
          <cell r="I157">
            <v>423</v>
          </cell>
          <cell r="J157">
            <v>423</v>
          </cell>
        </row>
        <row r="158">
          <cell r="H158" t="str">
            <v>04305-RIO HURTADO</v>
          </cell>
        </row>
        <row r="159">
          <cell r="H159" t="str">
            <v>105310-CES. RURAL PICHASCA</v>
          </cell>
          <cell r="I159">
            <v>87</v>
          </cell>
          <cell r="J159">
            <v>87</v>
          </cell>
        </row>
        <row r="160">
          <cell r="H160" t="str">
            <v>105409-P.S.R. EL CHAÑAR</v>
          </cell>
          <cell r="I160">
            <v>19</v>
          </cell>
          <cell r="J160">
            <v>19</v>
          </cell>
        </row>
        <row r="161">
          <cell r="H161" t="str">
            <v>105410-P.S.R. HURTADO</v>
          </cell>
          <cell r="I161">
            <v>25</v>
          </cell>
          <cell r="J161">
            <v>25</v>
          </cell>
        </row>
        <row r="162">
          <cell r="H162" t="str">
            <v>105411-P.S.R. LAS BREAS</v>
          </cell>
          <cell r="I162">
            <v>28</v>
          </cell>
          <cell r="J162">
            <v>28</v>
          </cell>
        </row>
        <row r="163">
          <cell r="H163" t="str">
            <v>105413-P.S.R. SAMO ALTO</v>
          </cell>
          <cell r="I163">
            <v>42</v>
          </cell>
          <cell r="J163">
            <v>42</v>
          </cell>
        </row>
        <row r="164">
          <cell r="H164" t="str">
            <v>105414-P.S.R. SERON</v>
          </cell>
          <cell r="I164">
            <v>34</v>
          </cell>
          <cell r="J164">
            <v>34</v>
          </cell>
        </row>
        <row r="165">
          <cell r="H165" t="str">
            <v>105503-P.S.R. TABAQUEROS</v>
          </cell>
          <cell r="I165">
            <v>22</v>
          </cell>
          <cell r="J165">
            <v>22</v>
          </cell>
        </row>
        <row r="166">
          <cell r="H166" t="str">
            <v>Total 04305-RIO HURTADO</v>
          </cell>
          <cell r="I166">
            <v>257</v>
          </cell>
          <cell r="J166">
            <v>257</v>
          </cell>
        </row>
        <row r="167">
          <cell r="H167" t="str">
            <v>Total general</v>
          </cell>
          <cell r="I167">
            <v>22330</v>
          </cell>
          <cell r="J167">
            <v>22330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AB5" t="str">
            <v>04101-LA SERENA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49</v>
          </cell>
          <cell r="R6">
            <v>54</v>
          </cell>
          <cell r="S6">
            <v>394</v>
          </cell>
          <cell r="AB6" t="str">
            <v>105300-CES. CARDENAL CARO</v>
          </cell>
          <cell r="AD6">
            <v>1</v>
          </cell>
          <cell r="AE6">
            <v>1</v>
          </cell>
          <cell r="AI6">
            <v>2</v>
          </cell>
          <cell r="AL6">
            <v>4</v>
          </cell>
          <cell r="AM6">
            <v>8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41</v>
          </cell>
          <cell r="R7">
            <v>52</v>
          </cell>
          <cell r="S7">
            <v>375</v>
          </cell>
          <cell r="AB7" t="str">
            <v>105301-CES. LAS COMPAÑIAS</v>
          </cell>
          <cell r="AC7">
            <v>9</v>
          </cell>
          <cell r="AD7">
            <v>8</v>
          </cell>
          <cell r="AE7">
            <v>7</v>
          </cell>
          <cell r="AF7">
            <v>12</v>
          </cell>
          <cell r="AG7">
            <v>2</v>
          </cell>
          <cell r="AH7">
            <v>17</v>
          </cell>
          <cell r="AI7">
            <v>10</v>
          </cell>
          <cell r="AJ7">
            <v>2</v>
          </cell>
          <cell r="AK7">
            <v>2</v>
          </cell>
          <cell r="AL7">
            <v>0</v>
          </cell>
          <cell r="AM7">
            <v>69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31</v>
          </cell>
          <cell r="R8">
            <v>40</v>
          </cell>
          <cell r="S8">
            <v>358</v>
          </cell>
          <cell r="AB8" t="str">
            <v>105302-CES. PEDRO AGUIRRE C.</v>
          </cell>
          <cell r="AC8">
            <v>4</v>
          </cell>
          <cell r="AD8">
            <v>1</v>
          </cell>
          <cell r="AE8">
            <v>1</v>
          </cell>
          <cell r="AF8">
            <v>4</v>
          </cell>
          <cell r="AG8">
            <v>5</v>
          </cell>
          <cell r="AH8">
            <v>16</v>
          </cell>
          <cell r="AI8">
            <v>3</v>
          </cell>
          <cell r="AJ8">
            <v>5</v>
          </cell>
          <cell r="AK8">
            <v>2</v>
          </cell>
          <cell r="AL8">
            <v>0</v>
          </cell>
          <cell r="AM8">
            <v>41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22</v>
          </cell>
          <cell r="R9">
            <v>37</v>
          </cell>
          <cell r="S9">
            <v>368</v>
          </cell>
          <cell r="AB9" t="str">
            <v>105313-CES. SCHAFFHAUSER</v>
          </cell>
          <cell r="AE9">
            <v>4</v>
          </cell>
          <cell r="AF9">
            <v>2</v>
          </cell>
          <cell r="AG9">
            <v>1</v>
          </cell>
          <cell r="AH9">
            <v>9</v>
          </cell>
          <cell r="AI9">
            <v>1</v>
          </cell>
          <cell r="AJ9">
            <v>7</v>
          </cell>
          <cell r="AK9">
            <v>5</v>
          </cell>
          <cell r="AM9">
            <v>29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14</v>
          </cell>
          <cell r="R10">
            <v>36</v>
          </cell>
          <cell r="S10">
            <v>304</v>
          </cell>
          <cell r="AB10" t="str">
            <v>105319-CES. CARDENAL R.S.H.</v>
          </cell>
          <cell r="AF10">
            <v>2</v>
          </cell>
          <cell r="AG10">
            <v>4</v>
          </cell>
          <cell r="AH10">
            <v>3</v>
          </cell>
          <cell r="AJ10">
            <v>2</v>
          </cell>
          <cell r="AK10">
            <v>4</v>
          </cell>
          <cell r="AM10">
            <v>15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47</v>
          </cell>
          <cell r="R11">
            <v>45</v>
          </cell>
          <cell r="S11">
            <v>511</v>
          </cell>
          <cell r="AB11" t="str">
            <v>105325-CESFAM JUAN PABLO II</v>
          </cell>
          <cell r="AC11">
            <v>0</v>
          </cell>
          <cell r="AD11">
            <v>14</v>
          </cell>
          <cell r="AE11">
            <v>3</v>
          </cell>
          <cell r="AF11">
            <v>7</v>
          </cell>
          <cell r="AG11">
            <v>4</v>
          </cell>
          <cell r="AH11">
            <v>1</v>
          </cell>
          <cell r="AI11">
            <v>2</v>
          </cell>
          <cell r="AJ11">
            <v>2</v>
          </cell>
          <cell r="AK11">
            <v>3</v>
          </cell>
          <cell r="AL11">
            <v>6</v>
          </cell>
          <cell r="AM11">
            <v>42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M12">
            <v>1</v>
          </cell>
          <cell r="N12">
            <v>7</v>
          </cell>
          <cell r="O12">
            <v>2</v>
          </cell>
          <cell r="P12">
            <v>3</v>
          </cell>
          <cell r="R12">
            <v>3</v>
          </cell>
          <cell r="S12">
            <v>27</v>
          </cell>
          <cell r="AB12" t="str">
            <v>105401-P.S.R. LAS ROJAS</v>
          </cell>
          <cell r="AL12">
            <v>2</v>
          </cell>
          <cell r="AM12">
            <v>2</v>
          </cell>
        </row>
        <row r="13">
          <cell r="H13" t="str">
            <v>105401-P.S.R. LAS ROJAS</v>
          </cell>
          <cell r="J13">
            <v>1</v>
          </cell>
          <cell r="S13">
            <v>1</v>
          </cell>
          <cell r="AB13" t="str">
            <v>105700-CECOF VILLA EL INDIO</v>
          </cell>
          <cell r="AC13">
            <v>1</v>
          </cell>
          <cell r="AM13">
            <v>1</v>
          </cell>
        </row>
        <row r="14">
          <cell r="H14" t="str">
            <v>105402-P.S.R. EL ROMERO</v>
          </cell>
          <cell r="M14">
            <v>1</v>
          </cell>
          <cell r="N14">
            <v>2</v>
          </cell>
          <cell r="P14">
            <v>1</v>
          </cell>
          <cell r="R14">
            <v>1</v>
          </cell>
          <cell r="S14">
            <v>5</v>
          </cell>
          <cell r="AB14" t="str">
            <v>105701-CECOF VILLA ALEMANIA</v>
          </cell>
          <cell r="AC14">
            <v>0</v>
          </cell>
          <cell r="AD14">
            <v>3</v>
          </cell>
          <cell r="AH14">
            <v>2</v>
          </cell>
          <cell r="AJ14">
            <v>0</v>
          </cell>
          <cell r="AK14">
            <v>0</v>
          </cell>
          <cell r="AL14">
            <v>1</v>
          </cell>
          <cell r="AM14">
            <v>6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N15">
            <v>2</v>
          </cell>
          <cell r="O15">
            <v>1</v>
          </cell>
          <cell r="R15">
            <v>1</v>
          </cell>
          <cell r="S15">
            <v>7</v>
          </cell>
          <cell r="AB15" t="str">
            <v>105702-CECOF VILLA LAMBERT</v>
          </cell>
          <cell r="AJ15">
            <v>13</v>
          </cell>
          <cell r="AK15">
            <v>15</v>
          </cell>
          <cell r="AM15">
            <v>28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O16">
            <v>3</v>
          </cell>
          <cell r="P16">
            <v>5</v>
          </cell>
          <cell r="Q16">
            <v>3</v>
          </cell>
          <cell r="R16">
            <v>3</v>
          </cell>
          <cell r="S16">
            <v>36</v>
          </cell>
          <cell r="AB16" t="str">
            <v>Total 04101-LA SERENA</v>
          </cell>
          <cell r="AC16">
            <v>14</v>
          </cell>
          <cell r="AD16">
            <v>27</v>
          </cell>
          <cell r="AE16">
            <v>16</v>
          </cell>
          <cell r="AF16">
            <v>27</v>
          </cell>
          <cell r="AG16">
            <v>16</v>
          </cell>
          <cell r="AH16">
            <v>48</v>
          </cell>
          <cell r="AI16">
            <v>18</v>
          </cell>
          <cell r="AJ16">
            <v>31</v>
          </cell>
          <cell r="AK16">
            <v>31</v>
          </cell>
          <cell r="AL16">
            <v>13</v>
          </cell>
          <cell r="AM16">
            <v>241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2</v>
          </cell>
          <cell r="R17">
            <v>2</v>
          </cell>
          <cell r="S17">
            <v>40</v>
          </cell>
          <cell r="AB17" t="str">
            <v>04102-COQUIMBO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N18">
            <v>2</v>
          </cell>
          <cell r="O18">
            <v>2</v>
          </cell>
          <cell r="P18">
            <v>5</v>
          </cell>
          <cell r="Q18">
            <v>9</v>
          </cell>
          <cell r="R18">
            <v>4</v>
          </cell>
          <cell r="S18">
            <v>43</v>
          </cell>
          <cell r="AB18" t="str">
            <v>105303-CES. SAN JUAN</v>
          </cell>
          <cell r="AC18">
            <v>3</v>
          </cell>
          <cell r="AE18">
            <v>2</v>
          </cell>
          <cell r="AF18">
            <v>6</v>
          </cell>
          <cell r="AG18">
            <v>7</v>
          </cell>
          <cell r="AH18">
            <v>4</v>
          </cell>
          <cell r="AI18">
            <v>3</v>
          </cell>
          <cell r="AJ18">
            <v>3</v>
          </cell>
          <cell r="AK18">
            <v>3</v>
          </cell>
          <cell r="AL18">
            <v>1</v>
          </cell>
          <cell r="AM18">
            <v>32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283</v>
          </cell>
          <cell r="Q19">
            <v>218</v>
          </cell>
          <cell r="R19">
            <v>278</v>
          </cell>
          <cell r="S19">
            <v>2469</v>
          </cell>
          <cell r="AB19" t="str">
            <v>105304-CES. SANTA CECILIA</v>
          </cell>
          <cell r="AC19">
            <v>3</v>
          </cell>
          <cell r="AD19">
            <v>1</v>
          </cell>
          <cell r="AE19">
            <v>10</v>
          </cell>
          <cell r="AF19">
            <v>11</v>
          </cell>
          <cell r="AG19">
            <v>3</v>
          </cell>
          <cell r="AH19">
            <v>5</v>
          </cell>
          <cell r="AI19">
            <v>6</v>
          </cell>
          <cell r="AJ19">
            <v>3</v>
          </cell>
          <cell r="AK19">
            <v>4</v>
          </cell>
          <cell r="AL19">
            <v>1</v>
          </cell>
          <cell r="AM19">
            <v>47</v>
          </cell>
        </row>
        <row r="20">
          <cell r="H20" t="str">
            <v>04102-COQUIMBO</v>
          </cell>
          <cell r="AB20" t="str">
            <v>105305-CES. TIERRAS BLANCAS</v>
          </cell>
          <cell r="AC20">
            <v>23</v>
          </cell>
          <cell r="AD20">
            <v>19</v>
          </cell>
          <cell r="AE20">
            <v>21</v>
          </cell>
          <cell r="AF20">
            <v>7</v>
          </cell>
          <cell r="AG20">
            <v>22</v>
          </cell>
          <cell r="AH20">
            <v>430</v>
          </cell>
          <cell r="AI20">
            <v>51</v>
          </cell>
          <cell r="AJ20">
            <v>53</v>
          </cell>
          <cell r="AK20">
            <v>43</v>
          </cell>
          <cell r="AL20">
            <v>27</v>
          </cell>
          <cell r="AM20">
            <v>696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37</v>
          </cell>
          <cell r="R21">
            <v>36</v>
          </cell>
          <cell r="S21">
            <v>669</v>
          </cell>
          <cell r="AB21" t="str">
            <v>105321-CES. RURAL  TONGOY</v>
          </cell>
          <cell r="AC21">
            <v>4</v>
          </cell>
          <cell r="AD21">
            <v>1</v>
          </cell>
          <cell r="AF21">
            <v>3</v>
          </cell>
          <cell r="AG21">
            <v>1</v>
          </cell>
          <cell r="AH21">
            <v>1</v>
          </cell>
          <cell r="AJ21">
            <v>5</v>
          </cell>
          <cell r="AK21">
            <v>2</v>
          </cell>
          <cell r="AL21">
            <v>4</v>
          </cell>
          <cell r="AM21">
            <v>21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</v>
          </cell>
          <cell r="R22">
            <v>59</v>
          </cell>
          <cell r="S22">
            <v>811</v>
          </cell>
          <cell r="AB22" t="str">
            <v>105323-CES. DR. SERGIO AGUILAR</v>
          </cell>
          <cell r="AC22">
            <v>1</v>
          </cell>
          <cell r="AD22">
            <v>3</v>
          </cell>
          <cell r="AJ22">
            <v>3</v>
          </cell>
          <cell r="AL22">
            <v>1</v>
          </cell>
          <cell r="AM22">
            <v>8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58</v>
          </cell>
          <cell r="R23">
            <v>64</v>
          </cell>
          <cell r="S23">
            <v>794</v>
          </cell>
          <cell r="AB23" t="str">
            <v xml:space="preserve">105404-P.S.R. EL TANGUE                         </v>
          </cell>
          <cell r="AG23">
            <v>4</v>
          </cell>
          <cell r="AM23">
            <v>4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17</v>
          </cell>
          <cell r="R24">
            <v>14</v>
          </cell>
          <cell r="S24">
            <v>170</v>
          </cell>
          <cell r="AB24" t="str">
            <v>105405-P.S.R. GUANAQUEROS</v>
          </cell>
          <cell r="AF24">
            <v>1</v>
          </cell>
          <cell r="AG24">
            <v>0</v>
          </cell>
          <cell r="AM24">
            <v>1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O25">
            <v>138</v>
          </cell>
          <cell r="P25">
            <v>43</v>
          </cell>
          <cell r="Q25">
            <v>59</v>
          </cell>
          <cell r="R25">
            <v>68</v>
          </cell>
          <cell r="S25">
            <v>497</v>
          </cell>
          <cell r="AB25" t="str">
            <v>105406-P.S.R. PAN DE AZUCAR</v>
          </cell>
          <cell r="AG25">
            <v>1</v>
          </cell>
          <cell r="AH25">
            <v>1</v>
          </cell>
          <cell r="AM25">
            <v>2</v>
          </cell>
        </row>
        <row r="26">
          <cell r="H26" t="str">
            <v>105405-P.S.R. GUANAQUEROS</v>
          </cell>
          <cell r="I26">
            <v>3</v>
          </cell>
          <cell r="K26">
            <v>3</v>
          </cell>
          <cell r="M26">
            <v>6</v>
          </cell>
          <cell r="N26">
            <v>2</v>
          </cell>
          <cell r="O26">
            <v>2</v>
          </cell>
          <cell r="P26">
            <v>1</v>
          </cell>
          <cell r="R26">
            <v>10</v>
          </cell>
          <cell r="S26">
            <v>27</v>
          </cell>
          <cell r="AB26" t="str">
            <v>105705-CECOF EL ALBA</v>
          </cell>
          <cell r="AC26">
            <v>2</v>
          </cell>
          <cell r="AE26">
            <v>5</v>
          </cell>
          <cell r="AH26">
            <v>4</v>
          </cell>
          <cell r="AJ26">
            <v>4</v>
          </cell>
          <cell r="AK26">
            <v>4</v>
          </cell>
          <cell r="AL26">
            <v>8</v>
          </cell>
          <cell r="AM26">
            <v>27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18</v>
          </cell>
          <cell r="R27">
            <v>34</v>
          </cell>
          <cell r="S27">
            <v>341</v>
          </cell>
          <cell r="AB27" t="str">
            <v>200273-CECOF PUNTA MIRA</v>
          </cell>
          <cell r="AL27">
            <v>3</v>
          </cell>
          <cell r="AM27">
            <v>3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L28">
            <v>2</v>
          </cell>
          <cell r="N28">
            <v>3</v>
          </cell>
          <cell r="P28">
            <v>1</v>
          </cell>
          <cell r="Q28">
            <v>4</v>
          </cell>
          <cell r="S28">
            <v>12</v>
          </cell>
          <cell r="AB28" t="str">
            <v>Total 04102-COQUIMBO</v>
          </cell>
          <cell r="AC28">
            <v>36</v>
          </cell>
          <cell r="AD28">
            <v>24</v>
          </cell>
          <cell r="AE28">
            <v>38</v>
          </cell>
          <cell r="AF28">
            <v>28</v>
          </cell>
          <cell r="AG28">
            <v>38</v>
          </cell>
          <cell r="AH28">
            <v>445</v>
          </cell>
          <cell r="AI28">
            <v>60</v>
          </cell>
          <cell r="AJ28">
            <v>71</v>
          </cell>
          <cell r="AK28">
            <v>56</v>
          </cell>
          <cell r="AL28">
            <v>45</v>
          </cell>
          <cell r="AM28">
            <v>841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7</v>
          </cell>
          <cell r="R29">
            <v>12</v>
          </cell>
          <cell r="S29">
            <v>59</v>
          </cell>
          <cell r="AB29" t="str">
            <v>04103-ANDACOLLO</v>
          </cell>
        </row>
        <row r="30">
          <cell r="H30" t="str">
            <v>200273-CECOF PUNTA MIRA</v>
          </cell>
          <cell r="R30">
            <v>57</v>
          </cell>
          <cell r="S30">
            <v>57</v>
          </cell>
          <cell r="AB30" t="str">
            <v>105106-HOSPITAL ANDACOLLO</v>
          </cell>
          <cell r="AD30">
            <v>1</v>
          </cell>
          <cell r="AE30">
            <v>2</v>
          </cell>
          <cell r="AF30">
            <v>25</v>
          </cell>
          <cell r="AG30">
            <v>34</v>
          </cell>
          <cell r="AJ30">
            <v>33</v>
          </cell>
          <cell r="AK30">
            <v>42</v>
          </cell>
          <cell r="AL30">
            <v>63</v>
          </cell>
          <cell r="AM30">
            <v>200</v>
          </cell>
        </row>
        <row r="31">
          <cell r="H31" t="str">
            <v>Total 04102-COQUIMBO</v>
          </cell>
          <cell r="I31">
            <v>326</v>
          </cell>
          <cell r="J31">
            <v>281</v>
          </cell>
          <cell r="K31">
            <v>374</v>
          </cell>
          <cell r="L31">
            <v>293</v>
          </cell>
          <cell r="M31">
            <v>348</v>
          </cell>
          <cell r="N31">
            <v>304</v>
          </cell>
          <cell r="O31">
            <v>499</v>
          </cell>
          <cell r="P31">
            <v>390</v>
          </cell>
          <cell r="Q31">
            <v>268</v>
          </cell>
          <cell r="R31">
            <v>354</v>
          </cell>
          <cell r="S31">
            <v>3437</v>
          </cell>
          <cell r="AB31" t="str">
            <v>Total 04103-ANDACOLLO</v>
          </cell>
          <cell r="AD31">
            <v>1</v>
          </cell>
          <cell r="AE31">
            <v>2</v>
          </cell>
          <cell r="AF31">
            <v>25</v>
          </cell>
          <cell r="AG31">
            <v>34</v>
          </cell>
          <cell r="AJ31">
            <v>33</v>
          </cell>
          <cell r="AK31">
            <v>42</v>
          </cell>
          <cell r="AL31">
            <v>63</v>
          </cell>
          <cell r="AM31">
            <v>200</v>
          </cell>
        </row>
        <row r="32">
          <cell r="H32" t="str">
            <v>04103-ANDACOLLO</v>
          </cell>
          <cell r="AB32" t="str">
            <v>04104-LA HIGUERA</v>
          </cell>
        </row>
        <row r="33">
          <cell r="H33" t="str">
            <v>105106-HOSPITAL 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38</v>
          </cell>
          <cell r="Q33">
            <v>14</v>
          </cell>
          <cell r="R33">
            <v>19</v>
          </cell>
          <cell r="S33">
            <v>194</v>
          </cell>
          <cell r="AB33" t="str">
            <v>105506-P.S.R. EL TRAPICHE</v>
          </cell>
          <cell r="AI33">
            <v>1</v>
          </cell>
          <cell r="AM33">
            <v>1</v>
          </cell>
        </row>
        <row r="34">
          <cell r="H34" t="str">
            <v>Total 04103-ANDACOLLO</v>
          </cell>
          <cell r="I34">
            <v>12</v>
          </cell>
          <cell r="J34">
            <v>18</v>
          </cell>
          <cell r="K34">
            <v>19</v>
          </cell>
          <cell r="L34">
            <v>25</v>
          </cell>
          <cell r="M34">
            <v>16</v>
          </cell>
          <cell r="N34">
            <v>10</v>
          </cell>
          <cell r="O34">
            <v>23</v>
          </cell>
          <cell r="P34">
            <v>38</v>
          </cell>
          <cell r="Q34">
            <v>14</v>
          </cell>
          <cell r="R34">
            <v>19</v>
          </cell>
          <cell r="S34">
            <v>194</v>
          </cell>
          <cell r="AB34" t="str">
            <v>Total 04104-LA HIGUERA</v>
          </cell>
          <cell r="AI34">
            <v>1</v>
          </cell>
          <cell r="AM34">
            <v>1</v>
          </cell>
        </row>
        <row r="35">
          <cell r="H35" t="str">
            <v>04104-LA HIGUERA</v>
          </cell>
          <cell r="AB35" t="str">
            <v>04105-PAIHUANO</v>
          </cell>
        </row>
        <row r="36">
          <cell r="H36" t="str">
            <v>105314-CES. LA HIGUERA</v>
          </cell>
          <cell r="J36">
            <v>1</v>
          </cell>
          <cell r="L36">
            <v>2</v>
          </cell>
          <cell r="M36">
            <v>2</v>
          </cell>
          <cell r="Q36">
            <v>1</v>
          </cell>
          <cell r="R36">
            <v>2</v>
          </cell>
          <cell r="S36">
            <v>8</v>
          </cell>
          <cell r="AB36" t="str">
            <v>105306-CES. PAIHUANO</v>
          </cell>
          <cell r="AF36">
            <v>2</v>
          </cell>
          <cell r="AH36">
            <v>2</v>
          </cell>
          <cell r="AI36">
            <v>1</v>
          </cell>
          <cell r="AJ36">
            <v>1</v>
          </cell>
          <cell r="AK36">
            <v>1</v>
          </cell>
          <cell r="AM36">
            <v>7</v>
          </cell>
        </row>
        <row r="37">
          <cell r="H37" t="str">
            <v xml:space="preserve">105500-P.S.R. CALETA HORNOS        </v>
          </cell>
          <cell r="I37">
            <v>1</v>
          </cell>
          <cell r="K37">
            <v>2</v>
          </cell>
          <cell r="M37">
            <v>5</v>
          </cell>
          <cell r="O37">
            <v>5</v>
          </cell>
          <cell r="S37">
            <v>13</v>
          </cell>
          <cell r="AB37" t="str">
            <v>105475-P.S.R. HORCON</v>
          </cell>
          <cell r="AD37">
            <v>1</v>
          </cell>
          <cell r="AJ37">
            <v>1</v>
          </cell>
          <cell r="AM37">
            <v>2</v>
          </cell>
        </row>
        <row r="38">
          <cell r="H38" t="str">
            <v>105505-P.S.R. LOS CHOROS</v>
          </cell>
          <cell r="O38">
            <v>1</v>
          </cell>
          <cell r="R38">
            <v>1</v>
          </cell>
          <cell r="S38">
            <v>2</v>
          </cell>
          <cell r="AB38" t="str">
            <v>105477-P.S.R. PISCO ELQUI</v>
          </cell>
          <cell r="AC38">
            <v>1</v>
          </cell>
          <cell r="AH38">
            <v>1</v>
          </cell>
          <cell r="AK38">
            <v>1</v>
          </cell>
          <cell r="AM38">
            <v>3</v>
          </cell>
        </row>
        <row r="39">
          <cell r="H39" t="str">
            <v>105506-P.S.R. EL TRAPICHE</v>
          </cell>
          <cell r="I39">
            <v>4</v>
          </cell>
          <cell r="K39">
            <v>2</v>
          </cell>
          <cell r="S39">
            <v>6</v>
          </cell>
          <cell r="AB39" t="str">
            <v>Total 04105-PAIHUANO</v>
          </cell>
          <cell r="AC39">
            <v>1</v>
          </cell>
          <cell r="AD39">
            <v>1</v>
          </cell>
          <cell r="AF39">
            <v>2</v>
          </cell>
          <cell r="AH39">
            <v>3</v>
          </cell>
          <cell r="AI39">
            <v>1</v>
          </cell>
          <cell r="AJ39">
            <v>2</v>
          </cell>
          <cell r="AK39">
            <v>2</v>
          </cell>
          <cell r="AM39">
            <v>12</v>
          </cell>
        </row>
        <row r="40">
          <cell r="H40" t="str">
            <v>Total 04104-LA HIGUERA</v>
          </cell>
          <cell r="I40">
            <v>5</v>
          </cell>
          <cell r="J40">
            <v>1</v>
          </cell>
          <cell r="K40">
            <v>4</v>
          </cell>
          <cell r="L40">
            <v>2</v>
          </cell>
          <cell r="M40">
            <v>7</v>
          </cell>
          <cell r="O40">
            <v>6</v>
          </cell>
          <cell r="Q40">
            <v>1</v>
          </cell>
          <cell r="R40">
            <v>3</v>
          </cell>
          <cell r="S40">
            <v>29</v>
          </cell>
          <cell r="AB40" t="str">
            <v>04106-VICUÑA</v>
          </cell>
        </row>
        <row r="41">
          <cell r="H41" t="str">
            <v>04105-PAIHUANO</v>
          </cell>
          <cell r="AB41" t="str">
            <v>105107-HOSPITAL VICUÑA</v>
          </cell>
          <cell r="AC41">
            <v>23</v>
          </cell>
          <cell r="AD41">
            <v>16</v>
          </cell>
          <cell r="AE41">
            <v>12</v>
          </cell>
          <cell r="AF41">
            <v>3</v>
          </cell>
          <cell r="AG41">
            <v>9</v>
          </cell>
          <cell r="AH41">
            <v>1</v>
          </cell>
          <cell r="AI41">
            <v>12</v>
          </cell>
          <cell r="AJ41">
            <v>3</v>
          </cell>
          <cell r="AK41">
            <v>7</v>
          </cell>
          <cell r="AL41">
            <v>10</v>
          </cell>
          <cell r="AM41">
            <v>96</v>
          </cell>
        </row>
        <row r="42">
          <cell r="H42" t="str">
            <v>105306-CES. PAIHUANO</v>
          </cell>
          <cell r="I42">
            <v>15</v>
          </cell>
          <cell r="J42">
            <v>14</v>
          </cell>
          <cell r="K42">
            <v>18</v>
          </cell>
          <cell r="L42">
            <v>12</v>
          </cell>
          <cell r="M42">
            <v>29</v>
          </cell>
          <cell r="N42">
            <v>19</v>
          </cell>
          <cell r="O42">
            <v>16</v>
          </cell>
          <cell r="P42">
            <v>17</v>
          </cell>
          <cell r="Q42">
            <v>21</v>
          </cell>
          <cell r="R42">
            <v>27</v>
          </cell>
          <cell r="S42">
            <v>188</v>
          </cell>
          <cell r="AB42" t="str">
            <v>105468-P.S.R. EL MOLLE</v>
          </cell>
          <cell r="AG42">
            <v>2</v>
          </cell>
          <cell r="AI42">
            <v>1</v>
          </cell>
          <cell r="AM42">
            <v>3</v>
          </cell>
        </row>
        <row r="43">
          <cell r="H43" t="str">
            <v>105475-P.S.R. HORCON</v>
          </cell>
          <cell r="I43">
            <v>1</v>
          </cell>
          <cell r="K43">
            <v>1</v>
          </cell>
          <cell r="L43">
            <v>1</v>
          </cell>
          <cell r="N43">
            <v>2</v>
          </cell>
          <cell r="O43">
            <v>3</v>
          </cell>
          <cell r="P43">
            <v>2</v>
          </cell>
          <cell r="Q43">
            <v>3</v>
          </cell>
          <cell r="R43">
            <v>1</v>
          </cell>
          <cell r="S43">
            <v>14</v>
          </cell>
          <cell r="AB43" t="str">
            <v>105471-P.S.R. PERALILLO</v>
          </cell>
          <cell r="AC43">
            <v>2</v>
          </cell>
          <cell r="AH43">
            <v>0</v>
          </cell>
          <cell r="AM43">
            <v>2</v>
          </cell>
        </row>
        <row r="44">
          <cell r="H44" t="str">
            <v>105476-P.S.R. MONTE GRANDE</v>
          </cell>
          <cell r="I44">
            <v>2</v>
          </cell>
          <cell r="J44">
            <v>1</v>
          </cell>
          <cell r="K44">
            <v>3</v>
          </cell>
          <cell r="L44">
            <v>3</v>
          </cell>
          <cell r="M44">
            <v>2</v>
          </cell>
          <cell r="N44">
            <v>1</v>
          </cell>
          <cell r="O44">
            <v>1</v>
          </cell>
          <cell r="P44">
            <v>1</v>
          </cell>
          <cell r="Q44">
            <v>1</v>
          </cell>
          <cell r="R44">
            <v>1</v>
          </cell>
          <cell r="S44">
            <v>16</v>
          </cell>
          <cell r="AB44" t="str">
            <v>105473-P.S.R. TALCUNA</v>
          </cell>
          <cell r="AH44">
            <v>2</v>
          </cell>
          <cell r="AM44">
            <v>2</v>
          </cell>
        </row>
        <row r="45">
          <cell r="H45" t="str">
            <v>105477-P.S.R. PISCO ELQUI</v>
          </cell>
          <cell r="J45">
            <v>4</v>
          </cell>
          <cell r="K45">
            <v>1</v>
          </cell>
          <cell r="L45">
            <v>10</v>
          </cell>
          <cell r="M45">
            <v>5</v>
          </cell>
          <cell r="N45">
            <v>5</v>
          </cell>
          <cell r="O45">
            <v>8</v>
          </cell>
          <cell r="P45">
            <v>4</v>
          </cell>
          <cell r="Q45">
            <v>5</v>
          </cell>
          <cell r="R45">
            <v>8</v>
          </cell>
          <cell r="S45">
            <v>50</v>
          </cell>
          <cell r="AB45" t="str">
            <v>105502-P.S.R. CALINGASTA</v>
          </cell>
          <cell r="AC45">
            <v>8</v>
          </cell>
          <cell r="AE45">
            <v>1</v>
          </cell>
          <cell r="AI45">
            <v>5</v>
          </cell>
          <cell r="AM45">
            <v>14</v>
          </cell>
        </row>
        <row r="46">
          <cell r="H46" t="str">
            <v>Total 04105-PAIHUANO</v>
          </cell>
          <cell r="I46">
            <v>18</v>
          </cell>
          <cell r="J46">
            <v>19</v>
          </cell>
          <cell r="K46">
            <v>23</v>
          </cell>
          <cell r="L46">
            <v>26</v>
          </cell>
          <cell r="M46">
            <v>36</v>
          </cell>
          <cell r="N46">
            <v>27</v>
          </cell>
          <cell r="O46">
            <v>28</v>
          </cell>
          <cell r="P46">
            <v>24</v>
          </cell>
          <cell r="Q46">
            <v>30</v>
          </cell>
          <cell r="R46">
            <v>37</v>
          </cell>
          <cell r="S46">
            <v>268</v>
          </cell>
          <cell r="AB46" t="str">
            <v>105509-P.S.R. GUALLIGUAICA</v>
          </cell>
          <cell r="AG46">
            <v>3</v>
          </cell>
          <cell r="AM46">
            <v>3</v>
          </cell>
        </row>
        <row r="47">
          <cell r="H47" t="str">
            <v>04106-VICUÑA</v>
          </cell>
          <cell r="AB47" t="str">
            <v>Total 04106-VICUÑA</v>
          </cell>
          <cell r="AC47">
            <v>33</v>
          </cell>
          <cell r="AD47">
            <v>16</v>
          </cell>
          <cell r="AE47">
            <v>13</v>
          </cell>
          <cell r="AF47">
            <v>3</v>
          </cell>
          <cell r="AG47">
            <v>14</v>
          </cell>
          <cell r="AH47">
            <v>3</v>
          </cell>
          <cell r="AI47">
            <v>18</v>
          </cell>
          <cell r="AJ47">
            <v>3</v>
          </cell>
          <cell r="AK47">
            <v>7</v>
          </cell>
          <cell r="AL47">
            <v>10</v>
          </cell>
          <cell r="AM47">
            <v>120</v>
          </cell>
        </row>
        <row r="48">
          <cell r="H48" t="str">
            <v>105107-HOSPITAL VICUÑA</v>
          </cell>
          <cell r="I48">
            <v>36</v>
          </cell>
          <cell r="J48">
            <v>28</v>
          </cell>
          <cell r="K48">
            <v>29</v>
          </cell>
          <cell r="L48">
            <v>18</v>
          </cell>
          <cell r="M48">
            <v>33</v>
          </cell>
          <cell r="N48">
            <v>20</v>
          </cell>
          <cell r="O48">
            <v>31</v>
          </cell>
          <cell r="P48">
            <v>33</v>
          </cell>
          <cell r="Q48">
            <v>25</v>
          </cell>
          <cell r="R48">
            <v>19</v>
          </cell>
          <cell r="S48">
            <v>272</v>
          </cell>
          <cell r="AB48" t="str">
            <v>04201-ILLAPEL</v>
          </cell>
        </row>
        <row r="49">
          <cell r="H49" t="str">
            <v>105467-P.S.R. DIAGUITAS</v>
          </cell>
          <cell r="M49">
            <v>1</v>
          </cell>
          <cell r="N49">
            <v>2</v>
          </cell>
          <cell r="O49">
            <v>5</v>
          </cell>
          <cell r="P49">
            <v>2</v>
          </cell>
          <cell r="Q49">
            <v>4</v>
          </cell>
          <cell r="R49">
            <v>4</v>
          </cell>
          <cell r="S49">
            <v>18</v>
          </cell>
          <cell r="AB49" t="str">
            <v>105103-HOSPITAL ILLAPEL</v>
          </cell>
          <cell r="AC49">
            <v>3</v>
          </cell>
          <cell r="AD49">
            <v>1</v>
          </cell>
          <cell r="AE49">
            <v>10</v>
          </cell>
          <cell r="AF49">
            <v>14</v>
          </cell>
          <cell r="AG49">
            <v>7</v>
          </cell>
          <cell r="AH49">
            <v>1</v>
          </cell>
          <cell r="AI49">
            <v>6</v>
          </cell>
          <cell r="AK49">
            <v>4</v>
          </cell>
          <cell r="AM49">
            <v>46</v>
          </cell>
        </row>
        <row r="50">
          <cell r="H50" t="str">
            <v>105468-P.S.R. EL MOLLE</v>
          </cell>
          <cell r="K50">
            <v>6</v>
          </cell>
          <cell r="L50">
            <v>1</v>
          </cell>
          <cell r="M50">
            <v>2</v>
          </cell>
          <cell r="N50">
            <v>1</v>
          </cell>
          <cell r="O50">
            <v>1</v>
          </cell>
          <cell r="P50">
            <v>1</v>
          </cell>
          <cell r="Q50">
            <v>6</v>
          </cell>
          <cell r="R50">
            <v>3</v>
          </cell>
          <cell r="S50">
            <v>21</v>
          </cell>
          <cell r="AB50" t="str">
            <v>105326-CESFAM SAN RAFAEL</v>
          </cell>
          <cell r="AD50">
            <v>1</v>
          </cell>
          <cell r="AG50">
            <v>19</v>
          </cell>
          <cell r="AH50">
            <v>17</v>
          </cell>
          <cell r="AM50">
            <v>37</v>
          </cell>
        </row>
        <row r="51">
          <cell r="H51" t="str">
            <v>105469-P.S.R. EL TAMBO</v>
          </cell>
          <cell r="K51">
            <v>3</v>
          </cell>
          <cell r="L51">
            <v>2</v>
          </cell>
          <cell r="M51">
            <v>1</v>
          </cell>
          <cell r="N51">
            <v>6</v>
          </cell>
          <cell r="O51">
            <v>3</v>
          </cell>
          <cell r="P51">
            <v>1</v>
          </cell>
          <cell r="Q51">
            <v>2</v>
          </cell>
          <cell r="R51">
            <v>2</v>
          </cell>
          <cell r="S51">
            <v>20</v>
          </cell>
          <cell r="AB51" t="str">
            <v xml:space="preserve">105443-P.S.R. CARCAMO                   </v>
          </cell>
          <cell r="AF51">
            <v>1</v>
          </cell>
          <cell r="AJ51">
            <v>2</v>
          </cell>
          <cell r="AM51">
            <v>3</v>
          </cell>
        </row>
        <row r="52">
          <cell r="H52" t="str">
            <v>105470-P.S.R. HUANTA</v>
          </cell>
          <cell r="P52">
            <v>1</v>
          </cell>
          <cell r="S52">
            <v>1</v>
          </cell>
          <cell r="AB52" t="str">
            <v>105444-P.S.R. HUINTIL</v>
          </cell>
          <cell r="AK52">
            <v>1</v>
          </cell>
          <cell r="AM52">
            <v>1</v>
          </cell>
        </row>
        <row r="53">
          <cell r="H53" t="str">
            <v>105471-P.S.R. PERALILLO</v>
          </cell>
          <cell r="I53">
            <v>2</v>
          </cell>
          <cell r="K53">
            <v>9</v>
          </cell>
          <cell r="L53">
            <v>4</v>
          </cell>
          <cell r="M53">
            <v>2</v>
          </cell>
          <cell r="N53">
            <v>5</v>
          </cell>
          <cell r="O53">
            <v>10</v>
          </cell>
          <cell r="P53">
            <v>4</v>
          </cell>
          <cell r="Q53">
            <v>7</v>
          </cell>
          <cell r="R53">
            <v>2</v>
          </cell>
          <cell r="S53">
            <v>45</v>
          </cell>
          <cell r="AB53" t="str">
            <v>105445-P.S.R. LIMAHUIDA</v>
          </cell>
          <cell r="AL53">
            <v>2</v>
          </cell>
          <cell r="AM53">
            <v>2</v>
          </cell>
        </row>
        <row r="54">
          <cell r="H54" t="str">
            <v>105472-P.S.R. RIVADAVIA</v>
          </cell>
          <cell r="N54">
            <v>11</v>
          </cell>
          <cell r="O54">
            <v>2</v>
          </cell>
          <cell r="P54">
            <v>2</v>
          </cell>
          <cell r="Q54">
            <v>5</v>
          </cell>
          <cell r="R54">
            <v>3</v>
          </cell>
          <cell r="S54">
            <v>23</v>
          </cell>
          <cell r="AB54" t="str">
            <v>105447-P.S.R. PERALILLO</v>
          </cell>
          <cell r="AJ54">
            <v>2</v>
          </cell>
          <cell r="AK54">
            <v>1</v>
          </cell>
          <cell r="AM54">
            <v>3</v>
          </cell>
        </row>
        <row r="55">
          <cell r="H55" t="str">
            <v>105473-P.S.R. TALCUNA</v>
          </cell>
          <cell r="J55">
            <v>2</v>
          </cell>
          <cell r="K55">
            <v>3</v>
          </cell>
          <cell r="M55">
            <v>1</v>
          </cell>
          <cell r="N55">
            <v>3</v>
          </cell>
          <cell r="O55">
            <v>5</v>
          </cell>
          <cell r="P55">
            <v>2</v>
          </cell>
          <cell r="Q55">
            <v>1</v>
          </cell>
          <cell r="S55">
            <v>17</v>
          </cell>
          <cell r="AB55" t="str">
            <v>105449-P.S.R. TUNGA NORTE</v>
          </cell>
          <cell r="AJ55">
            <v>1</v>
          </cell>
          <cell r="AM55">
            <v>1</v>
          </cell>
        </row>
        <row r="56">
          <cell r="H56" t="str">
            <v>105474-P.S.R. CHAPILCA</v>
          </cell>
          <cell r="N56">
            <v>1</v>
          </cell>
          <cell r="O56">
            <v>1</v>
          </cell>
          <cell r="P56">
            <v>1</v>
          </cell>
          <cell r="S56">
            <v>3</v>
          </cell>
          <cell r="AB56" t="str">
            <v>105485-P.S.R. PLAN DE HORNOS</v>
          </cell>
          <cell r="AF56">
            <v>1</v>
          </cell>
          <cell r="AM56">
            <v>1</v>
          </cell>
        </row>
        <row r="57">
          <cell r="H57" t="str">
            <v>105502-P.S.R. CALINGASTA</v>
          </cell>
          <cell r="I57">
            <v>6</v>
          </cell>
          <cell r="J57">
            <v>14</v>
          </cell>
          <cell r="K57">
            <v>12</v>
          </cell>
          <cell r="L57">
            <v>4</v>
          </cell>
          <cell r="M57">
            <v>4</v>
          </cell>
          <cell r="N57">
            <v>6</v>
          </cell>
          <cell r="O57">
            <v>22</v>
          </cell>
          <cell r="P57">
            <v>17</v>
          </cell>
          <cell r="Q57">
            <v>13</v>
          </cell>
          <cell r="R57">
            <v>9</v>
          </cell>
          <cell r="S57">
            <v>107</v>
          </cell>
          <cell r="AB57" t="str">
            <v>105487-P.S.R. CAÑAS UNO</v>
          </cell>
          <cell r="AF57">
            <v>1</v>
          </cell>
          <cell r="AJ57">
            <v>1</v>
          </cell>
          <cell r="AM57">
            <v>2</v>
          </cell>
        </row>
        <row r="58">
          <cell r="H58" t="str">
            <v>105509-P.S.R. GUALLIGUAICA</v>
          </cell>
          <cell r="L58">
            <v>1</v>
          </cell>
          <cell r="N58">
            <v>1</v>
          </cell>
          <cell r="P58">
            <v>3</v>
          </cell>
          <cell r="Q58">
            <v>2</v>
          </cell>
          <cell r="S58">
            <v>7</v>
          </cell>
          <cell r="AB58" t="str">
            <v>Total 04201-ILLAPEL</v>
          </cell>
          <cell r="AC58">
            <v>3</v>
          </cell>
          <cell r="AD58">
            <v>2</v>
          </cell>
          <cell r="AE58">
            <v>10</v>
          </cell>
          <cell r="AF58">
            <v>17</v>
          </cell>
          <cell r="AG58">
            <v>26</v>
          </cell>
          <cell r="AH58">
            <v>18</v>
          </cell>
          <cell r="AI58">
            <v>6</v>
          </cell>
          <cell r="AJ58">
            <v>6</v>
          </cell>
          <cell r="AK58">
            <v>6</v>
          </cell>
          <cell r="AL58">
            <v>2</v>
          </cell>
          <cell r="AM58">
            <v>96</v>
          </cell>
        </row>
        <row r="59">
          <cell r="H59" t="str">
            <v>Total 04106-VICUÑA</v>
          </cell>
          <cell r="I59">
            <v>44</v>
          </cell>
          <cell r="J59">
            <v>44</v>
          </cell>
          <cell r="K59">
            <v>62</v>
          </cell>
          <cell r="L59">
            <v>30</v>
          </cell>
          <cell r="M59">
            <v>44</v>
          </cell>
          <cell r="N59">
            <v>56</v>
          </cell>
          <cell r="O59">
            <v>80</v>
          </cell>
          <cell r="P59">
            <v>67</v>
          </cell>
          <cell r="Q59">
            <v>65</v>
          </cell>
          <cell r="R59">
            <v>42</v>
          </cell>
          <cell r="S59">
            <v>534</v>
          </cell>
          <cell r="AB59" t="str">
            <v>04202-CANELA</v>
          </cell>
        </row>
        <row r="60">
          <cell r="H60" t="str">
            <v>04201-ILLAPEL</v>
          </cell>
          <cell r="AB60" t="str">
            <v>105309-CES. RURAL CANELA</v>
          </cell>
          <cell r="AG60">
            <v>1</v>
          </cell>
          <cell r="AJ60">
            <v>1</v>
          </cell>
          <cell r="AK60">
            <v>1</v>
          </cell>
          <cell r="AL60">
            <v>1</v>
          </cell>
          <cell r="AM60">
            <v>4</v>
          </cell>
        </row>
        <row r="61">
          <cell r="H61" t="str">
            <v>105103-HOSPITAL ILLAPEL</v>
          </cell>
          <cell r="I61">
            <v>51</v>
          </cell>
          <cell r="J61">
            <v>38</v>
          </cell>
          <cell r="K61">
            <v>86</v>
          </cell>
          <cell r="L61">
            <v>56</v>
          </cell>
          <cell r="M61">
            <v>61</v>
          </cell>
          <cell r="N61">
            <v>44</v>
          </cell>
          <cell r="O61">
            <v>26</v>
          </cell>
          <cell r="Q61">
            <v>30</v>
          </cell>
          <cell r="S61">
            <v>392</v>
          </cell>
          <cell r="AB61" t="str">
            <v>Total 04202-CANELA</v>
          </cell>
          <cell r="AG61">
            <v>1</v>
          </cell>
          <cell r="AJ61">
            <v>1</v>
          </cell>
          <cell r="AK61">
            <v>1</v>
          </cell>
          <cell r="AL61">
            <v>1</v>
          </cell>
          <cell r="AM61">
            <v>4</v>
          </cell>
        </row>
        <row r="62">
          <cell r="H62" t="str">
            <v>105326-CESFAM SAN RAFAEL</v>
          </cell>
          <cell r="K62">
            <v>9</v>
          </cell>
          <cell r="M62">
            <v>4</v>
          </cell>
          <cell r="N62">
            <v>7</v>
          </cell>
          <cell r="O62">
            <v>3</v>
          </cell>
          <cell r="P62">
            <v>4</v>
          </cell>
          <cell r="Q62">
            <v>18</v>
          </cell>
          <cell r="R62">
            <v>17</v>
          </cell>
          <cell r="S62">
            <v>62</v>
          </cell>
          <cell r="AB62" t="str">
            <v>04203-LOS VILOS</v>
          </cell>
        </row>
        <row r="63">
          <cell r="H63" t="str">
            <v xml:space="preserve">105443-P.S.R. CARCAMO                   </v>
          </cell>
          <cell r="P63">
            <v>1</v>
          </cell>
          <cell r="R63">
            <v>3</v>
          </cell>
          <cell r="S63">
            <v>4</v>
          </cell>
          <cell r="AB63" t="str">
            <v>105108-HOSPITAL LOS VILOS</v>
          </cell>
          <cell r="AC63">
            <v>24</v>
          </cell>
          <cell r="AD63">
            <v>14</v>
          </cell>
          <cell r="AE63">
            <v>8</v>
          </cell>
          <cell r="AF63">
            <v>9</v>
          </cell>
          <cell r="AL63">
            <v>3</v>
          </cell>
          <cell r="AM63">
            <v>58</v>
          </cell>
        </row>
        <row r="64">
          <cell r="H64" t="str">
            <v>105444-P.S.R. HUINTIL</v>
          </cell>
          <cell r="K64">
            <v>1</v>
          </cell>
          <cell r="L64">
            <v>1</v>
          </cell>
          <cell r="R64">
            <v>1</v>
          </cell>
          <cell r="S64">
            <v>3</v>
          </cell>
          <cell r="AB64" t="str">
            <v xml:space="preserve">105478-P.S.R. CAIMANES                   </v>
          </cell>
          <cell r="AE64">
            <v>1</v>
          </cell>
          <cell r="AH64">
            <v>72</v>
          </cell>
          <cell r="AM64">
            <v>73</v>
          </cell>
        </row>
        <row r="65">
          <cell r="H65" t="str">
            <v>105445-P.S.R. LIMAHUIDA</v>
          </cell>
          <cell r="K65">
            <v>1</v>
          </cell>
          <cell r="Q65">
            <v>2</v>
          </cell>
          <cell r="S65">
            <v>3</v>
          </cell>
          <cell r="AB65" t="str">
            <v>105479-P.S.R. GUANGUALI</v>
          </cell>
          <cell r="AH65">
            <v>18</v>
          </cell>
          <cell r="AM65">
            <v>18</v>
          </cell>
        </row>
        <row r="66">
          <cell r="H66" t="str">
            <v>105446-P.S.R. MATANCILLA</v>
          </cell>
          <cell r="R66">
            <v>2</v>
          </cell>
          <cell r="S66">
            <v>2</v>
          </cell>
          <cell r="AB66" t="str">
            <v>105480-P.S.R. QUILIMARI</v>
          </cell>
          <cell r="AH66">
            <v>81</v>
          </cell>
          <cell r="AM66">
            <v>81</v>
          </cell>
        </row>
        <row r="67">
          <cell r="H67" t="str">
            <v>105447-P.S.R. PERALILLO</v>
          </cell>
          <cell r="R67">
            <v>1</v>
          </cell>
          <cell r="S67">
            <v>1</v>
          </cell>
          <cell r="AB67" t="str">
            <v>105481-P.S.R. TILAMA</v>
          </cell>
          <cell r="AF67">
            <v>2</v>
          </cell>
          <cell r="AG67">
            <v>1</v>
          </cell>
          <cell r="AM67">
            <v>3</v>
          </cell>
        </row>
        <row r="68">
          <cell r="H68" t="str">
            <v>105448-P.S.R. SANTA VIRGINIA</v>
          </cell>
          <cell r="P68">
            <v>3</v>
          </cell>
          <cell r="S68">
            <v>3</v>
          </cell>
          <cell r="AB68" t="str">
            <v>105511-P.S.R. LOS CONDORES</v>
          </cell>
          <cell r="AD68">
            <v>1</v>
          </cell>
          <cell r="AH68">
            <v>22</v>
          </cell>
          <cell r="AM68">
            <v>23</v>
          </cell>
        </row>
        <row r="69">
          <cell r="H69" t="str">
            <v>105449-P.S.R. TUNGA NORTE</v>
          </cell>
          <cell r="P69">
            <v>1</v>
          </cell>
          <cell r="S69">
            <v>1</v>
          </cell>
          <cell r="AB69" t="str">
            <v>Total 04203-LOS VILOS</v>
          </cell>
          <cell r="AC69">
            <v>24</v>
          </cell>
          <cell r="AD69">
            <v>15</v>
          </cell>
          <cell r="AE69">
            <v>9</v>
          </cell>
          <cell r="AF69">
            <v>11</v>
          </cell>
          <cell r="AG69">
            <v>1</v>
          </cell>
          <cell r="AH69">
            <v>193</v>
          </cell>
          <cell r="AL69">
            <v>3</v>
          </cell>
          <cell r="AM69">
            <v>256</v>
          </cell>
        </row>
        <row r="70">
          <cell r="H70" t="str">
            <v>105485-P.S.R. PLAN DE HORNOS</v>
          </cell>
          <cell r="Q70">
            <v>1</v>
          </cell>
          <cell r="S70">
            <v>1</v>
          </cell>
          <cell r="AB70" t="str">
            <v>04204-SALAMANCA</v>
          </cell>
        </row>
        <row r="71">
          <cell r="H71" t="str">
            <v>105487-P.S.R. CAÑAS UNO</v>
          </cell>
          <cell r="K71">
            <v>2</v>
          </cell>
          <cell r="P71">
            <v>2</v>
          </cell>
          <cell r="Q71">
            <v>3</v>
          </cell>
          <cell r="R71">
            <v>4</v>
          </cell>
          <cell r="S71">
            <v>11</v>
          </cell>
          <cell r="AB71" t="str">
            <v>105104-HOSPITAL SALAMANCA</v>
          </cell>
          <cell r="AC71">
            <v>43</v>
          </cell>
          <cell r="AF71">
            <v>22</v>
          </cell>
          <cell r="AG71">
            <v>13</v>
          </cell>
          <cell r="AH71">
            <v>14</v>
          </cell>
          <cell r="AI71">
            <v>9</v>
          </cell>
          <cell r="AJ71">
            <v>49</v>
          </cell>
          <cell r="AK71">
            <v>9</v>
          </cell>
          <cell r="AM71">
            <v>159</v>
          </cell>
        </row>
        <row r="72">
          <cell r="H72" t="str">
            <v>105504-P.S.R. SOCAVON</v>
          </cell>
          <cell r="P72">
            <v>0</v>
          </cell>
          <cell r="S72">
            <v>0</v>
          </cell>
          <cell r="AB72" t="str">
            <v xml:space="preserve">105452-P.S.R. CUNCUMEN                 </v>
          </cell>
          <cell r="AC72">
            <v>2</v>
          </cell>
          <cell r="AD72">
            <v>3</v>
          </cell>
          <cell r="AE72">
            <v>2</v>
          </cell>
          <cell r="AF72">
            <v>14</v>
          </cell>
          <cell r="AH72">
            <v>13</v>
          </cell>
          <cell r="AK72">
            <v>4</v>
          </cell>
          <cell r="AL72">
            <v>2</v>
          </cell>
          <cell r="AM72">
            <v>40</v>
          </cell>
        </row>
        <row r="73">
          <cell r="H73" t="str">
            <v>Total 04201-ILLAPEL</v>
          </cell>
          <cell r="I73">
            <v>51</v>
          </cell>
          <cell r="J73">
            <v>38</v>
          </cell>
          <cell r="K73">
            <v>99</v>
          </cell>
          <cell r="L73">
            <v>57</v>
          </cell>
          <cell r="M73">
            <v>65</v>
          </cell>
          <cell r="N73">
            <v>51</v>
          </cell>
          <cell r="O73">
            <v>29</v>
          </cell>
          <cell r="P73">
            <v>11</v>
          </cell>
          <cell r="Q73">
            <v>54</v>
          </cell>
          <cell r="R73">
            <v>28</v>
          </cell>
          <cell r="S73">
            <v>483</v>
          </cell>
          <cell r="AB73" t="str">
            <v>105454-P.S.R. CUNLAGUA</v>
          </cell>
          <cell r="AG73">
            <v>3</v>
          </cell>
          <cell r="AI73">
            <v>1</v>
          </cell>
          <cell r="AL73">
            <v>2</v>
          </cell>
          <cell r="AM73">
            <v>6</v>
          </cell>
        </row>
        <row r="74">
          <cell r="H74" t="str">
            <v>04202-CANELA</v>
          </cell>
          <cell r="AB74" t="str">
            <v>105455-P.S.R. CHILLEPIN</v>
          </cell>
          <cell r="AF74">
            <v>2</v>
          </cell>
          <cell r="AM74">
            <v>2</v>
          </cell>
        </row>
        <row r="75">
          <cell r="H75" t="str">
            <v>105309-CES. RURAL CANELA</v>
          </cell>
          <cell r="J75">
            <v>19</v>
          </cell>
          <cell r="K75">
            <v>9</v>
          </cell>
          <cell r="L75">
            <v>20</v>
          </cell>
          <cell r="M75">
            <v>11</v>
          </cell>
          <cell r="N75">
            <v>2</v>
          </cell>
          <cell r="O75">
            <v>6</v>
          </cell>
          <cell r="P75">
            <v>11</v>
          </cell>
          <cell r="Q75">
            <v>11</v>
          </cell>
          <cell r="R75">
            <v>19</v>
          </cell>
          <cell r="S75">
            <v>108</v>
          </cell>
          <cell r="AB75" t="str">
            <v>105456-P.S.R. LLIMPO</v>
          </cell>
          <cell r="AG75">
            <v>5</v>
          </cell>
          <cell r="AH75">
            <v>8</v>
          </cell>
          <cell r="AI75">
            <v>3</v>
          </cell>
          <cell r="AL75">
            <v>1</v>
          </cell>
          <cell r="AM75">
            <v>17</v>
          </cell>
        </row>
        <row r="76">
          <cell r="H76" t="str">
            <v xml:space="preserve">105450-P.S.R. MINCHA NORTE            </v>
          </cell>
          <cell r="L76">
            <v>7</v>
          </cell>
          <cell r="M76">
            <v>2</v>
          </cell>
          <cell r="N76">
            <v>1</v>
          </cell>
          <cell r="P76">
            <v>4</v>
          </cell>
          <cell r="R76">
            <v>1</v>
          </cell>
          <cell r="S76">
            <v>15</v>
          </cell>
          <cell r="AB76" t="str">
            <v>105457-P.S.R. SAN AGUSTIN</v>
          </cell>
          <cell r="AD76">
            <v>2</v>
          </cell>
          <cell r="AM76">
            <v>2</v>
          </cell>
        </row>
        <row r="77">
          <cell r="H77" t="str">
            <v>105451-P.S.R. AGUA FRIA</v>
          </cell>
          <cell r="K77">
            <v>4</v>
          </cell>
          <cell r="O77">
            <v>2</v>
          </cell>
          <cell r="Q77">
            <v>2</v>
          </cell>
          <cell r="R77">
            <v>2</v>
          </cell>
          <cell r="S77">
            <v>10</v>
          </cell>
          <cell r="AB77" t="str">
            <v>105458-P.S.R. TAHUINCO</v>
          </cell>
          <cell r="AF77">
            <v>1</v>
          </cell>
          <cell r="AH77">
            <v>1</v>
          </cell>
          <cell r="AM77">
            <v>2</v>
          </cell>
        </row>
        <row r="78">
          <cell r="H78" t="str">
            <v>105482-P.S.R. CANELA ALTA</v>
          </cell>
          <cell r="J78">
            <v>4</v>
          </cell>
          <cell r="S78">
            <v>4</v>
          </cell>
          <cell r="AB78" t="str">
            <v>105491-P.S.R. QUELEN BAJO</v>
          </cell>
          <cell r="AD78">
            <v>2</v>
          </cell>
          <cell r="AE78">
            <v>1</v>
          </cell>
          <cell r="AG78">
            <v>2</v>
          </cell>
          <cell r="AJ78">
            <v>4</v>
          </cell>
          <cell r="AK78">
            <v>6</v>
          </cell>
          <cell r="AL78">
            <v>1</v>
          </cell>
          <cell r="AM78">
            <v>16</v>
          </cell>
        </row>
        <row r="79">
          <cell r="H79" t="str">
            <v>105484-P.S.R. HUENTELAUQUEN</v>
          </cell>
          <cell r="K79">
            <v>4</v>
          </cell>
          <cell r="O79">
            <v>2</v>
          </cell>
          <cell r="P79">
            <v>2</v>
          </cell>
          <cell r="S79">
            <v>8</v>
          </cell>
          <cell r="AB79" t="str">
            <v>105492-P.S.R. CAMISA</v>
          </cell>
          <cell r="AD79">
            <v>2</v>
          </cell>
          <cell r="AG79">
            <v>3</v>
          </cell>
          <cell r="AH79">
            <v>6</v>
          </cell>
          <cell r="AJ79">
            <v>1</v>
          </cell>
          <cell r="AM79">
            <v>12</v>
          </cell>
        </row>
        <row r="80">
          <cell r="H80" t="str">
            <v>105488-P.S.R. ESPIRITU SANTO</v>
          </cell>
          <cell r="J80">
            <v>5</v>
          </cell>
          <cell r="K80">
            <v>2</v>
          </cell>
          <cell r="R80">
            <v>1</v>
          </cell>
          <cell r="S80">
            <v>8</v>
          </cell>
          <cell r="AB80" t="str">
            <v>105501-P.S.R. ARBOLEDA GRANDE</v>
          </cell>
          <cell r="AD80">
            <v>1</v>
          </cell>
          <cell r="AE80">
            <v>1</v>
          </cell>
          <cell r="AF80">
            <v>2</v>
          </cell>
          <cell r="AG80">
            <v>4</v>
          </cell>
          <cell r="AH80">
            <v>3</v>
          </cell>
          <cell r="AJ80">
            <v>7</v>
          </cell>
          <cell r="AL80">
            <v>1</v>
          </cell>
          <cell r="AM80">
            <v>19</v>
          </cell>
        </row>
        <row r="81">
          <cell r="H81" t="str">
            <v>105493-P.S.R. MINCHA SUR</v>
          </cell>
          <cell r="J81">
            <v>3</v>
          </cell>
          <cell r="K81">
            <v>3</v>
          </cell>
          <cell r="Q81">
            <v>1</v>
          </cell>
          <cell r="R81">
            <v>2</v>
          </cell>
          <cell r="S81">
            <v>9</v>
          </cell>
          <cell r="AB81" t="str">
            <v>Total 04204-SALAMANCA</v>
          </cell>
          <cell r="AC81">
            <v>45</v>
          </cell>
          <cell r="AD81">
            <v>10</v>
          </cell>
          <cell r="AE81">
            <v>4</v>
          </cell>
          <cell r="AF81">
            <v>41</v>
          </cell>
          <cell r="AG81">
            <v>30</v>
          </cell>
          <cell r="AH81">
            <v>45</v>
          </cell>
          <cell r="AI81">
            <v>13</v>
          </cell>
          <cell r="AJ81">
            <v>61</v>
          </cell>
          <cell r="AK81">
            <v>19</v>
          </cell>
          <cell r="AL81">
            <v>7</v>
          </cell>
          <cell r="AM81">
            <v>275</v>
          </cell>
        </row>
        <row r="82">
          <cell r="H82" t="str">
            <v>105497-P.S.R. JABONERIA</v>
          </cell>
          <cell r="K82">
            <v>4</v>
          </cell>
          <cell r="S82">
            <v>4</v>
          </cell>
          <cell r="AB82" t="str">
            <v>04301-OVALLE</v>
          </cell>
        </row>
        <row r="83">
          <cell r="H83" t="str">
            <v>Total 04202-CANELA</v>
          </cell>
          <cell r="J83">
            <v>31</v>
          </cell>
          <cell r="K83">
            <v>26</v>
          </cell>
          <cell r="L83">
            <v>27</v>
          </cell>
          <cell r="M83">
            <v>13</v>
          </cell>
          <cell r="N83">
            <v>3</v>
          </cell>
          <cell r="O83">
            <v>10</v>
          </cell>
          <cell r="P83">
            <v>17</v>
          </cell>
          <cell r="Q83">
            <v>14</v>
          </cell>
          <cell r="R83">
            <v>25</v>
          </cell>
          <cell r="S83">
            <v>166</v>
          </cell>
          <cell r="AB83" t="str">
            <v>105315-CES. RURAL C. DE TAMAYA</v>
          </cell>
          <cell r="AC83">
            <v>4</v>
          </cell>
          <cell r="AE83">
            <v>2</v>
          </cell>
          <cell r="AF83">
            <v>6</v>
          </cell>
          <cell r="AG83">
            <v>6</v>
          </cell>
          <cell r="AH83">
            <v>11</v>
          </cell>
          <cell r="AK83">
            <v>3</v>
          </cell>
          <cell r="AL83">
            <v>13</v>
          </cell>
          <cell r="AM83">
            <v>45</v>
          </cell>
        </row>
        <row r="84">
          <cell r="H84" t="str">
            <v>04203-LOS VILOS</v>
          </cell>
          <cell r="AB84" t="str">
            <v>105317-CES. JORGE JORDAN D.</v>
          </cell>
          <cell r="AC84">
            <v>3</v>
          </cell>
          <cell r="AE84">
            <v>6</v>
          </cell>
          <cell r="AF84">
            <v>8</v>
          </cell>
          <cell r="AG84">
            <v>2</v>
          </cell>
          <cell r="AH84">
            <v>5</v>
          </cell>
          <cell r="AK84">
            <v>4</v>
          </cell>
          <cell r="AL84">
            <v>2</v>
          </cell>
          <cell r="AM84">
            <v>30</v>
          </cell>
        </row>
        <row r="85">
          <cell r="H85" t="str">
            <v>105108-HOSPITAL LOS VILOS</v>
          </cell>
          <cell r="I85">
            <v>38</v>
          </cell>
          <cell r="J85">
            <v>35</v>
          </cell>
          <cell r="K85">
            <v>46</v>
          </cell>
          <cell r="L85">
            <v>43</v>
          </cell>
          <cell r="P85">
            <v>56</v>
          </cell>
          <cell r="R85">
            <v>43</v>
          </cell>
          <cell r="S85">
            <v>261</v>
          </cell>
          <cell r="AB85" t="str">
            <v>105322-CES. MARCOS MACUADA</v>
          </cell>
          <cell r="AC85">
            <v>6</v>
          </cell>
          <cell r="AD85">
            <v>11</v>
          </cell>
          <cell r="AE85">
            <v>46</v>
          </cell>
          <cell r="AF85">
            <v>2</v>
          </cell>
          <cell r="AG85">
            <v>3</v>
          </cell>
          <cell r="AH85">
            <v>16</v>
          </cell>
          <cell r="AI85">
            <v>27</v>
          </cell>
          <cell r="AJ85">
            <v>14</v>
          </cell>
          <cell r="AK85">
            <v>25</v>
          </cell>
          <cell r="AL85">
            <v>12</v>
          </cell>
          <cell r="AM85">
            <v>162</v>
          </cell>
        </row>
        <row r="86">
          <cell r="H86" t="str">
            <v xml:space="preserve">105478-P.S.R. CAIMANES                   </v>
          </cell>
          <cell r="J86">
            <v>1</v>
          </cell>
          <cell r="K86">
            <v>1</v>
          </cell>
          <cell r="L86">
            <v>1</v>
          </cell>
          <cell r="M86">
            <v>1</v>
          </cell>
          <cell r="N86">
            <v>1</v>
          </cell>
          <cell r="O86">
            <v>1</v>
          </cell>
          <cell r="S86">
            <v>6</v>
          </cell>
          <cell r="AB86" t="str">
            <v>105324-CES. SOTAQUI</v>
          </cell>
          <cell r="AC86">
            <v>17</v>
          </cell>
          <cell r="AE86">
            <v>2</v>
          </cell>
          <cell r="AF86">
            <v>6</v>
          </cell>
          <cell r="AG86">
            <v>14</v>
          </cell>
          <cell r="AH86">
            <v>1</v>
          </cell>
          <cell r="AI86">
            <v>1</v>
          </cell>
          <cell r="AJ86">
            <v>1</v>
          </cell>
          <cell r="AK86">
            <v>5</v>
          </cell>
          <cell r="AL86">
            <v>1</v>
          </cell>
          <cell r="AM86">
            <v>48</v>
          </cell>
        </row>
        <row r="87">
          <cell r="H87" t="str">
            <v>105479-P.S.R. GUANGUALI</v>
          </cell>
          <cell r="N87">
            <v>1</v>
          </cell>
          <cell r="P87">
            <v>1</v>
          </cell>
          <cell r="S87">
            <v>2</v>
          </cell>
          <cell r="AB87" t="str">
            <v>105415-P.S.R. BARRAZA</v>
          </cell>
          <cell r="AG87">
            <v>1</v>
          </cell>
          <cell r="AH87">
            <v>2</v>
          </cell>
          <cell r="AI87">
            <v>1</v>
          </cell>
          <cell r="AM87">
            <v>4</v>
          </cell>
        </row>
        <row r="88">
          <cell r="H88" t="str">
            <v>105480-P.S.R. QUILIMARI</v>
          </cell>
          <cell r="I88">
            <v>2</v>
          </cell>
          <cell r="S88">
            <v>2</v>
          </cell>
          <cell r="AB88" t="str">
            <v xml:space="preserve">105416-P.S.R. CAMARICO                  </v>
          </cell>
          <cell r="AE88">
            <v>1</v>
          </cell>
          <cell r="AF88">
            <v>1</v>
          </cell>
          <cell r="AM88">
            <v>2</v>
          </cell>
        </row>
        <row r="89">
          <cell r="H89" t="str">
            <v>105481-P.S.R. TILAMA</v>
          </cell>
          <cell r="M89">
            <v>1</v>
          </cell>
          <cell r="N89">
            <v>1</v>
          </cell>
          <cell r="S89">
            <v>2</v>
          </cell>
          <cell r="AB89" t="str">
            <v>105420-P.S.R. LIMARI</v>
          </cell>
          <cell r="AE89">
            <v>1</v>
          </cell>
          <cell r="AM89">
            <v>1</v>
          </cell>
        </row>
        <row r="90">
          <cell r="H90" t="str">
            <v>105511-P.S.R. LOS CONDORES</v>
          </cell>
          <cell r="N90">
            <v>1</v>
          </cell>
          <cell r="S90">
            <v>1</v>
          </cell>
          <cell r="AB90" t="str">
            <v>105507-P.S.R. HUAMALATA</v>
          </cell>
          <cell r="AF90">
            <v>1</v>
          </cell>
          <cell r="AM90">
            <v>1</v>
          </cell>
        </row>
        <row r="91">
          <cell r="H91" t="str">
            <v>Total 04203-LOS VILOS</v>
          </cell>
          <cell r="I91">
            <v>40</v>
          </cell>
          <cell r="J91">
            <v>36</v>
          </cell>
          <cell r="K91">
            <v>47</v>
          </cell>
          <cell r="L91">
            <v>44</v>
          </cell>
          <cell r="M91">
            <v>2</v>
          </cell>
          <cell r="N91">
            <v>4</v>
          </cell>
          <cell r="O91">
            <v>1</v>
          </cell>
          <cell r="P91">
            <v>57</v>
          </cell>
          <cell r="R91">
            <v>43</v>
          </cell>
          <cell r="S91">
            <v>274</v>
          </cell>
          <cell r="AB91" t="str">
            <v>105510-P.S.R. RECOLETA</v>
          </cell>
          <cell r="AE91">
            <v>1</v>
          </cell>
          <cell r="AM91">
            <v>1</v>
          </cell>
        </row>
        <row r="92">
          <cell r="H92" t="str">
            <v>04204-SALAMANCA</v>
          </cell>
          <cell r="AB92" t="str">
            <v>105722-CECOF SAN JOSE DE LA DEHESA</v>
          </cell>
          <cell r="AC92">
            <v>4</v>
          </cell>
          <cell r="AE92">
            <v>3</v>
          </cell>
          <cell r="AF92">
            <v>2</v>
          </cell>
          <cell r="AG92">
            <v>1</v>
          </cell>
          <cell r="AH92">
            <v>6</v>
          </cell>
          <cell r="AK92">
            <v>1</v>
          </cell>
          <cell r="AL92">
            <v>10</v>
          </cell>
          <cell r="AM92">
            <v>27</v>
          </cell>
        </row>
        <row r="93">
          <cell r="H93" t="str">
            <v>105104-HOSPITAL SALAMANCA</v>
          </cell>
          <cell r="I93">
            <v>20</v>
          </cell>
          <cell r="J93">
            <v>21</v>
          </cell>
          <cell r="K93">
            <v>37</v>
          </cell>
          <cell r="L93">
            <v>24</v>
          </cell>
          <cell r="M93">
            <v>49</v>
          </cell>
          <cell r="N93">
            <v>17</v>
          </cell>
          <cell r="O93">
            <v>13</v>
          </cell>
          <cell r="P93">
            <v>58</v>
          </cell>
          <cell r="Q93">
            <v>9</v>
          </cell>
          <cell r="R93">
            <v>80</v>
          </cell>
          <cell r="S93">
            <v>328</v>
          </cell>
          <cell r="AB93" t="str">
            <v>105723-CECOF LIMARI</v>
          </cell>
          <cell r="AC93">
            <v>4</v>
          </cell>
          <cell r="AF93">
            <v>2</v>
          </cell>
          <cell r="AH93">
            <v>10</v>
          </cell>
          <cell r="AI93">
            <v>15</v>
          </cell>
          <cell r="AJ93">
            <v>10</v>
          </cell>
          <cell r="AK93">
            <v>2</v>
          </cell>
          <cell r="AL93">
            <v>10</v>
          </cell>
          <cell r="AM93">
            <v>53</v>
          </cell>
        </row>
        <row r="94">
          <cell r="H94" t="str">
            <v xml:space="preserve">105452-P.S.R. CUNCUMEN                 </v>
          </cell>
          <cell r="I94">
            <v>5</v>
          </cell>
          <cell r="J94">
            <v>16</v>
          </cell>
          <cell r="K94">
            <v>28</v>
          </cell>
          <cell r="L94">
            <v>11</v>
          </cell>
          <cell r="M94">
            <v>11</v>
          </cell>
          <cell r="N94">
            <v>8</v>
          </cell>
          <cell r="O94">
            <v>10</v>
          </cell>
          <cell r="P94">
            <v>3</v>
          </cell>
          <cell r="Q94">
            <v>14</v>
          </cell>
          <cell r="R94">
            <v>17</v>
          </cell>
          <cell r="S94">
            <v>123</v>
          </cell>
          <cell r="AB94" t="str">
            <v>200367-CECOF COLONIA LIMARÍ</v>
          </cell>
          <cell r="AL94">
            <v>4</v>
          </cell>
          <cell r="AM94">
            <v>4</v>
          </cell>
        </row>
        <row r="95">
          <cell r="H95" t="str">
            <v>105453-P.S.R. TRANQUILLA</v>
          </cell>
          <cell r="I95">
            <v>1</v>
          </cell>
          <cell r="J95">
            <v>3</v>
          </cell>
          <cell r="K95">
            <v>2</v>
          </cell>
          <cell r="L95">
            <v>1</v>
          </cell>
          <cell r="M95">
            <v>2</v>
          </cell>
          <cell r="N95">
            <v>0</v>
          </cell>
          <cell r="O95">
            <v>2</v>
          </cell>
          <cell r="Q95">
            <v>1</v>
          </cell>
          <cell r="S95">
            <v>12</v>
          </cell>
          <cell r="AB95" t="str">
            <v>Total 04301-OVALLE</v>
          </cell>
          <cell r="AC95">
            <v>38</v>
          </cell>
          <cell r="AD95">
            <v>11</v>
          </cell>
          <cell r="AE95">
            <v>62</v>
          </cell>
          <cell r="AF95">
            <v>28</v>
          </cell>
          <cell r="AG95">
            <v>27</v>
          </cell>
          <cell r="AH95">
            <v>51</v>
          </cell>
          <cell r="AI95">
            <v>44</v>
          </cell>
          <cell r="AJ95">
            <v>25</v>
          </cell>
          <cell r="AK95">
            <v>40</v>
          </cell>
          <cell r="AL95">
            <v>52</v>
          </cell>
          <cell r="AM95">
            <v>378</v>
          </cell>
        </row>
        <row r="96">
          <cell r="H96" t="str">
            <v>105454-P.S.R. CUNLAGUA</v>
          </cell>
          <cell r="K96">
            <v>4</v>
          </cell>
          <cell r="P96">
            <v>1</v>
          </cell>
          <cell r="S96">
            <v>5</v>
          </cell>
          <cell r="AB96" t="str">
            <v>04302-COMBARBALÁ</v>
          </cell>
        </row>
        <row r="97">
          <cell r="H97" t="str">
            <v>105455-P.S.R. CHILLEPIN</v>
          </cell>
          <cell r="I97">
            <v>2</v>
          </cell>
          <cell r="J97">
            <v>1</v>
          </cell>
          <cell r="K97">
            <v>3</v>
          </cell>
          <cell r="L97">
            <v>6</v>
          </cell>
          <cell r="M97">
            <v>3</v>
          </cell>
          <cell r="N97">
            <v>2</v>
          </cell>
          <cell r="O97">
            <v>2</v>
          </cell>
          <cell r="P97">
            <v>1</v>
          </cell>
          <cell r="Q97">
            <v>1</v>
          </cell>
          <cell r="S97">
            <v>21</v>
          </cell>
          <cell r="AB97" t="str">
            <v>105105-HOSPITAL COMBARBALA</v>
          </cell>
          <cell r="AC97">
            <v>2</v>
          </cell>
          <cell r="AD97">
            <v>4</v>
          </cell>
          <cell r="AE97">
            <v>6</v>
          </cell>
          <cell r="AF97">
            <v>3</v>
          </cell>
          <cell r="AG97">
            <v>5</v>
          </cell>
          <cell r="AH97">
            <v>2</v>
          </cell>
          <cell r="AI97">
            <v>6</v>
          </cell>
          <cell r="AJ97">
            <v>26</v>
          </cell>
          <cell r="AL97">
            <v>1</v>
          </cell>
          <cell r="AM97">
            <v>55</v>
          </cell>
        </row>
        <row r="98">
          <cell r="H98" t="str">
            <v>105456-P.S.R. LLIMPO</v>
          </cell>
          <cell r="I98">
            <v>2</v>
          </cell>
          <cell r="J98">
            <v>1</v>
          </cell>
          <cell r="K98">
            <v>14</v>
          </cell>
          <cell r="L98">
            <v>3</v>
          </cell>
          <cell r="N98">
            <v>6</v>
          </cell>
          <cell r="O98">
            <v>4</v>
          </cell>
          <cell r="P98">
            <v>3</v>
          </cell>
          <cell r="R98">
            <v>1</v>
          </cell>
          <cell r="S98">
            <v>34</v>
          </cell>
          <cell r="AB98" t="str">
            <v>105434-P.S.R. SAN MARCOS</v>
          </cell>
          <cell r="AK98">
            <v>1</v>
          </cell>
          <cell r="AL98">
            <v>1</v>
          </cell>
          <cell r="AM98">
            <v>2</v>
          </cell>
        </row>
        <row r="99">
          <cell r="H99" t="str">
            <v>105457-P.S.R. SAN AGUSTIN</v>
          </cell>
          <cell r="K99">
            <v>1</v>
          </cell>
          <cell r="L99">
            <v>2</v>
          </cell>
          <cell r="M99">
            <v>2</v>
          </cell>
          <cell r="N99">
            <v>1</v>
          </cell>
          <cell r="O99">
            <v>1</v>
          </cell>
          <cell r="R99">
            <v>1</v>
          </cell>
          <cell r="S99">
            <v>8</v>
          </cell>
          <cell r="AB99" t="str">
            <v>105441-P.S.R. MANQUEHUA</v>
          </cell>
          <cell r="AD99">
            <v>3</v>
          </cell>
          <cell r="AE99">
            <v>3</v>
          </cell>
          <cell r="AJ99">
            <v>2</v>
          </cell>
          <cell r="AM99">
            <v>8</v>
          </cell>
        </row>
        <row r="100">
          <cell r="H100" t="str">
            <v>105458-P.S.R. TAHUINCO</v>
          </cell>
          <cell r="I100">
            <v>1</v>
          </cell>
          <cell r="K100">
            <v>1</v>
          </cell>
          <cell r="L100">
            <v>3</v>
          </cell>
          <cell r="M100">
            <v>1</v>
          </cell>
          <cell r="O100">
            <v>1</v>
          </cell>
          <cell r="Q100">
            <v>1</v>
          </cell>
          <cell r="R100">
            <v>1</v>
          </cell>
          <cell r="S100">
            <v>9</v>
          </cell>
          <cell r="AB100" t="str">
            <v xml:space="preserve">105459-P.S.R. BARRANCAS                </v>
          </cell>
          <cell r="AE100">
            <v>1</v>
          </cell>
          <cell r="AM100">
            <v>1</v>
          </cell>
        </row>
        <row r="101">
          <cell r="H101" t="str">
            <v>105491-P.S.R. QUELEN BAJO</v>
          </cell>
          <cell r="I101">
            <v>1</v>
          </cell>
          <cell r="K101">
            <v>7</v>
          </cell>
          <cell r="L101">
            <v>3</v>
          </cell>
          <cell r="P101">
            <v>2</v>
          </cell>
          <cell r="R101">
            <v>2</v>
          </cell>
          <cell r="S101">
            <v>15</v>
          </cell>
          <cell r="AB101" t="str">
            <v>105460-P.S.R. COGOTI 18</v>
          </cell>
          <cell r="AE101">
            <v>6</v>
          </cell>
          <cell r="AJ101">
            <v>1</v>
          </cell>
          <cell r="AK101">
            <v>1</v>
          </cell>
          <cell r="AM101">
            <v>8</v>
          </cell>
        </row>
        <row r="102">
          <cell r="H102" t="str">
            <v>105492-P.S.R. CAMISA</v>
          </cell>
          <cell r="J102">
            <v>3</v>
          </cell>
          <cell r="K102">
            <v>1</v>
          </cell>
          <cell r="L102">
            <v>2</v>
          </cell>
          <cell r="M102">
            <v>2</v>
          </cell>
          <cell r="N102">
            <v>2</v>
          </cell>
          <cell r="O102">
            <v>3</v>
          </cell>
          <cell r="P102">
            <v>1</v>
          </cell>
          <cell r="R102">
            <v>3</v>
          </cell>
          <cell r="S102">
            <v>17</v>
          </cell>
          <cell r="AB102" t="str">
            <v>105462-P.S.R. EL SAUCE</v>
          </cell>
          <cell r="AD102">
            <v>1</v>
          </cell>
          <cell r="AE102">
            <v>2</v>
          </cell>
          <cell r="AM102">
            <v>3</v>
          </cell>
        </row>
        <row r="103">
          <cell r="H103" t="str">
            <v>105501-P.S.R. ARBOLEDA GRANDE</v>
          </cell>
          <cell r="I103">
            <v>1</v>
          </cell>
          <cell r="J103">
            <v>3</v>
          </cell>
          <cell r="L103">
            <v>2</v>
          </cell>
          <cell r="M103">
            <v>2</v>
          </cell>
          <cell r="N103">
            <v>1</v>
          </cell>
          <cell r="O103">
            <v>1</v>
          </cell>
          <cell r="Q103">
            <v>1</v>
          </cell>
          <cell r="R103">
            <v>2</v>
          </cell>
          <cell r="S103">
            <v>13</v>
          </cell>
          <cell r="AB103" t="str">
            <v>105463-P.S.R. QUILITAPIA</v>
          </cell>
          <cell r="AE103">
            <v>3</v>
          </cell>
          <cell r="AJ103">
            <v>2</v>
          </cell>
          <cell r="AM103">
            <v>5</v>
          </cell>
        </row>
        <row r="104">
          <cell r="H104" t="str">
            <v>Total 04204-SALAMANCA</v>
          </cell>
          <cell r="I104">
            <v>33</v>
          </cell>
          <cell r="J104">
            <v>48</v>
          </cell>
          <cell r="K104">
            <v>98</v>
          </cell>
          <cell r="L104">
            <v>57</v>
          </cell>
          <cell r="M104">
            <v>72</v>
          </cell>
          <cell r="N104">
            <v>37</v>
          </cell>
          <cell r="O104">
            <v>37</v>
          </cell>
          <cell r="P104">
            <v>69</v>
          </cell>
          <cell r="Q104">
            <v>27</v>
          </cell>
          <cell r="R104">
            <v>107</v>
          </cell>
          <cell r="S104">
            <v>585</v>
          </cell>
          <cell r="AB104" t="str">
            <v>105465-P.S.R. RAMADILLA</v>
          </cell>
          <cell r="AE104">
            <v>1</v>
          </cell>
          <cell r="AM104">
            <v>1</v>
          </cell>
        </row>
        <row r="105">
          <cell r="H105" t="str">
            <v>04301-OVALLE</v>
          </cell>
          <cell r="AB105" t="str">
            <v>105490-P.S.R. EL DURAZNO</v>
          </cell>
          <cell r="AE105">
            <v>1</v>
          </cell>
          <cell r="AJ105">
            <v>2</v>
          </cell>
          <cell r="AM105">
            <v>3</v>
          </cell>
        </row>
        <row r="106">
          <cell r="H106" t="str">
            <v>105315-CES. RURAL C. DE TAMAYA</v>
          </cell>
          <cell r="I106">
            <v>4</v>
          </cell>
          <cell r="J106">
            <v>4</v>
          </cell>
          <cell r="K106">
            <v>9</v>
          </cell>
          <cell r="L106">
            <v>17</v>
          </cell>
          <cell r="M106">
            <v>22</v>
          </cell>
          <cell r="N106">
            <v>31</v>
          </cell>
          <cell r="O106">
            <v>15</v>
          </cell>
          <cell r="Q106">
            <v>5</v>
          </cell>
          <cell r="R106">
            <v>5</v>
          </cell>
          <cell r="S106">
            <v>112</v>
          </cell>
          <cell r="AB106" t="str">
            <v>Total 04302-COMBARBALÁ</v>
          </cell>
          <cell r="AC106">
            <v>2</v>
          </cell>
          <cell r="AD106">
            <v>8</v>
          </cell>
          <cell r="AE106">
            <v>23</v>
          </cell>
          <cell r="AF106">
            <v>3</v>
          </cell>
          <cell r="AG106">
            <v>5</v>
          </cell>
          <cell r="AH106">
            <v>2</v>
          </cell>
          <cell r="AI106">
            <v>6</v>
          </cell>
          <cell r="AJ106">
            <v>33</v>
          </cell>
          <cell r="AK106">
            <v>2</v>
          </cell>
          <cell r="AL106">
            <v>2</v>
          </cell>
          <cell r="AM106">
            <v>86</v>
          </cell>
        </row>
        <row r="107">
          <cell r="H107" t="str">
            <v>105317-CES. JORGE JORDAN D.</v>
          </cell>
          <cell r="I107">
            <v>38</v>
          </cell>
          <cell r="J107">
            <v>24</v>
          </cell>
          <cell r="K107">
            <v>64</v>
          </cell>
          <cell r="L107">
            <v>55</v>
          </cell>
          <cell r="M107">
            <v>54</v>
          </cell>
          <cell r="N107">
            <v>59</v>
          </cell>
          <cell r="O107">
            <v>19</v>
          </cell>
          <cell r="Q107">
            <v>29</v>
          </cell>
          <cell r="R107">
            <v>18</v>
          </cell>
          <cell r="S107">
            <v>360</v>
          </cell>
          <cell r="AB107" t="str">
            <v>04304-MONTE PATRIA</v>
          </cell>
        </row>
        <row r="108">
          <cell r="H108" t="str">
            <v>105322-CES. MARCOS MACUADA</v>
          </cell>
          <cell r="I108">
            <v>80</v>
          </cell>
          <cell r="J108">
            <v>85</v>
          </cell>
          <cell r="K108">
            <v>152</v>
          </cell>
          <cell r="L108">
            <v>79</v>
          </cell>
          <cell r="M108">
            <v>88</v>
          </cell>
          <cell r="N108">
            <v>100</v>
          </cell>
          <cell r="O108">
            <v>112</v>
          </cell>
          <cell r="P108">
            <v>116</v>
          </cell>
          <cell r="Q108">
            <v>62</v>
          </cell>
          <cell r="R108">
            <v>87</v>
          </cell>
          <cell r="S108">
            <v>961</v>
          </cell>
          <cell r="AB108" t="str">
            <v>105307-CES. RURAL MONTE PATRIA</v>
          </cell>
          <cell r="AC108">
            <v>11</v>
          </cell>
          <cell r="AE108">
            <v>2</v>
          </cell>
          <cell r="AH108">
            <v>1</v>
          </cell>
          <cell r="AI108">
            <v>3</v>
          </cell>
          <cell r="AL108">
            <v>1</v>
          </cell>
          <cell r="AM108">
            <v>18</v>
          </cell>
        </row>
        <row r="109">
          <cell r="H109" t="str">
            <v>105324-CES. SOTAQUI</v>
          </cell>
          <cell r="I109">
            <v>10</v>
          </cell>
          <cell r="J109">
            <v>13</v>
          </cell>
          <cell r="K109">
            <v>21</v>
          </cell>
          <cell r="L109">
            <v>19</v>
          </cell>
          <cell r="M109">
            <v>8</v>
          </cell>
          <cell r="N109">
            <v>9</v>
          </cell>
          <cell r="O109">
            <v>13</v>
          </cell>
          <cell r="P109">
            <v>8</v>
          </cell>
          <cell r="Q109">
            <v>23</v>
          </cell>
          <cell r="R109">
            <v>18</v>
          </cell>
          <cell r="S109">
            <v>142</v>
          </cell>
          <cell r="AB109" t="str">
            <v>105311-CES. RURAL CHAÑARAL ALTO</v>
          </cell>
          <cell r="AH109">
            <v>2</v>
          </cell>
          <cell r="AM109">
            <v>2</v>
          </cell>
        </row>
        <row r="110">
          <cell r="H110" t="str">
            <v>105415-P.S.R. BARRAZA</v>
          </cell>
          <cell r="L110">
            <v>4</v>
          </cell>
          <cell r="M110">
            <v>7</v>
          </cell>
          <cell r="N110">
            <v>2</v>
          </cell>
          <cell r="O110">
            <v>2</v>
          </cell>
          <cell r="S110">
            <v>15</v>
          </cell>
          <cell r="AB110" t="str">
            <v>105312-CES. RURAL CAREN</v>
          </cell>
          <cell r="AC110">
            <v>1</v>
          </cell>
          <cell r="AD110">
            <v>1</v>
          </cell>
          <cell r="AH110">
            <v>25</v>
          </cell>
          <cell r="AI110">
            <v>1</v>
          </cell>
          <cell r="AM110">
            <v>28</v>
          </cell>
        </row>
        <row r="111">
          <cell r="H111" t="str">
            <v xml:space="preserve">105416-P.S.R. CAMARICO                  </v>
          </cell>
          <cell r="K111">
            <v>2</v>
          </cell>
          <cell r="L111">
            <v>2</v>
          </cell>
          <cell r="M111">
            <v>2</v>
          </cell>
          <cell r="S111">
            <v>6</v>
          </cell>
          <cell r="AB111" t="str">
            <v>105318-CES. RURAL EL PALQUI</v>
          </cell>
          <cell r="AC111">
            <v>5</v>
          </cell>
          <cell r="AD111">
            <v>1</v>
          </cell>
          <cell r="AE111">
            <v>5</v>
          </cell>
          <cell r="AF111">
            <v>2</v>
          </cell>
          <cell r="AH111">
            <v>12</v>
          </cell>
          <cell r="AI111">
            <v>3</v>
          </cell>
          <cell r="AM111">
            <v>28</v>
          </cell>
        </row>
        <row r="112">
          <cell r="H112" t="str">
            <v>105417-P.S.R. ALCONES BAJOS</v>
          </cell>
          <cell r="L112">
            <v>1</v>
          </cell>
          <cell r="S112">
            <v>1</v>
          </cell>
          <cell r="AB112" t="str">
            <v>105425-P.S.R. CHILECITO</v>
          </cell>
          <cell r="AE112">
            <v>1</v>
          </cell>
          <cell r="AM112">
            <v>1</v>
          </cell>
        </row>
        <row r="113">
          <cell r="H113" t="str">
            <v>105420-P.S.R. LIMARI</v>
          </cell>
          <cell r="K113">
            <v>2</v>
          </cell>
          <cell r="S113">
            <v>2</v>
          </cell>
          <cell r="AB113" t="str">
            <v>105431-P.S.R. PEDREGAL</v>
          </cell>
          <cell r="AC113">
            <v>1</v>
          </cell>
          <cell r="AH113">
            <v>9</v>
          </cell>
          <cell r="AM113">
            <v>10</v>
          </cell>
        </row>
        <row r="114">
          <cell r="H114" t="str">
            <v>105439-P.S.R. CERRO BLANCO</v>
          </cell>
          <cell r="I114">
            <v>2</v>
          </cell>
          <cell r="S114">
            <v>2</v>
          </cell>
          <cell r="AB114" t="str">
            <v>105432-P.S.R. RAPEL</v>
          </cell>
          <cell r="AE114">
            <v>1</v>
          </cell>
          <cell r="AF114">
            <v>1</v>
          </cell>
          <cell r="AG114">
            <v>1</v>
          </cell>
          <cell r="AI114">
            <v>1</v>
          </cell>
          <cell r="AJ114">
            <v>2</v>
          </cell>
          <cell r="AK114">
            <v>1</v>
          </cell>
          <cell r="AM114">
            <v>7</v>
          </cell>
        </row>
        <row r="115">
          <cell r="H115" t="str">
            <v>105507-P.S.R. HUAMALATA</v>
          </cell>
          <cell r="I115">
            <v>2</v>
          </cell>
          <cell r="L115">
            <v>2</v>
          </cell>
          <cell r="O115">
            <v>1</v>
          </cell>
          <cell r="P115">
            <v>1</v>
          </cell>
          <cell r="Q115">
            <v>1</v>
          </cell>
          <cell r="S115">
            <v>7</v>
          </cell>
          <cell r="AB115" t="str">
            <v>105436-P.S.R. EL MAITEN</v>
          </cell>
          <cell r="AH115">
            <v>3</v>
          </cell>
          <cell r="AM115">
            <v>3</v>
          </cell>
        </row>
        <row r="116">
          <cell r="H116" t="str">
            <v>105510-P.S.R. RECOLETA</v>
          </cell>
          <cell r="K116">
            <v>1</v>
          </cell>
          <cell r="L116">
            <v>2</v>
          </cell>
          <cell r="M116">
            <v>5</v>
          </cell>
          <cell r="N116">
            <v>1</v>
          </cell>
          <cell r="S116">
            <v>9</v>
          </cell>
          <cell r="AB116" t="str">
            <v>105489-P.S.R. RAMADAS DE TULAHUEN</v>
          </cell>
          <cell r="AH116">
            <v>1</v>
          </cell>
          <cell r="AM116">
            <v>1</v>
          </cell>
        </row>
        <row r="117">
          <cell r="H117" t="str">
            <v>105722-CECOF SAN JOSE DE LA DEHESA</v>
          </cell>
          <cell r="I117">
            <v>18</v>
          </cell>
          <cell r="J117">
            <v>11</v>
          </cell>
          <cell r="K117">
            <v>17</v>
          </cell>
          <cell r="L117">
            <v>9</v>
          </cell>
          <cell r="M117">
            <v>6</v>
          </cell>
          <cell r="N117">
            <v>8</v>
          </cell>
          <cell r="O117">
            <v>9</v>
          </cell>
          <cell r="P117">
            <v>15</v>
          </cell>
          <cell r="R117">
            <v>6</v>
          </cell>
          <cell r="S117">
            <v>99</v>
          </cell>
          <cell r="AB117" t="str">
            <v>Total 04304-MONTE PATRIA</v>
          </cell>
          <cell r="AC117">
            <v>18</v>
          </cell>
          <cell r="AD117">
            <v>2</v>
          </cell>
          <cell r="AE117">
            <v>9</v>
          </cell>
          <cell r="AF117">
            <v>3</v>
          </cell>
          <cell r="AG117">
            <v>1</v>
          </cell>
          <cell r="AH117">
            <v>53</v>
          </cell>
          <cell r="AI117">
            <v>8</v>
          </cell>
          <cell r="AJ117">
            <v>2</v>
          </cell>
          <cell r="AK117">
            <v>1</v>
          </cell>
          <cell r="AL117">
            <v>1</v>
          </cell>
          <cell r="AM117">
            <v>98</v>
          </cell>
        </row>
        <row r="118">
          <cell r="H118" t="str">
            <v>105723-CECOF LIMARI</v>
          </cell>
          <cell r="I118">
            <v>4</v>
          </cell>
          <cell r="K118">
            <v>7</v>
          </cell>
          <cell r="L118">
            <v>12</v>
          </cell>
          <cell r="M118">
            <v>3</v>
          </cell>
          <cell r="N118">
            <v>12</v>
          </cell>
          <cell r="O118">
            <v>15</v>
          </cell>
          <cell r="P118">
            <v>9</v>
          </cell>
          <cell r="Q118">
            <v>7</v>
          </cell>
          <cell r="R118">
            <v>6</v>
          </cell>
          <cell r="S118">
            <v>75</v>
          </cell>
          <cell r="AB118" t="str">
            <v>04304-PUNITAQUI</v>
          </cell>
        </row>
        <row r="119">
          <cell r="H119" t="str">
            <v>200258-CECOF LOS COPIHUES</v>
          </cell>
          <cell r="M119">
            <v>20</v>
          </cell>
          <cell r="P119">
            <v>10</v>
          </cell>
          <cell r="Q119">
            <v>4</v>
          </cell>
          <cell r="R119">
            <v>7</v>
          </cell>
          <cell r="S119">
            <v>41</v>
          </cell>
          <cell r="AB119" t="str">
            <v>105308-CES. RURAL PUNITAQUI</v>
          </cell>
          <cell r="AG119">
            <v>2</v>
          </cell>
          <cell r="AH119">
            <v>22</v>
          </cell>
          <cell r="AJ119">
            <v>1</v>
          </cell>
          <cell r="AK119">
            <v>1</v>
          </cell>
          <cell r="AM119">
            <v>26</v>
          </cell>
        </row>
        <row r="120">
          <cell r="H120" t="str">
            <v>200367-CECOF COLONIA LIMARÍ</v>
          </cell>
          <cell r="Q120">
            <v>11</v>
          </cell>
          <cell r="R120">
            <v>22</v>
          </cell>
          <cell r="S120">
            <v>33</v>
          </cell>
          <cell r="AB120" t="str">
            <v>Total 04304-PUNITAQUI</v>
          </cell>
          <cell r="AG120">
            <v>2</v>
          </cell>
          <cell r="AH120">
            <v>22</v>
          </cell>
          <cell r="AJ120">
            <v>1</v>
          </cell>
          <cell r="AK120">
            <v>1</v>
          </cell>
          <cell r="AM120">
            <v>26</v>
          </cell>
        </row>
        <row r="121">
          <cell r="H121" t="str">
            <v>Total 04301-OVALLE</v>
          </cell>
          <cell r="I121">
            <v>158</v>
          </cell>
          <cell r="J121">
            <v>137</v>
          </cell>
          <cell r="K121">
            <v>275</v>
          </cell>
          <cell r="L121">
            <v>202</v>
          </cell>
          <cell r="M121">
            <v>215</v>
          </cell>
          <cell r="N121">
            <v>222</v>
          </cell>
          <cell r="O121">
            <v>186</v>
          </cell>
          <cell r="P121">
            <v>159</v>
          </cell>
          <cell r="Q121">
            <v>142</v>
          </cell>
          <cell r="R121">
            <v>169</v>
          </cell>
          <cell r="S121">
            <v>1865</v>
          </cell>
          <cell r="AB121" t="str">
            <v>04305-RIO HURTADO</v>
          </cell>
        </row>
        <row r="122">
          <cell r="H122" t="str">
            <v>04302-COMBARBALÁ</v>
          </cell>
          <cell r="AB122" t="str">
            <v>105310-CES. RURAL PICHASCA</v>
          </cell>
          <cell r="AL122">
            <v>1</v>
          </cell>
          <cell r="AM122">
            <v>1</v>
          </cell>
        </row>
        <row r="123">
          <cell r="H123" t="str">
            <v>105105-HOSPITAL COMBARBALA</v>
          </cell>
          <cell r="I123">
            <v>18</v>
          </cell>
          <cell r="J123">
            <v>2</v>
          </cell>
          <cell r="K123">
            <v>16</v>
          </cell>
          <cell r="L123">
            <v>17</v>
          </cell>
          <cell r="M123">
            <v>12</v>
          </cell>
          <cell r="N123">
            <v>12</v>
          </cell>
          <cell r="O123">
            <v>24</v>
          </cell>
          <cell r="P123">
            <v>21</v>
          </cell>
          <cell r="R123">
            <v>15</v>
          </cell>
          <cell r="S123">
            <v>137</v>
          </cell>
          <cell r="AB123" t="str">
            <v>105409-P.S.R. EL CHAÑAR</v>
          </cell>
          <cell r="AL123">
            <v>1</v>
          </cell>
          <cell r="AM123">
            <v>1</v>
          </cell>
        </row>
        <row r="124">
          <cell r="H124" t="str">
            <v>105434-P.S.R. SAN MARCOS</v>
          </cell>
          <cell r="I124">
            <v>1</v>
          </cell>
          <cell r="Q124">
            <v>1</v>
          </cell>
          <cell r="S124">
            <v>2</v>
          </cell>
          <cell r="AB124" t="str">
            <v>105410-P.S.R. HURTADO</v>
          </cell>
          <cell r="AL124">
            <v>6</v>
          </cell>
          <cell r="AM124">
            <v>6</v>
          </cell>
        </row>
        <row r="125">
          <cell r="H125" t="str">
            <v>105441-P.S.R. MANQUEHUA</v>
          </cell>
          <cell r="I125">
            <v>2</v>
          </cell>
          <cell r="J125">
            <v>2</v>
          </cell>
          <cell r="K125">
            <v>1</v>
          </cell>
          <cell r="L125">
            <v>1</v>
          </cell>
          <cell r="R125">
            <v>4</v>
          </cell>
          <cell r="S125">
            <v>10</v>
          </cell>
          <cell r="AB125" t="str">
            <v>105411-P.S.R. LAS BREAS</v>
          </cell>
          <cell r="AL125">
            <v>6</v>
          </cell>
          <cell r="AM125">
            <v>6</v>
          </cell>
        </row>
        <row r="126">
          <cell r="H126" t="str">
            <v xml:space="preserve">105459-P.S.R. BARRANCAS                </v>
          </cell>
          <cell r="I126">
            <v>4</v>
          </cell>
          <cell r="R126">
            <v>1</v>
          </cell>
          <cell r="S126">
            <v>5</v>
          </cell>
          <cell r="AB126" t="str">
            <v>105414-P.S.R. SERON</v>
          </cell>
          <cell r="AL126">
            <v>6</v>
          </cell>
          <cell r="AM126">
            <v>6</v>
          </cell>
        </row>
        <row r="127">
          <cell r="H127" t="str">
            <v>105460-P.S.R. COGOTI 18</v>
          </cell>
          <cell r="I127">
            <v>3</v>
          </cell>
          <cell r="J127">
            <v>1</v>
          </cell>
          <cell r="L127">
            <v>2</v>
          </cell>
          <cell r="Q127">
            <v>2</v>
          </cell>
          <cell r="R127">
            <v>1</v>
          </cell>
          <cell r="S127">
            <v>9</v>
          </cell>
          <cell r="AB127" t="str">
            <v>Total 04305-RIO HURTADO</v>
          </cell>
          <cell r="AL127">
            <v>20</v>
          </cell>
          <cell r="AM127">
            <v>20</v>
          </cell>
        </row>
        <row r="128">
          <cell r="H128" t="str">
            <v>105461-P.S.R. EL HUACHO</v>
          </cell>
          <cell r="L128">
            <v>2</v>
          </cell>
          <cell r="S128">
            <v>2</v>
          </cell>
          <cell r="AB128" t="str">
            <v>Total general</v>
          </cell>
          <cell r="AC128">
            <v>214</v>
          </cell>
          <cell r="AD128">
            <v>117</v>
          </cell>
          <cell r="AE128">
            <v>186</v>
          </cell>
          <cell r="AF128">
            <v>188</v>
          </cell>
          <cell r="AG128">
            <v>195</v>
          </cell>
          <cell r="AH128">
            <v>883</v>
          </cell>
          <cell r="AI128">
            <v>175</v>
          </cell>
          <cell r="AJ128">
            <v>269</v>
          </cell>
          <cell r="AK128">
            <v>208</v>
          </cell>
          <cell r="AL128">
            <v>219</v>
          </cell>
          <cell r="AM128">
            <v>2654</v>
          </cell>
        </row>
        <row r="129">
          <cell r="H129" t="str">
            <v>105462-P.S.R. EL SAUCE</v>
          </cell>
          <cell r="I129">
            <v>3</v>
          </cell>
          <cell r="N129">
            <v>1</v>
          </cell>
          <cell r="S129">
            <v>4</v>
          </cell>
        </row>
        <row r="130">
          <cell r="H130" t="str">
            <v>105463-P.S.R. QUILITAPIA</v>
          </cell>
          <cell r="I130">
            <v>3</v>
          </cell>
          <cell r="J130">
            <v>1</v>
          </cell>
          <cell r="K130">
            <v>1</v>
          </cell>
          <cell r="L130">
            <v>1</v>
          </cell>
          <cell r="Q130">
            <v>1</v>
          </cell>
          <cell r="S130">
            <v>7</v>
          </cell>
        </row>
        <row r="131">
          <cell r="H131" t="str">
            <v>105464-P.S.R. LA LIGUA</v>
          </cell>
          <cell r="I131">
            <v>1</v>
          </cell>
          <cell r="J131">
            <v>1</v>
          </cell>
          <cell r="K131">
            <v>1</v>
          </cell>
          <cell r="S131">
            <v>3</v>
          </cell>
        </row>
        <row r="132">
          <cell r="H132" t="str">
            <v>105465-P.S.R. RAMADILLA</v>
          </cell>
          <cell r="L132">
            <v>1</v>
          </cell>
          <cell r="M132">
            <v>1</v>
          </cell>
          <cell r="P132">
            <v>2</v>
          </cell>
          <cell r="S132">
            <v>4</v>
          </cell>
        </row>
        <row r="133">
          <cell r="H133" t="str">
            <v>105466-P.S.R. VALLE HERMOSO</v>
          </cell>
          <cell r="I133">
            <v>2</v>
          </cell>
          <cell r="J133">
            <v>1</v>
          </cell>
          <cell r="R133">
            <v>1</v>
          </cell>
          <cell r="S133">
            <v>4</v>
          </cell>
        </row>
        <row r="134">
          <cell r="H134" t="str">
            <v>105490-P.S.R. EL DURAZNO</v>
          </cell>
          <cell r="I134">
            <v>1</v>
          </cell>
          <cell r="N134">
            <v>1</v>
          </cell>
          <cell r="S134">
            <v>2</v>
          </cell>
        </row>
        <row r="135">
          <cell r="H135" t="str">
            <v>Total 04302-COMBARBALÁ</v>
          </cell>
          <cell r="I135">
            <v>38</v>
          </cell>
          <cell r="J135">
            <v>8</v>
          </cell>
          <cell r="K135">
            <v>19</v>
          </cell>
          <cell r="L135">
            <v>24</v>
          </cell>
          <cell r="M135">
            <v>13</v>
          </cell>
          <cell r="N135">
            <v>14</v>
          </cell>
          <cell r="O135">
            <v>24</v>
          </cell>
          <cell r="P135">
            <v>23</v>
          </cell>
          <cell r="Q135">
            <v>4</v>
          </cell>
          <cell r="R135">
            <v>22</v>
          </cell>
          <cell r="S135">
            <v>189</v>
          </cell>
        </row>
        <row r="136">
          <cell r="H136" t="str">
            <v>04304-MONTE PATRIA</v>
          </cell>
        </row>
        <row r="137">
          <cell r="H137" t="str">
            <v>105307-CES. RURAL MONTE PATRIA</v>
          </cell>
          <cell r="I137">
            <v>8</v>
          </cell>
          <cell r="J137">
            <v>8</v>
          </cell>
          <cell r="K137">
            <v>12</v>
          </cell>
          <cell r="L137">
            <v>16</v>
          </cell>
          <cell r="M137">
            <v>4</v>
          </cell>
          <cell r="N137">
            <v>13</v>
          </cell>
          <cell r="O137">
            <v>9</v>
          </cell>
          <cell r="P137">
            <v>3</v>
          </cell>
          <cell r="Q137">
            <v>16</v>
          </cell>
          <cell r="R137">
            <v>2</v>
          </cell>
          <cell r="S137">
            <v>91</v>
          </cell>
        </row>
        <row r="138">
          <cell r="H138" t="str">
            <v>105311-CES. RURAL CHAÑARAL ALTO</v>
          </cell>
          <cell r="I138">
            <v>9</v>
          </cell>
          <cell r="J138">
            <v>1</v>
          </cell>
          <cell r="K138">
            <v>1</v>
          </cell>
          <cell r="N138">
            <v>3</v>
          </cell>
          <cell r="O138">
            <v>2</v>
          </cell>
          <cell r="P138">
            <v>2</v>
          </cell>
          <cell r="Q138">
            <v>6</v>
          </cell>
          <cell r="R138">
            <v>5</v>
          </cell>
          <cell r="S138">
            <v>29</v>
          </cell>
        </row>
        <row r="139">
          <cell r="H139" t="str">
            <v>105312-CES. RURAL CAREN</v>
          </cell>
          <cell r="I139">
            <v>5</v>
          </cell>
          <cell r="J139">
            <v>1</v>
          </cell>
          <cell r="K139">
            <v>10</v>
          </cell>
          <cell r="M139">
            <v>2</v>
          </cell>
          <cell r="O139">
            <v>4</v>
          </cell>
          <cell r="P139">
            <v>2</v>
          </cell>
          <cell r="Q139">
            <v>8</v>
          </cell>
          <cell r="S139">
            <v>32</v>
          </cell>
        </row>
        <row r="140">
          <cell r="H140" t="str">
            <v>105318-CES. RURAL EL PALQUI</v>
          </cell>
          <cell r="I140">
            <v>9</v>
          </cell>
          <cell r="J140">
            <v>10</v>
          </cell>
          <cell r="K140">
            <v>14</v>
          </cell>
          <cell r="L140">
            <v>10</v>
          </cell>
          <cell r="M140">
            <v>1</v>
          </cell>
          <cell r="N140">
            <v>16</v>
          </cell>
          <cell r="O140">
            <v>10</v>
          </cell>
          <cell r="P140">
            <v>10</v>
          </cell>
          <cell r="Q140">
            <v>9</v>
          </cell>
          <cell r="R140">
            <v>4</v>
          </cell>
          <cell r="S140">
            <v>93</v>
          </cell>
        </row>
        <row r="141">
          <cell r="H141" t="str">
            <v>105425-P.S.R. CHILECITO</v>
          </cell>
          <cell r="L141">
            <v>1</v>
          </cell>
          <cell r="P141">
            <v>3</v>
          </cell>
          <cell r="Q141">
            <v>1</v>
          </cell>
          <cell r="S141">
            <v>5</v>
          </cell>
        </row>
        <row r="142">
          <cell r="H142" t="str">
            <v>105427-P.S.R. HACIENDA VALDIVIA</v>
          </cell>
          <cell r="P142">
            <v>1</v>
          </cell>
          <cell r="S142">
            <v>1</v>
          </cell>
        </row>
        <row r="143">
          <cell r="H143" t="str">
            <v>105428-P.S.R. HUATULAME</v>
          </cell>
          <cell r="J143">
            <v>3</v>
          </cell>
          <cell r="N143">
            <v>1</v>
          </cell>
          <cell r="O143">
            <v>2</v>
          </cell>
          <cell r="P143">
            <v>2</v>
          </cell>
          <cell r="Q143">
            <v>1</v>
          </cell>
          <cell r="S143">
            <v>9</v>
          </cell>
        </row>
        <row r="144">
          <cell r="H144" t="str">
            <v>105430-P.S.R. MIALQUI</v>
          </cell>
          <cell r="I144">
            <v>2</v>
          </cell>
          <cell r="K144">
            <v>1</v>
          </cell>
          <cell r="L144">
            <v>1</v>
          </cell>
          <cell r="N144">
            <v>1</v>
          </cell>
          <cell r="Q144">
            <v>2</v>
          </cell>
          <cell r="S144">
            <v>7</v>
          </cell>
        </row>
        <row r="145">
          <cell r="H145" t="str">
            <v>105431-P.S.R. PEDREGAL</v>
          </cell>
          <cell r="P145">
            <v>1</v>
          </cell>
          <cell r="S145">
            <v>1</v>
          </cell>
        </row>
        <row r="146">
          <cell r="H146" t="str">
            <v>105432-P.S.R. RAPEL</v>
          </cell>
          <cell r="L146">
            <v>2</v>
          </cell>
          <cell r="M146">
            <v>2</v>
          </cell>
          <cell r="O146">
            <v>3</v>
          </cell>
          <cell r="Q146">
            <v>1</v>
          </cell>
          <cell r="R146">
            <v>2</v>
          </cell>
          <cell r="S146">
            <v>10</v>
          </cell>
        </row>
        <row r="147">
          <cell r="H147" t="str">
            <v>105435-P.S.R. TULAHUEN</v>
          </cell>
          <cell r="L147">
            <v>1</v>
          </cell>
          <cell r="M147">
            <v>1</v>
          </cell>
          <cell r="O147">
            <v>3</v>
          </cell>
          <cell r="P147">
            <v>1</v>
          </cell>
          <cell r="S147">
            <v>6</v>
          </cell>
        </row>
        <row r="148">
          <cell r="H148" t="str">
            <v>105436-P.S.R. EL MAITEN</v>
          </cell>
          <cell r="M148">
            <v>1</v>
          </cell>
          <cell r="S148">
            <v>1</v>
          </cell>
        </row>
        <row r="149">
          <cell r="H149" t="str">
            <v>105489-P.S.R. RAMADAS DE TULAHUEN</v>
          </cell>
          <cell r="I149">
            <v>1</v>
          </cell>
          <cell r="K149">
            <v>2</v>
          </cell>
          <cell r="P149">
            <v>2</v>
          </cell>
          <cell r="R149">
            <v>1</v>
          </cell>
          <cell r="S149">
            <v>6</v>
          </cell>
        </row>
        <row r="150">
          <cell r="H150" t="str">
            <v>Total 04304-MONTE PATRIA</v>
          </cell>
          <cell r="I150">
            <v>34</v>
          </cell>
          <cell r="J150">
            <v>23</v>
          </cell>
          <cell r="K150">
            <v>40</v>
          </cell>
          <cell r="L150">
            <v>31</v>
          </cell>
          <cell r="M150">
            <v>11</v>
          </cell>
          <cell r="N150">
            <v>34</v>
          </cell>
          <cell r="O150">
            <v>33</v>
          </cell>
          <cell r="P150">
            <v>27</v>
          </cell>
          <cell r="Q150">
            <v>44</v>
          </cell>
          <cell r="R150">
            <v>14</v>
          </cell>
          <cell r="S150">
            <v>291</v>
          </cell>
        </row>
        <row r="151">
          <cell r="H151" t="str">
            <v>04304-PUNITAQUI</v>
          </cell>
        </row>
        <row r="152">
          <cell r="H152" t="str">
            <v>105308-CES. RURAL PUNITAQUI</v>
          </cell>
          <cell r="I152">
            <v>16</v>
          </cell>
          <cell r="J152">
            <v>13</v>
          </cell>
          <cell r="K152">
            <v>17</v>
          </cell>
          <cell r="L152">
            <v>26</v>
          </cell>
          <cell r="M152">
            <v>19</v>
          </cell>
          <cell r="N152">
            <v>20</v>
          </cell>
          <cell r="O152">
            <v>21</v>
          </cell>
          <cell r="P152">
            <v>22</v>
          </cell>
          <cell r="Q152">
            <v>15</v>
          </cell>
          <cell r="R152">
            <v>13</v>
          </cell>
          <cell r="S152">
            <v>182</v>
          </cell>
        </row>
        <row r="153">
          <cell r="H153" t="str">
            <v>105440-P.S.R. DIVISADERO</v>
          </cell>
          <cell r="P153">
            <v>6</v>
          </cell>
          <cell r="S153">
            <v>6</v>
          </cell>
        </row>
        <row r="154">
          <cell r="H154" t="str">
            <v>Total 04304-PUNITAQUI</v>
          </cell>
          <cell r="I154">
            <v>16</v>
          </cell>
          <cell r="J154">
            <v>13</v>
          </cell>
          <cell r="K154">
            <v>17</v>
          </cell>
          <cell r="L154">
            <v>26</v>
          </cell>
          <cell r="M154">
            <v>19</v>
          </cell>
          <cell r="N154">
            <v>20</v>
          </cell>
          <cell r="O154">
            <v>21</v>
          </cell>
          <cell r="P154">
            <v>28</v>
          </cell>
          <cell r="Q154">
            <v>15</v>
          </cell>
          <cell r="R154">
            <v>13</v>
          </cell>
          <cell r="S154">
            <v>188</v>
          </cell>
        </row>
        <row r="155">
          <cell r="H155" t="str">
            <v>04305-RIO HURTADO</v>
          </cell>
        </row>
        <row r="156">
          <cell r="H156" t="str">
            <v>105310-CES. RURAL PICHASCA</v>
          </cell>
          <cell r="R156">
            <v>4</v>
          </cell>
          <cell r="S156">
            <v>4</v>
          </cell>
        </row>
        <row r="157">
          <cell r="H157" t="str">
            <v>105409-P.S.R. EL CHAÑAR</v>
          </cell>
          <cell r="R157">
            <v>4</v>
          </cell>
          <cell r="S157">
            <v>4</v>
          </cell>
        </row>
        <row r="158">
          <cell r="H158" t="str">
            <v>105410-P.S.R. HURTADO</v>
          </cell>
          <cell r="R158">
            <v>3</v>
          </cell>
          <cell r="S158">
            <v>3</v>
          </cell>
        </row>
        <row r="159">
          <cell r="H159" t="str">
            <v>105411-P.S.R. LAS BREAS</v>
          </cell>
          <cell r="R159">
            <v>5</v>
          </cell>
          <cell r="S159">
            <v>5</v>
          </cell>
        </row>
        <row r="160">
          <cell r="H160" t="str">
            <v>105414-P.S.R. SERON</v>
          </cell>
          <cell r="R160">
            <v>5</v>
          </cell>
          <cell r="S160">
            <v>5</v>
          </cell>
        </row>
        <row r="161">
          <cell r="H161" t="str">
            <v>Total 04305-RIO HURTADO</v>
          </cell>
          <cell r="R161">
            <v>21</v>
          </cell>
          <cell r="S161">
            <v>21</v>
          </cell>
        </row>
        <row r="162">
          <cell r="H162" t="str">
            <v>Total general</v>
          </cell>
          <cell r="I162">
            <v>985</v>
          </cell>
          <cell r="J162">
            <v>928</v>
          </cell>
          <cell r="K162">
            <v>1369</v>
          </cell>
          <cell r="L162">
            <v>1052</v>
          </cell>
          <cell r="M162">
            <v>1121</v>
          </cell>
          <cell r="N162">
            <v>1035</v>
          </cell>
          <cell r="O162">
            <v>1239</v>
          </cell>
          <cell r="P162">
            <v>1193</v>
          </cell>
          <cell r="Q162">
            <v>896</v>
          </cell>
          <cell r="R162">
            <v>1175</v>
          </cell>
          <cell r="S162">
            <v>10993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AB5" t="str">
            <v>04101-LA SERENA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23</v>
          </cell>
          <cell r="R6">
            <v>10</v>
          </cell>
          <cell r="S6">
            <v>253</v>
          </cell>
          <cell r="AB6" t="str">
            <v>105300-CES. CARDENAL CARO</v>
          </cell>
          <cell r="AE6">
            <v>1</v>
          </cell>
          <cell r="AF6">
            <v>1</v>
          </cell>
          <cell r="AH6">
            <v>39</v>
          </cell>
          <cell r="AI6">
            <v>2</v>
          </cell>
          <cell r="AJ6">
            <v>1</v>
          </cell>
          <cell r="AM6">
            <v>44</v>
          </cell>
        </row>
        <row r="7">
          <cell r="H7" t="str">
            <v>105301-CES. LAS COMPAÑIAS</v>
          </cell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2</v>
          </cell>
          <cell r="R7">
            <v>19</v>
          </cell>
          <cell r="S7">
            <v>78</v>
          </cell>
          <cell r="AB7" t="str">
            <v>105301-CES. LAS COMPAÑIAS</v>
          </cell>
          <cell r="AJ7">
            <v>1</v>
          </cell>
          <cell r="AM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5</v>
          </cell>
          <cell r="R8">
            <v>21</v>
          </cell>
          <cell r="S8">
            <v>96</v>
          </cell>
          <cell r="AB8" t="str">
            <v>105302-CES. PEDRO AGUIRRE C.</v>
          </cell>
          <cell r="AC8">
            <v>11</v>
          </cell>
          <cell r="AD8">
            <v>4</v>
          </cell>
          <cell r="AE8">
            <v>3</v>
          </cell>
          <cell r="AF8">
            <v>4</v>
          </cell>
          <cell r="AG8">
            <v>20</v>
          </cell>
          <cell r="AH8">
            <v>17</v>
          </cell>
          <cell r="AI8">
            <v>8</v>
          </cell>
          <cell r="AJ8">
            <v>10</v>
          </cell>
          <cell r="AK8">
            <v>5</v>
          </cell>
          <cell r="AL8">
            <v>4</v>
          </cell>
          <cell r="AM8">
            <v>86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12</v>
          </cell>
          <cell r="R9">
            <v>17</v>
          </cell>
          <cell r="S9">
            <v>129</v>
          </cell>
          <cell r="AB9" t="str">
            <v>105313-CES. SCHAFFHAUSER</v>
          </cell>
          <cell r="AC9">
            <v>1</v>
          </cell>
          <cell r="AD9">
            <v>3</v>
          </cell>
          <cell r="AF9">
            <v>2</v>
          </cell>
          <cell r="AG9">
            <v>4</v>
          </cell>
          <cell r="AH9">
            <v>6</v>
          </cell>
          <cell r="AI9">
            <v>3</v>
          </cell>
          <cell r="AJ9">
            <v>3</v>
          </cell>
          <cell r="AK9">
            <v>2</v>
          </cell>
          <cell r="AL9">
            <v>5</v>
          </cell>
          <cell r="AM9">
            <v>29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7</v>
          </cell>
          <cell r="R10">
            <v>10</v>
          </cell>
          <cell r="S10">
            <v>146</v>
          </cell>
          <cell r="AB10" t="str">
            <v>105319-CES. CARDENAL R.S.H.</v>
          </cell>
          <cell r="AC10">
            <v>12</v>
          </cell>
          <cell r="AD10">
            <v>7</v>
          </cell>
          <cell r="AE10">
            <v>8</v>
          </cell>
          <cell r="AF10">
            <v>4</v>
          </cell>
          <cell r="AG10">
            <v>9</v>
          </cell>
          <cell r="AH10">
            <v>6</v>
          </cell>
          <cell r="AI10">
            <v>20</v>
          </cell>
          <cell r="AJ10">
            <v>9</v>
          </cell>
          <cell r="AK10">
            <v>9</v>
          </cell>
          <cell r="AL10">
            <v>8</v>
          </cell>
          <cell r="AM10">
            <v>92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13</v>
          </cell>
          <cell r="R11">
            <v>16</v>
          </cell>
          <cell r="S11">
            <v>129</v>
          </cell>
          <cell r="AB11" t="str">
            <v>105325-CESFAM JUAN PABLO II</v>
          </cell>
          <cell r="AC11">
            <v>2</v>
          </cell>
          <cell r="AD11">
            <v>2</v>
          </cell>
          <cell r="AF11">
            <v>1</v>
          </cell>
          <cell r="AG11">
            <v>2</v>
          </cell>
          <cell r="AH11">
            <v>6</v>
          </cell>
          <cell r="AI11">
            <v>6</v>
          </cell>
          <cell r="AJ11">
            <v>10</v>
          </cell>
          <cell r="AK11">
            <v>8</v>
          </cell>
          <cell r="AL11">
            <v>8</v>
          </cell>
          <cell r="AM11">
            <v>45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Q12">
            <v>2</v>
          </cell>
          <cell r="S12">
            <v>41</v>
          </cell>
          <cell r="AB12" t="str">
            <v xml:space="preserve">105400-P.S.R. ALGARROBITO            </v>
          </cell>
          <cell r="AH12">
            <v>2</v>
          </cell>
          <cell r="AM12">
            <v>2</v>
          </cell>
        </row>
        <row r="13">
          <cell r="H13" t="str">
            <v>105401-P.S.R. LAS ROJAS</v>
          </cell>
          <cell r="O13">
            <v>5</v>
          </cell>
          <cell r="S13">
            <v>5</v>
          </cell>
          <cell r="AB13" t="str">
            <v>Total 04101-LA SERENA</v>
          </cell>
          <cell r="AC13">
            <v>26</v>
          </cell>
          <cell r="AD13">
            <v>16</v>
          </cell>
          <cell r="AE13">
            <v>12</v>
          </cell>
          <cell r="AF13">
            <v>12</v>
          </cell>
          <cell r="AG13">
            <v>35</v>
          </cell>
          <cell r="AH13">
            <v>76</v>
          </cell>
          <cell r="AI13">
            <v>39</v>
          </cell>
          <cell r="AJ13">
            <v>34</v>
          </cell>
          <cell r="AK13">
            <v>24</v>
          </cell>
          <cell r="AL13">
            <v>25</v>
          </cell>
          <cell r="AM13">
            <v>299</v>
          </cell>
        </row>
        <row r="14">
          <cell r="H14" t="str">
            <v>105499-P.S.R. LAMBERT</v>
          </cell>
          <cell r="K14">
            <v>1</v>
          </cell>
          <cell r="S14">
            <v>1</v>
          </cell>
          <cell r="AB14" t="str">
            <v>04102-COQUIMBO</v>
          </cell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64</v>
          </cell>
          <cell r="R15">
            <v>93</v>
          </cell>
          <cell r="S15">
            <v>878</v>
          </cell>
          <cell r="AB15" t="str">
            <v>105303-CES. SAN JUAN</v>
          </cell>
          <cell r="AG15">
            <v>1</v>
          </cell>
          <cell r="AH15">
            <v>3</v>
          </cell>
          <cell r="AI15">
            <v>7</v>
          </cell>
          <cell r="AJ15">
            <v>1</v>
          </cell>
          <cell r="AK15">
            <v>2</v>
          </cell>
          <cell r="AL15">
            <v>1</v>
          </cell>
          <cell r="AM15">
            <v>15</v>
          </cell>
        </row>
        <row r="16">
          <cell r="H16" t="str">
            <v>04102-COQUIMBO</v>
          </cell>
          <cell r="AB16" t="str">
            <v>105304-CES. SANTA CECILIA</v>
          </cell>
          <cell r="AC16">
            <v>1</v>
          </cell>
          <cell r="AM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13</v>
          </cell>
          <cell r="R17">
            <v>14</v>
          </cell>
          <cell r="S17">
            <v>115</v>
          </cell>
          <cell r="AB17" t="str">
            <v>105305-CES. TIERRAS BLANCAS</v>
          </cell>
          <cell r="AC17">
            <v>2</v>
          </cell>
          <cell r="AD17">
            <v>7</v>
          </cell>
          <cell r="AE17">
            <v>19</v>
          </cell>
          <cell r="AF17">
            <v>5</v>
          </cell>
          <cell r="AG17">
            <v>5</v>
          </cell>
          <cell r="AH17">
            <v>23</v>
          </cell>
          <cell r="AI17">
            <v>8</v>
          </cell>
          <cell r="AJ17">
            <v>2</v>
          </cell>
          <cell r="AK17">
            <v>3</v>
          </cell>
          <cell r="AL17">
            <v>9</v>
          </cell>
          <cell r="AM17">
            <v>83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N18">
            <v>21</v>
          </cell>
          <cell r="O18">
            <v>17</v>
          </cell>
          <cell r="P18">
            <v>20</v>
          </cell>
          <cell r="Q18">
            <v>17</v>
          </cell>
          <cell r="R18">
            <v>16</v>
          </cell>
          <cell r="S18">
            <v>159</v>
          </cell>
          <cell r="AB18" t="str">
            <v>105321-CES. RURAL  TONGOY</v>
          </cell>
          <cell r="AE18">
            <v>1</v>
          </cell>
          <cell r="AK18">
            <v>2</v>
          </cell>
          <cell r="AL18">
            <v>2</v>
          </cell>
          <cell r="AM18">
            <v>5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14</v>
          </cell>
          <cell r="R19">
            <v>16</v>
          </cell>
          <cell r="S19">
            <v>156</v>
          </cell>
          <cell r="AB19" t="str">
            <v>105323-CES. DR. SERGIO AGUILAR</v>
          </cell>
          <cell r="AI19">
            <v>1</v>
          </cell>
          <cell r="AK19">
            <v>1</v>
          </cell>
          <cell r="AM19">
            <v>2</v>
          </cell>
        </row>
        <row r="20">
          <cell r="H20" t="str">
            <v>105321-CES. RURAL  TONGOY</v>
          </cell>
          <cell r="I20">
            <v>3</v>
          </cell>
          <cell r="K20">
            <v>4</v>
          </cell>
          <cell r="L20">
            <v>1</v>
          </cell>
          <cell r="M20">
            <v>3</v>
          </cell>
          <cell r="N20">
            <v>6</v>
          </cell>
          <cell r="P20">
            <v>3</v>
          </cell>
          <cell r="R20">
            <v>1</v>
          </cell>
          <cell r="S20">
            <v>21</v>
          </cell>
          <cell r="AB20" t="str">
            <v>105405-P.S.R. GUANAQUEROS</v>
          </cell>
          <cell r="AL20">
            <v>1</v>
          </cell>
          <cell r="AM20">
            <v>1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23</v>
          </cell>
          <cell r="R21">
            <v>27</v>
          </cell>
          <cell r="S21">
            <v>214</v>
          </cell>
          <cell r="AB21" t="str">
            <v>200273-CECOF PUNTA MIRA</v>
          </cell>
          <cell r="AK21">
            <v>1</v>
          </cell>
          <cell r="AM21">
            <v>1</v>
          </cell>
        </row>
        <row r="22">
          <cell r="H22" t="str">
            <v>105405-P.S.R. GUANAQUEROS</v>
          </cell>
          <cell r="Q22">
            <v>1</v>
          </cell>
          <cell r="S22">
            <v>1</v>
          </cell>
          <cell r="AB22" t="str">
            <v>Total 04102-COQUIMBO</v>
          </cell>
          <cell r="AC22">
            <v>3</v>
          </cell>
          <cell r="AD22">
            <v>7</v>
          </cell>
          <cell r="AE22">
            <v>20</v>
          </cell>
          <cell r="AF22">
            <v>5</v>
          </cell>
          <cell r="AG22">
            <v>6</v>
          </cell>
          <cell r="AH22">
            <v>26</v>
          </cell>
          <cell r="AI22">
            <v>16</v>
          </cell>
          <cell r="AJ22">
            <v>3</v>
          </cell>
          <cell r="AK22">
            <v>9</v>
          </cell>
          <cell r="AL22">
            <v>13</v>
          </cell>
          <cell r="AM22">
            <v>108</v>
          </cell>
        </row>
        <row r="23">
          <cell r="H23" t="str">
            <v>105406-P.S.R. PAN DE AZUCAR</v>
          </cell>
          <cell r="I23">
            <v>3</v>
          </cell>
          <cell r="J23">
            <v>2</v>
          </cell>
          <cell r="K23">
            <v>2</v>
          </cell>
          <cell r="L23">
            <v>9</v>
          </cell>
          <cell r="N23">
            <v>1</v>
          </cell>
          <cell r="O23">
            <v>1</v>
          </cell>
          <cell r="S23">
            <v>18</v>
          </cell>
          <cell r="AB23" t="str">
            <v>04103-ANDACOLLO</v>
          </cell>
        </row>
        <row r="24">
          <cell r="H24" t="str">
            <v>105407-P.S.R. TAMBILLOS</v>
          </cell>
          <cell r="M24">
            <v>1</v>
          </cell>
          <cell r="S24">
            <v>1</v>
          </cell>
          <cell r="AB24" t="str">
            <v>105106-HOSPITAL ANDACOLLO</v>
          </cell>
          <cell r="AD24">
            <v>2</v>
          </cell>
          <cell r="AE24">
            <v>3</v>
          </cell>
          <cell r="AI24">
            <v>9</v>
          </cell>
          <cell r="AJ24">
            <v>12</v>
          </cell>
          <cell r="AK24">
            <v>1</v>
          </cell>
          <cell r="AL24">
            <v>2</v>
          </cell>
          <cell r="AM24">
            <v>29</v>
          </cell>
        </row>
        <row r="25">
          <cell r="H25" t="str">
            <v>200273-CECOF PUNTA MIRA</v>
          </cell>
          <cell r="I25">
            <v>1</v>
          </cell>
          <cell r="J25">
            <v>2</v>
          </cell>
          <cell r="K25">
            <v>3</v>
          </cell>
          <cell r="M25">
            <v>1</v>
          </cell>
          <cell r="N25">
            <v>5</v>
          </cell>
          <cell r="O25">
            <v>2</v>
          </cell>
          <cell r="P25">
            <v>4</v>
          </cell>
          <cell r="Q25">
            <v>2</v>
          </cell>
          <cell r="S25">
            <v>20</v>
          </cell>
          <cell r="AB25" t="str">
            <v>Total 04103-ANDACOLLO</v>
          </cell>
          <cell r="AD25">
            <v>2</v>
          </cell>
          <cell r="AE25">
            <v>3</v>
          </cell>
          <cell r="AI25">
            <v>9</v>
          </cell>
          <cell r="AJ25">
            <v>12</v>
          </cell>
          <cell r="AK25">
            <v>1</v>
          </cell>
          <cell r="AL25">
            <v>2</v>
          </cell>
          <cell r="AM25">
            <v>29</v>
          </cell>
        </row>
        <row r="26">
          <cell r="H26" t="str">
            <v>Total 04102-COQUIMBO</v>
          </cell>
          <cell r="I26">
            <v>59</v>
          </cell>
          <cell r="J26">
            <v>46</v>
          </cell>
          <cell r="K26">
            <v>101</v>
          </cell>
          <cell r="L26">
            <v>53</v>
          </cell>
          <cell r="M26">
            <v>44</v>
          </cell>
          <cell r="N26">
            <v>110</v>
          </cell>
          <cell r="O26">
            <v>74</v>
          </cell>
          <cell r="P26">
            <v>74</v>
          </cell>
          <cell r="Q26">
            <v>70</v>
          </cell>
          <cell r="R26">
            <v>74</v>
          </cell>
          <cell r="S26">
            <v>705</v>
          </cell>
          <cell r="AB26" t="str">
            <v>04106-VICUÑA</v>
          </cell>
        </row>
        <row r="27">
          <cell r="H27" t="str">
            <v>04103-ANDACOLLO</v>
          </cell>
          <cell r="AB27" t="str">
            <v>105470-P.S.R. HUANTA</v>
          </cell>
          <cell r="AL27">
            <v>1</v>
          </cell>
          <cell r="AM27">
            <v>1</v>
          </cell>
        </row>
        <row r="28">
          <cell r="H28" t="str">
            <v>105106-HOSPITAL ANDACOLLO</v>
          </cell>
          <cell r="I28">
            <v>3</v>
          </cell>
          <cell r="J28">
            <v>7</v>
          </cell>
          <cell r="K28">
            <v>2</v>
          </cell>
          <cell r="M28">
            <v>3</v>
          </cell>
          <cell r="N28">
            <v>9</v>
          </cell>
          <cell r="O28">
            <v>3</v>
          </cell>
          <cell r="P28">
            <v>5</v>
          </cell>
          <cell r="R28">
            <v>1</v>
          </cell>
          <cell r="S28">
            <v>33</v>
          </cell>
          <cell r="AB28" t="str">
            <v>105471-P.S.R. PERALILLO</v>
          </cell>
          <cell r="AD28">
            <v>1</v>
          </cell>
          <cell r="AL28">
            <v>1</v>
          </cell>
          <cell r="AM28">
            <v>2</v>
          </cell>
        </row>
        <row r="29">
          <cell r="H29" t="str">
            <v>Total 04103-ANDACOLLO</v>
          </cell>
          <cell r="I29">
            <v>3</v>
          </cell>
          <cell r="J29">
            <v>7</v>
          </cell>
          <cell r="K29">
            <v>2</v>
          </cell>
          <cell r="M29">
            <v>3</v>
          </cell>
          <cell r="N29">
            <v>9</v>
          </cell>
          <cell r="O29">
            <v>3</v>
          </cell>
          <cell r="P29">
            <v>5</v>
          </cell>
          <cell r="R29">
            <v>1</v>
          </cell>
          <cell r="S29">
            <v>33</v>
          </cell>
          <cell r="AB29" t="str">
            <v>105502-P.S.R. CALINGASTA</v>
          </cell>
          <cell r="AL29">
            <v>1</v>
          </cell>
          <cell r="AM29">
            <v>1</v>
          </cell>
        </row>
        <row r="30">
          <cell r="H30" t="str">
            <v>04104-LA HIGUERA</v>
          </cell>
          <cell r="AB30" t="str">
            <v>Total 04106-VICUÑA</v>
          </cell>
          <cell r="AD30">
            <v>1</v>
          </cell>
          <cell r="AL30">
            <v>3</v>
          </cell>
          <cell r="AM30">
            <v>4</v>
          </cell>
        </row>
        <row r="31">
          <cell r="H31" t="str">
            <v>105314-CES. LA HIGUERA</v>
          </cell>
          <cell r="M31">
            <v>1</v>
          </cell>
          <cell r="S31">
            <v>1</v>
          </cell>
          <cell r="AB31" t="str">
            <v>04201-ILLAPEL</v>
          </cell>
        </row>
        <row r="32">
          <cell r="H32" t="str">
            <v xml:space="preserve">105500-P.S.R. CALETA HORNOS        </v>
          </cell>
          <cell r="J32">
            <v>1</v>
          </cell>
          <cell r="S32">
            <v>1</v>
          </cell>
          <cell r="AB32" t="str">
            <v>105326-CESFAM SAN RAFAEL</v>
          </cell>
          <cell r="AC32">
            <v>5</v>
          </cell>
          <cell r="AG32">
            <v>1</v>
          </cell>
          <cell r="AH32">
            <v>1</v>
          </cell>
          <cell r="AM32">
            <v>7</v>
          </cell>
        </row>
        <row r="33">
          <cell r="H33" t="str">
            <v>Total 04104-LA HIGUERA</v>
          </cell>
          <cell r="J33">
            <v>1</v>
          </cell>
          <cell r="M33">
            <v>1</v>
          </cell>
          <cell r="S33">
            <v>2</v>
          </cell>
          <cell r="AB33" t="str">
            <v>Total 04201-ILLAPEL</v>
          </cell>
          <cell r="AC33">
            <v>5</v>
          </cell>
          <cell r="AG33">
            <v>1</v>
          </cell>
          <cell r="AH33">
            <v>1</v>
          </cell>
          <cell r="AM33">
            <v>7</v>
          </cell>
        </row>
        <row r="34">
          <cell r="H34" t="str">
            <v>04105-PAIHUANO</v>
          </cell>
          <cell r="AB34" t="str">
            <v>04203-LOS VILOS</v>
          </cell>
        </row>
        <row r="35">
          <cell r="H35" t="str">
            <v>105306-CES. PAIHUANO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N35">
            <v>2</v>
          </cell>
          <cell r="O35">
            <v>3</v>
          </cell>
          <cell r="P35">
            <v>2</v>
          </cell>
          <cell r="Q35">
            <v>5</v>
          </cell>
          <cell r="R35">
            <v>3</v>
          </cell>
          <cell r="S35">
            <v>19</v>
          </cell>
          <cell r="AB35" t="str">
            <v>105108-HOSPITAL LOS VILOS</v>
          </cell>
          <cell r="AD35">
            <v>1</v>
          </cell>
          <cell r="AM35">
            <v>1</v>
          </cell>
        </row>
        <row r="36">
          <cell r="H36" t="str">
            <v>105476-P.S.R. MONTE GRANDE</v>
          </cell>
          <cell r="N36">
            <v>1</v>
          </cell>
          <cell r="O36">
            <v>2</v>
          </cell>
          <cell r="S36">
            <v>3</v>
          </cell>
          <cell r="AB36" t="str">
            <v xml:space="preserve">105478-P.S.R. CAIMANES                   </v>
          </cell>
          <cell r="AK36">
            <v>1</v>
          </cell>
          <cell r="AM36">
            <v>1</v>
          </cell>
        </row>
        <row r="37">
          <cell r="H37" t="str">
            <v>105477-P.S.R. PISCO ELQUI</v>
          </cell>
          <cell r="M37">
            <v>2</v>
          </cell>
          <cell r="S37">
            <v>2</v>
          </cell>
          <cell r="AB37" t="str">
            <v>Total 04203-LOS VILOS</v>
          </cell>
          <cell r="AD37">
            <v>1</v>
          </cell>
          <cell r="AK37">
            <v>1</v>
          </cell>
          <cell r="AM37">
            <v>2</v>
          </cell>
        </row>
        <row r="38">
          <cell r="H38" t="str">
            <v>Total 04105-PAIHUANO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2</v>
          </cell>
          <cell r="N38">
            <v>3</v>
          </cell>
          <cell r="O38">
            <v>5</v>
          </cell>
          <cell r="P38">
            <v>2</v>
          </cell>
          <cell r="Q38">
            <v>5</v>
          </cell>
          <cell r="R38">
            <v>3</v>
          </cell>
          <cell r="S38">
            <v>24</v>
          </cell>
          <cell r="AB38" t="str">
            <v>04204-SALAMANCA</v>
          </cell>
        </row>
        <row r="39">
          <cell r="H39" t="str">
            <v>04106-VICUÑA</v>
          </cell>
          <cell r="AB39" t="str">
            <v>105104-HOSPITAL SALAMANCA</v>
          </cell>
          <cell r="AC39">
            <v>15</v>
          </cell>
          <cell r="AD39">
            <v>11</v>
          </cell>
          <cell r="AE39">
            <v>13</v>
          </cell>
          <cell r="AF39">
            <v>11</v>
          </cell>
          <cell r="AG39">
            <v>8</v>
          </cell>
          <cell r="AH39">
            <v>3</v>
          </cell>
          <cell r="AI39">
            <v>3</v>
          </cell>
          <cell r="AJ39">
            <v>5</v>
          </cell>
          <cell r="AK39">
            <v>4</v>
          </cell>
          <cell r="AL39">
            <v>2</v>
          </cell>
          <cell r="AM39">
            <v>75</v>
          </cell>
        </row>
        <row r="40">
          <cell r="H40" t="str">
            <v>105107-HOSPITAL VICUÑA</v>
          </cell>
          <cell r="I40">
            <v>5</v>
          </cell>
          <cell r="J40">
            <v>6</v>
          </cell>
          <cell r="K40">
            <v>2</v>
          </cell>
          <cell r="L40">
            <v>3</v>
          </cell>
          <cell r="M40">
            <v>3</v>
          </cell>
          <cell r="N40">
            <v>4</v>
          </cell>
          <cell r="O40">
            <v>2</v>
          </cell>
          <cell r="P40">
            <v>3</v>
          </cell>
          <cell r="Q40">
            <v>4</v>
          </cell>
          <cell r="R40">
            <v>2</v>
          </cell>
          <cell r="S40">
            <v>34</v>
          </cell>
          <cell r="AB40" t="str">
            <v>105454-P.S.R. CUNLAGUA</v>
          </cell>
          <cell r="AL40">
            <v>1</v>
          </cell>
          <cell r="AM40">
            <v>1</v>
          </cell>
        </row>
        <row r="41">
          <cell r="H41" t="str">
            <v>105467-P.S.R. DIAGUITAS</v>
          </cell>
          <cell r="R41">
            <v>1</v>
          </cell>
          <cell r="S41">
            <v>1</v>
          </cell>
          <cell r="AB41" t="str">
            <v>105501-P.S.R. ARBOLEDA GRANDE</v>
          </cell>
          <cell r="AL41">
            <v>1</v>
          </cell>
          <cell r="AM41">
            <v>1</v>
          </cell>
        </row>
        <row r="42">
          <cell r="H42" t="str">
            <v>105468-P.S.R. EL MOLLE</v>
          </cell>
          <cell r="K42">
            <v>1</v>
          </cell>
          <cell r="N42">
            <v>1</v>
          </cell>
          <cell r="R42">
            <v>1</v>
          </cell>
          <cell r="S42">
            <v>3</v>
          </cell>
          <cell r="AB42" t="str">
            <v>Total 04204-SALAMANCA</v>
          </cell>
          <cell r="AC42">
            <v>15</v>
          </cell>
          <cell r="AD42">
            <v>11</v>
          </cell>
          <cell r="AE42">
            <v>13</v>
          </cell>
          <cell r="AF42">
            <v>11</v>
          </cell>
          <cell r="AG42">
            <v>8</v>
          </cell>
          <cell r="AH42">
            <v>3</v>
          </cell>
          <cell r="AI42">
            <v>3</v>
          </cell>
          <cell r="AJ42">
            <v>5</v>
          </cell>
          <cell r="AK42">
            <v>4</v>
          </cell>
          <cell r="AL42">
            <v>4</v>
          </cell>
          <cell r="AM42">
            <v>77</v>
          </cell>
        </row>
        <row r="43">
          <cell r="H43" t="str">
            <v>105469-P.S.R. EL TAMBO</v>
          </cell>
          <cell r="K43">
            <v>1</v>
          </cell>
          <cell r="O43">
            <v>4</v>
          </cell>
          <cell r="P43">
            <v>10</v>
          </cell>
          <cell r="R43">
            <v>3</v>
          </cell>
          <cell r="S43">
            <v>18</v>
          </cell>
          <cell r="AB43" t="str">
            <v>04301-OVALLE</v>
          </cell>
        </row>
        <row r="44">
          <cell r="H44" t="str">
            <v>105471-P.S.R. PERALILLO</v>
          </cell>
          <cell r="K44">
            <v>2</v>
          </cell>
          <cell r="P44">
            <v>1</v>
          </cell>
          <cell r="S44">
            <v>3</v>
          </cell>
          <cell r="AB44" t="str">
            <v>105322-CES. MARCOS MACUADA</v>
          </cell>
          <cell r="AC44">
            <v>1</v>
          </cell>
          <cell r="AM44">
            <v>1</v>
          </cell>
        </row>
        <row r="45">
          <cell r="H45" t="str">
            <v>105472-P.S.R. RIVADAVIA</v>
          </cell>
          <cell r="J45">
            <v>1</v>
          </cell>
          <cell r="M45">
            <v>1</v>
          </cell>
          <cell r="O45">
            <v>2</v>
          </cell>
          <cell r="P45">
            <v>1</v>
          </cell>
          <cell r="S45">
            <v>5</v>
          </cell>
          <cell r="AB45" t="str">
            <v>105324-CES. SOTAQUI</v>
          </cell>
          <cell r="AC45">
            <v>2</v>
          </cell>
          <cell r="AF45">
            <v>1</v>
          </cell>
          <cell r="AG45">
            <v>1</v>
          </cell>
          <cell r="AH45">
            <v>2</v>
          </cell>
          <cell r="AK45">
            <v>1</v>
          </cell>
          <cell r="AM45">
            <v>7</v>
          </cell>
        </row>
        <row r="46">
          <cell r="H46" t="str">
            <v>105473-P.S.R. TALCUNA</v>
          </cell>
          <cell r="K46">
            <v>2</v>
          </cell>
          <cell r="M46">
            <v>1</v>
          </cell>
          <cell r="O46">
            <v>4</v>
          </cell>
          <cell r="R46">
            <v>2</v>
          </cell>
          <cell r="S46">
            <v>9</v>
          </cell>
          <cell r="AB46" t="str">
            <v>105723-CECOF LIMARI</v>
          </cell>
          <cell r="AC46">
            <v>5</v>
          </cell>
          <cell r="AD46">
            <v>3</v>
          </cell>
          <cell r="AM46">
            <v>8</v>
          </cell>
        </row>
        <row r="47">
          <cell r="H47" t="str">
            <v>105474-P.S.R. CHAPILCA</v>
          </cell>
          <cell r="R47">
            <v>2</v>
          </cell>
          <cell r="S47">
            <v>2</v>
          </cell>
          <cell r="AB47" t="str">
            <v>Total 04301-OVALLE</v>
          </cell>
          <cell r="AC47">
            <v>8</v>
          </cell>
          <cell r="AD47">
            <v>3</v>
          </cell>
          <cell r="AF47">
            <v>1</v>
          </cell>
          <cell r="AG47">
            <v>1</v>
          </cell>
          <cell r="AH47">
            <v>2</v>
          </cell>
          <cell r="AK47">
            <v>1</v>
          </cell>
          <cell r="AM47">
            <v>16</v>
          </cell>
        </row>
        <row r="48">
          <cell r="H48" t="str">
            <v>105502-P.S.R. CALINGASTA</v>
          </cell>
          <cell r="M48">
            <v>2</v>
          </cell>
          <cell r="O48">
            <v>2</v>
          </cell>
          <cell r="R48">
            <v>2</v>
          </cell>
          <cell r="S48">
            <v>6</v>
          </cell>
          <cell r="AB48" t="str">
            <v>04302-COMBARBALÁ</v>
          </cell>
        </row>
        <row r="49">
          <cell r="H49" t="str">
            <v>105509-P.S.R. GUALLIGUAICA</v>
          </cell>
          <cell r="J49">
            <v>1</v>
          </cell>
          <cell r="S49">
            <v>1</v>
          </cell>
          <cell r="AB49" t="str">
            <v>105105-HOSPITAL COMBARBALA</v>
          </cell>
          <cell r="AE49">
            <v>16</v>
          </cell>
          <cell r="AF49">
            <v>25</v>
          </cell>
          <cell r="AG49">
            <v>5</v>
          </cell>
          <cell r="AH49">
            <v>4</v>
          </cell>
          <cell r="AI49">
            <v>7</v>
          </cell>
          <cell r="AK49">
            <v>1</v>
          </cell>
          <cell r="AM49">
            <v>58</v>
          </cell>
        </row>
        <row r="50">
          <cell r="H50" t="str">
            <v>Total 04106-VICUÑA</v>
          </cell>
          <cell r="I50">
            <v>5</v>
          </cell>
          <cell r="J50">
            <v>8</v>
          </cell>
          <cell r="K50">
            <v>8</v>
          </cell>
          <cell r="L50">
            <v>3</v>
          </cell>
          <cell r="M50">
            <v>7</v>
          </cell>
          <cell r="N50">
            <v>5</v>
          </cell>
          <cell r="O50">
            <v>14</v>
          </cell>
          <cell r="P50">
            <v>15</v>
          </cell>
          <cell r="Q50">
            <v>4</v>
          </cell>
          <cell r="R50">
            <v>13</v>
          </cell>
          <cell r="S50">
            <v>82</v>
          </cell>
          <cell r="AB50" t="str">
            <v>105441-P.S.R. MANQUEHUA</v>
          </cell>
          <cell r="AG50">
            <v>2</v>
          </cell>
          <cell r="AM50">
            <v>2</v>
          </cell>
        </row>
        <row r="51">
          <cell r="H51" t="str">
            <v>04201-ILLAPEL</v>
          </cell>
          <cell r="AB51" t="str">
            <v>105460-P.S.R. COGOTI 18</v>
          </cell>
          <cell r="AG51">
            <v>2</v>
          </cell>
          <cell r="AM51">
            <v>2</v>
          </cell>
        </row>
        <row r="52">
          <cell r="H52" t="str">
            <v>105103-HOSPITAL ILLAPEL</v>
          </cell>
          <cell r="I52">
            <v>1</v>
          </cell>
          <cell r="K52">
            <v>1</v>
          </cell>
          <cell r="L52">
            <v>4</v>
          </cell>
          <cell r="N52">
            <v>1</v>
          </cell>
          <cell r="O52">
            <v>1</v>
          </cell>
          <cell r="P52">
            <v>34</v>
          </cell>
          <cell r="Q52">
            <v>2</v>
          </cell>
          <cell r="R52">
            <v>2</v>
          </cell>
          <cell r="S52">
            <v>46</v>
          </cell>
          <cell r="AB52" t="str">
            <v>105461-P.S.R. EL HUACHO</v>
          </cell>
          <cell r="AJ52">
            <v>1</v>
          </cell>
          <cell r="AK52">
            <v>1</v>
          </cell>
          <cell r="AM52">
            <v>2</v>
          </cell>
        </row>
        <row r="53">
          <cell r="H53" t="str">
            <v>105326-CESFAM SAN RAFAEL</v>
          </cell>
          <cell r="I53">
            <v>1</v>
          </cell>
          <cell r="J53">
            <v>1</v>
          </cell>
          <cell r="K53">
            <v>8</v>
          </cell>
          <cell r="L53">
            <v>2</v>
          </cell>
          <cell r="M53">
            <v>3</v>
          </cell>
          <cell r="N53">
            <v>7</v>
          </cell>
          <cell r="O53">
            <v>20</v>
          </cell>
          <cell r="P53">
            <v>9</v>
          </cell>
          <cell r="Q53">
            <v>6</v>
          </cell>
          <cell r="R53">
            <v>11</v>
          </cell>
          <cell r="S53">
            <v>68</v>
          </cell>
          <cell r="AB53" t="str">
            <v>105465-P.S.R. RAMADILLA</v>
          </cell>
          <cell r="AG53">
            <v>1</v>
          </cell>
          <cell r="AM53">
            <v>1</v>
          </cell>
        </row>
        <row r="54">
          <cell r="H54" t="str">
            <v>105444-P.S.R. HUINTIL</v>
          </cell>
          <cell r="N54">
            <v>1</v>
          </cell>
          <cell r="S54">
            <v>1</v>
          </cell>
          <cell r="AB54" t="str">
            <v>Total 04302-COMBARBALÁ</v>
          </cell>
          <cell r="AE54">
            <v>16</v>
          </cell>
          <cell r="AF54">
            <v>25</v>
          </cell>
          <cell r="AG54">
            <v>10</v>
          </cell>
          <cell r="AH54">
            <v>4</v>
          </cell>
          <cell r="AI54">
            <v>7</v>
          </cell>
          <cell r="AJ54">
            <v>1</v>
          </cell>
          <cell r="AK54">
            <v>2</v>
          </cell>
          <cell r="AM54">
            <v>65</v>
          </cell>
        </row>
        <row r="55">
          <cell r="H55" t="str">
            <v>105487-P.S.R. CAÑAS UNO</v>
          </cell>
          <cell r="Q55">
            <v>2</v>
          </cell>
          <cell r="S55">
            <v>2</v>
          </cell>
          <cell r="AB55" t="str">
            <v>04304-MONTE PATRIA</v>
          </cell>
        </row>
        <row r="56">
          <cell r="H56" t="str">
            <v>Total 04201-ILLAPEL</v>
          </cell>
          <cell r="I56">
            <v>2</v>
          </cell>
          <cell r="J56">
            <v>1</v>
          </cell>
          <cell r="K56">
            <v>9</v>
          </cell>
          <cell r="L56">
            <v>6</v>
          </cell>
          <cell r="M56">
            <v>3</v>
          </cell>
          <cell r="N56">
            <v>9</v>
          </cell>
          <cell r="O56">
            <v>21</v>
          </cell>
          <cell r="P56">
            <v>43</v>
          </cell>
          <cell r="Q56">
            <v>10</v>
          </cell>
          <cell r="R56">
            <v>13</v>
          </cell>
          <cell r="S56">
            <v>117</v>
          </cell>
          <cell r="AB56" t="str">
            <v>105307-CES. RURAL MONTE PATRIA</v>
          </cell>
          <cell r="AC56">
            <v>7</v>
          </cell>
          <cell r="AD56">
            <v>9</v>
          </cell>
          <cell r="AE56">
            <v>2</v>
          </cell>
          <cell r="AF56">
            <v>5</v>
          </cell>
          <cell r="AG56">
            <v>3</v>
          </cell>
          <cell r="AI56">
            <v>4</v>
          </cell>
          <cell r="AK56">
            <v>4</v>
          </cell>
          <cell r="AL56">
            <v>3</v>
          </cell>
          <cell r="AM56">
            <v>37</v>
          </cell>
        </row>
        <row r="57">
          <cell r="H57" t="str">
            <v>04202-CANELA</v>
          </cell>
          <cell r="AB57" t="str">
            <v>105318-CES. RURAL EL PALQUI</v>
          </cell>
          <cell r="AE57">
            <v>1</v>
          </cell>
          <cell r="AH57">
            <v>2</v>
          </cell>
          <cell r="AI57">
            <v>1</v>
          </cell>
          <cell r="AM57">
            <v>4</v>
          </cell>
        </row>
        <row r="58">
          <cell r="H58" t="str">
            <v>105309-CES. RURAL CANELA</v>
          </cell>
          <cell r="I58">
            <v>5</v>
          </cell>
          <cell r="J58">
            <v>18</v>
          </cell>
          <cell r="K58">
            <v>9</v>
          </cell>
          <cell r="L58">
            <v>4</v>
          </cell>
          <cell r="M58">
            <v>3</v>
          </cell>
          <cell r="N58">
            <v>3</v>
          </cell>
          <cell r="O58">
            <v>9</v>
          </cell>
          <cell r="Q58">
            <v>28</v>
          </cell>
          <cell r="R58">
            <v>8</v>
          </cell>
          <cell r="S58">
            <v>87</v>
          </cell>
          <cell r="AB58" t="str">
            <v>Total 04304-MONTE PATRIA</v>
          </cell>
          <cell r="AC58">
            <v>7</v>
          </cell>
          <cell r="AD58">
            <v>9</v>
          </cell>
          <cell r="AE58">
            <v>3</v>
          </cell>
          <cell r="AF58">
            <v>5</v>
          </cell>
          <cell r="AG58">
            <v>3</v>
          </cell>
          <cell r="AH58">
            <v>2</v>
          </cell>
          <cell r="AI58">
            <v>5</v>
          </cell>
          <cell r="AK58">
            <v>4</v>
          </cell>
          <cell r="AL58">
            <v>3</v>
          </cell>
          <cell r="AM58">
            <v>41</v>
          </cell>
        </row>
        <row r="59">
          <cell r="H59" t="str">
            <v>Total 04202-CANELA</v>
          </cell>
          <cell r="I59">
            <v>5</v>
          </cell>
          <cell r="J59">
            <v>18</v>
          </cell>
          <cell r="K59">
            <v>9</v>
          </cell>
          <cell r="L59">
            <v>4</v>
          </cell>
          <cell r="M59">
            <v>3</v>
          </cell>
          <cell r="N59">
            <v>3</v>
          </cell>
          <cell r="O59">
            <v>9</v>
          </cell>
          <cell r="Q59">
            <v>28</v>
          </cell>
          <cell r="R59">
            <v>8</v>
          </cell>
          <cell r="S59">
            <v>87</v>
          </cell>
          <cell r="AB59" t="str">
            <v>04305-RIO HURTADO</v>
          </cell>
        </row>
        <row r="60">
          <cell r="H60" t="str">
            <v>04203-LOS VILOS</v>
          </cell>
          <cell r="AB60" t="str">
            <v>105310-CES. RURAL PICHASCA</v>
          </cell>
          <cell r="AD60">
            <v>1</v>
          </cell>
          <cell r="AG60">
            <v>2</v>
          </cell>
          <cell r="AM60">
            <v>3</v>
          </cell>
        </row>
        <row r="61">
          <cell r="H61" t="str">
            <v>105108-HOSPITAL LOS VILOS</v>
          </cell>
          <cell r="M61">
            <v>1</v>
          </cell>
          <cell r="N61">
            <v>3</v>
          </cell>
          <cell r="O61">
            <v>2</v>
          </cell>
          <cell r="Q61">
            <v>5</v>
          </cell>
          <cell r="R61">
            <v>3</v>
          </cell>
          <cell r="S61">
            <v>14</v>
          </cell>
          <cell r="AB61" t="str">
            <v>105409-P.S.R. EL CHAÑAR</v>
          </cell>
          <cell r="AK61">
            <v>1</v>
          </cell>
          <cell r="AM61">
            <v>1</v>
          </cell>
        </row>
        <row r="62">
          <cell r="H62" t="str">
            <v xml:space="preserve">105478-P.S.R. CAIMANES                   </v>
          </cell>
          <cell r="L62">
            <v>2</v>
          </cell>
          <cell r="M62">
            <v>4</v>
          </cell>
          <cell r="N62">
            <v>11</v>
          </cell>
          <cell r="O62">
            <v>5</v>
          </cell>
          <cell r="P62">
            <v>7</v>
          </cell>
          <cell r="Q62">
            <v>3</v>
          </cell>
          <cell r="S62">
            <v>32</v>
          </cell>
          <cell r="AB62" t="str">
            <v>105413-P.S.R. SAMO ALTO</v>
          </cell>
          <cell r="AH62">
            <v>1</v>
          </cell>
          <cell r="AM62">
            <v>1</v>
          </cell>
        </row>
        <row r="63">
          <cell r="H63" t="str">
            <v>105479-P.S.R. GUANGUALI</v>
          </cell>
          <cell r="M63">
            <v>2</v>
          </cell>
          <cell r="N63">
            <v>3</v>
          </cell>
          <cell r="P63">
            <v>4</v>
          </cell>
          <cell r="S63">
            <v>9</v>
          </cell>
          <cell r="AB63" t="str">
            <v>Total 04305-RIO HURTADO</v>
          </cell>
          <cell r="AD63">
            <v>1</v>
          </cell>
          <cell r="AG63">
            <v>2</v>
          </cell>
          <cell r="AH63">
            <v>1</v>
          </cell>
          <cell r="AK63">
            <v>1</v>
          </cell>
          <cell r="AM63">
            <v>5</v>
          </cell>
        </row>
        <row r="64">
          <cell r="H64" t="str">
            <v>105480-P.S.R. QUILIMARI</v>
          </cell>
          <cell r="M64">
            <v>2</v>
          </cell>
          <cell r="N64">
            <v>3</v>
          </cell>
          <cell r="O64">
            <v>3</v>
          </cell>
          <cell r="P64">
            <v>1</v>
          </cell>
          <cell r="Q64">
            <v>3</v>
          </cell>
          <cell r="R64">
            <v>1</v>
          </cell>
          <cell r="S64">
            <v>13</v>
          </cell>
          <cell r="AB64" t="str">
            <v>Total general</v>
          </cell>
          <cell r="AC64">
            <v>64</v>
          </cell>
          <cell r="AD64">
            <v>51</v>
          </cell>
          <cell r="AE64">
            <v>67</v>
          </cell>
          <cell r="AF64">
            <v>59</v>
          </cell>
          <cell r="AG64">
            <v>66</v>
          </cell>
          <cell r="AH64">
            <v>115</v>
          </cell>
          <cell r="AI64">
            <v>79</v>
          </cell>
          <cell r="AJ64">
            <v>55</v>
          </cell>
          <cell r="AK64">
            <v>47</v>
          </cell>
          <cell r="AL64">
            <v>50</v>
          </cell>
          <cell r="AM64">
            <v>653</v>
          </cell>
        </row>
        <row r="65">
          <cell r="H65" t="str">
            <v>105481-P.S.R. TILAMA</v>
          </cell>
          <cell r="M65">
            <v>1</v>
          </cell>
          <cell r="N65">
            <v>1</v>
          </cell>
          <cell r="P65">
            <v>2</v>
          </cell>
          <cell r="Q65">
            <v>1</v>
          </cell>
          <cell r="S65">
            <v>5</v>
          </cell>
        </row>
        <row r="66">
          <cell r="H66" t="str">
            <v>105511-P.S.R. LOS CONDORES</v>
          </cell>
          <cell r="M66">
            <v>5</v>
          </cell>
          <cell r="N66">
            <v>5</v>
          </cell>
          <cell r="O66">
            <v>1</v>
          </cell>
          <cell r="P66">
            <v>3</v>
          </cell>
          <cell r="S66">
            <v>14</v>
          </cell>
        </row>
        <row r="67">
          <cell r="H67" t="str">
            <v>Total 04203-LOS VILOS</v>
          </cell>
          <cell r="L67">
            <v>2</v>
          </cell>
          <cell r="M67">
            <v>15</v>
          </cell>
          <cell r="N67">
            <v>26</v>
          </cell>
          <cell r="O67">
            <v>11</v>
          </cell>
          <cell r="P67">
            <v>17</v>
          </cell>
          <cell r="Q67">
            <v>12</v>
          </cell>
          <cell r="R67">
            <v>4</v>
          </cell>
          <cell r="S67">
            <v>87</v>
          </cell>
        </row>
        <row r="68">
          <cell r="H68" t="str">
            <v>04204-SALAMANCA</v>
          </cell>
        </row>
        <row r="69">
          <cell r="H69" t="str">
            <v>105104-HOSPITAL SALAMANCA</v>
          </cell>
          <cell r="I69">
            <v>4</v>
          </cell>
          <cell r="J69">
            <v>9</v>
          </cell>
          <cell r="K69">
            <v>6</v>
          </cell>
          <cell r="L69">
            <v>12</v>
          </cell>
          <cell r="M69">
            <v>3</v>
          </cell>
          <cell r="N69">
            <v>1</v>
          </cell>
          <cell r="O69">
            <v>5</v>
          </cell>
          <cell r="P69">
            <v>8</v>
          </cell>
          <cell r="Q69">
            <v>5</v>
          </cell>
          <cell r="R69">
            <v>22</v>
          </cell>
          <cell r="S69">
            <v>75</v>
          </cell>
        </row>
        <row r="70">
          <cell r="H70" t="str">
            <v xml:space="preserve">105452-P.S.R. CUNCUMEN                 </v>
          </cell>
          <cell r="R70">
            <v>3</v>
          </cell>
          <cell r="S70">
            <v>3</v>
          </cell>
        </row>
        <row r="71">
          <cell r="H71" t="str">
            <v>105453-P.S.R. TRANQUILLA</v>
          </cell>
          <cell r="R71">
            <v>1</v>
          </cell>
          <cell r="S71">
            <v>1</v>
          </cell>
        </row>
        <row r="72">
          <cell r="H72" t="str">
            <v>105454-P.S.R. CUNLAGUA</v>
          </cell>
          <cell r="R72">
            <v>3</v>
          </cell>
          <cell r="S72">
            <v>3</v>
          </cell>
        </row>
        <row r="73">
          <cell r="H73" t="str">
            <v>105455-P.S.R. CHILLEPIN</v>
          </cell>
          <cell r="R73">
            <v>5</v>
          </cell>
          <cell r="S73">
            <v>5</v>
          </cell>
        </row>
        <row r="74">
          <cell r="H74" t="str">
            <v>105456-P.S.R. LLIMPO</v>
          </cell>
          <cell r="R74">
            <v>5</v>
          </cell>
          <cell r="S74">
            <v>5</v>
          </cell>
        </row>
        <row r="75">
          <cell r="H75" t="str">
            <v>105457-P.S.R. SAN AGUSTIN</v>
          </cell>
          <cell r="R75">
            <v>1</v>
          </cell>
          <cell r="S75">
            <v>1</v>
          </cell>
        </row>
        <row r="76">
          <cell r="H76" t="str">
            <v>105458-P.S.R. TAHUINCO</v>
          </cell>
          <cell r="R76">
            <v>2</v>
          </cell>
          <cell r="S76">
            <v>2</v>
          </cell>
        </row>
        <row r="77">
          <cell r="H77" t="str">
            <v>105491-P.S.R. QUELEN BAJO</v>
          </cell>
          <cell r="R77">
            <v>11</v>
          </cell>
          <cell r="S77">
            <v>11</v>
          </cell>
        </row>
        <row r="78">
          <cell r="H78" t="str">
            <v>105501-P.S.R. ARBOLEDA GRANDE</v>
          </cell>
          <cell r="R78">
            <v>11</v>
          </cell>
          <cell r="S78">
            <v>11</v>
          </cell>
        </row>
        <row r="79">
          <cell r="H79" t="str">
            <v>Total 04204-SALAMANCA</v>
          </cell>
          <cell r="I79">
            <v>4</v>
          </cell>
          <cell r="J79">
            <v>9</v>
          </cell>
          <cell r="K79">
            <v>6</v>
          </cell>
          <cell r="L79">
            <v>12</v>
          </cell>
          <cell r="M79">
            <v>3</v>
          </cell>
          <cell r="N79">
            <v>1</v>
          </cell>
          <cell r="O79">
            <v>5</v>
          </cell>
          <cell r="P79">
            <v>8</v>
          </cell>
          <cell r="Q79">
            <v>5</v>
          </cell>
          <cell r="R79">
            <v>64</v>
          </cell>
          <cell r="S79">
            <v>117</v>
          </cell>
        </row>
        <row r="80">
          <cell r="H80" t="str">
            <v>04301-OVALLE</v>
          </cell>
        </row>
        <row r="81">
          <cell r="H81" t="str">
            <v>105315-CES. RURAL C. DE TAMAYA</v>
          </cell>
          <cell r="P81">
            <v>2</v>
          </cell>
          <cell r="Q81">
            <v>4</v>
          </cell>
          <cell r="R81">
            <v>4</v>
          </cell>
          <cell r="S81">
            <v>10</v>
          </cell>
        </row>
        <row r="82">
          <cell r="H82" t="str">
            <v>105317-CES. JORGE JORDAN D.</v>
          </cell>
          <cell r="K82">
            <v>2</v>
          </cell>
          <cell r="L82">
            <v>5</v>
          </cell>
          <cell r="M82">
            <v>6</v>
          </cell>
          <cell r="N82">
            <v>5</v>
          </cell>
          <cell r="O82">
            <v>5</v>
          </cell>
          <cell r="P82">
            <v>3</v>
          </cell>
          <cell r="R82">
            <v>1</v>
          </cell>
          <cell r="S82">
            <v>27</v>
          </cell>
        </row>
        <row r="83">
          <cell r="H83" t="str">
            <v>105322-CES. MARCOS MACUADA</v>
          </cell>
          <cell r="I83">
            <v>6</v>
          </cell>
          <cell r="J83">
            <v>8</v>
          </cell>
          <cell r="K83">
            <v>1</v>
          </cell>
          <cell r="M83">
            <v>15</v>
          </cell>
          <cell r="N83">
            <v>12</v>
          </cell>
          <cell r="O83">
            <v>21</v>
          </cell>
          <cell r="P83">
            <v>12</v>
          </cell>
          <cell r="Q83">
            <v>14</v>
          </cell>
          <cell r="R83">
            <v>12</v>
          </cell>
          <cell r="S83">
            <v>101</v>
          </cell>
        </row>
        <row r="84">
          <cell r="H84" t="str">
            <v>105324-CES. SOTAQUI</v>
          </cell>
          <cell r="L84">
            <v>5</v>
          </cell>
          <cell r="M84">
            <v>5</v>
          </cell>
          <cell r="N84">
            <v>6</v>
          </cell>
          <cell r="O84">
            <v>3</v>
          </cell>
          <cell r="Q84">
            <v>3</v>
          </cell>
          <cell r="S84">
            <v>22</v>
          </cell>
        </row>
        <row r="85">
          <cell r="H85" t="str">
            <v>105415-P.S.R. BARRAZA</v>
          </cell>
          <cell r="K85">
            <v>2</v>
          </cell>
          <cell r="Q85">
            <v>3</v>
          </cell>
          <cell r="R85">
            <v>2</v>
          </cell>
          <cell r="S85">
            <v>7</v>
          </cell>
        </row>
        <row r="86">
          <cell r="H86" t="str">
            <v>105419-P.S.R. LAS SOSSAS</v>
          </cell>
          <cell r="R86">
            <v>1</v>
          </cell>
          <cell r="S86">
            <v>1</v>
          </cell>
        </row>
        <row r="87">
          <cell r="H87" t="str">
            <v>105422-P.S.R. HORNILLOS</v>
          </cell>
          <cell r="P87">
            <v>1</v>
          </cell>
          <cell r="S87">
            <v>1</v>
          </cell>
        </row>
        <row r="88">
          <cell r="H88" t="str">
            <v>105437-P.S.R. CHALINGA</v>
          </cell>
          <cell r="Q88">
            <v>1</v>
          </cell>
          <cell r="S88">
            <v>1</v>
          </cell>
        </row>
        <row r="89">
          <cell r="H89" t="str">
            <v>105507-P.S.R. HUAMALATA</v>
          </cell>
          <cell r="P89">
            <v>1</v>
          </cell>
          <cell r="S89">
            <v>1</v>
          </cell>
        </row>
        <row r="90">
          <cell r="H90" t="str">
            <v>105510-P.S.R. RECOLETA</v>
          </cell>
          <cell r="P90">
            <v>7</v>
          </cell>
          <cell r="S90">
            <v>7</v>
          </cell>
        </row>
        <row r="91">
          <cell r="H91" t="str">
            <v>105722-CECOF SAN JOSE DE LA DEHESA</v>
          </cell>
          <cell r="N91">
            <v>3</v>
          </cell>
          <cell r="P91">
            <v>1</v>
          </cell>
          <cell r="R91">
            <v>1</v>
          </cell>
          <cell r="S91">
            <v>5</v>
          </cell>
        </row>
        <row r="92">
          <cell r="H92" t="str">
            <v>105723-CECOF LIMARI</v>
          </cell>
          <cell r="I92">
            <v>10</v>
          </cell>
          <cell r="J92">
            <v>9</v>
          </cell>
          <cell r="K92">
            <v>1</v>
          </cell>
          <cell r="L92">
            <v>2</v>
          </cell>
          <cell r="O92">
            <v>1</v>
          </cell>
          <cell r="P92">
            <v>1</v>
          </cell>
          <cell r="R92">
            <v>2</v>
          </cell>
          <cell r="S92">
            <v>26</v>
          </cell>
        </row>
        <row r="93">
          <cell r="H93" t="str">
            <v>200258-CECOF LOS COPIHUES</v>
          </cell>
          <cell r="K93">
            <v>3</v>
          </cell>
          <cell r="R93">
            <v>2</v>
          </cell>
          <cell r="S93">
            <v>5</v>
          </cell>
        </row>
        <row r="94">
          <cell r="H94" t="str">
            <v>Total 04301-OVALLE</v>
          </cell>
          <cell r="I94">
            <v>16</v>
          </cell>
          <cell r="J94">
            <v>17</v>
          </cell>
          <cell r="K94">
            <v>9</v>
          </cell>
          <cell r="L94">
            <v>12</v>
          </cell>
          <cell r="M94">
            <v>26</v>
          </cell>
          <cell r="N94">
            <v>26</v>
          </cell>
          <cell r="O94">
            <v>30</v>
          </cell>
          <cell r="P94">
            <v>28</v>
          </cell>
          <cell r="Q94">
            <v>25</v>
          </cell>
          <cell r="R94">
            <v>25</v>
          </cell>
          <cell r="S94">
            <v>214</v>
          </cell>
        </row>
        <row r="95">
          <cell r="H95" t="str">
            <v>04302-COMBARBALÁ</v>
          </cell>
        </row>
        <row r="96">
          <cell r="H96" t="str">
            <v>105105-HOSPITAL COMBARBALA</v>
          </cell>
          <cell r="I96">
            <v>4</v>
          </cell>
          <cell r="J96">
            <v>1</v>
          </cell>
          <cell r="K96">
            <v>2</v>
          </cell>
          <cell r="M96">
            <v>8</v>
          </cell>
          <cell r="N96">
            <v>4</v>
          </cell>
          <cell r="O96">
            <v>4</v>
          </cell>
          <cell r="P96">
            <v>17</v>
          </cell>
          <cell r="Q96">
            <v>5</v>
          </cell>
          <cell r="R96">
            <v>2</v>
          </cell>
          <cell r="S96">
            <v>47</v>
          </cell>
        </row>
        <row r="97">
          <cell r="H97" t="str">
            <v>105433-P.S.R. SAN LORENZO</v>
          </cell>
          <cell r="J97">
            <v>1</v>
          </cell>
          <cell r="N97">
            <v>1</v>
          </cell>
          <cell r="S97">
            <v>2</v>
          </cell>
        </row>
        <row r="98">
          <cell r="H98" t="str">
            <v>105434-P.S.R. SAN MARCOS</v>
          </cell>
          <cell r="K98">
            <v>1</v>
          </cell>
          <cell r="Q98">
            <v>1</v>
          </cell>
          <cell r="S98">
            <v>2</v>
          </cell>
        </row>
        <row r="99">
          <cell r="H99" t="str">
            <v>105441-P.S.R. MANQUEHUA</v>
          </cell>
          <cell r="M99">
            <v>5</v>
          </cell>
          <cell r="Q99">
            <v>1</v>
          </cell>
          <cell r="S99">
            <v>6</v>
          </cell>
        </row>
        <row r="100">
          <cell r="H100" t="str">
            <v xml:space="preserve">105459-P.S.R. BARRANCAS                </v>
          </cell>
          <cell r="J100">
            <v>1</v>
          </cell>
          <cell r="L100">
            <v>1</v>
          </cell>
          <cell r="P100">
            <v>2</v>
          </cell>
          <cell r="S100">
            <v>4</v>
          </cell>
        </row>
        <row r="101">
          <cell r="H101" t="str">
            <v>105460-P.S.R. COGOTI 18</v>
          </cell>
          <cell r="I101">
            <v>1</v>
          </cell>
          <cell r="M101">
            <v>1</v>
          </cell>
          <cell r="N101">
            <v>1</v>
          </cell>
          <cell r="S101">
            <v>3</v>
          </cell>
        </row>
        <row r="102">
          <cell r="H102" t="str">
            <v>105461-P.S.R. EL HUACHO</v>
          </cell>
          <cell r="P102">
            <v>1</v>
          </cell>
          <cell r="S102">
            <v>1</v>
          </cell>
        </row>
        <row r="103">
          <cell r="H103" t="str">
            <v>105462-P.S.R. EL SAUCE</v>
          </cell>
          <cell r="L103">
            <v>1</v>
          </cell>
          <cell r="M103">
            <v>2</v>
          </cell>
          <cell r="S103">
            <v>3</v>
          </cell>
        </row>
        <row r="104">
          <cell r="H104" t="str">
            <v>105463-P.S.R. QUILITAPIA</v>
          </cell>
          <cell r="I104">
            <v>3</v>
          </cell>
          <cell r="L104">
            <v>1</v>
          </cell>
          <cell r="M104">
            <v>4</v>
          </cell>
          <cell r="O104">
            <v>1</v>
          </cell>
          <cell r="P104">
            <v>1</v>
          </cell>
          <cell r="S104">
            <v>10</v>
          </cell>
        </row>
        <row r="105">
          <cell r="H105" t="str">
            <v>105464-P.S.R. LA LIGUA</v>
          </cell>
          <cell r="I105">
            <v>1</v>
          </cell>
          <cell r="S105">
            <v>1</v>
          </cell>
        </row>
        <row r="106">
          <cell r="H106" t="str">
            <v>105465-P.S.R. RAMADILLA</v>
          </cell>
          <cell r="J106">
            <v>1</v>
          </cell>
          <cell r="O106">
            <v>1</v>
          </cell>
          <cell r="R106">
            <v>1</v>
          </cell>
          <cell r="S106">
            <v>3</v>
          </cell>
        </row>
        <row r="107">
          <cell r="H107" t="str">
            <v>105466-P.S.R. VALLE HERMOSO</v>
          </cell>
          <cell r="J107">
            <v>1</v>
          </cell>
          <cell r="M107">
            <v>1</v>
          </cell>
          <cell r="S107">
            <v>2</v>
          </cell>
        </row>
        <row r="108">
          <cell r="H108" t="str">
            <v>Total 04302-COMBARBALÁ</v>
          </cell>
          <cell r="I108">
            <v>9</v>
          </cell>
          <cell r="J108">
            <v>5</v>
          </cell>
          <cell r="K108">
            <v>3</v>
          </cell>
          <cell r="L108">
            <v>3</v>
          </cell>
          <cell r="M108">
            <v>21</v>
          </cell>
          <cell r="N108">
            <v>6</v>
          </cell>
          <cell r="O108">
            <v>6</v>
          </cell>
          <cell r="P108">
            <v>21</v>
          </cell>
          <cell r="Q108">
            <v>7</v>
          </cell>
          <cell r="R108">
            <v>3</v>
          </cell>
          <cell r="S108">
            <v>84</v>
          </cell>
        </row>
        <row r="109">
          <cell r="H109" t="str">
            <v>04304-MONTE PATRIA</v>
          </cell>
        </row>
        <row r="110">
          <cell r="H110" t="str">
            <v>105307-CES. RURAL MONTE PATRIA</v>
          </cell>
          <cell r="I110">
            <v>1</v>
          </cell>
          <cell r="J110">
            <v>10</v>
          </cell>
          <cell r="K110">
            <v>14</v>
          </cell>
          <cell r="L110">
            <v>2</v>
          </cell>
          <cell r="M110">
            <v>12</v>
          </cell>
          <cell r="N110">
            <v>4</v>
          </cell>
          <cell r="O110">
            <v>10</v>
          </cell>
          <cell r="P110">
            <v>3</v>
          </cell>
          <cell r="Q110">
            <v>1</v>
          </cell>
          <cell r="R110">
            <v>3</v>
          </cell>
          <cell r="S110">
            <v>60</v>
          </cell>
        </row>
        <row r="111">
          <cell r="H111" t="str">
            <v>105311-CES. RURAL CHAÑARAL ALTO</v>
          </cell>
          <cell r="K111">
            <v>3</v>
          </cell>
          <cell r="S111">
            <v>3</v>
          </cell>
        </row>
        <row r="112">
          <cell r="H112" t="str">
            <v>105312-CES. RURAL CAREN</v>
          </cell>
          <cell r="J112">
            <v>2</v>
          </cell>
          <cell r="K112">
            <v>6</v>
          </cell>
          <cell r="L112">
            <v>6</v>
          </cell>
          <cell r="M112">
            <v>10</v>
          </cell>
          <cell r="N112">
            <v>4</v>
          </cell>
          <cell r="O112">
            <v>8</v>
          </cell>
          <cell r="P112">
            <v>6</v>
          </cell>
          <cell r="Q112">
            <v>6</v>
          </cell>
          <cell r="R112">
            <v>5</v>
          </cell>
          <cell r="S112">
            <v>53</v>
          </cell>
        </row>
        <row r="113">
          <cell r="H113" t="str">
            <v>105318-CES. RURAL EL PALQUI</v>
          </cell>
          <cell r="K113">
            <v>2</v>
          </cell>
          <cell r="M113">
            <v>4</v>
          </cell>
          <cell r="O113">
            <v>1</v>
          </cell>
          <cell r="R113">
            <v>2</v>
          </cell>
          <cell r="S113">
            <v>9</v>
          </cell>
        </row>
        <row r="114">
          <cell r="H114" t="str">
            <v>105435-P.S.R. TULAHUEN</v>
          </cell>
          <cell r="P114">
            <v>1</v>
          </cell>
          <cell r="R114">
            <v>1</v>
          </cell>
          <cell r="S114">
            <v>2</v>
          </cell>
        </row>
        <row r="115">
          <cell r="H115" t="str">
            <v>Total 04304-MONTE PATRIA</v>
          </cell>
          <cell r="I115">
            <v>1</v>
          </cell>
          <cell r="J115">
            <v>12</v>
          </cell>
          <cell r="K115">
            <v>25</v>
          </cell>
          <cell r="L115">
            <v>8</v>
          </cell>
          <cell r="M115">
            <v>26</v>
          </cell>
          <cell r="N115">
            <v>8</v>
          </cell>
          <cell r="O115">
            <v>19</v>
          </cell>
          <cell r="P115">
            <v>10</v>
          </cell>
          <cell r="Q115">
            <v>7</v>
          </cell>
          <cell r="R115">
            <v>11</v>
          </cell>
          <cell r="S115">
            <v>127</v>
          </cell>
        </row>
        <row r="116">
          <cell r="H116" t="str">
            <v>04304-PUNITAQUI</v>
          </cell>
        </row>
        <row r="117">
          <cell r="H117" t="str">
            <v>105308-CES. RURAL PUNITAQUI</v>
          </cell>
          <cell r="L117">
            <v>10</v>
          </cell>
          <cell r="M117">
            <v>4</v>
          </cell>
          <cell r="N117">
            <v>5</v>
          </cell>
          <cell r="P117">
            <v>5</v>
          </cell>
          <cell r="Q117">
            <v>3</v>
          </cell>
          <cell r="R117">
            <v>6</v>
          </cell>
          <cell r="S117">
            <v>33</v>
          </cell>
        </row>
        <row r="118">
          <cell r="H118" t="str">
            <v>Total 04304-PUNITAQUI</v>
          </cell>
          <cell r="L118">
            <v>10</v>
          </cell>
          <cell r="M118">
            <v>4</v>
          </cell>
          <cell r="N118">
            <v>5</v>
          </cell>
          <cell r="P118">
            <v>5</v>
          </cell>
          <cell r="Q118">
            <v>3</v>
          </cell>
          <cell r="R118">
            <v>6</v>
          </cell>
          <cell r="S118">
            <v>33</v>
          </cell>
        </row>
        <row r="119">
          <cell r="H119" t="str">
            <v>04305-RIO HURTADO</v>
          </cell>
        </row>
        <row r="120">
          <cell r="H120" t="str">
            <v>105310-CES. RURAL PICHASCA</v>
          </cell>
          <cell r="K120">
            <v>1</v>
          </cell>
          <cell r="N120">
            <v>2</v>
          </cell>
          <cell r="Q120">
            <v>5</v>
          </cell>
          <cell r="S120">
            <v>8</v>
          </cell>
        </row>
        <row r="121">
          <cell r="H121" t="str">
            <v>105503-P.S.R. TABAQUEROS</v>
          </cell>
          <cell r="L121">
            <v>1</v>
          </cell>
          <cell r="S121">
            <v>1</v>
          </cell>
        </row>
        <row r="122">
          <cell r="H122" t="str">
            <v>Total 04305-RIO HURTADO</v>
          </cell>
          <cell r="K122">
            <v>1</v>
          </cell>
          <cell r="L122">
            <v>1</v>
          </cell>
          <cell r="N122">
            <v>2</v>
          </cell>
          <cell r="Q122">
            <v>5</v>
          </cell>
          <cell r="S122">
            <v>9</v>
          </cell>
        </row>
        <row r="123">
          <cell r="H123" t="str">
            <v>Total general</v>
          </cell>
          <cell r="I123">
            <v>166</v>
          </cell>
          <cell r="J123">
            <v>167</v>
          </cell>
          <cell r="K123">
            <v>288</v>
          </cell>
          <cell r="L123">
            <v>272</v>
          </cell>
          <cell r="M123">
            <v>251</v>
          </cell>
          <cell r="N123">
            <v>286</v>
          </cell>
          <cell r="O123">
            <v>295</v>
          </cell>
          <cell r="P123">
            <v>311</v>
          </cell>
          <cell r="Q123">
            <v>245</v>
          </cell>
          <cell r="R123">
            <v>318</v>
          </cell>
          <cell r="S123">
            <v>2599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27</v>
          </cell>
          <cell r="R6">
            <v>22</v>
          </cell>
          <cell r="S6">
            <v>238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26</v>
          </cell>
          <cell r="R7">
            <v>26</v>
          </cell>
          <cell r="S7">
            <v>227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31</v>
          </cell>
          <cell r="R8">
            <v>35</v>
          </cell>
          <cell r="S8">
            <v>287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26</v>
          </cell>
          <cell r="R9">
            <v>33</v>
          </cell>
          <cell r="S9">
            <v>318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</v>
          </cell>
          <cell r="R10">
            <v>23</v>
          </cell>
          <cell r="S10">
            <v>239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26</v>
          </cell>
          <cell r="R11">
            <v>30</v>
          </cell>
          <cell r="S11">
            <v>279</v>
          </cell>
        </row>
        <row r="12">
          <cell r="H12" t="str">
            <v xml:space="preserve">105400-P.S.R. ALGARROBITO            </v>
          </cell>
          <cell r="J12">
            <v>1</v>
          </cell>
          <cell r="K12">
            <v>4</v>
          </cell>
          <cell r="L12">
            <v>3</v>
          </cell>
          <cell r="N12">
            <v>1</v>
          </cell>
          <cell r="O12">
            <v>4</v>
          </cell>
          <cell r="P12">
            <v>4</v>
          </cell>
          <cell r="R12">
            <v>3</v>
          </cell>
          <cell r="S12">
            <v>20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S13">
            <v>3</v>
          </cell>
        </row>
        <row r="14">
          <cell r="H14" t="str">
            <v>105402-P.S.R. EL ROMERO</v>
          </cell>
          <cell r="I14">
            <v>2</v>
          </cell>
          <cell r="K14">
            <v>2</v>
          </cell>
          <cell r="L14">
            <v>2</v>
          </cell>
          <cell r="M14">
            <v>1</v>
          </cell>
          <cell r="P14">
            <v>1</v>
          </cell>
          <cell r="S14">
            <v>8</v>
          </cell>
        </row>
        <row r="15">
          <cell r="H15" t="str">
            <v>105499-P.S.R. LAMBERT</v>
          </cell>
          <cell r="J15">
            <v>1</v>
          </cell>
          <cell r="L15">
            <v>1</v>
          </cell>
          <cell r="R15">
            <v>1</v>
          </cell>
          <cell r="S15">
            <v>3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N16">
            <v>3</v>
          </cell>
          <cell r="O16">
            <v>2</v>
          </cell>
          <cell r="P16">
            <v>1</v>
          </cell>
          <cell r="R16">
            <v>5</v>
          </cell>
          <cell r="S16">
            <v>21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M17">
            <v>2</v>
          </cell>
          <cell r="Q17">
            <v>4</v>
          </cell>
          <cell r="R17">
            <v>2</v>
          </cell>
          <cell r="S17">
            <v>14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N18">
            <v>4</v>
          </cell>
          <cell r="O18">
            <v>2</v>
          </cell>
          <cell r="Q18">
            <v>2</v>
          </cell>
          <cell r="R18">
            <v>4</v>
          </cell>
          <cell r="S18">
            <v>24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162</v>
          </cell>
          <cell r="P19">
            <v>148</v>
          </cell>
          <cell r="Q19">
            <v>161</v>
          </cell>
          <cell r="R19">
            <v>184</v>
          </cell>
          <cell r="S19">
            <v>1681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21</v>
          </cell>
          <cell r="R21">
            <v>35</v>
          </cell>
          <cell r="S21">
            <v>233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</v>
          </cell>
          <cell r="R22">
            <v>30</v>
          </cell>
          <cell r="S22">
            <v>289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38</v>
          </cell>
          <cell r="R23">
            <v>46</v>
          </cell>
          <cell r="S23">
            <v>508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9</v>
          </cell>
          <cell r="R24">
            <v>5</v>
          </cell>
          <cell r="S24">
            <v>69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43</v>
          </cell>
          <cell r="R25">
            <v>52</v>
          </cell>
          <cell r="S25">
            <v>469</v>
          </cell>
        </row>
        <row r="26">
          <cell r="H26" t="str">
            <v>105405-P.S.R. GUANAQUEROS</v>
          </cell>
          <cell r="I26">
            <v>2</v>
          </cell>
          <cell r="K26">
            <v>2</v>
          </cell>
          <cell r="N26">
            <v>1</v>
          </cell>
          <cell r="O26">
            <v>2</v>
          </cell>
          <cell r="P26">
            <v>7</v>
          </cell>
          <cell r="S26">
            <v>14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11</v>
          </cell>
          <cell r="R27">
            <v>6</v>
          </cell>
          <cell r="S27">
            <v>71</v>
          </cell>
        </row>
        <row r="28">
          <cell r="H28" t="str">
            <v>105407-P.S.R. TAMBILLOS</v>
          </cell>
          <cell r="I28">
            <v>1</v>
          </cell>
          <cell r="K28">
            <v>1</v>
          </cell>
          <cell r="P28">
            <v>1</v>
          </cell>
          <cell r="Q28">
            <v>1</v>
          </cell>
          <cell r="S28">
            <v>4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2</v>
          </cell>
          <cell r="R29">
            <v>4</v>
          </cell>
          <cell r="S29">
            <v>44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2</v>
          </cell>
          <cell r="R30">
            <v>3</v>
          </cell>
          <cell r="S30">
            <v>46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201</v>
          </cell>
          <cell r="P31">
            <v>162</v>
          </cell>
          <cell r="Q31">
            <v>150</v>
          </cell>
          <cell r="R31">
            <v>181</v>
          </cell>
          <cell r="S31">
            <v>1747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6</v>
          </cell>
          <cell r="Q33">
            <v>2</v>
          </cell>
          <cell r="R33">
            <v>6</v>
          </cell>
          <cell r="S33">
            <v>71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6</v>
          </cell>
          <cell r="Q34">
            <v>2</v>
          </cell>
          <cell r="R34">
            <v>6</v>
          </cell>
          <cell r="S34">
            <v>71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K36">
            <v>2</v>
          </cell>
          <cell r="M36">
            <v>1</v>
          </cell>
          <cell r="N36">
            <v>1</v>
          </cell>
          <cell r="O36">
            <v>1</v>
          </cell>
          <cell r="P36">
            <v>1</v>
          </cell>
          <cell r="Q36">
            <v>3</v>
          </cell>
          <cell r="R36">
            <v>1</v>
          </cell>
          <cell r="S36">
            <v>10</v>
          </cell>
        </row>
        <row r="37">
          <cell r="H37" t="str">
            <v xml:space="preserve">105500-P.S.R. CALETA HORNOS        </v>
          </cell>
          <cell r="K37">
            <v>2</v>
          </cell>
          <cell r="M37">
            <v>2</v>
          </cell>
          <cell r="N37">
            <v>2</v>
          </cell>
          <cell r="R37">
            <v>2</v>
          </cell>
          <cell r="S37">
            <v>8</v>
          </cell>
        </row>
        <row r="38">
          <cell r="H38" t="str">
            <v>105505-P.S.R. LOS CHOROS</v>
          </cell>
          <cell r="J38">
            <v>1</v>
          </cell>
          <cell r="N38">
            <v>2</v>
          </cell>
          <cell r="S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N39">
            <v>1</v>
          </cell>
          <cell r="O39">
            <v>1</v>
          </cell>
          <cell r="Q39">
            <v>1</v>
          </cell>
          <cell r="R39">
            <v>1</v>
          </cell>
          <cell r="S39">
            <v>9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1</v>
          </cell>
          <cell r="Q40">
            <v>4</v>
          </cell>
          <cell r="R40">
            <v>4</v>
          </cell>
          <cell r="S40">
            <v>30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2</v>
          </cell>
          <cell r="J42">
            <v>2</v>
          </cell>
          <cell r="L42">
            <v>3</v>
          </cell>
          <cell r="M42">
            <v>3</v>
          </cell>
          <cell r="N42">
            <v>1</v>
          </cell>
          <cell r="Q42">
            <v>1</v>
          </cell>
          <cell r="R42">
            <v>2</v>
          </cell>
          <cell r="S42">
            <v>14</v>
          </cell>
        </row>
        <row r="43">
          <cell r="H43" t="str">
            <v>105475-P.S.R. HORCON</v>
          </cell>
          <cell r="I43">
            <v>1</v>
          </cell>
          <cell r="K43">
            <v>1</v>
          </cell>
          <cell r="N43">
            <v>1</v>
          </cell>
          <cell r="O43">
            <v>1</v>
          </cell>
          <cell r="Q43">
            <v>1</v>
          </cell>
          <cell r="S43">
            <v>5</v>
          </cell>
        </row>
        <row r="44">
          <cell r="H44" t="str">
            <v>105476-P.S.R. MONTE GRANDE</v>
          </cell>
          <cell r="J44">
            <v>1</v>
          </cell>
          <cell r="K44">
            <v>1</v>
          </cell>
          <cell r="P44">
            <v>1</v>
          </cell>
          <cell r="S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M45">
            <v>1</v>
          </cell>
          <cell r="N45">
            <v>1</v>
          </cell>
          <cell r="P45">
            <v>2</v>
          </cell>
          <cell r="S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3</v>
          </cell>
          <cell r="Q46">
            <v>2</v>
          </cell>
          <cell r="R46">
            <v>2</v>
          </cell>
          <cell r="S46">
            <v>30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15</v>
          </cell>
          <cell r="Q48">
            <v>8</v>
          </cell>
          <cell r="R48">
            <v>8</v>
          </cell>
          <cell r="S48">
            <v>115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L49">
            <v>1</v>
          </cell>
          <cell r="M49">
            <v>3</v>
          </cell>
          <cell r="O49">
            <v>1</v>
          </cell>
          <cell r="S49">
            <v>8</v>
          </cell>
        </row>
        <row r="50">
          <cell r="H50" t="str">
            <v>105468-P.S.R. EL MOLLE</v>
          </cell>
          <cell r="I50">
            <v>1</v>
          </cell>
          <cell r="K50">
            <v>1</v>
          </cell>
          <cell r="P50">
            <v>1</v>
          </cell>
          <cell r="Q50">
            <v>1</v>
          </cell>
          <cell r="R50">
            <v>1</v>
          </cell>
          <cell r="S50">
            <v>5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L51">
            <v>1</v>
          </cell>
          <cell r="M51">
            <v>1</v>
          </cell>
          <cell r="O51">
            <v>1</v>
          </cell>
          <cell r="Q51">
            <v>1</v>
          </cell>
          <cell r="R51">
            <v>2</v>
          </cell>
          <cell r="S51">
            <v>11</v>
          </cell>
        </row>
        <row r="52">
          <cell r="H52" t="str">
            <v>105471-P.S.R. PERALILLO</v>
          </cell>
          <cell r="K52">
            <v>2</v>
          </cell>
          <cell r="L52">
            <v>2</v>
          </cell>
          <cell r="N52">
            <v>2</v>
          </cell>
          <cell r="O52">
            <v>2</v>
          </cell>
          <cell r="P52">
            <v>1</v>
          </cell>
          <cell r="Q52">
            <v>2</v>
          </cell>
          <cell r="S52">
            <v>11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N53">
            <v>1</v>
          </cell>
          <cell r="P53">
            <v>1</v>
          </cell>
          <cell r="Q53">
            <v>2</v>
          </cell>
          <cell r="R53">
            <v>1</v>
          </cell>
          <cell r="S53">
            <v>10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L54">
            <v>1</v>
          </cell>
          <cell r="N54">
            <v>1</v>
          </cell>
          <cell r="P54">
            <v>1</v>
          </cell>
          <cell r="Q54">
            <v>1</v>
          </cell>
          <cell r="R54">
            <v>1</v>
          </cell>
          <cell r="S54">
            <v>8</v>
          </cell>
        </row>
        <row r="55">
          <cell r="H55" t="str">
            <v>105474-P.S.R. CHAPILCA</v>
          </cell>
          <cell r="I55">
            <v>1</v>
          </cell>
          <cell r="N55">
            <v>2</v>
          </cell>
          <cell r="S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P56">
            <v>2</v>
          </cell>
          <cell r="Q56">
            <v>2</v>
          </cell>
          <cell r="S56">
            <v>17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21</v>
          </cell>
          <cell r="Q57">
            <v>17</v>
          </cell>
          <cell r="R57">
            <v>13</v>
          </cell>
          <cell r="S57">
            <v>188</v>
          </cell>
        </row>
        <row r="58">
          <cell r="H58" t="str">
            <v>04201-ILLAPEL</v>
          </cell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13</v>
          </cell>
          <cell r="Q59">
            <v>13</v>
          </cell>
          <cell r="R59">
            <v>9</v>
          </cell>
          <cell r="S59">
            <v>113</v>
          </cell>
        </row>
        <row r="60">
          <cell r="H60" t="str">
            <v>105326-CESFAM SAN RAFAEL</v>
          </cell>
          <cell r="J60">
            <v>5</v>
          </cell>
          <cell r="K60">
            <v>14</v>
          </cell>
          <cell r="L60">
            <v>4</v>
          </cell>
          <cell r="N60">
            <v>1</v>
          </cell>
          <cell r="O60">
            <v>9</v>
          </cell>
          <cell r="Q60">
            <v>13</v>
          </cell>
          <cell r="R60">
            <v>6</v>
          </cell>
          <cell r="S60">
            <v>52</v>
          </cell>
        </row>
        <row r="61">
          <cell r="H61" t="str">
            <v xml:space="preserve">105443-P.S.R. CARCAMO                   </v>
          </cell>
          <cell r="I61">
            <v>1</v>
          </cell>
          <cell r="P61">
            <v>1</v>
          </cell>
          <cell r="Q61">
            <v>1</v>
          </cell>
          <cell r="S61">
            <v>3</v>
          </cell>
        </row>
        <row r="62">
          <cell r="H62" t="str">
            <v>105444-P.S.R. HUINTIL</v>
          </cell>
          <cell r="Q62">
            <v>2</v>
          </cell>
          <cell r="S62">
            <v>2</v>
          </cell>
        </row>
        <row r="63">
          <cell r="H63" t="str">
            <v>105445-P.S.R. LIMAHUIDA</v>
          </cell>
          <cell r="I63">
            <v>1</v>
          </cell>
          <cell r="J63">
            <v>1</v>
          </cell>
          <cell r="L63">
            <v>1</v>
          </cell>
          <cell r="M63">
            <v>1</v>
          </cell>
          <cell r="N63">
            <v>2</v>
          </cell>
          <cell r="Q63">
            <v>1</v>
          </cell>
          <cell r="S63">
            <v>7</v>
          </cell>
        </row>
        <row r="64">
          <cell r="H64" t="str">
            <v>105446-P.S.R. MATANCILLA</v>
          </cell>
          <cell r="I64">
            <v>1</v>
          </cell>
          <cell r="S64">
            <v>1</v>
          </cell>
        </row>
        <row r="65">
          <cell r="H65" t="str">
            <v>105447-P.S.R. PERALILLO</v>
          </cell>
          <cell r="I65">
            <v>1</v>
          </cell>
          <cell r="P65">
            <v>2</v>
          </cell>
          <cell r="Q65">
            <v>1</v>
          </cell>
          <cell r="R65">
            <v>1</v>
          </cell>
          <cell r="S65">
            <v>5</v>
          </cell>
        </row>
        <row r="66">
          <cell r="H66" t="str">
            <v>105448-P.S.R. SANTA VIRGINIA</v>
          </cell>
          <cell r="I66">
            <v>2</v>
          </cell>
          <cell r="S66">
            <v>2</v>
          </cell>
        </row>
        <row r="67">
          <cell r="H67" t="str">
            <v>105485-P.S.R. PLAN DE HORNOS</v>
          </cell>
          <cell r="O67">
            <v>1</v>
          </cell>
          <cell r="R67">
            <v>1</v>
          </cell>
          <cell r="S67">
            <v>2</v>
          </cell>
        </row>
        <row r="68">
          <cell r="H68" t="str">
            <v>105486-P.S.R. TUNGA SUR</v>
          </cell>
          <cell r="K68">
            <v>1</v>
          </cell>
          <cell r="L68">
            <v>1</v>
          </cell>
          <cell r="S68">
            <v>2</v>
          </cell>
        </row>
        <row r="69">
          <cell r="H69" t="str">
            <v>105487-P.S.R. CAÑAS UNO</v>
          </cell>
          <cell r="I69">
            <v>2</v>
          </cell>
          <cell r="J69">
            <v>3</v>
          </cell>
          <cell r="K69">
            <v>3</v>
          </cell>
          <cell r="N69">
            <v>4</v>
          </cell>
          <cell r="O69">
            <v>1</v>
          </cell>
          <cell r="P69">
            <v>2</v>
          </cell>
          <cell r="S69">
            <v>15</v>
          </cell>
        </row>
        <row r="70">
          <cell r="H70" t="str">
            <v>105504-P.S.R. SOCAVON</v>
          </cell>
          <cell r="I70">
            <v>2</v>
          </cell>
          <cell r="L70">
            <v>1</v>
          </cell>
          <cell r="S70">
            <v>3</v>
          </cell>
        </row>
        <row r="71">
          <cell r="H71" t="str">
            <v>Total 04201-ILLAPEL</v>
          </cell>
          <cell r="I71">
            <v>15</v>
          </cell>
          <cell r="J71">
            <v>22</v>
          </cell>
          <cell r="K71">
            <v>32</v>
          </cell>
          <cell r="L71">
            <v>16</v>
          </cell>
          <cell r="M71">
            <v>10</v>
          </cell>
          <cell r="N71">
            <v>21</v>
          </cell>
          <cell r="O71">
            <v>25</v>
          </cell>
          <cell r="P71">
            <v>18</v>
          </cell>
          <cell r="Q71">
            <v>31</v>
          </cell>
          <cell r="R71">
            <v>17</v>
          </cell>
          <cell r="S71">
            <v>207</v>
          </cell>
        </row>
        <row r="72">
          <cell r="H72" t="str">
            <v>04202-CANELA</v>
          </cell>
        </row>
        <row r="73">
          <cell r="H73" t="str">
            <v>105309-CES. RURAL CANELA</v>
          </cell>
          <cell r="I73">
            <v>8</v>
          </cell>
          <cell r="J73">
            <v>5</v>
          </cell>
          <cell r="K73">
            <v>4</v>
          </cell>
          <cell r="L73">
            <v>5</v>
          </cell>
          <cell r="M73">
            <v>1</v>
          </cell>
          <cell r="N73">
            <v>2</v>
          </cell>
          <cell r="O73">
            <v>6</v>
          </cell>
          <cell r="P73">
            <v>1</v>
          </cell>
          <cell r="Q73">
            <v>3</v>
          </cell>
          <cell r="R73">
            <v>6</v>
          </cell>
          <cell r="S73">
            <v>41</v>
          </cell>
        </row>
        <row r="74">
          <cell r="H74" t="str">
            <v xml:space="preserve">105450-P.S.R. MINCHA NORTE            </v>
          </cell>
          <cell r="J74">
            <v>1</v>
          </cell>
          <cell r="R74">
            <v>1</v>
          </cell>
          <cell r="S74">
            <v>2</v>
          </cell>
        </row>
        <row r="75">
          <cell r="H75" t="str">
            <v>105484-P.S.R. HUENTELAUQUEN</v>
          </cell>
          <cell r="I75">
            <v>1</v>
          </cell>
          <cell r="K75">
            <v>1</v>
          </cell>
          <cell r="M75">
            <v>1</v>
          </cell>
          <cell r="P75">
            <v>1</v>
          </cell>
          <cell r="S75">
            <v>4</v>
          </cell>
        </row>
        <row r="76">
          <cell r="H76" t="str">
            <v>105488-P.S.R. ESPIRITU SANTO</v>
          </cell>
          <cell r="I76">
            <v>1</v>
          </cell>
          <cell r="S76">
            <v>1</v>
          </cell>
        </row>
        <row r="77">
          <cell r="H77" t="str">
            <v>Total 04202-CANELA</v>
          </cell>
          <cell r="I77">
            <v>10</v>
          </cell>
          <cell r="J77">
            <v>6</v>
          </cell>
          <cell r="K77">
            <v>5</v>
          </cell>
          <cell r="L77">
            <v>5</v>
          </cell>
          <cell r="M77">
            <v>2</v>
          </cell>
          <cell r="N77">
            <v>2</v>
          </cell>
          <cell r="O77">
            <v>6</v>
          </cell>
          <cell r="P77">
            <v>2</v>
          </cell>
          <cell r="Q77">
            <v>3</v>
          </cell>
          <cell r="R77">
            <v>7</v>
          </cell>
          <cell r="S77">
            <v>48</v>
          </cell>
        </row>
        <row r="78">
          <cell r="H78" t="str">
            <v>04203-LOS VILOS</v>
          </cell>
        </row>
        <row r="79">
          <cell r="H79" t="str">
            <v>105108-HOSPITAL LOS VILOS</v>
          </cell>
          <cell r="I79">
            <v>14</v>
          </cell>
          <cell r="J79">
            <v>17</v>
          </cell>
          <cell r="K79">
            <v>9</v>
          </cell>
          <cell r="L79">
            <v>10</v>
          </cell>
          <cell r="M79">
            <v>21</v>
          </cell>
          <cell r="N79">
            <v>18</v>
          </cell>
          <cell r="O79">
            <v>17</v>
          </cell>
          <cell r="P79">
            <v>8</v>
          </cell>
          <cell r="R79">
            <v>18</v>
          </cell>
          <cell r="S79">
            <v>132</v>
          </cell>
        </row>
        <row r="80">
          <cell r="H80" t="str">
            <v xml:space="preserve">105478-P.S.R. CAIMANES                   </v>
          </cell>
          <cell r="I80">
            <v>2</v>
          </cell>
          <cell r="J80">
            <v>4</v>
          </cell>
          <cell r="K80">
            <v>1</v>
          </cell>
          <cell r="M80">
            <v>2</v>
          </cell>
          <cell r="N80">
            <v>4</v>
          </cell>
          <cell r="O80">
            <v>6</v>
          </cell>
          <cell r="P80">
            <v>2</v>
          </cell>
          <cell r="Q80">
            <v>1</v>
          </cell>
          <cell r="R80">
            <v>2</v>
          </cell>
          <cell r="S80">
            <v>24</v>
          </cell>
        </row>
        <row r="81">
          <cell r="H81" t="str">
            <v>105479-P.S.R. GUANGUALI</v>
          </cell>
          <cell r="O81">
            <v>1</v>
          </cell>
          <cell r="Q81">
            <v>1</v>
          </cell>
          <cell r="S81">
            <v>2</v>
          </cell>
        </row>
        <row r="82">
          <cell r="H82" t="str">
            <v>105480-P.S.R. QUILIMARI</v>
          </cell>
          <cell r="I82">
            <v>3</v>
          </cell>
          <cell r="L82">
            <v>1</v>
          </cell>
          <cell r="M82">
            <v>2</v>
          </cell>
          <cell r="O82">
            <v>3</v>
          </cell>
          <cell r="P82">
            <v>1</v>
          </cell>
          <cell r="Q82">
            <v>2</v>
          </cell>
          <cell r="R82">
            <v>3</v>
          </cell>
          <cell r="S82">
            <v>15</v>
          </cell>
        </row>
        <row r="83">
          <cell r="H83" t="str">
            <v>105481-P.S.R. TILAMA</v>
          </cell>
          <cell r="Q83">
            <v>1</v>
          </cell>
          <cell r="R83">
            <v>1</v>
          </cell>
          <cell r="S83">
            <v>2</v>
          </cell>
        </row>
        <row r="84">
          <cell r="H84" t="str">
            <v>105511-P.S.R. LOS CONDORES</v>
          </cell>
          <cell r="I84">
            <v>1</v>
          </cell>
          <cell r="M84">
            <v>1</v>
          </cell>
          <cell r="P84">
            <v>1</v>
          </cell>
          <cell r="R84">
            <v>1</v>
          </cell>
          <cell r="S84">
            <v>4</v>
          </cell>
        </row>
        <row r="85">
          <cell r="H85" t="str">
            <v>Total 04203-LOS VILOS</v>
          </cell>
          <cell r="I85">
            <v>20</v>
          </cell>
          <cell r="J85">
            <v>21</v>
          </cell>
          <cell r="K85">
            <v>10</v>
          </cell>
          <cell r="L85">
            <v>11</v>
          </cell>
          <cell r="M85">
            <v>26</v>
          </cell>
          <cell r="N85">
            <v>22</v>
          </cell>
          <cell r="O85">
            <v>27</v>
          </cell>
          <cell r="P85">
            <v>12</v>
          </cell>
          <cell r="Q85">
            <v>5</v>
          </cell>
          <cell r="R85">
            <v>25</v>
          </cell>
          <cell r="S85">
            <v>179</v>
          </cell>
        </row>
        <row r="86">
          <cell r="H86" t="str">
            <v>04204-SALAMANCA</v>
          </cell>
        </row>
        <row r="87">
          <cell r="H87" t="str">
            <v>105104-HOSPITAL SALAMANCA</v>
          </cell>
          <cell r="I87">
            <v>12</v>
          </cell>
          <cell r="J87">
            <v>12</v>
          </cell>
          <cell r="K87">
            <v>16</v>
          </cell>
          <cell r="L87">
            <v>6</v>
          </cell>
          <cell r="M87">
            <v>12</v>
          </cell>
          <cell r="N87">
            <v>7</v>
          </cell>
          <cell r="O87">
            <v>11</v>
          </cell>
          <cell r="P87">
            <v>17</v>
          </cell>
          <cell r="Q87">
            <v>14</v>
          </cell>
          <cell r="R87">
            <v>14</v>
          </cell>
          <cell r="S87">
            <v>121</v>
          </cell>
        </row>
        <row r="88">
          <cell r="H88" t="str">
            <v xml:space="preserve">105452-P.S.R. CUNCUMEN                 </v>
          </cell>
          <cell r="I88">
            <v>6</v>
          </cell>
          <cell r="J88">
            <v>5</v>
          </cell>
          <cell r="K88">
            <v>5</v>
          </cell>
          <cell r="L88">
            <v>4</v>
          </cell>
          <cell r="M88">
            <v>10</v>
          </cell>
          <cell r="N88">
            <v>4</v>
          </cell>
          <cell r="P88">
            <v>8</v>
          </cell>
          <cell r="Q88">
            <v>2</v>
          </cell>
          <cell r="R88">
            <v>3</v>
          </cell>
          <cell r="S88">
            <v>47</v>
          </cell>
        </row>
        <row r="89">
          <cell r="H89" t="str">
            <v>105453-P.S.R. TRANQUILLA</v>
          </cell>
          <cell r="M89">
            <v>2</v>
          </cell>
          <cell r="N89">
            <v>2</v>
          </cell>
          <cell r="O89">
            <v>1</v>
          </cell>
          <cell r="P89">
            <v>2</v>
          </cell>
          <cell r="Q89">
            <v>2</v>
          </cell>
          <cell r="S89">
            <v>9</v>
          </cell>
        </row>
        <row r="90">
          <cell r="H90" t="str">
            <v>105455-P.S.R. CHILLEPIN</v>
          </cell>
          <cell r="I90">
            <v>2</v>
          </cell>
          <cell r="N90">
            <v>1</v>
          </cell>
          <cell r="O90">
            <v>1</v>
          </cell>
          <cell r="P90">
            <v>2</v>
          </cell>
          <cell r="Q90">
            <v>1</v>
          </cell>
          <cell r="S90">
            <v>7</v>
          </cell>
        </row>
        <row r="91">
          <cell r="H91" t="str">
            <v>105456-P.S.R. LLIMPO</v>
          </cell>
          <cell r="I91">
            <v>3</v>
          </cell>
          <cell r="K91">
            <v>2</v>
          </cell>
          <cell r="M91">
            <v>1</v>
          </cell>
          <cell r="N91">
            <v>1</v>
          </cell>
          <cell r="Q91">
            <v>3</v>
          </cell>
          <cell r="S91">
            <v>10</v>
          </cell>
        </row>
        <row r="92">
          <cell r="H92" t="str">
            <v>105457-P.S.R. SAN AGUSTIN</v>
          </cell>
          <cell r="M92">
            <v>1</v>
          </cell>
          <cell r="S92">
            <v>1</v>
          </cell>
        </row>
        <row r="93">
          <cell r="H93" t="str">
            <v>105458-P.S.R. TAHUINCO</v>
          </cell>
          <cell r="J93">
            <v>1</v>
          </cell>
          <cell r="K93">
            <v>2</v>
          </cell>
          <cell r="P93">
            <v>2</v>
          </cell>
          <cell r="R93">
            <v>1</v>
          </cell>
          <cell r="S93">
            <v>6</v>
          </cell>
        </row>
        <row r="94">
          <cell r="H94" t="str">
            <v>105491-P.S.R. QUELEN BAJO</v>
          </cell>
          <cell r="L94">
            <v>1</v>
          </cell>
          <cell r="M94">
            <v>1</v>
          </cell>
          <cell r="O94">
            <v>1</v>
          </cell>
          <cell r="P94">
            <v>1</v>
          </cell>
          <cell r="S94">
            <v>4</v>
          </cell>
        </row>
        <row r="95">
          <cell r="H95" t="str">
            <v>105492-P.S.R. CAMISA</v>
          </cell>
          <cell r="N95">
            <v>1</v>
          </cell>
          <cell r="R95">
            <v>1</v>
          </cell>
          <cell r="S95">
            <v>2</v>
          </cell>
        </row>
        <row r="96">
          <cell r="H96" t="str">
            <v>105501-P.S.R. ARBOLEDA GRANDE</v>
          </cell>
          <cell r="I96">
            <v>2</v>
          </cell>
          <cell r="J96">
            <v>1</v>
          </cell>
          <cell r="K96">
            <v>2</v>
          </cell>
          <cell r="L96">
            <v>1</v>
          </cell>
          <cell r="N96">
            <v>1</v>
          </cell>
          <cell r="O96">
            <v>1</v>
          </cell>
          <cell r="R96">
            <v>1</v>
          </cell>
          <cell r="S96">
            <v>9</v>
          </cell>
        </row>
        <row r="97">
          <cell r="H97" t="str">
            <v>Total 04204-SALAMANCA</v>
          </cell>
          <cell r="I97">
            <v>25</v>
          </cell>
          <cell r="J97">
            <v>19</v>
          </cell>
          <cell r="K97">
            <v>27</v>
          </cell>
          <cell r="L97">
            <v>12</v>
          </cell>
          <cell r="M97">
            <v>27</v>
          </cell>
          <cell r="N97">
            <v>17</v>
          </cell>
          <cell r="O97">
            <v>15</v>
          </cell>
          <cell r="P97">
            <v>32</v>
          </cell>
          <cell r="Q97">
            <v>22</v>
          </cell>
          <cell r="R97">
            <v>20</v>
          </cell>
          <cell r="S97">
            <v>216</v>
          </cell>
        </row>
        <row r="98">
          <cell r="H98" t="str">
            <v>04301-OVALLE</v>
          </cell>
        </row>
        <row r="99">
          <cell r="H99" t="str">
            <v>105315-CES. RURAL C. DE TAMAYA</v>
          </cell>
          <cell r="I99">
            <v>6</v>
          </cell>
          <cell r="J99">
            <v>4</v>
          </cell>
          <cell r="K99">
            <v>6</v>
          </cell>
          <cell r="L99">
            <v>3</v>
          </cell>
          <cell r="M99">
            <v>5</v>
          </cell>
          <cell r="N99">
            <v>7</v>
          </cell>
          <cell r="O99">
            <v>6</v>
          </cell>
          <cell r="P99">
            <v>4</v>
          </cell>
          <cell r="Q99">
            <v>5</v>
          </cell>
          <cell r="R99">
            <v>2</v>
          </cell>
          <cell r="S99">
            <v>48</v>
          </cell>
        </row>
        <row r="100">
          <cell r="H100" t="str">
            <v>105317-CES. JORGE JORDAN D.</v>
          </cell>
          <cell r="I100">
            <v>26</v>
          </cell>
          <cell r="J100">
            <v>24</v>
          </cell>
          <cell r="K100">
            <v>27</v>
          </cell>
          <cell r="L100">
            <v>16</v>
          </cell>
          <cell r="M100">
            <v>28</v>
          </cell>
          <cell r="N100">
            <v>27</v>
          </cell>
          <cell r="O100">
            <v>22</v>
          </cell>
          <cell r="P100">
            <v>30</v>
          </cell>
          <cell r="Q100">
            <v>21</v>
          </cell>
          <cell r="R100">
            <v>20</v>
          </cell>
          <cell r="S100">
            <v>241</v>
          </cell>
        </row>
        <row r="101">
          <cell r="H101" t="str">
            <v>105322-CES. MARCOS MACUADA</v>
          </cell>
          <cell r="I101">
            <v>47</v>
          </cell>
          <cell r="J101">
            <v>46</v>
          </cell>
          <cell r="K101">
            <v>45</v>
          </cell>
          <cell r="L101">
            <v>40</v>
          </cell>
          <cell r="M101">
            <v>35</v>
          </cell>
          <cell r="N101">
            <v>38</v>
          </cell>
          <cell r="O101">
            <v>36</v>
          </cell>
          <cell r="P101">
            <v>42</v>
          </cell>
          <cell r="Q101">
            <v>36</v>
          </cell>
          <cell r="R101">
            <v>42</v>
          </cell>
          <cell r="S101">
            <v>407</v>
          </cell>
        </row>
        <row r="102">
          <cell r="H102" t="str">
            <v>105324-CES. SOTAQUI</v>
          </cell>
          <cell r="I102">
            <v>8</v>
          </cell>
          <cell r="J102">
            <v>2</v>
          </cell>
          <cell r="K102">
            <v>3</v>
          </cell>
          <cell r="L102">
            <v>7</v>
          </cell>
          <cell r="M102">
            <v>4</v>
          </cell>
          <cell r="N102">
            <v>8</v>
          </cell>
          <cell r="O102">
            <v>6</v>
          </cell>
          <cell r="P102">
            <v>9</v>
          </cell>
          <cell r="Q102">
            <v>5</v>
          </cell>
          <cell r="R102">
            <v>7</v>
          </cell>
          <cell r="S102">
            <v>59</v>
          </cell>
        </row>
        <row r="103">
          <cell r="H103" t="str">
            <v>105415-P.S.R. BARRAZA</v>
          </cell>
          <cell r="J103">
            <v>1</v>
          </cell>
          <cell r="Q103">
            <v>1</v>
          </cell>
          <cell r="R103">
            <v>1</v>
          </cell>
          <cell r="S103">
            <v>3</v>
          </cell>
        </row>
        <row r="104">
          <cell r="H104" t="str">
            <v xml:space="preserve">105416-P.S.R. CAMARICO                  </v>
          </cell>
          <cell r="K104">
            <v>2</v>
          </cell>
          <cell r="L104">
            <v>1</v>
          </cell>
          <cell r="N104">
            <v>3</v>
          </cell>
          <cell r="O104">
            <v>1</v>
          </cell>
          <cell r="P104">
            <v>1</v>
          </cell>
          <cell r="Q104">
            <v>2</v>
          </cell>
          <cell r="S104">
            <v>10</v>
          </cell>
        </row>
        <row r="105">
          <cell r="H105" t="str">
            <v>105417-P.S.R. ALCONES BAJOS</v>
          </cell>
          <cell r="I105">
            <v>1</v>
          </cell>
          <cell r="K105">
            <v>2</v>
          </cell>
          <cell r="L105">
            <v>1</v>
          </cell>
          <cell r="M105">
            <v>1</v>
          </cell>
          <cell r="S105">
            <v>5</v>
          </cell>
        </row>
        <row r="106">
          <cell r="H106" t="str">
            <v>105420-P.S.R. LIMARI</v>
          </cell>
          <cell r="I106">
            <v>2</v>
          </cell>
          <cell r="J106">
            <v>1</v>
          </cell>
          <cell r="L106">
            <v>1</v>
          </cell>
          <cell r="M106">
            <v>4</v>
          </cell>
          <cell r="O106">
            <v>1</v>
          </cell>
          <cell r="P106">
            <v>2</v>
          </cell>
          <cell r="S106">
            <v>11</v>
          </cell>
        </row>
        <row r="107">
          <cell r="H107" t="str">
            <v>105422-P.S.R. HORNILLOS</v>
          </cell>
          <cell r="L107">
            <v>1</v>
          </cell>
          <cell r="P107">
            <v>2</v>
          </cell>
          <cell r="S107">
            <v>3</v>
          </cell>
        </row>
        <row r="108">
          <cell r="H108" t="str">
            <v>105437-P.S.R. CHALINGA</v>
          </cell>
          <cell r="N108">
            <v>2</v>
          </cell>
          <cell r="S108">
            <v>2</v>
          </cell>
        </row>
        <row r="109">
          <cell r="H109" t="str">
            <v>105507-P.S.R. HUAMALATA</v>
          </cell>
          <cell r="I109">
            <v>1</v>
          </cell>
          <cell r="J109">
            <v>3</v>
          </cell>
          <cell r="K109">
            <v>2</v>
          </cell>
          <cell r="L109">
            <v>1</v>
          </cell>
          <cell r="N109">
            <v>1</v>
          </cell>
          <cell r="O109">
            <v>1</v>
          </cell>
          <cell r="P109">
            <v>2</v>
          </cell>
          <cell r="Q109">
            <v>1</v>
          </cell>
          <cell r="R109">
            <v>1</v>
          </cell>
          <cell r="S109">
            <v>13</v>
          </cell>
        </row>
        <row r="110">
          <cell r="H110" t="str">
            <v>105510-P.S.R. RECOLETA</v>
          </cell>
          <cell r="I110">
            <v>1</v>
          </cell>
          <cell r="K110">
            <v>1</v>
          </cell>
          <cell r="O110">
            <v>1</v>
          </cell>
          <cell r="P110">
            <v>3</v>
          </cell>
          <cell r="Q110">
            <v>2</v>
          </cell>
          <cell r="R110">
            <v>3</v>
          </cell>
          <cell r="S110">
            <v>11</v>
          </cell>
        </row>
        <row r="111">
          <cell r="H111" t="str">
            <v>105722-CECOF SAN JOSE DE LA DEHESA</v>
          </cell>
          <cell r="I111">
            <v>7</v>
          </cell>
          <cell r="J111">
            <v>6</v>
          </cell>
          <cell r="K111">
            <v>4</v>
          </cell>
          <cell r="L111">
            <v>3</v>
          </cell>
          <cell r="M111">
            <v>8</v>
          </cell>
          <cell r="N111">
            <v>4</v>
          </cell>
          <cell r="O111">
            <v>5</v>
          </cell>
          <cell r="P111">
            <v>9</v>
          </cell>
          <cell r="Q111">
            <v>3</v>
          </cell>
          <cell r="R111">
            <v>7</v>
          </cell>
          <cell r="S111">
            <v>56</v>
          </cell>
        </row>
        <row r="112">
          <cell r="H112" t="str">
            <v>105723-CECOF LIMARI</v>
          </cell>
          <cell r="I112">
            <v>5</v>
          </cell>
          <cell r="J112">
            <v>6</v>
          </cell>
          <cell r="K112">
            <v>3</v>
          </cell>
          <cell r="L112">
            <v>3</v>
          </cell>
          <cell r="M112">
            <v>4</v>
          </cell>
          <cell r="N112">
            <v>2</v>
          </cell>
          <cell r="O112">
            <v>2</v>
          </cell>
          <cell r="P112">
            <v>5</v>
          </cell>
          <cell r="Q112">
            <v>2</v>
          </cell>
          <cell r="R112">
            <v>5</v>
          </cell>
          <cell r="S112">
            <v>37</v>
          </cell>
        </row>
        <row r="113">
          <cell r="H113" t="str">
            <v>200258-CECOF LOS COPIHUES</v>
          </cell>
          <cell r="I113">
            <v>2</v>
          </cell>
          <cell r="J113">
            <v>2</v>
          </cell>
          <cell r="K113">
            <v>2</v>
          </cell>
          <cell r="L113">
            <v>6</v>
          </cell>
          <cell r="M113">
            <v>4</v>
          </cell>
          <cell r="N113">
            <v>5</v>
          </cell>
          <cell r="O113">
            <v>3</v>
          </cell>
          <cell r="P113">
            <v>6</v>
          </cell>
          <cell r="Q113">
            <v>1</v>
          </cell>
          <cell r="R113">
            <v>1</v>
          </cell>
          <cell r="S113">
            <v>32</v>
          </cell>
        </row>
        <row r="114">
          <cell r="H114" t="str">
            <v>200367-CECOF COLONIA LIMARÍ</v>
          </cell>
          <cell r="R114">
            <v>1</v>
          </cell>
          <cell r="S114">
            <v>1</v>
          </cell>
        </row>
        <row r="115">
          <cell r="H115" t="str">
            <v>Total 04301-OVALLE</v>
          </cell>
          <cell r="I115">
            <v>106</v>
          </cell>
          <cell r="J115">
            <v>95</v>
          </cell>
          <cell r="K115">
            <v>97</v>
          </cell>
          <cell r="L115">
            <v>83</v>
          </cell>
          <cell r="M115">
            <v>93</v>
          </cell>
          <cell r="N115">
            <v>97</v>
          </cell>
          <cell r="O115">
            <v>84</v>
          </cell>
          <cell r="P115">
            <v>115</v>
          </cell>
          <cell r="Q115">
            <v>79</v>
          </cell>
          <cell r="R115">
            <v>90</v>
          </cell>
          <cell r="S115">
            <v>939</v>
          </cell>
        </row>
        <row r="116">
          <cell r="H116" t="str">
            <v>04302-COMBARBALÁ</v>
          </cell>
        </row>
        <row r="117">
          <cell r="H117" t="str">
            <v>105105-HOSPITAL COMBARBALA</v>
          </cell>
          <cell r="I117">
            <v>3</v>
          </cell>
          <cell r="J117">
            <v>1</v>
          </cell>
          <cell r="K117">
            <v>6</v>
          </cell>
          <cell r="L117">
            <v>6</v>
          </cell>
          <cell r="M117">
            <v>4</v>
          </cell>
          <cell r="N117">
            <v>1</v>
          </cell>
          <cell r="O117">
            <v>3</v>
          </cell>
          <cell r="P117">
            <v>11</v>
          </cell>
          <cell r="Q117">
            <v>10</v>
          </cell>
          <cell r="R117">
            <v>4</v>
          </cell>
          <cell r="S117">
            <v>49</v>
          </cell>
        </row>
        <row r="118">
          <cell r="H118" t="str">
            <v>105434-P.S.R. SAN MARCOS</v>
          </cell>
          <cell r="N118">
            <v>1</v>
          </cell>
          <cell r="Q118">
            <v>1</v>
          </cell>
          <cell r="S118">
            <v>2</v>
          </cell>
        </row>
        <row r="119">
          <cell r="H119" t="str">
            <v>105441-P.S.R. MANQUEHUA</v>
          </cell>
          <cell r="L119">
            <v>1</v>
          </cell>
          <cell r="N119">
            <v>1</v>
          </cell>
          <cell r="P119">
            <v>1</v>
          </cell>
          <cell r="S119">
            <v>3</v>
          </cell>
        </row>
        <row r="120">
          <cell r="H120" t="str">
            <v xml:space="preserve">105459-P.S.R. BARRANCAS                </v>
          </cell>
          <cell r="I120">
            <v>1</v>
          </cell>
          <cell r="J120">
            <v>1</v>
          </cell>
          <cell r="L120">
            <v>1</v>
          </cell>
          <cell r="Q120">
            <v>1</v>
          </cell>
          <cell r="S120">
            <v>4</v>
          </cell>
        </row>
        <row r="121">
          <cell r="H121" t="str">
            <v>105460-P.S.R. COGOTI 18</v>
          </cell>
          <cell r="I121">
            <v>1</v>
          </cell>
          <cell r="L121">
            <v>1</v>
          </cell>
          <cell r="P121">
            <v>1</v>
          </cell>
          <cell r="R121">
            <v>1</v>
          </cell>
          <cell r="S121">
            <v>4</v>
          </cell>
        </row>
        <row r="122">
          <cell r="H122" t="str">
            <v>105462-P.S.R. EL SAUCE</v>
          </cell>
          <cell r="M122">
            <v>1</v>
          </cell>
          <cell r="S122">
            <v>1</v>
          </cell>
        </row>
        <row r="123">
          <cell r="H123" t="str">
            <v>105463-P.S.R. QUILITAPIA</v>
          </cell>
          <cell r="J123">
            <v>1</v>
          </cell>
          <cell r="O123">
            <v>1</v>
          </cell>
          <cell r="R123">
            <v>3</v>
          </cell>
          <cell r="S123">
            <v>5</v>
          </cell>
        </row>
        <row r="124">
          <cell r="H124" t="str">
            <v>105465-P.S.R. RAMADILLA</v>
          </cell>
          <cell r="I124">
            <v>1</v>
          </cell>
          <cell r="L124">
            <v>2</v>
          </cell>
          <cell r="P124">
            <v>1</v>
          </cell>
          <cell r="S124">
            <v>4</v>
          </cell>
        </row>
        <row r="125">
          <cell r="H125" t="str">
            <v>105466-P.S.R. VALLE HERMOSO</v>
          </cell>
          <cell r="L125">
            <v>2</v>
          </cell>
          <cell r="N125">
            <v>1</v>
          </cell>
          <cell r="S125">
            <v>3</v>
          </cell>
        </row>
        <row r="126">
          <cell r="H126" t="str">
            <v>105490-P.S.R. EL DURAZNO</v>
          </cell>
          <cell r="P126">
            <v>2</v>
          </cell>
          <cell r="R126">
            <v>1</v>
          </cell>
          <cell r="S126">
            <v>3</v>
          </cell>
        </row>
        <row r="127">
          <cell r="H127" t="str">
            <v>Total 04302-COMBARBALÁ</v>
          </cell>
          <cell r="I127">
            <v>6</v>
          </cell>
          <cell r="J127">
            <v>3</v>
          </cell>
          <cell r="K127">
            <v>6</v>
          </cell>
          <cell r="L127">
            <v>13</v>
          </cell>
          <cell r="M127">
            <v>5</v>
          </cell>
          <cell r="N127">
            <v>4</v>
          </cell>
          <cell r="O127">
            <v>4</v>
          </cell>
          <cell r="P127">
            <v>16</v>
          </cell>
          <cell r="Q127">
            <v>12</v>
          </cell>
          <cell r="R127">
            <v>9</v>
          </cell>
          <cell r="S127">
            <v>78</v>
          </cell>
        </row>
        <row r="128">
          <cell r="H128" t="str">
            <v>04304-MONTE PATRIA</v>
          </cell>
        </row>
        <row r="129">
          <cell r="H129" t="str">
            <v>105307-CES. RURAL MONTE PATRIA</v>
          </cell>
          <cell r="I129">
            <v>7</v>
          </cell>
          <cell r="J129">
            <v>7</v>
          </cell>
          <cell r="K129">
            <v>14</v>
          </cell>
          <cell r="L129">
            <v>7</v>
          </cell>
          <cell r="M129">
            <v>11</v>
          </cell>
          <cell r="N129">
            <v>10</v>
          </cell>
          <cell r="O129">
            <v>9</v>
          </cell>
          <cell r="P129">
            <v>8</v>
          </cell>
          <cell r="Q129">
            <v>8</v>
          </cell>
          <cell r="R129">
            <v>9</v>
          </cell>
          <cell r="S129">
            <v>90</v>
          </cell>
        </row>
        <row r="130">
          <cell r="H130" t="str">
            <v>105311-CES. RURAL CHAÑARAL ALTO</v>
          </cell>
          <cell r="I130">
            <v>5</v>
          </cell>
          <cell r="J130">
            <v>2</v>
          </cell>
          <cell r="K130">
            <v>4</v>
          </cell>
          <cell r="L130">
            <v>5</v>
          </cell>
          <cell r="N130">
            <v>1</v>
          </cell>
          <cell r="O130">
            <v>7</v>
          </cell>
          <cell r="P130">
            <v>2</v>
          </cell>
          <cell r="Q130">
            <v>4</v>
          </cell>
          <cell r="S130">
            <v>30</v>
          </cell>
        </row>
        <row r="131">
          <cell r="H131" t="str">
            <v>105312-CES. RURAL CAREN</v>
          </cell>
          <cell r="I131">
            <v>3</v>
          </cell>
          <cell r="L131">
            <v>2</v>
          </cell>
          <cell r="M131">
            <v>2</v>
          </cell>
          <cell r="N131">
            <v>6</v>
          </cell>
          <cell r="O131">
            <v>7</v>
          </cell>
          <cell r="P131">
            <v>2</v>
          </cell>
          <cell r="Q131">
            <v>1</v>
          </cell>
          <cell r="R131">
            <v>2</v>
          </cell>
          <cell r="S131">
            <v>25</v>
          </cell>
        </row>
        <row r="132">
          <cell r="H132" t="str">
            <v>105318-CES. RURAL EL PALQUI</v>
          </cell>
          <cell r="I132">
            <v>7</v>
          </cell>
          <cell r="J132">
            <v>8</v>
          </cell>
          <cell r="K132">
            <v>15</v>
          </cell>
          <cell r="L132">
            <v>10</v>
          </cell>
          <cell r="M132">
            <v>14</v>
          </cell>
          <cell r="N132">
            <v>8</v>
          </cell>
          <cell r="O132">
            <v>7</v>
          </cell>
          <cell r="P132">
            <v>9</v>
          </cell>
          <cell r="Q132">
            <v>6</v>
          </cell>
          <cell r="R132">
            <v>11</v>
          </cell>
          <cell r="S132">
            <v>95</v>
          </cell>
        </row>
        <row r="133">
          <cell r="H133" t="str">
            <v>105428-P.S.R. HUATULAME</v>
          </cell>
          <cell r="K133">
            <v>1</v>
          </cell>
          <cell r="L133">
            <v>1</v>
          </cell>
          <cell r="M133">
            <v>1</v>
          </cell>
          <cell r="N133">
            <v>1</v>
          </cell>
          <cell r="O133">
            <v>1</v>
          </cell>
          <cell r="P133">
            <v>2</v>
          </cell>
          <cell r="S133">
            <v>7</v>
          </cell>
        </row>
        <row r="134">
          <cell r="H134" t="str">
            <v>105430-P.S.R. MIALQUI</v>
          </cell>
          <cell r="L134">
            <v>2</v>
          </cell>
          <cell r="S134">
            <v>2</v>
          </cell>
        </row>
        <row r="135">
          <cell r="H135" t="str">
            <v>105431-P.S.R. PEDREGAL</v>
          </cell>
          <cell r="L135">
            <v>2</v>
          </cell>
          <cell r="S135">
            <v>2</v>
          </cell>
        </row>
        <row r="136">
          <cell r="H136" t="str">
            <v>105432-P.S.R. RAPEL</v>
          </cell>
          <cell r="K136">
            <v>1</v>
          </cell>
          <cell r="N136">
            <v>1</v>
          </cell>
          <cell r="R136">
            <v>1</v>
          </cell>
          <cell r="S136">
            <v>3</v>
          </cell>
        </row>
        <row r="137">
          <cell r="H137" t="str">
            <v>105435-P.S.R. TULAHUEN</v>
          </cell>
          <cell r="J137">
            <v>1</v>
          </cell>
          <cell r="K137">
            <v>1</v>
          </cell>
          <cell r="L137">
            <v>1</v>
          </cell>
          <cell r="R137">
            <v>1</v>
          </cell>
          <cell r="S137">
            <v>4</v>
          </cell>
        </row>
        <row r="138">
          <cell r="H138" t="str">
            <v>105436-P.S.R. EL MAITEN</v>
          </cell>
          <cell r="I138">
            <v>1</v>
          </cell>
          <cell r="S138">
            <v>1</v>
          </cell>
        </row>
        <row r="139">
          <cell r="H139" t="str">
            <v>Total 04304-MONTE PATRIA</v>
          </cell>
          <cell r="I139">
            <v>23</v>
          </cell>
          <cell r="J139">
            <v>18</v>
          </cell>
          <cell r="K139">
            <v>36</v>
          </cell>
          <cell r="L139">
            <v>30</v>
          </cell>
          <cell r="M139">
            <v>28</v>
          </cell>
          <cell r="N139">
            <v>27</v>
          </cell>
          <cell r="O139">
            <v>31</v>
          </cell>
          <cell r="P139">
            <v>23</v>
          </cell>
          <cell r="Q139">
            <v>19</v>
          </cell>
          <cell r="R139">
            <v>24</v>
          </cell>
          <cell r="S139">
            <v>259</v>
          </cell>
        </row>
        <row r="140">
          <cell r="H140" t="str">
            <v>04304-PUNITAQUI</v>
          </cell>
        </row>
        <row r="141">
          <cell r="H141" t="str">
            <v>105308-CES. RURAL PUNITAQUI</v>
          </cell>
          <cell r="I141">
            <v>17</v>
          </cell>
          <cell r="J141">
            <v>11</v>
          </cell>
          <cell r="K141">
            <v>13</v>
          </cell>
          <cell r="L141">
            <v>13</v>
          </cell>
          <cell r="M141">
            <v>6</v>
          </cell>
          <cell r="N141">
            <v>12</v>
          </cell>
          <cell r="O141">
            <v>12</v>
          </cell>
          <cell r="P141">
            <v>8</v>
          </cell>
          <cell r="Q141">
            <v>5</v>
          </cell>
          <cell r="R141">
            <v>9</v>
          </cell>
          <cell r="S141">
            <v>106</v>
          </cell>
        </row>
        <row r="142">
          <cell r="H142" t="str">
            <v>Total 04304-PUNITAQUI</v>
          </cell>
          <cell r="I142">
            <v>17</v>
          </cell>
          <cell r="J142">
            <v>11</v>
          </cell>
          <cell r="K142">
            <v>13</v>
          </cell>
          <cell r="L142">
            <v>13</v>
          </cell>
          <cell r="M142">
            <v>6</v>
          </cell>
          <cell r="N142">
            <v>12</v>
          </cell>
          <cell r="O142">
            <v>12</v>
          </cell>
          <cell r="P142">
            <v>8</v>
          </cell>
          <cell r="Q142">
            <v>5</v>
          </cell>
          <cell r="R142">
            <v>9</v>
          </cell>
          <cell r="S142">
            <v>106</v>
          </cell>
        </row>
        <row r="143">
          <cell r="H143" t="str">
            <v>04305-RIO HURTADO</v>
          </cell>
        </row>
        <row r="144">
          <cell r="H144" t="str">
            <v>105310-CES. RURAL PICHASCA</v>
          </cell>
          <cell r="I144">
            <v>3</v>
          </cell>
          <cell r="J144">
            <v>1</v>
          </cell>
          <cell r="K144">
            <v>3</v>
          </cell>
          <cell r="M144">
            <v>1</v>
          </cell>
          <cell r="N144">
            <v>1</v>
          </cell>
          <cell r="P144">
            <v>2</v>
          </cell>
          <cell r="R144">
            <v>1</v>
          </cell>
          <cell r="S144">
            <v>12</v>
          </cell>
        </row>
        <row r="145">
          <cell r="H145" t="str">
            <v>105410-P.S.R. HURTADO</v>
          </cell>
          <cell r="P145">
            <v>1</v>
          </cell>
          <cell r="S145">
            <v>1</v>
          </cell>
        </row>
        <row r="146">
          <cell r="H146" t="str">
            <v>105411-P.S.R. LAS BREAS</v>
          </cell>
          <cell r="I146">
            <v>1</v>
          </cell>
          <cell r="N146">
            <v>1</v>
          </cell>
          <cell r="O146">
            <v>1</v>
          </cell>
          <cell r="S146">
            <v>3</v>
          </cell>
        </row>
        <row r="147">
          <cell r="H147" t="str">
            <v>105413-P.S.R. SAMO ALTO</v>
          </cell>
          <cell r="K147">
            <v>2</v>
          </cell>
          <cell r="L147">
            <v>1</v>
          </cell>
          <cell r="Q147">
            <v>2</v>
          </cell>
          <cell r="S147">
            <v>5</v>
          </cell>
        </row>
        <row r="148">
          <cell r="H148" t="str">
            <v>105414-P.S.R. SERON</v>
          </cell>
          <cell r="K148">
            <v>1</v>
          </cell>
          <cell r="M148">
            <v>1</v>
          </cell>
          <cell r="N148">
            <v>1</v>
          </cell>
          <cell r="O148">
            <v>2</v>
          </cell>
          <cell r="P148">
            <v>1</v>
          </cell>
          <cell r="S148">
            <v>6</v>
          </cell>
        </row>
        <row r="149">
          <cell r="H149" t="str">
            <v>105503-P.S.R. TABAQUEROS</v>
          </cell>
          <cell r="N149">
            <v>1</v>
          </cell>
          <cell r="S149">
            <v>1</v>
          </cell>
        </row>
        <row r="150">
          <cell r="H150" t="str">
            <v>Total 04305-RIO HURTADO</v>
          </cell>
          <cell r="I150">
            <v>4</v>
          </cell>
          <cell r="J150">
            <v>1</v>
          </cell>
          <cell r="K150">
            <v>6</v>
          </cell>
          <cell r="L150">
            <v>1</v>
          </cell>
          <cell r="M150">
            <v>2</v>
          </cell>
          <cell r="N150">
            <v>4</v>
          </cell>
          <cell r="O150">
            <v>3</v>
          </cell>
          <cell r="P150">
            <v>4</v>
          </cell>
          <cell r="Q150">
            <v>2</v>
          </cell>
          <cell r="R150">
            <v>1</v>
          </cell>
          <cell r="S150">
            <v>28</v>
          </cell>
        </row>
        <row r="151">
          <cell r="H151" t="str">
            <v>Total general</v>
          </cell>
          <cell r="I151">
            <v>670</v>
          </cell>
          <cell r="J151">
            <v>485</v>
          </cell>
          <cell r="K151">
            <v>729</v>
          </cell>
          <cell r="L151">
            <v>486</v>
          </cell>
          <cell r="M151">
            <v>605</v>
          </cell>
          <cell r="N151">
            <v>557</v>
          </cell>
          <cell r="O151">
            <v>598</v>
          </cell>
          <cell r="P151">
            <v>571</v>
          </cell>
          <cell r="Q151">
            <v>514</v>
          </cell>
          <cell r="R151">
            <v>592</v>
          </cell>
          <cell r="S151">
            <v>5807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32</v>
          </cell>
          <cell r="R6">
            <v>28</v>
          </cell>
          <cell r="S6">
            <v>267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29</v>
          </cell>
          <cell r="R7">
            <v>29</v>
          </cell>
          <cell r="S7">
            <v>252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31</v>
          </cell>
          <cell r="R8">
            <v>38</v>
          </cell>
          <cell r="S8">
            <v>310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26</v>
          </cell>
          <cell r="R9">
            <v>36</v>
          </cell>
          <cell r="S9">
            <v>343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21</v>
          </cell>
          <cell r="R10">
            <v>23</v>
          </cell>
          <cell r="S10">
            <v>269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28</v>
          </cell>
          <cell r="R11">
            <v>31</v>
          </cell>
          <cell r="S11">
            <v>294</v>
          </cell>
        </row>
        <row r="12">
          <cell r="H12" t="str">
            <v xml:space="preserve">105400-P.S.R. ALGARROBITO            </v>
          </cell>
          <cell r="J12">
            <v>3</v>
          </cell>
          <cell r="K12">
            <v>4</v>
          </cell>
          <cell r="L12">
            <v>4</v>
          </cell>
          <cell r="N12">
            <v>1</v>
          </cell>
          <cell r="O12">
            <v>4</v>
          </cell>
          <cell r="P12">
            <v>4</v>
          </cell>
          <cell r="R12">
            <v>3</v>
          </cell>
          <cell r="S12">
            <v>23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S13">
            <v>3</v>
          </cell>
        </row>
        <row r="14">
          <cell r="H14" t="str">
            <v>105402-P.S.R. EL ROMERO</v>
          </cell>
          <cell r="I14">
            <v>2</v>
          </cell>
          <cell r="K14">
            <v>2</v>
          </cell>
          <cell r="L14">
            <v>2</v>
          </cell>
          <cell r="M14">
            <v>1</v>
          </cell>
          <cell r="P14">
            <v>1</v>
          </cell>
          <cell r="S14">
            <v>8</v>
          </cell>
        </row>
        <row r="15">
          <cell r="H15" t="str">
            <v>105499-P.S.R. LAMBERT</v>
          </cell>
          <cell r="J15">
            <v>1</v>
          </cell>
          <cell r="L15">
            <v>1</v>
          </cell>
          <cell r="R15">
            <v>1</v>
          </cell>
          <cell r="S15">
            <v>3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N16">
            <v>3</v>
          </cell>
          <cell r="O16">
            <v>2</v>
          </cell>
          <cell r="P16">
            <v>1</v>
          </cell>
          <cell r="R16">
            <v>5</v>
          </cell>
          <cell r="S16">
            <v>22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M17">
            <v>2</v>
          </cell>
          <cell r="Q17">
            <v>4</v>
          </cell>
          <cell r="R17">
            <v>2</v>
          </cell>
          <cell r="S17">
            <v>15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N18">
            <v>4</v>
          </cell>
          <cell r="O18">
            <v>2</v>
          </cell>
          <cell r="Q18">
            <v>2</v>
          </cell>
          <cell r="R18">
            <v>4</v>
          </cell>
          <cell r="S18">
            <v>24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176</v>
          </cell>
          <cell r="P19">
            <v>166</v>
          </cell>
          <cell r="Q19">
            <v>173</v>
          </cell>
          <cell r="R19">
            <v>200</v>
          </cell>
          <cell r="S19">
            <v>1833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32</v>
          </cell>
          <cell r="R21">
            <v>46</v>
          </cell>
          <cell r="S21">
            <v>307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27</v>
          </cell>
          <cell r="R22">
            <v>40</v>
          </cell>
          <cell r="S22">
            <v>372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45</v>
          </cell>
          <cell r="R23">
            <v>63</v>
          </cell>
          <cell r="S23">
            <v>609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9</v>
          </cell>
          <cell r="R24">
            <v>8</v>
          </cell>
          <cell r="S24">
            <v>79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48</v>
          </cell>
          <cell r="R25">
            <v>61</v>
          </cell>
          <cell r="S25">
            <v>541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M26">
            <v>2</v>
          </cell>
          <cell r="N26">
            <v>1</v>
          </cell>
          <cell r="O26">
            <v>5</v>
          </cell>
          <cell r="P26">
            <v>8</v>
          </cell>
          <cell r="R26">
            <v>3</v>
          </cell>
          <cell r="S26">
            <v>25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12</v>
          </cell>
          <cell r="R27">
            <v>9</v>
          </cell>
          <cell r="S27">
            <v>88</v>
          </cell>
        </row>
        <row r="28">
          <cell r="H28" t="str">
            <v>105407-P.S.R. TAMBILLOS</v>
          </cell>
          <cell r="I28">
            <v>1</v>
          </cell>
          <cell r="K28">
            <v>1</v>
          </cell>
          <cell r="P28">
            <v>1</v>
          </cell>
          <cell r="Q28">
            <v>1</v>
          </cell>
          <cell r="S28">
            <v>4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2</v>
          </cell>
          <cell r="R29">
            <v>5</v>
          </cell>
          <cell r="S29">
            <v>52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3</v>
          </cell>
          <cell r="R30">
            <v>7</v>
          </cell>
          <cell r="S30">
            <v>64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234</v>
          </cell>
          <cell r="P31">
            <v>227</v>
          </cell>
          <cell r="Q31">
            <v>179</v>
          </cell>
          <cell r="R31">
            <v>242</v>
          </cell>
          <cell r="S31">
            <v>2141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8</v>
          </cell>
          <cell r="Q33">
            <v>5</v>
          </cell>
          <cell r="R33">
            <v>7</v>
          </cell>
          <cell r="S33">
            <v>88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8</v>
          </cell>
          <cell r="Q34">
            <v>5</v>
          </cell>
          <cell r="R34">
            <v>7</v>
          </cell>
          <cell r="S34">
            <v>88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J36">
            <v>2</v>
          </cell>
          <cell r="K36">
            <v>2</v>
          </cell>
          <cell r="M36">
            <v>1</v>
          </cell>
          <cell r="N36">
            <v>2</v>
          </cell>
          <cell r="O36">
            <v>1</v>
          </cell>
          <cell r="P36">
            <v>2</v>
          </cell>
          <cell r="Q36">
            <v>3</v>
          </cell>
          <cell r="R36">
            <v>3</v>
          </cell>
          <cell r="S36">
            <v>16</v>
          </cell>
        </row>
        <row r="37">
          <cell r="H37" t="str">
            <v xml:space="preserve">105500-P.S.R. CALETA HORNOS        </v>
          </cell>
          <cell r="K37">
            <v>2</v>
          </cell>
          <cell r="M37">
            <v>2</v>
          </cell>
          <cell r="N37">
            <v>2</v>
          </cell>
          <cell r="R37">
            <v>2</v>
          </cell>
          <cell r="S37">
            <v>8</v>
          </cell>
        </row>
        <row r="38">
          <cell r="H38" t="str">
            <v>105505-P.S.R. LOS CHOROS</v>
          </cell>
          <cell r="J38">
            <v>1</v>
          </cell>
          <cell r="N38">
            <v>2</v>
          </cell>
          <cell r="S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N39">
            <v>1</v>
          </cell>
          <cell r="O39">
            <v>1</v>
          </cell>
          <cell r="Q39">
            <v>1</v>
          </cell>
          <cell r="R39">
            <v>1</v>
          </cell>
          <cell r="S39">
            <v>10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</v>
          </cell>
          <cell r="Q40">
            <v>4</v>
          </cell>
          <cell r="R40">
            <v>6</v>
          </cell>
          <cell r="S40">
            <v>37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2</v>
          </cell>
          <cell r="J42">
            <v>2</v>
          </cell>
          <cell r="L42">
            <v>3</v>
          </cell>
          <cell r="M42">
            <v>4</v>
          </cell>
          <cell r="N42">
            <v>1</v>
          </cell>
          <cell r="O42">
            <v>1</v>
          </cell>
          <cell r="Q42">
            <v>1</v>
          </cell>
          <cell r="R42">
            <v>2</v>
          </cell>
          <cell r="S42">
            <v>16</v>
          </cell>
        </row>
        <row r="43">
          <cell r="H43" t="str">
            <v>105475-P.S.R. HORCON</v>
          </cell>
          <cell r="I43">
            <v>1</v>
          </cell>
          <cell r="K43">
            <v>1</v>
          </cell>
          <cell r="N43">
            <v>2</v>
          </cell>
          <cell r="O43">
            <v>1</v>
          </cell>
          <cell r="Q43">
            <v>1</v>
          </cell>
          <cell r="S43">
            <v>6</v>
          </cell>
        </row>
        <row r="44">
          <cell r="H44" t="str">
            <v>105476-P.S.R. MONTE GRANDE</v>
          </cell>
          <cell r="J44">
            <v>1</v>
          </cell>
          <cell r="K44">
            <v>1</v>
          </cell>
          <cell r="P44">
            <v>1</v>
          </cell>
          <cell r="S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M45">
            <v>1</v>
          </cell>
          <cell r="N45">
            <v>1</v>
          </cell>
          <cell r="P45">
            <v>2</v>
          </cell>
          <cell r="S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3</v>
          </cell>
          <cell r="Q46">
            <v>2</v>
          </cell>
          <cell r="R46">
            <v>2</v>
          </cell>
          <cell r="S46">
            <v>33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16</v>
          </cell>
          <cell r="Q48">
            <v>9</v>
          </cell>
          <cell r="R48">
            <v>12</v>
          </cell>
          <cell r="S48">
            <v>130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L49">
            <v>1</v>
          </cell>
          <cell r="M49">
            <v>3</v>
          </cell>
          <cell r="O49">
            <v>1</v>
          </cell>
          <cell r="S49">
            <v>9</v>
          </cell>
        </row>
        <row r="50">
          <cell r="H50" t="str">
            <v>105468-P.S.R. EL MOLLE</v>
          </cell>
          <cell r="I50">
            <v>1</v>
          </cell>
          <cell r="K50">
            <v>1</v>
          </cell>
          <cell r="P50">
            <v>1</v>
          </cell>
          <cell r="Q50">
            <v>1</v>
          </cell>
          <cell r="R50">
            <v>1</v>
          </cell>
          <cell r="S50">
            <v>5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Q51">
            <v>1</v>
          </cell>
          <cell r="R51">
            <v>2</v>
          </cell>
          <cell r="S51">
            <v>13</v>
          </cell>
        </row>
        <row r="52">
          <cell r="H52" t="str">
            <v>105470-P.S.R. HUANTA</v>
          </cell>
          <cell r="J52">
            <v>1</v>
          </cell>
          <cell r="S52">
            <v>1</v>
          </cell>
        </row>
        <row r="53">
          <cell r="H53" t="str">
            <v>105471-P.S.R. PERALILLO</v>
          </cell>
          <cell r="J53">
            <v>1</v>
          </cell>
          <cell r="K53">
            <v>2</v>
          </cell>
          <cell r="L53">
            <v>2</v>
          </cell>
          <cell r="N53">
            <v>2</v>
          </cell>
          <cell r="O53">
            <v>2</v>
          </cell>
          <cell r="P53">
            <v>1</v>
          </cell>
          <cell r="Q53">
            <v>2</v>
          </cell>
          <cell r="R53">
            <v>1</v>
          </cell>
          <cell r="S53">
            <v>13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N54">
            <v>1</v>
          </cell>
          <cell r="P54">
            <v>1</v>
          </cell>
          <cell r="Q54">
            <v>2</v>
          </cell>
          <cell r="R54">
            <v>1</v>
          </cell>
          <cell r="S54">
            <v>10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L55">
            <v>1</v>
          </cell>
          <cell r="N55">
            <v>1</v>
          </cell>
          <cell r="P55">
            <v>1</v>
          </cell>
          <cell r="Q55">
            <v>1</v>
          </cell>
          <cell r="R55">
            <v>1</v>
          </cell>
          <cell r="S55">
            <v>9</v>
          </cell>
        </row>
        <row r="56">
          <cell r="H56" t="str">
            <v>105474-P.S.R. CHAPILCA</v>
          </cell>
          <cell r="I56">
            <v>2</v>
          </cell>
          <cell r="N56">
            <v>2</v>
          </cell>
          <cell r="O56">
            <v>1</v>
          </cell>
          <cell r="S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P57">
            <v>2</v>
          </cell>
          <cell r="Q57">
            <v>2</v>
          </cell>
          <cell r="R57">
            <v>1</v>
          </cell>
          <cell r="S57">
            <v>20</v>
          </cell>
        </row>
        <row r="58">
          <cell r="H58" t="str">
            <v>105509-P.S.R. GUALLIGUAICA</v>
          </cell>
          <cell r="N58">
            <v>1</v>
          </cell>
          <cell r="S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22</v>
          </cell>
          <cell r="Q59">
            <v>18</v>
          </cell>
          <cell r="R59">
            <v>19</v>
          </cell>
          <cell r="S59">
            <v>216</v>
          </cell>
        </row>
        <row r="60">
          <cell r="H60" t="str">
            <v>04201-ILLAPEL</v>
          </cell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16</v>
          </cell>
          <cell r="Q61">
            <v>16</v>
          </cell>
          <cell r="R61">
            <v>16</v>
          </cell>
          <cell r="S61">
            <v>159</v>
          </cell>
        </row>
        <row r="62">
          <cell r="H62" t="str">
            <v>105326-CESFAM SAN RAFAEL</v>
          </cell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Q62">
            <v>14</v>
          </cell>
          <cell r="R62">
            <v>7</v>
          </cell>
          <cell r="S62">
            <v>60</v>
          </cell>
        </row>
        <row r="63">
          <cell r="H63" t="str">
            <v xml:space="preserve">105443-P.S.R. CARCAMO                   </v>
          </cell>
          <cell r="I63">
            <v>1</v>
          </cell>
          <cell r="P63">
            <v>2</v>
          </cell>
          <cell r="Q63">
            <v>1</v>
          </cell>
          <cell r="S63">
            <v>4</v>
          </cell>
        </row>
        <row r="64">
          <cell r="H64" t="str">
            <v>105444-P.S.R. HUINTIL</v>
          </cell>
          <cell r="Q64">
            <v>2</v>
          </cell>
          <cell r="S64">
            <v>2</v>
          </cell>
        </row>
        <row r="65">
          <cell r="H65" t="str">
            <v>105445-P.S.R. LIMAHUIDA</v>
          </cell>
          <cell r="I65">
            <v>1</v>
          </cell>
          <cell r="J65">
            <v>1</v>
          </cell>
          <cell r="L65">
            <v>1</v>
          </cell>
          <cell r="M65">
            <v>1</v>
          </cell>
          <cell r="N65">
            <v>2</v>
          </cell>
          <cell r="Q65">
            <v>1</v>
          </cell>
          <cell r="S65">
            <v>7</v>
          </cell>
        </row>
        <row r="66">
          <cell r="H66" t="str">
            <v>105446-P.S.R. MATANCILLA</v>
          </cell>
          <cell r="I66">
            <v>1</v>
          </cell>
          <cell r="S66">
            <v>1</v>
          </cell>
        </row>
        <row r="67">
          <cell r="H67" t="str">
            <v>105447-P.S.R. PERALILLO</v>
          </cell>
          <cell r="I67">
            <v>1</v>
          </cell>
          <cell r="P67">
            <v>2</v>
          </cell>
          <cell r="Q67">
            <v>1</v>
          </cell>
          <cell r="R67">
            <v>1</v>
          </cell>
          <cell r="S67">
            <v>5</v>
          </cell>
        </row>
        <row r="68">
          <cell r="H68" t="str">
            <v>105448-P.S.R. SANTA VIRGINIA</v>
          </cell>
          <cell r="I68">
            <v>2</v>
          </cell>
          <cell r="Q68">
            <v>1</v>
          </cell>
          <cell r="S68">
            <v>3</v>
          </cell>
        </row>
        <row r="69">
          <cell r="H69" t="str">
            <v>105449-P.S.R. TUNGA NORTE</v>
          </cell>
          <cell r="P69">
            <v>1</v>
          </cell>
          <cell r="S69">
            <v>1</v>
          </cell>
        </row>
        <row r="70">
          <cell r="H70" t="str">
            <v>105485-P.S.R. PLAN DE HORNOS</v>
          </cell>
          <cell r="I70">
            <v>1</v>
          </cell>
          <cell r="O70">
            <v>1</v>
          </cell>
          <cell r="R70">
            <v>1</v>
          </cell>
          <cell r="S70">
            <v>3</v>
          </cell>
        </row>
        <row r="71">
          <cell r="H71" t="str">
            <v>105486-P.S.R. TUNGA SUR</v>
          </cell>
          <cell r="K71">
            <v>1</v>
          </cell>
          <cell r="L71">
            <v>1</v>
          </cell>
          <cell r="S71">
            <v>2</v>
          </cell>
        </row>
        <row r="72">
          <cell r="H72" t="str">
            <v>105487-P.S.R. CAÑAS UNO</v>
          </cell>
          <cell r="I72">
            <v>2</v>
          </cell>
          <cell r="J72">
            <v>3</v>
          </cell>
          <cell r="K72">
            <v>3</v>
          </cell>
          <cell r="N72">
            <v>4</v>
          </cell>
          <cell r="O72">
            <v>1</v>
          </cell>
          <cell r="P72">
            <v>2</v>
          </cell>
          <cell r="S72">
            <v>15</v>
          </cell>
        </row>
        <row r="73">
          <cell r="H73" t="str">
            <v>105504-P.S.R. SOCAVON</v>
          </cell>
          <cell r="I73">
            <v>2</v>
          </cell>
          <cell r="L73">
            <v>1</v>
          </cell>
          <cell r="S73">
            <v>3</v>
          </cell>
        </row>
        <row r="74">
          <cell r="H74" t="str">
            <v>Total 04201-ILLAPEL</v>
          </cell>
          <cell r="I74">
            <v>23</v>
          </cell>
          <cell r="J74">
            <v>26</v>
          </cell>
          <cell r="K74">
            <v>37</v>
          </cell>
          <cell r="L74">
            <v>19</v>
          </cell>
          <cell r="M74">
            <v>23</v>
          </cell>
          <cell r="N74">
            <v>24</v>
          </cell>
          <cell r="O74">
            <v>29</v>
          </cell>
          <cell r="P74">
            <v>23</v>
          </cell>
          <cell r="Q74">
            <v>36</v>
          </cell>
          <cell r="R74">
            <v>25</v>
          </cell>
          <cell r="S74">
            <v>265</v>
          </cell>
        </row>
        <row r="75">
          <cell r="H75" t="str">
            <v>04202-CANELA</v>
          </cell>
        </row>
        <row r="76">
          <cell r="H76" t="str">
            <v>105309-CES. RURAL CANELA</v>
          </cell>
          <cell r="I76">
            <v>8</v>
          </cell>
          <cell r="J76">
            <v>6</v>
          </cell>
          <cell r="K76">
            <v>4</v>
          </cell>
          <cell r="L76">
            <v>6</v>
          </cell>
          <cell r="M76">
            <v>2</v>
          </cell>
          <cell r="N76">
            <v>2</v>
          </cell>
          <cell r="O76">
            <v>7</v>
          </cell>
          <cell r="P76">
            <v>2</v>
          </cell>
          <cell r="Q76">
            <v>5</v>
          </cell>
          <cell r="R76">
            <v>6</v>
          </cell>
          <cell r="S76">
            <v>48</v>
          </cell>
        </row>
        <row r="77">
          <cell r="H77" t="str">
            <v xml:space="preserve">105450-P.S.R. MINCHA NORTE            </v>
          </cell>
          <cell r="J77">
            <v>1</v>
          </cell>
          <cell r="R77">
            <v>1</v>
          </cell>
          <cell r="S77">
            <v>2</v>
          </cell>
        </row>
        <row r="78">
          <cell r="H78" t="str">
            <v>105484-P.S.R. HUENTELAUQUEN</v>
          </cell>
          <cell r="I78">
            <v>1</v>
          </cell>
          <cell r="K78">
            <v>1</v>
          </cell>
          <cell r="M78">
            <v>1</v>
          </cell>
          <cell r="N78">
            <v>1</v>
          </cell>
          <cell r="P78">
            <v>1</v>
          </cell>
          <cell r="S78">
            <v>5</v>
          </cell>
        </row>
        <row r="79">
          <cell r="H79" t="str">
            <v>105488-P.S.R. ESPIRITU SANTO</v>
          </cell>
          <cell r="I79">
            <v>1</v>
          </cell>
          <cell r="S79">
            <v>1</v>
          </cell>
        </row>
        <row r="80">
          <cell r="H80" t="str">
            <v>Total 04202-CANELA</v>
          </cell>
          <cell r="I80">
            <v>10</v>
          </cell>
          <cell r="J80">
            <v>7</v>
          </cell>
          <cell r="K80">
            <v>5</v>
          </cell>
          <cell r="L80">
            <v>6</v>
          </cell>
          <cell r="M80">
            <v>3</v>
          </cell>
          <cell r="N80">
            <v>3</v>
          </cell>
          <cell r="O80">
            <v>7</v>
          </cell>
          <cell r="P80">
            <v>3</v>
          </cell>
          <cell r="Q80">
            <v>5</v>
          </cell>
          <cell r="R80">
            <v>7</v>
          </cell>
          <cell r="S80">
            <v>56</v>
          </cell>
        </row>
        <row r="81">
          <cell r="H81" t="str">
            <v>04203-LOS VILOS</v>
          </cell>
        </row>
        <row r="82">
          <cell r="H82" t="str">
            <v>105108-HOSPITAL LOS VILOS</v>
          </cell>
          <cell r="I82">
            <v>26</v>
          </cell>
          <cell r="J82">
            <v>25</v>
          </cell>
          <cell r="K82">
            <v>10</v>
          </cell>
          <cell r="L82">
            <v>14</v>
          </cell>
          <cell r="M82">
            <v>22</v>
          </cell>
          <cell r="N82">
            <v>22</v>
          </cell>
          <cell r="O82">
            <v>18</v>
          </cell>
          <cell r="P82">
            <v>11</v>
          </cell>
          <cell r="R82">
            <v>42</v>
          </cell>
          <cell r="S82">
            <v>190</v>
          </cell>
        </row>
        <row r="83">
          <cell r="H83" t="str">
            <v xml:space="preserve">105478-P.S.R. CAIMANES                   </v>
          </cell>
          <cell r="I83">
            <v>3</v>
          </cell>
          <cell r="J83">
            <v>5</v>
          </cell>
          <cell r="K83">
            <v>1</v>
          </cell>
          <cell r="M83">
            <v>4</v>
          </cell>
          <cell r="N83">
            <v>4</v>
          </cell>
          <cell r="O83">
            <v>6</v>
          </cell>
          <cell r="P83">
            <v>4</v>
          </cell>
          <cell r="Q83">
            <v>1</v>
          </cell>
          <cell r="R83">
            <v>2</v>
          </cell>
          <cell r="S83">
            <v>30</v>
          </cell>
        </row>
        <row r="84">
          <cell r="H84" t="str">
            <v>105479-P.S.R. GUANGUALI</v>
          </cell>
          <cell r="O84">
            <v>1</v>
          </cell>
          <cell r="Q84">
            <v>1</v>
          </cell>
          <cell r="S84">
            <v>2</v>
          </cell>
        </row>
        <row r="85">
          <cell r="H85" t="str">
            <v>105480-P.S.R. QUILIMARI</v>
          </cell>
          <cell r="I85">
            <v>3</v>
          </cell>
          <cell r="J85">
            <v>1</v>
          </cell>
          <cell r="L85">
            <v>2</v>
          </cell>
          <cell r="M85">
            <v>3</v>
          </cell>
          <cell r="O85">
            <v>3</v>
          </cell>
          <cell r="P85">
            <v>2</v>
          </cell>
          <cell r="Q85">
            <v>2</v>
          </cell>
          <cell r="R85">
            <v>3</v>
          </cell>
          <cell r="S85">
            <v>19</v>
          </cell>
        </row>
        <row r="86">
          <cell r="H86" t="str">
            <v>105481-P.S.R. TILAMA</v>
          </cell>
          <cell r="L86">
            <v>1</v>
          </cell>
          <cell r="Q86">
            <v>1</v>
          </cell>
          <cell r="R86">
            <v>1</v>
          </cell>
          <cell r="S86">
            <v>3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M87">
            <v>1</v>
          </cell>
          <cell r="P87">
            <v>1</v>
          </cell>
          <cell r="R87">
            <v>1</v>
          </cell>
          <cell r="S87">
            <v>5</v>
          </cell>
        </row>
        <row r="88">
          <cell r="H88" t="str">
            <v>Total 04203-LOS VILOS</v>
          </cell>
          <cell r="I88">
            <v>33</v>
          </cell>
          <cell r="J88">
            <v>32</v>
          </cell>
          <cell r="K88">
            <v>11</v>
          </cell>
          <cell r="L88">
            <v>17</v>
          </cell>
          <cell r="M88">
            <v>30</v>
          </cell>
          <cell r="N88">
            <v>26</v>
          </cell>
          <cell r="O88">
            <v>28</v>
          </cell>
          <cell r="P88">
            <v>18</v>
          </cell>
          <cell r="Q88">
            <v>5</v>
          </cell>
          <cell r="R88">
            <v>49</v>
          </cell>
          <cell r="S88">
            <v>249</v>
          </cell>
        </row>
        <row r="89">
          <cell r="H89" t="str">
            <v>04204-SALAMANCA</v>
          </cell>
        </row>
        <row r="90">
          <cell r="H90" t="str">
            <v>105104-HOSPITAL SALAMANCA</v>
          </cell>
          <cell r="I90">
            <v>18</v>
          </cell>
          <cell r="J90">
            <v>14</v>
          </cell>
          <cell r="K90">
            <v>23</v>
          </cell>
          <cell r="L90">
            <v>9</v>
          </cell>
          <cell r="M90">
            <v>14</v>
          </cell>
          <cell r="N90">
            <v>7</v>
          </cell>
          <cell r="O90">
            <v>15</v>
          </cell>
          <cell r="P90">
            <v>19</v>
          </cell>
          <cell r="Q90">
            <v>15</v>
          </cell>
          <cell r="R90">
            <v>15</v>
          </cell>
          <cell r="S90">
            <v>149</v>
          </cell>
        </row>
        <row r="91">
          <cell r="H91" t="str">
            <v xml:space="preserve">105452-P.S.R. CUNCUMEN                 </v>
          </cell>
          <cell r="I91">
            <v>7</v>
          </cell>
          <cell r="J91">
            <v>5</v>
          </cell>
          <cell r="K91">
            <v>5</v>
          </cell>
          <cell r="L91">
            <v>5</v>
          </cell>
          <cell r="M91">
            <v>11</v>
          </cell>
          <cell r="N91">
            <v>4</v>
          </cell>
          <cell r="P91">
            <v>8</v>
          </cell>
          <cell r="Q91">
            <v>3</v>
          </cell>
          <cell r="R91">
            <v>4</v>
          </cell>
          <cell r="S91">
            <v>52</v>
          </cell>
        </row>
        <row r="92">
          <cell r="H92" t="str">
            <v>105453-P.S.R. TRANQUILLA</v>
          </cell>
          <cell r="M92">
            <v>2</v>
          </cell>
          <cell r="N92">
            <v>2</v>
          </cell>
          <cell r="O92">
            <v>1</v>
          </cell>
          <cell r="P92">
            <v>2</v>
          </cell>
          <cell r="Q92">
            <v>2</v>
          </cell>
          <cell r="S92">
            <v>9</v>
          </cell>
        </row>
        <row r="93">
          <cell r="H93" t="str">
            <v>105455-P.S.R. CHILLEPIN</v>
          </cell>
          <cell r="I93">
            <v>2</v>
          </cell>
          <cell r="J93">
            <v>1</v>
          </cell>
          <cell r="N93">
            <v>1</v>
          </cell>
          <cell r="O93">
            <v>1</v>
          </cell>
          <cell r="P93">
            <v>3</v>
          </cell>
          <cell r="Q93">
            <v>1</v>
          </cell>
          <cell r="S93">
            <v>9</v>
          </cell>
        </row>
        <row r="94">
          <cell r="H94" t="str">
            <v>105456-P.S.R. LLIMPO</v>
          </cell>
          <cell r="I94">
            <v>3</v>
          </cell>
          <cell r="K94">
            <v>2</v>
          </cell>
          <cell r="M94">
            <v>1</v>
          </cell>
          <cell r="N94">
            <v>1</v>
          </cell>
          <cell r="Q94">
            <v>3</v>
          </cell>
          <cell r="R94">
            <v>1</v>
          </cell>
          <cell r="S94">
            <v>11</v>
          </cell>
        </row>
        <row r="95">
          <cell r="H95" t="str">
            <v>105457-P.S.R. SAN AGUSTIN</v>
          </cell>
          <cell r="M95">
            <v>1</v>
          </cell>
          <cell r="S95">
            <v>1</v>
          </cell>
        </row>
        <row r="96">
          <cell r="H96" t="str">
            <v>105458-P.S.R. TAHUINCO</v>
          </cell>
          <cell r="J96">
            <v>1</v>
          </cell>
          <cell r="K96">
            <v>2</v>
          </cell>
          <cell r="P96">
            <v>2</v>
          </cell>
          <cell r="R96">
            <v>1</v>
          </cell>
          <cell r="S96">
            <v>6</v>
          </cell>
        </row>
        <row r="97">
          <cell r="H97" t="str">
            <v>105491-P.S.R. QUELEN BAJO</v>
          </cell>
          <cell r="L97">
            <v>1</v>
          </cell>
          <cell r="M97">
            <v>1</v>
          </cell>
          <cell r="O97">
            <v>1</v>
          </cell>
          <cell r="P97">
            <v>1</v>
          </cell>
          <cell r="S97">
            <v>4</v>
          </cell>
        </row>
        <row r="98">
          <cell r="H98" t="str">
            <v>105492-P.S.R. CAMISA</v>
          </cell>
          <cell r="N98">
            <v>1</v>
          </cell>
          <cell r="R98">
            <v>1</v>
          </cell>
          <cell r="S98">
            <v>2</v>
          </cell>
        </row>
        <row r="99">
          <cell r="H99" t="str">
            <v>105501-P.S.R. ARBOLEDA GRANDE</v>
          </cell>
          <cell r="I99">
            <v>2</v>
          </cell>
          <cell r="J99">
            <v>1</v>
          </cell>
          <cell r="K99">
            <v>2</v>
          </cell>
          <cell r="L99">
            <v>1</v>
          </cell>
          <cell r="N99">
            <v>1</v>
          </cell>
          <cell r="O99">
            <v>1</v>
          </cell>
          <cell r="R99">
            <v>1</v>
          </cell>
          <cell r="S99">
            <v>9</v>
          </cell>
        </row>
        <row r="100">
          <cell r="H100" t="str">
            <v>Total 04204-SALAMANCA</v>
          </cell>
          <cell r="I100">
            <v>32</v>
          </cell>
          <cell r="J100">
            <v>22</v>
          </cell>
          <cell r="K100">
            <v>34</v>
          </cell>
          <cell r="L100">
            <v>16</v>
          </cell>
          <cell r="M100">
            <v>30</v>
          </cell>
          <cell r="N100">
            <v>17</v>
          </cell>
          <cell r="O100">
            <v>19</v>
          </cell>
          <cell r="P100">
            <v>35</v>
          </cell>
          <cell r="Q100">
            <v>24</v>
          </cell>
          <cell r="R100">
            <v>23</v>
          </cell>
          <cell r="S100">
            <v>252</v>
          </cell>
        </row>
        <row r="101">
          <cell r="H101" t="str">
            <v>04301-OVALLE</v>
          </cell>
        </row>
        <row r="102">
          <cell r="H102" t="str">
            <v>105315-CES. RURAL C. DE TAMAYA</v>
          </cell>
          <cell r="I102">
            <v>7</v>
          </cell>
          <cell r="J102">
            <v>4</v>
          </cell>
          <cell r="K102">
            <v>6</v>
          </cell>
          <cell r="L102">
            <v>3</v>
          </cell>
          <cell r="M102">
            <v>5</v>
          </cell>
          <cell r="N102">
            <v>8</v>
          </cell>
          <cell r="O102">
            <v>7</v>
          </cell>
          <cell r="P102">
            <v>4</v>
          </cell>
          <cell r="Q102">
            <v>5</v>
          </cell>
          <cell r="R102">
            <v>2</v>
          </cell>
          <cell r="S102">
            <v>51</v>
          </cell>
        </row>
        <row r="103">
          <cell r="H103" t="str">
            <v>105317-CES. JORGE JORDAN D.</v>
          </cell>
          <cell r="I103">
            <v>28</v>
          </cell>
          <cell r="J103">
            <v>25</v>
          </cell>
          <cell r="K103">
            <v>27</v>
          </cell>
          <cell r="L103">
            <v>20</v>
          </cell>
          <cell r="M103">
            <v>31</v>
          </cell>
          <cell r="N103">
            <v>29</v>
          </cell>
          <cell r="O103">
            <v>24</v>
          </cell>
          <cell r="P103">
            <v>34</v>
          </cell>
          <cell r="Q103">
            <v>24</v>
          </cell>
          <cell r="R103">
            <v>21</v>
          </cell>
          <cell r="S103">
            <v>263</v>
          </cell>
        </row>
        <row r="104">
          <cell r="H104" t="str">
            <v>105322-CES. MARCOS MACUADA</v>
          </cell>
          <cell r="I104">
            <v>54</v>
          </cell>
          <cell r="J104">
            <v>49</v>
          </cell>
          <cell r="K104">
            <v>52</v>
          </cell>
          <cell r="L104">
            <v>42</v>
          </cell>
          <cell r="M104">
            <v>36</v>
          </cell>
          <cell r="N104">
            <v>41</v>
          </cell>
          <cell r="O104">
            <v>39</v>
          </cell>
          <cell r="P104">
            <v>44</v>
          </cell>
          <cell r="Q104">
            <v>38</v>
          </cell>
          <cell r="R104">
            <v>46</v>
          </cell>
          <cell r="S104">
            <v>441</v>
          </cell>
        </row>
        <row r="105">
          <cell r="H105" t="str">
            <v>105324-CES. SOTAQUI</v>
          </cell>
          <cell r="I105">
            <v>8</v>
          </cell>
          <cell r="J105">
            <v>6</v>
          </cell>
          <cell r="K105">
            <v>3</v>
          </cell>
          <cell r="L105">
            <v>7</v>
          </cell>
          <cell r="M105">
            <v>5</v>
          </cell>
          <cell r="N105">
            <v>9</v>
          </cell>
          <cell r="O105">
            <v>6</v>
          </cell>
          <cell r="P105">
            <v>10</v>
          </cell>
          <cell r="Q105">
            <v>5</v>
          </cell>
          <cell r="R105">
            <v>9</v>
          </cell>
          <cell r="S105">
            <v>68</v>
          </cell>
        </row>
        <row r="106">
          <cell r="H106" t="str">
            <v>105415-P.S.R. BARRAZA</v>
          </cell>
          <cell r="J106">
            <v>1</v>
          </cell>
          <cell r="N106">
            <v>1</v>
          </cell>
          <cell r="Q106">
            <v>3</v>
          </cell>
          <cell r="R106">
            <v>1</v>
          </cell>
          <cell r="S106">
            <v>6</v>
          </cell>
        </row>
        <row r="107">
          <cell r="H107" t="str">
            <v xml:space="preserve">105416-P.S.R. CAMARICO                  </v>
          </cell>
          <cell r="K107">
            <v>2</v>
          </cell>
          <cell r="L107">
            <v>1</v>
          </cell>
          <cell r="N107">
            <v>3</v>
          </cell>
          <cell r="O107">
            <v>1</v>
          </cell>
          <cell r="P107">
            <v>1</v>
          </cell>
          <cell r="Q107">
            <v>2</v>
          </cell>
          <cell r="S107">
            <v>10</v>
          </cell>
        </row>
        <row r="108">
          <cell r="H108" t="str">
            <v>105417-P.S.R. ALCONES BAJOS</v>
          </cell>
          <cell r="I108">
            <v>1</v>
          </cell>
          <cell r="K108">
            <v>2</v>
          </cell>
          <cell r="L108">
            <v>1</v>
          </cell>
          <cell r="M108">
            <v>1</v>
          </cell>
          <cell r="S108">
            <v>5</v>
          </cell>
        </row>
        <row r="109">
          <cell r="H109" t="str">
            <v>105420-P.S.R. LIMARI</v>
          </cell>
          <cell r="I109">
            <v>2</v>
          </cell>
          <cell r="J109">
            <v>1</v>
          </cell>
          <cell r="L109">
            <v>2</v>
          </cell>
          <cell r="M109">
            <v>4</v>
          </cell>
          <cell r="O109">
            <v>1</v>
          </cell>
          <cell r="P109">
            <v>2</v>
          </cell>
          <cell r="S109">
            <v>12</v>
          </cell>
        </row>
        <row r="110">
          <cell r="H110" t="str">
            <v>105422-P.S.R. HORNILLOS</v>
          </cell>
          <cell r="L110">
            <v>1</v>
          </cell>
          <cell r="P110">
            <v>2</v>
          </cell>
          <cell r="S110">
            <v>3</v>
          </cell>
        </row>
        <row r="111">
          <cell r="H111" t="str">
            <v>105437-P.S.R. CHALINGA</v>
          </cell>
          <cell r="N111">
            <v>2</v>
          </cell>
          <cell r="S111">
            <v>2</v>
          </cell>
        </row>
        <row r="112">
          <cell r="H112" t="str">
            <v>105507-P.S.R. HUAMALATA</v>
          </cell>
          <cell r="I112">
            <v>1</v>
          </cell>
          <cell r="J112">
            <v>3</v>
          </cell>
          <cell r="K112">
            <v>2</v>
          </cell>
          <cell r="L112">
            <v>1</v>
          </cell>
          <cell r="N112">
            <v>1</v>
          </cell>
          <cell r="O112">
            <v>1</v>
          </cell>
          <cell r="P112">
            <v>2</v>
          </cell>
          <cell r="Q112">
            <v>1</v>
          </cell>
          <cell r="R112">
            <v>1</v>
          </cell>
          <cell r="S112">
            <v>13</v>
          </cell>
        </row>
        <row r="113">
          <cell r="H113" t="str">
            <v>105510-P.S.R. RECOLETA</v>
          </cell>
          <cell r="I113">
            <v>1</v>
          </cell>
          <cell r="K113">
            <v>1</v>
          </cell>
          <cell r="O113">
            <v>1</v>
          </cell>
          <cell r="P113">
            <v>3</v>
          </cell>
          <cell r="Q113">
            <v>2</v>
          </cell>
          <cell r="R113">
            <v>3</v>
          </cell>
          <cell r="S113">
            <v>11</v>
          </cell>
        </row>
        <row r="114">
          <cell r="H114" t="str">
            <v>105722-CECOF SAN JOSE DE LA DEHESA</v>
          </cell>
          <cell r="I114">
            <v>11</v>
          </cell>
          <cell r="J114">
            <v>7</v>
          </cell>
          <cell r="K114">
            <v>5</v>
          </cell>
          <cell r="L114">
            <v>3</v>
          </cell>
          <cell r="M114">
            <v>8</v>
          </cell>
          <cell r="N114">
            <v>5</v>
          </cell>
          <cell r="O114">
            <v>5</v>
          </cell>
          <cell r="P114">
            <v>10</v>
          </cell>
          <cell r="Q114">
            <v>4</v>
          </cell>
          <cell r="R114">
            <v>7</v>
          </cell>
          <cell r="S114">
            <v>65</v>
          </cell>
        </row>
        <row r="115">
          <cell r="H115" t="str">
            <v>105723-CECOF LIMARI</v>
          </cell>
          <cell r="I115">
            <v>6</v>
          </cell>
          <cell r="J115">
            <v>6</v>
          </cell>
          <cell r="K115">
            <v>3</v>
          </cell>
          <cell r="L115">
            <v>3</v>
          </cell>
          <cell r="M115">
            <v>4</v>
          </cell>
          <cell r="N115">
            <v>2</v>
          </cell>
          <cell r="O115">
            <v>2</v>
          </cell>
          <cell r="P115">
            <v>5</v>
          </cell>
          <cell r="Q115">
            <v>4</v>
          </cell>
          <cell r="R115">
            <v>5</v>
          </cell>
          <cell r="S115">
            <v>40</v>
          </cell>
        </row>
        <row r="116">
          <cell r="H116" t="str">
            <v>200258-CECOF LOS COPIHUES</v>
          </cell>
          <cell r="I116">
            <v>2</v>
          </cell>
          <cell r="J116">
            <v>2</v>
          </cell>
          <cell r="K116">
            <v>2</v>
          </cell>
          <cell r="L116">
            <v>6</v>
          </cell>
          <cell r="M116">
            <v>5</v>
          </cell>
          <cell r="N116">
            <v>5</v>
          </cell>
          <cell r="O116">
            <v>3</v>
          </cell>
          <cell r="P116">
            <v>7</v>
          </cell>
          <cell r="Q116">
            <v>1</v>
          </cell>
          <cell r="R116">
            <v>1</v>
          </cell>
          <cell r="S116">
            <v>34</v>
          </cell>
        </row>
        <row r="117">
          <cell r="H117" t="str">
            <v>200367-CECOF COLONIA LIMARÍ</v>
          </cell>
          <cell r="R117">
            <v>1</v>
          </cell>
          <cell r="S117">
            <v>1</v>
          </cell>
        </row>
        <row r="118">
          <cell r="H118" t="str">
            <v>Total 04301-OVALLE</v>
          </cell>
          <cell r="I118">
            <v>121</v>
          </cell>
          <cell r="J118">
            <v>104</v>
          </cell>
          <cell r="K118">
            <v>105</v>
          </cell>
          <cell r="L118">
            <v>90</v>
          </cell>
          <cell r="M118">
            <v>99</v>
          </cell>
          <cell r="N118">
            <v>106</v>
          </cell>
          <cell r="O118">
            <v>90</v>
          </cell>
          <cell r="P118">
            <v>124</v>
          </cell>
          <cell r="Q118">
            <v>89</v>
          </cell>
          <cell r="R118">
            <v>97</v>
          </cell>
          <cell r="S118">
            <v>1025</v>
          </cell>
        </row>
        <row r="119">
          <cell r="H119" t="str">
            <v>04302-COMBARBALÁ</v>
          </cell>
        </row>
        <row r="120">
          <cell r="H120" t="str">
            <v>105105-HOSPITAL COMBARBALA</v>
          </cell>
          <cell r="I120">
            <v>5</v>
          </cell>
          <cell r="J120">
            <v>1</v>
          </cell>
          <cell r="K120">
            <v>7</v>
          </cell>
          <cell r="L120">
            <v>6</v>
          </cell>
          <cell r="M120">
            <v>5</v>
          </cell>
          <cell r="N120">
            <v>1</v>
          </cell>
          <cell r="O120">
            <v>4</v>
          </cell>
          <cell r="P120">
            <v>12</v>
          </cell>
          <cell r="Q120">
            <v>11</v>
          </cell>
          <cell r="R120">
            <v>5</v>
          </cell>
          <cell r="S120">
            <v>57</v>
          </cell>
        </row>
        <row r="121">
          <cell r="H121" t="str">
            <v>105434-P.S.R. SAN MARCOS</v>
          </cell>
          <cell r="N121">
            <v>1</v>
          </cell>
          <cell r="Q121">
            <v>1</v>
          </cell>
          <cell r="S121">
            <v>2</v>
          </cell>
        </row>
        <row r="122">
          <cell r="H122" t="str">
            <v>105441-P.S.R. MANQUEHUA</v>
          </cell>
          <cell r="L122">
            <v>1</v>
          </cell>
          <cell r="N122">
            <v>1</v>
          </cell>
          <cell r="P122">
            <v>1</v>
          </cell>
          <cell r="S122">
            <v>3</v>
          </cell>
        </row>
        <row r="123">
          <cell r="H123" t="str">
            <v xml:space="preserve">105459-P.S.R. BARRANCAS                </v>
          </cell>
          <cell r="I123">
            <v>1</v>
          </cell>
          <cell r="J123">
            <v>1</v>
          </cell>
          <cell r="L123">
            <v>1</v>
          </cell>
          <cell r="Q123">
            <v>1</v>
          </cell>
          <cell r="S123">
            <v>4</v>
          </cell>
        </row>
        <row r="124">
          <cell r="H124" t="str">
            <v>105460-P.S.R. COGOTI 18</v>
          </cell>
          <cell r="I124">
            <v>1</v>
          </cell>
          <cell r="L124">
            <v>1</v>
          </cell>
          <cell r="P124">
            <v>1</v>
          </cell>
          <cell r="R124">
            <v>1</v>
          </cell>
          <cell r="S124">
            <v>4</v>
          </cell>
        </row>
        <row r="125">
          <cell r="H125" t="str">
            <v>105462-P.S.R. EL SAUCE</v>
          </cell>
          <cell r="M125">
            <v>1</v>
          </cell>
          <cell r="S125">
            <v>1</v>
          </cell>
        </row>
        <row r="126">
          <cell r="H126" t="str">
            <v>105463-P.S.R. QUILITAPIA</v>
          </cell>
          <cell r="J126">
            <v>1</v>
          </cell>
          <cell r="O126">
            <v>1</v>
          </cell>
          <cell r="R126">
            <v>3</v>
          </cell>
          <cell r="S126">
            <v>5</v>
          </cell>
        </row>
        <row r="127">
          <cell r="H127" t="str">
            <v>105465-P.S.R. RAMADILLA</v>
          </cell>
          <cell r="I127">
            <v>1</v>
          </cell>
          <cell r="L127">
            <v>2</v>
          </cell>
          <cell r="P127">
            <v>1</v>
          </cell>
          <cell r="S127">
            <v>4</v>
          </cell>
        </row>
        <row r="128">
          <cell r="H128" t="str">
            <v>105466-P.S.R. VALLE HERMOSO</v>
          </cell>
          <cell r="L128">
            <v>2</v>
          </cell>
          <cell r="N128">
            <v>1</v>
          </cell>
          <cell r="S128">
            <v>3</v>
          </cell>
        </row>
        <row r="129">
          <cell r="H129" t="str">
            <v>105490-P.S.R. EL DURAZNO</v>
          </cell>
          <cell r="P129">
            <v>2</v>
          </cell>
          <cell r="R129">
            <v>1</v>
          </cell>
          <cell r="S129">
            <v>3</v>
          </cell>
        </row>
        <row r="130">
          <cell r="H130" t="str">
            <v>Total 04302-COMBARBALÁ</v>
          </cell>
          <cell r="I130">
            <v>8</v>
          </cell>
          <cell r="J130">
            <v>3</v>
          </cell>
          <cell r="K130">
            <v>7</v>
          </cell>
          <cell r="L130">
            <v>13</v>
          </cell>
          <cell r="M130">
            <v>6</v>
          </cell>
          <cell r="N130">
            <v>4</v>
          </cell>
          <cell r="O130">
            <v>5</v>
          </cell>
          <cell r="P130">
            <v>17</v>
          </cell>
          <cell r="Q130">
            <v>13</v>
          </cell>
          <cell r="R130">
            <v>10</v>
          </cell>
          <cell r="S130">
            <v>86</v>
          </cell>
        </row>
        <row r="131">
          <cell r="H131" t="str">
            <v>04304-MONTE PATRIA</v>
          </cell>
        </row>
        <row r="132">
          <cell r="H132" t="str">
            <v>105307-CES. RURAL MONTE PATRIA</v>
          </cell>
          <cell r="I132">
            <v>8</v>
          </cell>
          <cell r="J132">
            <v>8</v>
          </cell>
          <cell r="K132">
            <v>17</v>
          </cell>
          <cell r="L132">
            <v>7</v>
          </cell>
          <cell r="M132">
            <v>12</v>
          </cell>
          <cell r="N132">
            <v>12</v>
          </cell>
          <cell r="O132">
            <v>10</v>
          </cell>
          <cell r="P132">
            <v>10</v>
          </cell>
          <cell r="Q132">
            <v>9</v>
          </cell>
          <cell r="R132">
            <v>9</v>
          </cell>
          <cell r="S132">
            <v>102</v>
          </cell>
        </row>
        <row r="133">
          <cell r="H133" t="str">
            <v>105311-CES. RURAL CHAÑARAL ALTO</v>
          </cell>
          <cell r="I133">
            <v>5</v>
          </cell>
          <cell r="J133">
            <v>2</v>
          </cell>
          <cell r="K133">
            <v>4</v>
          </cell>
          <cell r="L133">
            <v>5</v>
          </cell>
          <cell r="N133">
            <v>1</v>
          </cell>
          <cell r="O133">
            <v>8</v>
          </cell>
          <cell r="P133">
            <v>2</v>
          </cell>
          <cell r="Q133">
            <v>4</v>
          </cell>
          <cell r="S133">
            <v>31</v>
          </cell>
        </row>
        <row r="134">
          <cell r="H134" t="str">
            <v>105312-CES. RURAL CAREN</v>
          </cell>
          <cell r="I134">
            <v>4</v>
          </cell>
          <cell r="L134">
            <v>2</v>
          </cell>
          <cell r="M134">
            <v>2</v>
          </cell>
          <cell r="N134">
            <v>7</v>
          </cell>
          <cell r="O134">
            <v>8</v>
          </cell>
          <cell r="P134">
            <v>4</v>
          </cell>
          <cell r="Q134">
            <v>1</v>
          </cell>
          <cell r="R134">
            <v>2</v>
          </cell>
          <cell r="S134">
            <v>30</v>
          </cell>
        </row>
        <row r="135">
          <cell r="H135" t="str">
            <v>105318-CES. RURAL EL PALQUI</v>
          </cell>
          <cell r="I135">
            <v>9</v>
          </cell>
          <cell r="J135">
            <v>8</v>
          </cell>
          <cell r="K135">
            <v>15</v>
          </cell>
          <cell r="L135">
            <v>12</v>
          </cell>
          <cell r="M135">
            <v>16</v>
          </cell>
          <cell r="N135">
            <v>10</v>
          </cell>
          <cell r="O135">
            <v>7</v>
          </cell>
          <cell r="P135">
            <v>10</v>
          </cell>
          <cell r="Q135">
            <v>6</v>
          </cell>
          <cell r="R135">
            <v>12</v>
          </cell>
          <cell r="S135">
            <v>105</v>
          </cell>
        </row>
        <row r="136">
          <cell r="H136" t="str">
            <v>105425-P.S.R. CHILECITO</v>
          </cell>
          <cell r="K136">
            <v>1</v>
          </cell>
          <cell r="S136">
            <v>1</v>
          </cell>
        </row>
        <row r="137">
          <cell r="H137" t="str">
            <v>105428-P.S.R. HUATULAME</v>
          </cell>
          <cell r="I137">
            <v>1</v>
          </cell>
          <cell r="K137">
            <v>2</v>
          </cell>
          <cell r="L137">
            <v>1</v>
          </cell>
          <cell r="M137">
            <v>1</v>
          </cell>
          <cell r="N137">
            <v>1</v>
          </cell>
          <cell r="O137">
            <v>1</v>
          </cell>
          <cell r="P137">
            <v>2</v>
          </cell>
          <cell r="S137">
            <v>9</v>
          </cell>
        </row>
        <row r="138">
          <cell r="H138" t="str">
            <v>105430-P.S.R. MIALQUI</v>
          </cell>
          <cell r="L138">
            <v>2</v>
          </cell>
          <cell r="S138">
            <v>2</v>
          </cell>
        </row>
        <row r="139">
          <cell r="H139" t="str">
            <v>105431-P.S.R. PEDREGAL</v>
          </cell>
          <cell r="L139">
            <v>2</v>
          </cell>
          <cell r="S139">
            <v>2</v>
          </cell>
        </row>
        <row r="140">
          <cell r="H140" t="str">
            <v>105432-P.S.R. RAPEL</v>
          </cell>
          <cell r="K140">
            <v>1</v>
          </cell>
          <cell r="N140">
            <v>1</v>
          </cell>
          <cell r="R140">
            <v>1</v>
          </cell>
          <cell r="S140">
            <v>3</v>
          </cell>
        </row>
        <row r="141">
          <cell r="H141" t="str">
            <v>105435-P.S.R. TULAHUEN</v>
          </cell>
          <cell r="I141">
            <v>1</v>
          </cell>
          <cell r="J141">
            <v>1</v>
          </cell>
          <cell r="K141">
            <v>1</v>
          </cell>
          <cell r="L141">
            <v>1</v>
          </cell>
          <cell r="R141">
            <v>1</v>
          </cell>
          <cell r="S141">
            <v>5</v>
          </cell>
        </row>
        <row r="142">
          <cell r="H142" t="str">
            <v>105436-P.S.R. EL MAITEN</v>
          </cell>
          <cell r="I142">
            <v>1</v>
          </cell>
          <cell r="S142">
            <v>1</v>
          </cell>
        </row>
        <row r="143">
          <cell r="H143" t="str">
            <v>105489-P.S.R. RAMADAS DE TULAHUEN</v>
          </cell>
          <cell r="K143">
            <v>1</v>
          </cell>
          <cell r="S143">
            <v>1</v>
          </cell>
        </row>
        <row r="144">
          <cell r="H144" t="str">
            <v>Total 04304-MONTE PATRIA</v>
          </cell>
          <cell r="I144">
            <v>29</v>
          </cell>
          <cell r="J144">
            <v>19</v>
          </cell>
          <cell r="K144">
            <v>42</v>
          </cell>
          <cell r="L144">
            <v>32</v>
          </cell>
          <cell r="M144">
            <v>31</v>
          </cell>
          <cell r="N144">
            <v>32</v>
          </cell>
          <cell r="O144">
            <v>34</v>
          </cell>
          <cell r="P144">
            <v>28</v>
          </cell>
          <cell r="Q144">
            <v>20</v>
          </cell>
          <cell r="R144">
            <v>25</v>
          </cell>
          <cell r="S144">
            <v>292</v>
          </cell>
        </row>
        <row r="145">
          <cell r="H145" t="str">
            <v>04304-PUNITAQUI</v>
          </cell>
        </row>
        <row r="146">
          <cell r="H146" t="str">
            <v>105308-CES. RURAL PUNITAQUI</v>
          </cell>
          <cell r="I146">
            <v>20</v>
          </cell>
          <cell r="J146">
            <v>13</v>
          </cell>
          <cell r="K146">
            <v>15</v>
          </cell>
          <cell r="L146">
            <v>15</v>
          </cell>
          <cell r="M146">
            <v>7</v>
          </cell>
          <cell r="N146">
            <v>13</v>
          </cell>
          <cell r="O146">
            <v>15</v>
          </cell>
          <cell r="P146">
            <v>10</v>
          </cell>
          <cell r="Q146">
            <v>5</v>
          </cell>
          <cell r="R146">
            <v>11</v>
          </cell>
          <cell r="S146">
            <v>124</v>
          </cell>
        </row>
        <row r="147">
          <cell r="H147" t="str">
            <v>Total 04304-PUNITAQUI</v>
          </cell>
          <cell r="I147">
            <v>20</v>
          </cell>
          <cell r="J147">
            <v>13</v>
          </cell>
          <cell r="K147">
            <v>15</v>
          </cell>
          <cell r="L147">
            <v>15</v>
          </cell>
          <cell r="M147">
            <v>7</v>
          </cell>
          <cell r="N147">
            <v>13</v>
          </cell>
          <cell r="O147">
            <v>15</v>
          </cell>
          <cell r="P147">
            <v>10</v>
          </cell>
          <cell r="Q147">
            <v>5</v>
          </cell>
          <cell r="R147">
            <v>11</v>
          </cell>
          <cell r="S147">
            <v>124</v>
          </cell>
        </row>
        <row r="148">
          <cell r="H148" t="str">
            <v>04305-RIO HURTADO</v>
          </cell>
        </row>
        <row r="149">
          <cell r="H149" t="str">
            <v>105310-CES. RURAL PICHASCA</v>
          </cell>
          <cell r="I149">
            <v>4</v>
          </cell>
          <cell r="J149">
            <v>2</v>
          </cell>
          <cell r="K149">
            <v>3</v>
          </cell>
          <cell r="L149">
            <v>1</v>
          </cell>
          <cell r="M149">
            <v>1</v>
          </cell>
          <cell r="N149">
            <v>1</v>
          </cell>
          <cell r="P149">
            <v>3</v>
          </cell>
          <cell r="R149">
            <v>1</v>
          </cell>
          <cell r="S149">
            <v>16</v>
          </cell>
        </row>
        <row r="150">
          <cell r="H150" t="str">
            <v>105410-P.S.R. HURTADO</v>
          </cell>
          <cell r="P150">
            <v>1</v>
          </cell>
          <cell r="S150">
            <v>1</v>
          </cell>
        </row>
        <row r="151">
          <cell r="H151" t="str">
            <v>105411-P.S.R. LAS BREAS</v>
          </cell>
          <cell r="I151">
            <v>1</v>
          </cell>
          <cell r="N151">
            <v>1</v>
          </cell>
          <cell r="O151">
            <v>1</v>
          </cell>
          <cell r="S151">
            <v>3</v>
          </cell>
        </row>
        <row r="152">
          <cell r="H152" t="str">
            <v>105413-P.S.R. SAMO ALTO</v>
          </cell>
          <cell r="K152">
            <v>2</v>
          </cell>
          <cell r="L152">
            <v>1</v>
          </cell>
          <cell r="Q152">
            <v>2</v>
          </cell>
          <cell r="S152">
            <v>5</v>
          </cell>
        </row>
        <row r="153">
          <cell r="H153" t="str">
            <v>105414-P.S.R. SERON</v>
          </cell>
          <cell r="K153">
            <v>1</v>
          </cell>
          <cell r="M153">
            <v>1</v>
          </cell>
          <cell r="N153">
            <v>1</v>
          </cell>
          <cell r="O153">
            <v>2</v>
          </cell>
          <cell r="P153">
            <v>1</v>
          </cell>
          <cell r="S153">
            <v>6</v>
          </cell>
        </row>
        <row r="154">
          <cell r="H154" t="str">
            <v>105503-P.S.R. TABAQUEROS</v>
          </cell>
          <cell r="N154">
            <v>1</v>
          </cell>
          <cell r="S154">
            <v>1</v>
          </cell>
        </row>
        <row r="155">
          <cell r="H155" t="str">
            <v>Total 04305-RIO HURTADO</v>
          </cell>
          <cell r="I155">
            <v>5</v>
          </cell>
          <cell r="J155">
            <v>2</v>
          </cell>
          <cell r="K155">
            <v>6</v>
          </cell>
          <cell r="L155">
            <v>2</v>
          </cell>
          <cell r="M155">
            <v>2</v>
          </cell>
          <cell r="N155">
            <v>4</v>
          </cell>
          <cell r="O155">
            <v>3</v>
          </cell>
          <cell r="P155">
            <v>5</v>
          </cell>
          <cell r="Q155">
            <v>2</v>
          </cell>
          <cell r="R155">
            <v>1</v>
          </cell>
          <cell r="S155">
            <v>32</v>
          </cell>
        </row>
        <row r="156">
          <cell r="H156" t="str">
            <v>Total general</v>
          </cell>
          <cell r="I156">
            <v>795</v>
          </cell>
          <cell r="J156">
            <v>592</v>
          </cell>
          <cell r="K156">
            <v>827</v>
          </cell>
          <cell r="L156">
            <v>547</v>
          </cell>
          <cell r="M156">
            <v>679</v>
          </cell>
          <cell r="N156">
            <v>621</v>
          </cell>
          <cell r="O156">
            <v>673</v>
          </cell>
          <cell r="P156">
            <v>691</v>
          </cell>
          <cell r="Q156">
            <v>580</v>
          </cell>
          <cell r="R156">
            <v>724</v>
          </cell>
          <cell r="S156">
            <v>6729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S3" t="str">
            <v>Suma de Total</v>
          </cell>
          <cell r="T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S4" t="str">
            <v>Etiquetas de fila</v>
          </cell>
          <cell r="T4">
            <v>6</v>
          </cell>
          <cell r="U4" t="str">
            <v>Total general</v>
          </cell>
        </row>
        <row r="5">
          <cell r="H5" t="str">
            <v>04101-LA SERENA</v>
          </cell>
          <cell r="S5" t="str">
            <v>04101-LA SERENA</v>
          </cell>
        </row>
        <row r="6">
          <cell r="H6" t="str">
            <v>105100-HOSPITAL LA SERENA</v>
          </cell>
          <cell r="I6">
            <v>2</v>
          </cell>
          <cell r="J6">
            <v>2</v>
          </cell>
          <cell r="S6" t="str">
            <v>105300-CES. CARDENAL CARO</v>
          </cell>
          <cell r="T6">
            <v>167</v>
          </cell>
          <cell r="U6">
            <v>167</v>
          </cell>
        </row>
        <row r="7">
          <cell r="H7" t="str">
            <v>105300-CES. CARDENAL CARO</v>
          </cell>
          <cell r="I7">
            <v>724</v>
          </cell>
          <cell r="J7">
            <v>724</v>
          </cell>
          <cell r="S7" t="str">
            <v>105301-CES. LAS COMPAÑIAS</v>
          </cell>
          <cell r="T7">
            <v>86</v>
          </cell>
          <cell r="U7">
            <v>86</v>
          </cell>
        </row>
        <row r="8">
          <cell r="H8" t="str">
            <v>105301-CES. LAS COMPAÑIAS</v>
          </cell>
          <cell r="I8">
            <v>451</v>
          </cell>
          <cell r="J8">
            <v>451</v>
          </cell>
          <cell r="S8" t="str">
            <v>105302-CES. PEDRO AGUIRRE C.</v>
          </cell>
          <cell r="T8">
            <v>84</v>
          </cell>
          <cell r="U8">
            <v>84</v>
          </cell>
        </row>
        <row r="9">
          <cell r="H9" t="str">
            <v>105302-CES. PEDRO AGUIRRE C.</v>
          </cell>
          <cell r="I9">
            <v>517</v>
          </cell>
          <cell r="J9">
            <v>517</v>
          </cell>
          <cell r="S9" t="str">
            <v>105313-CES. SCHAFFHAUSER</v>
          </cell>
          <cell r="T9">
            <v>152</v>
          </cell>
          <cell r="U9">
            <v>152</v>
          </cell>
        </row>
        <row r="10">
          <cell r="H10" t="str">
            <v>105313-CES. SCHAFFHAUSER</v>
          </cell>
          <cell r="I10">
            <v>721</v>
          </cell>
          <cell r="J10">
            <v>721</v>
          </cell>
          <cell r="S10" t="str">
            <v>105319-CES. CARDENAL R.S.H.</v>
          </cell>
          <cell r="T10">
            <v>54</v>
          </cell>
          <cell r="U10">
            <v>54</v>
          </cell>
        </row>
        <row r="11">
          <cell r="H11" t="str">
            <v>105319-CES. CARDENAL R.S.H.</v>
          </cell>
          <cell r="I11">
            <v>406</v>
          </cell>
          <cell r="J11">
            <v>406</v>
          </cell>
          <cell r="S11" t="str">
            <v>105325-CESFAM JUAN PABLO II</v>
          </cell>
          <cell r="T11">
            <v>34</v>
          </cell>
          <cell r="U11">
            <v>34</v>
          </cell>
        </row>
        <row r="12">
          <cell r="H12" t="str">
            <v>105325-CESFAM JUAN PABLO II</v>
          </cell>
          <cell r="I12">
            <v>317</v>
          </cell>
          <cell r="J12">
            <v>317</v>
          </cell>
          <cell r="S12" t="str">
            <v xml:space="preserve">105400-P.S.R. ALGARROBITO            </v>
          </cell>
          <cell r="T12">
            <v>9</v>
          </cell>
          <cell r="U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J13">
            <v>77</v>
          </cell>
          <cell r="S13" t="str">
            <v>105401-P.S.R. LAS ROJAS</v>
          </cell>
          <cell r="T13">
            <v>3</v>
          </cell>
          <cell r="U13">
            <v>3</v>
          </cell>
        </row>
        <row r="14">
          <cell r="H14" t="str">
            <v>105401-P.S.R. LAS ROJAS</v>
          </cell>
          <cell r="I14">
            <v>12</v>
          </cell>
          <cell r="J14">
            <v>12</v>
          </cell>
          <cell r="S14" t="str">
            <v>105402-P.S.R. EL ROMERO</v>
          </cell>
          <cell r="T14">
            <v>3</v>
          </cell>
          <cell r="U14">
            <v>3</v>
          </cell>
        </row>
        <row r="15">
          <cell r="H15" t="str">
            <v>105402-P.S.R. EL ROMERO</v>
          </cell>
          <cell r="I15">
            <v>23</v>
          </cell>
          <cell r="J15">
            <v>23</v>
          </cell>
          <cell r="S15" t="str">
            <v>105700-CECOF VILLA EL INDIO</v>
          </cell>
          <cell r="T15">
            <v>1</v>
          </cell>
          <cell r="U15">
            <v>1</v>
          </cell>
        </row>
        <row r="16">
          <cell r="H16" t="str">
            <v>105499-P.S.R. LAMBERT</v>
          </cell>
          <cell r="I16">
            <v>13</v>
          </cell>
          <cell r="J16">
            <v>13</v>
          </cell>
          <cell r="S16" t="str">
            <v>105701-CECOF VILLA ALEMANIA</v>
          </cell>
          <cell r="T16">
            <v>1</v>
          </cell>
          <cell r="U16">
            <v>1</v>
          </cell>
        </row>
        <row r="17">
          <cell r="H17" t="str">
            <v>105700-CECOF VILLA EL INDIO</v>
          </cell>
          <cell r="I17">
            <v>48</v>
          </cell>
          <cell r="J17">
            <v>48</v>
          </cell>
          <cell r="S17" t="str">
            <v>105702-CECOF VILLA LAMBERT</v>
          </cell>
          <cell r="T17">
            <v>9</v>
          </cell>
          <cell r="U17">
            <v>9</v>
          </cell>
        </row>
        <row r="18">
          <cell r="H18" t="str">
            <v>105701-CECOF VILLA ALEMANIA</v>
          </cell>
          <cell r="I18">
            <v>29</v>
          </cell>
          <cell r="J18">
            <v>29</v>
          </cell>
          <cell r="S18" t="str">
            <v>Total 04101-LA SERENA</v>
          </cell>
          <cell r="T18">
            <v>603</v>
          </cell>
          <cell r="U18">
            <v>603</v>
          </cell>
        </row>
        <row r="19">
          <cell r="H19" t="str">
            <v>105702-CECOF VILLA LAMBERT</v>
          </cell>
          <cell r="I19">
            <v>100</v>
          </cell>
          <cell r="J19">
            <v>100</v>
          </cell>
          <cell r="S19" t="str">
            <v>04102-COQUIMBO</v>
          </cell>
        </row>
        <row r="20">
          <cell r="H20" t="str">
            <v>Total 04101-LA SERENA</v>
          </cell>
          <cell r="I20">
            <v>3440</v>
          </cell>
          <cell r="J20">
            <v>3440</v>
          </cell>
          <cell r="S20" t="str">
            <v>105303-CES. SAN JUAN</v>
          </cell>
          <cell r="T20">
            <v>153</v>
          </cell>
          <cell r="U20">
            <v>153</v>
          </cell>
        </row>
        <row r="21">
          <cell r="H21" t="str">
            <v>04102-COQUIMBO</v>
          </cell>
          <cell r="S21" t="str">
            <v>105305-CES. TIERRAS BLANCAS</v>
          </cell>
          <cell r="T21">
            <v>84</v>
          </cell>
          <cell r="U21">
            <v>84</v>
          </cell>
        </row>
        <row r="22">
          <cell r="H22" t="str">
            <v>105101-HOSPITAL COQUIMBO</v>
          </cell>
          <cell r="I22">
            <v>32</v>
          </cell>
          <cell r="J22">
            <v>32</v>
          </cell>
          <cell r="S22" t="str">
            <v>105321-CES. RURAL  TONGOY</v>
          </cell>
          <cell r="T22">
            <v>18</v>
          </cell>
          <cell r="U22">
            <v>18</v>
          </cell>
        </row>
        <row r="23">
          <cell r="H23" t="str">
            <v>105303-CES. SAN JUAN</v>
          </cell>
          <cell r="I23">
            <v>918</v>
          </cell>
          <cell r="J23">
            <v>918</v>
          </cell>
          <cell r="S23" t="str">
            <v>105323-CES. DR. SERGIO AGUILAR</v>
          </cell>
          <cell r="T23">
            <v>248</v>
          </cell>
          <cell r="U23">
            <v>248</v>
          </cell>
        </row>
        <row r="24">
          <cell r="H24" t="str">
            <v>105304-CES. SANTA CECILIA</v>
          </cell>
          <cell r="I24">
            <v>501</v>
          </cell>
          <cell r="J24">
            <v>501</v>
          </cell>
          <cell r="S24" t="str">
            <v xml:space="preserve">105404-P.S.R. EL TANGUE                         </v>
          </cell>
          <cell r="T24">
            <v>1</v>
          </cell>
          <cell r="U24">
            <v>1</v>
          </cell>
        </row>
        <row r="25">
          <cell r="H25" t="str">
            <v>105305-CES. TIERRAS BLANCAS</v>
          </cell>
          <cell r="I25">
            <v>1616</v>
          </cell>
          <cell r="J25">
            <v>1616</v>
          </cell>
          <cell r="S25" t="str">
            <v>105405-P.S.R. GUANAQUEROS</v>
          </cell>
          <cell r="T25">
            <v>5</v>
          </cell>
          <cell r="U25">
            <v>5</v>
          </cell>
        </row>
        <row r="26">
          <cell r="H26" t="str">
            <v>105321-CES. RURAL  TONGOY</v>
          </cell>
          <cell r="I26">
            <v>92</v>
          </cell>
          <cell r="J26">
            <v>92</v>
          </cell>
          <cell r="S26" t="str">
            <v>105406-P.S.R. PAN DE AZUCAR</v>
          </cell>
          <cell r="T26">
            <v>39</v>
          </cell>
          <cell r="U26">
            <v>39</v>
          </cell>
        </row>
        <row r="27">
          <cell r="H27" t="str">
            <v>105323-CES. DR. SERGIO AGUILAR</v>
          </cell>
          <cell r="I27">
            <v>1341</v>
          </cell>
          <cell r="J27">
            <v>1341</v>
          </cell>
          <cell r="S27" t="str">
            <v>200273-CECOF PUNTA MIRA</v>
          </cell>
          <cell r="T27">
            <v>6</v>
          </cell>
          <cell r="U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J28">
            <v>6</v>
          </cell>
          <cell r="S28" t="str">
            <v>Total 04102-COQUIMBO</v>
          </cell>
          <cell r="T28">
            <v>554</v>
          </cell>
          <cell r="U28">
            <v>554</v>
          </cell>
        </row>
        <row r="29">
          <cell r="H29" t="str">
            <v>105405-P.S.R. GUANAQUEROS</v>
          </cell>
          <cell r="I29">
            <v>41</v>
          </cell>
          <cell r="J29">
            <v>41</v>
          </cell>
          <cell r="S29" t="str">
            <v>04103-ANDACOLLO</v>
          </cell>
        </row>
        <row r="30">
          <cell r="H30" t="str">
            <v>105406-P.S.R. PAN DE AZUCAR</v>
          </cell>
          <cell r="I30">
            <v>347</v>
          </cell>
          <cell r="J30">
            <v>347</v>
          </cell>
          <cell r="S30" t="str">
            <v>105106-HOSPITAL ANDACOLLO</v>
          </cell>
          <cell r="T30">
            <v>7</v>
          </cell>
          <cell r="U30">
            <v>7</v>
          </cell>
        </row>
        <row r="31">
          <cell r="H31" t="str">
            <v>105407-P.S.R. TAMBILLOS</v>
          </cell>
          <cell r="I31">
            <v>15</v>
          </cell>
          <cell r="J31">
            <v>15</v>
          </cell>
          <cell r="S31" t="str">
            <v>Total 04103-ANDACOLLO</v>
          </cell>
          <cell r="T31">
            <v>7</v>
          </cell>
          <cell r="U31">
            <v>7</v>
          </cell>
        </row>
        <row r="32">
          <cell r="H32" t="str">
            <v>105705-CECOF EL ALBA</v>
          </cell>
          <cell r="I32">
            <v>75</v>
          </cell>
          <cell r="J32">
            <v>75</v>
          </cell>
          <cell r="S32" t="str">
            <v>04104-LA HIGUERA</v>
          </cell>
        </row>
        <row r="33">
          <cell r="H33" t="str">
            <v>200273-CECOF PUNTA MIRA</v>
          </cell>
          <cell r="I33">
            <v>66</v>
          </cell>
          <cell r="J33">
            <v>66</v>
          </cell>
          <cell r="S33" t="str">
            <v>105314-CES. LA HIGUERA</v>
          </cell>
          <cell r="T33">
            <v>3</v>
          </cell>
          <cell r="U33">
            <v>3</v>
          </cell>
        </row>
        <row r="34">
          <cell r="H34" t="str">
            <v>Total 04102-COQUIMBO</v>
          </cell>
          <cell r="I34">
            <v>5050</v>
          </cell>
          <cell r="J34">
            <v>5050</v>
          </cell>
          <cell r="S34" t="str">
            <v xml:space="preserve">105500-P.S.R. CALETA HORNOS        </v>
          </cell>
          <cell r="T34">
            <v>3</v>
          </cell>
          <cell r="U34">
            <v>3</v>
          </cell>
        </row>
        <row r="35">
          <cell r="H35" t="str">
            <v>04103-ANDACOLLO</v>
          </cell>
          <cell r="S35" t="str">
            <v>105505-P.S.R. LOS CHOROS</v>
          </cell>
          <cell r="T35">
            <v>3</v>
          </cell>
          <cell r="U35">
            <v>3</v>
          </cell>
        </row>
        <row r="36">
          <cell r="H36" t="str">
            <v>105106-HOSPITAL ANDACOLLO</v>
          </cell>
          <cell r="I36">
            <v>216</v>
          </cell>
          <cell r="J36">
            <v>216</v>
          </cell>
          <cell r="S36" t="str">
            <v>105506-P.S.R. EL TRAPICHE</v>
          </cell>
          <cell r="T36">
            <v>1</v>
          </cell>
          <cell r="U36">
            <v>1</v>
          </cell>
        </row>
        <row r="37">
          <cell r="H37" t="str">
            <v>Total 04103-ANDACOLLO</v>
          </cell>
          <cell r="I37">
            <v>216</v>
          </cell>
          <cell r="J37">
            <v>216</v>
          </cell>
          <cell r="S37" t="str">
            <v>Total 04104-LA HIGUERA</v>
          </cell>
          <cell r="T37">
            <v>10</v>
          </cell>
          <cell r="U37">
            <v>10</v>
          </cell>
        </row>
        <row r="38">
          <cell r="H38" t="str">
            <v>04104-LA HIGUERA</v>
          </cell>
          <cell r="S38" t="str">
            <v>04105-PAIHUANO</v>
          </cell>
        </row>
        <row r="39">
          <cell r="H39" t="str">
            <v>105314-CES. LA HIGUERA</v>
          </cell>
          <cell r="I39">
            <v>22</v>
          </cell>
          <cell r="J39">
            <v>22</v>
          </cell>
          <cell r="S39" t="str">
            <v>105306-CES. PAIHUANO</v>
          </cell>
          <cell r="T39">
            <v>8</v>
          </cell>
          <cell r="U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J40">
            <v>29</v>
          </cell>
          <cell r="S40" t="str">
            <v>105477-P.S.R. PISCO ELQUI</v>
          </cell>
          <cell r="T40">
            <v>6</v>
          </cell>
          <cell r="U40">
            <v>6</v>
          </cell>
        </row>
        <row r="41">
          <cell r="H41" t="str">
            <v>105505-P.S.R. LOS CHOROS</v>
          </cell>
          <cell r="I41">
            <v>13</v>
          </cell>
          <cell r="J41">
            <v>13</v>
          </cell>
          <cell r="S41" t="str">
            <v>Total 04105-PAIHUANO</v>
          </cell>
          <cell r="T41">
            <v>14</v>
          </cell>
          <cell r="U41">
            <v>14</v>
          </cell>
        </row>
        <row r="42">
          <cell r="H42" t="str">
            <v>105506-P.S.R. EL TRAPICHE</v>
          </cell>
          <cell r="I42">
            <v>6</v>
          </cell>
          <cell r="J42">
            <v>6</v>
          </cell>
          <cell r="S42" t="str">
            <v>04106-VICUÑA</v>
          </cell>
        </row>
        <row r="43">
          <cell r="H43" t="str">
            <v>Total 04104-LA HIGUERA</v>
          </cell>
          <cell r="I43">
            <v>70</v>
          </cell>
          <cell r="J43">
            <v>70</v>
          </cell>
          <cell r="S43" t="str">
            <v>105107-HOSPITAL VICUÑA</v>
          </cell>
          <cell r="T43">
            <v>67</v>
          </cell>
          <cell r="U43">
            <v>67</v>
          </cell>
        </row>
        <row r="44">
          <cell r="H44" t="str">
            <v>04105-PAIHUANO</v>
          </cell>
          <cell r="S44" t="str">
            <v>105467-P.S.R. DIAGUITAS</v>
          </cell>
          <cell r="T44">
            <v>7</v>
          </cell>
          <cell r="U44">
            <v>7</v>
          </cell>
        </row>
        <row r="45">
          <cell r="H45" t="str">
            <v>105306-CES. PAIHUANO</v>
          </cell>
          <cell r="I45">
            <v>48</v>
          </cell>
          <cell r="J45">
            <v>48</v>
          </cell>
          <cell r="S45" t="str">
            <v>105468-P.S.R. EL MOLLE</v>
          </cell>
          <cell r="T45">
            <v>2</v>
          </cell>
          <cell r="U45">
            <v>2</v>
          </cell>
        </row>
        <row r="46">
          <cell r="H46" t="str">
            <v>105475-P.S.R. HORCON</v>
          </cell>
          <cell r="I46">
            <v>18</v>
          </cell>
          <cell r="J46">
            <v>18</v>
          </cell>
          <cell r="S46" t="str">
            <v>105469-P.S.R. EL TAMBO</v>
          </cell>
          <cell r="T46">
            <v>2</v>
          </cell>
          <cell r="U46">
            <v>2</v>
          </cell>
        </row>
        <row r="47">
          <cell r="H47" t="str">
            <v>105476-P.S.R. MONTE GRANDE</v>
          </cell>
          <cell r="I47">
            <v>3</v>
          </cell>
          <cell r="J47">
            <v>3</v>
          </cell>
          <cell r="S47" t="str">
            <v>105471-P.S.R. PERALILLO</v>
          </cell>
          <cell r="T47">
            <v>14</v>
          </cell>
          <cell r="U47">
            <v>14</v>
          </cell>
        </row>
        <row r="48">
          <cell r="H48" t="str">
            <v>105477-P.S.R. PISCO ELQUI</v>
          </cell>
          <cell r="I48">
            <v>16</v>
          </cell>
          <cell r="J48">
            <v>16</v>
          </cell>
          <cell r="S48" t="str">
            <v>105472-P.S.R. RIVADAVIA</v>
          </cell>
          <cell r="T48">
            <v>8</v>
          </cell>
          <cell r="U48">
            <v>8</v>
          </cell>
        </row>
        <row r="49">
          <cell r="H49" t="str">
            <v>Total 04105-PAIHUANO</v>
          </cell>
          <cell r="I49">
            <v>85</v>
          </cell>
          <cell r="J49">
            <v>85</v>
          </cell>
          <cell r="S49" t="str">
            <v>105473-P.S.R. TALCUNA</v>
          </cell>
          <cell r="T49">
            <v>1</v>
          </cell>
          <cell r="U49">
            <v>1</v>
          </cell>
        </row>
        <row r="50">
          <cell r="H50" t="str">
            <v>04106-VICUÑA</v>
          </cell>
          <cell r="S50" t="str">
            <v>105502-P.S.R. CALINGASTA</v>
          </cell>
          <cell r="T50">
            <v>11</v>
          </cell>
          <cell r="U50">
            <v>11</v>
          </cell>
        </row>
        <row r="51">
          <cell r="H51" t="str">
            <v>105107-HOSPITAL VICUÑA</v>
          </cell>
          <cell r="I51">
            <v>406</v>
          </cell>
          <cell r="J51">
            <v>406</v>
          </cell>
          <cell r="S51" t="str">
            <v>105509-P.S.R. GUALLIGUAICA</v>
          </cell>
          <cell r="T51">
            <v>1</v>
          </cell>
          <cell r="U51">
            <v>1</v>
          </cell>
        </row>
        <row r="52">
          <cell r="H52" t="str">
            <v>105467-P.S.R. DIAGUITAS</v>
          </cell>
          <cell r="I52">
            <v>38</v>
          </cell>
          <cell r="J52">
            <v>38</v>
          </cell>
          <cell r="S52" t="str">
            <v>Total 04106-VICUÑA</v>
          </cell>
          <cell r="T52">
            <v>113</v>
          </cell>
          <cell r="U52">
            <v>113</v>
          </cell>
        </row>
        <row r="53">
          <cell r="H53" t="str">
            <v>105468-P.S.R. EL MOLLE</v>
          </cell>
          <cell r="I53">
            <v>42</v>
          </cell>
          <cell r="J53">
            <v>42</v>
          </cell>
          <cell r="S53" t="str">
            <v>04201-ILLAPEL</v>
          </cell>
        </row>
        <row r="54">
          <cell r="H54" t="str">
            <v>105469-P.S.R. EL TAMBO</v>
          </cell>
          <cell r="I54">
            <v>42</v>
          </cell>
          <cell r="J54">
            <v>42</v>
          </cell>
          <cell r="S54" t="str">
            <v>105103-HOSPITAL ILLAPEL</v>
          </cell>
          <cell r="T54">
            <v>70</v>
          </cell>
          <cell r="U54">
            <v>70</v>
          </cell>
        </row>
        <row r="55">
          <cell r="H55" t="str">
            <v>105470-P.S.R. HUANTA</v>
          </cell>
          <cell r="I55">
            <v>3</v>
          </cell>
          <cell r="J55">
            <v>3</v>
          </cell>
          <cell r="S55" t="str">
            <v>105326-CESFAM SAN RAFAEL</v>
          </cell>
          <cell r="T55">
            <v>12</v>
          </cell>
          <cell r="U55">
            <v>12</v>
          </cell>
        </row>
        <row r="56">
          <cell r="H56" t="str">
            <v>105471-P.S.R. PERALILLO</v>
          </cell>
          <cell r="I56">
            <v>73</v>
          </cell>
          <cell r="J56">
            <v>73</v>
          </cell>
          <cell r="S56" t="str">
            <v xml:space="preserve">105443-P.S.R. CARCAMO                   </v>
          </cell>
          <cell r="T56">
            <v>1</v>
          </cell>
          <cell r="U56">
            <v>1</v>
          </cell>
        </row>
        <row r="57">
          <cell r="H57" t="str">
            <v>105472-P.S.R. RIVADAVIA</v>
          </cell>
          <cell r="I57">
            <v>17</v>
          </cell>
          <cell r="J57">
            <v>17</v>
          </cell>
          <cell r="S57" t="str">
            <v>105444-P.S.R. HUINTIL</v>
          </cell>
          <cell r="T57">
            <v>7</v>
          </cell>
          <cell r="U57">
            <v>7</v>
          </cell>
        </row>
        <row r="58">
          <cell r="H58" t="str">
            <v>105473-P.S.R. TALCUNA</v>
          </cell>
          <cell r="I58">
            <v>9</v>
          </cell>
          <cell r="J58">
            <v>9</v>
          </cell>
          <cell r="S58" t="str">
            <v>105445-P.S.R. LIMAHUIDA</v>
          </cell>
          <cell r="T58">
            <v>1</v>
          </cell>
          <cell r="U58">
            <v>1</v>
          </cell>
        </row>
        <row r="59">
          <cell r="H59" t="str">
            <v>105474-P.S.R. CHAPILCA</v>
          </cell>
          <cell r="I59">
            <v>13</v>
          </cell>
          <cell r="J59">
            <v>13</v>
          </cell>
          <cell r="S59" t="str">
            <v>105447-P.S.R. PERALILLO</v>
          </cell>
          <cell r="T59">
            <v>1</v>
          </cell>
          <cell r="U59">
            <v>1</v>
          </cell>
        </row>
        <row r="60">
          <cell r="H60" t="str">
            <v>105502-P.S.R. CALINGASTA</v>
          </cell>
          <cell r="I60">
            <v>85</v>
          </cell>
          <cell r="J60">
            <v>85</v>
          </cell>
          <cell r="S60" t="str">
            <v>105449-P.S.R. TUNGA NORTE</v>
          </cell>
          <cell r="T60">
            <v>2</v>
          </cell>
          <cell r="U60">
            <v>2</v>
          </cell>
        </row>
        <row r="61">
          <cell r="H61" t="str">
            <v>105509-P.S.R. GUALLIGUAICA</v>
          </cell>
          <cell r="I61">
            <v>13</v>
          </cell>
          <cell r="J61">
            <v>13</v>
          </cell>
          <cell r="S61" t="str">
            <v>105485-P.S.R. PLAN DE HORNOS</v>
          </cell>
          <cell r="T61">
            <v>1</v>
          </cell>
          <cell r="U61">
            <v>1</v>
          </cell>
        </row>
        <row r="62">
          <cell r="H62" t="str">
            <v>Total 04106-VICUÑA</v>
          </cell>
          <cell r="I62">
            <v>741</v>
          </cell>
          <cell r="J62">
            <v>741</v>
          </cell>
          <cell r="S62" t="str">
            <v>105487-P.S.R. CAÑAS UNO</v>
          </cell>
          <cell r="T62">
            <v>1</v>
          </cell>
          <cell r="U62">
            <v>1</v>
          </cell>
        </row>
        <row r="63">
          <cell r="H63" t="str">
            <v>04201-ILLAPEL</v>
          </cell>
          <cell r="S63" t="str">
            <v>105504-P.S.R. SOCAVON</v>
          </cell>
          <cell r="T63">
            <v>3</v>
          </cell>
          <cell r="U63">
            <v>3</v>
          </cell>
        </row>
        <row r="64">
          <cell r="H64" t="str">
            <v>105103-HOSPITAL ILLAPEL</v>
          </cell>
          <cell r="I64">
            <v>412</v>
          </cell>
          <cell r="J64">
            <v>412</v>
          </cell>
          <cell r="S64" t="str">
            <v>Total 04201-ILLAPEL</v>
          </cell>
          <cell r="T64">
            <v>99</v>
          </cell>
          <cell r="U64">
            <v>99</v>
          </cell>
        </row>
        <row r="65">
          <cell r="H65" t="str">
            <v>105326-CESFAM SAN RAFAEL</v>
          </cell>
          <cell r="I65">
            <v>150</v>
          </cell>
          <cell r="J65">
            <v>150</v>
          </cell>
          <cell r="S65" t="str">
            <v>04202-CANELA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10</v>
          </cell>
          <cell r="S66" t="str">
            <v>105309-CES. RURAL CANELA</v>
          </cell>
          <cell r="T66">
            <v>31</v>
          </cell>
          <cell r="U66">
            <v>31</v>
          </cell>
        </row>
        <row r="67">
          <cell r="H67" t="str">
            <v>105444-P.S.R. HUINTIL</v>
          </cell>
          <cell r="I67">
            <v>5</v>
          </cell>
          <cell r="J67">
            <v>5</v>
          </cell>
          <cell r="S67" t="str">
            <v xml:space="preserve">105450-P.S.R. MINCHA NORTE            </v>
          </cell>
          <cell r="T67">
            <v>17</v>
          </cell>
          <cell r="U67">
            <v>17</v>
          </cell>
        </row>
        <row r="68">
          <cell r="H68" t="str">
            <v>105445-P.S.R. LIMAHUIDA</v>
          </cell>
          <cell r="I68">
            <v>1</v>
          </cell>
          <cell r="J68">
            <v>1</v>
          </cell>
          <cell r="S68" t="str">
            <v>105451-P.S.R. AGUA FRIA</v>
          </cell>
          <cell r="T68">
            <v>2</v>
          </cell>
          <cell r="U68">
            <v>2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S69" t="str">
            <v>105482-P.S.R. CANELA ALTA</v>
          </cell>
          <cell r="T69">
            <v>13</v>
          </cell>
          <cell r="U69">
            <v>13</v>
          </cell>
        </row>
        <row r="70">
          <cell r="H70" t="str">
            <v>105447-P.S.R. PERALILLO</v>
          </cell>
          <cell r="I70">
            <v>8</v>
          </cell>
          <cell r="J70">
            <v>8</v>
          </cell>
          <cell r="S70" t="str">
            <v>105483-P.S.R. LOS RULOS</v>
          </cell>
          <cell r="T70">
            <v>3</v>
          </cell>
          <cell r="U70">
            <v>3</v>
          </cell>
        </row>
        <row r="71">
          <cell r="H71" t="str">
            <v>105448-P.S.R. SANTA VIRGINIA</v>
          </cell>
          <cell r="I71">
            <v>6</v>
          </cell>
          <cell r="J71">
            <v>6</v>
          </cell>
          <cell r="S71" t="str">
            <v>105484-P.S.R. HUENTELAUQUEN</v>
          </cell>
          <cell r="T71">
            <v>2</v>
          </cell>
          <cell r="U71">
            <v>2</v>
          </cell>
        </row>
        <row r="72">
          <cell r="H72" t="str">
            <v>105449-P.S.R. TUNGA NORTE</v>
          </cell>
          <cell r="I72">
            <v>1</v>
          </cell>
          <cell r="J72">
            <v>1</v>
          </cell>
          <cell r="S72" t="str">
            <v>105497-P.S.R. JABONERIA</v>
          </cell>
          <cell r="T72">
            <v>1</v>
          </cell>
          <cell r="U72">
            <v>1</v>
          </cell>
        </row>
        <row r="73">
          <cell r="H73" t="str">
            <v>105485-P.S.R. PLAN DE HORNOS</v>
          </cell>
          <cell r="I73">
            <v>6</v>
          </cell>
          <cell r="J73">
            <v>6</v>
          </cell>
          <cell r="S73" t="str">
            <v>Total 04202-CANELA</v>
          </cell>
          <cell r="T73">
            <v>69</v>
          </cell>
          <cell r="U73">
            <v>69</v>
          </cell>
        </row>
        <row r="74">
          <cell r="H74" t="str">
            <v>105486-P.S.R. TUNGA SUR</v>
          </cell>
          <cell r="I74">
            <v>4</v>
          </cell>
          <cell r="J74">
            <v>4</v>
          </cell>
          <cell r="S74" t="str">
            <v>04203-LOS VILOS</v>
          </cell>
        </row>
        <row r="75">
          <cell r="H75" t="str">
            <v>105487-P.S.R. CAÑAS UNO</v>
          </cell>
          <cell r="I75">
            <v>10</v>
          </cell>
          <cell r="J75">
            <v>10</v>
          </cell>
          <cell r="S75" t="str">
            <v>105108-HOSPITAL LOS VILOS</v>
          </cell>
          <cell r="T75">
            <v>49</v>
          </cell>
          <cell r="U75">
            <v>49</v>
          </cell>
        </row>
        <row r="76">
          <cell r="H76" t="str">
            <v>105496-P.S.R. PINTACURA SUR</v>
          </cell>
          <cell r="I76">
            <v>5</v>
          </cell>
          <cell r="J76">
            <v>5</v>
          </cell>
          <cell r="S76" t="str">
            <v xml:space="preserve">105478-P.S.R. CAIMANES                   </v>
          </cell>
          <cell r="T76">
            <v>2</v>
          </cell>
          <cell r="U76">
            <v>2</v>
          </cell>
        </row>
        <row r="77">
          <cell r="H77" t="str">
            <v>105504-P.S.R. SOCAVON</v>
          </cell>
          <cell r="I77">
            <v>7</v>
          </cell>
          <cell r="J77">
            <v>7</v>
          </cell>
          <cell r="S77" t="str">
            <v>105479-P.S.R. GUANGUALI</v>
          </cell>
          <cell r="T77">
            <v>2</v>
          </cell>
          <cell r="U77">
            <v>2</v>
          </cell>
        </row>
        <row r="78">
          <cell r="H78" t="str">
            <v>Total 04201-ILLAPEL</v>
          </cell>
          <cell r="I78">
            <v>626</v>
          </cell>
          <cell r="J78">
            <v>626</v>
          </cell>
          <cell r="S78" t="str">
            <v>105480-P.S.R. QUILIMARI</v>
          </cell>
          <cell r="T78">
            <v>6</v>
          </cell>
          <cell r="U78">
            <v>6</v>
          </cell>
        </row>
        <row r="79">
          <cell r="H79" t="str">
            <v>04202-CANELA</v>
          </cell>
          <cell r="S79" t="str">
            <v>105511-P.S.R. LOS CONDORES</v>
          </cell>
          <cell r="T79">
            <v>6</v>
          </cell>
          <cell r="U79">
            <v>6</v>
          </cell>
        </row>
        <row r="80">
          <cell r="H80" t="str">
            <v>105309-CES. RURAL CANELA</v>
          </cell>
          <cell r="I80">
            <v>179</v>
          </cell>
          <cell r="J80">
            <v>179</v>
          </cell>
          <cell r="S80" t="str">
            <v>Total 04203-LOS VILOS</v>
          </cell>
          <cell r="T80">
            <v>65</v>
          </cell>
          <cell r="U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J81">
            <v>62</v>
          </cell>
          <cell r="S81" t="str">
            <v>04204-SALAMANCA</v>
          </cell>
        </row>
        <row r="82">
          <cell r="H82" t="str">
            <v>105451-P.S.R. AGUA FRIA</v>
          </cell>
          <cell r="I82">
            <v>5</v>
          </cell>
          <cell r="J82">
            <v>5</v>
          </cell>
          <cell r="S82" t="str">
            <v>105104-HOSPITAL SALAMANCA</v>
          </cell>
          <cell r="T82">
            <v>46</v>
          </cell>
          <cell r="U82">
            <v>46</v>
          </cell>
        </row>
        <row r="83">
          <cell r="H83" t="str">
            <v>105482-P.S.R. CANELA ALTA</v>
          </cell>
          <cell r="I83">
            <v>39</v>
          </cell>
          <cell r="J83">
            <v>39</v>
          </cell>
          <cell r="S83" t="str">
            <v xml:space="preserve">105452-P.S.R. CUNCUMEN                 </v>
          </cell>
          <cell r="T83">
            <v>13</v>
          </cell>
          <cell r="U83">
            <v>13</v>
          </cell>
        </row>
        <row r="84">
          <cell r="H84" t="str">
            <v>105483-P.S.R. LOS RULOS</v>
          </cell>
          <cell r="I84">
            <v>5</v>
          </cell>
          <cell r="J84">
            <v>5</v>
          </cell>
          <cell r="S84" t="str">
            <v>105453-P.S.R. TRANQUILLA</v>
          </cell>
          <cell r="T84">
            <v>4</v>
          </cell>
          <cell r="U84">
            <v>4</v>
          </cell>
        </row>
        <row r="85">
          <cell r="H85" t="str">
            <v>105484-P.S.R. HUENTELAUQUEN</v>
          </cell>
          <cell r="I85">
            <v>20</v>
          </cell>
          <cell r="J85">
            <v>20</v>
          </cell>
          <cell r="S85" t="str">
            <v>105455-P.S.R. CHILLEPIN</v>
          </cell>
          <cell r="T85">
            <v>8</v>
          </cell>
          <cell r="U85">
            <v>8</v>
          </cell>
        </row>
        <row r="86">
          <cell r="H86" t="str">
            <v>105488-P.S.R. ESPIRITU SANTO</v>
          </cell>
          <cell r="I86">
            <v>4</v>
          </cell>
          <cell r="J86">
            <v>4</v>
          </cell>
          <cell r="S86" t="str">
            <v>105456-P.S.R. LLIMPO</v>
          </cell>
          <cell r="T86">
            <v>3</v>
          </cell>
          <cell r="U86">
            <v>3</v>
          </cell>
        </row>
        <row r="87">
          <cell r="H87" t="str">
            <v>105493-P.S.R. MINCHA SUR</v>
          </cell>
          <cell r="I87">
            <v>5</v>
          </cell>
          <cell r="J87">
            <v>5</v>
          </cell>
          <cell r="S87" t="str">
            <v>105457-P.S.R. SAN AGUSTIN</v>
          </cell>
          <cell r="T87">
            <v>3</v>
          </cell>
          <cell r="U87">
            <v>3</v>
          </cell>
        </row>
        <row r="88">
          <cell r="H88" t="str">
            <v>105497-P.S.R. JABONERIA</v>
          </cell>
          <cell r="I88">
            <v>6</v>
          </cell>
          <cell r="J88">
            <v>6</v>
          </cell>
          <cell r="S88" t="str">
            <v>105458-P.S.R. TAHUINCO</v>
          </cell>
          <cell r="T88">
            <v>5</v>
          </cell>
          <cell r="U88">
            <v>5</v>
          </cell>
        </row>
        <row r="89">
          <cell r="H89" t="str">
            <v>105498-P.S.R. QUEBRADA DE LINARES</v>
          </cell>
          <cell r="I89">
            <v>2</v>
          </cell>
          <cell r="J89">
            <v>2</v>
          </cell>
          <cell r="S89" t="str">
            <v>105491-P.S.R. QUELEN BAJO</v>
          </cell>
          <cell r="T89">
            <v>6</v>
          </cell>
          <cell r="U89">
            <v>6</v>
          </cell>
        </row>
        <row r="90">
          <cell r="H90" t="str">
            <v>Total 04202-CANELA</v>
          </cell>
          <cell r="I90">
            <v>327</v>
          </cell>
          <cell r="J90">
            <v>327</v>
          </cell>
          <cell r="S90" t="str">
            <v>105492-P.S.R. CAMISA</v>
          </cell>
          <cell r="T90">
            <v>1</v>
          </cell>
          <cell r="U90">
            <v>1</v>
          </cell>
        </row>
        <row r="91">
          <cell r="H91" t="str">
            <v>04203-LOS VILOS</v>
          </cell>
          <cell r="S91" t="str">
            <v>105501-P.S.R. ARBOLEDA GRANDE</v>
          </cell>
          <cell r="T91">
            <v>7</v>
          </cell>
          <cell r="U91">
            <v>7</v>
          </cell>
        </row>
        <row r="92">
          <cell r="H92" t="str">
            <v>105108-HOSPITAL LOS VILOS</v>
          </cell>
          <cell r="I92">
            <v>288</v>
          </cell>
          <cell r="J92">
            <v>288</v>
          </cell>
          <cell r="S92" t="str">
            <v>Total 04204-SALAMANCA</v>
          </cell>
          <cell r="T92">
            <v>96</v>
          </cell>
          <cell r="U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J93">
            <v>51</v>
          </cell>
          <cell r="S93" t="str">
            <v>04301-OVALLE</v>
          </cell>
        </row>
        <row r="94">
          <cell r="H94" t="str">
            <v>105479-P.S.R. GUANGUALI</v>
          </cell>
          <cell r="I94">
            <v>10</v>
          </cell>
          <cell r="J94">
            <v>10</v>
          </cell>
          <cell r="S94" t="str">
            <v>105315-CES. RURAL C. DE TAMAYA</v>
          </cell>
          <cell r="T94">
            <v>20</v>
          </cell>
          <cell r="U94">
            <v>20</v>
          </cell>
        </row>
        <row r="95">
          <cell r="H95" t="str">
            <v>105480-P.S.R. QUILIMARI</v>
          </cell>
          <cell r="I95">
            <v>40</v>
          </cell>
          <cell r="J95">
            <v>40</v>
          </cell>
          <cell r="S95" t="str">
            <v>105317-CES. JORGE JORDAN D.</v>
          </cell>
          <cell r="T95">
            <v>92</v>
          </cell>
          <cell r="U95">
            <v>92</v>
          </cell>
        </row>
        <row r="96">
          <cell r="H96" t="str">
            <v>105481-P.S.R. TILAMA</v>
          </cell>
          <cell r="I96">
            <v>3</v>
          </cell>
          <cell r="J96">
            <v>3</v>
          </cell>
          <cell r="S96" t="str">
            <v>105322-CES. MARCOS MACUADA</v>
          </cell>
          <cell r="T96">
            <v>143</v>
          </cell>
          <cell r="U96">
            <v>143</v>
          </cell>
        </row>
        <row r="97">
          <cell r="H97" t="str">
            <v>105511-P.S.R. LOS CONDORES</v>
          </cell>
          <cell r="I97">
            <v>1</v>
          </cell>
          <cell r="J97">
            <v>1</v>
          </cell>
          <cell r="S97" t="str">
            <v>105324-CES. SOTAQUI</v>
          </cell>
          <cell r="T97">
            <v>29</v>
          </cell>
          <cell r="U97">
            <v>29</v>
          </cell>
        </row>
        <row r="98">
          <cell r="H98" t="str">
            <v>Total 04203-LOS VILOS</v>
          </cell>
          <cell r="I98">
            <v>393</v>
          </cell>
          <cell r="J98">
            <v>393</v>
          </cell>
          <cell r="S98" t="str">
            <v>105415-P.S.R. BARRAZA</v>
          </cell>
          <cell r="T98">
            <v>3</v>
          </cell>
          <cell r="U98">
            <v>3</v>
          </cell>
        </row>
        <row r="99">
          <cell r="H99" t="str">
            <v>04204-SALAMANCA</v>
          </cell>
          <cell r="S99" t="str">
            <v xml:space="preserve">105416-P.S.R. CAMARICO                  </v>
          </cell>
          <cell r="T99">
            <v>7</v>
          </cell>
          <cell r="U99">
            <v>7</v>
          </cell>
        </row>
        <row r="100">
          <cell r="H100" t="str">
            <v>105104-HOSPITAL SALAMANCA</v>
          </cell>
          <cell r="I100">
            <v>249</v>
          </cell>
          <cell r="J100">
            <v>249</v>
          </cell>
          <cell r="S100" t="str">
            <v>105417-P.S.R. ALCONES BAJOS</v>
          </cell>
          <cell r="T100">
            <v>2</v>
          </cell>
          <cell r="U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J101">
            <v>139</v>
          </cell>
          <cell r="S101" t="str">
            <v>105419-P.S.R. LAS SOSSAS</v>
          </cell>
          <cell r="T101">
            <v>2</v>
          </cell>
          <cell r="U101">
            <v>2</v>
          </cell>
        </row>
        <row r="102">
          <cell r="H102" t="str">
            <v>105453-P.S.R. TRANQUILLA</v>
          </cell>
          <cell r="I102">
            <v>20</v>
          </cell>
          <cell r="J102">
            <v>20</v>
          </cell>
          <cell r="S102" t="str">
            <v>105420-P.S.R. LIMARI</v>
          </cell>
          <cell r="T102">
            <v>16</v>
          </cell>
          <cell r="U102">
            <v>16</v>
          </cell>
        </row>
        <row r="103">
          <cell r="H103" t="str">
            <v>105454-P.S.R. CUNLAGUA</v>
          </cell>
          <cell r="I103">
            <v>11</v>
          </cell>
          <cell r="J103">
            <v>11</v>
          </cell>
          <cell r="S103" t="str">
            <v>105422-P.S.R. HORNILLOS</v>
          </cell>
          <cell r="T103">
            <v>2</v>
          </cell>
          <cell r="U103">
            <v>2</v>
          </cell>
        </row>
        <row r="104">
          <cell r="H104" t="str">
            <v>105455-P.S.R. CHILLEPIN</v>
          </cell>
          <cell r="I104">
            <v>29</v>
          </cell>
          <cell r="J104">
            <v>29</v>
          </cell>
          <cell r="S104" t="str">
            <v>105437-P.S.R. CHALINGA</v>
          </cell>
          <cell r="T104">
            <v>6</v>
          </cell>
          <cell r="U104">
            <v>6</v>
          </cell>
        </row>
        <row r="105">
          <cell r="H105" t="str">
            <v>105456-P.S.R. LLIMPO</v>
          </cell>
          <cell r="I105">
            <v>25</v>
          </cell>
          <cell r="J105">
            <v>25</v>
          </cell>
          <cell r="S105" t="str">
            <v>105439-P.S.R. CERRO BLANCO</v>
          </cell>
          <cell r="T105">
            <v>1</v>
          </cell>
          <cell r="U105">
            <v>1</v>
          </cell>
        </row>
        <row r="106">
          <cell r="H106" t="str">
            <v>105457-P.S.R. SAN AGUSTIN</v>
          </cell>
          <cell r="I106">
            <v>15</v>
          </cell>
          <cell r="J106">
            <v>15</v>
          </cell>
          <cell r="S106" t="str">
            <v>105507-P.S.R. HUAMALATA</v>
          </cell>
          <cell r="T106">
            <v>2</v>
          </cell>
          <cell r="U106">
            <v>2</v>
          </cell>
        </row>
        <row r="107">
          <cell r="H107" t="str">
            <v>105458-P.S.R. TAHUINCO</v>
          </cell>
          <cell r="I107">
            <v>17</v>
          </cell>
          <cell r="J107">
            <v>17</v>
          </cell>
          <cell r="S107" t="str">
            <v>105510-P.S.R. RECOLETA</v>
          </cell>
          <cell r="T107">
            <v>7</v>
          </cell>
          <cell r="U107">
            <v>7</v>
          </cell>
        </row>
        <row r="108">
          <cell r="H108" t="str">
            <v>105491-P.S.R. QUELEN BAJO</v>
          </cell>
          <cell r="I108">
            <v>25</v>
          </cell>
          <cell r="J108">
            <v>25</v>
          </cell>
          <cell r="S108" t="str">
            <v>105722-CECOF SAN JOSE DE LA DEHESA</v>
          </cell>
          <cell r="T108">
            <v>31</v>
          </cell>
          <cell r="U108">
            <v>31</v>
          </cell>
        </row>
        <row r="109">
          <cell r="H109" t="str">
            <v>105492-P.S.R. CAMISA</v>
          </cell>
          <cell r="I109">
            <v>12</v>
          </cell>
          <cell r="J109">
            <v>12</v>
          </cell>
          <cell r="S109" t="str">
            <v>105723-CECOF LIMARI</v>
          </cell>
          <cell r="T109">
            <v>54</v>
          </cell>
          <cell r="U109">
            <v>54</v>
          </cell>
        </row>
        <row r="110">
          <cell r="H110" t="str">
            <v>105501-P.S.R. ARBOLEDA GRANDE</v>
          </cell>
          <cell r="I110">
            <v>30</v>
          </cell>
          <cell r="J110">
            <v>30</v>
          </cell>
          <cell r="S110" t="str">
            <v>200258-CECOF LOS COPIHUES</v>
          </cell>
          <cell r="T110">
            <v>10</v>
          </cell>
          <cell r="U110">
            <v>10</v>
          </cell>
        </row>
        <row r="111">
          <cell r="H111" t="str">
            <v>Total 04204-SALAMANCA</v>
          </cell>
          <cell r="I111">
            <v>572</v>
          </cell>
          <cell r="J111">
            <v>572</v>
          </cell>
          <cell r="S111" t="str">
            <v>Total 04301-OVALLE</v>
          </cell>
          <cell r="T111">
            <v>427</v>
          </cell>
          <cell r="U111">
            <v>427</v>
          </cell>
        </row>
        <row r="112">
          <cell r="H112" t="str">
            <v>04301-OVALLE</v>
          </cell>
          <cell r="S112" t="str">
            <v>04302-COMBARBALÁ</v>
          </cell>
        </row>
        <row r="113">
          <cell r="H113" t="str">
            <v>105315-CES. RURAL C. DE TAMAYA</v>
          </cell>
          <cell r="I113">
            <v>144</v>
          </cell>
          <cell r="J113">
            <v>144</v>
          </cell>
          <cell r="S113" t="str">
            <v>105433-P.S.R. SAN LORENZO</v>
          </cell>
          <cell r="T113">
            <v>1</v>
          </cell>
          <cell r="U113">
            <v>1</v>
          </cell>
        </row>
        <row r="114">
          <cell r="H114" t="str">
            <v>105317-CES. JORGE JORDAN D.</v>
          </cell>
          <cell r="I114">
            <v>524</v>
          </cell>
          <cell r="J114">
            <v>524</v>
          </cell>
          <cell r="S114" t="str">
            <v>105434-P.S.R. SAN MARCOS</v>
          </cell>
          <cell r="T114">
            <v>3</v>
          </cell>
          <cell r="U114">
            <v>3</v>
          </cell>
        </row>
        <row r="115">
          <cell r="H115" t="str">
            <v>105322-CES. MARCOS MACUADA</v>
          </cell>
          <cell r="I115">
            <v>742</v>
          </cell>
          <cell r="J115">
            <v>742</v>
          </cell>
          <cell r="S115" t="str">
            <v>105441-P.S.R. MANQUEHUA</v>
          </cell>
          <cell r="T115">
            <v>4</v>
          </cell>
          <cell r="U115">
            <v>4</v>
          </cell>
        </row>
        <row r="116">
          <cell r="H116" t="str">
            <v>105324-CES. SOTAQUI</v>
          </cell>
          <cell r="I116">
            <v>135</v>
          </cell>
          <cell r="J116">
            <v>135</v>
          </cell>
          <cell r="S116" t="str">
            <v xml:space="preserve">105459-P.S.R. BARRANCAS                </v>
          </cell>
          <cell r="T116">
            <v>3</v>
          </cell>
          <cell r="U116">
            <v>3</v>
          </cell>
        </row>
        <row r="117">
          <cell r="H117" t="str">
            <v>105415-P.S.R. BARRAZA</v>
          </cell>
          <cell r="I117">
            <v>35</v>
          </cell>
          <cell r="J117">
            <v>35</v>
          </cell>
          <cell r="S117" t="str">
            <v>105461-P.S.R. EL HUACHO</v>
          </cell>
          <cell r="T117">
            <v>2</v>
          </cell>
          <cell r="U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J118">
            <v>36</v>
          </cell>
          <cell r="S118" t="str">
            <v>105462-P.S.R. EL SAUCE</v>
          </cell>
          <cell r="T118">
            <v>5</v>
          </cell>
          <cell r="U118">
            <v>5</v>
          </cell>
        </row>
        <row r="119">
          <cell r="H119" t="str">
            <v>105417-P.S.R. ALCONES BAJOS</v>
          </cell>
          <cell r="I119">
            <v>12</v>
          </cell>
          <cell r="J119">
            <v>12</v>
          </cell>
          <cell r="S119" t="str">
            <v>105466-P.S.R. VALLE HERMOSO</v>
          </cell>
          <cell r="T119">
            <v>1</v>
          </cell>
          <cell r="U119">
            <v>1</v>
          </cell>
        </row>
        <row r="120">
          <cell r="H120" t="str">
            <v>105419-P.S.R. LAS SOSSAS</v>
          </cell>
          <cell r="I120">
            <v>11</v>
          </cell>
          <cell r="J120">
            <v>11</v>
          </cell>
          <cell r="S120" t="str">
            <v>Total 04302-COMBARBALÁ</v>
          </cell>
          <cell r="T120">
            <v>19</v>
          </cell>
          <cell r="U120">
            <v>19</v>
          </cell>
        </row>
        <row r="121">
          <cell r="H121" t="str">
            <v>105420-P.S.R. LIMARI</v>
          </cell>
          <cell r="I121">
            <v>54</v>
          </cell>
          <cell r="J121">
            <v>54</v>
          </cell>
          <cell r="S121" t="str">
            <v>04304-MONTE PATRIA</v>
          </cell>
        </row>
        <row r="122">
          <cell r="H122" t="str">
            <v>105422-P.S.R. HORNILLOS</v>
          </cell>
          <cell r="I122">
            <v>13</v>
          </cell>
          <cell r="J122">
            <v>13</v>
          </cell>
          <cell r="S122" t="str">
            <v>105307-CES. RURAL MONTE PATRIA</v>
          </cell>
          <cell r="T122">
            <v>47</v>
          </cell>
          <cell r="U122">
            <v>47</v>
          </cell>
        </row>
        <row r="123">
          <cell r="H123" t="str">
            <v>105437-P.S.R. CHALINGA</v>
          </cell>
          <cell r="I123">
            <v>5</v>
          </cell>
          <cell r="J123">
            <v>5</v>
          </cell>
          <cell r="S123" t="str">
            <v>105311-CES. RURAL CHAÑARAL ALTO</v>
          </cell>
          <cell r="T123">
            <v>16</v>
          </cell>
          <cell r="U123">
            <v>16</v>
          </cell>
        </row>
        <row r="124">
          <cell r="H124" t="str">
            <v>105439-P.S.R. CERRO BLANCO</v>
          </cell>
          <cell r="I124">
            <v>10</v>
          </cell>
          <cell r="J124">
            <v>10</v>
          </cell>
          <cell r="S124" t="str">
            <v>105312-CES. RURAL CAREN</v>
          </cell>
          <cell r="T124">
            <v>15</v>
          </cell>
          <cell r="U124">
            <v>15</v>
          </cell>
        </row>
        <row r="125">
          <cell r="H125" t="str">
            <v>105507-P.S.R. HUAMALATA</v>
          </cell>
          <cell r="I125">
            <v>35</v>
          </cell>
          <cell r="J125">
            <v>35</v>
          </cell>
          <cell r="S125" t="str">
            <v>105318-CES. RURAL EL PALQUI</v>
          </cell>
          <cell r="T125">
            <v>25</v>
          </cell>
          <cell r="U125">
            <v>25</v>
          </cell>
        </row>
        <row r="126">
          <cell r="H126" t="str">
            <v>105510-P.S.R. RECOLETA</v>
          </cell>
          <cell r="I126">
            <v>40</v>
          </cell>
          <cell r="J126">
            <v>40</v>
          </cell>
          <cell r="S126" t="str">
            <v>105425-P.S.R. CHILECITO</v>
          </cell>
          <cell r="T126">
            <v>4</v>
          </cell>
          <cell r="U126">
            <v>4</v>
          </cell>
        </row>
        <row r="127">
          <cell r="H127" t="str">
            <v>105722-CECOF SAN JOSE DE LA DEHESA</v>
          </cell>
          <cell r="I127">
            <v>123</v>
          </cell>
          <cell r="J127">
            <v>123</v>
          </cell>
          <cell r="S127" t="str">
            <v>105427-P.S.R. HACIENDA VALDIVIA</v>
          </cell>
          <cell r="T127">
            <v>3</v>
          </cell>
          <cell r="U127">
            <v>3</v>
          </cell>
        </row>
        <row r="128">
          <cell r="H128" t="str">
            <v>105723-CECOF LIMARI</v>
          </cell>
          <cell r="I128">
            <v>127</v>
          </cell>
          <cell r="J128">
            <v>127</v>
          </cell>
          <cell r="S128" t="str">
            <v>105428-P.S.R. HUATULAME</v>
          </cell>
          <cell r="T128">
            <v>6</v>
          </cell>
          <cell r="U128">
            <v>6</v>
          </cell>
        </row>
        <row r="129">
          <cell r="H129" t="str">
            <v>200258-CECOF LOS COPIHUES</v>
          </cell>
          <cell r="I129">
            <v>40</v>
          </cell>
          <cell r="J129">
            <v>40</v>
          </cell>
          <cell r="S129" t="str">
            <v>105430-P.S.R. MIALQUI</v>
          </cell>
          <cell r="T129">
            <v>3</v>
          </cell>
          <cell r="U129">
            <v>3</v>
          </cell>
        </row>
        <row r="130">
          <cell r="H130" t="str">
            <v>Total 04301-OVALLE</v>
          </cell>
          <cell r="I130">
            <v>2086</v>
          </cell>
          <cell r="J130">
            <v>2086</v>
          </cell>
          <cell r="S130" t="str">
            <v>105431-P.S.R. PEDREGAL</v>
          </cell>
          <cell r="T130">
            <v>3</v>
          </cell>
          <cell r="U130">
            <v>3</v>
          </cell>
        </row>
        <row r="131">
          <cell r="H131" t="str">
            <v>04302-COMBARBALÁ</v>
          </cell>
          <cell r="S131" t="str">
            <v>105432-P.S.R. RAPEL</v>
          </cell>
          <cell r="T131">
            <v>6</v>
          </cell>
          <cell r="U131">
            <v>6</v>
          </cell>
        </row>
        <row r="132">
          <cell r="H132" t="str">
            <v>105105-HOSPITAL COMBARBALA</v>
          </cell>
          <cell r="I132">
            <v>162</v>
          </cell>
          <cell r="J132">
            <v>162</v>
          </cell>
          <cell r="S132" t="str">
            <v>105435-P.S.R. TULAHUEN</v>
          </cell>
          <cell r="T132">
            <v>6</v>
          </cell>
          <cell r="U132">
            <v>6</v>
          </cell>
        </row>
        <row r="133">
          <cell r="H133" t="str">
            <v>105433-P.S.R. SAN LORENZO</v>
          </cell>
          <cell r="I133">
            <v>3</v>
          </cell>
          <cell r="J133">
            <v>3</v>
          </cell>
          <cell r="S133" t="str">
            <v>105436-P.S.R. EL MAITEN</v>
          </cell>
          <cell r="T133">
            <v>1</v>
          </cell>
          <cell r="U133">
            <v>1</v>
          </cell>
        </row>
        <row r="134">
          <cell r="H134" t="str">
            <v>105434-P.S.R. SAN MARCOS</v>
          </cell>
          <cell r="I134">
            <v>17</v>
          </cell>
          <cell r="J134">
            <v>17</v>
          </cell>
          <cell r="S134" t="str">
            <v>105489-P.S.R. RAMADAS DE TULAHUEN</v>
          </cell>
          <cell r="T134">
            <v>1</v>
          </cell>
          <cell r="U134">
            <v>1</v>
          </cell>
        </row>
        <row r="135">
          <cell r="H135" t="str">
            <v>105441-P.S.R. MANQUEHUA</v>
          </cell>
          <cell r="I135">
            <v>9</v>
          </cell>
          <cell r="J135">
            <v>9</v>
          </cell>
          <cell r="S135" t="str">
            <v>Total 04304-MONTE PATRIA</v>
          </cell>
          <cell r="T135">
            <v>136</v>
          </cell>
          <cell r="U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J136">
            <v>10</v>
          </cell>
          <cell r="S136" t="str">
            <v>04304-PUNITAQUI</v>
          </cell>
        </row>
        <row r="137">
          <cell r="H137" t="str">
            <v>105460-P.S.R. COGOTI 18</v>
          </cell>
          <cell r="I137">
            <v>20</v>
          </cell>
          <cell r="J137">
            <v>20</v>
          </cell>
          <cell r="S137" t="str">
            <v>105308-CES. RURAL PUNITAQUI</v>
          </cell>
          <cell r="T137">
            <v>45</v>
          </cell>
          <cell r="U137">
            <v>45</v>
          </cell>
        </row>
        <row r="138">
          <cell r="H138" t="str">
            <v>105461-P.S.R. EL HUACHO</v>
          </cell>
          <cell r="I138">
            <v>4</v>
          </cell>
          <cell r="J138">
            <v>4</v>
          </cell>
          <cell r="S138" t="str">
            <v>105440-P.S.R. DIVISADERO</v>
          </cell>
          <cell r="T138">
            <v>9</v>
          </cell>
          <cell r="U138">
            <v>9</v>
          </cell>
        </row>
        <row r="139">
          <cell r="H139" t="str">
            <v>105462-P.S.R. EL SAUCE</v>
          </cell>
          <cell r="I139">
            <v>18</v>
          </cell>
          <cell r="J139">
            <v>18</v>
          </cell>
          <cell r="S139" t="str">
            <v>Total 04304-PUNITAQUI</v>
          </cell>
          <cell r="T139">
            <v>54</v>
          </cell>
          <cell r="U139">
            <v>54</v>
          </cell>
        </row>
        <row r="140">
          <cell r="H140" t="str">
            <v>105464-P.S.R. LA LIGUA</v>
          </cell>
          <cell r="I140">
            <v>11</v>
          </cell>
          <cell r="J140">
            <v>11</v>
          </cell>
          <cell r="S140" t="str">
            <v>04305-RIO HURTADO</v>
          </cell>
        </row>
        <row r="141">
          <cell r="H141" t="str">
            <v>105465-P.S.R. RAMADILLA</v>
          </cell>
          <cell r="I141">
            <v>4</v>
          </cell>
          <cell r="J141">
            <v>4</v>
          </cell>
          <cell r="S141" t="str">
            <v>105409-P.S.R. EL CHAÑAR</v>
          </cell>
          <cell r="T141">
            <v>1</v>
          </cell>
          <cell r="U141">
            <v>1</v>
          </cell>
        </row>
        <row r="142">
          <cell r="H142" t="str">
            <v>105466-P.S.R. VALLE HERMOSO</v>
          </cell>
          <cell r="I142">
            <v>9</v>
          </cell>
          <cell r="J142">
            <v>9</v>
          </cell>
          <cell r="S142" t="str">
            <v>105410-P.S.R. HURTADO</v>
          </cell>
          <cell r="T142">
            <v>3</v>
          </cell>
          <cell r="U142">
            <v>3</v>
          </cell>
        </row>
        <row r="143">
          <cell r="H143" t="str">
            <v>105490-P.S.R. EL DURAZNO</v>
          </cell>
          <cell r="I143">
            <v>1</v>
          </cell>
          <cell r="J143">
            <v>1</v>
          </cell>
          <cell r="S143" t="str">
            <v>105411-P.S.R. LAS BREAS</v>
          </cell>
          <cell r="T143">
            <v>2</v>
          </cell>
          <cell r="U143">
            <v>2</v>
          </cell>
        </row>
        <row r="144">
          <cell r="H144" t="str">
            <v>Total 04302-COMBARBALÁ</v>
          </cell>
          <cell r="I144">
            <v>268</v>
          </cell>
          <cell r="J144">
            <v>268</v>
          </cell>
          <cell r="S144" t="str">
            <v>105414-P.S.R. SERON</v>
          </cell>
          <cell r="T144">
            <v>2</v>
          </cell>
          <cell r="U144">
            <v>2</v>
          </cell>
        </row>
        <row r="145">
          <cell r="H145" t="str">
            <v>04304-MONTE PATRIA</v>
          </cell>
          <cell r="S145" t="str">
            <v>Total 04305-RIO HURTADO</v>
          </cell>
          <cell r="T145">
            <v>8</v>
          </cell>
          <cell r="U145">
            <v>8</v>
          </cell>
        </row>
        <row r="146">
          <cell r="H146" t="str">
            <v>105307-CES. RURAL MONTE PATRIA</v>
          </cell>
          <cell r="I146">
            <v>187</v>
          </cell>
          <cell r="J146">
            <v>187</v>
          </cell>
          <cell r="S146" t="str">
            <v>Total general</v>
          </cell>
          <cell r="T146">
            <v>2274</v>
          </cell>
          <cell r="U146">
            <v>2274</v>
          </cell>
        </row>
        <row r="147">
          <cell r="H147" t="str">
            <v>105311-CES. RURAL CHAÑARAL ALTO</v>
          </cell>
          <cell r="I147">
            <v>66</v>
          </cell>
          <cell r="J147">
            <v>66</v>
          </cell>
        </row>
        <row r="148">
          <cell r="H148" t="str">
            <v>105312-CES. RURAL CAREN</v>
          </cell>
          <cell r="I148">
            <v>74</v>
          </cell>
          <cell r="J148">
            <v>74</v>
          </cell>
        </row>
        <row r="149">
          <cell r="H149" t="str">
            <v>105318-CES. RURAL EL PALQUI</v>
          </cell>
          <cell r="I149">
            <v>176</v>
          </cell>
          <cell r="J149">
            <v>176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15</v>
          </cell>
          <cell r="J151">
            <v>15</v>
          </cell>
        </row>
        <row r="152">
          <cell r="H152" t="str">
            <v>105428-P.S.R. HUATULAME</v>
          </cell>
          <cell r="I152">
            <v>32</v>
          </cell>
          <cell r="J152">
            <v>32</v>
          </cell>
        </row>
        <row r="153">
          <cell r="H153" t="str">
            <v>105430-P.S.R. MIALQUI</v>
          </cell>
          <cell r="I153">
            <v>6</v>
          </cell>
          <cell r="J153">
            <v>6</v>
          </cell>
        </row>
        <row r="154">
          <cell r="H154" t="str">
            <v>105431-P.S.R. PEDREGAL</v>
          </cell>
          <cell r="I154">
            <v>18</v>
          </cell>
          <cell r="J154">
            <v>18</v>
          </cell>
        </row>
        <row r="155">
          <cell r="H155" t="str">
            <v>105432-P.S.R. RAPEL</v>
          </cell>
          <cell r="I155">
            <v>26</v>
          </cell>
          <cell r="J155">
            <v>26</v>
          </cell>
        </row>
        <row r="156">
          <cell r="H156" t="str">
            <v>105435-P.S.R. TULAHUEN</v>
          </cell>
          <cell r="I156">
            <v>25</v>
          </cell>
          <cell r="J156">
            <v>25</v>
          </cell>
        </row>
        <row r="157">
          <cell r="H157" t="str">
            <v>105436-P.S.R. EL MAITEN</v>
          </cell>
          <cell r="I157">
            <v>7</v>
          </cell>
          <cell r="J157">
            <v>7</v>
          </cell>
        </row>
        <row r="158">
          <cell r="H158" t="str">
            <v>105489-P.S.R. RAMADAS DE TULAHUEN</v>
          </cell>
          <cell r="I158">
            <v>3</v>
          </cell>
          <cell r="J158">
            <v>3</v>
          </cell>
        </row>
        <row r="159">
          <cell r="H159" t="str">
            <v>Total 04304-MONTE PATRIA</v>
          </cell>
          <cell r="I159">
            <v>645</v>
          </cell>
          <cell r="J159">
            <v>645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250</v>
          </cell>
          <cell r="J161">
            <v>250</v>
          </cell>
        </row>
        <row r="162">
          <cell r="H162" t="str">
            <v>105440-P.S.R. DIVISADERO</v>
          </cell>
          <cell r="I162">
            <v>21</v>
          </cell>
          <cell r="J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</row>
        <row r="164">
          <cell r="H164" t="str">
            <v>Total 04304-PUNITAQUI</v>
          </cell>
          <cell r="I164">
            <v>280</v>
          </cell>
          <cell r="J164">
            <v>280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59</v>
          </cell>
          <cell r="J166">
            <v>59</v>
          </cell>
        </row>
        <row r="167">
          <cell r="H167" t="str">
            <v>105409-P.S.R. EL CHAÑAR</v>
          </cell>
          <cell r="I167">
            <v>9</v>
          </cell>
          <cell r="J167">
            <v>9</v>
          </cell>
        </row>
        <row r="168">
          <cell r="H168" t="str">
            <v>105410-P.S.R. HURTADO</v>
          </cell>
          <cell r="I168">
            <v>10</v>
          </cell>
          <cell r="J168">
            <v>10</v>
          </cell>
        </row>
        <row r="169">
          <cell r="H169" t="str">
            <v>105411-P.S.R. LAS BREAS</v>
          </cell>
          <cell r="I169">
            <v>4</v>
          </cell>
          <cell r="J169">
            <v>4</v>
          </cell>
        </row>
        <row r="170">
          <cell r="H170" t="str">
            <v>105413-P.S.R. SAMO ALTO</v>
          </cell>
          <cell r="I170">
            <v>28</v>
          </cell>
          <cell r="J170">
            <v>28</v>
          </cell>
        </row>
        <row r="171">
          <cell r="H171" t="str">
            <v>105414-P.S.R. SERON</v>
          </cell>
          <cell r="I171">
            <v>12</v>
          </cell>
          <cell r="J171">
            <v>12</v>
          </cell>
        </row>
        <row r="172">
          <cell r="H172" t="str">
            <v>105503-P.S.R. TABAQUEROS</v>
          </cell>
          <cell r="I172">
            <v>11</v>
          </cell>
          <cell r="J172">
            <v>11</v>
          </cell>
        </row>
        <row r="173">
          <cell r="H173" t="str">
            <v>Total 04305-RIO HURTADO</v>
          </cell>
          <cell r="I173">
            <v>133</v>
          </cell>
          <cell r="J173">
            <v>133</v>
          </cell>
        </row>
        <row r="174">
          <cell r="H174" t="str">
            <v>Total general</v>
          </cell>
          <cell r="I174">
            <v>14932</v>
          </cell>
          <cell r="J174">
            <v>14932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S3" t="str">
            <v>Suma de Total</v>
          </cell>
          <cell r="T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S4" t="str">
            <v>Etiquetas de fila</v>
          </cell>
          <cell r="T4">
            <v>6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S5" t="str">
            <v>04101-LA SERENA</v>
          </cell>
          <cell r="T5"/>
          <cell r="U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S6" t="str">
            <v>105300-CES. CARDENAL CARO</v>
          </cell>
          <cell r="T6">
            <v>498</v>
          </cell>
          <cell r="U6">
            <v>498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S7" t="str">
            <v>105301-CES. LAS COMPAÑIAS</v>
          </cell>
          <cell r="T7">
            <v>321</v>
          </cell>
          <cell r="U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S8" t="str">
            <v>105302-CES. PEDRO AGUIRRE C.</v>
          </cell>
          <cell r="T8">
            <v>423</v>
          </cell>
          <cell r="U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S9" t="str">
            <v>105313-CES. SCHAFFHAUSER</v>
          </cell>
          <cell r="T9">
            <v>606</v>
          </cell>
          <cell r="U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S10" t="str">
            <v>105319-CES. CARDENAL R.S.H.</v>
          </cell>
          <cell r="T10">
            <v>230</v>
          </cell>
          <cell r="U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S11" t="str">
            <v>105325-CESFAM JUAN PABLO II</v>
          </cell>
          <cell r="T11">
            <v>93</v>
          </cell>
          <cell r="U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S12" t="str">
            <v xml:space="preserve">105400-P.S.R. ALGARROBITO            </v>
          </cell>
          <cell r="T12">
            <v>46</v>
          </cell>
          <cell r="U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S13" t="str">
            <v>105401-P.S.R. LAS ROJAS</v>
          </cell>
          <cell r="T13">
            <v>10</v>
          </cell>
          <cell r="U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S14" t="str">
            <v>105402-P.S.R. EL ROMERO</v>
          </cell>
          <cell r="T14">
            <v>11</v>
          </cell>
          <cell r="U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S15" t="str">
            <v>105499-P.S.R. LAMBERT</v>
          </cell>
          <cell r="T15">
            <v>7</v>
          </cell>
          <cell r="U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S16" t="str">
            <v>105700-CECOF VILLA EL INDIO</v>
          </cell>
          <cell r="T16">
            <v>3</v>
          </cell>
          <cell r="U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S17" t="str">
            <v>105701-CECOF VILLA ALEMANIA</v>
          </cell>
          <cell r="T17">
            <v>3</v>
          </cell>
          <cell r="U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S18" t="str">
            <v>105702-CECOF VILLA LAMBERT</v>
          </cell>
          <cell r="T18">
            <v>14</v>
          </cell>
          <cell r="U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S19" t="str">
            <v>Total 04101-LA SERENA</v>
          </cell>
          <cell r="T19">
            <v>2265</v>
          </cell>
          <cell r="U19">
            <v>2265</v>
          </cell>
        </row>
        <row r="20">
          <cell r="H20" t="str">
            <v>04102-COQUIMBO</v>
          </cell>
          <cell r="I20"/>
          <cell r="J20"/>
          <cell r="S20" t="str">
            <v>04102-COQUIMBO</v>
          </cell>
          <cell r="T20"/>
          <cell r="U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S21" t="str">
            <v>105303-CES. SAN JUAN</v>
          </cell>
          <cell r="T21">
            <v>183</v>
          </cell>
          <cell r="U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S22" t="str">
            <v>105305-CES. TIERRAS BLANCAS</v>
          </cell>
          <cell r="T22">
            <v>385</v>
          </cell>
          <cell r="U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S23" t="str">
            <v>105321-CES. RURAL  TONGOY</v>
          </cell>
          <cell r="T23">
            <v>49</v>
          </cell>
          <cell r="U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S24" t="str">
            <v>105323-CES. DR. SERGIO AGUILAR</v>
          </cell>
          <cell r="T24">
            <v>776</v>
          </cell>
          <cell r="U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S25" t="str">
            <v xml:space="preserve">105404-P.S.R. EL TANGUE                         </v>
          </cell>
          <cell r="T25">
            <v>2</v>
          </cell>
          <cell r="U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S26" t="str">
            <v>105405-P.S.R. GUANAQUEROS</v>
          </cell>
          <cell r="T26">
            <v>12</v>
          </cell>
          <cell r="U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S27" t="str">
            <v>105406-P.S.R. PAN DE AZUCAR</v>
          </cell>
          <cell r="T27">
            <v>91</v>
          </cell>
          <cell r="U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S28" t="str">
            <v>105705-CECOF EL ALBA</v>
          </cell>
          <cell r="T28">
            <v>1</v>
          </cell>
          <cell r="U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S29" t="str">
            <v>200273-CECOF PUNTA MIRA</v>
          </cell>
          <cell r="T29">
            <v>12</v>
          </cell>
          <cell r="U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S30" t="str">
            <v>Total 04102-COQUIMBO</v>
          </cell>
          <cell r="T30">
            <v>1511</v>
          </cell>
          <cell r="U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S31" t="str">
            <v>04103-ANDACOLLO</v>
          </cell>
          <cell r="T31"/>
          <cell r="U31"/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S32" t="str">
            <v>105106-HOSPITAL ANDACOLLO</v>
          </cell>
          <cell r="T32">
            <v>67</v>
          </cell>
          <cell r="U32">
            <v>67</v>
          </cell>
        </row>
        <row r="33">
          <cell r="H33" t="str">
            <v>04103-ANDACOLLO</v>
          </cell>
          <cell r="I33"/>
          <cell r="J33"/>
          <cell r="S33" t="str">
            <v>Total 04103-ANDACOLLO</v>
          </cell>
          <cell r="T33">
            <v>67</v>
          </cell>
          <cell r="U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S34" t="str">
            <v>04104-LA HIGUERA</v>
          </cell>
          <cell r="T34"/>
          <cell r="U34"/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S35" t="str">
            <v>105314-CES. LA HIGUERA</v>
          </cell>
          <cell r="T35">
            <v>3</v>
          </cell>
          <cell r="U35">
            <v>3</v>
          </cell>
        </row>
        <row r="36">
          <cell r="H36" t="str">
            <v>04104-LA HIGUERA</v>
          </cell>
          <cell r="I36"/>
          <cell r="J36"/>
          <cell r="S36" t="str">
            <v xml:space="preserve">105500-P.S.R. CALETA HORNOS        </v>
          </cell>
          <cell r="T36">
            <v>7</v>
          </cell>
          <cell r="U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S37" t="str">
            <v>105505-P.S.R. LOS CHOROS</v>
          </cell>
          <cell r="T37">
            <v>10</v>
          </cell>
          <cell r="U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S38" t="str">
            <v>105506-P.S.R. EL TRAPICHE</v>
          </cell>
          <cell r="T38">
            <v>3</v>
          </cell>
          <cell r="U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S39" t="str">
            <v>Total 04104-LA HIGUERA</v>
          </cell>
          <cell r="T39">
            <v>23</v>
          </cell>
          <cell r="U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S40" t="str">
            <v>04105-PAIHUANO</v>
          </cell>
          <cell r="T40"/>
          <cell r="U40"/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S41" t="str">
            <v>105306-CES. PAIHUANO</v>
          </cell>
          <cell r="T41">
            <v>54</v>
          </cell>
          <cell r="U41">
            <v>54</v>
          </cell>
        </row>
        <row r="42">
          <cell r="H42" t="str">
            <v>04105-PAIHUANO</v>
          </cell>
          <cell r="I42"/>
          <cell r="J42"/>
          <cell r="S42" t="str">
            <v>105476-P.S.R. MONTE GRANDE</v>
          </cell>
          <cell r="T42">
            <v>7</v>
          </cell>
          <cell r="U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S43" t="str">
            <v>105477-P.S.R. PISCO ELQUI</v>
          </cell>
          <cell r="T43">
            <v>23</v>
          </cell>
          <cell r="U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S44" t="str">
            <v>Total 04105-PAIHUANO</v>
          </cell>
          <cell r="T44">
            <v>84</v>
          </cell>
          <cell r="U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S45" t="str">
            <v>04106-VICUÑA</v>
          </cell>
          <cell r="T45"/>
          <cell r="U45"/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S46" t="str">
            <v>105107-HOSPITAL VICUÑA</v>
          </cell>
          <cell r="T46">
            <v>173</v>
          </cell>
          <cell r="U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S47" t="str">
            <v>105467-P.S.R. DIAGUITAS</v>
          </cell>
          <cell r="T47">
            <v>15</v>
          </cell>
          <cell r="U47">
            <v>15</v>
          </cell>
        </row>
        <row r="48">
          <cell r="H48" t="str">
            <v>04106-VICUÑA</v>
          </cell>
          <cell r="I48"/>
          <cell r="J48"/>
          <cell r="S48" t="str">
            <v>105468-P.S.R. EL MOLLE</v>
          </cell>
          <cell r="T48">
            <v>24</v>
          </cell>
          <cell r="U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S49" t="str">
            <v>105469-P.S.R. EL TAMBO</v>
          </cell>
          <cell r="T49">
            <v>24</v>
          </cell>
          <cell r="U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S50" t="str">
            <v>105470-P.S.R. HUANTA</v>
          </cell>
          <cell r="T50">
            <v>5</v>
          </cell>
          <cell r="U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S51" t="str">
            <v>105471-P.S.R. PERALILLO</v>
          </cell>
          <cell r="T51">
            <v>33</v>
          </cell>
          <cell r="U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S52" t="str">
            <v>105472-P.S.R. RIVADAVIA</v>
          </cell>
          <cell r="T52">
            <v>20</v>
          </cell>
          <cell r="U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S53" t="str">
            <v>105473-P.S.R. TALCUNA</v>
          </cell>
          <cell r="T53">
            <v>12</v>
          </cell>
          <cell r="U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S54" t="str">
            <v>105474-P.S.R. CHAPILCA</v>
          </cell>
          <cell r="T54">
            <v>7</v>
          </cell>
          <cell r="U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S55" t="str">
            <v>105502-P.S.R. CALINGASTA</v>
          </cell>
          <cell r="T55">
            <v>30</v>
          </cell>
          <cell r="U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S56" t="str">
            <v>105509-P.S.R. GUALLIGUAICA</v>
          </cell>
          <cell r="T56">
            <v>10</v>
          </cell>
          <cell r="U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S57" t="str">
            <v>Total 04106-VICUÑA</v>
          </cell>
          <cell r="T57">
            <v>353</v>
          </cell>
          <cell r="U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S58" t="str">
            <v>04201-ILLAPEL</v>
          </cell>
          <cell r="T58"/>
          <cell r="U58"/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S59" t="str">
            <v>105103-HOSPITAL ILLAPEL</v>
          </cell>
          <cell r="T59">
            <v>262</v>
          </cell>
          <cell r="U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S60" t="str">
            <v>105326-CESFAM SAN RAFAEL</v>
          </cell>
          <cell r="T60">
            <v>61</v>
          </cell>
          <cell r="U60">
            <v>61</v>
          </cell>
        </row>
        <row r="61">
          <cell r="H61" t="str">
            <v>04201-ILLAPEL</v>
          </cell>
          <cell r="I61"/>
          <cell r="J61"/>
          <cell r="S61" t="str">
            <v xml:space="preserve">105443-P.S.R. CARCAMO                   </v>
          </cell>
          <cell r="T61">
            <v>29</v>
          </cell>
          <cell r="U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S62" t="str">
            <v>105444-P.S.R. HUINTIL</v>
          </cell>
          <cell r="T62">
            <v>13</v>
          </cell>
          <cell r="U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S63" t="str">
            <v>105445-P.S.R. LIMAHUIDA</v>
          </cell>
          <cell r="T63">
            <v>17</v>
          </cell>
          <cell r="U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S64" t="str">
            <v>105447-P.S.R. PERALILLO</v>
          </cell>
          <cell r="T64">
            <v>9</v>
          </cell>
          <cell r="U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S65" t="str">
            <v>105448-P.S.R. SANTA VIRGINIA</v>
          </cell>
          <cell r="T65">
            <v>12</v>
          </cell>
          <cell r="U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S66" t="str">
            <v>105449-P.S.R. TUNGA NORTE</v>
          </cell>
          <cell r="T66">
            <v>5</v>
          </cell>
          <cell r="U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S67" t="str">
            <v>105485-P.S.R. PLAN DE HORNOS</v>
          </cell>
          <cell r="T67">
            <v>7</v>
          </cell>
          <cell r="U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S68" t="str">
            <v>105486-P.S.R. TUNGA SUR</v>
          </cell>
          <cell r="T68">
            <v>8</v>
          </cell>
          <cell r="U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S69" t="str">
            <v>105487-P.S.R. CAÑAS UNO</v>
          </cell>
          <cell r="T69">
            <v>14</v>
          </cell>
          <cell r="U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S70" t="str">
            <v>105496-P.S.R. PINTACURA SUR</v>
          </cell>
          <cell r="T70">
            <v>11</v>
          </cell>
          <cell r="U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S71" t="str">
            <v>105504-P.S.R. SOCAVON</v>
          </cell>
          <cell r="T71">
            <v>4</v>
          </cell>
          <cell r="U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S72" t="str">
            <v>Total 04201-ILLAPEL</v>
          </cell>
          <cell r="T72">
            <v>452</v>
          </cell>
          <cell r="U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S73" t="str">
            <v>04202-CANELA</v>
          </cell>
          <cell r="T73"/>
          <cell r="U73"/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S74" t="str">
            <v>105309-CES. RURAL CANELA</v>
          </cell>
          <cell r="T74">
            <v>126</v>
          </cell>
          <cell r="U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S75" t="str">
            <v xml:space="preserve">105450-P.S.R. MINCHA NORTE            </v>
          </cell>
          <cell r="T75">
            <v>58</v>
          </cell>
          <cell r="U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S76" t="str">
            <v>105451-P.S.R. AGUA FRIA</v>
          </cell>
          <cell r="T76">
            <v>15</v>
          </cell>
          <cell r="U76">
            <v>15</v>
          </cell>
        </row>
        <row r="77">
          <cell r="H77" t="str">
            <v>04202-CANELA</v>
          </cell>
          <cell r="I77"/>
          <cell r="J77"/>
          <cell r="S77" t="str">
            <v>105482-P.S.R. CANELA ALTA</v>
          </cell>
          <cell r="T77">
            <v>44</v>
          </cell>
          <cell r="U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S78" t="str">
            <v>105483-P.S.R. LOS RULOS</v>
          </cell>
          <cell r="T78">
            <v>9</v>
          </cell>
          <cell r="U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S79" t="str">
            <v>105484-P.S.R. HUENTELAUQUEN</v>
          </cell>
          <cell r="T79">
            <v>14</v>
          </cell>
          <cell r="U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S80" t="str">
            <v>105488-P.S.R. ESPIRITU SANTO</v>
          </cell>
          <cell r="T80">
            <v>6</v>
          </cell>
          <cell r="U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S81" t="str">
            <v>105497-P.S.R. JABONERIA</v>
          </cell>
          <cell r="T81">
            <v>9</v>
          </cell>
          <cell r="U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S82" t="str">
            <v>105498-P.S.R. QUEBRADA DE LINARES</v>
          </cell>
          <cell r="T82">
            <v>2</v>
          </cell>
          <cell r="U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S83" t="str">
            <v>Total 04202-CANELA</v>
          </cell>
          <cell r="T83">
            <v>283</v>
          </cell>
          <cell r="U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S84" t="str">
            <v>04203-LOS VILOS</v>
          </cell>
          <cell r="T84"/>
          <cell r="U84"/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S85" t="str">
            <v>105108-HOSPITAL LOS VILOS</v>
          </cell>
          <cell r="T85">
            <v>170</v>
          </cell>
          <cell r="U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S86" t="str">
            <v xml:space="preserve">105478-P.S.R. CAIMANES                   </v>
          </cell>
          <cell r="T86">
            <v>36</v>
          </cell>
          <cell r="U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S87" t="str">
            <v>105479-P.S.R. GUANGUALI</v>
          </cell>
          <cell r="T87">
            <v>18</v>
          </cell>
          <cell r="U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S88" t="str">
            <v>105480-P.S.R. QUILIMARI</v>
          </cell>
          <cell r="T88">
            <v>36</v>
          </cell>
          <cell r="U88">
            <v>36</v>
          </cell>
        </row>
        <row r="89">
          <cell r="H89" t="str">
            <v>04203-LOS VILOS</v>
          </cell>
          <cell r="I89"/>
          <cell r="J89"/>
          <cell r="S89" t="str">
            <v>105481-P.S.R. TILAMA</v>
          </cell>
          <cell r="T89">
            <v>4</v>
          </cell>
          <cell r="U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S90" t="str">
            <v>105511-P.S.R. LOS CONDORES</v>
          </cell>
          <cell r="T90">
            <v>16</v>
          </cell>
          <cell r="U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S91" t="str">
            <v>Total 04203-LOS VILOS</v>
          </cell>
          <cell r="T91">
            <v>280</v>
          </cell>
          <cell r="U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S92" t="str">
            <v>04204-SALAMANCA</v>
          </cell>
          <cell r="T92"/>
          <cell r="U92"/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S93" t="str">
            <v>105104-HOSPITAL SALAMANCA</v>
          </cell>
          <cell r="T93">
            <v>164</v>
          </cell>
          <cell r="U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S94" t="str">
            <v xml:space="preserve">105452-P.S.R. CUNCUMEN                 </v>
          </cell>
          <cell r="T94">
            <v>87</v>
          </cell>
          <cell r="U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S95" t="str">
            <v>105453-P.S.R. TRANQUILLA</v>
          </cell>
          <cell r="T95">
            <v>4</v>
          </cell>
          <cell r="U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S96" t="str">
            <v>105454-P.S.R. CUNLAGUA</v>
          </cell>
          <cell r="T96">
            <v>15</v>
          </cell>
          <cell r="U96">
            <v>15</v>
          </cell>
        </row>
        <row r="97">
          <cell r="H97" t="str">
            <v>04204-SALAMANCA</v>
          </cell>
          <cell r="I97"/>
          <cell r="J97"/>
          <cell r="S97" t="str">
            <v>105455-P.S.R. CHILLEPIN</v>
          </cell>
          <cell r="T97">
            <v>13</v>
          </cell>
          <cell r="U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S98" t="str">
            <v>105456-P.S.R. LLIMPO</v>
          </cell>
          <cell r="T98">
            <v>14</v>
          </cell>
          <cell r="U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S99" t="str">
            <v>105457-P.S.R. SAN AGUSTIN</v>
          </cell>
          <cell r="T99">
            <v>18</v>
          </cell>
          <cell r="U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S100" t="str">
            <v>105458-P.S.R. TAHUINCO</v>
          </cell>
          <cell r="T100">
            <v>16</v>
          </cell>
          <cell r="U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S101" t="str">
            <v>105491-P.S.R. QUELEN BAJO</v>
          </cell>
          <cell r="T101">
            <v>9</v>
          </cell>
          <cell r="U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S102" t="str">
            <v>105501-P.S.R. ARBOLEDA GRANDE</v>
          </cell>
          <cell r="T102">
            <v>35</v>
          </cell>
          <cell r="U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S103" t="str">
            <v>Total 04204-SALAMANCA</v>
          </cell>
          <cell r="T103">
            <v>375</v>
          </cell>
          <cell r="U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S104" t="str">
            <v>04301-OVALLE</v>
          </cell>
          <cell r="T104"/>
          <cell r="U104"/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S105" t="str">
            <v>105315-CES. RURAL C. DE TAMAYA</v>
          </cell>
          <cell r="T105">
            <v>71</v>
          </cell>
          <cell r="U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S106" t="str">
            <v>105317-CES. JORGE JORDAN D.</v>
          </cell>
          <cell r="T106">
            <v>307</v>
          </cell>
          <cell r="U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S107" t="str">
            <v>105322-CES. MARCOS MACUADA</v>
          </cell>
          <cell r="T107">
            <v>667</v>
          </cell>
          <cell r="U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S108" t="str">
            <v>105324-CES. SOTAQUI</v>
          </cell>
          <cell r="T108">
            <v>77</v>
          </cell>
          <cell r="U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S109" t="str">
            <v>105415-P.S.R. BARRAZA</v>
          </cell>
          <cell r="T109">
            <v>28</v>
          </cell>
          <cell r="U109">
            <v>28</v>
          </cell>
        </row>
        <row r="110">
          <cell r="H110" t="str">
            <v>04301-OVALLE</v>
          </cell>
          <cell r="I110"/>
          <cell r="J110"/>
          <cell r="S110" t="str">
            <v xml:space="preserve">105416-P.S.R. CAMARICO                  </v>
          </cell>
          <cell r="T110">
            <v>24</v>
          </cell>
          <cell r="U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S111" t="str">
            <v>105417-P.S.R. ALCONES BAJOS</v>
          </cell>
          <cell r="T111">
            <v>15</v>
          </cell>
          <cell r="U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S112" t="str">
            <v>105419-P.S.R. LAS SOSSAS</v>
          </cell>
          <cell r="T112">
            <v>11</v>
          </cell>
          <cell r="U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S113" t="str">
            <v>105420-P.S.R. LIMARI</v>
          </cell>
          <cell r="T113">
            <v>24</v>
          </cell>
          <cell r="U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S114" t="str">
            <v>105422-P.S.R. HORNILLOS</v>
          </cell>
          <cell r="T114">
            <v>10</v>
          </cell>
          <cell r="U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S115" t="str">
            <v>105437-P.S.R. CHALINGA</v>
          </cell>
          <cell r="T115">
            <v>20</v>
          </cell>
          <cell r="U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S116" t="str">
            <v>105439-P.S.R. CERRO BLANCO</v>
          </cell>
          <cell r="T116">
            <v>9</v>
          </cell>
          <cell r="U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S117" t="str">
            <v>105507-P.S.R. HUAMALATA</v>
          </cell>
          <cell r="T117">
            <v>27</v>
          </cell>
          <cell r="U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S118" t="str">
            <v>105510-P.S.R. RECOLETA</v>
          </cell>
          <cell r="T118">
            <v>25</v>
          </cell>
          <cell r="U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S119" t="str">
            <v>105722-CECOF SAN JOSE DE LA DEHESA</v>
          </cell>
          <cell r="T119">
            <v>81</v>
          </cell>
          <cell r="U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S120" t="str">
            <v>105723-CECOF LIMARI</v>
          </cell>
          <cell r="T120">
            <v>169</v>
          </cell>
          <cell r="U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S121" t="str">
            <v>200258-CECOF LOS COPIHUES</v>
          </cell>
          <cell r="T121">
            <v>38</v>
          </cell>
          <cell r="U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S122" t="str">
            <v>Total 04301-OVALLE</v>
          </cell>
          <cell r="T122">
            <v>1603</v>
          </cell>
          <cell r="U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S123" t="str">
            <v>04302-COMBARBALÁ</v>
          </cell>
          <cell r="T123"/>
          <cell r="U123"/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S124" t="str">
            <v>105105-HOSPITAL COMBARBALA</v>
          </cell>
          <cell r="T124">
            <v>64</v>
          </cell>
          <cell r="U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S125" t="str">
            <v>105433-P.S.R. SAN LORENZO</v>
          </cell>
          <cell r="T125">
            <v>7</v>
          </cell>
          <cell r="U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S126" t="str">
            <v>105434-P.S.R. SAN MARCOS</v>
          </cell>
          <cell r="T126">
            <v>19</v>
          </cell>
          <cell r="U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S127" t="str">
            <v>105441-P.S.R. MANQUEHUA</v>
          </cell>
          <cell r="T127">
            <v>32</v>
          </cell>
          <cell r="U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S128" t="str">
            <v xml:space="preserve">105459-P.S.R. BARRANCAS                </v>
          </cell>
          <cell r="T128">
            <v>8</v>
          </cell>
          <cell r="U128">
            <v>8</v>
          </cell>
        </row>
        <row r="129">
          <cell r="H129" t="str">
            <v>04302-COMBARBALÁ</v>
          </cell>
          <cell r="I129"/>
          <cell r="J129"/>
          <cell r="S129" t="str">
            <v>105461-P.S.R. EL HUACHO</v>
          </cell>
          <cell r="T129">
            <v>10</v>
          </cell>
          <cell r="U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S130" t="str">
            <v>105462-P.S.R. EL SAUCE</v>
          </cell>
          <cell r="T130">
            <v>28</v>
          </cell>
          <cell r="U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S131" t="str">
            <v>105465-P.S.R. RAMADILLA</v>
          </cell>
          <cell r="T131">
            <v>11</v>
          </cell>
          <cell r="U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S132" t="str">
            <v>105466-P.S.R. VALLE HERMOSO</v>
          </cell>
          <cell r="T132">
            <v>5</v>
          </cell>
          <cell r="U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S133" t="str">
            <v>105490-P.S.R. EL DURAZNO</v>
          </cell>
          <cell r="T133">
            <v>4</v>
          </cell>
          <cell r="U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S134" t="str">
            <v>Total 04302-COMBARBALÁ</v>
          </cell>
          <cell r="T134">
            <v>188</v>
          </cell>
          <cell r="U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S135" t="str">
            <v>04304-MONTE PATRIA</v>
          </cell>
          <cell r="T135"/>
          <cell r="U135"/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S136" t="str">
            <v>105307-CES. RURAL MONTE PATRIA</v>
          </cell>
          <cell r="T136">
            <v>161</v>
          </cell>
          <cell r="U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S137" t="str">
            <v>105311-CES. RURAL CHAÑARAL ALTO</v>
          </cell>
          <cell r="T137">
            <v>63</v>
          </cell>
          <cell r="U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S138" t="str">
            <v>105312-CES. RURAL CAREN</v>
          </cell>
          <cell r="T138">
            <v>51</v>
          </cell>
          <cell r="U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S139" t="str">
            <v>105318-CES. RURAL EL PALQUI</v>
          </cell>
          <cell r="T139">
            <v>56</v>
          </cell>
          <cell r="U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S140" t="str">
            <v>105425-P.S.R. CHILECITO</v>
          </cell>
          <cell r="T140">
            <v>19</v>
          </cell>
          <cell r="U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S141" t="str">
            <v>105427-P.S.R. HACIENDA VALDIVIA</v>
          </cell>
          <cell r="T141">
            <v>19</v>
          </cell>
          <cell r="U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S142" t="str">
            <v>105428-P.S.R. HUATULAME</v>
          </cell>
          <cell r="T142">
            <v>15</v>
          </cell>
          <cell r="U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S143" t="str">
            <v>105430-P.S.R. MIALQUI</v>
          </cell>
          <cell r="T143">
            <v>6</v>
          </cell>
          <cell r="U143">
            <v>6</v>
          </cell>
        </row>
        <row r="144">
          <cell r="H144" t="str">
            <v>04304-MONTE PATRIA</v>
          </cell>
          <cell r="I144"/>
          <cell r="J144"/>
          <cell r="S144" t="str">
            <v>105431-P.S.R. PEDREGAL</v>
          </cell>
          <cell r="T144">
            <v>12</v>
          </cell>
          <cell r="U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S145" t="str">
            <v>105432-P.S.R. RAPEL</v>
          </cell>
          <cell r="T145">
            <v>26</v>
          </cell>
          <cell r="U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S146" t="str">
            <v>105435-P.S.R. TULAHUEN</v>
          </cell>
          <cell r="T146">
            <v>26</v>
          </cell>
          <cell r="U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S147" t="str">
            <v>105436-P.S.R. EL MAITEN</v>
          </cell>
          <cell r="T147">
            <v>5</v>
          </cell>
          <cell r="U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S148" t="str">
            <v>105489-P.S.R. RAMADAS DE TULAHUEN</v>
          </cell>
          <cell r="T148">
            <v>12</v>
          </cell>
          <cell r="U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S149" t="str">
            <v>Total 04304-MONTE PATRIA</v>
          </cell>
          <cell r="T149">
            <v>471</v>
          </cell>
          <cell r="U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S150" t="str">
            <v>04304-PUNITAQUI</v>
          </cell>
          <cell r="T150"/>
          <cell r="U150"/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S151" t="str">
            <v>105308-CES. RURAL PUNITAQUI</v>
          </cell>
          <cell r="T151">
            <v>209</v>
          </cell>
          <cell r="U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S152" t="str">
            <v>105440-P.S.R. DIVISADERO</v>
          </cell>
          <cell r="T152">
            <v>49</v>
          </cell>
          <cell r="U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S153" t="str">
            <v>105442-P.S.R. SAN PEDRO DE QUILES</v>
          </cell>
          <cell r="T153">
            <v>6</v>
          </cell>
          <cell r="U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S154" t="str">
            <v xml:space="preserve">105508-P.S.R. EL PARRAL DE QUILES  </v>
          </cell>
          <cell r="T154">
            <v>2</v>
          </cell>
          <cell r="U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S155" t="str">
            <v>Total 04304-PUNITAQUI</v>
          </cell>
          <cell r="T155">
            <v>266</v>
          </cell>
          <cell r="U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S156" t="str">
            <v>04305-RIO HURTADO</v>
          </cell>
          <cell r="T156"/>
          <cell r="U156"/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S157" t="str">
            <v>105409-P.S.R. EL CHAÑAR</v>
          </cell>
          <cell r="T157">
            <v>2</v>
          </cell>
          <cell r="U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S158" t="str">
            <v>105410-P.S.R. HURTADO</v>
          </cell>
          <cell r="T158">
            <v>12</v>
          </cell>
          <cell r="U158">
            <v>12</v>
          </cell>
        </row>
        <row r="159">
          <cell r="H159" t="str">
            <v>04304-PUNITAQUI</v>
          </cell>
          <cell r="I159"/>
          <cell r="J159"/>
          <cell r="S159" t="str">
            <v>105411-P.S.R. LAS BREAS</v>
          </cell>
          <cell r="T159">
            <v>5</v>
          </cell>
          <cell r="U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S160" t="str">
            <v>105414-P.S.R. SERON</v>
          </cell>
          <cell r="T160">
            <v>19</v>
          </cell>
          <cell r="U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S161" t="str">
            <v>105503-P.S.R. TABAQUEROS</v>
          </cell>
          <cell r="T161">
            <v>10</v>
          </cell>
          <cell r="U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S162" t="str">
            <v>Total 04305-RIO HURTADO</v>
          </cell>
          <cell r="T162">
            <v>48</v>
          </cell>
          <cell r="U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S163" t="str">
            <v>Total general</v>
          </cell>
          <cell r="T163">
            <v>8269</v>
          </cell>
          <cell r="U163">
            <v>8269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L6">
            <v>1</v>
          </cell>
          <cell r="N6">
            <v>16</v>
          </cell>
          <cell r="O6">
            <v>6</v>
          </cell>
          <cell r="P6">
            <v>6</v>
          </cell>
          <cell r="Q6">
            <v>28</v>
          </cell>
          <cell r="R6">
            <v>13</v>
          </cell>
          <cell r="S6">
            <v>70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14</v>
          </cell>
          <cell r="R7">
            <v>10</v>
          </cell>
          <cell r="S7">
            <v>93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29</v>
          </cell>
          <cell r="R8">
            <v>37</v>
          </cell>
          <cell r="S8">
            <v>198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11</v>
          </cell>
          <cell r="R9">
            <v>9</v>
          </cell>
          <cell r="S9">
            <v>99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30</v>
          </cell>
          <cell r="R10">
            <v>0</v>
          </cell>
          <cell r="S10">
            <v>143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12</v>
          </cell>
          <cell r="R11">
            <v>25</v>
          </cell>
          <cell r="S11">
            <v>99</v>
          </cell>
        </row>
        <row r="12">
          <cell r="H12" t="str">
            <v xml:space="preserve">105400-P.S.R. ALGARROBITO            </v>
          </cell>
          <cell r="I12">
            <v>1</v>
          </cell>
          <cell r="K12">
            <v>0</v>
          </cell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0</v>
          </cell>
          <cell r="R12">
            <v>4</v>
          </cell>
          <cell r="S12">
            <v>31</v>
          </cell>
        </row>
        <row r="13">
          <cell r="H13" t="str">
            <v>105401-P.S.R. LAS ROJAS</v>
          </cell>
          <cell r="K13">
            <v>0</v>
          </cell>
          <cell r="M13">
            <v>0</v>
          </cell>
          <cell r="N13">
            <v>1</v>
          </cell>
          <cell r="P13">
            <v>2</v>
          </cell>
          <cell r="R13">
            <v>1</v>
          </cell>
          <cell r="S13">
            <v>4</v>
          </cell>
        </row>
        <row r="14">
          <cell r="H14" t="str">
            <v>105402-P.S.R. EL ROMERO</v>
          </cell>
          <cell r="I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Q14">
            <v>1</v>
          </cell>
          <cell r="R14">
            <v>1</v>
          </cell>
          <cell r="S14">
            <v>4</v>
          </cell>
        </row>
        <row r="15">
          <cell r="H15" t="str">
            <v>105499-P.S.R. LAMBERT</v>
          </cell>
          <cell r="K15">
            <v>0</v>
          </cell>
          <cell r="P15">
            <v>1</v>
          </cell>
          <cell r="S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N16">
            <v>6</v>
          </cell>
          <cell r="O16">
            <v>3</v>
          </cell>
          <cell r="P16">
            <v>1</v>
          </cell>
          <cell r="Q16">
            <v>41</v>
          </cell>
          <cell r="S16">
            <v>52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124</v>
          </cell>
          <cell r="P17">
            <v>87</v>
          </cell>
          <cell r="Q17">
            <v>166</v>
          </cell>
          <cell r="R17">
            <v>100</v>
          </cell>
          <cell r="S17">
            <v>794</v>
          </cell>
        </row>
        <row r="18">
          <cell r="H18" t="str">
            <v>04102-COQUIMBO</v>
          </cell>
        </row>
        <row r="19">
          <cell r="H19" t="str">
            <v>105303-CES. SAN JUAN</v>
          </cell>
          <cell r="L19">
            <v>2</v>
          </cell>
          <cell r="N19">
            <v>10</v>
          </cell>
          <cell r="O19">
            <v>10</v>
          </cell>
          <cell r="P19">
            <v>4</v>
          </cell>
          <cell r="Q19">
            <v>20</v>
          </cell>
          <cell r="R19">
            <v>13</v>
          </cell>
          <cell r="S19">
            <v>59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O20">
            <v>10</v>
          </cell>
          <cell r="P20">
            <v>9</v>
          </cell>
          <cell r="Q20">
            <v>10</v>
          </cell>
          <cell r="R20">
            <v>8</v>
          </cell>
          <cell r="S20">
            <v>57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2</v>
          </cell>
        </row>
        <row r="22">
          <cell r="H22" t="str">
            <v>105321-CES. RURAL  TONGOY</v>
          </cell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7</v>
          </cell>
          <cell r="R22">
            <v>1</v>
          </cell>
          <cell r="S22">
            <v>61</v>
          </cell>
        </row>
        <row r="23">
          <cell r="H23" t="str">
            <v>105323-CES. DR. SERGIO AGUILAR</v>
          </cell>
          <cell r="N23">
            <v>3</v>
          </cell>
          <cell r="O23">
            <v>0</v>
          </cell>
          <cell r="P23">
            <v>1</v>
          </cell>
          <cell r="Q23">
            <v>1</v>
          </cell>
          <cell r="R23">
            <v>0</v>
          </cell>
          <cell r="S23">
            <v>5</v>
          </cell>
        </row>
        <row r="24">
          <cell r="H24" t="str">
            <v>105405-P.S.R. GUANAQUEROS</v>
          </cell>
          <cell r="I24">
            <v>0</v>
          </cell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</v>
          </cell>
          <cell r="R24">
            <v>2</v>
          </cell>
          <cell r="S24">
            <v>13</v>
          </cell>
        </row>
        <row r="25">
          <cell r="H25" t="str">
            <v>105406-P.S.R. PAN DE AZUCAR</v>
          </cell>
          <cell r="M25">
            <v>0</v>
          </cell>
          <cell r="N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P26">
            <v>0</v>
          </cell>
          <cell r="R26">
            <v>0</v>
          </cell>
          <cell r="S26">
            <v>0</v>
          </cell>
        </row>
        <row r="27">
          <cell r="H27" t="str">
            <v>200273-CECOF PUNTA MIRA</v>
          </cell>
          <cell r="L27">
            <v>0</v>
          </cell>
          <cell r="N27">
            <v>10</v>
          </cell>
          <cell r="O27">
            <v>1</v>
          </cell>
          <cell r="P27">
            <v>0</v>
          </cell>
          <cell r="Q27">
            <v>5</v>
          </cell>
          <cell r="R27">
            <v>6</v>
          </cell>
          <cell r="S27">
            <v>22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24</v>
          </cell>
          <cell r="Q28">
            <v>44</v>
          </cell>
          <cell r="R28">
            <v>30</v>
          </cell>
          <cell r="S28">
            <v>219</v>
          </cell>
        </row>
        <row r="29">
          <cell r="H29" t="str">
            <v>04103-ANDACOLLO</v>
          </cell>
        </row>
        <row r="30">
          <cell r="H30" t="str">
            <v>105106-HOSPITAL ANDACOLLO</v>
          </cell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22</v>
          </cell>
          <cell r="Q30">
            <v>0</v>
          </cell>
          <cell r="R30">
            <v>1</v>
          </cell>
          <cell r="S30">
            <v>57</v>
          </cell>
        </row>
        <row r="31">
          <cell r="H31" t="str">
            <v>Total 04103-ANDACOLLO</v>
          </cell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22</v>
          </cell>
          <cell r="Q31">
            <v>0</v>
          </cell>
          <cell r="R31">
            <v>1</v>
          </cell>
          <cell r="S31">
            <v>57</v>
          </cell>
        </row>
        <row r="32">
          <cell r="H32" t="str">
            <v>04104-LA HIGUERA</v>
          </cell>
        </row>
        <row r="33">
          <cell r="H33" t="str">
            <v>105314-CES. LA HIGUERA</v>
          </cell>
          <cell r="I33">
            <v>1</v>
          </cell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0</v>
          </cell>
          <cell r="Q33">
            <v>3</v>
          </cell>
          <cell r="R33">
            <v>9</v>
          </cell>
          <cell r="S33">
            <v>24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0</v>
          </cell>
          <cell r="Q34">
            <v>0</v>
          </cell>
          <cell r="R34">
            <v>10</v>
          </cell>
          <cell r="S34">
            <v>24</v>
          </cell>
        </row>
        <row r="35">
          <cell r="H35" t="str">
            <v>105505-P.S.R. LOS CHOROS</v>
          </cell>
          <cell r="I35">
            <v>0</v>
          </cell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R35">
            <v>0</v>
          </cell>
          <cell r="S35">
            <v>10</v>
          </cell>
        </row>
        <row r="36">
          <cell r="H36" t="str">
            <v>105506-P.S.R. EL TRAPICHE</v>
          </cell>
          <cell r="I36">
            <v>0</v>
          </cell>
          <cell r="K36">
            <v>1</v>
          </cell>
          <cell r="L36">
            <v>1</v>
          </cell>
          <cell r="M36">
            <v>4</v>
          </cell>
          <cell r="N36">
            <v>2</v>
          </cell>
          <cell r="R36">
            <v>4</v>
          </cell>
          <cell r="S36">
            <v>12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0</v>
          </cell>
          <cell r="Q37">
            <v>3</v>
          </cell>
          <cell r="R37">
            <v>23</v>
          </cell>
          <cell r="S37">
            <v>70</v>
          </cell>
        </row>
        <row r="38">
          <cell r="H38" t="str">
            <v>04105-PAIHUANO</v>
          </cell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P39">
            <v>1</v>
          </cell>
          <cell r="Q39">
            <v>0</v>
          </cell>
          <cell r="R39">
            <v>0</v>
          </cell>
          <cell r="S39">
            <v>8</v>
          </cell>
        </row>
        <row r="40">
          <cell r="H40" t="str">
            <v>105475-P.S.R. HORCON</v>
          </cell>
          <cell r="L40">
            <v>0</v>
          </cell>
          <cell r="N40">
            <v>0</v>
          </cell>
          <cell r="O40">
            <v>0</v>
          </cell>
          <cell r="P40">
            <v>0</v>
          </cell>
          <cell r="S40">
            <v>0</v>
          </cell>
        </row>
        <row r="41">
          <cell r="H41" t="str">
            <v>105476-P.S.R. MONTE GRANDE</v>
          </cell>
          <cell r="I41">
            <v>0</v>
          </cell>
          <cell r="K41">
            <v>0</v>
          </cell>
          <cell r="L41">
            <v>0</v>
          </cell>
          <cell r="N41">
            <v>0</v>
          </cell>
          <cell r="O41">
            <v>1</v>
          </cell>
          <cell r="P41">
            <v>1</v>
          </cell>
          <cell r="Q41">
            <v>0</v>
          </cell>
          <cell r="R41">
            <v>1</v>
          </cell>
          <cell r="S41">
            <v>3</v>
          </cell>
        </row>
        <row r="42">
          <cell r="H42" t="str">
            <v>105477-P.S.R. PISCO ELQUI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P42">
            <v>1</v>
          </cell>
          <cell r="R42">
            <v>3</v>
          </cell>
          <cell r="S42">
            <v>4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3</v>
          </cell>
          <cell r="Q43">
            <v>0</v>
          </cell>
          <cell r="R43">
            <v>4</v>
          </cell>
          <cell r="S43">
            <v>15</v>
          </cell>
        </row>
        <row r="44">
          <cell r="H44" t="str">
            <v>04106-VICUÑA</v>
          </cell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9</v>
          </cell>
          <cell r="Q45">
            <v>7</v>
          </cell>
          <cell r="R45">
            <v>17</v>
          </cell>
          <cell r="S45">
            <v>75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P46">
            <v>4</v>
          </cell>
          <cell r="Q46">
            <v>2</v>
          </cell>
          <cell r="R46">
            <v>4</v>
          </cell>
          <cell r="S46">
            <v>19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N47">
            <v>1</v>
          </cell>
          <cell r="O47">
            <v>2</v>
          </cell>
          <cell r="P47">
            <v>3</v>
          </cell>
          <cell r="Q47">
            <v>2</v>
          </cell>
          <cell r="R47">
            <v>1</v>
          </cell>
          <cell r="S47">
            <v>12</v>
          </cell>
        </row>
        <row r="48">
          <cell r="H48" t="str">
            <v>105502-P.S.R. CALINGASTA</v>
          </cell>
          <cell r="K48">
            <v>0</v>
          </cell>
          <cell r="O48">
            <v>2</v>
          </cell>
          <cell r="S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16</v>
          </cell>
          <cell r="Q49">
            <v>11</v>
          </cell>
          <cell r="R49">
            <v>22</v>
          </cell>
          <cell r="S49">
            <v>108</v>
          </cell>
        </row>
        <row r="50">
          <cell r="H50" t="str">
            <v>04201-ILLAPEL</v>
          </cell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2</v>
          </cell>
          <cell r="Q51">
            <v>7</v>
          </cell>
          <cell r="R51">
            <v>4</v>
          </cell>
          <cell r="S51">
            <v>47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11</v>
          </cell>
          <cell r="Q52">
            <v>1</v>
          </cell>
          <cell r="R52">
            <v>5</v>
          </cell>
          <cell r="S52">
            <v>123</v>
          </cell>
        </row>
        <row r="53">
          <cell r="H53" t="str">
            <v xml:space="preserve">105443-P.S.R. CARCAMO                   </v>
          </cell>
          <cell r="J53">
            <v>0</v>
          </cell>
          <cell r="L53">
            <v>0</v>
          </cell>
          <cell r="N53">
            <v>0</v>
          </cell>
          <cell r="P53">
            <v>0</v>
          </cell>
          <cell r="S53">
            <v>0</v>
          </cell>
        </row>
        <row r="54">
          <cell r="H54" t="str">
            <v>105444-P.S.R. HUINTIL</v>
          </cell>
          <cell r="M54">
            <v>0</v>
          </cell>
          <cell r="O54">
            <v>4</v>
          </cell>
          <cell r="S54">
            <v>4</v>
          </cell>
        </row>
        <row r="55">
          <cell r="H55" t="str">
            <v>105445-P.S.R. LIMAHUIDA</v>
          </cell>
          <cell r="J55">
            <v>0</v>
          </cell>
          <cell r="M55">
            <v>1</v>
          </cell>
          <cell r="N55">
            <v>2</v>
          </cell>
          <cell r="P55">
            <v>0</v>
          </cell>
          <cell r="S55">
            <v>3</v>
          </cell>
        </row>
        <row r="56">
          <cell r="H56" t="str">
            <v>105446-P.S.R. MATANCILLA</v>
          </cell>
          <cell r="P56">
            <v>1</v>
          </cell>
          <cell r="S56">
            <v>1</v>
          </cell>
        </row>
        <row r="57">
          <cell r="H57" t="str">
            <v>105447-P.S.R. PERALILLO</v>
          </cell>
          <cell r="M57">
            <v>0</v>
          </cell>
          <cell r="N57">
            <v>0</v>
          </cell>
          <cell r="P57">
            <v>1</v>
          </cell>
          <cell r="R57">
            <v>0</v>
          </cell>
          <cell r="S57">
            <v>1</v>
          </cell>
        </row>
        <row r="58">
          <cell r="H58" t="str">
            <v>105448-P.S.R. SANTA VIRGINIA</v>
          </cell>
          <cell r="O58">
            <v>1</v>
          </cell>
          <cell r="S58">
            <v>1</v>
          </cell>
        </row>
        <row r="59">
          <cell r="H59" t="str">
            <v>105485-P.S.R. PLAN DE HORNOS</v>
          </cell>
          <cell r="M59">
            <v>0</v>
          </cell>
          <cell r="N59">
            <v>36</v>
          </cell>
          <cell r="P59">
            <v>122</v>
          </cell>
          <cell r="S59">
            <v>158</v>
          </cell>
        </row>
        <row r="60">
          <cell r="H60" t="str">
            <v>105487-P.S.R. CAÑAS UNO</v>
          </cell>
          <cell r="J60">
            <v>2</v>
          </cell>
          <cell r="L60">
            <v>4</v>
          </cell>
          <cell r="M60">
            <v>2</v>
          </cell>
          <cell r="N60">
            <v>3</v>
          </cell>
          <cell r="P60">
            <v>1</v>
          </cell>
          <cell r="Q60">
            <v>1</v>
          </cell>
          <cell r="S60">
            <v>13</v>
          </cell>
        </row>
        <row r="61">
          <cell r="H61" t="str">
            <v>105496-P.S.R. PINTACURA SUR</v>
          </cell>
          <cell r="M61">
            <v>0</v>
          </cell>
          <cell r="S61">
            <v>0</v>
          </cell>
        </row>
        <row r="62">
          <cell r="H62" t="str">
            <v>105504-P.S.R. SOCAVON</v>
          </cell>
          <cell r="M62">
            <v>0</v>
          </cell>
          <cell r="R62">
            <v>0</v>
          </cell>
          <cell r="S62">
            <v>0</v>
          </cell>
        </row>
        <row r="63">
          <cell r="H63" t="str">
            <v>Total 04201-ILLAPEL</v>
          </cell>
          <cell r="I63">
            <v>8</v>
          </cell>
          <cell r="J63">
            <v>10</v>
          </cell>
          <cell r="K63">
            <v>8</v>
          </cell>
          <cell r="L63">
            <v>50</v>
          </cell>
          <cell r="M63">
            <v>25</v>
          </cell>
          <cell r="N63">
            <v>64</v>
          </cell>
          <cell r="O63">
            <v>30</v>
          </cell>
          <cell r="P63">
            <v>138</v>
          </cell>
          <cell r="Q63">
            <v>9</v>
          </cell>
          <cell r="R63">
            <v>9</v>
          </cell>
          <cell r="S63">
            <v>351</v>
          </cell>
        </row>
        <row r="64">
          <cell r="H64" t="str">
            <v>04202-CANELA</v>
          </cell>
        </row>
        <row r="65">
          <cell r="H65" t="str">
            <v>105309-CES. RURAL CANELA</v>
          </cell>
          <cell r="I65">
            <v>0</v>
          </cell>
          <cell r="J65">
            <v>0</v>
          </cell>
          <cell r="K65">
            <v>0</v>
          </cell>
          <cell r="L65">
            <v>3</v>
          </cell>
          <cell r="M65">
            <v>9</v>
          </cell>
          <cell r="N65">
            <v>5</v>
          </cell>
          <cell r="O65">
            <v>7</v>
          </cell>
          <cell r="P65">
            <v>4</v>
          </cell>
          <cell r="Q65">
            <v>11</v>
          </cell>
          <cell r="R65">
            <v>2</v>
          </cell>
          <cell r="S65">
            <v>41</v>
          </cell>
        </row>
        <row r="66">
          <cell r="H66" t="str">
            <v xml:space="preserve">105450-P.S.R. MINCHA NORTE            </v>
          </cell>
          <cell r="I66">
            <v>0</v>
          </cell>
          <cell r="J66">
            <v>0</v>
          </cell>
          <cell r="L66">
            <v>0</v>
          </cell>
          <cell r="M66">
            <v>2</v>
          </cell>
          <cell r="N66">
            <v>1</v>
          </cell>
          <cell r="O66">
            <v>1</v>
          </cell>
          <cell r="P66">
            <v>1</v>
          </cell>
          <cell r="Q66">
            <v>5</v>
          </cell>
          <cell r="R66">
            <v>0</v>
          </cell>
          <cell r="S66">
            <v>10</v>
          </cell>
        </row>
        <row r="67">
          <cell r="H67" t="str">
            <v>105451-P.S.R. AGUA FRIA</v>
          </cell>
          <cell r="O67">
            <v>2</v>
          </cell>
          <cell r="Q67">
            <v>0</v>
          </cell>
          <cell r="R67">
            <v>1</v>
          </cell>
          <cell r="S67">
            <v>3</v>
          </cell>
        </row>
        <row r="68">
          <cell r="H68" t="str">
            <v>105482-P.S.R. CANELA ALTA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H69" t="str">
            <v>105483-P.S.R. LOS RULOS</v>
          </cell>
          <cell r="I69">
            <v>0</v>
          </cell>
          <cell r="M69">
            <v>4</v>
          </cell>
          <cell r="N69">
            <v>0</v>
          </cell>
          <cell r="P69">
            <v>0</v>
          </cell>
          <cell r="S69">
            <v>4</v>
          </cell>
        </row>
        <row r="70">
          <cell r="H70" t="str">
            <v>105484-P.S.R. HUENTELAUQUEN</v>
          </cell>
          <cell r="M70">
            <v>6</v>
          </cell>
          <cell r="N70">
            <v>1</v>
          </cell>
          <cell r="O70">
            <v>1</v>
          </cell>
          <cell r="Q70">
            <v>2</v>
          </cell>
          <cell r="R70">
            <v>5</v>
          </cell>
          <cell r="S70">
            <v>15</v>
          </cell>
        </row>
        <row r="71">
          <cell r="H71" t="str">
            <v>105498-P.S.R. QUEBRADA DE LINARES</v>
          </cell>
          <cell r="J71">
            <v>0</v>
          </cell>
          <cell r="S71">
            <v>0</v>
          </cell>
        </row>
        <row r="72">
          <cell r="H72" t="str">
            <v>Total 04202-CANELA</v>
          </cell>
          <cell r="I72">
            <v>0</v>
          </cell>
          <cell r="J72">
            <v>0</v>
          </cell>
          <cell r="K72">
            <v>0</v>
          </cell>
          <cell r="L72">
            <v>3</v>
          </cell>
          <cell r="M72">
            <v>21</v>
          </cell>
          <cell r="N72">
            <v>7</v>
          </cell>
          <cell r="O72">
            <v>11</v>
          </cell>
          <cell r="P72">
            <v>5</v>
          </cell>
          <cell r="Q72">
            <v>18</v>
          </cell>
          <cell r="R72">
            <v>8</v>
          </cell>
          <cell r="S72">
            <v>73</v>
          </cell>
        </row>
        <row r="73">
          <cell r="H73" t="str">
            <v>04203-LOS VILOS</v>
          </cell>
        </row>
        <row r="74">
          <cell r="H74" t="str">
            <v>105108-HOSPITAL LOS VILOS</v>
          </cell>
          <cell r="I74">
            <v>0</v>
          </cell>
          <cell r="J74">
            <v>0</v>
          </cell>
          <cell r="K74">
            <v>0</v>
          </cell>
          <cell r="L74">
            <v>2</v>
          </cell>
          <cell r="M74">
            <v>1</v>
          </cell>
          <cell r="N74">
            <v>27</v>
          </cell>
          <cell r="O74">
            <v>26</v>
          </cell>
          <cell r="P74">
            <v>15</v>
          </cell>
          <cell r="Q74">
            <v>8</v>
          </cell>
          <cell r="R74">
            <v>14</v>
          </cell>
          <cell r="S74">
            <v>93</v>
          </cell>
        </row>
        <row r="75">
          <cell r="H75" t="str">
            <v xml:space="preserve">105478-P.S.R. CAIMANES                   </v>
          </cell>
          <cell r="I75">
            <v>3</v>
          </cell>
          <cell r="J75">
            <v>3</v>
          </cell>
          <cell r="K75">
            <v>0</v>
          </cell>
          <cell r="L75">
            <v>29</v>
          </cell>
          <cell r="M75">
            <v>7</v>
          </cell>
          <cell r="N75">
            <v>14</v>
          </cell>
          <cell r="Q75">
            <v>0</v>
          </cell>
          <cell r="R75">
            <v>13</v>
          </cell>
          <cell r="S75">
            <v>69</v>
          </cell>
        </row>
        <row r="76">
          <cell r="H76" t="str">
            <v>105479-P.S.R. GUANGUALI</v>
          </cell>
          <cell r="J76">
            <v>0</v>
          </cell>
          <cell r="K76">
            <v>0</v>
          </cell>
          <cell r="M76">
            <v>0</v>
          </cell>
          <cell r="N76">
            <v>4</v>
          </cell>
          <cell r="O76">
            <v>1</v>
          </cell>
          <cell r="Q76">
            <v>1</v>
          </cell>
          <cell r="S76">
            <v>6</v>
          </cell>
        </row>
        <row r="77">
          <cell r="H77" t="str">
            <v>105480-P.S.R. QUILIMARI</v>
          </cell>
          <cell r="K77">
            <v>8</v>
          </cell>
          <cell r="L77">
            <v>11</v>
          </cell>
          <cell r="M77">
            <v>10</v>
          </cell>
          <cell r="N77">
            <v>15</v>
          </cell>
          <cell r="O77">
            <v>0</v>
          </cell>
          <cell r="P77">
            <v>0</v>
          </cell>
          <cell r="R77">
            <v>11</v>
          </cell>
          <cell r="S77">
            <v>55</v>
          </cell>
        </row>
        <row r="78">
          <cell r="H78" t="str">
            <v>105481-P.S.R. TILAMA</v>
          </cell>
          <cell r="I78">
            <v>1</v>
          </cell>
          <cell r="K78">
            <v>1</v>
          </cell>
          <cell r="N78">
            <v>0</v>
          </cell>
          <cell r="O78">
            <v>1</v>
          </cell>
          <cell r="S78">
            <v>3</v>
          </cell>
        </row>
        <row r="79">
          <cell r="H79" t="str">
            <v>105511-P.S.R. LOS CONDORES</v>
          </cell>
          <cell r="I79">
            <v>3</v>
          </cell>
          <cell r="J79">
            <v>1</v>
          </cell>
          <cell r="K79">
            <v>1</v>
          </cell>
          <cell r="L79">
            <v>0</v>
          </cell>
          <cell r="M79">
            <v>0</v>
          </cell>
          <cell r="N79">
            <v>1</v>
          </cell>
          <cell r="O79">
            <v>0</v>
          </cell>
          <cell r="P79">
            <v>1</v>
          </cell>
          <cell r="Q79">
            <v>0</v>
          </cell>
          <cell r="R79">
            <v>7</v>
          </cell>
          <cell r="S79">
            <v>14</v>
          </cell>
        </row>
        <row r="80">
          <cell r="H80" t="str">
            <v>Total 04203-LOS VILOS</v>
          </cell>
          <cell r="I80">
            <v>7</v>
          </cell>
          <cell r="J80">
            <v>4</v>
          </cell>
          <cell r="K80">
            <v>10</v>
          </cell>
          <cell r="L80">
            <v>42</v>
          </cell>
          <cell r="M80">
            <v>18</v>
          </cell>
          <cell r="N80">
            <v>61</v>
          </cell>
          <cell r="O80">
            <v>28</v>
          </cell>
          <cell r="P80">
            <v>16</v>
          </cell>
          <cell r="Q80">
            <v>9</v>
          </cell>
          <cell r="R80">
            <v>45</v>
          </cell>
          <cell r="S80">
            <v>240</v>
          </cell>
        </row>
        <row r="81">
          <cell r="H81" t="str">
            <v>04204-SALAMANCA</v>
          </cell>
        </row>
        <row r="82">
          <cell r="H82" t="str">
            <v>105104-HOSPITAL SALAMANCA</v>
          </cell>
          <cell r="I82">
            <v>9</v>
          </cell>
          <cell r="J82">
            <v>13</v>
          </cell>
          <cell r="K82">
            <v>12</v>
          </cell>
          <cell r="L82">
            <v>3</v>
          </cell>
          <cell r="M82">
            <v>22</v>
          </cell>
          <cell r="N82">
            <v>19</v>
          </cell>
          <cell r="O82">
            <v>22</v>
          </cell>
          <cell r="P82">
            <v>31</v>
          </cell>
          <cell r="Q82">
            <v>12</v>
          </cell>
          <cell r="R82">
            <v>11</v>
          </cell>
          <cell r="S82">
            <v>154</v>
          </cell>
        </row>
        <row r="83">
          <cell r="H83" t="str">
            <v xml:space="preserve">105452-P.S.R. CUNCUMEN                 </v>
          </cell>
          <cell r="J83">
            <v>2</v>
          </cell>
          <cell r="K83">
            <v>6</v>
          </cell>
          <cell r="L83">
            <v>2</v>
          </cell>
          <cell r="M83">
            <v>21</v>
          </cell>
          <cell r="P83">
            <v>0</v>
          </cell>
          <cell r="Q83">
            <v>0</v>
          </cell>
          <cell r="R83">
            <v>1</v>
          </cell>
          <cell r="S83">
            <v>32</v>
          </cell>
        </row>
        <row r="84">
          <cell r="H84" t="str">
            <v>105453-P.S.R. TRANQUILLA</v>
          </cell>
          <cell r="K84">
            <v>0</v>
          </cell>
          <cell r="L84">
            <v>4</v>
          </cell>
          <cell r="P84">
            <v>2</v>
          </cell>
          <cell r="S84">
            <v>6</v>
          </cell>
        </row>
        <row r="85">
          <cell r="H85" t="str">
            <v>105454-P.S.R. CUNLAGUA</v>
          </cell>
          <cell r="P85">
            <v>3</v>
          </cell>
          <cell r="S85">
            <v>3</v>
          </cell>
        </row>
        <row r="86">
          <cell r="H86" t="str">
            <v>105455-P.S.R. CHILLEPIN</v>
          </cell>
          <cell r="K86">
            <v>0</v>
          </cell>
          <cell r="N86">
            <v>25</v>
          </cell>
          <cell r="S86">
            <v>25</v>
          </cell>
        </row>
        <row r="87">
          <cell r="H87" t="str">
            <v>105456-P.S.R. LLIMPO</v>
          </cell>
          <cell r="N87">
            <v>20</v>
          </cell>
          <cell r="S87">
            <v>20</v>
          </cell>
        </row>
        <row r="88">
          <cell r="H88" t="str">
            <v>105457-P.S.R. SAN AGUSTIN</v>
          </cell>
          <cell r="I88">
            <v>0</v>
          </cell>
          <cell r="N88">
            <v>5</v>
          </cell>
          <cell r="S88">
            <v>5</v>
          </cell>
        </row>
        <row r="89">
          <cell r="H89" t="str">
            <v>105458-P.S.R. TAHUINCO</v>
          </cell>
          <cell r="I89">
            <v>0</v>
          </cell>
          <cell r="K89">
            <v>19</v>
          </cell>
          <cell r="L89">
            <v>0</v>
          </cell>
          <cell r="M89">
            <v>13</v>
          </cell>
          <cell r="N89">
            <v>4</v>
          </cell>
          <cell r="Q89">
            <v>0</v>
          </cell>
          <cell r="R89">
            <v>1</v>
          </cell>
          <cell r="S89">
            <v>37</v>
          </cell>
        </row>
        <row r="90">
          <cell r="H90" t="str">
            <v>105491-P.S.R. QUELEN BAJO</v>
          </cell>
          <cell r="N90">
            <v>30</v>
          </cell>
          <cell r="P90">
            <v>0</v>
          </cell>
          <cell r="S90">
            <v>30</v>
          </cell>
        </row>
        <row r="91">
          <cell r="H91" t="str">
            <v>105492-P.S.R. CAMISA</v>
          </cell>
          <cell r="K91">
            <v>1</v>
          </cell>
          <cell r="L91">
            <v>2</v>
          </cell>
          <cell r="N91">
            <v>10</v>
          </cell>
          <cell r="S91">
            <v>13</v>
          </cell>
        </row>
        <row r="92">
          <cell r="H92" t="str">
            <v>105501-P.S.R. ARBOLEDA GRANDE</v>
          </cell>
          <cell r="L92">
            <v>2</v>
          </cell>
          <cell r="N92">
            <v>8</v>
          </cell>
          <cell r="O92">
            <v>4</v>
          </cell>
          <cell r="P92">
            <v>0</v>
          </cell>
          <cell r="S92">
            <v>14</v>
          </cell>
        </row>
        <row r="93">
          <cell r="H93" t="str">
            <v>Total 04204-SALAMANCA</v>
          </cell>
          <cell r="I93">
            <v>9</v>
          </cell>
          <cell r="J93">
            <v>15</v>
          </cell>
          <cell r="K93">
            <v>38</v>
          </cell>
          <cell r="L93">
            <v>13</v>
          </cell>
          <cell r="M93">
            <v>56</v>
          </cell>
          <cell r="N93">
            <v>121</v>
          </cell>
          <cell r="O93">
            <v>26</v>
          </cell>
          <cell r="P93">
            <v>36</v>
          </cell>
          <cell r="Q93">
            <v>12</v>
          </cell>
          <cell r="R93">
            <v>13</v>
          </cell>
          <cell r="S93">
            <v>339</v>
          </cell>
        </row>
        <row r="94">
          <cell r="H94" t="str">
            <v>04301-OVALLE</v>
          </cell>
        </row>
        <row r="95">
          <cell r="H95" t="str">
            <v>105315-CES. RURAL C. DE TAMAYA</v>
          </cell>
          <cell r="I95">
            <v>5</v>
          </cell>
          <cell r="J95">
            <v>2</v>
          </cell>
          <cell r="L95">
            <v>4</v>
          </cell>
          <cell r="M95">
            <v>5</v>
          </cell>
          <cell r="N95">
            <v>3</v>
          </cell>
          <cell r="O95">
            <v>9</v>
          </cell>
          <cell r="P95">
            <v>10</v>
          </cell>
          <cell r="Q95">
            <v>5</v>
          </cell>
          <cell r="R95">
            <v>14</v>
          </cell>
          <cell r="S95">
            <v>57</v>
          </cell>
        </row>
        <row r="96">
          <cell r="H96" t="str">
            <v>105317-CES. JORGE JORDAN D.</v>
          </cell>
          <cell r="I96">
            <v>9</v>
          </cell>
          <cell r="J96">
            <v>6</v>
          </cell>
          <cell r="K96">
            <v>3</v>
          </cell>
          <cell r="L96">
            <v>15</v>
          </cell>
          <cell r="M96">
            <v>9</v>
          </cell>
          <cell r="N96">
            <v>13</v>
          </cell>
          <cell r="O96">
            <v>19</v>
          </cell>
          <cell r="P96">
            <v>21</v>
          </cell>
          <cell r="Q96">
            <v>28</v>
          </cell>
          <cell r="R96">
            <v>36</v>
          </cell>
          <cell r="S96">
            <v>159</v>
          </cell>
        </row>
        <row r="97">
          <cell r="H97" t="str">
            <v>105322-CES. MARCOS MACUADA</v>
          </cell>
          <cell r="I97">
            <v>2</v>
          </cell>
          <cell r="J97">
            <v>5</v>
          </cell>
          <cell r="K97">
            <v>14</v>
          </cell>
          <cell r="L97">
            <v>15</v>
          </cell>
          <cell r="M97">
            <v>20</v>
          </cell>
          <cell r="N97">
            <v>19</v>
          </cell>
          <cell r="O97">
            <v>44</v>
          </cell>
          <cell r="P97">
            <v>47</v>
          </cell>
          <cell r="Q97">
            <v>32</v>
          </cell>
          <cell r="R97">
            <v>47</v>
          </cell>
          <cell r="S97">
            <v>245</v>
          </cell>
        </row>
        <row r="98">
          <cell r="H98" t="str">
            <v>105324-CES. SOTAQUI</v>
          </cell>
          <cell r="J98">
            <v>1</v>
          </cell>
          <cell r="K98">
            <v>7</v>
          </cell>
          <cell r="L98">
            <v>9</v>
          </cell>
          <cell r="M98">
            <v>7</v>
          </cell>
          <cell r="N98">
            <v>14</v>
          </cell>
          <cell r="O98">
            <v>8</v>
          </cell>
          <cell r="P98">
            <v>14</v>
          </cell>
          <cell r="Q98">
            <v>12</v>
          </cell>
          <cell r="R98">
            <v>17</v>
          </cell>
          <cell r="S98">
            <v>89</v>
          </cell>
        </row>
        <row r="99">
          <cell r="H99" t="str">
            <v>105415-P.S.R. BARRAZA</v>
          </cell>
          <cell r="R99">
            <v>1</v>
          </cell>
          <cell r="S99">
            <v>1</v>
          </cell>
        </row>
        <row r="100">
          <cell r="H100" t="str">
            <v xml:space="preserve">105416-P.S.R. CAMARICO                  </v>
          </cell>
          <cell r="Q100">
            <v>0</v>
          </cell>
          <cell r="R100">
            <v>0</v>
          </cell>
          <cell r="S100">
            <v>0</v>
          </cell>
        </row>
        <row r="101">
          <cell r="H101" t="str">
            <v>105420-P.S.R. LIMARI</v>
          </cell>
          <cell r="N101">
            <v>0</v>
          </cell>
          <cell r="O101">
            <v>4</v>
          </cell>
          <cell r="P101">
            <v>2</v>
          </cell>
          <cell r="S101">
            <v>6</v>
          </cell>
        </row>
        <row r="102">
          <cell r="H102" t="str">
            <v>105437-P.S.R. CHALINGA</v>
          </cell>
          <cell r="P102">
            <v>1</v>
          </cell>
          <cell r="S102">
            <v>1</v>
          </cell>
        </row>
        <row r="103">
          <cell r="H103" t="str">
            <v>105439-P.S.R. CERRO BLANCO</v>
          </cell>
          <cell r="R103">
            <v>1</v>
          </cell>
          <cell r="S103">
            <v>1</v>
          </cell>
        </row>
        <row r="104">
          <cell r="H104" t="str">
            <v>105507-P.S.R. HUAMALATA</v>
          </cell>
          <cell r="Q104">
            <v>5</v>
          </cell>
          <cell r="S104">
            <v>5</v>
          </cell>
        </row>
        <row r="105">
          <cell r="H105" t="str">
            <v>105722-CECOF SAN JOSE DE LA DEHESA</v>
          </cell>
          <cell r="I105">
            <v>2</v>
          </cell>
          <cell r="J105">
            <v>4</v>
          </cell>
          <cell r="K105">
            <v>13</v>
          </cell>
          <cell r="L105">
            <v>12</v>
          </cell>
          <cell r="M105">
            <v>7</v>
          </cell>
          <cell r="N105">
            <v>6</v>
          </cell>
          <cell r="O105">
            <v>2</v>
          </cell>
          <cell r="P105">
            <v>5</v>
          </cell>
          <cell r="Q105">
            <v>13</v>
          </cell>
          <cell r="R105">
            <v>16</v>
          </cell>
          <cell r="S105">
            <v>80</v>
          </cell>
        </row>
        <row r="106">
          <cell r="H106" t="str">
            <v>105723-CECOF LIMARI</v>
          </cell>
          <cell r="J106">
            <v>0</v>
          </cell>
          <cell r="K106">
            <v>0</v>
          </cell>
          <cell r="L106">
            <v>11</v>
          </cell>
          <cell r="M106">
            <v>0</v>
          </cell>
          <cell r="N106">
            <v>2</v>
          </cell>
          <cell r="O106">
            <v>2</v>
          </cell>
          <cell r="P106">
            <v>6</v>
          </cell>
          <cell r="Q106">
            <v>4</v>
          </cell>
          <cell r="R106">
            <v>0</v>
          </cell>
          <cell r="S106">
            <v>25</v>
          </cell>
        </row>
        <row r="107">
          <cell r="H107" t="str">
            <v>200258-CECOF LOS COPIHUES</v>
          </cell>
          <cell r="I107">
            <v>5</v>
          </cell>
          <cell r="J107">
            <v>1</v>
          </cell>
          <cell r="K107">
            <v>5</v>
          </cell>
          <cell r="L107">
            <v>5</v>
          </cell>
          <cell r="M107">
            <v>7</v>
          </cell>
          <cell r="N107">
            <v>4</v>
          </cell>
          <cell r="O107">
            <v>1</v>
          </cell>
          <cell r="P107">
            <v>5</v>
          </cell>
          <cell r="Q107">
            <v>6</v>
          </cell>
          <cell r="R107">
            <v>4</v>
          </cell>
          <cell r="S107">
            <v>43</v>
          </cell>
        </row>
        <row r="108">
          <cell r="H108" t="str">
            <v>200367-CECOF COLONIA LIMARÍ</v>
          </cell>
          <cell r="Q108">
            <v>2</v>
          </cell>
          <cell r="R108">
            <v>4</v>
          </cell>
          <cell r="S108">
            <v>6</v>
          </cell>
        </row>
        <row r="109">
          <cell r="H109" t="str">
            <v>Total 04301-OVALLE</v>
          </cell>
          <cell r="I109">
            <v>23</v>
          </cell>
          <cell r="J109">
            <v>19</v>
          </cell>
          <cell r="K109">
            <v>42</v>
          </cell>
          <cell r="L109">
            <v>71</v>
          </cell>
          <cell r="M109">
            <v>55</v>
          </cell>
          <cell r="N109">
            <v>61</v>
          </cell>
          <cell r="O109">
            <v>89</v>
          </cell>
          <cell r="P109">
            <v>111</v>
          </cell>
          <cell r="Q109">
            <v>107</v>
          </cell>
          <cell r="R109">
            <v>140</v>
          </cell>
          <cell r="S109">
            <v>718</v>
          </cell>
        </row>
        <row r="110">
          <cell r="H110" t="str">
            <v>04302-COMBARBALÁ</v>
          </cell>
        </row>
        <row r="111">
          <cell r="H111" t="str">
            <v>105105-HOSPITAL COMBARBALA</v>
          </cell>
          <cell r="I111">
            <v>4</v>
          </cell>
          <cell r="J111">
            <v>1</v>
          </cell>
          <cell r="K111">
            <v>2</v>
          </cell>
          <cell r="L111">
            <v>0</v>
          </cell>
          <cell r="M111">
            <v>17</v>
          </cell>
          <cell r="N111">
            <v>2</v>
          </cell>
          <cell r="O111">
            <v>3</v>
          </cell>
          <cell r="P111">
            <v>7</v>
          </cell>
          <cell r="Q111">
            <v>3</v>
          </cell>
          <cell r="R111">
            <v>3</v>
          </cell>
          <cell r="S111">
            <v>42</v>
          </cell>
        </row>
        <row r="112">
          <cell r="H112" t="str">
            <v>105434-P.S.R. SAN MARCOS</v>
          </cell>
          <cell r="P112">
            <v>0</v>
          </cell>
          <cell r="R112">
            <v>0</v>
          </cell>
          <cell r="S112">
            <v>0</v>
          </cell>
        </row>
        <row r="113">
          <cell r="H113" t="str">
            <v>105441-P.S.R. MANQUEHUA</v>
          </cell>
          <cell r="K113">
            <v>0</v>
          </cell>
          <cell r="L113">
            <v>2</v>
          </cell>
          <cell r="M113">
            <v>2</v>
          </cell>
          <cell r="S113">
            <v>4</v>
          </cell>
        </row>
        <row r="114">
          <cell r="H114" t="str">
            <v xml:space="preserve">105459-P.S.R. BARRANCAS                </v>
          </cell>
          <cell r="N114">
            <v>0</v>
          </cell>
          <cell r="O114">
            <v>0</v>
          </cell>
          <cell r="S114">
            <v>0</v>
          </cell>
        </row>
        <row r="115">
          <cell r="H115" t="str">
            <v>105460-P.S.R. COGOTI 18</v>
          </cell>
          <cell r="L115">
            <v>0</v>
          </cell>
          <cell r="M115">
            <v>0</v>
          </cell>
          <cell r="S115">
            <v>0</v>
          </cell>
        </row>
        <row r="116">
          <cell r="H116" t="str">
            <v>105461-P.S.R. EL HUACHO</v>
          </cell>
          <cell r="I116">
            <v>0</v>
          </cell>
          <cell r="S116">
            <v>0</v>
          </cell>
        </row>
        <row r="117">
          <cell r="H117" t="str">
            <v>105462-P.S.R. EL SAUCE</v>
          </cell>
          <cell r="P117">
            <v>1</v>
          </cell>
          <cell r="S117">
            <v>1</v>
          </cell>
        </row>
        <row r="118">
          <cell r="H118" t="str">
            <v>105463-P.S.R. QUILITAPIA</v>
          </cell>
          <cell r="N118">
            <v>0</v>
          </cell>
          <cell r="O118">
            <v>1</v>
          </cell>
          <cell r="S118">
            <v>1</v>
          </cell>
        </row>
        <row r="119">
          <cell r="H119" t="str">
            <v>105464-P.S.R. LA LIGUA</v>
          </cell>
          <cell r="K119">
            <v>0</v>
          </cell>
          <cell r="S119">
            <v>0</v>
          </cell>
        </row>
        <row r="120">
          <cell r="H120" t="str">
            <v>105465-P.S.R. RAMADILLA</v>
          </cell>
          <cell r="K120">
            <v>1</v>
          </cell>
          <cell r="S120">
            <v>1</v>
          </cell>
        </row>
        <row r="121">
          <cell r="H121" t="str">
            <v>105466-P.S.R. VALLE HERMOSO</v>
          </cell>
          <cell r="I121">
            <v>0</v>
          </cell>
          <cell r="J121">
            <v>1</v>
          </cell>
          <cell r="S121">
            <v>1</v>
          </cell>
        </row>
        <row r="122">
          <cell r="H122" t="str">
            <v>Total 04302-COMBARBALÁ</v>
          </cell>
          <cell r="I122">
            <v>4</v>
          </cell>
          <cell r="J122">
            <v>2</v>
          </cell>
          <cell r="K122">
            <v>3</v>
          </cell>
          <cell r="L122">
            <v>2</v>
          </cell>
          <cell r="M122">
            <v>19</v>
          </cell>
          <cell r="N122">
            <v>2</v>
          </cell>
          <cell r="O122">
            <v>4</v>
          </cell>
          <cell r="P122">
            <v>8</v>
          </cell>
          <cell r="Q122">
            <v>3</v>
          </cell>
          <cell r="R122">
            <v>3</v>
          </cell>
          <cell r="S122">
            <v>50</v>
          </cell>
        </row>
        <row r="123">
          <cell r="H123" t="str">
            <v>04304-MONTE PATRIA</v>
          </cell>
        </row>
        <row r="124">
          <cell r="H124" t="str">
            <v>105307-CES. RURAL MONTE PATRIA</v>
          </cell>
          <cell r="I124">
            <v>9</v>
          </cell>
          <cell r="J124">
            <v>6</v>
          </cell>
          <cell r="K124">
            <v>2</v>
          </cell>
          <cell r="L124">
            <v>0</v>
          </cell>
          <cell r="M124">
            <v>0</v>
          </cell>
          <cell r="N124">
            <v>2</v>
          </cell>
          <cell r="O124">
            <v>1</v>
          </cell>
          <cell r="P124">
            <v>2</v>
          </cell>
          <cell r="Q124">
            <v>1</v>
          </cell>
          <cell r="R124">
            <v>10</v>
          </cell>
          <cell r="S124">
            <v>33</v>
          </cell>
        </row>
        <row r="125">
          <cell r="H125" t="str">
            <v>105311-CES. RURAL CHAÑARAL ALTO</v>
          </cell>
          <cell r="I125">
            <v>3</v>
          </cell>
          <cell r="J125">
            <v>1</v>
          </cell>
          <cell r="K125">
            <v>15</v>
          </cell>
          <cell r="L125">
            <v>2</v>
          </cell>
          <cell r="M125">
            <v>4</v>
          </cell>
          <cell r="N125">
            <v>1</v>
          </cell>
          <cell r="O125">
            <v>10</v>
          </cell>
          <cell r="P125">
            <v>0</v>
          </cell>
          <cell r="Q125">
            <v>0</v>
          </cell>
          <cell r="S125">
            <v>36</v>
          </cell>
        </row>
        <row r="126">
          <cell r="H126" t="str">
            <v>105312-CES. RURAL CAREN</v>
          </cell>
          <cell r="L126">
            <v>0</v>
          </cell>
          <cell r="M126">
            <v>2</v>
          </cell>
          <cell r="N126">
            <v>2</v>
          </cell>
          <cell r="O126">
            <v>0</v>
          </cell>
          <cell r="P126">
            <v>1</v>
          </cell>
          <cell r="Q126">
            <v>0</v>
          </cell>
          <cell r="R126">
            <v>9</v>
          </cell>
          <cell r="S126">
            <v>14</v>
          </cell>
        </row>
        <row r="127">
          <cell r="H127" t="str">
            <v>105318-CES. RURAL EL PALQUI</v>
          </cell>
          <cell r="J127">
            <v>0</v>
          </cell>
          <cell r="K127">
            <v>0</v>
          </cell>
          <cell r="O127">
            <v>16</v>
          </cell>
          <cell r="P127">
            <v>9</v>
          </cell>
          <cell r="R127">
            <v>5</v>
          </cell>
          <cell r="S127">
            <v>30</v>
          </cell>
        </row>
        <row r="128">
          <cell r="H128" t="str">
            <v>105425-P.S.R. CHILECITO</v>
          </cell>
          <cell r="O128">
            <v>0</v>
          </cell>
          <cell r="S128">
            <v>0</v>
          </cell>
        </row>
        <row r="129">
          <cell r="H129" t="str">
            <v>105427-P.S.R. HACIENDA VALDIVIA</v>
          </cell>
          <cell r="I129">
            <v>1</v>
          </cell>
          <cell r="K129">
            <v>1</v>
          </cell>
          <cell r="O129">
            <v>0</v>
          </cell>
          <cell r="S129">
            <v>2</v>
          </cell>
        </row>
        <row r="130">
          <cell r="H130" t="str">
            <v>105428-P.S.R. HUATULAME</v>
          </cell>
          <cell r="M130">
            <v>0</v>
          </cell>
          <cell r="Q130">
            <v>1</v>
          </cell>
          <cell r="S130">
            <v>1</v>
          </cell>
        </row>
        <row r="131">
          <cell r="H131" t="str">
            <v>105430-P.S.R. MIALQUI</v>
          </cell>
          <cell r="O131">
            <v>0</v>
          </cell>
          <cell r="S131">
            <v>0</v>
          </cell>
        </row>
        <row r="132">
          <cell r="H132" t="str">
            <v>105431-P.S.R. PEDREGAL</v>
          </cell>
          <cell r="M132">
            <v>0</v>
          </cell>
          <cell r="O132">
            <v>1</v>
          </cell>
          <cell r="S132">
            <v>1</v>
          </cell>
        </row>
        <row r="133">
          <cell r="H133" t="str">
            <v>105432-P.S.R. RAPEL</v>
          </cell>
          <cell r="K133">
            <v>0</v>
          </cell>
          <cell r="M133">
            <v>1</v>
          </cell>
          <cell r="O133">
            <v>0</v>
          </cell>
          <cell r="R133">
            <v>3</v>
          </cell>
          <cell r="S133">
            <v>4</v>
          </cell>
        </row>
        <row r="134">
          <cell r="H134" t="str">
            <v>105435-P.S.R. TULAHUEN</v>
          </cell>
          <cell r="N134">
            <v>1</v>
          </cell>
          <cell r="R134">
            <v>1</v>
          </cell>
          <cell r="S134">
            <v>2</v>
          </cell>
        </row>
        <row r="135">
          <cell r="H135" t="str">
            <v>105436-P.S.R. EL MAITEN</v>
          </cell>
          <cell r="M135">
            <v>3</v>
          </cell>
          <cell r="R135">
            <v>0</v>
          </cell>
          <cell r="S135">
            <v>3</v>
          </cell>
        </row>
        <row r="136">
          <cell r="H136" t="str">
            <v>105489-P.S.R. RAMADAS DE TULAHUEN</v>
          </cell>
          <cell r="N136">
            <v>1</v>
          </cell>
          <cell r="Q136">
            <v>0</v>
          </cell>
          <cell r="S136">
            <v>1</v>
          </cell>
        </row>
        <row r="137">
          <cell r="H137" t="str">
            <v>Total 04304-MONTE PATRIA</v>
          </cell>
          <cell r="I137">
            <v>13</v>
          </cell>
          <cell r="J137">
            <v>7</v>
          </cell>
          <cell r="K137">
            <v>18</v>
          </cell>
          <cell r="L137">
            <v>2</v>
          </cell>
          <cell r="M137">
            <v>10</v>
          </cell>
          <cell r="N137">
            <v>7</v>
          </cell>
          <cell r="O137">
            <v>28</v>
          </cell>
          <cell r="P137">
            <v>12</v>
          </cell>
          <cell r="Q137">
            <v>2</v>
          </cell>
          <cell r="R137">
            <v>28</v>
          </cell>
          <cell r="S137">
            <v>127</v>
          </cell>
        </row>
        <row r="138">
          <cell r="H138" t="str">
            <v>04304-PUNITAQUI</v>
          </cell>
        </row>
        <row r="139">
          <cell r="H139" t="str">
            <v>105308-CES. RURAL PUNITAQUI</v>
          </cell>
          <cell r="I139">
            <v>8</v>
          </cell>
          <cell r="J139">
            <v>4</v>
          </cell>
          <cell r="K139">
            <v>20</v>
          </cell>
          <cell r="L139">
            <v>5</v>
          </cell>
          <cell r="M139">
            <v>5</v>
          </cell>
          <cell r="N139">
            <v>5</v>
          </cell>
          <cell r="O139">
            <v>11</v>
          </cell>
          <cell r="P139">
            <v>2</v>
          </cell>
          <cell r="Q139">
            <v>3</v>
          </cell>
          <cell r="R139">
            <v>13</v>
          </cell>
          <cell r="S139">
            <v>76</v>
          </cell>
        </row>
        <row r="140">
          <cell r="H140" t="str">
            <v>Total 04304-PUNITAQUI</v>
          </cell>
          <cell r="I140">
            <v>8</v>
          </cell>
          <cell r="J140">
            <v>4</v>
          </cell>
          <cell r="K140">
            <v>20</v>
          </cell>
          <cell r="L140">
            <v>5</v>
          </cell>
          <cell r="M140">
            <v>5</v>
          </cell>
          <cell r="N140">
            <v>5</v>
          </cell>
          <cell r="O140">
            <v>11</v>
          </cell>
          <cell r="P140">
            <v>2</v>
          </cell>
          <cell r="Q140">
            <v>3</v>
          </cell>
          <cell r="R140">
            <v>13</v>
          </cell>
          <cell r="S140">
            <v>76</v>
          </cell>
        </row>
        <row r="141">
          <cell r="H141" t="str">
            <v>04305-RIO HURTADO</v>
          </cell>
        </row>
        <row r="142">
          <cell r="H142" t="str">
            <v>105310-CES. RURAL PICHASCA</v>
          </cell>
          <cell r="I142">
            <v>1</v>
          </cell>
          <cell r="L142">
            <v>1</v>
          </cell>
          <cell r="M142">
            <v>1</v>
          </cell>
          <cell r="N142">
            <v>2</v>
          </cell>
          <cell r="O142">
            <v>3</v>
          </cell>
          <cell r="P142">
            <v>3</v>
          </cell>
          <cell r="Q142">
            <v>2</v>
          </cell>
          <cell r="R142">
            <v>1</v>
          </cell>
          <cell r="S142">
            <v>14</v>
          </cell>
        </row>
        <row r="143">
          <cell r="H143" t="str">
            <v>105409-P.S.R. EL CHAÑAR</v>
          </cell>
          <cell r="K143">
            <v>0</v>
          </cell>
          <cell r="L143">
            <v>1</v>
          </cell>
          <cell r="S143">
            <v>1</v>
          </cell>
        </row>
        <row r="144">
          <cell r="H144" t="str">
            <v>105410-P.S.R. HURTADO</v>
          </cell>
          <cell r="I144">
            <v>1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2</v>
          </cell>
          <cell r="S144">
            <v>3</v>
          </cell>
        </row>
        <row r="145">
          <cell r="H145" t="str">
            <v>105411-P.S.R. LAS BREAS</v>
          </cell>
          <cell r="M145">
            <v>0</v>
          </cell>
          <cell r="N145">
            <v>1</v>
          </cell>
          <cell r="R145">
            <v>1</v>
          </cell>
          <cell r="S145">
            <v>2</v>
          </cell>
        </row>
        <row r="146">
          <cell r="H146" t="str">
            <v>105413-P.S.R. SAMO ALTO</v>
          </cell>
          <cell r="I146">
            <v>1</v>
          </cell>
          <cell r="J146">
            <v>0</v>
          </cell>
          <cell r="M146">
            <v>0</v>
          </cell>
          <cell r="N146">
            <v>0</v>
          </cell>
          <cell r="S146">
            <v>1</v>
          </cell>
        </row>
        <row r="147">
          <cell r="H147" t="str">
            <v>105414-P.S.R. SERON</v>
          </cell>
          <cell r="K147">
            <v>0</v>
          </cell>
          <cell r="L147">
            <v>0</v>
          </cell>
          <cell r="O147">
            <v>2</v>
          </cell>
          <cell r="R147">
            <v>0</v>
          </cell>
          <cell r="S147">
            <v>2</v>
          </cell>
        </row>
        <row r="148">
          <cell r="H148" t="str">
            <v>105503-P.S.R. TABAQUEROS</v>
          </cell>
          <cell r="P148">
            <v>3</v>
          </cell>
          <cell r="S148">
            <v>3</v>
          </cell>
        </row>
        <row r="149">
          <cell r="H149" t="str">
            <v>Total 04305-RIO HURTADO</v>
          </cell>
          <cell r="I149">
            <v>3</v>
          </cell>
          <cell r="J149">
            <v>0</v>
          </cell>
          <cell r="K149">
            <v>0</v>
          </cell>
          <cell r="L149">
            <v>2</v>
          </cell>
          <cell r="M149">
            <v>1</v>
          </cell>
          <cell r="N149">
            <v>3</v>
          </cell>
          <cell r="O149">
            <v>5</v>
          </cell>
          <cell r="P149">
            <v>8</v>
          </cell>
          <cell r="Q149">
            <v>2</v>
          </cell>
          <cell r="R149">
            <v>2</v>
          </cell>
          <cell r="S149">
            <v>26</v>
          </cell>
        </row>
        <row r="150">
          <cell r="H150" t="str">
            <v>Total general</v>
          </cell>
          <cell r="I150">
            <v>116</v>
          </cell>
          <cell r="J150">
            <v>113</v>
          </cell>
          <cell r="K150">
            <v>209</v>
          </cell>
          <cell r="L150">
            <v>234</v>
          </cell>
          <cell r="M150">
            <v>330</v>
          </cell>
          <cell r="N150">
            <v>538</v>
          </cell>
          <cell r="O150">
            <v>405</v>
          </cell>
          <cell r="P150">
            <v>488</v>
          </cell>
          <cell r="Q150">
            <v>389</v>
          </cell>
          <cell r="R150">
            <v>441</v>
          </cell>
          <cell r="S150">
            <v>3263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 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</row>
      </sheetData>
      <sheetData sheetId="1">
        <row r="3">
          <cell r="H3" t="str">
            <v>Suma de Total</v>
          </cell>
        </row>
      </sheetData>
      <sheetData sheetId="2">
        <row r="3">
          <cell r="H3" t="str">
            <v>Suma de Total</v>
          </cell>
        </row>
      </sheetData>
      <sheetData sheetId="3">
        <row r="3">
          <cell r="H3" t="str">
            <v>Suma de CYC_Med</v>
          </cell>
        </row>
      </sheetData>
      <sheetData sheetId="4">
        <row r="3">
          <cell r="H3" t="str">
            <v>Suma de Total</v>
          </cell>
        </row>
      </sheetData>
      <sheetData sheetId="5"/>
      <sheetData sheetId="6">
        <row r="3">
          <cell r="H3" t="str">
            <v>Suma de Total</v>
          </cell>
        </row>
      </sheetData>
      <sheetData sheetId="7">
        <row r="3">
          <cell r="H3" t="str">
            <v>Suma de Total</v>
          </cell>
        </row>
      </sheetData>
      <sheetData sheetId="8">
        <row r="3">
          <cell r="H3" t="str">
            <v>Suma de Total</v>
          </cell>
        </row>
      </sheetData>
      <sheetData sheetId="9">
        <row r="3">
          <cell r="H3" t="str">
            <v>Suma de Total</v>
          </cell>
        </row>
      </sheetData>
      <sheetData sheetId="10">
        <row r="3">
          <cell r="H3" t="str">
            <v>Suma de Total</v>
          </cell>
        </row>
      </sheetData>
      <sheetData sheetId="11">
        <row r="3">
          <cell r="H3" t="str">
            <v>Suma de Total</v>
          </cell>
        </row>
      </sheetData>
      <sheetData sheetId="12">
        <row r="3">
          <cell r="H3" t="str">
            <v>Suma de Total</v>
          </cell>
        </row>
      </sheetData>
      <sheetData sheetId="13">
        <row r="3">
          <cell r="H3" t="str">
            <v>Suma de Total</v>
          </cell>
        </row>
      </sheetData>
      <sheetData sheetId="14">
        <row r="3">
          <cell r="H3" t="str">
            <v>Suma de Total</v>
          </cell>
        </row>
      </sheetData>
      <sheetData sheetId="15">
        <row r="3">
          <cell r="H3" t="str">
            <v>Suma de Total</v>
          </cell>
        </row>
      </sheetData>
      <sheetData sheetId="16">
        <row r="3">
          <cell r="H3" t="str">
            <v>Suma de Total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277</v>
          </cell>
          <cell r="R6">
            <v>1688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58</v>
          </cell>
          <cell r="R7">
            <v>839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169</v>
          </cell>
          <cell r="R8">
            <v>1285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474</v>
          </cell>
          <cell r="R9">
            <v>4589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114</v>
          </cell>
          <cell r="R10">
            <v>1087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60</v>
          </cell>
          <cell r="R11">
            <v>736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49</v>
          </cell>
          <cell r="R12">
            <v>303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</v>
          </cell>
          <cell r="R13">
            <v>12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2</v>
          </cell>
          <cell r="R14">
            <v>91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3</v>
          </cell>
          <cell r="Q15">
            <v>1</v>
          </cell>
          <cell r="R15">
            <v>10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92</v>
          </cell>
          <cell r="R16">
            <v>347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/>
          <cell r="Q17"/>
          <cell r="R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1484</v>
          </cell>
          <cell r="P18">
            <v>1464</v>
          </cell>
          <cell r="Q18">
            <v>1297</v>
          </cell>
          <cell r="R18">
            <v>10988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</v>
          </cell>
          <cell r="R20">
            <v>1238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195</v>
          </cell>
          <cell r="R21">
            <v>1885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236</v>
          </cell>
          <cell r="R22">
            <v>3005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76</v>
          </cell>
          <cell r="R23">
            <v>421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271</v>
          </cell>
          <cell r="R24">
            <v>2904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11</v>
          </cell>
          <cell r="R25">
            <v>193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42</v>
          </cell>
          <cell r="R26">
            <v>436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/>
          <cell r="Q27"/>
          <cell r="R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39</v>
          </cell>
          <cell r="R28">
            <v>400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37</v>
          </cell>
          <cell r="R29">
            <v>433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1331</v>
          </cell>
          <cell r="P30">
            <v>1596</v>
          </cell>
          <cell r="Q30">
            <v>1019</v>
          </cell>
          <cell r="R30">
            <v>10922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R31"/>
        </row>
        <row r="32">
          <cell r="H32" t="str">
            <v>105106-HOSPITAL 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161</v>
          </cell>
          <cell r="Q32">
            <v>13</v>
          </cell>
          <cell r="R32">
            <v>409</v>
          </cell>
        </row>
        <row r="33">
          <cell r="H33" t="str">
            <v>Total 04103-ANDACOLLO</v>
          </cell>
          <cell r="I33"/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161</v>
          </cell>
          <cell r="Q33">
            <v>13</v>
          </cell>
          <cell r="R33">
            <v>409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11</v>
          </cell>
          <cell r="M35">
            <v>75</v>
          </cell>
          <cell r="N35">
            <v>7</v>
          </cell>
          <cell r="O35"/>
          <cell r="P35">
            <v>6</v>
          </cell>
          <cell r="Q35">
            <v>0</v>
          </cell>
          <cell r="R35">
            <v>99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/>
          <cell r="M36">
            <v>16</v>
          </cell>
          <cell r="N36">
            <v>37</v>
          </cell>
          <cell r="O36">
            <v>6</v>
          </cell>
          <cell r="P36">
            <v>0</v>
          </cell>
          <cell r="Q36"/>
          <cell r="R36">
            <v>59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0</v>
          </cell>
          <cell r="Q37">
            <v>1</v>
          </cell>
          <cell r="R37">
            <v>32</v>
          </cell>
        </row>
        <row r="38">
          <cell r="H38" t="str">
            <v>105506-P.S.R. EL TRAPICHE</v>
          </cell>
          <cell r="I38"/>
          <cell r="J38"/>
          <cell r="K38"/>
          <cell r="L38">
            <v>8</v>
          </cell>
          <cell r="M38">
            <v>18</v>
          </cell>
          <cell r="N38">
            <v>8</v>
          </cell>
          <cell r="O38"/>
          <cell r="P38">
            <v>0</v>
          </cell>
          <cell r="Q38">
            <v>4</v>
          </cell>
          <cell r="R38">
            <v>38</v>
          </cell>
        </row>
        <row r="39">
          <cell r="H39" t="str">
            <v>Total 04104-LA HIGUERA</v>
          </cell>
          <cell r="I39"/>
          <cell r="J39"/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6</v>
          </cell>
          <cell r="Q39">
            <v>5</v>
          </cell>
          <cell r="R39">
            <v>228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23</v>
          </cell>
          <cell r="Q41">
            <v>1</v>
          </cell>
          <cell r="R41">
            <v>126</v>
          </cell>
        </row>
        <row r="42">
          <cell r="H42" t="str">
            <v>105475-P.S.R. HORCON</v>
          </cell>
          <cell r="I42"/>
          <cell r="J42"/>
          <cell r="K42"/>
          <cell r="L42">
            <v>1</v>
          </cell>
          <cell r="M42"/>
          <cell r="N42">
            <v>20</v>
          </cell>
          <cell r="O42">
            <v>1</v>
          </cell>
          <cell r="P42">
            <v>1</v>
          </cell>
          <cell r="Q42">
            <v>2</v>
          </cell>
          <cell r="R42">
            <v>25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6</v>
          </cell>
          <cell r="Q43">
            <v>5</v>
          </cell>
          <cell r="R43">
            <v>55</v>
          </cell>
        </row>
        <row r="44">
          <cell r="H44" t="str">
            <v>105477-P.S.R. PISCO ELQUI</v>
          </cell>
          <cell r="I44"/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O44"/>
          <cell r="P44">
            <v>9</v>
          </cell>
          <cell r="Q44"/>
          <cell r="R44">
            <v>72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39</v>
          </cell>
          <cell r="Q45">
            <v>8</v>
          </cell>
          <cell r="R45">
            <v>278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163</v>
          </cell>
          <cell r="Q47">
            <v>39</v>
          </cell>
          <cell r="R47">
            <v>469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45</v>
          </cell>
          <cell r="Q48">
            <v>30</v>
          </cell>
          <cell r="R48">
            <v>435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32</v>
          </cell>
          <cell r="Q49">
            <v>13</v>
          </cell>
          <cell r="R49">
            <v>202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</v>
          </cell>
          <cell r="Q50">
            <v>5</v>
          </cell>
          <cell r="R50">
            <v>157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241</v>
          </cell>
          <cell r="Q51">
            <v>87</v>
          </cell>
          <cell r="R51">
            <v>1263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91</v>
          </cell>
          <cell r="Q53">
            <v>31</v>
          </cell>
          <cell r="R53">
            <v>505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/>
          <cell r="N54">
            <v>101</v>
          </cell>
          <cell r="O54">
            <v>26</v>
          </cell>
          <cell r="P54">
            <v>51</v>
          </cell>
          <cell r="Q54">
            <v>32</v>
          </cell>
          <cell r="R54">
            <v>345</v>
          </cell>
        </row>
        <row r="55">
          <cell r="H55" t="str">
            <v xml:space="preserve">105443-P.S.R. CARCAMO                   </v>
          </cell>
          <cell r="I55"/>
          <cell r="J55">
            <v>8</v>
          </cell>
          <cell r="K55"/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9</v>
          </cell>
          <cell r="Q55">
            <v>0</v>
          </cell>
          <cell r="R55">
            <v>45</v>
          </cell>
        </row>
        <row r="56">
          <cell r="H56" t="str">
            <v>105444-P.S.R. HUINTIL</v>
          </cell>
          <cell r="I56"/>
          <cell r="J56"/>
          <cell r="K56"/>
          <cell r="L56"/>
          <cell r="M56">
            <v>5</v>
          </cell>
          <cell r="N56">
            <v>5</v>
          </cell>
          <cell r="O56">
            <v>10</v>
          </cell>
          <cell r="P56"/>
          <cell r="Q56"/>
          <cell r="R56">
            <v>20</v>
          </cell>
        </row>
        <row r="57">
          <cell r="H57" t="str">
            <v>105445-P.S.R. LIMAHUIDA</v>
          </cell>
          <cell r="I57"/>
          <cell r="J57">
            <v>0</v>
          </cell>
          <cell r="K57"/>
          <cell r="L57"/>
          <cell r="M57">
            <v>1</v>
          </cell>
          <cell r="N57">
            <v>16</v>
          </cell>
          <cell r="O57"/>
          <cell r="P57">
            <v>12</v>
          </cell>
          <cell r="Q57"/>
          <cell r="R57">
            <v>29</v>
          </cell>
        </row>
        <row r="58">
          <cell r="H58" t="str">
            <v>105446-P.S.R. MATANCILLA</v>
          </cell>
          <cell r="I58"/>
          <cell r="J58"/>
          <cell r="K58"/>
          <cell r="L58"/>
          <cell r="M58"/>
          <cell r="N58"/>
          <cell r="O58"/>
          <cell r="P58">
            <v>1</v>
          </cell>
          <cell r="Q58"/>
          <cell r="R58">
            <v>1</v>
          </cell>
        </row>
        <row r="59">
          <cell r="H59" t="str">
            <v>105447-P.S.R. PERALILLO</v>
          </cell>
          <cell r="I59"/>
          <cell r="J59">
            <v>1</v>
          </cell>
          <cell r="K59"/>
          <cell r="L59"/>
          <cell r="M59">
            <v>6</v>
          </cell>
          <cell r="N59">
            <v>7</v>
          </cell>
          <cell r="O59">
            <v>3</v>
          </cell>
          <cell r="P59"/>
          <cell r="Q59">
            <v>3</v>
          </cell>
          <cell r="R59">
            <v>20</v>
          </cell>
        </row>
        <row r="60">
          <cell r="H60" t="str">
            <v>105448-P.S.R. SANTA VIRGINIA</v>
          </cell>
          <cell r="I60"/>
          <cell r="J60"/>
          <cell r="K60"/>
          <cell r="L60"/>
          <cell r="M60"/>
          <cell r="N60">
            <v>2</v>
          </cell>
          <cell r="O60">
            <v>8</v>
          </cell>
          <cell r="P60"/>
          <cell r="Q60">
            <v>3</v>
          </cell>
          <cell r="R60">
            <v>13</v>
          </cell>
        </row>
        <row r="61">
          <cell r="H61" t="str">
            <v>105485-P.S.R. PLAN DE HORNOS</v>
          </cell>
          <cell r="I61"/>
          <cell r="J61"/>
          <cell r="K61"/>
          <cell r="L61"/>
          <cell r="M61">
            <v>20</v>
          </cell>
          <cell r="N61">
            <v>269</v>
          </cell>
          <cell r="O61">
            <v>7</v>
          </cell>
          <cell r="P61">
            <v>36</v>
          </cell>
          <cell r="Q61"/>
          <cell r="R61">
            <v>332</v>
          </cell>
        </row>
        <row r="62">
          <cell r="H62" t="str">
            <v>105486-P.S.R. TUNGA SUR</v>
          </cell>
          <cell r="I62"/>
          <cell r="J62">
            <v>1</v>
          </cell>
          <cell r="K62"/>
          <cell r="L62"/>
          <cell r="M62">
            <v>1</v>
          </cell>
          <cell r="N62">
            <v>5</v>
          </cell>
          <cell r="O62"/>
          <cell r="P62"/>
          <cell r="Q62"/>
          <cell r="R62">
            <v>7</v>
          </cell>
        </row>
        <row r="63">
          <cell r="H63" t="str">
            <v>105487-P.S.R. CAÑAS UNO</v>
          </cell>
          <cell r="I63"/>
          <cell r="J63">
            <v>13</v>
          </cell>
          <cell r="K63"/>
          <cell r="L63">
            <v>16</v>
          </cell>
          <cell r="M63">
            <v>12</v>
          </cell>
          <cell r="N63">
            <v>35</v>
          </cell>
          <cell r="O63">
            <v>5</v>
          </cell>
          <cell r="P63">
            <v>10</v>
          </cell>
          <cell r="Q63">
            <v>4</v>
          </cell>
          <cell r="R63">
            <v>95</v>
          </cell>
        </row>
        <row r="64">
          <cell r="H64" t="str">
            <v>105496-P.S.R. PINTACURA SUR</v>
          </cell>
          <cell r="I64"/>
          <cell r="J64"/>
          <cell r="K64"/>
          <cell r="L64"/>
          <cell r="M64">
            <v>1</v>
          </cell>
          <cell r="N64">
            <v>1</v>
          </cell>
          <cell r="O64"/>
          <cell r="P64"/>
          <cell r="Q64">
            <v>1</v>
          </cell>
          <cell r="R64">
            <v>3</v>
          </cell>
        </row>
        <row r="65">
          <cell r="H65" t="str">
            <v>105504-P.S.R. SOCAVON</v>
          </cell>
          <cell r="I65"/>
          <cell r="J65"/>
          <cell r="K65"/>
          <cell r="L65"/>
          <cell r="M65">
            <v>4</v>
          </cell>
          <cell r="N65">
            <v>4</v>
          </cell>
          <cell r="O65">
            <v>1</v>
          </cell>
          <cell r="P65"/>
          <cell r="Q65"/>
          <cell r="R65">
            <v>9</v>
          </cell>
        </row>
        <row r="66">
          <cell r="H66" t="str">
            <v>Total 04201-ILLAPEL</v>
          </cell>
          <cell r="I66">
            <v>53</v>
          </cell>
          <cell r="J66">
            <v>135</v>
          </cell>
          <cell r="K66">
            <v>78</v>
          </cell>
          <cell r="L66">
            <v>130</v>
          </cell>
          <cell r="M66">
            <v>88</v>
          </cell>
          <cell r="N66">
            <v>490</v>
          </cell>
          <cell r="O66">
            <v>166</v>
          </cell>
          <cell r="P66">
            <v>210</v>
          </cell>
          <cell r="Q66">
            <v>74</v>
          </cell>
          <cell r="R66">
            <v>1424</v>
          </cell>
        </row>
        <row r="67">
          <cell r="H67" t="str">
            <v>04202-CANELA</v>
          </cell>
          <cell r="I67"/>
          <cell r="J67"/>
          <cell r="K67"/>
          <cell r="L67"/>
          <cell r="M67"/>
          <cell r="N67"/>
          <cell r="O67"/>
          <cell r="P67"/>
          <cell r="Q67"/>
          <cell r="R67"/>
        </row>
        <row r="68">
          <cell r="H68" t="str">
            <v>105309-CES. RURAL CANELA</v>
          </cell>
          <cell r="I68">
            <v>19</v>
          </cell>
          <cell r="J68">
            <v>11</v>
          </cell>
          <cell r="K68">
            <v>5</v>
          </cell>
          <cell r="L68">
            <v>54</v>
          </cell>
          <cell r="M68">
            <v>43</v>
          </cell>
          <cell r="N68">
            <v>86</v>
          </cell>
          <cell r="O68">
            <v>93</v>
          </cell>
          <cell r="P68">
            <v>57</v>
          </cell>
          <cell r="Q68">
            <v>88</v>
          </cell>
          <cell r="R68">
            <v>456</v>
          </cell>
        </row>
        <row r="69">
          <cell r="H69" t="str">
            <v xml:space="preserve">105450-P.S.R. MINCHA NORTE            </v>
          </cell>
          <cell r="I69">
            <v>3</v>
          </cell>
          <cell r="J69">
            <v>1</v>
          </cell>
          <cell r="K69"/>
          <cell r="L69"/>
          <cell r="M69">
            <v>7</v>
          </cell>
          <cell r="N69">
            <v>20</v>
          </cell>
          <cell r="O69">
            <v>13</v>
          </cell>
          <cell r="P69">
            <v>4</v>
          </cell>
          <cell r="Q69">
            <v>10</v>
          </cell>
          <cell r="R69">
            <v>58</v>
          </cell>
        </row>
        <row r="70">
          <cell r="H70" t="str">
            <v>105451-P.S.R. AGUA FRIA</v>
          </cell>
          <cell r="I70">
            <v>1</v>
          </cell>
          <cell r="J70"/>
          <cell r="K70"/>
          <cell r="L70"/>
          <cell r="M70"/>
          <cell r="N70"/>
          <cell r="O70">
            <v>12</v>
          </cell>
          <cell r="P70"/>
          <cell r="Q70">
            <v>6</v>
          </cell>
          <cell r="R70">
            <v>19</v>
          </cell>
        </row>
        <row r="71">
          <cell r="H71" t="str">
            <v>105482-P.S.R. CANELA ALTA</v>
          </cell>
          <cell r="I71"/>
          <cell r="J71"/>
          <cell r="K71"/>
          <cell r="L71"/>
          <cell r="M71">
            <v>4</v>
          </cell>
          <cell r="N71">
            <v>6</v>
          </cell>
          <cell r="O71">
            <v>0</v>
          </cell>
          <cell r="P71">
            <v>8</v>
          </cell>
          <cell r="Q71">
            <v>2</v>
          </cell>
          <cell r="R71">
            <v>20</v>
          </cell>
        </row>
        <row r="72">
          <cell r="H72" t="str">
            <v>105483-P.S.R. LOS RULOS</v>
          </cell>
          <cell r="I72"/>
          <cell r="J72"/>
          <cell r="K72"/>
          <cell r="L72"/>
          <cell r="M72"/>
          <cell r="N72">
            <v>7</v>
          </cell>
          <cell r="O72"/>
          <cell r="P72">
            <v>4</v>
          </cell>
          <cell r="Q72"/>
          <cell r="R72">
            <v>11</v>
          </cell>
        </row>
        <row r="73">
          <cell r="H73" t="str">
            <v>105484-P.S.R. HUENTELAUQUEN</v>
          </cell>
          <cell r="I73"/>
          <cell r="J73"/>
          <cell r="K73"/>
          <cell r="L73"/>
          <cell r="M73">
            <v>9</v>
          </cell>
          <cell r="N73">
            <v>7</v>
          </cell>
          <cell r="O73">
            <v>6</v>
          </cell>
          <cell r="P73"/>
          <cell r="Q73">
            <v>9</v>
          </cell>
          <cell r="R73">
            <v>31</v>
          </cell>
        </row>
        <row r="74">
          <cell r="H74" t="str">
            <v>Total 04202-CANELA</v>
          </cell>
          <cell r="I74">
            <v>23</v>
          </cell>
          <cell r="J74">
            <v>12</v>
          </cell>
          <cell r="K74">
            <v>5</v>
          </cell>
          <cell r="L74">
            <v>54</v>
          </cell>
          <cell r="M74">
            <v>63</v>
          </cell>
          <cell r="N74">
            <v>126</v>
          </cell>
          <cell r="O74">
            <v>124</v>
          </cell>
          <cell r="P74">
            <v>73</v>
          </cell>
          <cell r="Q74">
            <v>115</v>
          </cell>
          <cell r="R74">
            <v>595</v>
          </cell>
        </row>
        <row r="75">
          <cell r="H75" t="str">
            <v>04203-LOS VILOS</v>
          </cell>
          <cell r="I75"/>
          <cell r="J75"/>
          <cell r="K75"/>
          <cell r="L75"/>
          <cell r="M75"/>
          <cell r="N75"/>
          <cell r="O75"/>
          <cell r="P75"/>
          <cell r="Q75"/>
          <cell r="R75"/>
        </row>
        <row r="76">
          <cell r="H76" t="str">
            <v>105108-HOSPITAL LOS VILOS</v>
          </cell>
          <cell r="I76">
            <v>4</v>
          </cell>
          <cell r="J76">
            <v>8</v>
          </cell>
          <cell r="K76">
            <v>24</v>
          </cell>
          <cell r="L76">
            <v>56</v>
          </cell>
          <cell r="M76">
            <v>79</v>
          </cell>
          <cell r="N76">
            <v>87</v>
          </cell>
          <cell r="O76">
            <v>59</v>
          </cell>
          <cell r="P76">
            <v>148</v>
          </cell>
          <cell r="Q76">
            <v>84</v>
          </cell>
          <cell r="R76">
            <v>549</v>
          </cell>
        </row>
        <row r="77">
          <cell r="H77" t="str">
            <v xml:space="preserve">105478-P.S.R. CAIMANES                   </v>
          </cell>
          <cell r="I77">
            <v>4</v>
          </cell>
          <cell r="J77">
            <v>3</v>
          </cell>
          <cell r="K77">
            <v>9</v>
          </cell>
          <cell r="L77">
            <v>33</v>
          </cell>
          <cell r="M77">
            <v>22</v>
          </cell>
          <cell r="N77">
            <v>20</v>
          </cell>
          <cell r="O77">
            <v>2</v>
          </cell>
          <cell r="P77">
            <v>6</v>
          </cell>
          <cell r="Q77">
            <v>11</v>
          </cell>
          <cell r="R77">
            <v>110</v>
          </cell>
        </row>
        <row r="78">
          <cell r="H78" t="str">
            <v>105479-P.S.R. GUANGUALI</v>
          </cell>
          <cell r="I78">
            <v>2</v>
          </cell>
          <cell r="J78">
            <v>1</v>
          </cell>
          <cell r="K78">
            <v>4</v>
          </cell>
          <cell r="L78"/>
          <cell r="M78">
            <v>2</v>
          </cell>
          <cell r="N78">
            <v>2</v>
          </cell>
          <cell r="O78">
            <v>1</v>
          </cell>
          <cell r="P78">
            <v>2</v>
          </cell>
          <cell r="Q78">
            <v>1</v>
          </cell>
          <cell r="R78">
            <v>15</v>
          </cell>
        </row>
        <row r="79">
          <cell r="H79" t="str">
            <v>105480-P.S.R. QUILIMARI</v>
          </cell>
          <cell r="I79"/>
          <cell r="J79"/>
          <cell r="K79">
            <v>17</v>
          </cell>
          <cell r="L79">
            <v>21</v>
          </cell>
          <cell r="M79">
            <v>24</v>
          </cell>
          <cell r="N79">
            <v>5</v>
          </cell>
          <cell r="O79">
            <v>28</v>
          </cell>
          <cell r="P79">
            <v>25</v>
          </cell>
          <cell r="Q79">
            <v>12</v>
          </cell>
          <cell r="R79">
            <v>132</v>
          </cell>
        </row>
        <row r="80">
          <cell r="H80" t="str">
            <v>105481-P.S.R. TILAMA</v>
          </cell>
          <cell r="I80">
            <v>5</v>
          </cell>
          <cell r="J80"/>
          <cell r="K80">
            <v>2</v>
          </cell>
          <cell r="L80">
            <v>2</v>
          </cell>
          <cell r="M80"/>
          <cell r="N80">
            <v>3</v>
          </cell>
          <cell r="O80">
            <v>5</v>
          </cell>
          <cell r="P80">
            <v>1</v>
          </cell>
          <cell r="Q80"/>
          <cell r="R80">
            <v>18</v>
          </cell>
        </row>
        <row r="81">
          <cell r="H81" t="str">
            <v>105511-P.S.R. LOS CONDORES</v>
          </cell>
          <cell r="I81">
            <v>6</v>
          </cell>
          <cell r="J81">
            <v>2</v>
          </cell>
          <cell r="K81">
            <v>3</v>
          </cell>
          <cell r="L81">
            <v>3</v>
          </cell>
          <cell r="M81">
            <v>1</v>
          </cell>
          <cell r="N81">
            <v>6</v>
          </cell>
          <cell r="O81">
            <v>2</v>
          </cell>
          <cell r="P81">
            <v>13</v>
          </cell>
          <cell r="Q81">
            <v>2</v>
          </cell>
          <cell r="R81">
            <v>38</v>
          </cell>
        </row>
        <row r="82">
          <cell r="H82" t="str">
            <v>Total 04203-LOS VILOS</v>
          </cell>
          <cell r="I82">
            <v>21</v>
          </cell>
          <cell r="J82">
            <v>14</v>
          </cell>
          <cell r="K82">
            <v>59</v>
          </cell>
          <cell r="L82">
            <v>115</v>
          </cell>
          <cell r="M82">
            <v>128</v>
          </cell>
          <cell r="N82">
            <v>123</v>
          </cell>
          <cell r="O82">
            <v>97</v>
          </cell>
          <cell r="P82">
            <v>195</v>
          </cell>
          <cell r="Q82">
            <v>110</v>
          </cell>
          <cell r="R82">
            <v>862</v>
          </cell>
        </row>
        <row r="83">
          <cell r="H83" t="str">
            <v>04204-SALAMANCA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</row>
        <row r="84">
          <cell r="H84" t="str">
            <v>105104-HOSPITAL SALAMANCA</v>
          </cell>
          <cell r="I84">
            <v>63</v>
          </cell>
          <cell r="J84">
            <v>58</v>
          </cell>
          <cell r="K84">
            <v>106</v>
          </cell>
          <cell r="L84">
            <v>100</v>
          </cell>
          <cell r="M84">
            <v>143</v>
          </cell>
          <cell r="N84">
            <v>177</v>
          </cell>
          <cell r="O84">
            <v>92</v>
          </cell>
          <cell r="P84">
            <v>294</v>
          </cell>
          <cell r="Q84">
            <v>68</v>
          </cell>
          <cell r="R84">
            <v>1101</v>
          </cell>
        </row>
        <row r="85">
          <cell r="H85" t="str">
            <v xml:space="preserve">105452-P.S.R. CUNCUMEN                 </v>
          </cell>
          <cell r="I85">
            <v>32</v>
          </cell>
          <cell r="J85">
            <v>13</v>
          </cell>
          <cell r="K85">
            <v>43</v>
          </cell>
          <cell r="L85">
            <v>58</v>
          </cell>
          <cell r="M85">
            <v>154</v>
          </cell>
          <cell r="N85">
            <v>16</v>
          </cell>
          <cell r="O85">
            <v>15</v>
          </cell>
          <cell r="P85">
            <v>57</v>
          </cell>
          <cell r="Q85">
            <v>38</v>
          </cell>
          <cell r="R85">
            <v>426</v>
          </cell>
        </row>
        <row r="86">
          <cell r="H86" t="str">
            <v>105453-P.S.R. TRANQUILLA</v>
          </cell>
          <cell r="I86">
            <v>20</v>
          </cell>
          <cell r="J86"/>
          <cell r="K86">
            <v>45</v>
          </cell>
          <cell r="L86">
            <v>32</v>
          </cell>
          <cell r="M86">
            <v>25</v>
          </cell>
          <cell r="N86">
            <v>7</v>
          </cell>
          <cell r="O86">
            <v>39</v>
          </cell>
          <cell r="P86">
            <v>45</v>
          </cell>
          <cell r="Q86">
            <v>6</v>
          </cell>
          <cell r="R86">
            <v>219</v>
          </cell>
        </row>
        <row r="87">
          <cell r="H87" t="str">
            <v>105454-P.S.R. CUNLAGUA</v>
          </cell>
          <cell r="I87"/>
          <cell r="J87"/>
          <cell r="K87"/>
          <cell r="L87">
            <v>1</v>
          </cell>
          <cell r="M87"/>
          <cell r="N87"/>
          <cell r="O87"/>
          <cell r="P87">
            <v>3</v>
          </cell>
          <cell r="Q87"/>
          <cell r="R87">
            <v>4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71</v>
          </cell>
          <cell r="L88">
            <v>75</v>
          </cell>
          <cell r="M88"/>
          <cell r="N88">
            <v>39</v>
          </cell>
          <cell r="O88">
            <v>7</v>
          </cell>
          <cell r="P88">
            <v>12</v>
          </cell>
          <cell r="Q88">
            <v>2</v>
          </cell>
          <cell r="R88">
            <v>211</v>
          </cell>
        </row>
        <row r="89">
          <cell r="H89" t="str">
            <v>105456-P.S.R. LLIMPO</v>
          </cell>
          <cell r="I89">
            <v>3</v>
          </cell>
          <cell r="J89"/>
          <cell r="K89"/>
          <cell r="L89">
            <v>1</v>
          </cell>
          <cell r="M89">
            <v>2</v>
          </cell>
          <cell r="N89">
            <v>23</v>
          </cell>
          <cell r="O89">
            <v>5</v>
          </cell>
          <cell r="P89">
            <v>8</v>
          </cell>
          <cell r="Q89">
            <v>1</v>
          </cell>
          <cell r="R89">
            <v>43</v>
          </cell>
        </row>
        <row r="90">
          <cell r="H90" t="str">
            <v>105457-P.S.R. SAN AGUSTIN</v>
          </cell>
          <cell r="I90">
            <v>12</v>
          </cell>
          <cell r="J90">
            <v>2</v>
          </cell>
          <cell r="K90"/>
          <cell r="L90"/>
          <cell r="M90"/>
          <cell r="N90">
            <v>13</v>
          </cell>
          <cell r="O90">
            <v>3</v>
          </cell>
          <cell r="P90">
            <v>9</v>
          </cell>
          <cell r="Q90"/>
          <cell r="R90">
            <v>39</v>
          </cell>
        </row>
        <row r="91">
          <cell r="H91" t="str">
            <v>105458-P.S.R. TAHUINCO</v>
          </cell>
          <cell r="I91">
            <v>41</v>
          </cell>
          <cell r="J91">
            <v>14</v>
          </cell>
          <cell r="K91">
            <v>43</v>
          </cell>
          <cell r="L91">
            <v>44</v>
          </cell>
          <cell r="M91">
            <v>33</v>
          </cell>
          <cell r="N91">
            <v>15</v>
          </cell>
          <cell r="O91">
            <v>25</v>
          </cell>
          <cell r="P91">
            <v>38</v>
          </cell>
          <cell r="Q91">
            <v>34</v>
          </cell>
          <cell r="R91">
            <v>287</v>
          </cell>
        </row>
        <row r="92">
          <cell r="H92" t="str">
            <v>105491-P.S.R. QUELEN BAJO</v>
          </cell>
          <cell r="I92">
            <v>1</v>
          </cell>
          <cell r="J92"/>
          <cell r="K92">
            <v>4</v>
          </cell>
          <cell r="L92">
            <v>5</v>
          </cell>
          <cell r="M92">
            <v>0</v>
          </cell>
          <cell r="N92">
            <v>46</v>
          </cell>
          <cell r="O92">
            <v>21</v>
          </cell>
          <cell r="P92">
            <v>1</v>
          </cell>
          <cell r="Q92">
            <v>14</v>
          </cell>
          <cell r="R92">
            <v>92</v>
          </cell>
        </row>
        <row r="93">
          <cell r="H93" t="str">
            <v>105492-P.S.R. CAMISA</v>
          </cell>
          <cell r="I93">
            <v>3</v>
          </cell>
          <cell r="J93">
            <v>6</v>
          </cell>
          <cell r="K93">
            <v>0</v>
          </cell>
          <cell r="L93">
            <v>5</v>
          </cell>
          <cell r="M93">
            <v>6</v>
          </cell>
          <cell r="N93">
            <v>9</v>
          </cell>
          <cell r="O93">
            <v>1</v>
          </cell>
          <cell r="P93">
            <v>9</v>
          </cell>
          <cell r="Q93">
            <v>4</v>
          </cell>
          <cell r="R93">
            <v>43</v>
          </cell>
        </row>
        <row r="94">
          <cell r="H94" t="str">
            <v>105501-P.S.R. ARBOLEDA GRANDE</v>
          </cell>
          <cell r="I94">
            <v>5</v>
          </cell>
          <cell r="J94">
            <v>9</v>
          </cell>
          <cell r="K94">
            <v>6</v>
          </cell>
          <cell r="L94">
            <v>3</v>
          </cell>
          <cell r="M94">
            <v>4</v>
          </cell>
          <cell r="N94">
            <v>21</v>
          </cell>
          <cell r="O94">
            <v>16</v>
          </cell>
          <cell r="P94">
            <v>6</v>
          </cell>
          <cell r="Q94">
            <v>5</v>
          </cell>
          <cell r="R94">
            <v>75</v>
          </cell>
        </row>
        <row r="95">
          <cell r="H95" t="str">
            <v>Total 04204-SALAMANCA</v>
          </cell>
          <cell r="I95">
            <v>183</v>
          </cell>
          <cell r="J95">
            <v>104</v>
          </cell>
          <cell r="K95">
            <v>318</v>
          </cell>
          <cell r="L95">
            <v>324</v>
          </cell>
          <cell r="M95">
            <v>367</v>
          </cell>
          <cell r="N95">
            <v>366</v>
          </cell>
          <cell r="O95">
            <v>224</v>
          </cell>
          <cell r="P95">
            <v>482</v>
          </cell>
          <cell r="Q95">
            <v>172</v>
          </cell>
          <cell r="R95">
            <v>2540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  <row r="97">
          <cell r="H97" t="str">
            <v>105315-CES. RURAL C. DE TAMAYA</v>
          </cell>
          <cell r="I97">
            <v>75</v>
          </cell>
          <cell r="J97">
            <v>59</v>
          </cell>
          <cell r="K97">
            <v>48</v>
          </cell>
          <cell r="L97">
            <v>53</v>
          </cell>
          <cell r="M97">
            <v>71</v>
          </cell>
          <cell r="N97">
            <v>61</v>
          </cell>
          <cell r="O97">
            <v>42</v>
          </cell>
          <cell r="P97">
            <v>62</v>
          </cell>
          <cell r="Q97">
            <v>30</v>
          </cell>
          <cell r="R97">
            <v>501</v>
          </cell>
        </row>
        <row r="98">
          <cell r="H98" t="str">
            <v>105317-CES. JORGE JORDAN D.</v>
          </cell>
          <cell r="I98">
            <v>89</v>
          </cell>
          <cell r="J98">
            <v>65</v>
          </cell>
          <cell r="K98">
            <v>117</v>
          </cell>
          <cell r="L98">
            <v>123</v>
          </cell>
          <cell r="M98">
            <v>108</v>
          </cell>
          <cell r="N98">
            <v>145</v>
          </cell>
          <cell r="O98">
            <v>129</v>
          </cell>
          <cell r="P98">
            <v>200</v>
          </cell>
          <cell r="Q98">
            <v>91</v>
          </cell>
          <cell r="R98">
            <v>1067</v>
          </cell>
        </row>
        <row r="99">
          <cell r="H99" t="str">
            <v>105322-CES. MARCOS MACUADA</v>
          </cell>
          <cell r="I99">
            <v>219</v>
          </cell>
          <cell r="J99">
            <v>177</v>
          </cell>
          <cell r="K99">
            <v>253</v>
          </cell>
          <cell r="L99">
            <v>169</v>
          </cell>
          <cell r="M99">
            <v>321</v>
          </cell>
          <cell r="N99">
            <v>319</v>
          </cell>
          <cell r="O99">
            <v>303</v>
          </cell>
          <cell r="P99">
            <v>796</v>
          </cell>
          <cell r="Q99">
            <v>258</v>
          </cell>
          <cell r="R99">
            <v>2815</v>
          </cell>
        </row>
        <row r="100">
          <cell r="H100" t="str">
            <v>105324-CES. SOTAQUI</v>
          </cell>
          <cell r="I100">
            <v>13</v>
          </cell>
          <cell r="J100">
            <v>23</v>
          </cell>
          <cell r="K100">
            <v>45</v>
          </cell>
          <cell r="L100">
            <v>42</v>
          </cell>
          <cell r="M100">
            <v>37</v>
          </cell>
          <cell r="N100">
            <v>69</v>
          </cell>
          <cell r="O100">
            <v>50</v>
          </cell>
          <cell r="P100">
            <v>52</v>
          </cell>
          <cell r="Q100">
            <v>49</v>
          </cell>
          <cell r="R100">
            <v>380</v>
          </cell>
        </row>
        <row r="101">
          <cell r="H101" t="str">
            <v>105415-P.S.R. BARRAZA</v>
          </cell>
          <cell r="I101"/>
          <cell r="J101">
            <v>7</v>
          </cell>
          <cell r="K101">
            <v>2</v>
          </cell>
          <cell r="L101">
            <v>3</v>
          </cell>
          <cell r="M101">
            <v>3</v>
          </cell>
          <cell r="N101">
            <v>6</v>
          </cell>
          <cell r="O101">
            <v>7</v>
          </cell>
          <cell r="P101">
            <v>1</v>
          </cell>
          <cell r="Q101">
            <v>1</v>
          </cell>
          <cell r="R101">
            <v>30</v>
          </cell>
        </row>
        <row r="102">
          <cell r="H102" t="str">
            <v xml:space="preserve">105416-P.S.R. CAMARICO                  </v>
          </cell>
          <cell r="I102"/>
          <cell r="J102">
            <v>1</v>
          </cell>
          <cell r="K102">
            <v>45</v>
          </cell>
          <cell r="L102">
            <v>9</v>
          </cell>
          <cell r="M102">
            <v>1</v>
          </cell>
          <cell r="N102"/>
          <cell r="O102">
            <v>22</v>
          </cell>
          <cell r="P102">
            <v>10</v>
          </cell>
          <cell r="Q102">
            <v>29</v>
          </cell>
          <cell r="R102">
            <v>117</v>
          </cell>
        </row>
        <row r="103">
          <cell r="H103" t="str">
            <v>105417-P.S.R. ALCONES BAJOS</v>
          </cell>
          <cell r="I103">
            <v>1</v>
          </cell>
          <cell r="J103">
            <v>1</v>
          </cell>
          <cell r="K103"/>
          <cell r="L103"/>
          <cell r="M103"/>
          <cell r="N103">
            <v>20</v>
          </cell>
          <cell r="O103">
            <v>27</v>
          </cell>
          <cell r="P103">
            <v>9</v>
          </cell>
          <cell r="Q103"/>
          <cell r="R103">
            <v>58</v>
          </cell>
        </row>
        <row r="104">
          <cell r="H104" t="str">
            <v>105419-P.S.R. LAS SOSSAS</v>
          </cell>
          <cell r="I104"/>
          <cell r="J104"/>
          <cell r="K104"/>
          <cell r="L104"/>
          <cell r="M104"/>
          <cell r="N104">
            <v>1</v>
          </cell>
          <cell r="O104">
            <v>3</v>
          </cell>
          <cell r="P104">
            <v>9</v>
          </cell>
          <cell r="Q104"/>
          <cell r="R104">
            <v>13</v>
          </cell>
        </row>
        <row r="105">
          <cell r="H105" t="str">
            <v>105420-P.S.R. LIMARI</v>
          </cell>
          <cell r="I105">
            <v>2</v>
          </cell>
          <cell r="J105"/>
          <cell r="K105"/>
          <cell r="L105"/>
          <cell r="M105"/>
          <cell r="N105">
            <v>2</v>
          </cell>
          <cell r="O105">
            <v>3</v>
          </cell>
          <cell r="P105">
            <v>11</v>
          </cell>
          <cell r="Q105"/>
          <cell r="R105">
            <v>18</v>
          </cell>
        </row>
        <row r="106">
          <cell r="H106" t="str">
            <v>105422-P.S.R. HORNILLOS</v>
          </cell>
          <cell r="I106"/>
          <cell r="J106"/>
          <cell r="K106"/>
          <cell r="L106"/>
          <cell r="M106"/>
          <cell r="N106"/>
          <cell r="O106"/>
          <cell r="P106">
            <v>11</v>
          </cell>
          <cell r="Q106"/>
          <cell r="R106">
            <v>11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/>
          <cell r="P107">
            <v>22</v>
          </cell>
          <cell r="Q107"/>
          <cell r="R107">
            <v>22</v>
          </cell>
        </row>
        <row r="108">
          <cell r="H108" t="str">
            <v>105507-P.S.R. HUAMALATA</v>
          </cell>
          <cell r="I108"/>
          <cell r="J108">
            <v>5</v>
          </cell>
          <cell r="K108">
            <v>77</v>
          </cell>
          <cell r="L108">
            <v>33</v>
          </cell>
          <cell r="M108">
            <v>5</v>
          </cell>
          <cell r="N108"/>
          <cell r="O108"/>
          <cell r="P108"/>
          <cell r="Q108">
            <v>34</v>
          </cell>
          <cell r="R108">
            <v>154</v>
          </cell>
        </row>
        <row r="109">
          <cell r="H109" t="str">
            <v>105510-P.S.R. RECOLETA</v>
          </cell>
          <cell r="I109"/>
          <cell r="J109"/>
          <cell r="K109"/>
          <cell r="L109">
            <v>12</v>
          </cell>
          <cell r="M109">
            <v>38</v>
          </cell>
          <cell r="N109">
            <v>10</v>
          </cell>
          <cell r="O109">
            <v>7</v>
          </cell>
          <cell r="P109">
            <v>5</v>
          </cell>
          <cell r="Q109"/>
          <cell r="R109">
            <v>72</v>
          </cell>
        </row>
        <row r="110">
          <cell r="H110" t="str">
            <v>105722-CECOF SAN JOSE DE LA DEHESA</v>
          </cell>
          <cell r="I110">
            <v>31</v>
          </cell>
          <cell r="J110">
            <v>26</v>
          </cell>
          <cell r="K110">
            <v>51</v>
          </cell>
          <cell r="L110">
            <v>46</v>
          </cell>
          <cell r="M110">
            <v>23</v>
          </cell>
          <cell r="N110">
            <v>22</v>
          </cell>
          <cell r="O110">
            <v>11</v>
          </cell>
          <cell r="P110">
            <v>26</v>
          </cell>
          <cell r="Q110">
            <v>58</v>
          </cell>
          <cell r="R110">
            <v>294</v>
          </cell>
        </row>
        <row r="111">
          <cell r="H111" t="str">
            <v>105723-CECOF LIMARI</v>
          </cell>
          <cell r="I111"/>
          <cell r="J111">
            <v>13</v>
          </cell>
          <cell r="K111">
            <v>16</v>
          </cell>
          <cell r="L111">
            <v>19</v>
          </cell>
          <cell r="M111">
            <v>14</v>
          </cell>
          <cell r="N111">
            <v>12</v>
          </cell>
          <cell r="O111">
            <v>18</v>
          </cell>
          <cell r="P111">
            <v>36</v>
          </cell>
          <cell r="Q111">
            <v>13</v>
          </cell>
          <cell r="R111">
            <v>141</v>
          </cell>
        </row>
        <row r="112">
          <cell r="H112" t="str">
            <v>200258-CECOF LOS COPIHUES</v>
          </cell>
          <cell r="I112">
            <v>22</v>
          </cell>
          <cell r="J112">
            <v>24</v>
          </cell>
          <cell r="K112">
            <v>32</v>
          </cell>
          <cell r="L112">
            <v>37</v>
          </cell>
          <cell r="M112">
            <v>33</v>
          </cell>
          <cell r="N112">
            <v>20</v>
          </cell>
          <cell r="O112">
            <v>19</v>
          </cell>
          <cell r="P112">
            <v>33</v>
          </cell>
          <cell r="Q112">
            <v>35</v>
          </cell>
          <cell r="R112">
            <v>255</v>
          </cell>
        </row>
        <row r="113">
          <cell r="H113" t="str">
            <v>200367-CECOF COLONIA LIMARÍ</v>
          </cell>
          <cell r="I113"/>
          <cell r="J113"/>
          <cell r="K113"/>
          <cell r="L113"/>
          <cell r="M113"/>
          <cell r="N113"/>
          <cell r="O113"/>
          <cell r="P113"/>
          <cell r="Q113">
            <v>18</v>
          </cell>
          <cell r="R113">
            <v>18</v>
          </cell>
        </row>
        <row r="114">
          <cell r="H114" t="str">
            <v>Total 04301-OVALLE</v>
          </cell>
          <cell r="I114">
            <v>452</v>
          </cell>
          <cell r="J114">
            <v>401</v>
          </cell>
          <cell r="K114">
            <v>686</v>
          </cell>
          <cell r="L114">
            <v>546</v>
          </cell>
          <cell r="M114">
            <v>654</v>
          </cell>
          <cell r="N114">
            <v>687</v>
          </cell>
          <cell r="O114">
            <v>641</v>
          </cell>
          <cell r="P114">
            <v>1283</v>
          </cell>
          <cell r="Q114">
            <v>616</v>
          </cell>
          <cell r="R114">
            <v>5966</v>
          </cell>
        </row>
        <row r="115">
          <cell r="H115" t="str">
            <v>04302-COMBARBALÁ</v>
          </cell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</row>
        <row r="116">
          <cell r="H116" t="str">
            <v>105105-HOSPITAL COMBARBALA</v>
          </cell>
          <cell r="I116">
            <v>12</v>
          </cell>
          <cell r="J116">
            <v>17</v>
          </cell>
          <cell r="K116">
            <v>30</v>
          </cell>
          <cell r="L116">
            <v>9</v>
          </cell>
          <cell r="M116">
            <v>43</v>
          </cell>
          <cell r="N116">
            <v>28</v>
          </cell>
          <cell r="O116">
            <v>28</v>
          </cell>
          <cell r="P116">
            <v>112</v>
          </cell>
          <cell r="Q116">
            <v>38</v>
          </cell>
          <cell r="R116">
            <v>317</v>
          </cell>
        </row>
        <row r="117">
          <cell r="H117" t="str">
            <v>105434-P.S.R. SAN MARCOS</v>
          </cell>
          <cell r="I117"/>
          <cell r="J117"/>
          <cell r="K117"/>
          <cell r="L117"/>
          <cell r="M117"/>
          <cell r="N117"/>
          <cell r="O117"/>
          <cell r="P117">
            <v>10</v>
          </cell>
          <cell r="Q117"/>
          <cell r="R117">
            <v>10</v>
          </cell>
        </row>
        <row r="118">
          <cell r="H118" t="str">
            <v>105441-P.S.R. MANQUEHUA</v>
          </cell>
          <cell r="I118"/>
          <cell r="J118"/>
          <cell r="K118">
            <v>11</v>
          </cell>
          <cell r="L118">
            <v>7</v>
          </cell>
          <cell r="M118">
            <v>19</v>
          </cell>
          <cell r="N118"/>
          <cell r="O118"/>
          <cell r="P118"/>
          <cell r="Q118"/>
          <cell r="R118">
            <v>37</v>
          </cell>
        </row>
        <row r="119">
          <cell r="H119" t="str">
            <v xml:space="preserve">105459-P.S.R. BARRANCAS                </v>
          </cell>
          <cell r="I119"/>
          <cell r="J119"/>
          <cell r="K119"/>
          <cell r="L119"/>
          <cell r="M119"/>
          <cell r="N119">
            <v>17</v>
          </cell>
          <cell r="O119">
            <v>15</v>
          </cell>
          <cell r="P119"/>
          <cell r="Q119"/>
          <cell r="R119">
            <v>32</v>
          </cell>
        </row>
        <row r="120">
          <cell r="H120" t="str">
            <v>105460-P.S.R. COGOTI 18</v>
          </cell>
          <cell r="I120"/>
          <cell r="J120"/>
          <cell r="K120"/>
          <cell r="L120">
            <v>35</v>
          </cell>
          <cell r="M120">
            <v>36</v>
          </cell>
          <cell r="N120"/>
          <cell r="O120"/>
          <cell r="P120"/>
          <cell r="Q120"/>
          <cell r="R120">
            <v>71</v>
          </cell>
        </row>
        <row r="121">
          <cell r="H121" t="str">
            <v>105461-P.S.R. EL HUACHO</v>
          </cell>
          <cell r="I121">
            <v>18</v>
          </cell>
          <cell r="J121"/>
          <cell r="K121"/>
          <cell r="L121"/>
          <cell r="M121"/>
          <cell r="N121"/>
          <cell r="O121"/>
          <cell r="P121"/>
          <cell r="Q121"/>
          <cell r="R121">
            <v>18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/>
          <cell r="N122"/>
          <cell r="O122"/>
          <cell r="P122">
            <v>18</v>
          </cell>
          <cell r="Q122"/>
          <cell r="R122">
            <v>18</v>
          </cell>
        </row>
        <row r="123">
          <cell r="H123" t="str">
            <v>105463-P.S.R. QUILITAPIA</v>
          </cell>
          <cell r="I123"/>
          <cell r="J123"/>
          <cell r="K123"/>
          <cell r="L123"/>
          <cell r="M123"/>
          <cell r="N123">
            <v>48</v>
          </cell>
          <cell r="O123">
            <v>7</v>
          </cell>
          <cell r="P123"/>
          <cell r="Q123"/>
          <cell r="R123">
            <v>55</v>
          </cell>
        </row>
        <row r="124">
          <cell r="H124" t="str">
            <v>105464-P.S.R. LA LIGUA</v>
          </cell>
          <cell r="I124"/>
          <cell r="J124">
            <v>20</v>
          </cell>
          <cell r="K124">
            <v>21</v>
          </cell>
          <cell r="L124"/>
          <cell r="M124"/>
          <cell r="N124"/>
          <cell r="O124"/>
          <cell r="P124"/>
          <cell r="Q124"/>
          <cell r="R124">
            <v>41</v>
          </cell>
        </row>
        <row r="125">
          <cell r="H125" t="str">
            <v>105465-P.S.R. RAMADILLA</v>
          </cell>
          <cell r="I125">
            <v>26</v>
          </cell>
          <cell r="J125"/>
          <cell r="K125">
            <v>3</v>
          </cell>
          <cell r="L125"/>
          <cell r="M125"/>
          <cell r="N125"/>
          <cell r="O125"/>
          <cell r="P125"/>
          <cell r="Q125"/>
          <cell r="R125">
            <v>29</v>
          </cell>
        </row>
        <row r="126">
          <cell r="H126" t="str">
            <v>105466-P.S.R. VALLE HERMOSO</v>
          </cell>
          <cell r="I126">
            <v>11</v>
          </cell>
          <cell r="J126">
            <v>3</v>
          </cell>
          <cell r="K126"/>
          <cell r="L126"/>
          <cell r="M126"/>
          <cell r="N126"/>
          <cell r="O126"/>
          <cell r="P126"/>
          <cell r="Q126"/>
          <cell r="R126">
            <v>14</v>
          </cell>
        </row>
        <row r="127">
          <cell r="H127" t="str">
            <v>Total 04302-COMBARBALÁ</v>
          </cell>
          <cell r="I127">
            <v>67</v>
          </cell>
          <cell r="J127">
            <v>40</v>
          </cell>
          <cell r="K127">
            <v>65</v>
          </cell>
          <cell r="L127">
            <v>51</v>
          </cell>
          <cell r="M127">
            <v>98</v>
          </cell>
          <cell r="N127">
            <v>93</v>
          </cell>
          <cell r="O127">
            <v>50</v>
          </cell>
          <cell r="P127">
            <v>140</v>
          </cell>
          <cell r="Q127">
            <v>38</v>
          </cell>
          <cell r="R127">
            <v>642</v>
          </cell>
        </row>
        <row r="128">
          <cell r="H128" t="str">
            <v>04304-MONTE PATRIA</v>
          </cell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</row>
        <row r="129">
          <cell r="H129" t="str">
            <v>105307-CES. RURAL MONTE PATRIA</v>
          </cell>
          <cell r="I129">
            <v>22</v>
          </cell>
          <cell r="J129">
            <v>50</v>
          </cell>
          <cell r="K129">
            <v>75</v>
          </cell>
          <cell r="L129">
            <v>34</v>
          </cell>
          <cell r="M129">
            <v>77</v>
          </cell>
          <cell r="N129">
            <v>137</v>
          </cell>
          <cell r="O129">
            <v>77</v>
          </cell>
          <cell r="P129">
            <v>137</v>
          </cell>
          <cell r="Q129">
            <v>60</v>
          </cell>
          <cell r="R129">
            <v>669</v>
          </cell>
        </row>
        <row r="130">
          <cell r="H130" t="str">
            <v>105311-CES. RURAL CHAÑARAL ALTO</v>
          </cell>
          <cell r="I130">
            <v>12</v>
          </cell>
          <cell r="J130">
            <v>14</v>
          </cell>
          <cell r="K130">
            <v>95</v>
          </cell>
          <cell r="L130">
            <v>6</v>
          </cell>
          <cell r="M130">
            <v>22</v>
          </cell>
          <cell r="N130">
            <v>51</v>
          </cell>
          <cell r="O130">
            <v>55</v>
          </cell>
          <cell r="P130">
            <v>13</v>
          </cell>
          <cell r="Q130">
            <v>22</v>
          </cell>
          <cell r="R130">
            <v>290</v>
          </cell>
        </row>
        <row r="131">
          <cell r="H131" t="str">
            <v>105312-CES. RURAL CAREN</v>
          </cell>
          <cell r="I131"/>
          <cell r="J131"/>
          <cell r="K131">
            <v>8</v>
          </cell>
          <cell r="L131">
            <v>6</v>
          </cell>
          <cell r="M131">
            <v>15</v>
          </cell>
          <cell r="N131">
            <v>31</v>
          </cell>
          <cell r="O131">
            <v>15</v>
          </cell>
          <cell r="P131">
            <v>11</v>
          </cell>
          <cell r="Q131">
            <v>7</v>
          </cell>
          <cell r="R131">
            <v>93</v>
          </cell>
        </row>
        <row r="132">
          <cell r="H132" t="str">
            <v>105318-CES. RURAL EL PALQUI</v>
          </cell>
          <cell r="I132">
            <v>93</v>
          </cell>
          <cell r="J132">
            <v>34</v>
          </cell>
          <cell r="K132">
            <v>66</v>
          </cell>
          <cell r="L132">
            <v>86</v>
          </cell>
          <cell r="M132">
            <v>86</v>
          </cell>
          <cell r="N132">
            <v>33</v>
          </cell>
          <cell r="O132">
            <v>25</v>
          </cell>
          <cell r="P132">
            <v>32</v>
          </cell>
          <cell r="Q132">
            <v>36</v>
          </cell>
          <cell r="R132">
            <v>491</v>
          </cell>
        </row>
        <row r="133">
          <cell r="H133" t="str">
            <v>105427-P.S.R. HACIENDA VALDIVIA</v>
          </cell>
          <cell r="I133">
            <v>2</v>
          </cell>
          <cell r="J133"/>
          <cell r="K133">
            <v>1</v>
          </cell>
          <cell r="L133">
            <v>2</v>
          </cell>
          <cell r="M133"/>
          <cell r="N133">
            <v>1</v>
          </cell>
          <cell r="O133"/>
          <cell r="P133"/>
          <cell r="Q133"/>
          <cell r="R133">
            <v>6</v>
          </cell>
        </row>
        <row r="134">
          <cell r="H134" t="str">
            <v>105428-P.S.R. HUATULAME</v>
          </cell>
          <cell r="I134"/>
          <cell r="J134"/>
          <cell r="K134"/>
          <cell r="L134"/>
          <cell r="M134">
            <v>2</v>
          </cell>
          <cell r="N134"/>
          <cell r="O134"/>
          <cell r="P134"/>
          <cell r="Q134">
            <v>2</v>
          </cell>
          <cell r="R134">
            <v>4</v>
          </cell>
        </row>
        <row r="135">
          <cell r="H135" t="str">
            <v>105430-P.S.R. MIALQUI</v>
          </cell>
          <cell r="I135"/>
          <cell r="J135"/>
          <cell r="K135"/>
          <cell r="L135"/>
          <cell r="M135"/>
          <cell r="N135"/>
          <cell r="O135">
            <v>2</v>
          </cell>
          <cell r="P135"/>
          <cell r="Q135"/>
          <cell r="R135">
            <v>2</v>
          </cell>
        </row>
        <row r="136">
          <cell r="H136" t="str">
            <v>105431-P.S.R. PEDREGAL</v>
          </cell>
          <cell r="I136"/>
          <cell r="J136"/>
          <cell r="K136"/>
          <cell r="L136">
            <v>1</v>
          </cell>
          <cell r="M136">
            <v>3</v>
          </cell>
          <cell r="N136">
            <v>6</v>
          </cell>
          <cell r="O136">
            <v>3</v>
          </cell>
          <cell r="P136"/>
          <cell r="Q136"/>
          <cell r="R136">
            <v>13</v>
          </cell>
        </row>
        <row r="137">
          <cell r="H137" t="str">
            <v>105432-P.S.R. RAPEL</v>
          </cell>
          <cell r="I137"/>
          <cell r="J137"/>
          <cell r="K137">
            <v>3</v>
          </cell>
          <cell r="L137"/>
          <cell r="M137">
            <v>1</v>
          </cell>
          <cell r="N137">
            <v>2</v>
          </cell>
          <cell r="O137"/>
          <cell r="P137">
            <v>6</v>
          </cell>
          <cell r="Q137"/>
          <cell r="R137">
            <v>12</v>
          </cell>
        </row>
        <row r="138">
          <cell r="H138" t="str">
            <v>105435-P.S.R. TULAHUEN</v>
          </cell>
          <cell r="I138"/>
          <cell r="J138"/>
          <cell r="K138">
            <v>8</v>
          </cell>
          <cell r="L138">
            <v>10</v>
          </cell>
          <cell r="M138"/>
          <cell r="N138"/>
          <cell r="O138"/>
          <cell r="P138"/>
          <cell r="Q138"/>
          <cell r="R138">
            <v>18</v>
          </cell>
        </row>
        <row r="139">
          <cell r="H139" t="str">
            <v>105436-P.S.R. EL MAITEN</v>
          </cell>
          <cell r="I139"/>
          <cell r="J139"/>
          <cell r="K139"/>
          <cell r="L139"/>
          <cell r="M139">
            <v>4</v>
          </cell>
          <cell r="N139">
            <v>1</v>
          </cell>
          <cell r="O139">
            <v>2</v>
          </cell>
          <cell r="P139"/>
          <cell r="Q139">
            <v>0</v>
          </cell>
          <cell r="R139">
            <v>7</v>
          </cell>
        </row>
        <row r="140">
          <cell r="H140" t="str">
            <v>105489-P.S.R. RAMADAS DE TULAHUEN</v>
          </cell>
          <cell r="I140"/>
          <cell r="J140"/>
          <cell r="K140"/>
          <cell r="L140">
            <v>3</v>
          </cell>
          <cell r="M140"/>
          <cell r="N140">
            <v>3</v>
          </cell>
          <cell r="O140"/>
          <cell r="P140">
            <v>1</v>
          </cell>
          <cell r="Q140">
            <v>7</v>
          </cell>
          <cell r="R140">
            <v>14</v>
          </cell>
        </row>
        <row r="141">
          <cell r="H141" t="str">
            <v>Total 04304-MONTE PATRIA</v>
          </cell>
          <cell r="I141">
            <v>129</v>
          </cell>
          <cell r="J141">
            <v>98</v>
          </cell>
          <cell r="K141">
            <v>256</v>
          </cell>
          <cell r="L141">
            <v>148</v>
          </cell>
          <cell r="M141">
            <v>210</v>
          </cell>
          <cell r="N141">
            <v>265</v>
          </cell>
          <cell r="O141">
            <v>179</v>
          </cell>
          <cell r="P141">
            <v>200</v>
          </cell>
          <cell r="Q141">
            <v>134</v>
          </cell>
          <cell r="R141">
            <v>1619</v>
          </cell>
        </row>
        <row r="142">
          <cell r="H142" t="str">
            <v>04304-PUNITAQUI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105308-CES. RURAL PUNITAQUI</v>
          </cell>
          <cell r="I143">
            <v>19</v>
          </cell>
          <cell r="J143">
            <v>31</v>
          </cell>
          <cell r="K143">
            <v>99</v>
          </cell>
          <cell r="L143">
            <v>21</v>
          </cell>
          <cell r="M143">
            <v>54</v>
          </cell>
          <cell r="N143">
            <v>64</v>
          </cell>
          <cell r="O143">
            <v>166</v>
          </cell>
          <cell r="P143">
            <v>66</v>
          </cell>
          <cell r="Q143">
            <v>52</v>
          </cell>
          <cell r="R143">
            <v>572</v>
          </cell>
        </row>
        <row r="144">
          <cell r="H144" t="str">
            <v xml:space="preserve">105508-P.S.R. EL PARRAL DE QUILES  </v>
          </cell>
          <cell r="I144"/>
          <cell r="J144"/>
          <cell r="K144">
            <v>1</v>
          </cell>
          <cell r="L144"/>
          <cell r="M144"/>
          <cell r="N144"/>
          <cell r="O144"/>
          <cell r="P144"/>
          <cell r="Q144"/>
          <cell r="R144">
            <v>1</v>
          </cell>
        </row>
        <row r="145">
          <cell r="H145" t="str">
            <v>Total 04304-PUNITAQUI</v>
          </cell>
          <cell r="I145">
            <v>19</v>
          </cell>
          <cell r="J145">
            <v>31</v>
          </cell>
          <cell r="K145">
            <v>100</v>
          </cell>
          <cell r="L145">
            <v>21</v>
          </cell>
          <cell r="M145">
            <v>54</v>
          </cell>
          <cell r="N145">
            <v>64</v>
          </cell>
          <cell r="O145">
            <v>166</v>
          </cell>
          <cell r="P145">
            <v>66</v>
          </cell>
          <cell r="Q145">
            <v>52</v>
          </cell>
          <cell r="R145">
            <v>573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  <cell r="R146"/>
        </row>
        <row r="147">
          <cell r="H147" t="str">
            <v>105310-CES. RURAL PICHASCA</v>
          </cell>
          <cell r="I147">
            <v>3</v>
          </cell>
          <cell r="J147">
            <v>1</v>
          </cell>
          <cell r="K147">
            <v>2</v>
          </cell>
          <cell r="L147">
            <v>2</v>
          </cell>
          <cell r="M147">
            <v>20</v>
          </cell>
          <cell r="N147">
            <v>44</v>
          </cell>
          <cell r="O147">
            <v>17</v>
          </cell>
          <cell r="P147">
            <v>14</v>
          </cell>
          <cell r="Q147">
            <v>20</v>
          </cell>
          <cell r="R147">
            <v>123</v>
          </cell>
        </row>
        <row r="148">
          <cell r="H148" t="str">
            <v>105409-P.S.R. EL CHAÑAR</v>
          </cell>
          <cell r="I148"/>
          <cell r="J148"/>
          <cell r="K148">
            <v>4</v>
          </cell>
          <cell r="L148">
            <v>3</v>
          </cell>
          <cell r="M148"/>
          <cell r="N148"/>
          <cell r="O148"/>
          <cell r="P148">
            <v>1</v>
          </cell>
          <cell r="Q148">
            <v>3</v>
          </cell>
          <cell r="R148">
            <v>11</v>
          </cell>
        </row>
        <row r="149">
          <cell r="H149" t="str">
            <v>105410-P.S.R. HURTADO</v>
          </cell>
          <cell r="I149">
            <v>1</v>
          </cell>
          <cell r="J149"/>
          <cell r="K149">
            <v>3</v>
          </cell>
          <cell r="L149">
            <v>11</v>
          </cell>
          <cell r="M149">
            <v>5</v>
          </cell>
          <cell r="N149">
            <v>8</v>
          </cell>
          <cell r="O149">
            <v>16</v>
          </cell>
          <cell r="P149">
            <v>21</v>
          </cell>
          <cell r="Q149">
            <v>2</v>
          </cell>
          <cell r="R149">
            <v>67</v>
          </cell>
        </row>
        <row r="150">
          <cell r="H150" t="str">
            <v>105411-P.S.R. LAS BREAS</v>
          </cell>
          <cell r="I150">
            <v>2</v>
          </cell>
          <cell r="J150"/>
          <cell r="K150"/>
          <cell r="L150"/>
          <cell r="M150">
            <v>1</v>
          </cell>
          <cell r="N150">
            <v>1</v>
          </cell>
          <cell r="O150">
            <v>4</v>
          </cell>
          <cell r="P150">
            <v>1</v>
          </cell>
          <cell r="Q150"/>
          <cell r="R150">
            <v>9</v>
          </cell>
        </row>
        <row r="151">
          <cell r="H151" t="str">
            <v>105413-P.S.R. SAMO ALTO</v>
          </cell>
          <cell r="I151">
            <v>2</v>
          </cell>
          <cell r="J151">
            <v>8</v>
          </cell>
          <cell r="K151">
            <v>1</v>
          </cell>
          <cell r="L151"/>
          <cell r="M151"/>
          <cell r="N151">
            <v>19</v>
          </cell>
          <cell r="O151"/>
          <cell r="P151">
            <v>9</v>
          </cell>
          <cell r="Q151">
            <v>13</v>
          </cell>
          <cell r="R151">
            <v>52</v>
          </cell>
        </row>
        <row r="152">
          <cell r="H152" t="str">
            <v>105414-P.S.R. SERON</v>
          </cell>
          <cell r="I152">
            <v>1</v>
          </cell>
          <cell r="J152">
            <v>2</v>
          </cell>
          <cell r="K152">
            <v>7</v>
          </cell>
          <cell r="L152">
            <v>9</v>
          </cell>
          <cell r="M152"/>
          <cell r="N152">
            <v>3</v>
          </cell>
          <cell r="O152">
            <v>2</v>
          </cell>
          <cell r="P152"/>
          <cell r="Q152"/>
          <cell r="R152">
            <v>24</v>
          </cell>
        </row>
        <row r="153">
          <cell r="H153" t="str">
            <v>105503-P.S.R. TABAQUEROS</v>
          </cell>
          <cell r="I153"/>
          <cell r="J153"/>
          <cell r="K153">
            <v>5</v>
          </cell>
          <cell r="L153">
            <v>8</v>
          </cell>
          <cell r="M153">
            <v>1</v>
          </cell>
          <cell r="N153">
            <v>1</v>
          </cell>
          <cell r="O153">
            <v>1</v>
          </cell>
          <cell r="P153">
            <v>3</v>
          </cell>
          <cell r="Q153"/>
          <cell r="R153">
            <v>19</v>
          </cell>
        </row>
        <row r="154">
          <cell r="H154" t="str">
            <v>Total 04305-RIO HURTADO</v>
          </cell>
          <cell r="I154">
            <v>9</v>
          </cell>
          <cell r="J154">
            <v>11</v>
          </cell>
          <cell r="K154">
            <v>22</v>
          </cell>
          <cell r="L154">
            <v>33</v>
          </cell>
          <cell r="M154">
            <v>27</v>
          </cell>
          <cell r="N154">
            <v>76</v>
          </cell>
          <cell r="O154">
            <v>40</v>
          </cell>
          <cell r="P154">
            <v>49</v>
          </cell>
          <cell r="Q154">
            <v>38</v>
          </cell>
          <cell r="R154">
            <v>305</v>
          </cell>
        </row>
        <row r="155">
          <cell r="H155" t="str">
            <v>Total general</v>
          </cell>
          <cell r="I155">
            <v>2759</v>
          </cell>
          <cell r="J155">
            <v>2252</v>
          </cell>
          <cell r="K155">
            <v>4290</v>
          </cell>
          <cell r="L155">
            <v>4230</v>
          </cell>
          <cell r="M155">
            <v>5049</v>
          </cell>
          <cell r="N155">
            <v>5205</v>
          </cell>
          <cell r="O155">
            <v>4846</v>
          </cell>
          <cell r="P155">
            <v>6205</v>
          </cell>
          <cell r="Q155">
            <v>3778</v>
          </cell>
          <cell r="R155">
            <v>38614</v>
          </cell>
        </row>
      </sheetData>
      <sheetData sheetId="18">
        <row r="3">
          <cell r="H3" t="str">
            <v>Suma de Total</v>
          </cell>
        </row>
      </sheetData>
      <sheetData sheetId="19">
        <row r="3">
          <cell r="H3" t="str">
            <v>Suma de Total</v>
          </cell>
        </row>
      </sheetData>
      <sheetData sheetId="20">
        <row r="3">
          <cell r="H3" t="str">
            <v>Suma de Total</v>
          </cell>
        </row>
      </sheetData>
      <sheetData sheetId="21">
        <row r="3">
          <cell r="H3" t="str">
            <v>Suma de Total</v>
          </cell>
        </row>
      </sheetData>
      <sheetData sheetId="22">
        <row r="3">
          <cell r="H3" t="str">
            <v>Suma de Total</v>
          </cell>
        </row>
      </sheetData>
      <sheetData sheetId="23">
        <row r="3">
          <cell r="H3" t="str">
            <v>Suma de Total</v>
          </cell>
        </row>
      </sheetData>
      <sheetData sheetId="24">
        <row r="3">
          <cell r="H3" t="str">
            <v>Suma de Total</v>
          </cell>
        </row>
      </sheetData>
      <sheetData sheetId="25">
        <row r="3">
          <cell r="H3" t="str">
            <v>Suma de Total</v>
          </cell>
        </row>
      </sheetData>
      <sheetData sheetId="26">
        <row r="3">
          <cell r="H3" t="str">
            <v>Suma de Total</v>
          </cell>
        </row>
      </sheetData>
      <sheetData sheetId="27">
        <row r="3">
          <cell r="H3" t="str">
            <v>Suma de Total</v>
          </cell>
        </row>
      </sheetData>
      <sheetData sheetId="28">
        <row r="3">
          <cell r="H3" t="str">
            <v>Suma de Total</v>
          </cell>
        </row>
      </sheetData>
      <sheetData sheetId="29">
        <row r="3">
          <cell r="H3" t="str">
            <v>Suma de Total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55"/>
  <sheetViews>
    <sheetView showGridLines="0" tabSelected="1" zoomScale="80" zoomScaleNormal="80" workbookViewId="0">
      <pane xSplit="1" ySplit="11" topLeftCell="B12" activePane="bottomRight" state="frozen"/>
      <selection activeCell="E12" sqref="E12"/>
      <selection pane="topRight" activeCell="E12" sqref="E12"/>
      <selection pane="bottomLeft" activeCell="E12" sqref="E12"/>
      <selection pane="bottomRight" activeCell="B12" sqref="B12"/>
    </sheetView>
  </sheetViews>
  <sheetFormatPr baseColWidth="10" defaultRowHeight="15" x14ac:dyDescent="0.25"/>
  <cols>
    <col min="1" max="1" width="18" style="152" customWidth="1"/>
    <col min="2" max="4" width="11.85546875" style="152" bestFit="1" customWidth="1"/>
    <col min="5" max="5" width="12.42578125" style="152" bestFit="1" customWidth="1"/>
    <col min="6" max="6" width="12.5703125" style="152" bestFit="1" customWidth="1"/>
    <col min="7" max="7" width="11.85546875" style="152" bestFit="1" customWidth="1"/>
    <col min="8" max="8" width="12.140625" style="152" customWidth="1"/>
    <col min="9" max="9" width="12.140625" style="152" bestFit="1" customWidth="1"/>
    <col min="10" max="10" width="13.140625" style="152" customWidth="1"/>
    <col min="11" max="11" width="13.28515625" style="152" bestFit="1" customWidth="1"/>
    <col min="12" max="12" width="15.85546875" style="152" customWidth="1"/>
    <col min="13" max="13" width="15" style="152" customWidth="1"/>
    <col min="14" max="14" width="15.7109375" style="152" bestFit="1" customWidth="1"/>
    <col min="15" max="15" width="15.85546875" style="152" customWidth="1"/>
    <col min="16" max="16" width="15" style="152" customWidth="1"/>
    <col min="17" max="17" width="15.7109375" style="152" bestFit="1" customWidth="1"/>
    <col min="18" max="18" width="15.85546875" style="152" customWidth="1"/>
    <col min="19" max="19" width="15" style="152" customWidth="1"/>
    <col min="20" max="20" width="15.7109375" style="152" bestFit="1" customWidth="1"/>
    <col min="21" max="21" width="16.42578125" style="152" hidden="1" customWidth="1"/>
    <col min="22" max="22" width="17.140625" style="152" customWidth="1"/>
    <col min="23" max="16384" width="11.42578125" style="152"/>
  </cols>
  <sheetData>
    <row r="1" spans="1:22" x14ac:dyDescent="0.25">
      <c r="A1" s="138" t="s">
        <v>273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</row>
    <row r="2" spans="1:22" x14ac:dyDescent="0.25">
      <c r="A2" s="138" t="s">
        <v>274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</row>
    <row r="3" spans="1:22" x14ac:dyDescent="0.25">
      <c r="A3" s="138" t="s">
        <v>275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</row>
    <row r="4" spans="1:22" x14ac:dyDescent="0.25">
      <c r="A4" s="138" t="s">
        <v>276</v>
      </c>
      <c r="B4" s="140"/>
      <c r="C4" s="141"/>
      <c r="D4" s="141"/>
      <c r="E4" s="140"/>
      <c r="F4" s="140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</row>
    <row r="5" spans="1:22" ht="21" customHeight="1" x14ac:dyDescent="0.25">
      <c r="A5" s="287" t="s">
        <v>0</v>
      </c>
      <c r="B5" s="280" t="s">
        <v>395</v>
      </c>
      <c r="C5" s="281"/>
      <c r="D5" s="281"/>
      <c r="E5" s="281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81"/>
      <c r="S5" s="281"/>
      <c r="T5" s="281"/>
      <c r="U5" s="281"/>
    </row>
    <row r="6" spans="1:22" ht="10.5" customHeight="1" x14ac:dyDescent="0.25">
      <c r="A6" s="288"/>
      <c r="B6" s="280" t="s">
        <v>397</v>
      </c>
      <c r="C6" s="281"/>
      <c r="D6" s="281"/>
      <c r="E6" s="281"/>
      <c r="F6" s="281"/>
      <c r="G6" s="281"/>
      <c r="H6" s="281"/>
      <c r="I6" s="281"/>
      <c r="J6" s="281"/>
      <c r="K6" s="281"/>
      <c r="L6" s="281"/>
      <c r="M6" s="281"/>
      <c r="N6" s="281"/>
      <c r="O6" s="281"/>
      <c r="P6" s="281"/>
      <c r="Q6" s="281"/>
      <c r="R6" s="281"/>
      <c r="S6" s="281"/>
      <c r="T6" s="281"/>
      <c r="U6" s="281"/>
    </row>
    <row r="7" spans="1:22" x14ac:dyDescent="0.25">
      <c r="A7" s="288"/>
      <c r="B7" s="280"/>
      <c r="C7" s="281"/>
      <c r="D7" s="281"/>
      <c r="E7" s="281"/>
      <c r="F7" s="281"/>
      <c r="G7" s="281"/>
      <c r="H7" s="281"/>
      <c r="I7" s="281"/>
      <c r="J7" s="281"/>
      <c r="K7" s="281"/>
      <c r="L7" s="281"/>
      <c r="M7" s="281"/>
      <c r="N7" s="281"/>
      <c r="O7" s="281"/>
      <c r="P7" s="281"/>
      <c r="Q7" s="281"/>
      <c r="R7" s="281"/>
      <c r="S7" s="281"/>
      <c r="T7" s="281"/>
      <c r="U7" s="281"/>
    </row>
    <row r="8" spans="1:22" ht="23.25" customHeight="1" x14ac:dyDescent="0.25">
      <c r="A8" s="288"/>
      <c r="B8" s="282" t="s">
        <v>373</v>
      </c>
      <c r="C8" s="283"/>
      <c r="D8" s="283"/>
      <c r="E8" s="283"/>
      <c r="F8" s="283"/>
      <c r="G8" s="283"/>
      <c r="H8" s="283"/>
      <c r="I8" s="283"/>
      <c r="J8" s="283"/>
      <c r="K8" s="283"/>
      <c r="L8" s="283"/>
      <c r="M8" s="283"/>
      <c r="N8" s="283"/>
      <c r="O8" s="283"/>
      <c r="P8" s="283"/>
      <c r="Q8" s="283"/>
      <c r="R8" s="283"/>
      <c r="S8" s="283"/>
      <c r="T8" s="283"/>
      <c r="U8" s="283"/>
    </row>
    <row r="9" spans="1:22" ht="25.5" customHeight="1" x14ac:dyDescent="0.25">
      <c r="A9" s="288"/>
      <c r="B9" s="142" t="s">
        <v>245</v>
      </c>
      <c r="C9" s="142" t="s">
        <v>299</v>
      </c>
      <c r="D9" s="142" t="s">
        <v>248</v>
      </c>
      <c r="E9" s="142" t="s">
        <v>249</v>
      </c>
      <c r="F9" s="142" t="s">
        <v>250</v>
      </c>
      <c r="G9" s="142" t="s">
        <v>300</v>
      </c>
      <c r="H9" s="142" t="s">
        <v>301</v>
      </c>
      <c r="I9" s="142" t="s">
        <v>302</v>
      </c>
      <c r="J9" s="142" t="s">
        <v>252</v>
      </c>
      <c r="K9" s="142" t="s">
        <v>253</v>
      </c>
      <c r="L9" s="142" t="s">
        <v>232</v>
      </c>
      <c r="M9" s="142" t="s">
        <v>233</v>
      </c>
      <c r="N9" s="142" t="s">
        <v>260</v>
      </c>
      <c r="O9" s="142" t="s">
        <v>303</v>
      </c>
      <c r="P9" s="142" t="s">
        <v>304</v>
      </c>
      <c r="Q9" s="142" t="s">
        <v>305</v>
      </c>
      <c r="R9" s="142" t="s">
        <v>306</v>
      </c>
      <c r="S9" s="142" t="s">
        <v>307</v>
      </c>
      <c r="T9" s="142" t="s">
        <v>308</v>
      </c>
      <c r="U9" s="277" t="s">
        <v>277</v>
      </c>
      <c r="V9" s="284" t="s">
        <v>389</v>
      </c>
    </row>
    <row r="10" spans="1:22" ht="66" customHeight="1" x14ac:dyDescent="0.25">
      <c r="A10" s="288"/>
      <c r="B10" s="273" t="s">
        <v>375</v>
      </c>
      <c r="C10" s="273" t="s">
        <v>309</v>
      </c>
      <c r="D10" s="273" t="s">
        <v>311</v>
      </c>
      <c r="E10" s="273" t="s">
        <v>312</v>
      </c>
      <c r="F10" s="273" t="s">
        <v>267</v>
      </c>
      <c r="G10" s="273" t="s">
        <v>313</v>
      </c>
      <c r="H10" s="273" t="s">
        <v>261</v>
      </c>
      <c r="I10" s="273" t="s">
        <v>262</v>
      </c>
      <c r="J10" s="273" t="s">
        <v>314</v>
      </c>
      <c r="K10" s="273" t="s">
        <v>315</v>
      </c>
      <c r="L10" s="273" t="s">
        <v>264</v>
      </c>
      <c r="M10" s="273" t="s">
        <v>269</v>
      </c>
      <c r="N10" s="275" t="s">
        <v>268</v>
      </c>
      <c r="O10" s="273" t="s">
        <v>376</v>
      </c>
      <c r="P10" s="273" t="s">
        <v>263</v>
      </c>
      <c r="Q10" s="275" t="s">
        <v>317</v>
      </c>
      <c r="R10" s="273" t="s">
        <v>377</v>
      </c>
      <c r="S10" s="273" t="s">
        <v>378</v>
      </c>
      <c r="T10" s="275" t="s">
        <v>372</v>
      </c>
      <c r="U10" s="278"/>
      <c r="V10" s="285"/>
    </row>
    <row r="11" spans="1:22" ht="60.75" customHeight="1" x14ac:dyDescent="0.25">
      <c r="A11" s="289"/>
      <c r="B11" s="274"/>
      <c r="C11" s="274"/>
      <c r="D11" s="274"/>
      <c r="E11" s="274"/>
      <c r="F11" s="274"/>
      <c r="G11" s="274"/>
      <c r="H11" s="274"/>
      <c r="I11" s="274"/>
      <c r="J11" s="274"/>
      <c r="K11" s="274"/>
      <c r="L11" s="274"/>
      <c r="M11" s="274"/>
      <c r="N11" s="276"/>
      <c r="O11" s="274"/>
      <c r="P11" s="274"/>
      <c r="Q11" s="276"/>
      <c r="R11" s="274"/>
      <c r="S11" s="274"/>
      <c r="T11" s="276"/>
      <c r="U11" s="279"/>
      <c r="V11" s="286"/>
    </row>
    <row r="12" spans="1:22" x14ac:dyDescent="0.25">
      <c r="A12" s="143" t="s">
        <v>216</v>
      </c>
      <c r="B12" s="254">
        <f>+'META 2'!$C$25</f>
        <v>1.2725856839796026</v>
      </c>
      <c r="C12" s="106">
        <f>+'META 3.1'!$C$25</f>
        <v>1.0201429499675114</v>
      </c>
      <c r="D12" s="106">
        <f>+'META 5 '!$C$25</f>
        <v>1.1153115646636433</v>
      </c>
      <c r="E12" s="106">
        <f>+'META 6'!$C$25</f>
        <v>1.0902725376260987</v>
      </c>
      <c r="F12" s="106">
        <f>+'META 7'!$C$25</f>
        <v>1.3251024874031432</v>
      </c>
      <c r="G12" s="106">
        <f>+'META 8.1'!$C$25</f>
        <v>0.93282743204334551</v>
      </c>
      <c r="H12" s="106">
        <f>+'META 8.2'!$C$25</f>
        <v>0.91993571426726006</v>
      </c>
      <c r="I12" s="106">
        <f>+'META 8.3'!$C$25</f>
        <v>0.87847486671744102</v>
      </c>
      <c r="J12" s="106">
        <f>+'META 9'!$C$25</f>
        <v>1.1331130144355959</v>
      </c>
      <c r="K12" s="106">
        <f>+'META 10'!$C$25</f>
        <v>1.1849226804123711</v>
      </c>
      <c r="L12" s="106">
        <f>+'META 11'!$C$25</f>
        <v>1.3540362953692113</v>
      </c>
      <c r="M12" s="106">
        <f>+'META 12'!$C$25</f>
        <v>1.1050224817682743</v>
      </c>
      <c r="N12" s="106">
        <f>+'META 13'!$C$25</f>
        <v>0.75483885948335239</v>
      </c>
      <c r="O12" s="254">
        <f>+'META 14'!$C$25</f>
        <v>1.3825757575757576</v>
      </c>
      <c r="P12" s="106">
        <f>+'META 17'!$C$25</f>
        <v>1.0187791488894307</v>
      </c>
      <c r="Q12" s="254">
        <f>+'META 18'!$C$25</f>
        <v>1.3184931506849313</v>
      </c>
      <c r="R12" s="254">
        <f>+'META 19'!$C$25</f>
        <v>0.8634615384615385</v>
      </c>
      <c r="S12" s="254">
        <f>+'META 20'!$C$25</f>
        <v>0.79661647146309733</v>
      </c>
      <c r="T12" s="106" t="str">
        <f>+'META 21'!$C$25</f>
        <v>SI</v>
      </c>
      <c r="U12" s="107">
        <f>C43*3%+D43*6%+E43*3%+F43*5%+G43*5%+H43*5%+I43*5%+J43*4%+K43*4%+L43*4%+M43*4%+N43*4%+P43*4%+T43*3%</f>
        <v>0.56675545503073632</v>
      </c>
      <c r="V12" s="254">
        <f>+META_GES!$C$25</f>
        <v>1</v>
      </c>
    </row>
    <row r="13" spans="1:22" x14ac:dyDescent="0.25">
      <c r="A13" s="144" t="s">
        <v>210</v>
      </c>
      <c r="B13" s="254">
        <f>+'META 2'!$C$37</f>
        <v>0.54127392238196304</v>
      </c>
      <c r="C13" s="106">
        <f>+'META 3.1'!$C$37</f>
        <v>1.016641532333167</v>
      </c>
      <c r="D13" s="106">
        <f>+'META 5 '!$C$37</f>
        <v>1.0487523142775406</v>
      </c>
      <c r="E13" s="106">
        <f>+'META 6'!$C$37</f>
        <v>1.1536440150569873</v>
      </c>
      <c r="F13" s="106">
        <f>+'META 7'!$C$37</f>
        <v>1.1056906185660178</v>
      </c>
      <c r="G13" s="106">
        <f>+'META 8.1'!$C$37</f>
        <v>0.99488439358105374</v>
      </c>
      <c r="H13" s="106">
        <f>+'META 8.2'!$C$37</f>
        <v>1.0382333852815406</v>
      </c>
      <c r="I13" s="106">
        <f>+'META 8.3'!$C$37</f>
        <v>1.1121212121212121</v>
      </c>
      <c r="J13" s="106">
        <f>+'META 9'!$C$37</f>
        <v>1.0435103611268781</v>
      </c>
      <c r="K13" s="106">
        <f>+'META 10'!$C$37</f>
        <v>1.2097186700767264</v>
      </c>
      <c r="L13" s="106">
        <f>+'META 11'!$C$37</f>
        <v>1.321143501648447</v>
      </c>
      <c r="M13" s="106">
        <f>+'META 12'!$C$37</f>
        <v>1.1040012324703365</v>
      </c>
      <c r="N13" s="106">
        <f>+'META 13'!$C$37</f>
        <v>0.87512360522623733</v>
      </c>
      <c r="O13" s="254">
        <f>+'META 14'!$C$37</f>
        <v>1.2583612040133778</v>
      </c>
      <c r="P13" s="106">
        <f>+'META 17'!$C$37</f>
        <v>0.95749248010483101</v>
      </c>
      <c r="Q13" s="254">
        <f>+'META 18'!$C$37</f>
        <v>1.2317607003891051</v>
      </c>
      <c r="R13" s="254">
        <f>+'META 19'!$C$37</f>
        <v>1.0899843505477309</v>
      </c>
      <c r="S13" s="254">
        <f>+'META 20'!$C$37</f>
        <v>0.74743892828999203</v>
      </c>
      <c r="T13" s="106" t="str">
        <f>+'META 21'!$C$37</f>
        <v>SI</v>
      </c>
      <c r="U13" s="107">
        <f t="shared" ref="U13:U23" si="0">C44*3%+D44*6%+E44*3%+F44*5%+G44*5%+H44*5%+I44*5%+J44*4%+K44*4%+L44*4%+M44*4%+N44*4%+P44*4%+T44*3%</f>
        <v>0.58304886309229542</v>
      </c>
      <c r="V13" s="479">
        <f>+META_GES!$C$37</f>
        <v>0.99992487416422504</v>
      </c>
    </row>
    <row r="14" spans="1:22" x14ac:dyDescent="0.25">
      <c r="A14" s="144" t="s">
        <v>223</v>
      </c>
      <c r="B14" s="254">
        <f>+'META 2'!$C$48</f>
        <v>1.6667768061031936</v>
      </c>
      <c r="C14" s="106">
        <f>+'META 3.1'!$C$48</f>
        <v>1.0204081632653061</v>
      </c>
      <c r="D14" s="106">
        <f>+'META 5 '!$C$48</f>
        <v>0.96985132158590293</v>
      </c>
      <c r="E14" s="106">
        <f>+'META 6'!$C$48</f>
        <v>2.0176610978520286</v>
      </c>
      <c r="F14" s="106">
        <f>+'META 7'!$C$48</f>
        <v>1.2059077446055146</v>
      </c>
      <c r="G14" s="106">
        <f>+'META 8.1'!$C$48</f>
        <v>1.0701730144849628</v>
      </c>
      <c r="H14" s="106">
        <f>+'META 8.2'!$C$48</f>
        <v>1.2179710804388491</v>
      </c>
      <c r="I14" s="106">
        <f>+'META 8.3'!$C$48</f>
        <v>1.2668918918918919</v>
      </c>
      <c r="J14" s="106">
        <f>+'META 9'!$C$48</f>
        <v>1.1432269197584124</v>
      </c>
      <c r="K14" s="106">
        <f>+'META 10'!$C$48</f>
        <v>1.2683823529411764</v>
      </c>
      <c r="L14" s="106">
        <f>+'META 11'!$C$48</f>
        <v>1.3846409574468084</v>
      </c>
      <c r="M14" s="106">
        <f>+'META 12'!$C$48</f>
        <v>0.97651226531422031</v>
      </c>
      <c r="N14" s="106">
        <f>+'META 13'!$C$48</f>
        <v>0.91860997704440817</v>
      </c>
      <c r="O14" s="254">
        <f>+'META 14'!$C$48</f>
        <v>1.227390180878553</v>
      </c>
      <c r="P14" s="106">
        <f>+'META 17'!$C$48</f>
        <v>0.99435215946843847</v>
      </c>
      <c r="Q14" s="254">
        <f>+'META 18'!$C$48</f>
        <v>1.0634328358208953</v>
      </c>
      <c r="R14" s="254">
        <f>+'META 19'!$C$48</f>
        <v>0.95969773299748118</v>
      </c>
      <c r="S14" s="254">
        <f>+'META 20'!$C$48</f>
        <v>0.8222036727879799</v>
      </c>
      <c r="T14" s="106" t="str">
        <f>+'META 21'!$C$48</f>
        <v>SI</v>
      </c>
      <c r="U14" s="107">
        <f t="shared" si="0"/>
        <v>0.5837700553682369</v>
      </c>
      <c r="V14" s="254">
        <f>+META_GES!$C$48</f>
        <v>1</v>
      </c>
    </row>
    <row r="15" spans="1:22" x14ac:dyDescent="0.25">
      <c r="A15" s="144" t="s">
        <v>215</v>
      </c>
      <c r="B15" s="254">
        <f>+'META 2'!$C$62</f>
        <v>1.3675947166614406</v>
      </c>
      <c r="C15" s="106">
        <f>+'META 3.1'!$C$62</f>
        <v>1.0196078431372551</v>
      </c>
      <c r="D15" s="106">
        <f>+'META 5 '!$C$62</f>
        <v>1.0127855193219364</v>
      </c>
      <c r="E15" s="255">
        <f>+'META 6'!$C$62</f>
        <v>1.5</v>
      </c>
      <c r="F15" s="106">
        <f>+'META 7'!$C$62</f>
        <v>1.0629724894819406</v>
      </c>
      <c r="G15" s="106">
        <f>+'META 8.1'!$C$62</f>
        <v>0.77632467727409182</v>
      </c>
      <c r="H15" s="106">
        <f>+'META 8.2'!$C$62</f>
        <v>0.65241151433691758</v>
      </c>
      <c r="I15" s="106">
        <f>+'META 8.3'!$C$62</f>
        <v>1.1708860759493669</v>
      </c>
      <c r="J15" s="106">
        <f>+'META 9'!$C$62</f>
        <v>1.1687306501547987</v>
      </c>
      <c r="K15" s="106">
        <f>+'META 10'!$C$62</f>
        <v>1.8675595238095237</v>
      </c>
      <c r="L15" s="106">
        <f>+'META 11'!$C$62</f>
        <v>1.4938307873090479</v>
      </c>
      <c r="M15" s="106">
        <f>+'META 12'!$C$62</f>
        <v>0.93056744163096883</v>
      </c>
      <c r="N15" s="106">
        <f>+'META 13'!$C$62</f>
        <v>0.8063601114976322</v>
      </c>
      <c r="O15" s="254">
        <f>+'META 14'!$C$62</f>
        <v>0.40509259259259256</v>
      </c>
      <c r="P15" s="106">
        <f>+'META 17'!$C$62</f>
        <v>0.97636744806556131</v>
      </c>
      <c r="Q15" s="254">
        <f>+'META 18'!$C$62</f>
        <v>1.0582010582010581</v>
      </c>
      <c r="R15" s="254">
        <f>+'META 19'!$C$62</f>
        <v>0.78640776699029125</v>
      </c>
      <c r="S15" s="254">
        <f>+'META 20'!$C$62</f>
        <v>1.0688836104513064</v>
      </c>
      <c r="T15" s="106" t="str">
        <f>+'META 21'!$C$62</f>
        <v>SI</v>
      </c>
      <c r="U15" s="188">
        <f t="shared" si="0"/>
        <v>0.54996860962831695</v>
      </c>
      <c r="V15" s="254">
        <f>+META_GES!$C$62</f>
        <v>1</v>
      </c>
    </row>
    <row r="16" spans="1:22" x14ac:dyDescent="0.25">
      <c r="A16" s="144" t="s">
        <v>211</v>
      </c>
      <c r="B16" s="254">
        <f>+'META 2'!$C$73</f>
        <v>1.2472324769748511</v>
      </c>
      <c r="C16" s="106">
        <f>+'META 3.1'!$C$73</f>
        <v>1.019522776572668</v>
      </c>
      <c r="D16" s="106">
        <f>+'META 5 '!$C$73</f>
        <v>1.1108755801499464</v>
      </c>
      <c r="E16" s="106">
        <f>+'META 6'!$C$73</f>
        <v>1.0879882944351467</v>
      </c>
      <c r="F16" s="106">
        <f>+'META 7'!$C$73</f>
        <v>0.96737606806352905</v>
      </c>
      <c r="G16" s="106">
        <f>+'META 8.1'!$C$73</f>
        <v>1.3497033618984839</v>
      </c>
      <c r="H16" s="106">
        <f>+'META 8.2'!$C$73</f>
        <v>1.2421670603591168</v>
      </c>
      <c r="I16" s="106">
        <f>+'META 8.3'!$C$73</f>
        <v>0.99320543565147879</v>
      </c>
      <c r="J16" s="106">
        <f>+'META 9'!$C$73</f>
        <v>1.2605274822695034</v>
      </c>
      <c r="K16" s="106">
        <f>+'META 10'!$C$73</f>
        <v>1.1363636363636365</v>
      </c>
      <c r="L16" s="106">
        <f>+'META 11'!$C$73</f>
        <v>1.6862101313320825</v>
      </c>
      <c r="M16" s="106">
        <f>+'META 12'!$C$73</f>
        <v>0.93978177412857689</v>
      </c>
      <c r="N16" s="106">
        <f>+'META 13'!$C$73</f>
        <v>1.0349362348089171</v>
      </c>
      <c r="O16" s="254">
        <f>+'META 14'!$C$73</f>
        <v>1.3888888888888886</v>
      </c>
      <c r="P16" s="106">
        <f>+'META 17'!$C$73</f>
        <v>1.0021978021978022</v>
      </c>
      <c r="Q16" s="254">
        <f>+'META 18'!$C$73</f>
        <v>1.2254901960784315</v>
      </c>
      <c r="R16" s="254">
        <f>+'META 19'!$C$73</f>
        <v>1.32</v>
      </c>
      <c r="S16" s="254">
        <f>+'META 20'!$C$73</f>
        <v>1.167753960857409</v>
      </c>
      <c r="T16" s="106" t="str">
        <f>+'META 21'!$C$73</f>
        <v>SI</v>
      </c>
      <c r="U16" s="107">
        <f t="shared" si="0"/>
        <v>0.58562034615089342</v>
      </c>
      <c r="V16" s="254">
        <f>+META_GES!$C$73</f>
        <v>1</v>
      </c>
    </row>
    <row r="17" spans="1:22" x14ac:dyDescent="0.25">
      <c r="A17" s="144" t="s">
        <v>217</v>
      </c>
      <c r="B17" s="255">
        <f>+'META 2'!$C$79</f>
        <v>1.526796930747927</v>
      </c>
      <c r="C17" s="255">
        <f>+'META 3.1'!$C$79</f>
        <v>1.015625</v>
      </c>
      <c r="D17" s="106">
        <f>+'META 5 '!$C$79</f>
        <v>0.84722552988806865</v>
      </c>
      <c r="E17" s="106">
        <f>+'META 6'!$C$79</f>
        <v>1.6735822720517695</v>
      </c>
      <c r="F17" s="106">
        <f>+'META 7'!$C$79</f>
        <v>1.8887629503691108</v>
      </c>
      <c r="G17" s="106">
        <f>+'META 8.1'!$C$79</f>
        <v>1.0688496759427395</v>
      </c>
      <c r="H17" s="106">
        <f>+'META 8.2'!$C$79</f>
        <v>1.0789473684210527</v>
      </c>
      <c r="I17" s="106">
        <f>+'META 8.3'!$C$79</f>
        <v>1.1264822134387351</v>
      </c>
      <c r="J17" s="106">
        <f>+'META 9'!$C$79</f>
        <v>1.2156750572082378</v>
      </c>
      <c r="K17" s="106">
        <f>+'META 10'!$C$79</f>
        <v>1.5625</v>
      </c>
      <c r="L17" s="106">
        <f>+'META 11'!$C$79</f>
        <v>1.26008064516129</v>
      </c>
      <c r="M17" s="106">
        <f>+'META 12'!$C$79</f>
        <v>0.33465410152066827</v>
      </c>
      <c r="N17" s="106">
        <f>+'META 13'!$C$79</f>
        <v>0.78266080679247418</v>
      </c>
      <c r="O17" s="254">
        <f>+'META 14'!$C$79</f>
        <v>0.16927083333333331</v>
      </c>
      <c r="P17" s="106">
        <f>+'META 17'!$C$79</f>
        <v>0.89144471347861176</v>
      </c>
      <c r="Q17" s="254">
        <f>+'META 18'!$C$79</f>
        <v>1.3888888888888888</v>
      </c>
      <c r="R17" s="254">
        <f>+'META 19'!$C$79</f>
        <v>0.74691358024691357</v>
      </c>
      <c r="S17" s="254">
        <f>+'META 20'!$C$79</f>
        <v>0.9297385620915033</v>
      </c>
      <c r="T17" s="106" t="str">
        <f>+'META 21'!$C$79</f>
        <v>SI</v>
      </c>
      <c r="U17" s="188">
        <f t="shared" si="0"/>
        <v>0.54118391666495425</v>
      </c>
      <c r="V17" s="254">
        <f>+META_GES!$C$79</f>
        <v>1</v>
      </c>
    </row>
    <row r="18" spans="1:22" x14ac:dyDescent="0.25">
      <c r="A18" s="144" t="s">
        <v>222</v>
      </c>
      <c r="B18" s="255">
        <f>+'META 2'!$C$90</f>
        <v>2.107469852926434</v>
      </c>
      <c r="C18" s="255">
        <f>+'META 3.1'!$C$90</f>
        <v>1.0204081632653061</v>
      </c>
      <c r="D18" s="106">
        <f>+'META 5 '!$C$90</f>
        <v>0.97759735078199805</v>
      </c>
      <c r="E18" s="106">
        <f>+'META 6'!$C$90</f>
        <v>1.5987251801795876</v>
      </c>
      <c r="F18" s="106">
        <f>+'META 7'!$C$90</f>
        <v>0.96064493106961146</v>
      </c>
      <c r="G18" s="106">
        <f>+'META 8.1'!$C$90</f>
        <v>0.99841908339746455</v>
      </c>
      <c r="H18" s="106">
        <f>+'META 8.2'!$C$90</f>
        <v>1.2031440316686968</v>
      </c>
      <c r="I18" s="106">
        <f>+'META 8.3'!$C$90</f>
        <v>0.99774774774774777</v>
      </c>
      <c r="J18" s="106">
        <f>+'META 9'!$C$90</f>
        <v>1.0606591865357642</v>
      </c>
      <c r="K18" s="106">
        <f>+'META 10'!$C$90</f>
        <v>0.38702928870292885</v>
      </c>
      <c r="L18" s="106">
        <f>+'META 11'!$C$90</f>
        <v>2.4728997289972896</v>
      </c>
      <c r="M18" s="106">
        <f>+'META 12'!$C$90</f>
        <v>1.2614954798211773</v>
      </c>
      <c r="N18" s="106">
        <f>+'META 13'!$C$90</f>
        <v>0.84915578555083537</v>
      </c>
      <c r="O18" s="254">
        <f>+'META 14'!$C$90</f>
        <v>1.3858695652173911</v>
      </c>
      <c r="P18" s="106">
        <f>+'META 17'!$C$90</f>
        <v>1.0321312991215905</v>
      </c>
      <c r="Q18" s="254">
        <f>+'META 18'!$C$90</f>
        <v>1.3784246575342463</v>
      </c>
      <c r="R18" s="254">
        <f>+'META 19'!$C$90</f>
        <v>1.0247252747252746</v>
      </c>
      <c r="S18" s="254">
        <f>+'META 20'!$C$90</f>
        <v>0.93031358885017412</v>
      </c>
      <c r="T18" s="106" t="str">
        <f>+'META 21'!$C$90</f>
        <v>SI</v>
      </c>
      <c r="U18" s="188">
        <f t="shared" si="0"/>
        <v>0.55594383212781162</v>
      </c>
      <c r="V18" s="254">
        <f>+META_GES!$C$90</f>
        <v>1</v>
      </c>
    </row>
    <row r="19" spans="1:22" x14ac:dyDescent="0.25">
      <c r="A19" s="144" t="s">
        <v>219</v>
      </c>
      <c r="B19" s="254">
        <f>+'META 2'!$C$109</f>
        <v>1.4063575700939617</v>
      </c>
      <c r="C19" s="106">
        <f>+'META 3.1'!$C$109</f>
        <v>1.0198675496688741</v>
      </c>
      <c r="D19" s="106">
        <f>+'META 5 '!$C$109</f>
        <v>1.3292724800986655</v>
      </c>
      <c r="E19" s="106">
        <f>+'META 6'!$C$109</f>
        <v>1.2826853034158545</v>
      </c>
      <c r="F19" s="106">
        <f>+'META 7'!$C$109</f>
        <v>1.0831998377930074</v>
      </c>
      <c r="G19" s="106">
        <f>+'META 8.1'!$C$109</f>
        <v>1.1687901194065404</v>
      </c>
      <c r="H19" s="106">
        <f>+'META 8.2'!$C$109</f>
        <v>1.2784170968394322</v>
      </c>
      <c r="I19" s="106">
        <f>+'META 8.3'!$C$109</f>
        <v>1.28885248655914</v>
      </c>
      <c r="J19" s="106">
        <f>+'META 9'!$C$109</f>
        <v>1.0568039720177642</v>
      </c>
      <c r="K19" s="106">
        <f>+'META 10'!$C$109</f>
        <v>2.0239791073124409</v>
      </c>
      <c r="L19" s="106">
        <f>+'META 11'!$C$109</f>
        <v>1.2665822030108809</v>
      </c>
      <c r="M19" s="106">
        <f>+'META 12'!$C$109</f>
        <v>1.1450987685897056</v>
      </c>
      <c r="N19" s="106">
        <f>+'META 13'!$C$109</f>
        <v>0.839213938548383</v>
      </c>
      <c r="O19" s="254">
        <f>+'META 14'!$C$109</f>
        <v>0.67313664596273282</v>
      </c>
      <c r="P19" s="106">
        <f>+'META 17'!$C$109</f>
        <v>1.0344097123482445</v>
      </c>
      <c r="Q19" s="254">
        <f>+'META 18'!$C$109</f>
        <v>1.1519607843137256</v>
      </c>
      <c r="R19" s="254">
        <f>+'META 19'!$C$109</f>
        <v>1.0060048038430744</v>
      </c>
      <c r="S19" s="254">
        <f>+'META 20'!$C$109</f>
        <v>0.94191980558930744</v>
      </c>
      <c r="T19" s="106" t="str">
        <f>+'META 21'!$C$109</f>
        <v>SI</v>
      </c>
      <c r="U19" s="107">
        <f t="shared" si="0"/>
        <v>0.58356855754193526</v>
      </c>
      <c r="V19" s="254">
        <f>+META_GES!$C$108</f>
        <v>1</v>
      </c>
    </row>
    <row r="20" spans="1:22" x14ac:dyDescent="0.25">
      <c r="A20" s="144" t="s">
        <v>272</v>
      </c>
      <c r="B20" s="254">
        <f>+'META 2'!$C$122</f>
        <v>2.1159666303750533</v>
      </c>
      <c r="C20" s="106">
        <f>+'META 3.1'!$C$122</f>
        <v>1.0160427807486632</v>
      </c>
      <c r="D20" s="106">
        <f>+'META 5 '!$C$122</f>
        <v>0.93164298669891177</v>
      </c>
      <c r="E20" s="106">
        <f>+'META 6'!$C$122</f>
        <v>1.6554667791991002</v>
      </c>
      <c r="F20" s="106">
        <f>+'META 7'!$C$122</f>
        <v>1.0196296332468278</v>
      </c>
      <c r="G20" s="106">
        <f>+'META 8.1'!$C$122</f>
        <v>1.0017538916608311</v>
      </c>
      <c r="H20" s="106">
        <f>+'META 8.2'!$C$122</f>
        <v>1.0616764132553607</v>
      </c>
      <c r="I20" s="106">
        <f>+'META 8.3'!$C$122</f>
        <v>0.96097417840375576</v>
      </c>
      <c r="J20" s="106">
        <f>+'META 9'!$C$122</f>
        <v>1.3157894736842106</v>
      </c>
      <c r="K20" s="106">
        <f>+'META 10'!$C$122</f>
        <v>1.208333333333333</v>
      </c>
      <c r="L20" s="106">
        <f>+'META 11'!$C$122</f>
        <v>1.3688524590163933</v>
      </c>
      <c r="M20" s="106">
        <f>+'META 12'!$C$122</f>
        <v>0.89767480413071354</v>
      </c>
      <c r="N20" s="106">
        <f>+'META 13'!$C$122</f>
        <v>0.96145981026511551</v>
      </c>
      <c r="O20" s="254">
        <f>+'META 14'!$C$122</f>
        <v>1.1420008267879289</v>
      </c>
      <c r="P20" s="106">
        <f>+'META 17'!$C$122</f>
        <v>1.1111111111111112</v>
      </c>
      <c r="Q20" s="254">
        <f>+'META 18'!$C$122</f>
        <v>0.86111111111111105</v>
      </c>
      <c r="R20" s="254">
        <f>+'META 19'!$C$122</f>
        <v>0.68306010928961758</v>
      </c>
      <c r="S20" s="254">
        <f>+'META 20'!$C$122</f>
        <v>0.77038895859473022</v>
      </c>
      <c r="T20" s="106" t="str">
        <f>+'META 21'!$C$122</f>
        <v>SI</v>
      </c>
      <c r="U20" s="107">
        <f t="shared" si="0"/>
        <v>0.57831267269795561</v>
      </c>
      <c r="V20" s="254">
        <f>+META_GES!$C$121</f>
        <v>1</v>
      </c>
    </row>
    <row r="21" spans="1:22" x14ac:dyDescent="0.25">
      <c r="A21" s="144" t="s">
        <v>218</v>
      </c>
      <c r="B21" s="254">
        <f>+'META 2'!$C$136</f>
        <v>1.5449412904394662</v>
      </c>
      <c r="C21" s="106">
        <f>+'META 3.1'!$C$136</f>
        <v>1.0189982728842832</v>
      </c>
      <c r="D21" s="106">
        <f>+'META 5 '!$C$136</f>
        <v>1.0691463011889035</v>
      </c>
      <c r="E21" s="106">
        <f>+'META 6'!$C$136</f>
        <v>1.3818064345489671</v>
      </c>
      <c r="F21" s="106">
        <f>+'META 7'!$C$136</f>
        <v>1.0549644077242446</v>
      </c>
      <c r="G21" s="106">
        <f>+'META 8.1'!$C$136</f>
        <v>0.75010715816545215</v>
      </c>
      <c r="H21" s="106">
        <f>+'META 8.2'!$C$136</f>
        <v>0.79549767109150182</v>
      </c>
      <c r="I21" s="106">
        <f>+'META 8.3'!$C$136</f>
        <v>0.94052330694810893</v>
      </c>
      <c r="J21" s="106">
        <f>+'META 9'!$C$136</f>
        <v>1.026739918702309</v>
      </c>
      <c r="K21" s="106">
        <f>+'META 10'!$C$136</f>
        <v>1.3383152173913042</v>
      </c>
      <c r="L21" s="106">
        <f>+'META 11'!$C$136</f>
        <v>1.0549343704423917</v>
      </c>
      <c r="M21" s="106">
        <f>+'META 12'!$C$136</f>
        <v>0.90567602674700354</v>
      </c>
      <c r="N21" s="106">
        <f>+'META 13'!$C$136</f>
        <v>0.78583915484598432</v>
      </c>
      <c r="O21" s="254">
        <f>+'META 14'!$C$136</f>
        <v>1.3888888888888886</v>
      </c>
      <c r="P21" s="106">
        <f>+'META 17'!$C$136</f>
        <v>0.98490037359900373</v>
      </c>
      <c r="Q21" s="254">
        <f>+'META 18'!$C$136</f>
        <v>1.4094650205761314</v>
      </c>
      <c r="R21" s="254">
        <f>+'META 19'!$C$136</f>
        <v>0.91345029239766073</v>
      </c>
      <c r="S21" s="254">
        <f>+'META 20'!$C$136</f>
        <v>0.78569017887276416</v>
      </c>
      <c r="T21" s="106" t="str">
        <f>+'META 21'!$C$136</f>
        <v>SI</v>
      </c>
      <c r="U21" s="107">
        <f t="shared" si="0"/>
        <v>0.55136302901793266</v>
      </c>
      <c r="V21" s="254">
        <f>+META_GES!$C$135</f>
        <v>1</v>
      </c>
    </row>
    <row r="22" spans="1:22" x14ac:dyDescent="0.25">
      <c r="A22" s="144" t="s">
        <v>220</v>
      </c>
      <c r="B22" s="254">
        <f>+'META 2'!$C$141</f>
        <v>0.66137182967232999</v>
      </c>
      <c r="C22" s="106">
        <f>+'META 3.1'!$C$141</f>
        <v>0.92165898617511521</v>
      </c>
      <c r="D22" s="106">
        <f>+'META 5 '!$C$141</f>
        <v>1.0139244558258642</v>
      </c>
      <c r="E22" s="106">
        <f>+'META 6'!$C$141</f>
        <v>0.97760404403734258</v>
      </c>
      <c r="F22" s="106">
        <f>+'META 7'!$C$141</f>
        <v>1.2551084437187952</v>
      </c>
      <c r="G22" s="106">
        <f>+'META 8.1'!$C$141</f>
        <v>1.2659560651601169</v>
      </c>
      <c r="H22" s="106">
        <f>+'META 8.2'!$C$141</f>
        <v>0.87631138146874721</v>
      </c>
      <c r="I22" s="106">
        <f>+'META 8.3'!$C$141</f>
        <v>1.142756680731364</v>
      </c>
      <c r="J22" s="106">
        <f>+'META 9'!$C$141</f>
        <v>1.0601416498035947</v>
      </c>
      <c r="K22" s="106">
        <f>+'META 10'!$C$141</f>
        <v>0.92153284671532854</v>
      </c>
      <c r="L22" s="106">
        <f>+'META 11'!$C$141</f>
        <v>1.0519645120405576</v>
      </c>
      <c r="M22" s="106">
        <f>+'META 12'!$C$141</f>
        <v>1.248575107534158</v>
      </c>
      <c r="N22" s="106">
        <f>+'META 13'!$C$141</f>
        <v>0.96356011735404168</v>
      </c>
      <c r="O22" s="254">
        <f>+'META 14'!$C$141</f>
        <v>1.3851351351351349</v>
      </c>
      <c r="P22" s="106">
        <f>+'META 17'!$C$141</f>
        <v>0.90403805987468089</v>
      </c>
      <c r="Q22" s="254">
        <f>+'META 18'!$C$141</f>
        <v>1.1842105263157894</v>
      </c>
      <c r="R22" s="254">
        <f>+'META 19'!$C$141</f>
        <v>1.0121212121212122</v>
      </c>
      <c r="S22" s="254">
        <f>+'META 20'!$C$141</f>
        <v>0.85097001763668434</v>
      </c>
      <c r="T22" s="106" t="str">
        <f>+'META 21'!$C$141</f>
        <v>SI</v>
      </c>
      <c r="U22" s="107">
        <f t="shared" si="0"/>
        <v>0.57235870093757313</v>
      </c>
      <c r="V22" s="254">
        <f>+META_GES!$C$140</f>
        <v>1</v>
      </c>
    </row>
    <row r="23" spans="1:22" x14ac:dyDescent="0.25">
      <c r="A23" s="195" t="s">
        <v>221</v>
      </c>
      <c r="B23" s="255">
        <f>+'META 2'!$C$149</f>
        <v>0.51055679507723117</v>
      </c>
      <c r="C23" s="255">
        <f>+'META 3.1'!$C$149</f>
        <v>1.0204081632653059</v>
      </c>
      <c r="D23" s="106">
        <f>+'META 5 '!$C$149</f>
        <v>0.83779931584948686</v>
      </c>
      <c r="E23" s="106">
        <f>+'META 6'!$C$149</f>
        <v>1.4553214666188701</v>
      </c>
      <c r="F23" s="106">
        <f>+'META 7'!$C$149</f>
        <v>1.0513155937026972</v>
      </c>
      <c r="G23" s="106">
        <f>+'META 8.1'!$C$149</f>
        <v>0.97749019607843135</v>
      </c>
      <c r="H23" s="106">
        <f>+'META 8.2'!$C$149</f>
        <v>0.65377454299255244</v>
      </c>
      <c r="I23" s="106">
        <f>+'META 8.3'!$C$149</f>
        <v>0.9361233480176212</v>
      </c>
      <c r="J23" s="106">
        <f>+'META 9'!$C$149</f>
        <v>1.0750258264462809</v>
      </c>
      <c r="K23" s="106">
        <f>+'META 10'!$C$149</f>
        <v>0.64655172413793105</v>
      </c>
      <c r="L23" s="106">
        <f>+'META 11'!$C$149</f>
        <v>1.6616465863453818</v>
      </c>
      <c r="M23" s="106">
        <f>+'META 12'!$C$149</f>
        <v>1.0670896643184076</v>
      </c>
      <c r="N23" s="106">
        <f>+'META 13'!$C$149</f>
        <v>1.2301603323386485</v>
      </c>
      <c r="O23" s="254">
        <f>+'META 14'!$C$149</f>
        <v>1.3888888888888886</v>
      </c>
      <c r="P23" s="106">
        <f>+'META 17'!$C$149</f>
        <v>0.98106060606060608</v>
      </c>
      <c r="Q23" s="254">
        <f>+'META 18'!$C$149</f>
        <v>1.1830357142857142</v>
      </c>
      <c r="R23" s="254">
        <f>+'META 19'!$C$149</f>
        <v>0.94000000000000006</v>
      </c>
      <c r="S23" s="254">
        <f>+'META 20'!$C$149</f>
        <v>0.79059180576631261</v>
      </c>
      <c r="T23" s="106" t="str">
        <f>+'META 21'!$C$149</f>
        <v>SI</v>
      </c>
      <c r="U23" s="188">
        <f t="shared" si="0"/>
        <v>0.54374185651334095</v>
      </c>
      <c r="V23" s="254">
        <f>+META_GES!$C$148</f>
        <v>1</v>
      </c>
    </row>
    <row r="24" spans="1:22" x14ac:dyDescent="0.25">
      <c r="A24" s="196" t="s">
        <v>379</v>
      </c>
      <c r="B24" s="197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197"/>
      <c r="P24" s="197"/>
      <c r="Q24" s="197"/>
      <c r="R24" s="197"/>
      <c r="S24" s="197"/>
      <c r="T24" s="197"/>
      <c r="U24" s="108"/>
    </row>
    <row r="26" spans="1:22" hidden="1" x14ac:dyDescent="0.25"/>
    <row r="27" spans="1:22" hidden="1" x14ac:dyDescent="0.25"/>
    <row r="28" spans="1:22" hidden="1" x14ac:dyDescent="0.25"/>
    <row r="29" spans="1:22" hidden="1" x14ac:dyDescent="0.25"/>
    <row r="30" spans="1:22" hidden="1" x14ac:dyDescent="0.25"/>
    <row r="31" spans="1:22" hidden="1" x14ac:dyDescent="0.25">
      <c r="A31" s="185" t="s">
        <v>273</v>
      </c>
      <c r="B31" s="139"/>
      <c r="C31" s="139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86"/>
      <c r="O31" s="139"/>
      <c r="P31" s="139"/>
      <c r="Q31" s="186"/>
      <c r="R31" s="139"/>
      <c r="S31" s="139"/>
      <c r="T31" s="186"/>
    </row>
    <row r="32" spans="1:22" hidden="1" x14ac:dyDescent="0.25">
      <c r="A32" s="185" t="s">
        <v>274</v>
      </c>
      <c r="B32" s="139"/>
      <c r="C32" s="139"/>
      <c r="D32" s="139"/>
      <c r="E32" s="139"/>
      <c r="F32" s="139"/>
      <c r="G32" s="139"/>
      <c r="H32" s="139"/>
      <c r="I32" s="139"/>
      <c r="J32" s="139"/>
      <c r="K32" s="139"/>
      <c r="L32" s="139"/>
      <c r="M32" s="139"/>
      <c r="N32" s="186"/>
      <c r="O32" s="139"/>
      <c r="P32" s="139"/>
      <c r="Q32" s="186"/>
      <c r="R32" s="139"/>
      <c r="S32" s="139"/>
      <c r="T32" s="186"/>
    </row>
    <row r="33" spans="1:21" hidden="1" x14ac:dyDescent="0.25">
      <c r="A33" s="185" t="s">
        <v>275</v>
      </c>
      <c r="B33" s="139"/>
      <c r="C33" s="139"/>
      <c r="D33" s="139"/>
      <c r="E33" s="139"/>
      <c r="F33" s="139"/>
      <c r="G33" s="139"/>
      <c r="H33" s="139"/>
      <c r="I33" s="139"/>
      <c r="J33" s="139"/>
      <c r="K33" s="139"/>
      <c r="L33" s="139"/>
      <c r="M33" s="139"/>
      <c r="N33" s="186"/>
      <c r="O33" s="139"/>
      <c r="P33" s="139"/>
      <c r="Q33" s="186"/>
      <c r="R33" s="139"/>
      <c r="S33" s="139"/>
      <c r="T33" s="186"/>
    </row>
    <row r="34" spans="1:21" hidden="1" x14ac:dyDescent="0.25">
      <c r="A34" s="185" t="s">
        <v>276</v>
      </c>
      <c r="B34" s="140"/>
      <c r="C34" s="141"/>
      <c r="D34" s="141"/>
      <c r="E34" s="140"/>
      <c r="F34" s="140"/>
      <c r="G34" s="141"/>
      <c r="H34" s="141"/>
      <c r="I34" s="141"/>
      <c r="J34" s="141"/>
      <c r="K34" s="141"/>
      <c r="L34" s="141"/>
      <c r="M34" s="141"/>
      <c r="N34" s="187"/>
      <c r="O34" s="141"/>
      <c r="P34" s="141"/>
      <c r="Q34" s="187"/>
      <c r="R34" s="141"/>
      <c r="S34" s="141"/>
      <c r="T34" s="187"/>
    </row>
    <row r="35" spans="1:21" hidden="1" x14ac:dyDescent="0.25">
      <c r="A35" s="185"/>
      <c r="B35" s="140"/>
      <c r="C35" s="141"/>
      <c r="D35" s="141"/>
      <c r="E35" s="140"/>
      <c r="F35" s="140"/>
      <c r="G35" s="141"/>
      <c r="H35" s="141"/>
      <c r="I35" s="141"/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</row>
    <row r="36" spans="1:21" hidden="1" x14ac:dyDescent="0.25">
      <c r="A36" s="287" t="s">
        <v>0</v>
      </c>
      <c r="B36" s="280" t="s">
        <v>282</v>
      </c>
      <c r="C36" s="281"/>
      <c r="D36" s="281"/>
      <c r="E36" s="281"/>
      <c r="F36" s="281"/>
      <c r="G36" s="281"/>
      <c r="H36" s="281"/>
      <c r="I36" s="281"/>
      <c r="J36" s="281"/>
      <c r="K36" s="281"/>
      <c r="L36" s="281"/>
      <c r="M36" s="281"/>
      <c r="N36" s="281"/>
      <c r="O36" s="281"/>
      <c r="P36" s="281"/>
      <c r="Q36" s="281"/>
      <c r="R36" s="281"/>
      <c r="S36" s="281"/>
      <c r="T36" s="281"/>
      <c r="U36" s="281"/>
    </row>
    <row r="37" spans="1:21" hidden="1" x14ac:dyDescent="0.25">
      <c r="A37" s="288"/>
      <c r="B37" s="280" t="s">
        <v>281</v>
      </c>
      <c r="C37" s="281"/>
      <c r="D37" s="281"/>
      <c r="E37" s="281"/>
      <c r="F37" s="281"/>
      <c r="G37" s="281"/>
      <c r="H37" s="281"/>
      <c r="I37" s="281"/>
      <c r="J37" s="281"/>
      <c r="K37" s="281"/>
      <c r="L37" s="281"/>
      <c r="M37" s="281"/>
      <c r="N37" s="281"/>
      <c r="O37" s="281"/>
      <c r="P37" s="281"/>
      <c r="Q37" s="281"/>
      <c r="R37" s="281"/>
      <c r="S37" s="281"/>
      <c r="T37" s="281"/>
      <c r="U37" s="281"/>
    </row>
    <row r="38" spans="1:21" hidden="1" x14ac:dyDescent="0.25">
      <c r="A38" s="288"/>
      <c r="B38" s="280"/>
      <c r="C38" s="281"/>
      <c r="D38" s="281"/>
      <c r="E38" s="281"/>
      <c r="F38" s="281"/>
      <c r="G38" s="281"/>
      <c r="H38" s="281"/>
      <c r="I38" s="281"/>
      <c r="J38" s="281"/>
      <c r="K38" s="281"/>
      <c r="L38" s="281"/>
      <c r="M38" s="281"/>
      <c r="N38" s="281"/>
      <c r="O38" s="281"/>
      <c r="P38" s="281"/>
      <c r="Q38" s="281"/>
      <c r="R38" s="281"/>
      <c r="S38" s="281"/>
      <c r="T38" s="281"/>
      <c r="U38" s="281"/>
    </row>
    <row r="39" spans="1:21" hidden="1" x14ac:dyDescent="0.25">
      <c r="A39" s="288"/>
      <c r="B39" s="282" t="s">
        <v>373</v>
      </c>
      <c r="C39" s="283"/>
      <c r="D39" s="283"/>
      <c r="E39" s="283"/>
      <c r="F39" s="283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</row>
    <row r="40" spans="1:21" hidden="1" x14ac:dyDescent="0.25">
      <c r="A40" s="288"/>
      <c r="B40" s="142" t="s">
        <v>245</v>
      </c>
      <c r="C40" s="142" t="s">
        <v>299</v>
      </c>
      <c r="D40" s="142" t="s">
        <v>248</v>
      </c>
      <c r="E40" s="142" t="s">
        <v>249</v>
      </c>
      <c r="F40" s="142" t="s">
        <v>250</v>
      </c>
      <c r="G40" s="142" t="s">
        <v>300</v>
      </c>
      <c r="H40" s="142" t="s">
        <v>301</v>
      </c>
      <c r="I40" s="142" t="s">
        <v>302</v>
      </c>
      <c r="J40" s="142" t="s">
        <v>252</v>
      </c>
      <c r="K40" s="142" t="s">
        <v>253</v>
      </c>
      <c r="L40" s="142" t="s">
        <v>232</v>
      </c>
      <c r="M40" s="142" t="s">
        <v>233</v>
      </c>
      <c r="N40" s="142" t="s">
        <v>260</v>
      </c>
      <c r="O40" s="142" t="s">
        <v>303</v>
      </c>
      <c r="P40" s="142" t="s">
        <v>304</v>
      </c>
      <c r="Q40" s="142" t="s">
        <v>305</v>
      </c>
      <c r="R40" s="142" t="s">
        <v>306</v>
      </c>
      <c r="S40" s="142" t="s">
        <v>307</v>
      </c>
      <c r="T40" s="142" t="s">
        <v>308</v>
      </c>
    </row>
    <row r="41" spans="1:21" ht="15" hidden="1" customHeight="1" x14ac:dyDescent="0.25">
      <c r="A41" s="288"/>
      <c r="B41" s="273" t="s">
        <v>310</v>
      </c>
      <c r="C41" s="273" t="s">
        <v>309</v>
      </c>
      <c r="D41" s="273" t="s">
        <v>311</v>
      </c>
      <c r="E41" s="273" t="s">
        <v>312</v>
      </c>
      <c r="F41" s="273" t="s">
        <v>267</v>
      </c>
      <c r="G41" s="273" t="s">
        <v>313</v>
      </c>
      <c r="H41" s="273" t="s">
        <v>261</v>
      </c>
      <c r="I41" s="273" t="s">
        <v>262</v>
      </c>
      <c r="J41" s="273" t="s">
        <v>314</v>
      </c>
      <c r="K41" s="273" t="s">
        <v>315</v>
      </c>
      <c r="L41" s="273" t="s">
        <v>264</v>
      </c>
      <c r="M41" s="273" t="s">
        <v>269</v>
      </c>
      <c r="N41" s="275" t="s">
        <v>268</v>
      </c>
      <c r="O41" s="273" t="s">
        <v>316</v>
      </c>
      <c r="P41" s="273" t="s">
        <v>263</v>
      </c>
      <c r="Q41" s="275" t="s">
        <v>317</v>
      </c>
      <c r="R41" s="273" t="s">
        <v>265</v>
      </c>
      <c r="S41" s="273" t="s">
        <v>266</v>
      </c>
      <c r="T41" s="275" t="s">
        <v>372</v>
      </c>
    </row>
    <row r="42" spans="1:21" ht="84.75" hidden="1" customHeight="1" x14ac:dyDescent="0.25">
      <c r="A42" s="289"/>
      <c r="B42" s="274"/>
      <c r="C42" s="274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6"/>
      <c r="O42" s="274"/>
      <c r="P42" s="274"/>
      <c r="Q42" s="276"/>
      <c r="R42" s="274"/>
      <c r="S42" s="274"/>
      <c r="T42" s="276"/>
    </row>
    <row r="43" spans="1:21" hidden="1" x14ac:dyDescent="0.25">
      <c r="A43" s="143" t="s">
        <v>216</v>
      </c>
      <c r="B43" s="198">
        <f>IF(B12="n/a","n/a",IF(B12="","",IF(B12&gt;1,1,B12)))</f>
        <v>1</v>
      </c>
      <c r="C43" s="198">
        <f t="shared" ref="C43:S54" si="1">IF(C12="n/a","n/a",IF(C12="","",IF(C12&gt;1,1,C12)))</f>
        <v>1</v>
      </c>
      <c r="D43" s="198">
        <f t="shared" si="1"/>
        <v>1</v>
      </c>
      <c r="E43" s="198">
        <f t="shared" si="1"/>
        <v>1</v>
      </c>
      <c r="F43" s="198">
        <f t="shared" si="1"/>
        <v>1</v>
      </c>
      <c r="G43" s="198">
        <f t="shared" si="1"/>
        <v>0.93282743204334551</v>
      </c>
      <c r="H43" s="198">
        <f t="shared" si="1"/>
        <v>0.91993571426726006</v>
      </c>
      <c r="I43" s="198">
        <f t="shared" si="1"/>
        <v>0.87847486671744102</v>
      </c>
      <c r="J43" s="198">
        <f t="shared" si="1"/>
        <v>1</v>
      </c>
      <c r="K43" s="198">
        <f t="shared" si="1"/>
        <v>1</v>
      </c>
      <c r="L43" s="198">
        <f t="shared" ref="L43:L54" si="2">IF(L12="n/a","n/a",IF(L12="","",IF(L12&gt;1,1,L12)))</f>
        <v>1</v>
      </c>
      <c r="M43" s="198">
        <f t="shared" si="1"/>
        <v>1</v>
      </c>
      <c r="N43" s="199">
        <f t="shared" si="1"/>
        <v>0.75483885948335239</v>
      </c>
      <c r="O43" s="198">
        <f t="shared" si="1"/>
        <v>1</v>
      </c>
      <c r="P43" s="198">
        <f t="shared" ref="P43:Q43" si="3">IF(P12="n/a","n/a",IF(P12="","",IF(P12&gt;1,1,P12)))</f>
        <v>1</v>
      </c>
      <c r="Q43" s="199">
        <f t="shared" si="3"/>
        <v>1</v>
      </c>
      <c r="R43" s="198">
        <f t="shared" si="1"/>
        <v>0.8634615384615385</v>
      </c>
      <c r="S43" s="198">
        <f t="shared" ref="S43" si="4">IF(S12="n/a","n/a",IF(S12="","",IF(S12&gt;1,1,S12)))</f>
        <v>0.79661647146309733</v>
      </c>
      <c r="T43" s="199">
        <f>IF(T12="n/a","n/a",IF(T12="SI",1,0))</f>
        <v>1</v>
      </c>
      <c r="U43" s="200"/>
    </row>
    <row r="44" spans="1:21" hidden="1" x14ac:dyDescent="0.25">
      <c r="A44" s="144" t="s">
        <v>210</v>
      </c>
      <c r="B44" s="198">
        <f t="shared" ref="B44:N54" si="5">IF(B13="n/a","n/a",IF(B13="","",IF(B13&gt;1,1,B13)))</f>
        <v>0.54127392238196304</v>
      </c>
      <c r="C44" s="198">
        <f t="shared" si="5"/>
        <v>1</v>
      </c>
      <c r="D44" s="198">
        <f t="shared" si="5"/>
        <v>1</v>
      </c>
      <c r="E44" s="198">
        <f t="shared" si="5"/>
        <v>1</v>
      </c>
      <c r="F44" s="198">
        <f t="shared" si="5"/>
        <v>1</v>
      </c>
      <c r="G44" s="198">
        <f t="shared" si="5"/>
        <v>0.99488439358105374</v>
      </c>
      <c r="H44" s="198">
        <f t="shared" si="5"/>
        <v>1</v>
      </c>
      <c r="I44" s="198">
        <f t="shared" si="5"/>
        <v>1</v>
      </c>
      <c r="J44" s="198">
        <f t="shared" si="5"/>
        <v>1</v>
      </c>
      <c r="K44" s="198">
        <f t="shared" si="5"/>
        <v>1</v>
      </c>
      <c r="L44" s="198">
        <f t="shared" si="2"/>
        <v>1</v>
      </c>
      <c r="M44" s="198">
        <f t="shared" si="5"/>
        <v>1</v>
      </c>
      <c r="N44" s="199">
        <f t="shared" si="5"/>
        <v>0.87512360522623733</v>
      </c>
      <c r="O44" s="198">
        <f t="shared" si="1"/>
        <v>1</v>
      </c>
      <c r="P44" s="198">
        <f t="shared" si="1"/>
        <v>0.95749248010483101</v>
      </c>
      <c r="Q44" s="199">
        <f t="shared" si="1"/>
        <v>1</v>
      </c>
      <c r="R44" s="198">
        <f t="shared" si="1"/>
        <v>1</v>
      </c>
      <c r="S44" s="198">
        <f t="shared" si="1"/>
        <v>0.74743892828999203</v>
      </c>
      <c r="T44" s="199">
        <f t="shared" ref="T44:T54" si="6">IF(T13="n/a","n/a",IF(T13="SI",1,0))</f>
        <v>1</v>
      </c>
    </row>
    <row r="45" spans="1:21" hidden="1" x14ac:dyDescent="0.25">
      <c r="A45" s="144" t="s">
        <v>223</v>
      </c>
      <c r="B45" s="198">
        <f t="shared" si="5"/>
        <v>1</v>
      </c>
      <c r="C45" s="198">
        <f t="shared" si="5"/>
        <v>1</v>
      </c>
      <c r="D45" s="198">
        <f t="shared" si="5"/>
        <v>0.96985132158590293</v>
      </c>
      <c r="E45" s="198">
        <f t="shared" si="5"/>
        <v>1</v>
      </c>
      <c r="F45" s="198">
        <f t="shared" si="5"/>
        <v>1</v>
      </c>
      <c r="G45" s="198">
        <f t="shared" si="5"/>
        <v>1</v>
      </c>
      <c r="H45" s="198">
        <f t="shared" si="5"/>
        <v>1</v>
      </c>
      <c r="I45" s="198">
        <f t="shared" si="5"/>
        <v>1</v>
      </c>
      <c r="J45" s="198">
        <f t="shared" si="5"/>
        <v>1</v>
      </c>
      <c r="K45" s="198">
        <f t="shared" si="5"/>
        <v>1</v>
      </c>
      <c r="L45" s="198">
        <f t="shared" si="2"/>
        <v>1</v>
      </c>
      <c r="M45" s="198">
        <f t="shared" si="5"/>
        <v>0.97651226531422031</v>
      </c>
      <c r="N45" s="199">
        <f t="shared" si="5"/>
        <v>0.91860997704440817</v>
      </c>
      <c r="O45" s="198">
        <f t="shared" si="1"/>
        <v>1</v>
      </c>
      <c r="P45" s="198">
        <f t="shared" si="1"/>
        <v>0.99435215946843847</v>
      </c>
      <c r="Q45" s="199">
        <f t="shared" si="1"/>
        <v>1</v>
      </c>
      <c r="R45" s="198">
        <f t="shared" si="1"/>
        <v>0.95969773299748118</v>
      </c>
      <c r="S45" s="198">
        <f t="shared" si="1"/>
        <v>0.8222036727879799</v>
      </c>
      <c r="T45" s="199">
        <f t="shared" si="6"/>
        <v>1</v>
      </c>
    </row>
    <row r="46" spans="1:21" hidden="1" x14ac:dyDescent="0.25">
      <c r="A46" s="144" t="s">
        <v>215</v>
      </c>
      <c r="B46" s="198">
        <f t="shared" si="5"/>
        <v>1</v>
      </c>
      <c r="C46" s="198">
        <f t="shared" si="5"/>
        <v>1</v>
      </c>
      <c r="D46" s="198">
        <f t="shared" si="5"/>
        <v>1</v>
      </c>
      <c r="E46" s="198">
        <f t="shared" si="5"/>
        <v>1</v>
      </c>
      <c r="F46" s="198">
        <f t="shared" si="5"/>
        <v>1</v>
      </c>
      <c r="G46" s="198">
        <f t="shared" si="5"/>
        <v>0.77632467727409182</v>
      </c>
      <c r="H46" s="198">
        <f t="shared" si="5"/>
        <v>0.65241151433691758</v>
      </c>
      <c r="I46" s="198">
        <f t="shared" si="5"/>
        <v>1</v>
      </c>
      <c r="J46" s="198">
        <f t="shared" si="5"/>
        <v>1</v>
      </c>
      <c r="K46" s="198">
        <f t="shared" si="5"/>
        <v>1</v>
      </c>
      <c r="L46" s="198">
        <f t="shared" si="2"/>
        <v>1</v>
      </c>
      <c r="M46" s="198">
        <f t="shared" si="5"/>
        <v>0.93056744163096883</v>
      </c>
      <c r="N46" s="199">
        <f t="shared" si="5"/>
        <v>0.8063601114976322</v>
      </c>
      <c r="O46" s="198">
        <f t="shared" si="1"/>
        <v>0.40509259259259256</v>
      </c>
      <c r="P46" s="198">
        <f t="shared" si="1"/>
        <v>0.97636744806556131</v>
      </c>
      <c r="Q46" s="199">
        <f t="shared" si="1"/>
        <v>1</v>
      </c>
      <c r="R46" s="198">
        <f t="shared" si="1"/>
        <v>0.78640776699029125</v>
      </c>
      <c r="S46" s="198">
        <f t="shared" si="1"/>
        <v>1</v>
      </c>
      <c r="T46" s="199">
        <f t="shared" si="6"/>
        <v>1</v>
      </c>
    </row>
    <row r="47" spans="1:21" hidden="1" x14ac:dyDescent="0.25">
      <c r="A47" s="144" t="s">
        <v>211</v>
      </c>
      <c r="B47" s="198">
        <f t="shared" si="5"/>
        <v>1</v>
      </c>
      <c r="C47" s="198">
        <f t="shared" si="5"/>
        <v>1</v>
      </c>
      <c r="D47" s="198">
        <f t="shared" si="5"/>
        <v>1</v>
      </c>
      <c r="E47" s="198">
        <f t="shared" si="5"/>
        <v>1</v>
      </c>
      <c r="F47" s="198">
        <f t="shared" si="5"/>
        <v>0.96737606806352905</v>
      </c>
      <c r="G47" s="198">
        <f t="shared" si="5"/>
        <v>1</v>
      </c>
      <c r="H47" s="198">
        <f t="shared" si="5"/>
        <v>1</v>
      </c>
      <c r="I47" s="198">
        <f t="shared" si="5"/>
        <v>0.99320543565147879</v>
      </c>
      <c r="J47" s="198">
        <f t="shared" si="5"/>
        <v>1</v>
      </c>
      <c r="K47" s="198">
        <f t="shared" si="5"/>
        <v>1</v>
      </c>
      <c r="L47" s="198">
        <f t="shared" si="2"/>
        <v>1</v>
      </c>
      <c r="M47" s="198">
        <f t="shared" si="5"/>
        <v>0.93978177412857689</v>
      </c>
      <c r="N47" s="199">
        <f t="shared" si="5"/>
        <v>1</v>
      </c>
      <c r="O47" s="198">
        <f t="shared" si="1"/>
        <v>1</v>
      </c>
      <c r="P47" s="198">
        <f t="shared" si="1"/>
        <v>1</v>
      </c>
      <c r="Q47" s="199">
        <f t="shared" si="1"/>
        <v>1</v>
      </c>
      <c r="R47" s="198">
        <f t="shared" si="1"/>
        <v>1</v>
      </c>
      <c r="S47" s="198">
        <f t="shared" si="1"/>
        <v>1</v>
      </c>
      <c r="T47" s="199">
        <f t="shared" si="6"/>
        <v>1</v>
      </c>
    </row>
    <row r="48" spans="1:21" hidden="1" x14ac:dyDescent="0.25">
      <c r="A48" s="144" t="s">
        <v>217</v>
      </c>
      <c r="B48" s="198">
        <f t="shared" si="5"/>
        <v>1</v>
      </c>
      <c r="C48" s="198">
        <f t="shared" si="5"/>
        <v>1</v>
      </c>
      <c r="D48" s="198">
        <f t="shared" si="5"/>
        <v>0.84722552988806865</v>
      </c>
      <c r="E48" s="198">
        <f t="shared" si="5"/>
        <v>1</v>
      </c>
      <c r="F48" s="198">
        <f t="shared" si="5"/>
        <v>1</v>
      </c>
      <c r="G48" s="198">
        <f t="shared" si="5"/>
        <v>1</v>
      </c>
      <c r="H48" s="198">
        <f t="shared" si="5"/>
        <v>1</v>
      </c>
      <c r="I48" s="198">
        <f t="shared" si="5"/>
        <v>1</v>
      </c>
      <c r="J48" s="198">
        <f t="shared" si="5"/>
        <v>1</v>
      </c>
      <c r="K48" s="198">
        <f t="shared" si="5"/>
        <v>1</v>
      </c>
      <c r="L48" s="198">
        <f t="shared" si="2"/>
        <v>1</v>
      </c>
      <c r="M48" s="198">
        <f t="shared" si="5"/>
        <v>0.33465410152066827</v>
      </c>
      <c r="N48" s="199">
        <f t="shared" si="5"/>
        <v>0.78266080679247418</v>
      </c>
      <c r="O48" s="198">
        <f t="shared" si="1"/>
        <v>0.16927083333333331</v>
      </c>
      <c r="P48" s="198">
        <f t="shared" si="1"/>
        <v>0.89144471347861176</v>
      </c>
      <c r="Q48" s="199">
        <f t="shared" si="1"/>
        <v>1</v>
      </c>
      <c r="R48" s="198">
        <f t="shared" si="1"/>
        <v>0.74691358024691357</v>
      </c>
      <c r="S48" s="198">
        <f t="shared" si="1"/>
        <v>0.9297385620915033</v>
      </c>
      <c r="T48" s="199">
        <f t="shared" si="6"/>
        <v>1</v>
      </c>
    </row>
    <row r="49" spans="1:20" hidden="1" x14ac:dyDescent="0.25">
      <c r="A49" s="144" t="s">
        <v>222</v>
      </c>
      <c r="B49" s="198">
        <f t="shared" si="5"/>
        <v>1</v>
      </c>
      <c r="C49" s="198">
        <f t="shared" si="5"/>
        <v>1</v>
      </c>
      <c r="D49" s="198">
        <f t="shared" si="5"/>
        <v>0.97759735078199805</v>
      </c>
      <c r="E49" s="198">
        <f t="shared" si="5"/>
        <v>1</v>
      </c>
      <c r="F49" s="198">
        <f t="shared" si="5"/>
        <v>0.96064493106961146</v>
      </c>
      <c r="G49" s="198">
        <f t="shared" si="5"/>
        <v>0.99841908339746455</v>
      </c>
      <c r="H49" s="198">
        <f t="shared" si="5"/>
        <v>1</v>
      </c>
      <c r="I49" s="198">
        <f t="shared" si="5"/>
        <v>0.99774774774774777</v>
      </c>
      <c r="J49" s="198">
        <f t="shared" si="5"/>
        <v>1</v>
      </c>
      <c r="K49" s="198">
        <f t="shared" si="5"/>
        <v>0.38702928870292885</v>
      </c>
      <c r="L49" s="198">
        <f t="shared" si="2"/>
        <v>1</v>
      </c>
      <c r="M49" s="198">
        <f t="shared" si="5"/>
        <v>1</v>
      </c>
      <c r="N49" s="199">
        <f t="shared" si="5"/>
        <v>0.84915578555083537</v>
      </c>
      <c r="O49" s="198">
        <f t="shared" si="1"/>
        <v>1</v>
      </c>
      <c r="P49" s="198">
        <f t="shared" si="1"/>
        <v>1</v>
      </c>
      <c r="Q49" s="199">
        <f t="shared" si="1"/>
        <v>1</v>
      </c>
      <c r="R49" s="198">
        <f t="shared" si="1"/>
        <v>1</v>
      </c>
      <c r="S49" s="198">
        <f t="shared" si="1"/>
        <v>0.93031358885017412</v>
      </c>
      <c r="T49" s="199">
        <f t="shared" si="6"/>
        <v>1</v>
      </c>
    </row>
    <row r="50" spans="1:20" hidden="1" x14ac:dyDescent="0.25">
      <c r="A50" s="144" t="s">
        <v>219</v>
      </c>
      <c r="B50" s="198">
        <f t="shared" si="5"/>
        <v>1</v>
      </c>
      <c r="C50" s="198">
        <f t="shared" si="5"/>
        <v>1</v>
      </c>
      <c r="D50" s="198">
        <f t="shared" si="5"/>
        <v>1</v>
      </c>
      <c r="E50" s="198">
        <f t="shared" si="5"/>
        <v>1</v>
      </c>
      <c r="F50" s="198">
        <f t="shared" si="5"/>
        <v>1</v>
      </c>
      <c r="G50" s="198">
        <f t="shared" si="5"/>
        <v>1</v>
      </c>
      <c r="H50" s="198">
        <f t="shared" si="5"/>
        <v>1</v>
      </c>
      <c r="I50" s="198">
        <f t="shared" si="5"/>
        <v>1</v>
      </c>
      <c r="J50" s="198">
        <f t="shared" si="5"/>
        <v>1</v>
      </c>
      <c r="K50" s="198">
        <f t="shared" si="5"/>
        <v>1</v>
      </c>
      <c r="L50" s="198">
        <f t="shared" si="2"/>
        <v>1</v>
      </c>
      <c r="M50" s="198">
        <f t="shared" si="5"/>
        <v>1</v>
      </c>
      <c r="N50" s="199">
        <f t="shared" si="5"/>
        <v>0.839213938548383</v>
      </c>
      <c r="O50" s="198">
        <f t="shared" si="1"/>
        <v>0.67313664596273282</v>
      </c>
      <c r="P50" s="198">
        <f t="shared" si="1"/>
        <v>1</v>
      </c>
      <c r="Q50" s="199">
        <f t="shared" si="1"/>
        <v>1</v>
      </c>
      <c r="R50" s="198">
        <f t="shared" si="1"/>
        <v>1</v>
      </c>
      <c r="S50" s="198">
        <f t="shared" si="1"/>
        <v>0.94191980558930744</v>
      </c>
      <c r="T50" s="199">
        <f t="shared" si="6"/>
        <v>1</v>
      </c>
    </row>
    <row r="51" spans="1:20" hidden="1" x14ac:dyDescent="0.25">
      <c r="A51" s="144" t="s">
        <v>272</v>
      </c>
      <c r="B51" s="198">
        <f t="shared" si="5"/>
        <v>1</v>
      </c>
      <c r="C51" s="198">
        <f t="shared" si="5"/>
        <v>1</v>
      </c>
      <c r="D51" s="198">
        <f t="shared" si="5"/>
        <v>0.93164298669891177</v>
      </c>
      <c r="E51" s="198">
        <f t="shared" si="5"/>
        <v>1</v>
      </c>
      <c r="F51" s="198">
        <f t="shared" si="5"/>
        <v>1</v>
      </c>
      <c r="G51" s="198">
        <f t="shared" si="5"/>
        <v>1</v>
      </c>
      <c r="H51" s="198">
        <f t="shared" si="5"/>
        <v>1</v>
      </c>
      <c r="I51" s="198">
        <f t="shared" si="5"/>
        <v>0.96097417840375576</v>
      </c>
      <c r="J51" s="198">
        <f t="shared" si="5"/>
        <v>1</v>
      </c>
      <c r="K51" s="198">
        <f t="shared" si="5"/>
        <v>1</v>
      </c>
      <c r="L51" s="198">
        <f t="shared" si="2"/>
        <v>1</v>
      </c>
      <c r="M51" s="198">
        <f t="shared" si="5"/>
        <v>0.89767480413071354</v>
      </c>
      <c r="N51" s="199">
        <f t="shared" si="5"/>
        <v>0.96145981026511551</v>
      </c>
      <c r="O51" s="198">
        <f t="shared" si="1"/>
        <v>1</v>
      </c>
      <c r="P51" s="198">
        <f t="shared" si="1"/>
        <v>1</v>
      </c>
      <c r="Q51" s="199">
        <f t="shared" si="1"/>
        <v>0.86111111111111105</v>
      </c>
      <c r="R51" s="198">
        <f t="shared" si="1"/>
        <v>0.68306010928961758</v>
      </c>
      <c r="S51" s="198">
        <f t="shared" si="1"/>
        <v>0.77038895859473022</v>
      </c>
      <c r="T51" s="199">
        <f t="shared" si="6"/>
        <v>1</v>
      </c>
    </row>
    <row r="52" spans="1:20" hidden="1" x14ac:dyDescent="0.25">
      <c r="A52" s="144" t="s">
        <v>218</v>
      </c>
      <c r="B52" s="198">
        <f t="shared" si="5"/>
        <v>1</v>
      </c>
      <c r="C52" s="198">
        <f t="shared" si="5"/>
        <v>1</v>
      </c>
      <c r="D52" s="198">
        <f t="shared" si="5"/>
        <v>1</v>
      </c>
      <c r="E52" s="198">
        <f t="shared" si="5"/>
        <v>1</v>
      </c>
      <c r="F52" s="198">
        <f t="shared" si="5"/>
        <v>1</v>
      </c>
      <c r="G52" s="198">
        <f t="shared" si="5"/>
        <v>0.75010715816545215</v>
      </c>
      <c r="H52" s="198">
        <f t="shared" si="5"/>
        <v>0.79549767109150182</v>
      </c>
      <c r="I52" s="198">
        <f t="shared" si="5"/>
        <v>0.94052330694810893</v>
      </c>
      <c r="J52" s="198">
        <f t="shared" si="5"/>
        <v>1</v>
      </c>
      <c r="K52" s="198">
        <f t="shared" si="5"/>
        <v>1</v>
      </c>
      <c r="L52" s="198">
        <f t="shared" si="2"/>
        <v>1</v>
      </c>
      <c r="M52" s="198">
        <f t="shared" si="5"/>
        <v>0.90567602674700354</v>
      </c>
      <c r="N52" s="199">
        <f t="shared" si="5"/>
        <v>0.78583915484598432</v>
      </c>
      <c r="O52" s="198">
        <f t="shared" si="1"/>
        <v>1</v>
      </c>
      <c r="P52" s="198">
        <f t="shared" si="1"/>
        <v>0.98490037359900373</v>
      </c>
      <c r="Q52" s="199">
        <f t="shared" si="1"/>
        <v>1</v>
      </c>
      <c r="R52" s="198">
        <f t="shared" si="1"/>
        <v>0.91345029239766073</v>
      </c>
      <c r="S52" s="198">
        <f t="shared" si="1"/>
        <v>0.78569017887276416</v>
      </c>
      <c r="T52" s="199">
        <f t="shared" si="6"/>
        <v>1</v>
      </c>
    </row>
    <row r="53" spans="1:20" hidden="1" x14ac:dyDescent="0.25">
      <c r="A53" s="144" t="s">
        <v>220</v>
      </c>
      <c r="B53" s="198">
        <f t="shared" si="5"/>
        <v>0.66137182967232999</v>
      </c>
      <c r="C53" s="198">
        <f t="shared" si="5"/>
        <v>0.92165898617511521</v>
      </c>
      <c r="D53" s="198">
        <f t="shared" si="5"/>
        <v>1</v>
      </c>
      <c r="E53" s="198">
        <f t="shared" si="5"/>
        <v>0.97760404403734258</v>
      </c>
      <c r="F53" s="198">
        <f t="shared" si="5"/>
        <v>1</v>
      </c>
      <c r="G53" s="198">
        <f t="shared" si="5"/>
        <v>1</v>
      </c>
      <c r="H53" s="198">
        <f t="shared" si="5"/>
        <v>0.87631138146874721</v>
      </c>
      <c r="I53" s="198">
        <f t="shared" si="5"/>
        <v>1</v>
      </c>
      <c r="J53" s="198">
        <f t="shared" si="5"/>
        <v>1</v>
      </c>
      <c r="K53" s="198">
        <f t="shared" si="5"/>
        <v>0.92153284671532854</v>
      </c>
      <c r="L53" s="198">
        <f t="shared" si="2"/>
        <v>1</v>
      </c>
      <c r="M53" s="198">
        <f t="shared" si="5"/>
        <v>1</v>
      </c>
      <c r="N53" s="199">
        <f t="shared" si="5"/>
        <v>0.96356011735404168</v>
      </c>
      <c r="O53" s="198">
        <f t="shared" si="1"/>
        <v>1</v>
      </c>
      <c r="P53" s="198">
        <f t="shared" si="1"/>
        <v>0.90403805987468089</v>
      </c>
      <c r="Q53" s="199">
        <f t="shared" si="1"/>
        <v>1</v>
      </c>
      <c r="R53" s="198">
        <f t="shared" si="1"/>
        <v>1</v>
      </c>
      <c r="S53" s="198">
        <f t="shared" si="1"/>
        <v>0.85097001763668434</v>
      </c>
      <c r="T53" s="199">
        <f t="shared" si="6"/>
        <v>1</v>
      </c>
    </row>
    <row r="54" spans="1:20" hidden="1" x14ac:dyDescent="0.25">
      <c r="A54" s="201" t="s">
        <v>221</v>
      </c>
      <c r="B54" s="202">
        <f t="shared" si="5"/>
        <v>0.51055679507723117</v>
      </c>
      <c r="C54" s="202">
        <f t="shared" si="5"/>
        <v>1</v>
      </c>
      <c r="D54" s="202">
        <f t="shared" si="5"/>
        <v>0.83779931584948686</v>
      </c>
      <c r="E54" s="202">
        <f t="shared" si="5"/>
        <v>1</v>
      </c>
      <c r="F54" s="202">
        <f t="shared" si="5"/>
        <v>1</v>
      </c>
      <c r="G54" s="202">
        <f t="shared" si="5"/>
        <v>0.97749019607843135</v>
      </c>
      <c r="H54" s="202">
        <f t="shared" si="5"/>
        <v>0.65377454299255244</v>
      </c>
      <c r="I54" s="202">
        <f t="shared" si="5"/>
        <v>0.9361233480176212</v>
      </c>
      <c r="J54" s="202">
        <f t="shared" si="5"/>
        <v>1</v>
      </c>
      <c r="K54" s="202">
        <f t="shared" si="5"/>
        <v>0.64655172413793105</v>
      </c>
      <c r="L54" s="202">
        <f t="shared" si="2"/>
        <v>1</v>
      </c>
      <c r="M54" s="202">
        <f t="shared" si="5"/>
        <v>1</v>
      </c>
      <c r="N54" s="203">
        <f t="shared" si="5"/>
        <v>1</v>
      </c>
      <c r="O54" s="202">
        <f t="shared" si="1"/>
        <v>1</v>
      </c>
      <c r="P54" s="202">
        <f t="shared" si="1"/>
        <v>0.98106060606060608</v>
      </c>
      <c r="Q54" s="203">
        <f t="shared" si="1"/>
        <v>1</v>
      </c>
      <c r="R54" s="202">
        <f t="shared" si="1"/>
        <v>0.94000000000000006</v>
      </c>
      <c r="S54" s="202">
        <f t="shared" si="1"/>
        <v>0.79059180576631261</v>
      </c>
      <c r="T54" s="199">
        <f t="shared" si="6"/>
        <v>1</v>
      </c>
    </row>
    <row r="55" spans="1:20" hidden="1" x14ac:dyDescent="0.25"/>
  </sheetData>
  <mergeCells count="48">
    <mergeCell ref="R41:R42"/>
    <mergeCell ref="I41:I42"/>
    <mergeCell ref="J41:J42"/>
    <mergeCell ref="K41:K42"/>
    <mergeCell ref="L41:L42"/>
    <mergeCell ref="M41:M42"/>
    <mergeCell ref="A36:A42"/>
    <mergeCell ref="B10:B11"/>
    <mergeCell ref="C10:C11"/>
    <mergeCell ref="D10:D11"/>
    <mergeCell ref="E10:E11"/>
    <mergeCell ref="A5:A11"/>
    <mergeCell ref="B41:B42"/>
    <mergeCell ref="C41:C42"/>
    <mergeCell ref="D41:D42"/>
    <mergeCell ref="E41:E42"/>
    <mergeCell ref="B8:U8"/>
    <mergeCell ref="B5:U5"/>
    <mergeCell ref="B6:U7"/>
    <mergeCell ref="L10:L11"/>
    <mergeCell ref="M10:M11"/>
    <mergeCell ref="N10:N11"/>
    <mergeCell ref="V9:V11"/>
    <mergeCell ref="I10:I11"/>
    <mergeCell ref="J10:J11"/>
    <mergeCell ref="K10:K11"/>
    <mergeCell ref="R10:R11"/>
    <mergeCell ref="S10:S11"/>
    <mergeCell ref="T10:T11"/>
    <mergeCell ref="O10:O11"/>
    <mergeCell ref="P10:P11"/>
    <mergeCell ref="Q10:Q11"/>
    <mergeCell ref="S41:S42"/>
    <mergeCell ref="T41:T42"/>
    <mergeCell ref="F10:F11"/>
    <mergeCell ref="G10:G11"/>
    <mergeCell ref="U9:U11"/>
    <mergeCell ref="H10:H11"/>
    <mergeCell ref="O41:O42"/>
    <mergeCell ref="P41:P42"/>
    <mergeCell ref="Q41:Q42"/>
    <mergeCell ref="B36:U36"/>
    <mergeCell ref="B37:U38"/>
    <mergeCell ref="B39:U39"/>
    <mergeCell ref="F41:F42"/>
    <mergeCell ref="G41:G42"/>
    <mergeCell ref="N41:N42"/>
    <mergeCell ref="H41:H42"/>
  </mergeCells>
  <conditionalFormatting sqref="B12:C23 E12:E23 O12:S23">
    <cfRule type="cellIs" dxfId="103" priority="3" operator="lessThan">
      <formula>1</formula>
    </cfRule>
  </conditionalFormatting>
  <conditionalFormatting sqref="D12:D23 F12:N23">
    <cfRule type="cellIs" dxfId="102" priority="2" operator="lessThan">
      <formula>1</formula>
    </cfRule>
  </conditionalFormatting>
  <conditionalFormatting sqref="D12:D23 F12:N23">
    <cfRule type="cellIs" dxfId="101" priority="1" operator="greaterThan">
      <formula>2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C12" sqref="C12"/>
    </sheetView>
  </sheetViews>
  <sheetFormatPr baseColWidth="10" defaultRowHeight="15" x14ac:dyDescent="0.25"/>
  <cols>
    <col min="1" max="1" width="31.5703125" style="257" bestFit="1" customWidth="1"/>
    <col min="2" max="2" width="39" style="257" customWidth="1"/>
    <col min="3" max="3" width="14.42578125" style="58" customWidth="1"/>
    <col min="4" max="4" width="11.5703125" style="257" bestFit="1" customWidth="1"/>
    <col min="5" max="5" width="22.28515625" style="261" customWidth="1"/>
    <col min="6" max="6" width="25.28515625" style="257" customWidth="1"/>
    <col min="7" max="7" width="20" style="257" customWidth="1"/>
    <col min="8" max="255" width="11.42578125" style="257"/>
    <col min="256" max="256" width="31.5703125" style="257" bestFit="1" customWidth="1"/>
    <col min="257" max="257" width="39" style="257" customWidth="1"/>
    <col min="258" max="258" width="14.42578125" style="257" customWidth="1"/>
    <col min="259" max="259" width="10.85546875" style="257" bestFit="1" customWidth="1"/>
    <col min="260" max="260" width="22.28515625" style="257" customWidth="1"/>
    <col min="261" max="261" width="25.28515625" style="257" customWidth="1"/>
    <col min="262" max="262" width="20" style="257" customWidth="1"/>
    <col min="263" max="263" width="26.7109375" style="257" customWidth="1"/>
    <col min="264" max="511" width="11.42578125" style="257"/>
    <col min="512" max="512" width="31.5703125" style="257" bestFit="1" customWidth="1"/>
    <col min="513" max="513" width="39" style="257" customWidth="1"/>
    <col min="514" max="514" width="14.42578125" style="257" customWidth="1"/>
    <col min="515" max="515" width="10.85546875" style="257" bestFit="1" customWidth="1"/>
    <col min="516" max="516" width="22.28515625" style="257" customWidth="1"/>
    <col min="517" max="517" width="25.28515625" style="257" customWidth="1"/>
    <col min="518" max="518" width="20" style="257" customWidth="1"/>
    <col min="519" max="519" width="26.7109375" style="257" customWidth="1"/>
    <col min="520" max="767" width="11.42578125" style="257"/>
    <col min="768" max="768" width="31.5703125" style="257" bestFit="1" customWidth="1"/>
    <col min="769" max="769" width="39" style="257" customWidth="1"/>
    <col min="770" max="770" width="14.42578125" style="257" customWidth="1"/>
    <col min="771" max="771" width="10.85546875" style="257" bestFit="1" customWidth="1"/>
    <col min="772" max="772" width="22.28515625" style="257" customWidth="1"/>
    <col min="773" max="773" width="25.28515625" style="257" customWidth="1"/>
    <col min="774" max="774" width="20" style="257" customWidth="1"/>
    <col min="775" max="775" width="26.7109375" style="257" customWidth="1"/>
    <col min="776" max="1023" width="11.42578125" style="257"/>
    <col min="1024" max="1024" width="31.5703125" style="257" bestFit="1" customWidth="1"/>
    <col min="1025" max="1025" width="39" style="257" customWidth="1"/>
    <col min="1026" max="1026" width="14.42578125" style="257" customWidth="1"/>
    <col min="1027" max="1027" width="10.85546875" style="257" bestFit="1" customWidth="1"/>
    <col min="1028" max="1028" width="22.28515625" style="257" customWidth="1"/>
    <col min="1029" max="1029" width="25.28515625" style="257" customWidth="1"/>
    <col min="1030" max="1030" width="20" style="257" customWidth="1"/>
    <col min="1031" max="1031" width="26.7109375" style="257" customWidth="1"/>
    <col min="1032" max="1279" width="11.42578125" style="257"/>
    <col min="1280" max="1280" width="31.5703125" style="257" bestFit="1" customWidth="1"/>
    <col min="1281" max="1281" width="39" style="257" customWidth="1"/>
    <col min="1282" max="1282" width="14.42578125" style="257" customWidth="1"/>
    <col min="1283" max="1283" width="10.85546875" style="257" bestFit="1" customWidth="1"/>
    <col min="1284" max="1284" width="22.28515625" style="257" customWidth="1"/>
    <col min="1285" max="1285" width="25.28515625" style="257" customWidth="1"/>
    <col min="1286" max="1286" width="20" style="257" customWidth="1"/>
    <col min="1287" max="1287" width="26.7109375" style="257" customWidth="1"/>
    <col min="1288" max="1535" width="11.42578125" style="257"/>
    <col min="1536" max="1536" width="31.5703125" style="257" bestFit="1" customWidth="1"/>
    <col min="1537" max="1537" width="39" style="257" customWidth="1"/>
    <col min="1538" max="1538" width="14.42578125" style="257" customWidth="1"/>
    <col min="1539" max="1539" width="10.85546875" style="257" bestFit="1" customWidth="1"/>
    <col min="1540" max="1540" width="22.28515625" style="257" customWidth="1"/>
    <col min="1541" max="1541" width="25.28515625" style="257" customWidth="1"/>
    <col min="1542" max="1542" width="20" style="257" customWidth="1"/>
    <col min="1543" max="1543" width="26.7109375" style="257" customWidth="1"/>
    <col min="1544" max="1791" width="11.42578125" style="257"/>
    <col min="1792" max="1792" width="31.5703125" style="257" bestFit="1" customWidth="1"/>
    <col min="1793" max="1793" width="39" style="257" customWidth="1"/>
    <col min="1794" max="1794" width="14.42578125" style="257" customWidth="1"/>
    <col min="1795" max="1795" width="10.85546875" style="257" bestFit="1" customWidth="1"/>
    <col min="1796" max="1796" width="22.28515625" style="257" customWidth="1"/>
    <col min="1797" max="1797" width="25.28515625" style="257" customWidth="1"/>
    <col min="1798" max="1798" width="20" style="257" customWidth="1"/>
    <col min="1799" max="1799" width="26.7109375" style="257" customWidth="1"/>
    <col min="1800" max="2047" width="11.42578125" style="257"/>
    <col min="2048" max="2048" width="31.5703125" style="257" bestFit="1" customWidth="1"/>
    <col min="2049" max="2049" width="39" style="257" customWidth="1"/>
    <col min="2050" max="2050" width="14.42578125" style="257" customWidth="1"/>
    <col min="2051" max="2051" width="10.85546875" style="257" bestFit="1" customWidth="1"/>
    <col min="2052" max="2052" width="22.28515625" style="257" customWidth="1"/>
    <col min="2053" max="2053" width="25.28515625" style="257" customWidth="1"/>
    <col min="2054" max="2054" width="20" style="257" customWidth="1"/>
    <col min="2055" max="2055" width="26.7109375" style="257" customWidth="1"/>
    <col min="2056" max="2303" width="11.42578125" style="257"/>
    <col min="2304" max="2304" width="31.5703125" style="257" bestFit="1" customWidth="1"/>
    <col min="2305" max="2305" width="39" style="257" customWidth="1"/>
    <col min="2306" max="2306" width="14.42578125" style="257" customWidth="1"/>
    <col min="2307" max="2307" width="10.85546875" style="257" bestFit="1" customWidth="1"/>
    <col min="2308" max="2308" width="22.28515625" style="257" customWidth="1"/>
    <col min="2309" max="2309" width="25.28515625" style="257" customWidth="1"/>
    <col min="2310" max="2310" width="20" style="257" customWidth="1"/>
    <col min="2311" max="2311" width="26.7109375" style="257" customWidth="1"/>
    <col min="2312" max="2559" width="11.42578125" style="257"/>
    <col min="2560" max="2560" width="31.5703125" style="257" bestFit="1" customWidth="1"/>
    <col min="2561" max="2561" width="39" style="257" customWidth="1"/>
    <col min="2562" max="2562" width="14.42578125" style="257" customWidth="1"/>
    <col min="2563" max="2563" width="10.85546875" style="257" bestFit="1" customWidth="1"/>
    <col min="2564" max="2564" width="22.28515625" style="257" customWidth="1"/>
    <col min="2565" max="2565" width="25.28515625" style="257" customWidth="1"/>
    <col min="2566" max="2566" width="20" style="257" customWidth="1"/>
    <col min="2567" max="2567" width="26.7109375" style="257" customWidth="1"/>
    <col min="2568" max="2815" width="11.42578125" style="257"/>
    <col min="2816" max="2816" width="31.5703125" style="257" bestFit="1" customWidth="1"/>
    <col min="2817" max="2817" width="39" style="257" customWidth="1"/>
    <col min="2818" max="2818" width="14.42578125" style="257" customWidth="1"/>
    <col min="2819" max="2819" width="10.85546875" style="257" bestFit="1" customWidth="1"/>
    <col min="2820" max="2820" width="22.28515625" style="257" customWidth="1"/>
    <col min="2821" max="2821" width="25.28515625" style="257" customWidth="1"/>
    <col min="2822" max="2822" width="20" style="257" customWidth="1"/>
    <col min="2823" max="2823" width="26.7109375" style="257" customWidth="1"/>
    <col min="2824" max="3071" width="11.42578125" style="257"/>
    <col min="3072" max="3072" width="31.5703125" style="257" bestFit="1" customWidth="1"/>
    <col min="3073" max="3073" width="39" style="257" customWidth="1"/>
    <col min="3074" max="3074" width="14.42578125" style="257" customWidth="1"/>
    <col min="3075" max="3075" width="10.85546875" style="257" bestFit="1" customWidth="1"/>
    <col min="3076" max="3076" width="22.28515625" style="257" customWidth="1"/>
    <col min="3077" max="3077" width="25.28515625" style="257" customWidth="1"/>
    <col min="3078" max="3078" width="20" style="257" customWidth="1"/>
    <col min="3079" max="3079" width="26.7109375" style="257" customWidth="1"/>
    <col min="3080" max="3327" width="11.42578125" style="257"/>
    <col min="3328" max="3328" width="31.5703125" style="257" bestFit="1" customWidth="1"/>
    <col min="3329" max="3329" width="39" style="257" customWidth="1"/>
    <col min="3330" max="3330" width="14.42578125" style="257" customWidth="1"/>
    <col min="3331" max="3331" width="10.85546875" style="257" bestFit="1" customWidth="1"/>
    <col min="3332" max="3332" width="22.28515625" style="257" customWidth="1"/>
    <col min="3333" max="3333" width="25.28515625" style="257" customWidth="1"/>
    <col min="3334" max="3334" width="20" style="257" customWidth="1"/>
    <col min="3335" max="3335" width="26.7109375" style="257" customWidth="1"/>
    <col min="3336" max="3583" width="11.42578125" style="257"/>
    <col min="3584" max="3584" width="31.5703125" style="257" bestFit="1" customWidth="1"/>
    <col min="3585" max="3585" width="39" style="257" customWidth="1"/>
    <col min="3586" max="3586" width="14.42578125" style="257" customWidth="1"/>
    <col min="3587" max="3587" width="10.85546875" style="257" bestFit="1" customWidth="1"/>
    <col min="3588" max="3588" width="22.28515625" style="257" customWidth="1"/>
    <col min="3589" max="3589" width="25.28515625" style="257" customWidth="1"/>
    <col min="3590" max="3590" width="20" style="257" customWidth="1"/>
    <col min="3591" max="3591" width="26.7109375" style="257" customWidth="1"/>
    <col min="3592" max="3839" width="11.42578125" style="257"/>
    <col min="3840" max="3840" width="31.5703125" style="257" bestFit="1" customWidth="1"/>
    <col min="3841" max="3841" width="39" style="257" customWidth="1"/>
    <col min="3842" max="3842" width="14.42578125" style="257" customWidth="1"/>
    <col min="3843" max="3843" width="10.85546875" style="257" bestFit="1" customWidth="1"/>
    <col min="3844" max="3844" width="22.28515625" style="257" customWidth="1"/>
    <col min="3845" max="3845" width="25.28515625" style="257" customWidth="1"/>
    <col min="3846" max="3846" width="20" style="257" customWidth="1"/>
    <col min="3847" max="3847" width="26.7109375" style="257" customWidth="1"/>
    <col min="3848" max="4095" width="11.42578125" style="257"/>
    <col min="4096" max="4096" width="31.5703125" style="257" bestFit="1" customWidth="1"/>
    <col min="4097" max="4097" width="39" style="257" customWidth="1"/>
    <col min="4098" max="4098" width="14.42578125" style="257" customWidth="1"/>
    <col min="4099" max="4099" width="10.85546875" style="257" bestFit="1" customWidth="1"/>
    <col min="4100" max="4100" width="22.28515625" style="257" customWidth="1"/>
    <col min="4101" max="4101" width="25.28515625" style="257" customWidth="1"/>
    <col min="4102" max="4102" width="20" style="257" customWidth="1"/>
    <col min="4103" max="4103" width="26.7109375" style="257" customWidth="1"/>
    <col min="4104" max="4351" width="11.42578125" style="257"/>
    <col min="4352" max="4352" width="31.5703125" style="257" bestFit="1" customWidth="1"/>
    <col min="4353" max="4353" width="39" style="257" customWidth="1"/>
    <col min="4354" max="4354" width="14.42578125" style="257" customWidth="1"/>
    <col min="4355" max="4355" width="10.85546875" style="257" bestFit="1" customWidth="1"/>
    <col min="4356" max="4356" width="22.28515625" style="257" customWidth="1"/>
    <col min="4357" max="4357" width="25.28515625" style="257" customWidth="1"/>
    <col min="4358" max="4358" width="20" style="257" customWidth="1"/>
    <col min="4359" max="4359" width="26.7109375" style="257" customWidth="1"/>
    <col min="4360" max="4607" width="11.42578125" style="257"/>
    <col min="4608" max="4608" width="31.5703125" style="257" bestFit="1" customWidth="1"/>
    <col min="4609" max="4609" width="39" style="257" customWidth="1"/>
    <col min="4610" max="4610" width="14.42578125" style="257" customWidth="1"/>
    <col min="4611" max="4611" width="10.85546875" style="257" bestFit="1" customWidth="1"/>
    <col min="4612" max="4612" width="22.28515625" style="257" customWidth="1"/>
    <col min="4613" max="4613" width="25.28515625" style="257" customWidth="1"/>
    <col min="4614" max="4614" width="20" style="257" customWidth="1"/>
    <col min="4615" max="4615" width="26.7109375" style="257" customWidth="1"/>
    <col min="4616" max="4863" width="11.42578125" style="257"/>
    <col min="4864" max="4864" width="31.5703125" style="257" bestFit="1" customWidth="1"/>
    <col min="4865" max="4865" width="39" style="257" customWidth="1"/>
    <col min="4866" max="4866" width="14.42578125" style="257" customWidth="1"/>
    <col min="4867" max="4867" width="10.85546875" style="257" bestFit="1" customWidth="1"/>
    <col min="4868" max="4868" width="22.28515625" style="257" customWidth="1"/>
    <col min="4869" max="4869" width="25.28515625" style="257" customWidth="1"/>
    <col min="4870" max="4870" width="20" style="257" customWidth="1"/>
    <col min="4871" max="4871" width="26.7109375" style="257" customWidth="1"/>
    <col min="4872" max="5119" width="11.42578125" style="257"/>
    <col min="5120" max="5120" width="31.5703125" style="257" bestFit="1" customWidth="1"/>
    <col min="5121" max="5121" width="39" style="257" customWidth="1"/>
    <col min="5122" max="5122" width="14.42578125" style="257" customWidth="1"/>
    <col min="5123" max="5123" width="10.85546875" style="257" bestFit="1" customWidth="1"/>
    <col min="5124" max="5124" width="22.28515625" style="257" customWidth="1"/>
    <col min="5125" max="5125" width="25.28515625" style="257" customWidth="1"/>
    <col min="5126" max="5126" width="20" style="257" customWidth="1"/>
    <col min="5127" max="5127" width="26.7109375" style="257" customWidth="1"/>
    <col min="5128" max="5375" width="11.42578125" style="257"/>
    <col min="5376" max="5376" width="31.5703125" style="257" bestFit="1" customWidth="1"/>
    <col min="5377" max="5377" width="39" style="257" customWidth="1"/>
    <col min="5378" max="5378" width="14.42578125" style="257" customWidth="1"/>
    <col min="5379" max="5379" width="10.85546875" style="257" bestFit="1" customWidth="1"/>
    <col min="5380" max="5380" width="22.28515625" style="257" customWidth="1"/>
    <col min="5381" max="5381" width="25.28515625" style="257" customWidth="1"/>
    <col min="5382" max="5382" width="20" style="257" customWidth="1"/>
    <col min="5383" max="5383" width="26.7109375" style="257" customWidth="1"/>
    <col min="5384" max="5631" width="11.42578125" style="257"/>
    <col min="5632" max="5632" width="31.5703125" style="257" bestFit="1" customWidth="1"/>
    <col min="5633" max="5633" width="39" style="257" customWidth="1"/>
    <col min="5634" max="5634" width="14.42578125" style="257" customWidth="1"/>
    <col min="5635" max="5635" width="10.85546875" style="257" bestFit="1" customWidth="1"/>
    <col min="5636" max="5636" width="22.28515625" style="257" customWidth="1"/>
    <col min="5637" max="5637" width="25.28515625" style="257" customWidth="1"/>
    <col min="5638" max="5638" width="20" style="257" customWidth="1"/>
    <col min="5639" max="5639" width="26.7109375" style="257" customWidth="1"/>
    <col min="5640" max="5887" width="11.42578125" style="257"/>
    <col min="5888" max="5888" width="31.5703125" style="257" bestFit="1" customWidth="1"/>
    <col min="5889" max="5889" width="39" style="257" customWidth="1"/>
    <col min="5890" max="5890" width="14.42578125" style="257" customWidth="1"/>
    <col min="5891" max="5891" width="10.85546875" style="257" bestFit="1" customWidth="1"/>
    <col min="5892" max="5892" width="22.28515625" style="257" customWidth="1"/>
    <col min="5893" max="5893" width="25.28515625" style="257" customWidth="1"/>
    <col min="5894" max="5894" width="20" style="257" customWidth="1"/>
    <col min="5895" max="5895" width="26.7109375" style="257" customWidth="1"/>
    <col min="5896" max="6143" width="11.42578125" style="257"/>
    <col min="6144" max="6144" width="31.5703125" style="257" bestFit="1" customWidth="1"/>
    <col min="6145" max="6145" width="39" style="257" customWidth="1"/>
    <col min="6146" max="6146" width="14.42578125" style="257" customWidth="1"/>
    <col min="6147" max="6147" width="10.85546875" style="257" bestFit="1" customWidth="1"/>
    <col min="6148" max="6148" width="22.28515625" style="257" customWidth="1"/>
    <col min="6149" max="6149" width="25.28515625" style="257" customWidth="1"/>
    <col min="6150" max="6150" width="20" style="257" customWidth="1"/>
    <col min="6151" max="6151" width="26.7109375" style="257" customWidth="1"/>
    <col min="6152" max="6399" width="11.42578125" style="257"/>
    <col min="6400" max="6400" width="31.5703125" style="257" bestFit="1" customWidth="1"/>
    <col min="6401" max="6401" width="39" style="257" customWidth="1"/>
    <col min="6402" max="6402" width="14.42578125" style="257" customWidth="1"/>
    <col min="6403" max="6403" width="10.85546875" style="257" bestFit="1" customWidth="1"/>
    <col min="6404" max="6404" width="22.28515625" style="257" customWidth="1"/>
    <col min="6405" max="6405" width="25.28515625" style="257" customWidth="1"/>
    <col min="6406" max="6406" width="20" style="257" customWidth="1"/>
    <col min="6407" max="6407" width="26.7109375" style="257" customWidth="1"/>
    <col min="6408" max="6655" width="11.42578125" style="257"/>
    <col min="6656" max="6656" width="31.5703125" style="257" bestFit="1" customWidth="1"/>
    <col min="6657" max="6657" width="39" style="257" customWidth="1"/>
    <col min="6658" max="6658" width="14.42578125" style="257" customWidth="1"/>
    <col min="6659" max="6659" width="10.85546875" style="257" bestFit="1" customWidth="1"/>
    <col min="6660" max="6660" width="22.28515625" style="257" customWidth="1"/>
    <col min="6661" max="6661" width="25.28515625" style="257" customWidth="1"/>
    <col min="6662" max="6662" width="20" style="257" customWidth="1"/>
    <col min="6663" max="6663" width="26.7109375" style="257" customWidth="1"/>
    <col min="6664" max="6911" width="11.42578125" style="257"/>
    <col min="6912" max="6912" width="31.5703125" style="257" bestFit="1" customWidth="1"/>
    <col min="6913" max="6913" width="39" style="257" customWidth="1"/>
    <col min="6914" max="6914" width="14.42578125" style="257" customWidth="1"/>
    <col min="6915" max="6915" width="10.85546875" style="257" bestFit="1" customWidth="1"/>
    <col min="6916" max="6916" width="22.28515625" style="257" customWidth="1"/>
    <col min="6917" max="6917" width="25.28515625" style="257" customWidth="1"/>
    <col min="6918" max="6918" width="20" style="257" customWidth="1"/>
    <col min="6919" max="6919" width="26.7109375" style="257" customWidth="1"/>
    <col min="6920" max="7167" width="11.42578125" style="257"/>
    <col min="7168" max="7168" width="31.5703125" style="257" bestFit="1" customWidth="1"/>
    <col min="7169" max="7169" width="39" style="257" customWidth="1"/>
    <col min="7170" max="7170" width="14.42578125" style="257" customWidth="1"/>
    <col min="7171" max="7171" width="10.85546875" style="257" bestFit="1" customWidth="1"/>
    <col min="7172" max="7172" width="22.28515625" style="257" customWidth="1"/>
    <col min="7173" max="7173" width="25.28515625" style="257" customWidth="1"/>
    <col min="7174" max="7174" width="20" style="257" customWidth="1"/>
    <col min="7175" max="7175" width="26.7109375" style="257" customWidth="1"/>
    <col min="7176" max="7423" width="11.42578125" style="257"/>
    <col min="7424" max="7424" width="31.5703125" style="257" bestFit="1" customWidth="1"/>
    <col min="7425" max="7425" width="39" style="257" customWidth="1"/>
    <col min="7426" max="7426" width="14.42578125" style="257" customWidth="1"/>
    <col min="7427" max="7427" width="10.85546875" style="257" bestFit="1" customWidth="1"/>
    <col min="7428" max="7428" width="22.28515625" style="257" customWidth="1"/>
    <col min="7429" max="7429" width="25.28515625" style="257" customWidth="1"/>
    <col min="7430" max="7430" width="20" style="257" customWidth="1"/>
    <col min="7431" max="7431" width="26.7109375" style="257" customWidth="1"/>
    <col min="7432" max="7679" width="11.42578125" style="257"/>
    <col min="7680" max="7680" width="31.5703125" style="257" bestFit="1" customWidth="1"/>
    <col min="7681" max="7681" width="39" style="257" customWidth="1"/>
    <col min="7682" max="7682" width="14.42578125" style="257" customWidth="1"/>
    <col min="7683" max="7683" width="10.85546875" style="257" bestFit="1" customWidth="1"/>
    <col min="7684" max="7684" width="22.28515625" style="257" customWidth="1"/>
    <col min="7685" max="7685" width="25.28515625" style="257" customWidth="1"/>
    <col min="7686" max="7686" width="20" style="257" customWidth="1"/>
    <col min="7687" max="7687" width="26.7109375" style="257" customWidth="1"/>
    <col min="7688" max="7935" width="11.42578125" style="257"/>
    <col min="7936" max="7936" width="31.5703125" style="257" bestFit="1" customWidth="1"/>
    <col min="7937" max="7937" width="39" style="257" customWidth="1"/>
    <col min="7938" max="7938" width="14.42578125" style="257" customWidth="1"/>
    <col min="7939" max="7939" width="10.85546875" style="257" bestFit="1" customWidth="1"/>
    <col min="7940" max="7940" width="22.28515625" style="257" customWidth="1"/>
    <col min="7941" max="7941" width="25.28515625" style="257" customWidth="1"/>
    <col min="7942" max="7942" width="20" style="257" customWidth="1"/>
    <col min="7943" max="7943" width="26.7109375" style="257" customWidth="1"/>
    <col min="7944" max="8191" width="11.42578125" style="257"/>
    <col min="8192" max="8192" width="31.5703125" style="257" bestFit="1" customWidth="1"/>
    <col min="8193" max="8193" width="39" style="257" customWidth="1"/>
    <col min="8194" max="8194" width="14.42578125" style="257" customWidth="1"/>
    <col min="8195" max="8195" width="10.85546875" style="257" bestFit="1" customWidth="1"/>
    <col min="8196" max="8196" width="22.28515625" style="257" customWidth="1"/>
    <col min="8197" max="8197" width="25.28515625" style="257" customWidth="1"/>
    <col min="8198" max="8198" width="20" style="257" customWidth="1"/>
    <col min="8199" max="8199" width="26.7109375" style="257" customWidth="1"/>
    <col min="8200" max="8447" width="11.42578125" style="257"/>
    <col min="8448" max="8448" width="31.5703125" style="257" bestFit="1" customWidth="1"/>
    <col min="8449" max="8449" width="39" style="257" customWidth="1"/>
    <col min="8450" max="8450" width="14.42578125" style="257" customWidth="1"/>
    <col min="8451" max="8451" width="10.85546875" style="257" bestFit="1" customWidth="1"/>
    <col min="8452" max="8452" width="22.28515625" style="257" customWidth="1"/>
    <col min="8453" max="8453" width="25.28515625" style="257" customWidth="1"/>
    <col min="8454" max="8454" width="20" style="257" customWidth="1"/>
    <col min="8455" max="8455" width="26.7109375" style="257" customWidth="1"/>
    <col min="8456" max="8703" width="11.42578125" style="257"/>
    <col min="8704" max="8704" width="31.5703125" style="257" bestFit="1" customWidth="1"/>
    <col min="8705" max="8705" width="39" style="257" customWidth="1"/>
    <col min="8706" max="8706" width="14.42578125" style="257" customWidth="1"/>
    <col min="8707" max="8707" width="10.85546875" style="257" bestFit="1" customWidth="1"/>
    <col min="8708" max="8708" width="22.28515625" style="257" customWidth="1"/>
    <col min="8709" max="8709" width="25.28515625" style="257" customWidth="1"/>
    <col min="8710" max="8710" width="20" style="257" customWidth="1"/>
    <col min="8711" max="8711" width="26.7109375" style="257" customWidth="1"/>
    <col min="8712" max="8959" width="11.42578125" style="257"/>
    <col min="8960" max="8960" width="31.5703125" style="257" bestFit="1" customWidth="1"/>
    <col min="8961" max="8961" width="39" style="257" customWidth="1"/>
    <col min="8962" max="8962" width="14.42578125" style="257" customWidth="1"/>
    <col min="8963" max="8963" width="10.85546875" style="257" bestFit="1" customWidth="1"/>
    <col min="8964" max="8964" width="22.28515625" style="257" customWidth="1"/>
    <col min="8965" max="8965" width="25.28515625" style="257" customWidth="1"/>
    <col min="8966" max="8966" width="20" style="257" customWidth="1"/>
    <col min="8967" max="8967" width="26.7109375" style="257" customWidth="1"/>
    <col min="8968" max="9215" width="11.42578125" style="257"/>
    <col min="9216" max="9216" width="31.5703125" style="257" bestFit="1" customWidth="1"/>
    <col min="9217" max="9217" width="39" style="257" customWidth="1"/>
    <col min="9218" max="9218" width="14.42578125" style="257" customWidth="1"/>
    <col min="9219" max="9219" width="10.85546875" style="257" bestFit="1" customWidth="1"/>
    <col min="9220" max="9220" width="22.28515625" style="257" customWidth="1"/>
    <col min="9221" max="9221" width="25.28515625" style="257" customWidth="1"/>
    <col min="9222" max="9222" width="20" style="257" customWidth="1"/>
    <col min="9223" max="9223" width="26.7109375" style="257" customWidth="1"/>
    <col min="9224" max="9471" width="11.42578125" style="257"/>
    <col min="9472" max="9472" width="31.5703125" style="257" bestFit="1" customWidth="1"/>
    <col min="9473" max="9473" width="39" style="257" customWidth="1"/>
    <col min="9474" max="9474" width="14.42578125" style="257" customWidth="1"/>
    <col min="9475" max="9475" width="10.85546875" style="257" bestFit="1" customWidth="1"/>
    <col min="9476" max="9476" width="22.28515625" style="257" customWidth="1"/>
    <col min="9477" max="9477" width="25.28515625" style="257" customWidth="1"/>
    <col min="9478" max="9478" width="20" style="257" customWidth="1"/>
    <col min="9479" max="9479" width="26.7109375" style="257" customWidth="1"/>
    <col min="9480" max="9727" width="11.42578125" style="257"/>
    <col min="9728" max="9728" width="31.5703125" style="257" bestFit="1" customWidth="1"/>
    <col min="9729" max="9729" width="39" style="257" customWidth="1"/>
    <col min="9730" max="9730" width="14.42578125" style="257" customWidth="1"/>
    <col min="9731" max="9731" width="10.85546875" style="257" bestFit="1" customWidth="1"/>
    <col min="9732" max="9732" width="22.28515625" style="257" customWidth="1"/>
    <col min="9733" max="9733" width="25.28515625" style="257" customWidth="1"/>
    <col min="9734" max="9734" width="20" style="257" customWidth="1"/>
    <col min="9735" max="9735" width="26.7109375" style="257" customWidth="1"/>
    <col min="9736" max="9983" width="11.42578125" style="257"/>
    <col min="9984" max="9984" width="31.5703125" style="257" bestFit="1" customWidth="1"/>
    <col min="9985" max="9985" width="39" style="257" customWidth="1"/>
    <col min="9986" max="9986" width="14.42578125" style="257" customWidth="1"/>
    <col min="9987" max="9987" width="10.85546875" style="257" bestFit="1" customWidth="1"/>
    <col min="9988" max="9988" width="22.28515625" style="257" customWidth="1"/>
    <col min="9989" max="9989" width="25.28515625" style="257" customWidth="1"/>
    <col min="9990" max="9990" width="20" style="257" customWidth="1"/>
    <col min="9991" max="9991" width="26.7109375" style="257" customWidth="1"/>
    <col min="9992" max="10239" width="11.42578125" style="257"/>
    <col min="10240" max="10240" width="31.5703125" style="257" bestFit="1" customWidth="1"/>
    <col min="10241" max="10241" width="39" style="257" customWidth="1"/>
    <col min="10242" max="10242" width="14.42578125" style="257" customWidth="1"/>
    <col min="10243" max="10243" width="10.85546875" style="257" bestFit="1" customWidth="1"/>
    <col min="10244" max="10244" width="22.28515625" style="257" customWidth="1"/>
    <col min="10245" max="10245" width="25.28515625" style="257" customWidth="1"/>
    <col min="10246" max="10246" width="20" style="257" customWidth="1"/>
    <col min="10247" max="10247" width="26.7109375" style="257" customWidth="1"/>
    <col min="10248" max="10495" width="11.42578125" style="257"/>
    <col min="10496" max="10496" width="31.5703125" style="257" bestFit="1" customWidth="1"/>
    <col min="10497" max="10497" width="39" style="257" customWidth="1"/>
    <col min="10498" max="10498" width="14.42578125" style="257" customWidth="1"/>
    <col min="10499" max="10499" width="10.85546875" style="257" bestFit="1" customWidth="1"/>
    <col min="10500" max="10500" width="22.28515625" style="257" customWidth="1"/>
    <col min="10501" max="10501" width="25.28515625" style="257" customWidth="1"/>
    <col min="10502" max="10502" width="20" style="257" customWidth="1"/>
    <col min="10503" max="10503" width="26.7109375" style="257" customWidth="1"/>
    <col min="10504" max="10751" width="11.42578125" style="257"/>
    <col min="10752" max="10752" width="31.5703125" style="257" bestFit="1" customWidth="1"/>
    <col min="10753" max="10753" width="39" style="257" customWidth="1"/>
    <col min="10754" max="10754" width="14.42578125" style="257" customWidth="1"/>
    <col min="10755" max="10755" width="10.85546875" style="257" bestFit="1" customWidth="1"/>
    <col min="10756" max="10756" width="22.28515625" style="257" customWidth="1"/>
    <col min="10757" max="10757" width="25.28515625" style="257" customWidth="1"/>
    <col min="10758" max="10758" width="20" style="257" customWidth="1"/>
    <col min="10759" max="10759" width="26.7109375" style="257" customWidth="1"/>
    <col min="10760" max="11007" width="11.42578125" style="257"/>
    <col min="11008" max="11008" width="31.5703125" style="257" bestFit="1" customWidth="1"/>
    <col min="11009" max="11009" width="39" style="257" customWidth="1"/>
    <col min="11010" max="11010" width="14.42578125" style="257" customWidth="1"/>
    <col min="11011" max="11011" width="10.85546875" style="257" bestFit="1" customWidth="1"/>
    <col min="11012" max="11012" width="22.28515625" style="257" customWidth="1"/>
    <col min="11013" max="11013" width="25.28515625" style="257" customWidth="1"/>
    <col min="11014" max="11014" width="20" style="257" customWidth="1"/>
    <col min="11015" max="11015" width="26.7109375" style="257" customWidth="1"/>
    <col min="11016" max="11263" width="11.42578125" style="257"/>
    <col min="11264" max="11264" width="31.5703125" style="257" bestFit="1" customWidth="1"/>
    <col min="11265" max="11265" width="39" style="257" customWidth="1"/>
    <col min="11266" max="11266" width="14.42578125" style="257" customWidth="1"/>
    <col min="11267" max="11267" width="10.85546875" style="257" bestFit="1" customWidth="1"/>
    <col min="11268" max="11268" width="22.28515625" style="257" customWidth="1"/>
    <col min="11269" max="11269" width="25.28515625" style="257" customWidth="1"/>
    <col min="11270" max="11270" width="20" style="257" customWidth="1"/>
    <col min="11271" max="11271" width="26.7109375" style="257" customWidth="1"/>
    <col min="11272" max="11519" width="11.42578125" style="257"/>
    <col min="11520" max="11520" width="31.5703125" style="257" bestFit="1" customWidth="1"/>
    <col min="11521" max="11521" width="39" style="257" customWidth="1"/>
    <col min="11522" max="11522" width="14.42578125" style="257" customWidth="1"/>
    <col min="11523" max="11523" width="10.85546875" style="257" bestFit="1" customWidth="1"/>
    <col min="11524" max="11524" width="22.28515625" style="257" customWidth="1"/>
    <col min="11525" max="11525" width="25.28515625" style="257" customWidth="1"/>
    <col min="11526" max="11526" width="20" style="257" customWidth="1"/>
    <col min="11527" max="11527" width="26.7109375" style="257" customWidth="1"/>
    <col min="11528" max="11775" width="11.42578125" style="257"/>
    <col min="11776" max="11776" width="31.5703125" style="257" bestFit="1" customWidth="1"/>
    <col min="11777" max="11777" width="39" style="257" customWidth="1"/>
    <col min="11778" max="11778" width="14.42578125" style="257" customWidth="1"/>
    <col min="11779" max="11779" width="10.85546875" style="257" bestFit="1" customWidth="1"/>
    <col min="11780" max="11780" width="22.28515625" style="257" customWidth="1"/>
    <col min="11781" max="11781" width="25.28515625" style="257" customWidth="1"/>
    <col min="11782" max="11782" width="20" style="257" customWidth="1"/>
    <col min="11783" max="11783" width="26.7109375" style="257" customWidth="1"/>
    <col min="11784" max="12031" width="11.42578125" style="257"/>
    <col min="12032" max="12032" width="31.5703125" style="257" bestFit="1" customWidth="1"/>
    <col min="12033" max="12033" width="39" style="257" customWidth="1"/>
    <col min="12034" max="12034" width="14.42578125" style="257" customWidth="1"/>
    <col min="12035" max="12035" width="10.85546875" style="257" bestFit="1" customWidth="1"/>
    <col min="12036" max="12036" width="22.28515625" style="257" customWidth="1"/>
    <col min="12037" max="12037" width="25.28515625" style="257" customWidth="1"/>
    <col min="12038" max="12038" width="20" style="257" customWidth="1"/>
    <col min="12039" max="12039" width="26.7109375" style="257" customWidth="1"/>
    <col min="12040" max="12287" width="11.42578125" style="257"/>
    <col min="12288" max="12288" width="31.5703125" style="257" bestFit="1" customWidth="1"/>
    <col min="12289" max="12289" width="39" style="257" customWidth="1"/>
    <col min="12290" max="12290" width="14.42578125" style="257" customWidth="1"/>
    <col min="12291" max="12291" width="10.85546875" style="257" bestFit="1" customWidth="1"/>
    <col min="12292" max="12292" width="22.28515625" style="257" customWidth="1"/>
    <col min="12293" max="12293" width="25.28515625" style="257" customWidth="1"/>
    <col min="12294" max="12294" width="20" style="257" customWidth="1"/>
    <col min="12295" max="12295" width="26.7109375" style="257" customWidth="1"/>
    <col min="12296" max="12543" width="11.42578125" style="257"/>
    <col min="12544" max="12544" width="31.5703125" style="257" bestFit="1" customWidth="1"/>
    <col min="12545" max="12545" width="39" style="257" customWidth="1"/>
    <col min="12546" max="12546" width="14.42578125" style="257" customWidth="1"/>
    <col min="12547" max="12547" width="10.85546875" style="257" bestFit="1" customWidth="1"/>
    <col min="12548" max="12548" width="22.28515625" style="257" customWidth="1"/>
    <col min="12549" max="12549" width="25.28515625" style="257" customWidth="1"/>
    <col min="12550" max="12550" width="20" style="257" customWidth="1"/>
    <col min="12551" max="12551" width="26.7109375" style="257" customWidth="1"/>
    <col min="12552" max="12799" width="11.42578125" style="257"/>
    <col min="12800" max="12800" width="31.5703125" style="257" bestFit="1" customWidth="1"/>
    <col min="12801" max="12801" width="39" style="257" customWidth="1"/>
    <col min="12802" max="12802" width="14.42578125" style="257" customWidth="1"/>
    <col min="12803" max="12803" width="10.85546875" style="257" bestFit="1" customWidth="1"/>
    <col min="12804" max="12804" width="22.28515625" style="257" customWidth="1"/>
    <col min="12805" max="12805" width="25.28515625" style="257" customWidth="1"/>
    <col min="12806" max="12806" width="20" style="257" customWidth="1"/>
    <col min="12807" max="12807" width="26.7109375" style="257" customWidth="1"/>
    <col min="12808" max="13055" width="11.42578125" style="257"/>
    <col min="13056" max="13056" width="31.5703125" style="257" bestFit="1" customWidth="1"/>
    <col min="13057" max="13057" width="39" style="257" customWidth="1"/>
    <col min="13058" max="13058" width="14.42578125" style="257" customWidth="1"/>
    <col min="13059" max="13059" width="10.85546875" style="257" bestFit="1" customWidth="1"/>
    <col min="13060" max="13060" width="22.28515625" style="257" customWidth="1"/>
    <col min="13061" max="13061" width="25.28515625" style="257" customWidth="1"/>
    <col min="13062" max="13062" width="20" style="257" customWidth="1"/>
    <col min="13063" max="13063" width="26.7109375" style="257" customWidth="1"/>
    <col min="13064" max="13311" width="11.42578125" style="257"/>
    <col min="13312" max="13312" width="31.5703125" style="257" bestFit="1" customWidth="1"/>
    <col min="13313" max="13313" width="39" style="257" customWidth="1"/>
    <col min="13314" max="13314" width="14.42578125" style="257" customWidth="1"/>
    <col min="13315" max="13315" width="10.85546875" style="257" bestFit="1" customWidth="1"/>
    <col min="13316" max="13316" width="22.28515625" style="257" customWidth="1"/>
    <col min="13317" max="13317" width="25.28515625" style="257" customWidth="1"/>
    <col min="13318" max="13318" width="20" style="257" customWidth="1"/>
    <col min="13319" max="13319" width="26.7109375" style="257" customWidth="1"/>
    <col min="13320" max="13567" width="11.42578125" style="257"/>
    <col min="13568" max="13568" width="31.5703125" style="257" bestFit="1" customWidth="1"/>
    <col min="13569" max="13569" width="39" style="257" customWidth="1"/>
    <col min="13570" max="13570" width="14.42578125" style="257" customWidth="1"/>
    <col min="13571" max="13571" width="10.85546875" style="257" bestFit="1" customWidth="1"/>
    <col min="13572" max="13572" width="22.28515625" style="257" customWidth="1"/>
    <col min="13573" max="13573" width="25.28515625" style="257" customWidth="1"/>
    <col min="13574" max="13574" width="20" style="257" customWidth="1"/>
    <col min="13575" max="13575" width="26.7109375" style="257" customWidth="1"/>
    <col min="13576" max="13823" width="11.42578125" style="257"/>
    <col min="13824" max="13824" width="31.5703125" style="257" bestFit="1" customWidth="1"/>
    <col min="13825" max="13825" width="39" style="257" customWidth="1"/>
    <col min="13826" max="13826" width="14.42578125" style="257" customWidth="1"/>
    <col min="13827" max="13827" width="10.85546875" style="257" bestFit="1" customWidth="1"/>
    <col min="13828" max="13828" width="22.28515625" style="257" customWidth="1"/>
    <col min="13829" max="13829" width="25.28515625" style="257" customWidth="1"/>
    <col min="13830" max="13830" width="20" style="257" customWidth="1"/>
    <col min="13831" max="13831" width="26.7109375" style="257" customWidth="1"/>
    <col min="13832" max="14079" width="11.42578125" style="257"/>
    <col min="14080" max="14080" width="31.5703125" style="257" bestFit="1" customWidth="1"/>
    <col min="14081" max="14081" width="39" style="257" customWidth="1"/>
    <col min="14082" max="14082" width="14.42578125" style="257" customWidth="1"/>
    <col min="14083" max="14083" width="10.85546875" style="257" bestFit="1" customWidth="1"/>
    <col min="14084" max="14084" width="22.28515625" style="257" customWidth="1"/>
    <col min="14085" max="14085" width="25.28515625" style="257" customWidth="1"/>
    <col min="14086" max="14086" width="20" style="257" customWidth="1"/>
    <col min="14087" max="14087" width="26.7109375" style="257" customWidth="1"/>
    <col min="14088" max="14335" width="11.42578125" style="257"/>
    <col min="14336" max="14336" width="31.5703125" style="257" bestFit="1" customWidth="1"/>
    <col min="14337" max="14337" width="39" style="257" customWidth="1"/>
    <col min="14338" max="14338" width="14.42578125" style="257" customWidth="1"/>
    <col min="14339" max="14339" width="10.85546875" style="257" bestFit="1" customWidth="1"/>
    <col min="14340" max="14340" width="22.28515625" style="257" customWidth="1"/>
    <col min="14341" max="14341" width="25.28515625" style="257" customWidth="1"/>
    <col min="14342" max="14342" width="20" style="257" customWidth="1"/>
    <col min="14343" max="14343" width="26.7109375" style="257" customWidth="1"/>
    <col min="14344" max="14591" width="11.42578125" style="257"/>
    <col min="14592" max="14592" width="31.5703125" style="257" bestFit="1" customWidth="1"/>
    <col min="14593" max="14593" width="39" style="257" customWidth="1"/>
    <col min="14594" max="14594" width="14.42578125" style="257" customWidth="1"/>
    <col min="14595" max="14595" width="10.85546875" style="257" bestFit="1" customWidth="1"/>
    <col min="14596" max="14596" width="22.28515625" style="257" customWidth="1"/>
    <col min="14597" max="14597" width="25.28515625" style="257" customWidth="1"/>
    <col min="14598" max="14598" width="20" style="257" customWidth="1"/>
    <col min="14599" max="14599" width="26.7109375" style="257" customWidth="1"/>
    <col min="14600" max="14847" width="11.42578125" style="257"/>
    <col min="14848" max="14848" width="31.5703125" style="257" bestFit="1" customWidth="1"/>
    <col min="14849" max="14849" width="39" style="257" customWidth="1"/>
    <col min="14850" max="14850" width="14.42578125" style="257" customWidth="1"/>
    <col min="14851" max="14851" width="10.85546875" style="257" bestFit="1" customWidth="1"/>
    <col min="14852" max="14852" width="22.28515625" style="257" customWidth="1"/>
    <col min="14853" max="14853" width="25.28515625" style="257" customWidth="1"/>
    <col min="14854" max="14854" width="20" style="257" customWidth="1"/>
    <col min="14855" max="14855" width="26.7109375" style="257" customWidth="1"/>
    <col min="14856" max="15103" width="11.42578125" style="257"/>
    <col min="15104" max="15104" width="31.5703125" style="257" bestFit="1" customWidth="1"/>
    <col min="15105" max="15105" width="39" style="257" customWidth="1"/>
    <col min="15106" max="15106" width="14.42578125" style="257" customWidth="1"/>
    <col min="15107" max="15107" width="10.85546875" style="257" bestFit="1" customWidth="1"/>
    <col min="15108" max="15108" width="22.28515625" style="257" customWidth="1"/>
    <col min="15109" max="15109" width="25.28515625" style="257" customWidth="1"/>
    <col min="15110" max="15110" width="20" style="257" customWidth="1"/>
    <col min="15111" max="15111" width="26.7109375" style="257" customWidth="1"/>
    <col min="15112" max="15359" width="11.42578125" style="257"/>
    <col min="15360" max="15360" width="31.5703125" style="257" bestFit="1" customWidth="1"/>
    <col min="15361" max="15361" width="39" style="257" customWidth="1"/>
    <col min="15362" max="15362" width="14.42578125" style="257" customWidth="1"/>
    <col min="15363" max="15363" width="10.85546875" style="257" bestFit="1" customWidth="1"/>
    <col min="15364" max="15364" width="22.28515625" style="257" customWidth="1"/>
    <col min="15365" max="15365" width="25.28515625" style="257" customWidth="1"/>
    <col min="15366" max="15366" width="20" style="257" customWidth="1"/>
    <col min="15367" max="15367" width="26.7109375" style="257" customWidth="1"/>
    <col min="15368" max="15615" width="11.42578125" style="257"/>
    <col min="15616" max="15616" width="31.5703125" style="257" bestFit="1" customWidth="1"/>
    <col min="15617" max="15617" width="39" style="257" customWidth="1"/>
    <col min="15618" max="15618" width="14.42578125" style="257" customWidth="1"/>
    <col min="15619" max="15619" width="10.85546875" style="257" bestFit="1" customWidth="1"/>
    <col min="15620" max="15620" width="22.28515625" style="257" customWidth="1"/>
    <col min="15621" max="15621" width="25.28515625" style="257" customWidth="1"/>
    <col min="15622" max="15622" width="20" style="257" customWidth="1"/>
    <col min="15623" max="15623" width="26.7109375" style="257" customWidth="1"/>
    <col min="15624" max="15871" width="11.42578125" style="257"/>
    <col min="15872" max="15872" width="31.5703125" style="257" bestFit="1" customWidth="1"/>
    <col min="15873" max="15873" width="39" style="257" customWidth="1"/>
    <col min="15874" max="15874" width="14.42578125" style="257" customWidth="1"/>
    <col min="15875" max="15875" width="10.85546875" style="257" bestFit="1" customWidth="1"/>
    <col min="15876" max="15876" width="22.28515625" style="257" customWidth="1"/>
    <col min="15877" max="15877" width="25.28515625" style="257" customWidth="1"/>
    <col min="15878" max="15878" width="20" style="257" customWidth="1"/>
    <col min="15879" max="15879" width="26.7109375" style="257" customWidth="1"/>
    <col min="15880" max="16127" width="11.42578125" style="257"/>
    <col min="16128" max="16128" width="31.5703125" style="257" bestFit="1" customWidth="1"/>
    <col min="16129" max="16129" width="39" style="257" customWidth="1"/>
    <col min="16130" max="16130" width="14.42578125" style="257" customWidth="1"/>
    <col min="16131" max="16131" width="10.85546875" style="257" bestFit="1" customWidth="1"/>
    <col min="16132" max="16132" width="22.28515625" style="257" customWidth="1"/>
    <col min="16133" max="16133" width="25.28515625" style="257" customWidth="1"/>
    <col min="16134" max="16134" width="20" style="257" customWidth="1"/>
    <col min="16135" max="16135" width="26.7109375" style="257" customWidth="1"/>
    <col min="16136" max="16384" width="11.42578125" style="257"/>
  </cols>
  <sheetData>
    <row r="1" spans="1:12" s="152" customFormat="1" ht="83.25" customHeight="1" thickTop="1" thickBot="1" x14ac:dyDescent="0.3">
      <c r="A1" s="300" t="s">
        <v>0</v>
      </c>
      <c r="B1" s="300" t="s">
        <v>1</v>
      </c>
      <c r="C1" s="304" t="s">
        <v>190</v>
      </c>
      <c r="D1" s="307" t="s">
        <v>187</v>
      </c>
      <c r="E1" s="292" t="s">
        <v>334</v>
      </c>
      <c r="F1" s="293"/>
      <c r="G1" s="294"/>
    </row>
    <row r="2" spans="1:12" s="152" customFormat="1" ht="15" customHeight="1" thickTop="1" x14ac:dyDescent="0.25">
      <c r="A2" s="301"/>
      <c r="B2" s="303"/>
      <c r="C2" s="305"/>
      <c r="D2" s="308"/>
      <c r="E2" s="310" t="s">
        <v>2</v>
      </c>
      <c r="F2" s="311"/>
      <c r="G2" s="295" t="s">
        <v>3</v>
      </c>
    </row>
    <row r="3" spans="1:12" s="152" customFormat="1" ht="15" customHeight="1" x14ac:dyDescent="0.25">
      <c r="A3" s="301"/>
      <c r="B3" s="303"/>
      <c r="C3" s="305"/>
      <c r="D3" s="308"/>
      <c r="E3" s="310"/>
      <c r="F3" s="311"/>
      <c r="G3" s="296"/>
    </row>
    <row r="4" spans="1:12" s="152" customFormat="1" ht="15" customHeight="1" x14ac:dyDescent="0.25">
      <c r="A4" s="301"/>
      <c r="B4" s="303"/>
      <c r="C4" s="305"/>
      <c r="D4" s="308"/>
      <c r="E4" s="310"/>
      <c r="F4" s="311"/>
      <c r="G4" s="296"/>
    </row>
    <row r="5" spans="1:12" s="152" customFormat="1" ht="15" customHeight="1" x14ac:dyDescent="0.25">
      <c r="A5" s="301"/>
      <c r="B5" s="303"/>
      <c r="C5" s="305"/>
      <c r="D5" s="308"/>
      <c r="E5" s="310"/>
      <c r="F5" s="311"/>
      <c r="G5" s="296"/>
    </row>
    <row r="6" spans="1:12" s="152" customFormat="1" ht="15" customHeight="1" x14ac:dyDescent="0.25">
      <c r="A6" s="301"/>
      <c r="B6" s="303"/>
      <c r="C6" s="305"/>
      <c r="D6" s="308"/>
      <c r="E6" s="310"/>
      <c r="F6" s="311"/>
      <c r="G6" s="296"/>
    </row>
    <row r="7" spans="1:12" s="152" customFormat="1" ht="15" customHeight="1" x14ac:dyDescent="0.25">
      <c r="A7" s="301"/>
      <c r="B7" s="303"/>
      <c r="C7" s="305"/>
      <c r="D7" s="308"/>
      <c r="E7" s="310"/>
      <c r="F7" s="311"/>
      <c r="G7" s="296"/>
    </row>
    <row r="8" spans="1:12" s="152" customFormat="1" ht="15" customHeight="1" x14ac:dyDescent="0.25">
      <c r="A8" s="301"/>
      <c r="B8" s="303"/>
      <c r="C8" s="305"/>
      <c r="D8" s="308"/>
      <c r="E8" s="310"/>
      <c r="F8" s="311"/>
      <c r="G8" s="296"/>
    </row>
    <row r="9" spans="1:12" s="152" customFormat="1" ht="15.75" customHeight="1" thickBot="1" x14ac:dyDescent="0.3">
      <c r="A9" s="301"/>
      <c r="B9" s="303"/>
      <c r="C9" s="305"/>
      <c r="D9" s="308"/>
      <c r="E9" s="312"/>
      <c r="F9" s="313"/>
      <c r="G9" s="297"/>
    </row>
    <row r="10" spans="1:12" s="152" customFormat="1" ht="57.75" customHeight="1" thickTop="1" thickBot="1" x14ac:dyDescent="0.3">
      <c r="A10" s="302"/>
      <c r="B10" s="302"/>
      <c r="C10" s="305"/>
      <c r="D10" s="309"/>
      <c r="E10" s="314" t="s">
        <v>326</v>
      </c>
      <c r="F10" s="315"/>
      <c r="G10" s="298" t="s">
        <v>327</v>
      </c>
    </row>
    <row r="11" spans="1:12" s="152" customFormat="1" ht="15.75" thickBot="1" x14ac:dyDescent="0.3">
      <c r="A11" s="153"/>
      <c r="B11" s="153"/>
      <c r="C11" s="306"/>
      <c r="D11" s="153" t="s">
        <v>188</v>
      </c>
      <c r="E11" s="154" t="s">
        <v>17</v>
      </c>
      <c r="F11" s="155" t="s">
        <v>19</v>
      </c>
      <c r="G11" s="299"/>
    </row>
    <row r="12" spans="1:12" s="145" customFormat="1" ht="15.75" thickBot="1" x14ac:dyDescent="0.3">
      <c r="A12" s="80" t="s">
        <v>52</v>
      </c>
      <c r="B12" s="164" t="s">
        <v>39</v>
      </c>
      <c r="C12" s="56"/>
      <c r="D12" s="146"/>
      <c r="E12" s="158">
        <f>IFERROR(VLOOKUP($B12,[1]NUM2!$H$3:$J$143,2,FALSE),0)</f>
        <v>2745</v>
      </c>
      <c r="F12" s="159"/>
      <c r="G12" s="157"/>
    </row>
    <row r="13" spans="1:12" s="145" customFormat="1" ht="15.75" thickBot="1" x14ac:dyDescent="0.3">
      <c r="A13" s="80" t="s">
        <v>52</v>
      </c>
      <c r="B13" s="164" t="s">
        <v>40</v>
      </c>
      <c r="C13" s="56"/>
      <c r="D13" s="146"/>
      <c r="E13" s="158">
        <f>IFERROR(VLOOKUP($B13,[1]NUM2!$H$3:$J$143,2,FALSE),0)</f>
        <v>549</v>
      </c>
      <c r="F13" s="158"/>
      <c r="G13" s="147"/>
    </row>
    <row r="14" spans="1:12" s="145" customFormat="1" ht="15.75" thickBot="1" x14ac:dyDescent="0.3">
      <c r="A14" s="80" t="s">
        <v>52</v>
      </c>
      <c r="B14" s="164" t="s">
        <v>41</v>
      </c>
      <c r="C14" s="56"/>
      <c r="D14" s="146"/>
      <c r="E14" s="158">
        <f>IFERROR(VLOOKUP($B14,[1]NUM2!$H$3:$J$143,2,FALSE),0)</f>
        <v>272</v>
      </c>
      <c r="F14" s="158"/>
      <c r="G14" s="147"/>
    </row>
    <row r="15" spans="1:12" s="145" customFormat="1" ht="15.75" thickBot="1" x14ac:dyDescent="0.3">
      <c r="A15" s="80" t="s">
        <v>52</v>
      </c>
      <c r="B15" s="164" t="s">
        <v>42</v>
      </c>
      <c r="C15" s="56"/>
      <c r="D15" s="146"/>
      <c r="E15" s="158">
        <f>IFERROR(VLOOKUP($B15,[1]NUM2!$H$3:$J$143,2,FALSE),0)</f>
        <v>77</v>
      </c>
      <c r="F15" s="158"/>
      <c r="G15" s="147"/>
    </row>
    <row r="16" spans="1:12" s="145" customFormat="1" ht="15.75" thickBot="1" x14ac:dyDescent="0.3">
      <c r="A16" s="80" t="s">
        <v>52</v>
      </c>
      <c r="B16" s="164" t="s">
        <v>43</v>
      </c>
      <c r="C16" s="59"/>
      <c r="D16" s="146"/>
      <c r="E16" s="158">
        <f>IFERROR(VLOOKUP($B16,[1]NUM2!$H$3:$J$143,2,FALSE),0)</f>
        <v>486</v>
      </c>
      <c r="F16" s="158"/>
      <c r="G16" s="147"/>
      <c r="L16" s="264"/>
    </row>
    <row r="17" spans="1:7" s="145" customFormat="1" ht="15.75" thickBot="1" x14ac:dyDescent="0.3">
      <c r="A17" s="80" t="s">
        <v>52</v>
      </c>
      <c r="B17" s="164" t="s">
        <v>44</v>
      </c>
      <c r="C17" s="56"/>
      <c r="D17" s="146"/>
      <c r="E17" s="158">
        <f>IFERROR(VLOOKUP($B17,[1]NUM2!$H$3:$J$143,2,FALSE),0)</f>
        <v>2387</v>
      </c>
      <c r="F17" s="158"/>
      <c r="G17" s="147"/>
    </row>
    <row r="18" spans="1:7" s="145" customFormat="1" ht="15.75" thickBot="1" x14ac:dyDescent="0.3">
      <c r="A18" s="80" t="s">
        <v>52</v>
      </c>
      <c r="B18" s="164" t="s">
        <v>45</v>
      </c>
      <c r="C18" s="56"/>
      <c r="D18" s="146"/>
      <c r="E18" s="158">
        <f>IFERROR(VLOOKUP($B18,[1]NUM2!$H$3:$J$143,2,FALSE),0)</f>
        <v>50</v>
      </c>
      <c r="F18" s="158"/>
      <c r="G18" s="147"/>
    </row>
    <row r="19" spans="1:7" s="145" customFormat="1" ht="15.75" thickBot="1" x14ac:dyDescent="0.3">
      <c r="A19" s="80" t="s">
        <v>52</v>
      </c>
      <c r="B19" s="164" t="s">
        <v>46</v>
      </c>
      <c r="C19" s="56"/>
      <c r="D19" s="146"/>
      <c r="E19" s="158">
        <f>IFERROR(VLOOKUP($B19,[1]NUM2!$H$3:$J$143,2,FALSE),0)</f>
        <v>49</v>
      </c>
      <c r="F19" s="158"/>
      <c r="G19" s="147"/>
    </row>
    <row r="20" spans="1:7" s="145" customFormat="1" ht="15.75" thickBot="1" x14ac:dyDescent="0.3">
      <c r="A20" s="80" t="s">
        <v>52</v>
      </c>
      <c r="B20" s="164" t="s">
        <v>47</v>
      </c>
      <c r="C20" s="56"/>
      <c r="D20" s="146"/>
      <c r="E20" s="158">
        <f>IFERROR(VLOOKUP($B20,[1]NUM2!$H$3:$J$143,2,FALSE),0)</f>
        <v>81</v>
      </c>
      <c r="F20" s="158"/>
      <c r="G20" s="147"/>
    </row>
    <row r="21" spans="1:7" s="145" customFormat="1" ht="15.75" thickBot="1" x14ac:dyDescent="0.3">
      <c r="A21" s="80" t="s">
        <v>52</v>
      </c>
      <c r="B21" s="164" t="s">
        <v>48</v>
      </c>
      <c r="C21" s="60"/>
      <c r="D21" s="146"/>
      <c r="E21" s="158">
        <f>IFERROR(VLOOKUP($B21,[1]NUM2!$H$3:$J$143,2,FALSE),0)</f>
        <v>90</v>
      </c>
      <c r="F21" s="158"/>
      <c r="G21" s="147"/>
    </row>
    <row r="22" spans="1:7" s="145" customFormat="1" ht="15.75" thickBot="1" x14ac:dyDescent="0.3">
      <c r="A22" s="80" t="s">
        <v>52</v>
      </c>
      <c r="B22" s="164" t="s">
        <v>49</v>
      </c>
      <c r="C22" s="56"/>
      <c r="D22" s="146"/>
      <c r="E22" s="158">
        <f>IFERROR(VLOOKUP($B22,[1]NUM2!$H$3:$J$143,2,FALSE),0)</f>
        <v>1193</v>
      </c>
      <c r="F22" s="158"/>
      <c r="G22" s="147"/>
    </row>
    <row r="23" spans="1:7" s="145" customFormat="1" ht="15.75" thickBot="1" x14ac:dyDescent="0.3">
      <c r="A23" s="80" t="s">
        <v>52</v>
      </c>
      <c r="B23" s="164" t="s">
        <v>50</v>
      </c>
      <c r="C23" s="56"/>
      <c r="D23" s="146"/>
      <c r="E23" s="158">
        <f>IFERROR(VLOOKUP($B23,[1]NUM2!$H$3:$J$143,2,FALSE),0)</f>
        <v>153</v>
      </c>
      <c r="F23" s="158"/>
      <c r="G23" s="147"/>
    </row>
    <row r="24" spans="1:7" s="145" customFormat="1" ht="15.75" thickBot="1" x14ac:dyDescent="0.3">
      <c r="A24" s="80" t="s">
        <v>52</v>
      </c>
      <c r="B24" s="164" t="s">
        <v>51</v>
      </c>
      <c r="C24" s="56"/>
      <c r="D24" s="146"/>
      <c r="E24" s="158">
        <f>IFERROR(VLOOKUP($B24,[1]NUM2!$H$3:$J$143,2,FALSE),0)</f>
        <v>96</v>
      </c>
      <c r="F24" s="158"/>
      <c r="G24" s="147"/>
    </row>
    <row r="25" spans="1:7" s="145" customFormat="1" ht="15.75" thickBot="1" x14ac:dyDescent="0.3">
      <c r="A25" s="290" t="s">
        <v>174</v>
      </c>
      <c r="B25" s="291"/>
      <c r="C25" s="250">
        <f>+D25/Metas!G89</f>
        <v>1.2725856839796026</v>
      </c>
      <c r="D25" s="148">
        <f>+E25/G25</f>
        <v>0.14142073872913838</v>
      </c>
      <c r="E25" s="160">
        <f>SUM(E12:E24)</f>
        <v>8228</v>
      </c>
      <c r="F25" s="160">
        <f>SUM(F12:F24)</f>
        <v>0</v>
      </c>
      <c r="G25" s="160">
        <v>58181</v>
      </c>
    </row>
    <row r="26" spans="1:7" s="145" customFormat="1" ht="15.75" thickBot="1" x14ac:dyDescent="0.3">
      <c r="A26" s="80" t="s">
        <v>53</v>
      </c>
      <c r="B26" s="164" t="s">
        <v>54</v>
      </c>
      <c r="C26" s="56"/>
      <c r="D26" s="146"/>
      <c r="E26" s="158">
        <f>IFERROR(VLOOKUP($B26,[1]NUM2!$H$3:$J$143,2,FALSE),0)</f>
        <v>246</v>
      </c>
      <c r="F26" s="158"/>
      <c r="G26" s="147"/>
    </row>
    <row r="27" spans="1:7" s="145" customFormat="1" ht="15.75" thickBot="1" x14ac:dyDescent="0.3">
      <c r="A27" s="80" t="s">
        <v>53</v>
      </c>
      <c r="B27" s="164" t="s">
        <v>55</v>
      </c>
      <c r="C27" s="56"/>
      <c r="D27" s="146"/>
      <c r="E27" s="158">
        <f>IFERROR(VLOOKUP($B27,[1]NUM2!$H$3:$J$143,2,FALSE),0)</f>
        <v>83</v>
      </c>
      <c r="F27" s="158"/>
      <c r="G27" s="147"/>
    </row>
    <row r="28" spans="1:7" s="145" customFormat="1" ht="15.75" thickBot="1" x14ac:dyDescent="0.3">
      <c r="A28" s="80" t="s">
        <v>53</v>
      </c>
      <c r="B28" s="164" t="s">
        <v>56</v>
      </c>
      <c r="C28" s="56"/>
      <c r="D28" s="146"/>
      <c r="E28" s="158">
        <f>IFERROR(VLOOKUP($B28,[1]NUM2!$H$3:$J$143,2,FALSE),0)</f>
        <v>1025</v>
      </c>
      <c r="F28" s="158"/>
      <c r="G28" s="147"/>
    </row>
    <row r="29" spans="1:7" s="145" customFormat="1" ht="15.75" thickBot="1" x14ac:dyDescent="0.3">
      <c r="A29" s="80" t="s">
        <v>53</v>
      </c>
      <c r="B29" s="164" t="s">
        <v>57</v>
      </c>
      <c r="C29" s="56"/>
      <c r="D29" s="146"/>
      <c r="E29" s="158">
        <f>IFERROR(VLOOKUP($B29,[1]NUM2!$H$3:$J$143,2,FALSE),0)</f>
        <v>30</v>
      </c>
      <c r="F29" s="158"/>
      <c r="G29" s="147"/>
    </row>
    <row r="30" spans="1:7" s="145" customFormat="1" ht="15.75" thickBot="1" x14ac:dyDescent="0.3">
      <c r="A30" s="80" t="s">
        <v>53</v>
      </c>
      <c r="B30" s="164" t="s">
        <v>58</v>
      </c>
      <c r="C30" s="56"/>
      <c r="D30" s="146"/>
      <c r="E30" s="158">
        <f>IFERROR(VLOOKUP($B30,[1]NUM2!$H$3:$J$143,2,FALSE),0)</f>
        <v>35</v>
      </c>
      <c r="F30" s="158"/>
      <c r="G30" s="147"/>
    </row>
    <row r="31" spans="1:7" s="145" customFormat="1" ht="15.75" thickBot="1" x14ac:dyDescent="0.3">
      <c r="A31" s="80" t="s">
        <v>53</v>
      </c>
      <c r="B31" s="164" t="s">
        <v>59</v>
      </c>
      <c r="C31" s="56"/>
      <c r="D31" s="146"/>
      <c r="E31" s="158">
        <f>IFERROR(VLOOKUP($B31,[1]NUM2!$H$3:$J$143,2,FALSE),0)</f>
        <v>0</v>
      </c>
      <c r="F31" s="158"/>
      <c r="G31" s="147"/>
    </row>
    <row r="32" spans="1:7" s="145" customFormat="1" ht="15.75" thickBot="1" x14ac:dyDescent="0.3">
      <c r="A32" s="80" t="s">
        <v>53</v>
      </c>
      <c r="B32" s="164" t="s">
        <v>60</v>
      </c>
      <c r="C32" s="56"/>
      <c r="D32" s="146"/>
      <c r="E32" s="158">
        <f>IFERROR(VLOOKUP($B32,[1]NUM2!$H$3:$J$143,2,FALSE),0)</f>
        <v>150</v>
      </c>
      <c r="F32" s="158"/>
      <c r="G32" s="147"/>
    </row>
    <row r="33" spans="1:7" s="145" customFormat="1" ht="15.75" thickBot="1" x14ac:dyDescent="0.3">
      <c r="A33" s="80" t="s">
        <v>53</v>
      </c>
      <c r="B33" s="164" t="s">
        <v>61</v>
      </c>
      <c r="C33" s="56"/>
      <c r="D33" s="146"/>
      <c r="E33" s="158">
        <f>IFERROR(VLOOKUP($B33,[1]NUM2!$H$3:$J$143,2,FALSE),0)</f>
        <v>32</v>
      </c>
      <c r="F33" s="158"/>
      <c r="G33" s="147"/>
    </row>
    <row r="34" spans="1:7" s="145" customFormat="1" ht="15.75" thickBot="1" x14ac:dyDescent="0.3">
      <c r="A34" s="80" t="s">
        <v>53</v>
      </c>
      <c r="B34" s="164" t="s">
        <v>62</v>
      </c>
      <c r="C34" s="56"/>
      <c r="D34" s="146"/>
      <c r="E34" s="158">
        <f>IFERROR(VLOOKUP($B34,[1]NUM2!$H$3:$J$143,2,FALSE),0)</f>
        <v>6</v>
      </c>
      <c r="F34" s="158"/>
      <c r="G34" s="147"/>
    </row>
    <row r="35" spans="1:7" s="145" customFormat="1" ht="15.75" thickBot="1" x14ac:dyDescent="0.3">
      <c r="A35" s="80" t="s">
        <v>53</v>
      </c>
      <c r="B35" s="164" t="s">
        <v>63</v>
      </c>
      <c r="C35" s="56"/>
      <c r="D35" s="146"/>
      <c r="E35" s="158">
        <f>IFERROR(VLOOKUP($B35,[1]NUM2!$H$3:$J$143,2,FALSE),0)</f>
        <v>1296</v>
      </c>
      <c r="F35" s="158"/>
      <c r="G35" s="147"/>
    </row>
    <row r="36" spans="1:7" s="145" customFormat="1" ht="15.75" thickBot="1" x14ac:dyDescent="0.3">
      <c r="A36" s="80" t="s">
        <v>53</v>
      </c>
      <c r="B36" s="164" t="s">
        <v>345</v>
      </c>
      <c r="C36" s="56"/>
      <c r="D36" s="146"/>
      <c r="E36" s="158">
        <f>IFERROR(VLOOKUP($B36,[1]NUM2!$H$3:$J$143,2,FALSE),0)</f>
        <v>61</v>
      </c>
      <c r="F36" s="158"/>
      <c r="G36" s="147"/>
    </row>
    <row r="37" spans="1:7" s="145" customFormat="1" ht="15.75" thickBot="1" x14ac:dyDescent="0.3">
      <c r="A37" s="290" t="s">
        <v>175</v>
      </c>
      <c r="B37" s="291"/>
      <c r="C37" s="250">
        <f>+D37/Metas!G87</f>
        <v>0.54127392238196304</v>
      </c>
      <c r="D37" s="148">
        <f>+E37/G37</f>
        <v>5.2796579978624865E-2</v>
      </c>
      <c r="E37" s="160">
        <f>SUM(E26:E36)</f>
        <v>2964</v>
      </c>
      <c r="F37" s="160">
        <f>SUM(F26:F36)</f>
        <v>0</v>
      </c>
      <c r="G37" s="160">
        <v>56140</v>
      </c>
    </row>
    <row r="38" spans="1:7" s="145" customFormat="1" ht="15.75" thickBot="1" x14ac:dyDescent="0.3">
      <c r="A38" s="80" t="s">
        <v>74</v>
      </c>
      <c r="B38" s="164" t="s">
        <v>64</v>
      </c>
      <c r="C38" s="56"/>
      <c r="D38" s="146"/>
      <c r="E38" s="158">
        <f>IFERROR(VLOOKUP($B38,[1]NUM2!$H$3:$J$143,2,FALSE),0)</f>
        <v>38</v>
      </c>
      <c r="F38" s="158"/>
      <c r="G38" s="147"/>
    </row>
    <row r="39" spans="1:7" s="145" customFormat="1" ht="15.75" thickBot="1" x14ac:dyDescent="0.3">
      <c r="A39" s="80" t="s">
        <v>74</v>
      </c>
      <c r="B39" s="164" t="s">
        <v>65</v>
      </c>
      <c r="C39" s="56"/>
      <c r="D39" s="146"/>
      <c r="E39" s="158">
        <f>IFERROR(VLOOKUP($B39,[1]NUM2!$H$3:$J$143,2,FALSE),0)</f>
        <v>24</v>
      </c>
      <c r="F39" s="158"/>
      <c r="G39" s="147"/>
    </row>
    <row r="40" spans="1:7" s="145" customFormat="1" ht="15.75" thickBot="1" x14ac:dyDescent="0.3">
      <c r="A40" s="80" t="s">
        <v>74</v>
      </c>
      <c r="B40" s="164" t="s">
        <v>66</v>
      </c>
      <c r="C40" s="56"/>
      <c r="D40" s="146"/>
      <c r="E40" s="158">
        <f>IFERROR(VLOOKUP($B40,[1]NUM2!$H$3:$J$143,2,FALSE),0)</f>
        <v>168</v>
      </c>
      <c r="F40" s="158"/>
      <c r="G40" s="147"/>
    </row>
    <row r="41" spans="1:7" s="145" customFormat="1" ht="15.75" thickBot="1" x14ac:dyDescent="0.3">
      <c r="A41" s="80" t="s">
        <v>74</v>
      </c>
      <c r="B41" s="164" t="s">
        <v>67</v>
      </c>
      <c r="C41" s="56"/>
      <c r="D41" s="146"/>
      <c r="E41" s="158">
        <f>IFERROR(VLOOKUP($B41,[1]NUM2!$H$3:$J$143,2,FALSE),0)</f>
        <v>4</v>
      </c>
      <c r="F41" s="158"/>
      <c r="G41" s="147"/>
    </row>
    <row r="42" spans="1:7" s="145" customFormat="1" ht="15.75" thickBot="1" x14ac:dyDescent="0.3">
      <c r="A42" s="80" t="s">
        <v>74</v>
      </c>
      <c r="B42" s="164" t="s">
        <v>68</v>
      </c>
      <c r="C42" s="56"/>
      <c r="D42" s="146"/>
      <c r="E42" s="158">
        <f>IFERROR(VLOOKUP($B42,[1]NUM2!$H$3:$J$143,2,FALSE),0)</f>
        <v>197</v>
      </c>
      <c r="F42" s="158"/>
      <c r="G42" s="147"/>
    </row>
    <row r="43" spans="1:7" s="145" customFormat="1" ht="15.75" thickBot="1" x14ac:dyDescent="0.3">
      <c r="A43" s="80" t="s">
        <v>74</v>
      </c>
      <c r="B43" s="164" t="s">
        <v>69</v>
      </c>
      <c r="C43" s="56"/>
      <c r="D43" s="146"/>
      <c r="E43" s="158">
        <f>IFERROR(VLOOKUP($B43,[1]NUM2!$H$3:$J$143,2,FALSE),0)</f>
        <v>28</v>
      </c>
      <c r="F43" s="158"/>
      <c r="G43" s="147"/>
    </row>
    <row r="44" spans="1:7" s="145" customFormat="1" ht="15.75" thickBot="1" x14ac:dyDescent="0.3">
      <c r="A44" s="80" t="s">
        <v>74</v>
      </c>
      <c r="B44" s="164" t="s">
        <v>70</v>
      </c>
      <c r="C44" s="56"/>
      <c r="D44" s="146"/>
      <c r="E44" s="158">
        <f>IFERROR(VLOOKUP($B44,[1]NUM2!$H$3:$J$143,2,FALSE),0)</f>
        <v>107</v>
      </c>
      <c r="F44" s="158"/>
      <c r="G44" s="147"/>
    </row>
    <row r="45" spans="1:7" s="145" customFormat="1" ht="15.75" thickBot="1" x14ac:dyDescent="0.3">
      <c r="A45" s="80" t="s">
        <v>74</v>
      </c>
      <c r="B45" s="164" t="s">
        <v>71</v>
      </c>
      <c r="C45" s="56"/>
      <c r="D45" s="146"/>
      <c r="E45" s="158">
        <f>IFERROR(VLOOKUP($B45,[1]NUM2!$H$3:$J$143,2,FALSE),0)</f>
        <v>11</v>
      </c>
      <c r="F45" s="158"/>
      <c r="G45" s="147"/>
    </row>
    <row r="46" spans="1:7" s="145" customFormat="1" ht="15.75" thickBot="1" x14ac:dyDescent="0.3">
      <c r="A46" s="80" t="s">
        <v>74</v>
      </c>
      <c r="B46" s="164" t="s">
        <v>72</v>
      </c>
      <c r="C46" s="56"/>
      <c r="D46" s="146"/>
      <c r="E46" s="158">
        <f>IFERROR(VLOOKUP($B46,[1]NUM2!$H$3:$J$143,2,FALSE),0)</f>
        <v>83</v>
      </c>
      <c r="F46" s="158"/>
      <c r="G46" s="147"/>
    </row>
    <row r="47" spans="1:7" s="145" customFormat="1" ht="15.75" thickBot="1" x14ac:dyDescent="0.3">
      <c r="A47" s="80" t="s">
        <v>74</v>
      </c>
      <c r="B47" s="164" t="s">
        <v>73</v>
      </c>
      <c r="C47" s="56"/>
      <c r="D47" s="146"/>
      <c r="E47" s="158">
        <f>IFERROR(VLOOKUP($B47,[1]NUM2!$H$3:$J$143,2,FALSE),0)</f>
        <v>8</v>
      </c>
      <c r="F47" s="158"/>
      <c r="G47" s="147"/>
    </row>
    <row r="48" spans="1:7" s="145" customFormat="1" ht="15.75" thickBot="1" x14ac:dyDescent="0.3">
      <c r="A48" s="290" t="s">
        <v>176</v>
      </c>
      <c r="B48" s="291"/>
      <c r="C48" s="250">
        <f>+D48/Metas!G96</f>
        <v>1.6667768061031936</v>
      </c>
      <c r="D48" s="148">
        <f>+E48/G48</f>
        <v>0.16186091591955415</v>
      </c>
      <c r="E48" s="160">
        <f>SUM(E38:E47)</f>
        <v>668</v>
      </c>
      <c r="F48" s="160">
        <f>SUM(F38:F47)</f>
        <v>0</v>
      </c>
      <c r="G48" s="160">
        <v>4127</v>
      </c>
    </row>
    <row r="49" spans="1:7" s="145" customFormat="1" ht="15.75" thickBot="1" x14ac:dyDescent="0.3">
      <c r="A49" s="164" t="s">
        <v>88</v>
      </c>
      <c r="B49" s="164" t="s">
        <v>75</v>
      </c>
      <c r="C49" s="56"/>
      <c r="D49" s="146"/>
      <c r="E49" s="158">
        <f>IFERROR(VLOOKUP($B49,[1]NUM2!$H$3:$J$143,2,FALSE),0)</f>
        <v>72</v>
      </c>
      <c r="F49" s="158"/>
      <c r="G49" s="147"/>
    </row>
    <row r="50" spans="1:7" s="145" customFormat="1" ht="15.75" thickBot="1" x14ac:dyDescent="0.3">
      <c r="A50" s="164" t="s">
        <v>88</v>
      </c>
      <c r="B50" s="164" t="s">
        <v>76</v>
      </c>
      <c r="C50" s="56"/>
      <c r="D50" s="146"/>
      <c r="E50" s="158">
        <f>IFERROR(VLOOKUP($B50,[1]NUM2!$H$3:$J$143,2,FALSE),0)</f>
        <v>201</v>
      </c>
      <c r="F50" s="158"/>
      <c r="G50" s="147"/>
    </row>
    <row r="51" spans="1:7" s="145" customFormat="1" ht="15.75" thickBot="1" x14ac:dyDescent="0.3">
      <c r="A51" s="164" t="s">
        <v>88</v>
      </c>
      <c r="B51" s="164" t="s">
        <v>77</v>
      </c>
      <c r="C51" s="56"/>
      <c r="D51" s="146"/>
      <c r="E51" s="158">
        <f>IFERROR(VLOOKUP($B51,[1]NUM2!$H$3:$J$143,2,FALSE),0)</f>
        <v>20</v>
      </c>
      <c r="F51" s="158"/>
      <c r="G51" s="147"/>
    </row>
    <row r="52" spans="1:7" s="145" customFormat="1" ht="15.75" thickBot="1" x14ac:dyDescent="0.3">
      <c r="A52" s="164" t="s">
        <v>88</v>
      </c>
      <c r="B52" s="164" t="s">
        <v>78</v>
      </c>
      <c r="C52" s="56"/>
      <c r="D52" s="146"/>
      <c r="E52" s="158">
        <f>IFERROR(VLOOKUP($B52,[1]NUM2!$H$3:$J$143,2,FALSE),0)</f>
        <v>18</v>
      </c>
      <c r="F52" s="158"/>
      <c r="G52" s="147"/>
    </row>
    <row r="53" spans="1:7" s="145" customFormat="1" ht="15.75" thickBot="1" x14ac:dyDescent="0.3">
      <c r="A53" s="164" t="s">
        <v>88</v>
      </c>
      <c r="B53" s="164" t="s">
        <v>79</v>
      </c>
      <c r="C53" s="56"/>
      <c r="D53" s="146"/>
      <c r="E53" s="158">
        <f>IFERROR(VLOOKUP($B53,[1]NUM2!$H$3:$J$143,2,FALSE),0)</f>
        <v>17</v>
      </c>
      <c r="F53" s="158"/>
      <c r="G53" s="147"/>
    </row>
    <row r="54" spans="1:7" s="145" customFormat="1" ht="15.75" thickBot="1" x14ac:dyDescent="0.3">
      <c r="A54" s="164" t="s">
        <v>88</v>
      </c>
      <c r="B54" s="164" t="s">
        <v>80</v>
      </c>
      <c r="C54" s="56"/>
      <c r="D54" s="146"/>
      <c r="E54" s="158">
        <f>IFERROR(VLOOKUP($B54,[1]NUM2!$H$3:$J$143,2,FALSE),0)</f>
        <v>25</v>
      </c>
      <c r="F54" s="158"/>
      <c r="G54" s="147"/>
    </row>
    <row r="55" spans="1:7" s="145" customFormat="1" ht="15.75" thickBot="1" x14ac:dyDescent="0.3">
      <c r="A55" s="164" t="s">
        <v>88</v>
      </c>
      <c r="B55" s="164" t="s">
        <v>81</v>
      </c>
      <c r="C55" s="56"/>
      <c r="D55" s="146"/>
      <c r="E55" s="158">
        <f>IFERROR(VLOOKUP($B55,[1]NUM2!$H$3:$J$143,2,FALSE),0)</f>
        <v>22</v>
      </c>
      <c r="F55" s="158"/>
      <c r="G55" s="147"/>
    </row>
    <row r="56" spans="1:7" s="145" customFormat="1" ht="15.75" thickBot="1" x14ac:dyDescent="0.3">
      <c r="A56" s="164" t="s">
        <v>88</v>
      </c>
      <c r="B56" s="164" t="s">
        <v>82</v>
      </c>
      <c r="C56" s="56"/>
      <c r="D56" s="146"/>
      <c r="E56" s="158">
        <f>IFERROR(VLOOKUP($B56,[1]NUM2!$H$3:$J$143,2,FALSE),0)</f>
        <v>33</v>
      </c>
      <c r="F56" s="158"/>
      <c r="G56" s="147"/>
    </row>
    <row r="57" spans="1:7" s="145" customFormat="1" ht="15.75" thickBot="1" x14ac:dyDescent="0.3">
      <c r="A57" s="164" t="s">
        <v>88</v>
      </c>
      <c r="B57" s="164" t="s">
        <v>83</v>
      </c>
      <c r="C57" s="56"/>
      <c r="D57" s="146"/>
      <c r="E57" s="158">
        <f>IFERROR(VLOOKUP($B57,[1]NUM2!$H$3:$J$143,2,FALSE),0)</f>
        <v>14</v>
      </c>
      <c r="F57" s="158"/>
      <c r="G57" s="147"/>
    </row>
    <row r="58" spans="1:7" s="145" customFormat="1" ht="15.75" thickBot="1" x14ac:dyDescent="0.3">
      <c r="A58" s="164" t="s">
        <v>88</v>
      </c>
      <c r="B58" s="164" t="s">
        <v>84</v>
      </c>
      <c r="C58" s="56"/>
      <c r="D58" s="146"/>
      <c r="E58" s="158">
        <f>IFERROR(VLOOKUP($B58,[1]NUM2!$H$3:$J$143,2,FALSE),0)</f>
        <v>12</v>
      </c>
      <c r="F58" s="158"/>
      <c r="G58" s="147"/>
    </row>
    <row r="59" spans="1:7" s="145" customFormat="1" ht="15.75" thickBot="1" x14ac:dyDescent="0.3">
      <c r="A59" s="164" t="s">
        <v>88</v>
      </c>
      <c r="B59" s="164" t="s">
        <v>85</v>
      </c>
      <c r="C59" s="56"/>
      <c r="D59" s="146"/>
      <c r="E59" s="158">
        <f>IFERROR(VLOOKUP($B59,[1]NUM2!$H$3:$J$143,2,FALSE),0)</f>
        <v>68</v>
      </c>
      <c r="F59" s="158"/>
      <c r="G59" s="147"/>
    </row>
    <row r="60" spans="1:7" s="145" customFormat="1" ht="15.75" thickBot="1" x14ac:dyDescent="0.3">
      <c r="A60" s="164" t="s">
        <v>88</v>
      </c>
      <c r="B60" s="164" t="s">
        <v>86</v>
      </c>
      <c r="C60" s="56"/>
      <c r="D60" s="146"/>
      <c r="E60" s="158">
        <f>IFERROR(VLOOKUP($B60,[1]NUM2!$H$3:$J$143,2,FALSE),0)</f>
        <v>5</v>
      </c>
      <c r="F60" s="158"/>
      <c r="G60" s="147"/>
    </row>
    <row r="61" spans="1:7" s="145" customFormat="1" ht="15.75" thickBot="1" x14ac:dyDescent="0.3">
      <c r="A61" s="164" t="s">
        <v>88</v>
      </c>
      <c r="B61" s="164" t="s">
        <v>87</v>
      </c>
      <c r="C61" s="56"/>
      <c r="D61" s="146"/>
      <c r="E61" s="158">
        <f>IFERROR(VLOOKUP($B61,[1]NUM2!$H$3:$J$143,2,FALSE),0)</f>
        <v>98</v>
      </c>
      <c r="F61" s="158"/>
      <c r="G61" s="147"/>
    </row>
    <row r="62" spans="1:7" s="145" customFormat="1" ht="15.75" thickBot="1" x14ac:dyDescent="0.3">
      <c r="A62" s="290" t="s">
        <v>177</v>
      </c>
      <c r="B62" s="291"/>
      <c r="C62" s="250">
        <f>+D62/Metas!G88</f>
        <v>1.3675947166614406</v>
      </c>
      <c r="D62" s="148">
        <f>+E62/G62</f>
        <v>0.15775749674054759</v>
      </c>
      <c r="E62" s="160">
        <f>SUM(E49:E61)</f>
        <v>605</v>
      </c>
      <c r="F62" s="160">
        <f>SUM(F49:F61)</f>
        <v>0</v>
      </c>
      <c r="G62" s="160">
        <v>3835</v>
      </c>
    </row>
    <row r="63" spans="1:7" s="145" customFormat="1" ht="15.75" thickBot="1" x14ac:dyDescent="0.3">
      <c r="A63" s="164" t="s">
        <v>99</v>
      </c>
      <c r="B63" s="164" t="s">
        <v>89</v>
      </c>
      <c r="C63" s="56"/>
      <c r="D63" s="146"/>
      <c r="E63" s="158">
        <f>IFERROR(VLOOKUP($B63,[1]NUM2!$H$3:$J$143,2,FALSE),0)</f>
        <v>212</v>
      </c>
      <c r="F63" s="158"/>
      <c r="G63" s="147"/>
    </row>
    <row r="64" spans="1:7" s="145" customFormat="1" ht="15.75" thickBot="1" x14ac:dyDescent="0.3">
      <c r="A64" s="164" t="s">
        <v>99</v>
      </c>
      <c r="B64" s="164" t="s">
        <v>90</v>
      </c>
      <c r="C64" s="56"/>
      <c r="D64" s="146"/>
      <c r="E64" s="158">
        <f>IFERROR(VLOOKUP($B64,[1]NUM2!$H$3:$J$143,2,FALSE),0)</f>
        <v>0</v>
      </c>
      <c r="F64" s="158"/>
      <c r="G64" s="147"/>
    </row>
    <row r="65" spans="1:7" s="145" customFormat="1" ht="15.75" thickBot="1" x14ac:dyDescent="0.3">
      <c r="A65" s="164" t="s">
        <v>99</v>
      </c>
      <c r="B65" s="164" t="s">
        <v>91</v>
      </c>
      <c r="C65" s="56"/>
      <c r="D65" s="146"/>
      <c r="E65" s="158">
        <f>IFERROR(VLOOKUP($B65,[1]NUM2!$H$3:$J$143,2,FALSE),0)</f>
        <v>0</v>
      </c>
      <c r="F65" s="158"/>
      <c r="G65" s="147"/>
    </row>
    <row r="66" spans="1:7" s="145" customFormat="1" ht="15.75" thickBot="1" x14ac:dyDescent="0.3">
      <c r="A66" s="164" t="s">
        <v>99</v>
      </c>
      <c r="B66" s="164" t="s">
        <v>92</v>
      </c>
      <c r="C66" s="56"/>
      <c r="D66" s="146"/>
      <c r="E66" s="158">
        <f>IFERROR(VLOOKUP($B66,[1]NUM2!$H$3:$J$143,2,FALSE),0)</f>
        <v>0</v>
      </c>
      <c r="F66" s="158"/>
      <c r="G66" s="147"/>
    </row>
    <row r="67" spans="1:7" s="145" customFormat="1" ht="15.75" thickBot="1" x14ac:dyDescent="0.3">
      <c r="A67" s="164" t="s">
        <v>99</v>
      </c>
      <c r="B67" s="164" t="s">
        <v>93</v>
      </c>
      <c r="C67" s="56"/>
      <c r="D67" s="146"/>
      <c r="E67" s="158">
        <f>IFERROR(VLOOKUP($B67,[1]NUM2!$H$3:$J$143,2,FALSE),0)</f>
        <v>0</v>
      </c>
      <c r="F67" s="158"/>
      <c r="G67" s="147"/>
    </row>
    <row r="68" spans="1:7" s="145" customFormat="1" ht="15.75" thickBot="1" x14ac:dyDescent="0.3">
      <c r="A68" s="164" t="s">
        <v>99</v>
      </c>
      <c r="B68" s="164" t="s">
        <v>94</v>
      </c>
      <c r="C68" s="56"/>
      <c r="D68" s="146"/>
      <c r="E68" s="158">
        <f>IFERROR(VLOOKUP($B68,[1]NUM2!$H$3:$J$143,2,FALSE),0)</f>
        <v>0</v>
      </c>
      <c r="F68" s="158"/>
      <c r="G68" s="147"/>
    </row>
    <row r="69" spans="1:7" s="145" customFormat="1" ht="15.75" thickBot="1" x14ac:dyDescent="0.3">
      <c r="A69" s="164" t="s">
        <v>99</v>
      </c>
      <c r="B69" s="164" t="s">
        <v>95</v>
      </c>
      <c r="C69" s="56"/>
      <c r="D69" s="146"/>
      <c r="E69" s="158">
        <f>IFERROR(VLOOKUP($B69,[1]NUM2!$H$3:$J$143,2,FALSE),0)</f>
        <v>0</v>
      </c>
      <c r="F69" s="158"/>
      <c r="G69" s="147"/>
    </row>
    <row r="70" spans="1:7" s="145" customFormat="1" ht="15.75" thickBot="1" x14ac:dyDescent="0.3">
      <c r="A70" s="164" t="s">
        <v>99</v>
      </c>
      <c r="B70" s="164" t="s">
        <v>96</v>
      </c>
      <c r="C70" s="56"/>
      <c r="D70" s="146"/>
      <c r="E70" s="158">
        <f>IFERROR(VLOOKUP($B70,[1]NUM2!$H$3:$J$143,2,FALSE),0)</f>
        <v>0</v>
      </c>
      <c r="F70" s="158"/>
      <c r="G70" s="147"/>
    </row>
    <row r="71" spans="1:7" s="145" customFormat="1" ht="15.75" thickBot="1" x14ac:dyDescent="0.3">
      <c r="A71" s="164" t="s">
        <v>99</v>
      </c>
      <c r="B71" s="164" t="s">
        <v>97</v>
      </c>
      <c r="C71" s="56"/>
      <c r="D71" s="146"/>
      <c r="E71" s="158">
        <f>IFERROR(VLOOKUP($B71,[1]NUM2!$H$3:$J$143,2,FALSE),0)</f>
        <v>0</v>
      </c>
      <c r="F71" s="158"/>
      <c r="G71" s="147"/>
    </row>
    <row r="72" spans="1:7" s="145" customFormat="1" ht="15.75" thickBot="1" x14ac:dyDescent="0.3">
      <c r="A72" s="164" t="s">
        <v>99</v>
      </c>
      <c r="B72" s="164" t="s">
        <v>98</v>
      </c>
      <c r="C72" s="56"/>
      <c r="D72" s="146"/>
      <c r="E72" s="158">
        <f>IFERROR(VLOOKUP($B72,[1]NUM2!$H$3:$J$143,2,FALSE),0)</f>
        <v>0</v>
      </c>
      <c r="F72" s="158"/>
      <c r="G72" s="147"/>
    </row>
    <row r="73" spans="1:7" s="145" customFormat="1" ht="15.75" thickBot="1" x14ac:dyDescent="0.3">
      <c r="A73" s="290" t="s">
        <v>18</v>
      </c>
      <c r="B73" s="291"/>
      <c r="C73" s="250">
        <f>+D73/Metas!G85</f>
        <v>1.2472324769748511</v>
      </c>
      <c r="D73" s="148">
        <f>+E73/G73</f>
        <v>7.4938140685754689E-2</v>
      </c>
      <c r="E73" s="160">
        <f>SUM(E63:E72)</f>
        <v>212</v>
      </c>
      <c r="F73" s="160">
        <f>SUM(F63:F72)</f>
        <v>0</v>
      </c>
      <c r="G73" s="160">
        <v>2829</v>
      </c>
    </row>
    <row r="74" spans="1:7" s="145" customFormat="1" ht="15.75" thickBot="1" x14ac:dyDescent="0.3">
      <c r="A74" s="80" t="s">
        <v>105</v>
      </c>
      <c r="B74" s="164" t="s">
        <v>100</v>
      </c>
      <c r="C74" s="56"/>
      <c r="D74" s="146"/>
      <c r="E74" s="158">
        <f>IFERROR(VLOOKUP($B74,[1]NUM2!$H$3:$J$143,2,FALSE),0)</f>
        <v>40</v>
      </c>
      <c r="F74" s="158"/>
      <c r="G74" s="147"/>
    </row>
    <row r="75" spans="1:7" s="145" customFormat="1" ht="15.75" thickBot="1" x14ac:dyDescent="0.3">
      <c r="A75" s="80" t="s">
        <v>105</v>
      </c>
      <c r="B75" s="164" t="s">
        <v>101</v>
      </c>
      <c r="C75" s="56"/>
      <c r="D75" s="146"/>
      <c r="E75" s="158">
        <f>IFERROR(VLOOKUP($B75,[1]NUM2!$H$3:$J$143,2,FALSE),0)</f>
        <v>70</v>
      </c>
      <c r="F75" s="158"/>
      <c r="G75" s="147"/>
    </row>
    <row r="76" spans="1:7" s="145" customFormat="1" ht="15.75" thickBot="1" x14ac:dyDescent="0.3">
      <c r="A76" s="80" t="s">
        <v>105</v>
      </c>
      <c r="B76" s="164" t="s">
        <v>102</v>
      </c>
      <c r="C76" s="56"/>
      <c r="D76" s="146"/>
      <c r="E76" s="158">
        <f>IFERROR(VLOOKUP($B76,[1]NUM2!$H$3:$J$143,2,FALSE),0)</f>
        <v>70</v>
      </c>
      <c r="F76" s="158"/>
      <c r="G76" s="147"/>
    </row>
    <row r="77" spans="1:7" s="145" customFormat="1" ht="15.75" thickBot="1" x14ac:dyDescent="0.3">
      <c r="A77" s="80" t="s">
        <v>105</v>
      </c>
      <c r="B77" s="164" t="s">
        <v>103</v>
      </c>
      <c r="C77" s="56"/>
      <c r="D77" s="146"/>
      <c r="E77" s="158">
        <f>IFERROR(VLOOKUP($B77,[1]NUM2!$H$3:$J$143,2,FALSE),0)</f>
        <v>3</v>
      </c>
      <c r="F77" s="158"/>
      <c r="G77" s="147"/>
    </row>
    <row r="78" spans="1:7" s="145" customFormat="1" ht="15.75" thickBot="1" x14ac:dyDescent="0.3">
      <c r="A78" s="80" t="s">
        <v>105</v>
      </c>
      <c r="B78" s="164" t="s">
        <v>104</v>
      </c>
      <c r="C78" s="56"/>
      <c r="D78" s="146"/>
      <c r="E78" s="158">
        <f>IFERROR(VLOOKUP($B78,[1]NUM2!$H$3:$J$143,2,FALSE),0)</f>
        <v>10</v>
      </c>
      <c r="F78" s="158"/>
      <c r="G78" s="147"/>
    </row>
    <row r="79" spans="1:7" s="145" customFormat="1" ht="15.75" thickBot="1" x14ac:dyDescent="0.3">
      <c r="A79" s="290" t="s">
        <v>178</v>
      </c>
      <c r="B79" s="291"/>
      <c r="C79" s="250">
        <f>+D79/Metas!G90</f>
        <v>1.526796930747927</v>
      </c>
      <c r="D79" s="148">
        <f>+E79/G79</f>
        <v>0.10616061606160616</v>
      </c>
      <c r="E79" s="160">
        <f>SUM(E74:E78)</f>
        <v>193</v>
      </c>
      <c r="F79" s="160">
        <f>SUM(F74:F78)</f>
        <v>0</v>
      </c>
      <c r="G79" s="160">
        <v>1818</v>
      </c>
    </row>
    <row r="80" spans="1:7" s="145" customFormat="1" ht="15.75" thickBot="1" x14ac:dyDescent="0.3">
      <c r="A80" s="80" t="s">
        <v>116</v>
      </c>
      <c r="B80" s="164" t="s">
        <v>106</v>
      </c>
      <c r="C80" s="56"/>
      <c r="D80" s="146"/>
      <c r="E80" s="158">
        <f>IFERROR(VLOOKUP($B80,[1]NUM2!$H$3:$J$143,2,FALSE),0)</f>
        <v>248</v>
      </c>
      <c r="F80" s="158"/>
      <c r="G80" s="147"/>
    </row>
    <row r="81" spans="1:7" s="145" customFormat="1" ht="15.75" thickBot="1" x14ac:dyDescent="0.3">
      <c r="A81" s="80" t="s">
        <v>116</v>
      </c>
      <c r="B81" s="164" t="s">
        <v>107</v>
      </c>
      <c r="C81" s="56"/>
      <c r="D81" s="146"/>
      <c r="E81" s="158">
        <f>IFERROR(VLOOKUP($B81,[1]NUM2!$H$3:$J$143,2,FALSE),0)</f>
        <v>268</v>
      </c>
      <c r="F81" s="158"/>
      <c r="G81" s="147"/>
    </row>
    <row r="82" spans="1:7" s="145" customFormat="1" ht="15.75" thickBot="1" x14ac:dyDescent="0.3">
      <c r="A82" s="80" t="s">
        <v>116</v>
      </c>
      <c r="B82" s="164" t="s">
        <v>108</v>
      </c>
      <c r="C82" s="56"/>
      <c r="D82" s="146"/>
      <c r="E82" s="158">
        <f>IFERROR(VLOOKUP($B82,[1]NUM2!$H$3:$J$143,2,FALSE),0)</f>
        <v>0</v>
      </c>
      <c r="F82" s="158"/>
      <c r="G82" s="147"/>
    </row>
    <row r="83" spans="1:7" s="145" customFormat="1" ht="15.75" thickBot="1" x14ac:dyDescent="0.3">
      <c r="A83" s="80" t="s">
        <v>116</v>
      </c>
      <c r="B83" s="164" t="s">
        <v>109</v>
      </c>
      <c r="C83" s="56"/>
      <c r="D83" s="146"/>
      <c r="E83" s="158">
        <f>IFERROR(VLOOKUP($B83,[1]NUM2!$H$3:$J$143,2,FALSE),0)</f>
        <v>736</v>
      </c>
      <c r="F83" s="158"/>
      <c r="G83" s="147"/>
    </row>
    <row r="84" spans="1:7" s="145" customFormat="1" ht="15.75" thickBot="1" x14ac:dyDescent="0.3">
      <c r="A84" s="80" t="s">
        <v>116</v>
      </c>
      <c r="B84" s="164" t="s">
        <v>110</v>
      </c>
      <c r="C84" s="56"/>
      <c r="D84" s="146"/>
      <c r="E84" s="158">
        <f>IFERROR(VLOOKUP($B84,[1]NUM2!$H$3:$J$143,2,FALSE),0)</f>
        <v>0</v>
      </c>
      <c r="F84" s="158"/>
      <c r="G84" s="147"/>
    </row>
    <row r="85" spans="1:7" s="145" customFormat="1" ht="15.75" thickBot="1" x14ac:dyDescent="0.3">
      <c r="A85" s="80" t="s">
        <v>116</v>
      </c>
      <c r="B85" s="164" t="s">
        <v>111</v>
      </c>
      <c r="C85" s="56"/>
      <c r="D85" s="146"/>
      <c r="E85" s="158">
        <f>IFERROR(VLOOKUP($B85,[1]NUM2!$H$3:$J$143,2,FALSE),0)</f>
        <v>0</v>
      </c>
      <c r="F85" s="158"/>
      <c r="G85" s="147"/>
    </row>
    <row r="86" spans="1:7" s="145" customFormat="1" ht="15.75" thickBot="1" x14ac:dyDescent="0.3">
      <c r="A86" s="80" t="s">
        <v>116</v>
      </c>
      <c r="B86" s="164" t="s">
        <v>112</v>
      </c>
      <c r="C86" s="56"/>
      <c r="D86" s="146"/>
      <c r="E86" s="158">
        <f>IFERROR(VLOOKUP($B86,[1]NUM2!$H$3:$J$143,2,FALSE),0)</f>
        <v>0</v>
      </c>
      <c r="F86" s="158"/>
      <c r="G86" s="147"/>
    </row>
    <row r="87" spans="1:7" s="145" customFormat="1" ht="15.75" thickBot="1" x14ac:dyDescent="0.3">
      <c r="A87" s="80" t="s">
        <v>116</v>
      </c>
      <c r="B87" s="164" t="s">
        <v>113</v>
      </c>
      <c r="C87" s="56"/>
      <c r="D87" s="146"/>
      <c r="E87" s="158">
        <f>IFERROR(VLOOKUP($B87,[1]NUM2!$H$3:$J$143,2,FALSE),0)</f>
        <v>247</v>
      </c>
      <c r="F87" s="158"/>
      <c r="G87" s="147"/>
    </row>
    <row r="88" spans="1:7" s="145" customFormat="1" ht="15.75" thickBot="1" x14ac:dyDescent="0.3">
      <c r="A88" s="80" t="s">
        <v>116</v>
      </c>
      <c r="B88" s="164" t="s">
        <v>114</v>
      </c>
      <c r="C88" s="56"/>
      <c r="D88" s="146"/>
      <c r="E88" s="158">
        <f>IFERROR(VLOOKUP($B88,[1]NUM2!$H$3:$J$143,2,FALSE),0)</f>
        <v>0</v>
      </c>
      <c r="F88" s="158"/>
      <c r="G88" s="147"/>
    </row>
    <row r="89" spans="1:7" s="145" customFormat="1" ht="15.75" thickBot="1" x14ac:dyDescent="0.3">
      <c r="A89" s="80" t="s">
        <v>116</v>
      </c>
      <c r="B89" s="164" t="s">
        <v>115</v>
      </c>
      <c r="C89" s="56"/>
      <c r="D89" s="146"/>
      <c r="E89" s="158">
        <f>IFERROR(VLOOKUP($B89,[1]NUM2!$H$3:$J$143,2,FALSE),0)</f>
        <v>0</v>
      </c>
      <c r="F89" s="158"/>
      <c r="G89" s="147"/>
    </row>
    <row r="90" spans="1:7" s="145" customFormat="1" ht="16.5" customHeight="1" thickBot="1" x14ac:dyDescent="0.3">
      <c r="A90" s="290" t="s">
        <v>179</v>
      </c>
      <c r="B90" s="291"/>
      <c r="C90" s="250">
        <f>+D90/Metas!G95</f>
        <v>2.107469852926434</v>
      </c>
      <c r="D90" s="148">
        <f>+E90/G90</f>
        <v>0.39468141126908901</v>
      </c>
      <c r="E90" s="160">
        <f>SUM(E80:E89)</f>
        <v>1499</v>
      </c>
      <c r="F90" s="160">
        <f>SUM(F80:F89)</f>
        <v>0</v>
      </c>
      <c r="G90" s="160">
        <v>3798</v>
      </c>
    </row>
    <row r="91" spans="1:7" s="145" customFormat="1" ht="15.75" thickBot="1" x14ac:dyDescent="0.3">
      <c r="A91" s="80" t="s">
        <v>133</v>
      </c>
      <c r="B91" s="164" t="s">
        <v>117</v>
      </c>
      <c r="C91" s="56"/>
      <c r="D91" s="146"/>
      <c r="E91" s="158">
        <f>IFERROR(VLOOKUP($B91,[1]NUM2!$H$3:$J$143,2,FALSE),0)</f>
        <v>120</v>
      </c>
      <c r="F91" s="158"/>
      <c r="G91" s="147"/>
    </row>
    <row r="92" spans="1:7" s="145" customFormat="1" ht="15.75" thickBot="1" x14ac:dyDescent="0.3">
      <c r="A92" s="80" t="s">
        <v>133</v>
      </c>
      <c r="B92" s="164" t="s">
        <v>118</v>
      </c>
      <c r="C92" s="56"/>
      <c r="D92" s="146"/>
      <c r="E92" s="158">
        <f>IFERROR(VLOOKUP($B92,[1]NUM2!$H$3:$J$143,2,FALSE),0)</f>
        <v>178</v>
      </c>
      <c r="F92" s="158"/>
      <c r="G92" s="147"/>
    </row>
    <row r="93" spans="1:7" s="145" customFormat="1" ht="15.75" thickBot="1" x14ac:dyDescent="0.3">
      <c r="A93" s="80" t="s">
        <v>133</v>
      </c>
      <c r="B93" s="164" t="s">
        <v>119</v>
      </c>
      <c r="C93" s="56"/>
      <c r="D93" s="146"/>
      <c r="E93" s="158">
        <f>IFERROR(VLOOKUP($B93,[1]NUM2!$H$3:$J$143,2,FALSE),0)</f>
        <v>545</v>
      </c>
      <c r="F93" s="158"/>
      <c r="G93" s="147"/>
    </row>
    <row r="94" spans="1:7" s="145" customFormat="1" ht="15.75" thickBot="1" x14ac:dyDescent="0.3">
      <c r="A94" s="80" t="s">
        <v>133</v>
      </c>
      <c r="B94" s="164" t="s">
        <v>120</v>
      </c>
      <c r="C94" s="56"/>
      <c r="D94" s="146"/>
      <c r="E94" s="158">
        <f>IFERROR(VLOOKUP($B94,[1]NUM2!$H$3:$J$143,2,FALSE),0)</f>
        <v>57</v>
      </c>
      <c r="F94" s="158"/>
      <c r="G94" s="147"/>
    </row>
    <row r="95" spans="1:7" s="145" customFormat="1" ht="15.75" thickBot="1" x14ac:dyDescent="0.3">
      <c r="A95" s="80" t="s">
        <v>133</v>
      </c>
      <c r="B95" s="164" t="s">
        <v>121</v>
      </c>
      <c r="C95" s="56"/>
      <c r="D95" s="146"/>
      <c r="E95" s="158">
        <f>IFERROR(VLOOKUP($B95,[1]NUM2!$H$3:$J$143,2,FALSE),0)</f>
        <v>601</v>
      </c>
      <c r="F95" s="158"/>
      <c r="G95" s="147"/>
    </row>
    <row r="96" spans="1:7" s="145" customFormat="1" ht="15.75" thickBot="1" x14ac:dyDescent="0.3">
      <c r="A96" s="80" t="s">
        <v>133</v>
      </c>
      <c r="B96" s="164" t="s">
        <v>122</v>
      </c>
      <c r="C96" s="56"/>
      <c r="D96" s="146"/>
      <c r="E96" s="158">
        <f>IFERROR(VLOOKUP($B96,[1]NUM2!$H$3:$J$143,2,FALSE),0)</f>
        <v>145</v>
      </c>
      <c r="F96" s="158"/>
      <c r="G96" s="147"/>
    </row>
    <row r="97" spans="1:7" s="145" customFormat="1" ht="15.75" thickBot="1" x14ac:dyDescent="0.3">
      <c r="A97" s="80" t="s">
        <v>133</v>
      </c>
      <c r="B97" s="164" t="s">
        <v>123</v>
      </c>
      <c r="C97" s="56"/>
      <c r="D97" s="146"/>
      <c r="E97" s="158">
        <f>IFERROR(VLOOKUP($B97,[1]NUM2!$H$3:$J$143,2,FALSE),0)</f>
        <v>21</v>
      </c>
      <c r="F97" s="158"/>
      <c r="G97" s="147"/>
    </row>
    <row r="98" spans="1:7" s="145" customFormat="1" ht="15.75" thickBot="1" x14ac:dyDescent="0.3">
      <c r="A98" s="80" t="s">
        <v>133</v>
      </c>
      <c r="B98" s="164" t="s">
        <v>124</v>
      </c>
      <c r="C98" s="56"/>
      <c r="D98" s="146"/>
      <c r="E98" s="158">
        <f>IFERROR(VLOOKUP($B98,[1]NUM2!$H$3:$J$143,2,FALSE),0)</f>
        <v>623</v>
      </c>
      <c r="F98" s="158"/>
      <c r="G98" s="147"/>
    </row>
    <row r="99" spans="1:7" s="145" customFormat="1" ht="15.75" thickBot="1" x14ac:dyDescent="0.3">
      <c r="A99" s="80" t="s">
        <v>133</v>
      </c>
      <c r="B99" s="164" t="s">
        <v>125</v>
      </c>
      <c r="C99" s="56"/>
      <c r="D99" s="146"/>
      <c r="E99" s="158">
        <f>IFERROR(VLOOKUP($B99,[1]NUM2!$H$3:$J$143,2,FALSE),0)</f>
        <v>736</v>
      </c>
      <c r="F99" s="158"/>
      <c r="G99" s="147"/>
    </row>
    <row r="100" spans="1:7" s="145" customFormat="1" ht="15.75" thickBot="1" x14ac:dyDescent="0.3">
      <c r="A100" s="80" t="s">
        <v>133</v>
      </c>
      <c r="B100" s="164" t="s">
        <v>126</v>
      </c>
      <c r="C100" s="56"/>
      <c r="D100" s="146"/>
      <c r="E100" s="158">
        <f>IFERROR(VLOOKUP($B100,[1]NUM2!$H$3:$J$143,2,FALSE),0)</f>
        <v>3</v>
      </c>
      <c r="F100" s="158"/>
      <c r="G100" s="147"/>
    </row>
    <row r="101" spans="1:7" s="145" customFormat="1" ht="15.75" thickBot="1" x14ac:dyDescent="0.3">
      <c r="A101" s="80" t="s">
        <v>133</v>
      </c>
      <c r="B101" s="164" t="s">
        <v>127</v>
      </c>
      <c r="C101" s="56"/>
      <c r="D101" s="146"/>
      <c r="E101" s="158">
        <f>IFERROR(VLOOKUP($B101,[1]NUM2!$H$3:$J$143,2,FALSE),0)</f>
        <v>23</v>
      </c>
      <c r="F101" s="158"/>
      <c r="G101" s="147"/>
    </row>
    <row r="102" spans="1:7" s="145" customFormat="1" ht="15.75" thickBot="1" x14ac:dyDescent="0.3">
      <c r="A102" s="80" t="s">
        <v>133</v>
      </c>
      <c r="B102" s="164" t="s">
        <v>128</v>
      </c>
      <c r="C102" s="56"/>
      <c r="D102" s="146"/>
      <c r="E102" s="158">
        <f>IFERROR(VLOOKUP($B102,[1]NUM2!$H$3:$J$143,2,FALSE),0)</f>
        <v>0</v>
      </c>
      <c r="F102" s="158"/>
      <c r="G102" s="147"/>
    </row>
    <row r="103" spans="1:7" s="145" customFormat="1" ht="15.75" thickBot="1" x14ac:dyDescent="0.3">
      <c r="A103" s="80" t="s">
        <v>133</v>
      </c>
      <c r="B103" s="164" t="s">
        <v>129</v>
      </c>
      <c r="C103" s="56"/>
      <c r="D103" s="146"/>
      <c r="E103" s="158">
        <f>IFERROR(VLOOKUP($B103,[1]NUM2!$H$3:$J$143,2,FALSE),0)</f>
        <v>17</v>
      </c>
      <c r="F103" s="158"/>
      <c r="G103" s="147"/>
    </row>
    <row r="104" spans="1:7" s="145" customFormat="1" ht="15.75" thickBot="1" x14ac:dyDescent="0.3">
      <c r="A104" s="80" t="s">
        <v>133</v>
      </c>
      <c r="B104" s="164" t="s">
        <v>130</v>
      </c>
      <c r="C104" s="56"/>
      <c r="D104" s="146"/>
      <c r="E104" s="158">
        <f>IFERROR(VLOOKUP($B104,[1]NUM2!$H$3:$J$143,2,FALSE),0)</f>
        <v>10</v>
      </c>
      <c r="F104" s="158"/>
      <c r="G104" s="147"/>
    </row>
    <row r="105" spans="1:7" s="145" customFormat="1" ht="15.75" thickBot="1" x14ac:dyDescent="0.3">
      <c r="A105" s="80" t="s">
        <v>133</v>
      </c>
      <c r="B105" s="164" t="s">
        <v>131</v>
      </c>
      <c r="C105" s="56"/>
      <c r="D105" s="146"/>
      <c r="E105" s="158">
        <f>IFERROR(VLOOKUP($B105,[1]NUM2!$H$3:$J$143,2,FALSE),0)</f>
        <v>104</v>
      </c>
      <c r="F105" s="158"/>
      <c r="G105" s="147"/>
    </row>
    <row r="106" spans="1:7" s="145" customFormat="1" ht="15.75" thickBot="1" x14ac:dyDescent="0.3">
      <c r="A106" s="80" t="s">
        <v>133</v>
      </c>
      <c r="B106" s="164" t="s">
        <v>132</v>
      </c>
      <c r="C106" s="56"/>
      <c r="D106" s="146"/>
      <c r="E106" s="158">
        <f>IFERROR(VLOOKUP($B106,[1]NUM2!$H$3:$J$143,2,FALSE),0)</f>
        <v>124</v>
      </c>
      <c r="F106" s="158"/>
      <c r="G106" s="147"/>
    </row>
    <row r="107" spans="1:7" s="145" customFormat="1" ht="15.75" thickBot="1" x14ac:dyDescent="0.3">
      <c r="A107" s="80" t="s">
        <v>133</v>
      </c>
      <c r="B107" s="164" t="s">
        <v>346</v>
      </c>
      <c r="C107" s="56"/>
      <c r="D107" s="146"/>
      <c r="E107" s="158">
        <f>IFERROR(VLOOKUP($B107,[1]NUM2!$H$3:$J$143,2,FALSE),0)</f>
        <v>102</v>
      </c>
      <c r="F107" s="158"/>
      <c r="G107" s="147"/>
    </row>
    <row r="108" spans="1:7" s="145" customFormat="1" ht="15.75" thickBot="1" x14ac:dyDescent="0.3">
      <c r="A108" s="80" t="s">
        <v>133</v>
      </c>
      <c r="B108" s="164" t="s">
        <v>396</v>
      </c>
      <c r="C108" s="56"/>
      <c r="D108" s="146"/>
      <c r="E108" s="158"/>
      <c r="F108" s="158"/>
      <c r="G108" s="147"/>
    </row>
    <row r="109" spans="1:7" s="145" customFormat="1" ht="21.75" customHeight="1" thickBot="1" x14ac:dyDescent="0.3">
      <c r="A109" s="290" t="s">
        <v>180</v>
      </c>
      <c r="B109" s="291"/>
      <c r="C109" s="250">
        <f>+D109/Metas!G92</f>
        <v>1.4063575700939617</v>
      </c>
      <c r="D109" s="148">
        <f>+E109/G109</f>
        <v>0.1182489853966492</v>
      </c>
      <c r="E109" s="161">
        <f>SUM(E91:E108)</f>
        <v>3409</v>
      </c>
      <c r="F109" s="161">
        <f>SUM(F91:F107)</f>
        <v>0</v>
      </c>
      <c r="G109" s="161">
        <v>28829</v>
      </c>
    </row>
    <row r="110" spans="1:7" s="145" customFormat="1" ht="15.75" thickBot="1" x14ac:dyDescent="0.3">
      <c r="A110" s="80" t="s">
        <v>146</v>
      </c>
      <c r="B110" s="164" t="s">
        <v>134</v>
      </c>
      <c r="C110" s="56"/>
      <c r="D110" s="146"/>
      <c r="E110" s="158">
        <f>IFERROR(VLOOKUP($B110,[1]NUM2!$H$3:$J$143,2,FALSE),0)</f>
        <v>17</v>
      </c>
      <c r="F110" s="158"/>
      <c r="G110" s="147"/>
    </row>
    <row r="111" spans="1:7" s="145" customFormat="1" ht="15.75" thickBot="1" x14ac:dyDescent="0.3">
      <c r="A111" s="80" t="s">
        <v>146</v>
      </c>
      <c r="B111" s="164" t="s">
        <v>135</v>
      </c>
      <c r="C111" s="56"/>
      <c r="D111" s="146"/>
      <c r="E111" s="158">
        <f>IFERROR(VLOOKUP($B111,[1]NUM2!$H$3:$J$143,2,FALSE),0)</f>
        <v>117</v>
      </c>
      <c r="F111" s="158"/>
      <c r="G111" s="147"/>
    </row>
    <row r="112" spans="1:7" s="145" customFormat="1" ht="15.75" thickBot="1" x14ac:dyDescent="0.3">
      <c r="A112" s="80" t="s">
        <v>146</v>
      </c>
      <c r="B112" s="164" t="s">
        <v>136</v>
      </c>
      <c r="C112" s="56"/>
      <c r="D112" s="146"/>
      <c r="E112" s="158">
        <f>IFERROR(VLOOKUP($B112,[1]NUM2!$H$3:$J$143,2,FALSE),0)</f>
        <v>116</v>
      </c>
      <c r="F112" s="158"/>
      <c r="G112" s="147"/>
    </row>
    <row r="113" spans="1:7" s="145" customFormat="1" ht="15.75" thickBot="1" x14ac:dyDescent="0.3">
      <c r="A113" s="80" t="s">
        <v>146</v>
      </c>
      <c r="B113" s="164" t="s">
        <v>137</v>
      </c>
      <c r="C113" s="56"/>
      <c r="D113" s="146"/>
      <c r="E113" s="158">
        <f>IFERROR(VLOOKUP($B113,[1]NUM2!$H$3:$J$143,2,FALSE),0)</f>
        <v>135</v>
      </c>
      <c r="F113" s="158"/>
      <c r="G113" s="147"/>
    </row>
    <row r="114" spans="1:7" s="145" customFormat="1" ht="15.75" thickBot="1" x14ac:dyDescent="0.3">
      <c r="A114" s="80" t="s">
        <v>146</v>
      </c>
      <c r="B114" s="164" t="s">
        <v>138</v>
      </c>
      <c r="C114" s="56"/>
      <c r="D114" s="146"/>
      <c r="E114" s="158">
        <f>IFERROR(VLOOKUP($B114,[1]NUM2!$H$3:$J$143,2,FALSE),0)</f>
        <v>214</v>
      </c>
      <c r="F114" s="158"/>
      <c r="G114" s="147"/>
    </row>
    <row r="115" spans="1:7" s="145" customFormat="1" ht="15.75" thickBot="1" x14ac:dyDescent="0.3">
      <c r="A115" s="80" t="s">
        <v>146</v>
      </c>
      <c r="B115" s="164" t="s">
        <v>139</v>
      </c>
      <c r="C115" s="56"/>
      <c r="D115" s="146"/>
      <c r="E115" s="158">
        <f>IFERROR(VLOOKUP($B115,[1]NUM2!$H$3:$J$143,2,FALSE),0)</f>
        <v>10</v>
      </c>
      <c r="F115" s="158"/>
      <c r="G115" s="147"/>
    </row>
    <row r="116" spans="1:7" s="145" customFormat="1" ht="15.75" thickBot="1" x14ac:dyDescent="0.3">
      <c r="A116" s="80" t="s">
        <v>146</v>
      </c>
      <c r="B116" s="164" t="s">
        <v>140</v>
      </c>
      <c r="C116" s="56"/>
      <c r="D116" s="146"/>
      <c r="E116" s="158">
        <f>IFERROR(VLOOKUP($B116,[1]NUM2!$H$3:$J$143,2,FALSE),0)</f>
        <v>109</v>
      </c>
      <c r="F116" s="158"/>
      <c r="G116" s="147"/>
    </row>
    <row r="117" spans="1:7" s="145" customFormat="1" ht="15.75" thickBot="1" x14ac:dyDescent="0.3">
      <c r="A117" s="80" t="s">
        <v>146</v>
      </c>
      <c r="B117" s="164" t="s">
        <v>141</v>
      </c>
      <c r="C117" s="56"/>
      <c r="D117" s="146"/>
      <c r="E117" s="158">
        <f>IFERROR(VLOOKUP($B117,[1]NUM2!$H$3:$J$143,2,FALSE),0)</f>
        <v>134</v>
      </c>
      <c r="F117" s="158"/>
      <c r="G117" s="147"/>
    </row>
    <row r="118" spans="1:7" s="145" customFormat="1" ht="15.75" thickBot="1" x14ac:dyDescent="0.3">
      <c r="A118" s="80" t="s">
        <v>146</v>
      </c>
      <c r="B118" s="164" t="s">
        <v>142</v>
      </c>
      <c r="C118" s="56"/>
      <c r="D118" s="146"/>
      <c r="E118" s="158">
        <f>IFERROR(VLOOKUP($B118,[1]NUM2!$H$3:$J$143,2,FALSE),0)</f>
        <v>99</v>
      </c>
      <c r="F118" s="158"/>
      <c r="G118" s="147"/>
    </row>
    <row r="119" spans="1:7" s="145" customFormat="1" ht="15.75" thickBot="1" x14ac:dyDescent="0.3">
      <c r="A119" s="80" t="s">
        <v>146</v>
      </c>
      <c r="B119" s="164" t="s">
        <v>143</v>
      </c>
      <c r="C119" s="56"/>
      <c r="D119" s="146"/>
      <c r="E119" s="158">
        <f>IFERROR(VLOOKUP($B119,[1]NUM2!$H$3:$J$143,2,FALSE),0)</f>
        <v>42</v>
      </c>
      <c r="F119" s="158"/>
      <c r="G119" s="147"/>
    </row>
    <row r="120" spans="1:7" s="145" customFormat="1" ht="15.75" thickBot="1" x14ac:dyDescent="0.3">
      <c r="A120" s="80" t="s">
        <v>146</v>
      </c>
      <c r="B120" s="164" t="s">
        <v>144</v>
      </c>
      <c r="C120" s="56"/>
      <c r="D120" s="146"/>
      <c r="E120" s="158">
        <f>IFERROR(VLOOKUP($B120,[1]NUM2!$H$3:$J$143,2,FALSE),0)</f>
        <v>35</v>
      </c>
      <c r="F120" s="158"/>
      <c r="G120" s="147"/>
    </row>
    <row r="121" spans="1:7" s="145" customFormat="1" ht="15.75" thickBot="1" x14ac:dyDescent="0.3">
      <c r="A121" s="80" t="s">
        <v>146</v>
      </c>
      <c r="B121" s="164" t="s">
        <v>145</v>
      </c>
      <c r="C121" s="56"/>
      <c r="D121" s="146"/>
      <c r="E121" s="158">
        <f>IFERROR(VLOOKUP($B121,[1]NUM2!$H$3:$J$143,2,FALSE),0)</f>
        <v>69</v>
      </c>
      <c r="F121" s="158"/>
      <c r="G121" s="147"/>
    </row>
    <row r="122" spans="1:7" s="145" customFormat="1" ht="15.75" thickBot="1" x14ac:dyDescent="0.3">
      <c r="A122" s="290" t="s">
        <v>181</v>
      </c>
      <c r="B122" s="291"/>
      <c r="C122" s="250">
        <f>+D122/Metas!G86</f>
        <v>2.1159666303750533</v>
      </c>
      <c r="D122" s="148">
        <f>+E122/G122</f>
        <v>0.54713216957605981</v>
      </c>
      <c r="E122" s="161">
        <f>SUM(E110:E121)</f>
        <v>1097</v>
      </c>
      <c r="F122" s="161">
        <f>SUM(F110:F121)</f>
        <v>0</v>
      </c>
      <c r="G122" s="161">
        <v>2005</v>
      </c>
    </row>
    <row r="123" spans="1:7" s="145" customFormat="1" ht="15.75" thickBot="1" x14ac:dyDescent="0.3">
      <c r="A123" s="80" t="s">
        <v>160</v>
      </c>
      <c r="B123" s="164" t="s">
        <v>147</v>
      </c>
      <c r="C123" s="56"/>
      <c r="D123" s="146"/>
      <c r="E123" s="158">
        <f>IFERROR(VLOOKUP($B123,[1]NUM2!$H$3:$J$143,2,FALSE),0)</f>
        <v>198</v>
      </c>
      <c r="F123" s="158"/>
      <c r="G123" s="147"/>
    </row>
    <row r="124" spans="1:7" s="145" customFormat="1" ht="15.75" thickBot="1" x14ac:dyDescent="0.3">
      <c r="A124" s="80" t="s">
        <v>160</v>
      </c>
      <c r="B124" s="164" t="s">
        <v>148</v>
      </c>
      <c r="C124" s="56"/>
      <c r="D124" s="146"/>
      <c r="E124" s="158">
        <f>IFERROR(VLOOKUP($B124,[1]NUM2!$H$3:$J$143,2,FALSE),0)</f>
        <v>82</v>
      </c>
      <c r="F124" s="158"/>
      <c r="G124" s="147"/>
    </row>
    <row r="125" spans="1:7" s="145" customFormat="1" ht="15.75" thickBot="1" x14ac:dyDescent="0.3">
      <c r="A125" s="80" t="s">
        <v>160</v>
      </c>
      <c r="B125" s="164" t="s">
        <v>149</v>
      </c>
      <c r="C125" s="56"/>
      <c r="D125" s="146"/>
      <c r="E125" s="158">
        <f>IFERROR(VLOOKUP($B125,[1]NUM2!$H$3:$J$143,2,FALSE),0)</f>
        <v>82</v>
      </c>
      <c r="F125" s="158"/>
      <c r="G125" s="147"/>
    </row>
    <row r="126" spans="1:7" s="145" customFormat="1" ht="15.75" thickBot="1" x14ac:dyDescent="0.3">
      <c r="A126" s="80" t="s">
        <v>160</v>
      </c>
      <c r="B126" s="164" t="s">
        <v>150</v>
      </c>
      <c r="C126" s="56"/>
      <c r="D126" s="146"/>
      <c r="E126" s="158">
        <f>IFERROR(VLOOKUP($B126,[1]NUM2!$H$3:$J$143,2,FALSE),0)</f>
        <v>64</v>
      </c>
      <c r="F126" s="158"/>
      <c r="G126" s="147"/>
    </row>
    <row r="127" spans="1:7" s="145" customFormat="1" ht="15.75" thickBot="1" x14ac:dyDescent="0.3">
      <c r="A127" s="80" t="s">
        <v>160</v>
      </c>
      <c r="B127" s="164" t="s">
        <v>151</v>
      </c>
      <c r="C127" s="56"/>
      <c r="D127" s="146"/>
      <c r="E127" s="158">
        <f>IFERROR(VLOOKUP($B127,[1]NUM2!$H$3:$J$143,2,FALSE),0)</f>
        <v>124</v>
      </c>
      <c r="F127" s="158"/>
      <c r="G127" s="147"/>
    </row>
    <row r="128" spans="1:7" s="145" customFormat="1" ht="15.75" thickBot="1" x14ac:dyDescent="0.3">
      <c r="A128" s="80" t="s">
        <v>160</v>
      </c>
      <c r="B128" s="164" t="s">
        <v>152</v>
      </c>
      <c r="C128" s="56"/>
      <c r="D128" s="146"/>
      <c r="E128" s="158">
        <f>IFERROR(VLOOKUP($B128,[1]NUM2!$H$3:$J$143,2,FALSE),0)</f>
        <v>125</v>
      </c>
      <c r="F128" s="158"/>
      <c r="G128" s="147"/>
    </row>
    <row r="129" spans="1:7" s="145" customFormat="1" ht="15.75" thickBot="1" x14ac:dyDescent="0.3">
      <c r="A129" s="80" t="s">
        <v>160</v>
      </c>
      <c r="B129" s="164" t="s">
        <v>153</v>
      </c>
      <c r="C129" s="56"/>
      <c r="D129" s="146"/>
      <c r="E129" s="158">
        <f>IFERROR(VLOOKUP($B129,[1]NUM2!$H$3:$J$143,2,FALSE),0)</f>
        <v>40</v>
      </c>
      <c r="F129" s="158"/>
      <c r="G129" s="147"/>
    </row>
    <row r="130" spans="1:7" s="145" customFormat="1" ht="15.75" thickBot="1" x14ac:dyDescent="0.3">
      <c r="A130" s="80" t="s">
        <v>160</v>
      </c>
      <c r="B130" s="164" t="s">
        <v>154</v>
      </c>
      <c r="C130" s="56"/>
      <c r="D130" s="146"/>
      <c r="E130" s="158">
        <f>IFERROR(VLOOKUP($B130,[1]NUM2!$H$3:$J$143,2,FALSE),0)</f>
        <v>72</v>
      </c>
      <c r="F130" s="158"/>
      <c r="G130" s="147"/>
    </row>
    <row r="131" spans="1:7" s="145" customFormat="1" ht="15.75" thickBot="1" x14ac:dyDescent="0.3">
      <c r="A131" s="80" t="s">
        <v>160</v>
      </c>
      <c r="B131" s="164" t="s">
        <v>155</v>
      </c>
      <c r="C131" s="56"/>
      <c r="D131" s="146"/>
      <c r="E131" s="158">
        <f>IFERROR(VLOOKUP($B131,[1]NUM2!$H$3:$J$143,2,FALSE),0)</f>
        <v>92</v>
      </c>
      <c r="F131" s="158"/>
      <c r="G131" s="147"/>
    </row>
    <row r="132" spans="1:7" s="145" customFormat="1" ht="15.75" thickBot="1" x14ac:dyDescent="0.3">
      <c r="A132" s="80" t="s">
        <v>160</v>
      </c>
      <c r="B132" s="164" t="s">
        <v>156</v>
      </c>
      <c r="C132" s="56"/>
      <c r="D132" s="146"/>
      <c r="E132" s="158">
        <f>IFERROR(VLOOKUP($B132,[1]NUM2!$H$3:$J$143,2,FALSE),0)</f>
        <v>214</v>
      </c>
      <c r="F132" s="158"/>
      <c r="G132" s="147"/>
    </row>
    <row r="133" spans="1:7" s="145" customFormat="1" ht="15.75" thickBot="1" x14ac:dyDescent="0.3">
      <c r="A133" s="80" t="s">
        <v>160</v>
      </c>
      <c r="B133" s="164" t="s">
        <v>157</v>
      </c>
      <c r="C133" s="56"/>
      <c r="D133" s="146"/>
      <c r="E133" s="158">
        <f>IFERROR(VLOOKUP($B133,[1]NUM2!$H$3:$J$143,2,FALSE),0)</f>
        <v>178</v>
      </c>
      <c r="F133" s="158"/>
      <c r="G133" s="147"/>
    </row>
    <row r="134" spans="1:7" s="145" customFormat="1" ht="15.75" thickBot="1" x14ac:dyDescent="0.3">
      <c r="A134" s="80" t="s">
        <v>160</v>
      </c>
      <c r="B134" s="164" t="s">
        <v>158</v>
      </c>
      <c r="C134" s="56"/>
      <c r="D134" s="146"/>
      <c r="E134" s="158">
        <f>IFERROR(VLOOKUP($B134,[1]NUM2!$H$3:$J$143,2,FALSE),0)</f>
        <v>35</v>
      </c>
      <c r="F134" s="158"/>
      <c r="G134" s="147"/>
    </row>
    <row r="135" spans="1:7" s="145" customFormat="1" ht="15.75" thickBot="1" x14ac:dyDescent="0.3">
      <c r="A135" s="80" t="s">
        <v>160</v>
      </c>
      <c r="B135" s="164" t="s">
        <v>159</v>
      </c>
      <c r="C135" s="56"/>
      <c r="D135" s="146"/>
      <c r="E135" s="158">
        <f>IFERROR(VLOOKUP($B135,[1]NUM2!$H$3:$J$143,2,FALSE),0)</f>
        <v>56</v>
      </c>
      <c r="F135" s="158"/>
      <c r="G135" s="147"/>
    </row>
    <row r="136" spans="1:7" s="145" customFormat="1" ht="15.75" thickBot="1" x14ac:dyDescent="0.3">
      <c r="A136" s="290" t="s">
        <v>182</v>
      </c>
      <c r="B136" s="291"/>
      <c r="C136" s="250">
        <f>+D136/Metas!G91</f>
        <v>1.5449412904394662</v>
      </c>
      <c r="D136" s="148">
        <f>+E136/G136</f>
        <v>0.13359489946051986</v>
      </c>
      <c r="E136" s="161">
        <f>SUM(E123:E135)</f>
        <v>1362</v>
      </c>
      <c r="F136" s="161">
        <f>SUM(F123:F135)</f>
        <v>0</v>
      </c>
      <c r="G136" s="161">
        <v>10195</v>
      </c>
    </row>
    <row r="137" spans="1:7" s="145" customFormat="1" ht="15.75" thickBot="1" x14ac:dyDescent="0.3">
      <c r="A137" s="80" t="s">
        <v>165</v>
      </c>
      <c r="B137" s="164" t="s">
        <v>161</v>
      </c>
      <c r="C137" s="56"/>
      <c r="D137" s="146"/>
      <c r="E137" s="158">
        <f>IFERROR(VLOOKUP($B137,[1]NUM2!$H$3:$J$143,2,FALSE),0)</f>
        <v>103</v>
      </c>
      <c r="F137" s="158"/>
      <c r="G137" s="147"/>
    </row>
    <row r="138" spans="1:7" s="145" customFormat="1" ht="15.75" thickBot="1" x14ac:dyDescent="0.3">
      <c r="A138" s="80" t="s">
        <v>165</v>
      </c>
      <c r="B138" s="164" t="s">
        <v>162</v>
      </c>
      <c r="C138" s="56"/>
      <c r="D138" s="146"/>
      <c r="E138" s="158">
        <f>IFERROR(VLOOKUP($B138,[1]NUM2!$H$3:$J$143,2,FALSE),0)</f>
        <v>40</v>
      </c>
      <c r="F138" s="158"/>
      <c r="G138" s="147"/>
    </row>
    <row r="139" spans="1:7" s="145" customFormat="1" ht="15.75" thickBot="1" x14ac:dyDescent="0.3">
      <c r="A139" s="80" t="s">
        <v>165</v>
      </c>
      <c r="B139" s="164" t="s">
        <v>163</v>
      </c>
      <c r="C139" s="56"/>
      <c r="D139" s="146"/>
      <c r="E139" s="158">
        <f>IFERROR(VLOOKUP($B139,[1]NUM2!$H$3:$J$143,2,FALSE),0)</f>
        <v>0</v>
      </c>
      <c r="F139" s="158"/>
      <c r="G139" s="147"/>
    </row>
    <row r="140" spans="1:7" s="145" customFormat="1" ht="15.75" thickBot="1" x14ac:dyDescent="0.3">
      <c r="A140" s="80" t="s">
        <v>165</v>
      </c>
      <c r="B140" s="164" t="s">
        <v>164</v>
      </c>
      <c r="C140" s="56"/>
      <c r="D140" s="146"/>
      <c r="E140" s="158">
        <f>IFERROR(VLOOKUP($B140,[1]NUM2!$H$3:$J$143,2,FALSE),0)</f>
        <v>21</v>
      </c>
      <c r="F140" s="158"/>
      <c r="G140" s="147"/>
    </row>
    <row r="141" spans="1:7" s="145" customFormat="1" ht="15.75" thickBot="1" x14ac:dyDescent="0.3">
      <c r="A141" s="290" t="s">
        <v>183</v>
      </c>
      <c r="B141" s="291"/>
      <c r="C141" s="250">
        <f>+D141/Metas!G93</f>
        <v>0.66137182967232999</v>
      </c>
      <c r="D141" s="148">
        <f>+E141/G141</f>
        <v>4.764671702498547E-2</v>
      </c>
      <c r="E141" s="161">
        <f>SUM(E137:E140)</f>
        <v>164</v>
      </c>
      <c r="F141" s="161">
        <f>SUM(F137:F140)</f>
        <v>0</v>
      </c>
      <c r="G141" s="161">
        <v>3442</v>
      </c>
    </row>
    <row r="142" spans="1:7" s="145" customFormat="1" ht="15.75" thickBot="1" x14ac:dyDescent="0.3">
      <c r="A142" s="80" t="s">
        <v>173</v>
      </c>
      <c r="B142" s="164" t="s">
        <v>166</v>
      </c>
      <c r="C142" s="56"/>
      <c r="D142" s="146"/>
      <c r="E142" s="158">
        <f>IFERROR(VLOOKUP($B142,[1]NUM2!$H$3:$J$143,2,FALSE),0)</f>
        <v>0</v>
      </c>
      <c r="F142" s="158"/>
      <c r="G142" s="147"/>
    </row>
    <row r="143" spans="1:7" s="145" customFormat="1" ht="15.75" thickBot="1" x14ac:dyDescent="0.3">
      <c r="A143" s="80" t="s">
        <v>173</v>
      </c>
      <c r="B143" s="164" t="s">
        <v>167</v>
      </c>
      <c r="C143" s="56"/>
      <c r="D143" s="146"/>
      <c r="E143" s="158">
        <f>IFERROR(VLOOKUP($B143,[1]NUM2!$H$3:$J$143,2,FALSE),0)</f>
        <v>24</v>
      </c>
      <c r="F143" s="158"/>
      <c r="G143" s="147"/>
    </row>
    <row r="144" spans="1:7" s="145" customFormat="1" ht="15.75" thickBot="1" x14ac:dyDescent="0.3">
      <c r="A144" s="80" t="s">
        <v>173</v>
      </c>
      <c r="B144" s="164" t="s">
        <v>168</v>
      </c>
      <c r="C144" s="56"/>
      <c r="D144" s="146"/>
      <c r="E144" s="158">
        <f>IFERROR(VLOOKUP($B144,[1]NUM2!$H$3:$J$143,2,FALSE),0)</f>
        <v>24</v>
      </c>
      <c r="F144" s="158"/>
      <c r="G144" s="147"/>
    </row>
    <row r="145" spans="1:7" s="145" customFormat="1" ht="15.75" thickBot="1" x14ac:dyDescent="0.3">
      <c r="A145" s="80" t="s">
        <v>173</v>
      </c>
      <c r="B145" s="164" t="s">
        <v>169</v>
      </c>
      <c r="C145" s="56"/>
      <c r="D145" s="146"/>
      <c r="E145" s="158">
        <f>IFERROR(VLOOKUP($B145,[1]NUM2!$H$3:$J$143,2,FALSE),0)</f>
        <v>24</v>
      </c>
      <c r="F145" s="158"/>
      <c r="G145" s="147"/>
    </row>
    <row r="146" spans="1:7" s="145" customFormat="1" ht="15.75" thickBot="1" x14ac:dyDescent="0.3">
      <c r="A146" s="80" t="s">
        <v>173</v>
      </c>
      <c r="B146" s="164" t="s">
        <v>170</v>
      </c>
      <c r="C146" s="56"/>
      <c r="D146" s="146"/>
      <c r="E146" s="158">
        <f>IFERROR(VLOOKUP($B146,[1]NUM2!$H$3:$J$143,2,FALSE),0)</f>
        <v>0</v>
      </c>
      <c r="F146" s="158"/>
      <c r="G146" s="147"/>
    </row>
    <row r="147" spans="1:7" s="145" customFormat="1" ht="15.75" thickBot="1" x14ac:dyDescent="0.3">
      <c r="A147" s="80" t="s">
        <v>173</v>
      </c>
      <c r="B147" s="164" t="s">
        <v>171</v>
      </c>
      <c r="C147" s="56"/>
      <c r="D147" s="146"/>
      <c r="E147" s="158">
        <f>IFERROR(VLOOKUP($B147,[1]NUM2!$H$3:$J$143,2,FALSE),0)</f>
        <v>0</v>
      </c>
      <c r="F147" s="158"/>
      <c r="G147" s="147"/>
    </row>
    <row r="148" spans="1:7" s="145" customFormat="1" ht="15.75" thickBot="1" x14ac:dyDescent="0.3">
      <c r="A148" s="80" t="s">
        <v>173</v>
      </c>
      <c r="B148" s="164" t="s">
        <v>172</v>
      </c>
      <c r="C148" s="56"/>
      <c r="D148" s="146"/>
      <c r="E148" s="158">
        <f>IFERROR(VLOOKUP($B148,[1]NUM2!$H$3:$J$143,2,FALSE),0)</f>
        <v>24</v>
      </c>
      <c r="F148" s="158"/>
      <c r="G148" s="147"/>
    </row>
    <row r="149" spans="1:7" s="145" customFormat="1" ht="29.25" customHeight="1" thickBot="1" x14ac:dyDescent="0.3">
      <c r="A149" s="290" t="s">
        <v>184</v>
      </c>
      <c r="B149" s="291"/>
      <c r="C149" s="250">
        <f>+D149/Metas!G94</f>
        <v>0.51055679507723117</v>
      </c>
      <c r="D149" s="148">
        <f>+E149/G149</f>
        <v>7.2234762979683967E-2</v>
      </c>
      <c r="E149" s="161">
        <f>SUM(E142:E148)</f>
        <v>96</v>
      </c>
      <c r="F149" s="161">
        <f>SUM(F142:F148)</f>
        <v>0</v>
      </c>
      <c r="G149" s="161">
        <v>1329</v>
      </c>
    </row>
    <row r="150" spans="1:7" ht="15.75" customHeight="1" x14ac:dyDescent="0.25">
      <c r="B150" s="149" t="s">
        <v>189</v>
      </c>
      <c r="C150" s="262"/>
      <c r="D150" s="262"/>
      <c r="E150" s="258">
        <f>+E149+E141+E136+E122+E109+E90+E79+E73+E62+E48+E37+E25</f>
        <v>20497</v>
      </c>
      <c r="F150" s="258">
        <f t="shared" ref="F150" si="0">+F149+F141+F136+F122+F109+F90+F79+F73+F62+F48+F37+F25</f>
        <v>0</v>
      </c>
      <c r="G150" s="258">
        <f>+G149+G141+G136+G122+G109+G90+G79+G73+G62+G48+G37+G25</f>
        <v>176528</v>
      </c>
    </row>
    <row r="151" spans="1:7" x14ac:dyDescent="0.25">
      <c r="C151" s="259"/>
      <c r="D151" s="260"/>
    </row>
  </sheetData>
  <mergeCells count="21">
    <mergeCell ref="B1:B10"/>
    <mergeCell ref="C1:C11"/>
    <mergeCell ref="D1:D10"/>
    <mergeCell ref="E2:F9"/>
    <mergeCell ref="E10:F10"/>
    <mergeCell ref="A141:B141"/>
    <mergeCell ref="A149:B149"/>
    <mergeCell ref="E1:G1"/>
    <mergeCell ref="G2:G9"/>
    <mergeCell ref="G10:G11"/>
    <mergeCell ref="A73:B73"/>
    <mergeCell ref="A79:B79"/>
    <mergeCell ref="A90:B90"/>
    <mergeCell ref="A109:B109"/>
    <mergeCell ref="A122:B122"/>
    <mergeCell ref="A136:B136"/>
    <mergeCell ref="A25:B25"/>
    <mergeCell ref="A37:B37"/>
    <mergeCell ref="A48:B48"/>
    <mergeCell ref="A62:B62"/>
    <mergeCell ref="A1:A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6" style="87" bestFit="1" customWidth="1"/>
    <col min="2" max="2" width="50.28515625" style="87" bestFit="1" customWidth="1"/>
    <col min="3" max="3" width="14.42578125" style="58" customWidth="1"/>
    <col min="4" max="4" width="11.5703125" style="55" bestFit="1" customWidth="1"/>
    <col min="5" max="5" width="7.140625" style="67" bestFit="1" customWidth="1"/>
    <col min="6" max="6" width="9.140625" style="67" bestFit="1" customWidth="1"/>
    <col min="7" max="7" width="7.5703125" style="67" bestFit="1" customWidth="1"/>
    <col min="8" max="8" width="6.5703125" style="67" bestFit="1" customWidth="1"/>
    <col min="9" max="9" width="6.28515625" style="67" bestFit="1" customWidth="1"/>
    <col min="10" max="10" width="6.5703125" style="67" bestFit="1" customWidth="1"/>
    <col min="11" max="11" width="6.28515625" style="67" bestFit="1" customWidth="1"/>
    <col min="12" max="12" width="8.7109375" style="67" bestFit="1" customWidth="1"/>
    <col min="13" max="14" width="8.5703125" style="67" bestFit="1" customWidth="1"/>
    <col min="15" max="15" width="8.7109375" style="67" bestFit="1" customWidth="1"/>
    <col min="16" max="16" width="8.140625" style="67" bestFit="1" customWidth="1"/>
    <col min="17" max="17" width="10.85546875" style="67" bestFit="1" customWidth="1"/>
    <col min="18" max="18" width="7.42578125" style="67" bestFit="1" customWidth="1"/>
    <col min="19" max="19" width="9.85546875" style="67" bestFit="1" customWidth="1"/>
    <col min="20" max="20" width="8" style="67" bestFit="1" customWidth="1"/>
    <col min="21" max="24" width="6.5703125" style="67" bestFit="1" customWidth="1"/>
    <col min="25" max="25" width="8.28515625" style="67" customWidth="1"/>
    <col min="26" max="27" width="8.5703125" style="67" bestFit="1" customWidth="1"/>
    <col min="28" max="28" width="8.7109375" style="67" bestFit="1" customWidth="1"/>
    <col min="29" max="29" width="8" style="67" bestFit="1" customWidth="1"/>
    <col min="30" max="30" width="10.85546875" style="67" bestFit="1" customWidth="1"/>
    <col min="31" max="16384" width="11.42578125" style="55"/>
  </cols>
  <sheetData>
    <row r="1" spans="1:30" s="123" customFormat="1" ht="73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316" t="s">
        <v>284</v>
      </c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</row>
    <row r="2" spans="1:30" s="123" customFormat="1" ht="15" customHeight="1" x14ac:dyDescent="0.2">
      <c r="A2" s="336"/>
      <c r="B2" s="338"/>
      <c r="C2" s="305"/>
      <c r="D2" s="331"/>
      <c r="E2" s="318" t="s">
        <v>2</v>
      </c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8" t="s">
        <v>3</v>
      </c>
      <c r="S2" s="319"/>
      <c r="T2" s="319"/>
      <c r="U2" s="319"/>
      <c r="V2" s="319"/>
      <c r="W2" s="319"/>
      <c r="X2" s="319"/>
      <c r="Y2" s="319"/>
      <c r="Z2" s="319"/>
      <c r="AA2" s="319"/>
      <c r="AB2" s="319"/>
      <c r="AC2" s="319"/>
      <c r="AD2" s="324"/>
    </row>
    <row r="3" spans="1:30" s="123" customFormat="1" ht="15" customHeight="1" x14ac:dyDescent="0.2">
      <c r="A3" s="336"/>
      <c r="B3" s="338"/>
      <c r="C3" s="305"/>
      <c r="D3" s="331"/>
      <c r="E3" s="320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0"/>
      <c r="S3" s="321"/>
      <c r="T3" s="321"/>
      <c r="U3" s="321"/>
      <c r="V3" s="321"/>
      <c r="W3" s="321"/>
      <c r="X3" s="321"/>
      <c r="Y3" s="321"/>
      <c r="Z3" s="321"/>
      <c r="AA3" s="321"/>
      <c r="AB3" s="321"/>
      <c r="AC3" s="321"/>
      <c r="AD3" s="325"/>
    </row>
    <row r="4" spans="1:30" s="123" customFormat="1" ht="15" customHeight="1" x14ac:dyDescent="0.2">
      <c r="A4" s="336"/>
      <c r="B4" s="338"/>
      <c r="C4" s="305"/>
      <c r="D4" s="331"/>
      <c r="E4" s="320"/>
      <c r="F4" s="321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320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5"/>
    </row>
    <row r="5" spans="1:30" s="123" customFormat="1" ht="15" customHeight="1" x14ac:dyDescent="0.2">
      <c r="A5" s="336"/>
      <c r="B5" s="338"/>
      <c r="C5" s="305"/>
      <c r="D5" s="331"/>
      <c r="E5" s="320"/>
      <c r="F5" s="321"/>
      <c r="G5" s="321"/>
      <c r="H5" s="321"/>
      <c r="I5" s="321"/>
      <c r="J5" s="321"/>
      <c r="K5" s="321"/>
      <c r="L5" s="321"/>
      <c r="M5" s="321"/>
      <c r="N5" s="321"/>
      <c r="O5" s="321"/>
      <c r="P5" s="321"/>
      <c r="Q5" s="321"/>
      <c r="R5" s="320"/>
      <c r="S5" s="321"/>
      <c r="T5" s="321"/>
      <c r="U5" s="321"/>
      <c r="V5" s="321"/>
      <c r="W5" s="321"/>
      <c r="X5" s="321"/>
      <c r="Y5" s="321"/>
      <c r="Z5" s="321"/>
      <c r="AA5" s="321"/>
      <c r="AB5" s="321"/>
      <c r="AC5" s="321"/>
      <c r="AD5" s="325"/>
    </row>
    <row r="6" spans="1:30" s="123" customFormat="1" ht="15" customHeight="1" x14ac:dyDescent="0.2">
      <c r="A6" s="336"/>
      <c r="B6" s="338"/>
      <c r="C6" s="305"/>
      <c r="D6" s="331"/>
      <c r="E6" s="320"/>
      <c r="F6" s="321"/>
      <c r="G6" s="321"/>
      <c r="H6" s="321"/>
      <c r="I6" s="321"/>
      <c r="J6" s="321"/>
      <c r="K6" s="321"/>
      <c r="L6" s="321"/>
      <c r="M6" s="321"/>
      <c r="N6" s="321"/>
      <c r="O6" s="321"/>
      <c r="P6" s="321"/>
      <c r="Q6" s="321"/>
      <c r="R6" s="320"/>
      <c r="S6" s="321"/>
      <c r="T6" s="321"/>
      <c r="U6" s="321"/>
      <c r="V6" s="321"/>
      <c r="W6" s="321"/>
      <c r="X6" s="321"/>
      <c r="Y6" s="321"/>
      <c r="Z6" s="321"/>
      <c r="AA6" s="321"/>
      <c r="AB6" s="321"/>
      <c r="AC6" s="321"/>
      <c r="AD6" s="325"/>
    </row>
    <row r="7" spans="1:30" s="123" customFormat="1" ht="15" customHeight="1" x14ac:dyDescent="0.2">
      <c r="A7" s="336"/>
      <c r="B7" s="338"/>
      <c r="C7" s="305"/>
      <c r="D7" s="331"/>
      <c r="E7" s="320"/>
      <c r="F7" s="321"/>
      <c r="G7" s="321"/>
      <c r="H7" s="321"/>
      <c r="I7" s="321"/>
      <c r="J7" s="321"/>
      <c r="K7" s="321"/>
      <c r="L7" s="321"/>
      <c r="M7" s="321"/>
      <c r="N7" s="321"/>
      <c r="O7" s="321"/>
      <c r="P7" s="321"/>
      <c r="Q7" s="321"/>
      <c r="R7" s="320"/>
      <c r="S7" s="321"/>
      <c r="T7" s="321"/>
      <c r="U7" s="321"/>
      <c r="V7" s="321"/>
      <c r="W7" s="321"/>
      <c r="X7" s="321"/>
      <c r="Y7" s="321"/>
      <c r="Z7" s="321"/>
      <c r="AA7" s="321"/>
      <c r="AB7" s="321"/>
      <c r="AC7" s="321"/>
      <c r="AD7" s="325"/>
    </row>
    <row r="8" spans="1:30" s="123" customFormat="1" ht="15" customHeight="1" x14ac:dyDescent="0.2">
      <c r="A8" s="336"/>
      <c r="B8" s="338"/>
      <c r="C8" s="305"/>
      <c r="D8" s="331"/>
      <c r="E8" s="320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20"/>
      <c r="S8" s="321"/>
      <c r="T8" s="321"/>
      <c r="U8" s="321"/>
      <c r="V8" s="321"/>
      <c r="W8" s="321"/>
      <c r="X8" s="321"/>
      <c r="Y8" s="321"/>
      <c r="Z8" s="321"/>
      <c r="AA8" s="321"/>
      <c r="AB8" s="321"/>
      <c r="AC8" s="321"/>
      <c r="AD8" s="325"/>
    </row>
    <row r="9" spans="1:30" s="123" customFormat="1" ht="15.75" customHeight="1" thickBot="1" x14ac:dyDescent="0.25">
      <c r="A9" s="336"/>
      <c r="B9" s="338"/>
      <c r="C9" s="305"/>
      <c r="D9" s="331"/>
      <c r="E9" s="322"/>
      <c r="F9" s="323"/>
      <c r="G9" s="323"/>
      <c r="H9" s="323"/>
      <c r="I9" s="323"/>
      <c r="J9" s="323"/>
      <c r="K9" s="323"/>
      <c r="L9" s="323"/>
      <c r="M9" s="323"/>
      <c r="N9" s="323"/>
      <c r="O9" s="323"/>
      <c r="P9" s="323"/>
      <c r="Q9" s="323"/>
      <c r="R9" s="322"/>
      <c r="S9" s="323"/>
      <c r="T9" s="323"/>
      <c r="U9" s="323"/>
      <c r="V9" s="323"/>
      <c r="W9" s="323"/>
      <c r="X9" s="323"/>
      <c r="Y9" s="323"/>
      <c r="Z9" s="323"/>
      <c r="AA9" s="323"/>
      <c r="AB9" s="323"/>
      <c r="AC9" s="323"/>
      <c r="AD9" s="326"/>
    </row>
    <row r="10" spans="1:30" s="123" customFormat="1" ht="57.75" customHeight="1" thickBot="1" x14ac:dyDescent="0.25">
      <c r="A10" s="337"/>
      <c r="B10" s="306"/>
      <c r="C10" s="305"/>
      <c r="D10" s="332"/>
      <c r="E10" s="327" t="s">
        <v>33</v>
      </c>
      <c r="F10" s="327"/>
      <c r="G10" s="327"/>
      <c r="H10" s="327"/>
      <c r="I10" s="327"/>
      <c r="J10" s="327"/>
      <c r="K10" s="327"/>
      <c r="L10" s="327"/>
      <c r="M10" s="327"/>
      <c r="N10" s="327"/>
      <c r="O10" s="327"/>
      <c r="P10" s="327"/>
      <c r="Q10" s="327"/>
      <c r="R10" s="328" t="s">
        <v>34</v>
      </c>
      <c r="S10" s="327"/>
      <c r="T10" s="327"/>
      <c r="U10" s="327"/>
      <c r="V10" s="327"/>
      <c r="W10" s="327"/>
      <c r="X10" s="327"/>
      <c r="Y10" s="327"/>
      <c r="Z10" s="327"/>
      <c r="AA10" s="327"/>
      <c r="AB10" s="327"/>
      <c r="AC10" s="327"/>
      <c r="AD10" s="329"/>
    </row>
    <row r="11" spans="1:30" s="123" customFormat="1" ht="22.5" thickBot="1" x14ac:dyDescent="0.25">
      <c r="A11" s="132"/>
      <c r="B11" s="132"/>
      <c r="C11" s="306"/>
      <c r="D11" s="126" t="s">
        <v>188</v>
      </c>
      <c r="E11" s="133" t="s">
        <v>4</v>
      </c>
      <c r="F11" s="133" t="s">
        <v>5</v>
      </c>
      <c r="G11" s="133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3" t="s">
        <v>15</v>
      </c>
      <c r="Q11" s="133" t="s">
        <v>16</v>
      </c>
      <c r="R11" s="133" t="s">
        <v>4</v>
      </c>
      <c r="S11" s="133" t="s">
        <v>5</v>
      </c>
      <c r="T11" s="133" t="s">
        <v>6</v>
      </c>
      <c r="U11" s="133" t="s">
        <v>7</v>
      </c>
      <c r="V11" s="133" t="s">
        <v>8</v>
      </c>
      <c r="W11" s="133" t="s">
        <v>9</v>
      </c>
      <c r="X11" s="133" t="s">
        <v>10</v>
      </c>
      <c r="Y11" s="133" t="s">
        <v>11</v>
      </c>
      <c r="Z11" s="133" t="s">
        <v>12</v>
      </c>
      <c r="AA11" s="133" t="s">
        <v>13</v>
      </c>
      <c r="AB11" s="133" t="s">
        <v>14</v>
      </c>
      <c r="AC11" s="133" t="s">
        <v>15</v>
      </c>
      <c r="AD11" s="133" t="s">
        <v>16</v>
      </c>
    </row>
    <row r="12" spans="1:30" ht="15" thickBot="1" x14ac:dyDescent="0.25">
      <c r="A12" s="87" t="s">
        <v>52</v>
      </c>
      <c r="B12" s="165" t="s">
        <v>39</v>
      </c>
      <c r="C12" s="56"/>
      <c r="D12" s="56"/>
      <c r="E12" s="82">
        <f>IFERROR(VLOOKUP($B12,'[1]NUM3.1'!$H$3:$S$112,2,FALSE),0)</f>
        <v>20</v>
      </c>
      <c r="F12" s="82">
        <f>IFERROR(VLOOKUP($B12,'[1]NUM3.1'!$H$3:$S$112,3,FALSE),0)</f>
        <v>33</v>
      </c>
      <c r="G12" s="82">
        <f>IFERROR(VLOOKUP($B12,'[1]NUM3.1'!$H$3:$S$112,4,FALSE),0)</f>
        <v>33</v>
      </c>
      <c r="H12" s="82">
        <f>IFERROR(VLOOKUP($B12,'[1]NUM3.1'!$H$3:$S$112,5,FALSE),0)</f>
        <v>15</v>
      </c>
      <c r="I12" s="82">
        <f>IFERROR(VLOOKUP($B12,'[1]NUM3.1'!$H$3:$S$112,6,FALSE),0)</f>
        <v>9</v>
      </c>
      <c r="J12" s="82">
        <f>IFERROR(VLOOKUP($B12,'[1]NUM3.1'!$H$3:$S$112,7,FALSE),0)</f>
        <v>43</v>
      </c>
      <c r="K12" s="82">
        <f>IFERROR(VLOOKUP($B12,'[1]NUM3.1'!$H$3:$S$112,8,FALSE),0)</f>
        <v>51</v>
      </c>
      <c r="L12" s="82">
        <f>IFERROR(VLOOKUP($B12,'[1]NUM3.1'!$H$3:$S$112,9,FALSE),0)</f>
        <v>23</v>
      </c>
      <c r="M12" s="82">
        <f>IFERROR(VLOOKUP($B12,'[1]NUM3.1'!$H$3:$S$112,10,FALSE),0)</f>
        <v>24</v>
      </c>
      <c r="N12" s="82">
        <f>IFERROR(VLOOKUP($B12,'[1]NUM3.1'!$H$3:$S$112,11,FALSE),0)</f>
        <v>22</v>
      </c>
      <c r="O12" s="82"/>
      <c r="P12" s="82"/>
      <c r="Q12" s="13">
        <f t="shared" ref="Q12:Q61" si="0">SUM(E12:P12)</f>
        <v>273</v>
      </c>
      <c r="R12" s="82">
        <f>IFERROR(VLOOKUP($B12,'[1]DEN3.1'!$H$3:$S$112,2,FALSE),0)</f>
        <v>20</v>
      </c>
      <c r="S12" s="82">
        <f>IFERROR(VLOOKUP($B12,'[1]DEN3.1'!$H$3:$S$112,3,FALSE),0)</f>
        <v>33</v>
      </c>
      <c r="T12" s="82">
        <f>IFERROR(VLOOKUP($B12,'[1]DEN3.1'!$H$3:$S$112,4,FALSE),0)</f>
        <v>33</v>
      </c>
      <c r="U12" s="82">
        <f>IFERROR(VLOOKUP($B12,'[1]DEN3.1'!$H$3:$S$112,5,FALSE),0)</f>
        <v>15</v>
      </c>
      <c r="V12" s="82">
        <f>IFERROR(VLOOKUP($B12,'[1]DEN3.1'!$H$3:$S$112,6,FALSE),0)</f>
        <v>9</v>
      </c>
      <c r="W12" s="82">
        <f>IFERROR(VLOOKUP($B12,'[1]DEN3.1'!$H$3:$S$112,7,FALSE),0)</f>
        <v>43</v>
      </c>
      <c r="X12" s="82">
        <f>IFERROR(VLOOKUP($B12,'[1]DEN3.1'!$H$3:$S$112,8,FALSE),0)</f>
        <v>51</v>
      </c>
      <c r="Y12" s="82">
        <f>IFERROR(VLOOKUP($B12,'[1]DEN3.1'!$H$3:$S$112,9,FALSE),0)</f>
        <v>23</v>
      </c>
      <c r="Z12" s="82">
        <f>IFERROR(VLOOKUP($B12,'[1]DEN3.1'!$H$3:$S$112,10,FALSE),0)</f>
        <v>24</v>
      </c>
      <c r="AA12" s="82">
        <f>IFERROR(VLOOKUP($B12,'[1]DEN3.1'!$H$3:$S$112,11,FALSE),0)</f>
        <v>22</v>
      </c>
      <c r="AB12" s="82"/>
      <c r="AC12" s="82"/>
      <c r="AD12" s="13">
        <f t="shared" ref="AD12:AD61" si="1">SUM(R12:AC12)</f>
        <v>273</v>
      </c>
    </row>
    <row r="13" spans="1:30" ht="15" thickBot="1" x14ac:dyDescent="0.25">
      <c r="A13" s="87" t="s">
        <v>52</v>
      </c>
      <c r="B13" s="165" t="s">
        <v>40</v>
      </c>
      <c r="C13" s="56"/>
      <c r="D13" s="56"/>
      <c r="E13" s="82">
        <f>IFERROR(VLOOKUP($B13,'[1]NUM3.1'!$H$3:$S$112,2,FALSE),0)</f>
        <v>9</v>
      </c>
      <c r="F13" s="82">
        <f>IFERROR(VLOOKUP($B13,'[1]NUM3.1'!$H$3:$S$112,3,FALSE),0)</f>
        <v>4</v>
      </c>
      <c r="G13" s="82">
        <f>IFERROR(VLOOKUP($B13,'[1]NUM3.1'!$H$3:$S$112,4,FALSE),0)</f>
        <v>21</v>
      </c>
      <c r="H13" s="82">
        <f>IFERROR(VLOOKUP($B13,'[1]NUM3.1'!$H$3:$S$112,5,FALSE),0)</f>
        <v>9</v>
      </c>
      <c r="I13" s="82">
        <f>IFERROR(VLOOKUP($B13,'[1]NUM3.1'!$H$3:$S$112,6,FALSE),0)</f>
        <v>2</v>
      </c>
      <c r="J13" s="82">
        <f>IFERROR(VLOOKUP($B13,'[1]NUM3.1'!$H$3:$S$112,7,FALSE),0)</f>
        <v>15</v>
      </c>
      <c r="K13" s="82">
        <f>IFERROR(VLOOKUP($B13,'[1]NUM3.1'!$H$3:$S$112,8,FALSE),0)</f>
        <v>6</v>
      </c>
      <c r="L13" s="82">
        <f>IFERROR(VLOOKUP($B13,'[1]NUM3.1'!$H$3:$S$112,9,FALSE),0)</f>
        <v>8</v>
      </c>
      <c r="M13" s="82">
        <f>IFERROR(VLOOKUP($B13,'[1]NUM3.1'!$H$3:$S$112,10,FALSE),0)</f>
        <v>10</v>
      </c>
      <c r="N13" s="82">
        <f>IFERROR(VLOOKUP($B13,'[1]NUM3.1'!$H$3:$S$112,11,FALSE),0)</f>
        <v>8</v>
      </c>
      <c r="O13" s="94"/>
      <c r="P13" s="69"/>
      <c r="Q13" s="13">
        <f t="shared" si="0"/>
        <v>92</v>
      </c>
      <c r="R13" s="82">
        <f>IFERROR(VLOOKUP($B13,'[1]DEN3.1'!$H$3:$S$112,2,FALSE),0)</f>
        <v>9</v>
      </c>
      <c r="S13" s="82">
        <f>IFERROR(VLOOKUP($B13,'[1]DEN3.1'!$H$3:$S$112,3,FALSE),0)</f>
        <v>4</v>
      </c>
      <c r="T13" s="82">
        <f>IFERROR(VLOOKUP($B13,'[1]DEN3.1'!$H$3:$S$112,4,FALSE),0)</f>
        <v>21</v>
      </c>
      <c r="U13" s="82">
        <f>IFERROR(VLOOKUP($B13,'[1]DEN3.1'!$H$3:$S$112,5,FALSE),0)</f>
        <v>9</v>
      </c>
      <c r="V13" s="82">
        <f>IFERROR(VLOOKUP($B13,'[1]DEN3.1'!$H$3:$S$112,6,FALSE),0)</f>
        <v>2</v>
      </c>
      <c r="W13" s="82">
        <f>IFERROR(VLOOKUP($B13,'[1]DEN3.1'!$H$3:$S$112,7,FALSE),0)</f>
        <v>15</v>
      </c>
      <c r="X13" s="82">
        <f>IFERROR(VLOOKUP($B13,'[1]DEN3.1'!$H$3:$S$112,8,FALSE),0)</f>
        <v>6</v>
      </c>
      <c r="Y13" s="82">
        <f>IFERROR(VLOOKUP($B13,'[1]DEN3.1'!$H$3:$S$112,9,FALSE),0)</f>
        <v>8</v>
      </c>
      <c r="Z13" s="82">
        <f>IFERROR(VLOOKUP($B13,'[1]DEN3.1'!$H$3:$S$112,10,FALSE),0)</f>
        <v>10</v>
      </c>
      <c r="AA13" s="82">
        <f>IFERROR(VLOOKUP($B13,'[1]DEN3.1'!$H$3:$S$112,11,FALSE),0)</f>
        <v>8</v>
      </c>
      <c r="AB13" s="69"/>
      <c r="AC13" s="69"/>
      <c r="AD13" s="13">
        <f t="shared" si="1"/>
        <v>92</v>
      </c>
    </row>
    <row r="14" spans="1:30" ht="15" thickBot="1" x14ac:dyDescent="0.25">
      <c r="A14" s="87" t="s">
        <v>52</v>
      </c>
      <c r="B14" s="165" t="s">
        <v>41</v>
      </c>
      <c r="C14" s="56"/>
      <c r="D14" s="56"/>
      <c r="E14" s="82">
        <f>IFERROR(VLOOKUP($B14,'[1]NUM3.1'!$H$3:$S$112,2,FALSE),0)</f>
        <v>6</v>
      </c>
      <c r="F14" s="82">
        <f>IFERROR(VLOOKUP($B14,'[1]NUM3.1'!$H$3:$S$112,3,FALSE),0)</f>
        <v>3</v>
      </c>
      <c r="G14" s="82">
        <f>IFERROR(VLOOKUP($B14,'[1]NUM3.1'!$H$3:$S$112,4,FALSE),0)</f>
        <v>6</v>
      </c>
      <c r="H14" s="82">
        <f>IFERROR(VLOOKUP($B14,'[1]NUM3.1'!$H$3:$S$112,5,FALSE),0)</f>
        <v>2</v>
      </c>
      <c r="I14" s="82">
        <f>IFERROR(VLOOKUP($B14,'[1]NUM3.1'!$H$3:$S$112,6,FALSE),0)</f>
        <v>8</v>
      </c>
      <c r="J14" s="82">
        <f>IFERROR(VLOOKUP($B14,'[1]NUM3.1'!$H$3:$S$112,7,FALSE),0)</f>
        <v>4</v>
      </c>
      <c r="K14" s="82">
        <f>IFERROR(VLOOKUP($B14,'[1]NUM3.1'!$H$3:$S$112,8,FALSE),0)</f>
        <v>5</v>
      </c>
      <c r="L14" s="82">
        <f>IFERROR(VLOOKUP($B14,'[1]NUM3.1'!$H$3:$S$112,9,FALSE),0)</f>
        <v>4</v>
      </c>
      <c r="M14" s="82">
        <f>IFERROR(VLOOKUP($B14,'[1]NUM3.1'!$H$3:$S$112,10,FALSE),0)</f>
        <v>3</v>
      </c>
      <c r="N14" s="82">
        <f>IFERROR(VLOOKUP($B14,'[1]NUM3.1'!$H$3:$S$112,11,FALSE),0)</f>
        <v>2</v>
      </c>
      <c r="O14" s="94"/>
      <c r="P14" s="69"/>
      <c r="Q14" s="13">
        <f t="shared" si="0"/>
        <v>43</v>
      </c>
      <c r="R14" s="82">
        <f>IFERROR(VLOOKUP($B14,'[1]DEN3.1'!$H$3:$S$112,2,FALSE),0)</f>
        <v>6</v>
      </c>
      <c r="S14" s="82">
        <f>IFERROR(VLOOKUP($B14,'[1]DEN3.1'!$H$3:$S$112,3,FALSE),0)</f>
        <v>3</v>
      </c>
      <c r="T14" s="82">
        <f>IFERROR(VLOOKUP($B14,'[1]DEN3.1'!$H$3:$S$112,4,FALSE),0)</f>
        <v>6</v>
      </c>
      <c r="U14" s="82">
        <f>IFERROR(VLOOKUP($B14,'[1]DEN3.1'!$H$3:$S$112,5,FALSE),0)</f>
        <v>2</v>
      </c>
      <c r="V14" s="82">
        <f>IFERROR(VLOOKUP($B14,'[1]DEN3.1'!$H$3:$S$112,6,FALSE),0)</f>
        <v>8</v>
      </c>
      <c r="W14" s="82">
        <f>IFERROR(VLOOKUP($B14,'[1]DEN3.1'!$H$3:$S$112,7,FALSE),0)</f>
        <v>4</v>
      </c>
      <c r="X14" s="82">
        <f>IFERROR(VLOOKUP($B14,'[1]DEN3.1'!$H$3:$S$112,8,FALSE),0)</f>
        <v>5</v>
      </c>
      <c r="Y14" s="82">
        <f>IFERROR(VLOOKUP($B14,'[1]DEN3.1'!$H$3:$S$112,9,FALSE),0)</f>
        <v>4</v>
      </c>
      <c r="Z14" s="82">
        <f>IFERROR(VLOOKUP($B14,'[1]DEN3.1'!$H$3:$S$112,10,FALSE),0)</f>
        <v>3</v>
      </c>
      <c r="AA14" s="82">
        <f>IFERROR(VLOOKUP($B14,'[1]DEN3.1'!$H$3:$S$112,11,FALSE),0)</f>
        <v>2</v>
      </c>
      <c r="AB14" s="69"/>
      <c r="AC14" s="69"/>
      <c r="AD14" s="13">
        <f t="shared" si="1"/>
        <v>43</v>
      </c>
    </row>
    <row r="15" spans="1:30" ht="15" thickBot="1" x14ac:dyDescent="0.25">
      <c r="A15" s="87" t="s">
        <v>52</v>
      </c>
      <c r="B15" s="165" t="s">
        <v>42</v>
      </c>
      <c r="C15" s="56"/>
      <c r="D15" s="56"/>
      <c r="E15" s="82">
        <f>IFERROR(VLOOKUP($B15,'[1]NUM3.1'!$H$3:$S$112,2,FALSE),0)</f>
        <v>9</v>
      </c>
      <c r="F15" s="82">
        <f>IFERROR(VLOOKUP($B15,'[1]NUM3.1'!$H$3:$S$112,3,FALSE),0)</f>
        <v>2</v>
      </c>
      <c r="G15" s="82">
        <f>IFERROR(VLOOKUP($B15,'[1]NUM3.1'!$H$3:$S$112,4,FALSE),0)</f>
        <v>5</v>
      </c>
      <c r="H15" s="82">
        <f>IFERROR(VLOOKUP($B15,'[1]NUM3.1'!$H$3:$S$112,5,FALSE),0)</f>
        <v>10</v>
      </c>
      <c r="I15" s="82">
        <f>IFERROR(VLOOKUP($B15,'[1]NUM3.1'!$H$3:$S$112,6,FALSE),0)</f>
        <v>6</v>
      </c>
      <c r="J15" s="82">
        <f>IFERROR(VLOOKUP($B15,'[1]NUM3.1'!$H$3:$S$112,7,FALSE),0)</f>
        <v>13</v>
      </c>
      <c r="K15" s="82">
        <f>IFERROR(VLOOKUP($B15,'[1]NUM3.1'!$H$3:$S$112,8,FALSE),0)</f>
        <v>4</v>
      </c>
      <c r="L15" s="82">
        <f>IFERROR(VLOOKUP($B15,'[1]NUM3.1'!$H$3:$S$112,9,FALSE),0)</f>
        <v>5</v>
      </c>
      <c r="M15" s="82">
        <f>IFERROR(VLOOKUP($B15,'[1]NUM3.1'!$H$3:$S$112,10,FALSE),0)</f>
        <v>7</v>
      </c>
      <c r="N15" s="82">
        <f>IFERROR(VLOOKUP($B15,'[1]NUM3.1'!$H$3:$S$112,11,FALSE),0)</f>
        <v>6</v>
      </c>
      <c r="O15" s="94"/>
      <c r="P15" s="69"/>
      <c r="Q15" s="13">
        <f t="shared" si="0"/>
        <v>67</v>
      </c>
      <c r="R15" s="82">
        <f>IFERROR(VLOOKUP($B15,'[1]DEN3.1'!$H$3:$S$112,2,FALSE),0)</f>
        <v>9</v>
      </c>
      <c r="S15" s="82">
        <f>IFERROR(VLOOKUP($B15,'[1]DEN3.1'!$H$3:$S$112,3,FALSE),0)</f>
        <v>2</v>
      </c>
      <c r="T15" s="82">
        <f>IFERROR(VLOOKUP($B15,'[1]DEN3.1'!$H$3:$S$112,4,FALSE),0)</f>
        <v>5</v>
      </c>
      <c r="U15" s="82">
        <f>IFERROR(VLOOKUP($B15,'[1]DEN3.1'!$H$3:$S$112,5,FALSE),0)</f>
        <v>10</v>
      </c>
      <c r="V15" s="82">
        <f>IFERROR(VLOOKUP($B15,'[1]DEN3.1'!$H$3:$S$112,6,FALSE),0)</f>
        <v>6</v>
      </c>
      <c r="W15" s="82">
        <f>IFERROR(VLOOKUP($B15,'[1]DEN3.1'!$H$3:$S$112,7,FALSE),0)</f>
        <v>13</v>
      </c>
      <c r="X15" s="82">
        <f>IFERROR(VLOOKUP($B15,'[1]DEN3.1'!$H$3:$S$112,8,FALSE),0)</f>
        <v>4</v>
      </c>
      <c r="Y15" s="82">
        <f>IFERROR(VLOOKUP($B15,'[1]DEN3.1'!$H$3:$S$112,9,FALSE),0)</f>
        <v>5</v>
      </c>
      <c r="Z15" s="82">
        <f>IFERROR(VLOOKUP($B15,'[1]DEN3.1'!$H$3:$S$112,10,FALSE),0)</f>
        <v>7</v>
      </c>
      <c r="AA15" s="82">
        <f>IFERROR(VLOOKUP($B15,'[1]DEN3.1'!$H$3:$S$112,11,FALSE),0)</f>
        <v>6</v>
      </c>
      <c r="AB15" s="69"/>
      <c r="AC15" s="69"/>
      <c r="AD15" s="13">
        <f t="shared" si="1"/>
        <v>67</v>
      </c>
    </row>
    <row r="16" spans="1:30" ht="15" thickBot="1" x14ac:dyDescent="0.25">
      <c r="A16" s="87" t="s">
        <v>52</v>
      </c>
      <c r="B16" s="165" t="s">
        <v>43</v>
      </c>
      <c r="C16" s="59"/>
      <c r="D16" s="56"/>
      <c r="E16" s="82">
        <f>IFERROR(VLOOKUP($B16,'[1]NUM3.1'!$H$3:$S$112,2,FALSE),0)</f>
        <v>4</v>
      </c>
      <c r="F16" s="82">
        <f>IFERROR(VLOOKUP($B16,'[1]NUM3.1'!$H$3:$S$112,3,FALSE),0)</f>
        <v>2</v>
      </c>
      <c r="G16" s="82">
        <f>IFERROR(VLOOKUP($B16,'[1]NUM3.1'!$H$3:$S$112,4,FALSE),0)</f>
        <v>5</v>
      </c>
      <c r="H16" s="82">
        <f>IFERROR(VLOOKUP($B16,'[1]NUM3.1'!$H$3:$S$112,5,FALSE),0)</f>
        <v>2</v>
      </c>
      <c r="I16" s="82">
        <f>IFERROR(VLOOKUP($B16,'[1]NUM3.1'!$H$3:$S$112,6,FALSE),0)</f>
        <v>9</v>
      </c>
      <c r="J16" s="82">
        <f>IFERROR(VLOOKUP($B16,'[1]NUM3.1'!$H$3:$S$112,7,FALSE),0)</f>
        <v>4</v>
      </c>
      <c r="K16" s="82">
        <f>IFERROR(VLOOKUP($B16,'[1]NUM3.1'!$H$3:$S$112,8,FALSE),0)</f>
        <v>4</v>
      </c>
      <c r="L16" s="82">
        <f>IFERROR(VLOOKUP($B16,'[1]NUM3.1'!$H$3:$S$112,9,FALSE),0)</f>
        <v>4</v>
      </c>
      <c r="M16" s="82">
        <f>IFERROR(VLOOKUP($B16,'[1]NUM3.1'!$H$3:$S$112,10,FALSE),0)</f>
        <v>3</v>
      </c>
      <c r="N16" s="82">
        <f>IFERROR(VLOOKUP($B16,'[1]NUM3.1'!$H$3:$S$112,11,FALSE),0)</f>
        <v>12</v>
      </c>
      <c r="O16" s="94"/>
      <c r="P16" s="69"/>
      <c r="Q16" s="13">
        <f t="shared" si="0"/>
        <v>49</v>
      </c>
      <c r="R16" s="82">
        <f>IFERROR(VLOOKUP($B16,'[1]DEN3.1'!$H$3:$S$112,2,FALSE),0)</f>
        <v>4</v>
      </c>
      <c r="S16" s="82">
        <f>IFERROR(VLOOKUP($B16,'[1]DEN3.1'!$H$3:$S$112,3,FALSE),0)</f>
        <v>2</v>
      </c>
      <c r="T16" s="82">
        <f>IFERROR(VLOOKUP($B16,'[1]DEN3.1'!$H$3:$S$112,4,FALSE),0)</f>
        <v>5</v>
      </c>
      <c r="U16" s="82">
        <f>IFERROR(VLOOKUP($B16,'[1]DEN3.1'!$H$3:$S$112,5,FALSE),0)</f>
        <v>2</v>
      </c>
      <c r="V16" s="82">
        <f>IFERROR(VLOOKUP($B16,'[1]DEN3.1'!$H$3:$S$112,6,FALSE),0)</f>
        <v>9</v>
      </c>
      <c r="W16" s="82">
        <f>IFERROR(VLOOKUP($B16,'[1]DEN3.1'!$H$3:$S$112,7,FALSE),0)</f>
        <v>4</v>
      </c>
      <c r="X16" s="82">
        <f>IFERROR(VLOOKUP($B16,'[1]DEN3.1'!$H$3:$S$112,8,FALSE),0)</f>
        <v>4</v>
      </c>
      <c r="Y16" s="82">
        <f>IFERROR(VLOOKUP($B16,'[1]DEN3.1'!$H$3:$S$112,9,FALSE),0)</f>
        <v>4</v>
      </c>
      <c r="Z16" s="82">
        <f>IFERROR(VLOOKUP($B16,'[1]DEN3.1'!$H$3:$S$112,10,FALSE),0)</f>
        <v>3</v>
      </c>
      <c r="AA16" s="82">
        <f>IFERROR(VLOOKUP($B16,'[1]DEN3.1'!$H$3:$S$112,11,FALSE),0)</f>
        <v>12</v>
      </c>
      <c r="AB16" s="69"/>
      <c r="AC16" s="69"/>
      <c r="AD16" s="13">
        <f t="shared" si="1"/>
        <v>49</v>
      </c>
    </row>
    <row r="17" spans="1:30" ht="15" thickBot="1" x14ac:dyDescent="0.25">
      <c r="A17" s="87" t="s">
        <v>52</v>
      </c>
      <c r="B17" s="165" t="s">
        <v>44</v>
      </c>
      <c r="C17" s="56"/>
      <c r="D17" s="56"/>
      <c r="E17" s="82">
        <f>IFERROR(VLOOKUP($B17,'[1]NUM3.1'!$H$3:$S$112,2,FALSE),0)</f>
        <v>8</v>
      </c>
      <c r="F17" s="82">
        <f>IFERROR(VLOOKUP($B17,'[1]NUM3.1'!$H$3:$S$112,3,FALSE),0)</f>
        <v>5</v>
      </c>
      <c r="G17" s="82">
        <f>IFERROR(VLOOKUP($B17,'[1]NUM3.1'!$H$3:$S$112,4,FALSE),0)</f>
        <v>3</v>
      </c>
      <c r="H17" s="82">
        <f>IFERROR(VLOOKUP($B17,'[1]NUM3.1'!$H$3:$S$112,5,FALSE),0)</f>
        <v>12</v>
      </c>
      <c r="I17" s="82">
        <f>IFERROR(VLOOKUP($B17,'[1]NUM3.1'!$H$3:$S$112,6,FALSE),0)</f>
        <v>12</v>
      </c>
      <c r="J17" s="82">
        <f>IFERROR(VLOOKUP($B17,'[1]NUM3.1'!$H$3:$S$112,7,FALSE),0)</f>
        <v>3</v>
      </c>
      <c r="K17" s="82">
        <f>IFERROR(VLOOKUP($B17,'[1]NUM3.1'!$H$3:$S$112,8,FALSE),0)</f>
        <v>4</v>
      </c>
      <c r="L17" s="82">
        <f>IFERROR(VLOOKUP($B17,'[1]NUM3.1'!$H$3:$S$112,9,FALSE),0)</f>
        <v>4</v>
      </c>
      <c r="M17" s="82">
        <f>IFERROR(VLOOKUP($B17,'[1]NUM3.1'!$H$3:$S$112,10,FALSE),0)</f>
        <v>6</v>
      </c>
      <c r="N17" s="82">
        <f>IFERROR(VLOOKUP($B17,'[1]NUM3.1'!$H$3:$S$112,11,FALSE),0)</f>
        <v>9</v>
      </c>
      <c r="O17" s="94"/>
      <c r="P17" s="69"/>
      <c r="Q17" s="13">
        <f t="shared" si="0"/>
        <v>66</v>
      </c>
      <c r="R17" s="82">
        <f>IFERROR(VLOOKUP($B17,'[1]DEN3.1'!$H$3:$S$112,2,FALSE),0)</f>
        <v>8</v>
      </c>
      <c r="S17" s="82">
        <f>IFERROR(VLOOKUP($B17,'[1]DEN3.1'!$H$3:$S$112,3,FALSE),0)</f>
        <v>5</v>
      </c>
      <c r="T17" s="82">
        <f>IFERROR(VLOOKUP($B17,'[1]DEN3.1'!$H$3:$S$112,4,FALSE),0)</f>
        <v>3</v>
      </c>
      <c r="U17" s="82">
        <f>IFERROR(VLOOKUP($B17,'[1]DEN3.1'!$H$3:$S$112,5,FALSE),0)</f>
        <v>12</v>
      </c>
      <c r="V17" s="82">
        <f>IFERROR(VLOOKUP($B17,'[1]DEN3.1'!$H$3:$S$112,6,FALSE),0)</f>
        <v>12</v>
      </c>
      <c r="W17" s="82">
        <f>IFERROR(VLOOKUP($B17,'[1]DEN3.1'!$H$3:$S$112,7,FALSE),0)</f>
        <v>3</v>
      </c>
      <c r="X17" s="82">
        <f>IFERROR(VLOOKUP($B17,'[1]DEN3.1'!$H$3:$S$112,8,FALSE),0)</f>
        <v>4</v>
      </c>
      <c r="Y17" s="82">
        <f>IFERROR(VLOOKUP($B17,'[1]DEN3.1'!$H$3:$S$112,9,FALSE),0)</f>
        <v>4</v>
      </c>
      <c r="Z17" s="82">
        <f>IFERROR(VLOOKUP($B17,'[1]DEN3.1'!$H$3:$S$112,10,FALSE),0)</f>
        <v>6</v>
      </c>
      <c r="AA17" s="82">
        <f>IFERROR(VLOOKUP($B17,'[1]DEN3.1'!$H$3:$S$112,11,FALSE),0)</f>
        <v>9</v>
      </c>
      <c r="AB17" s="69"/>
      <c r="AC17" s="69"/>
      <c r="AD17" s="13">
        <f t="shared" si="1"/>
        <v>66</v>
      </c>
    </row>
    <row r="18" spans="1:30" ht="15" thickBot="1" x14ac:dyDescent="0.25">
      <c r="A18" s="87" t="s">
        <v>52</v>
      </c>
      <c r="B18" s="165" t="s">
        <v>45</v>
      </c>
      <c r="C18" s="56"/>
      <c r="D18" s="56"/>
      <c r="E18" s="82">
        <f>IFERROR(VLOOKUP($B18,'[1]NUM3.1'!$H$3:$S$112,2,FALSE),0)</f>
        <v>0</v>
      </c>
      <c r="F18" s="82">
        <f>IFERROR(VLOOKUP($B18,'[1]NUM3.1'!$H$3:$S$112,3,FALSE),0)</f>
        <v>0</v>
      </c>
      <c r="G18" s="82">
        <f>IFERROR(VLOOKUP($B18,'[1]NUM3.1'!$H$3:$S$112,4,FALSE),0)</f>
        <v>0</v>
      </c>
      <c r="H18" s="82">
        <f>IFERROR(VLOOKUP($B18,'[1]NUM3.1'!$H$3:$S$112,5,FALSE),0)</f>
        <v>0</v>
      </c>
      <c r="I18" s="82">
        <f>IFERROR(VLOOKUP($B18,'[1]NUM3.1'!$H$3:$S$112,6,FALSE),0)</f>
        <v>0</v>
      </c>
      <c r="J18" s="82">
        <f>IFERROR(VLOOKUP($B18,'[1]NUM3.1'!$H$3:$S$112,7,FALSE),0)</f>
        <v>1</v>
      </c>
      <c r="K18" s="82">
        <f>IFERROR(VLOOKUP($B18,'[1]NUM3.1'!$H$3:$S$112,8,FALSE),0)</f>
        <v>2</v>
      </c>
      <c r="L18" s="82">
        <f>IFERROR(VLOOKUP($B18,'[1]NUM3.1'!$H$3:$S$112,9,FALSE),0)</f>
        <v>1</v>
      </c>
      <c r="M18" s="82">
        <f>IFERROR(VLOOKUP($B18,'[1]NUM3.1'!$H$3:$S$112,10,FALSE),0)</f>
        <v>0</v>
      </c>
      <c r="N18" s="82">
        <f>IFERROR(VLOOKUP($B18,'[1]NUM3.1'!$H$3:$S$112,11,FALSE),0)</f>
        <v>0</v>
      </c>
      <c r="O18" s="94"/>
      <c r="P18" s="69"/>
      <c r="Q18" s="13">
        <f t="shared" si="0"/>
        <v>4</v>
      </c>
      <c r="R18" s="82">
        <f>IFERROR(VLOOKUP($B18,'[1]DEN3.1'!$H$3:$S$112,2,FALSE),0)</f>
        <v>0</v>
      </c>
      <c r="S18" s="82">
        <f>IFERROR(VLOOKUP($B18,'[1]DEN3.1'!$H$3:$S$112,3,FALSE),0)</f>
        <v>0</v>
      </c>
      <c r="T18" s="82">
        <f>IFERROR(VLOOKUP($B18,'[1]DEN3.1'!$H$3:$S$112,4,FALSE),0)</f>
        <v>0</v>
      </c>
      <c r="U18" s="82">
        <f>IFERROR(VLOOKUP($B18,'[1]DEN3.1'!$H$3:$S$112,5,FALSE),0)</f>
        <v>0</v>
      </c>
      <c r="V18" s="82">
        <f>IFERROR(VLOOKUP($B18,'[1]DEN3.1'!$H$3:$S$112,6,FALSE),0)</f>
        <v>0</v>
      </c>
      <c r="W18" s="82">
        <f>IFERROR(VLOOKUP($B18,'[1]DEN3.1'!$H$3:$S$112,7,FALSE),0)</f>
        <v>1</v>
      </c>
      <c r="X18" s="82">
        <f>IFERROR(VLOOKUP($B18,'[1]DEN3.1'!$H$3:$S$112,8,FALSE),0)</f>
        <v>2</v>
      </c>
      <c r="Y18" s="82">
        <f>IFERROR(VLOOKUP($B18,'[1]DEN3.1'!$H$3:$S$112,9,FALSE),0)</f>
        <v>1</v>
      </c>
      <c r="Z18" s="82">
        <f>IFERROR(VLOOKUP($B18,'[1]DEN3.1'!$H$3:$S$112,10,FALSE),0)</f>
        <v>0</v>
      </c>
      <c r="AA18" s="82">
        <f>IFERROR(VLOOKUP($B18,'[1]DEN3.1'!$H$3:$S$112,11,FALSE),0)</f>
        <v>0</v>
      </c>
      <c r="AB18" s="69"/>
      <c r="AC18" s="69"/>
      <c r="AD18" s="13">
        <f t="shared" si="1"/>
        <v>4</v>
      </c>
    </row>
    <row r="19" spans="1:30" ht="15" thickBot="1" x14ac:dyDescent="0.25">
      <c r="A19" s="87" t="s">
        <v>52</v>
      </c>
      <c r="B19" s="165" t="s">
        <v>46</v>
      </c>
      <c r="C19" s="56"/>
      <c r="D19" s="56"/>
      <c r="E19" s="82">
        <f>IFERROR(VLOOKUP($B19,'[1]NUM3.1'!$H$3:$S$112,2,FALSE),0)</f>
        <v>0</v>
      </c>
      <c r="F19" s="82">
        <f>IFERROR(VLOOKUP($B19,'[1]NUM3.1'!$H$3:$S$112,3,FALSE),0)</f>
        <v>0</v>
      </c>
      <c r="G19" s="82">
        <f>IFERROR(VLOOKUP($B19,'[1]NUM3.1'!$H$3:$S$112,4,FALSE),0)</f>
        <v>0</v>
      </c>
      <c r="H19" s="82">
        <f>IFERROR(VLOOKUP($B19,'[1]NUM3.1'!$H$3:$S$112,5,FALSE),0)</f>
        <v>0</v>
      </c>
      <c r="I19" s="82">
        <f>IFERROR(VLOOKUP($B19,'[1]NUM3.1'!$H$3:$S$112,6,FALSE),0)</f>
        <v>0</v>
      </c>
      <c r="J19" s="82">
        <f>IFERROR(VLOOKUP($B19,'[1]NUM3.1'!$H$3:$S$112,7,FALSE),0)</f>
        <v>0</v>
      </c>
      <c r="K19" s="82">
        <f>IFERROR(VLOOKUP($B19,'[1]NUM3.1'!$H$3:$S$112,8,FALSE),0)</f>
        <v>0</v>
      </c>
      <c r="L19" s="82">
        <f>IFERROR(VLOOKUP($B19,'[1]NUM3.1'!$H$3:$S$112,9,FALSE),0)</f>
        <v>0</v>
      </c>
      <c r="M19" s="82">
        <f>IFERROR(VLOOKUP($B19,'[1]NUM3.1'!$H$3:$S$112,10,FALSE),0)</f>
        <v>0</v>
      </c>
      <c r="N19" s="82">
        <f>IFERROR(VLOOKUP($B19,'[1]NUM3.1'!$H$3:$S$112,11,FALSE),0)</f>
        <v>0</v>
      </c>
      <c r="O19" s="69"/>
      <c r="P19" s="69"/>
      <c r="Q19" s="13">
        <f t="shared" si="0"/>
        <v>0</v>
      </c>
      <c r="R19" s="82">
        <f>IFERROR(VLOOKUP($B19,'[1]DEN3.1'!$H$3:$S$112,2,FALSE),0)</f>
        <v>0</v>
      </c>
      <c r="S19" s="82">
        <f>IFERROR(VLOOKUP($B19,'[1]DEN3.1'!$H$3:$S$112,3,FALSE),0)</f>
        <v>0</v>
      </c>
      <c r="T19" s="82">
        <f>IFERROR(VLOOKUP($B19,'[1]DEN3.1'!$H$3:$S$112,4,FALSE),0)</f>
        <v>0</v>
      </c>
      <c r="U19" s="82">
        <f>IFERROR(VLOOKUP($B19,'[1]DEN3.1'!$H$3:$S$112,5,FALSE),0)</f>
        <v>0</v>
      </c>
      <c r="V19" s="82">
        <f>IFERROR(VLOOKUP($B19,'[1]DEN3.1'!$H$3:$S$112,6,FALSE),0)</f>
        <v>0</v>
      </c>
      <c r="W19" s="82">
        <f>IFERROR(VLOOKUP($B19,'[1]DEN3.1'!$H$3:$S$112,7,FALSE),0)</f>
        <v>0</v>
      </c>
      <c r="X19" s="82">
        <f>IFERROR(VLOOKUP($B19,'[1]DEN3.1'!$H$3:$S$112,8,FALSE),0)</f>
        <v>0</v>
      </c>
      <c r="Y19" s="82">
        <f>IFERROR(VLOOKUP($B19,'[1]DEN3.1'!$H$3:$S$112,9,FALSE),0)</f>
        <v>0</v>
      </c>
      <c r="Z19" s="82">
        <f>IFERROR(VLOOKUP($B19,'[1]DEN3.1'!$H$3:$S$112,10,FALSE),0)</f>
        <v>0</v>
      </c>
      <c r="AA19" s="82">
        <f>IFERROR(VLOOKUP($B19,'[1]DEN3.1'!$H$3:$S$112,11,FALSE),0)</f>
        <v>0</v>
      </c>
      <c r="AB19" s="69"/>
      <c r="AC19" s="69"/>
      <c r="AD19" s="13">
        <f t="shared" si="1"/>
        <v>0</v>
      </c>
    </row>
    <row r="20" spans="1:30" ht="15" thickBot="1" x14ac:dyDescent="0.25">
      <c r="A20" s="87" t="s">
        <v>52</v>
      </c>
      <c r="B20" s="165" t="s">
        <v>47</v>
      </c>
      <c r="C20" s="56"/>
      <c r="D20" s="56"/>
      <c r="E20" s="82">
        <f>IFERROR(VLOOKUP($B20,'[1]NUM3.1'!$H$3:$S$112,2,FALSE),0)</f>
        <v>0</v>
      </c>
      <c r="F20" s="82">
        <f>IFERROR(VLOOKUP($B20,'[1]NUM3.1'!$H$3:$S$112,3,FALSE),0)</f>
        <v>0</v>
      </c>
      <c r="G20" s="82">
        <f>IFERROR(VLOOKUP($B20,'[1]NUM3.1'!$H$3:$S$112,4,FALSE),0)</f>
        <v>0</v>
      </c>
      <c r="H20" s="82">
        <f>IFERROR(VLOOKUP($B20,'[1]NUM3.1'!$H$3:$S$112,5,FALSE),0)</f>
        <v>0</v>
      </c>
      <c r="I20" s="82">
        <f>IFERROR(VLOOKUP($B20,'[1]NUM3.1'!$H$3:$S$112,6,FALSE),0)</f>
        <v>0</v>
      </c>
      <c r="J20" s="82">
        <f>IFERROR(VLOOKUP($B20,'[1]NUM3.1'!$H$3:$S$112,7,FALSE),0)</f>
        <v>0</v>
      </c>
      <c r="K20" s="82">
        <f>IFERROR(VLOOKUP($B20,'[1]NUM3.1'!$H$3:$S$112,8,FALSE),0)</f>
        <v>1</v>
      </c>
      <c r="L20" s="82">
        <f>IFERROR(VLOOKUP($B20,'[1]NUM3.1'!$H$3:$S$112,9,FALSE),0)</f>
        <v>0</v>
      </c>
      <c r="M20" s="82">
        <f>IFERROR(VLOOKUP($B20,'[1]NUM3.1'!$H$3:$S$112,10,FALSE),0)</f>
        <v>0</v>
      </c>
      <c r="N20" s="82">
        <f>IFERROR(VLOOKUP($B20,'[1]NUM3.1'!$H$3:$S$112,11,FALSE),0)</f>
        <v>1</v>
      </c>
      <c r="O20" s="69"/>
      <c r="P20" s="69"/>
      <c r="Q20" s="13">
        <f t="shared" si="0"/>
        <v>2</v>
      </c>
      <c r="R20" s="82">
        <f>IFERROR(VLOOKUP($B20,'[1]DEN3.1'!$H$3:$S$112,2,FALSE),0)</f>
        <v>0</v>
      </c>
      <c r="S20" s="82">
        <f>IFERROR(VLOOKUP($B20,'[1]DEN3.1'!$H$3:$S$112,3,FALSE),0)</f>
        <v>0</v>
      </c>
      <c r="T20" s="82">
        <f>IFERROR(VLOOKUP($B20,'[1]DEN3.1'!$H$3:$S$112,4,FALSE),0)</f>
        <v>0</v>
      </c>
      <c r="U20" s="82">
        <f>IFERROR(VLOOKUP($B20,'[1]DEN3.1'!$H$3:$S$112,5,FALSE),0)</f>
        <v>0</v>
      </c>
      <c r="V20" s="82">
        <f>IFERROR(VLOOKUP($B20,'[1]DEN3.1'!$H$3:$S$112,6,FALSE),0)</f>
        <v>0</v>
      </c>
      <c r="W20" s="82">
        <f>IFERROR(VLOOKUP($B20,'[1]DEN3.1'!$H$3:$S$112,7,FALSE),0)</f>
        <v>0</v>
      </c>
      <c r="X20" s="82">
        <f>IFERROR(VLOOKUP($B20,'[1]DEN3.1'!$H$3:$S$112,8,FALSE),0)</f>
        <v>1</v>
      </c>
      <c r="Y20" s="82">
        <f>IFERROR(VLOOKUP($B20,'[1]DEN3.1'!$H$3:$S$112,9,FALSE),0)</f>
        <v>0</v>
      </c>
      <c r="Z20" s="82">
        <f>IFERROR(VLOOKUP($B20,'[1]DEN3.1'!$H$3:$S$112,10,FALSE),0)</f>
        <v>0</v>
      </c>
      <c r="AA20" s="82">
        <f>IFERROR(VLOOKUP($B20,'[1]DEN3.1'!$H$3:$S$112,11,FALSE),0)</f>
        <v>1</v>
      </c>
      <c r="AB20" s="69"/>
      <c r="AC20" s="69"/>
      <c r="AD20" s="13">
        <f t="shared" si="1"/>
        <v>2</v>
      </c>
    </row>
    <row r="21" spans="1:30" ht="15" thickBot="1" x14ac:dyDescent="0.25">
      <c r="A21" s="87" t="s">
        <v>52</v>
      </c>
      <c r="B21" s="165" t="s">
        <v>48</v>
      </c>
      <c r="C21" s="60"/>
      <c r="D21" s="56"/>
      <c r="E21" s="82">
        <f>IFERROR(VLOOKUP($B21,'[1]NUM3.1'!$H$3:$S$112,2,FALSE),0)</f>
        <v>0</v>
      </c>
      <c r="F21" s="82">
        <f>IFERROR(VLOOKUP($B21,'[1]NUM3.1'!$H$3:$S$112,3,FALSE),0)</f>
        <v>0</v>
      </c>
      <c r="G21" s="82">
        <f>IFERROR(VLOOKUP($B21,'[1]NUM3.1'!$H$3:$S$112,4,FALSE),0)</f>
        <v>0</v>
      </c>
      <c r="H21" s="82">
        <f>IFERROR(VLOOKUP($B21,'[1]NUM3.1'!$H$3:$S$112,5,FALSE),0)</f>
        <v>0</v>
      </c>
      <c r="I21" s="82">
        <f>IFERROR(VLOOKUP($B21,'[1]NUM3.1'!$H$3:$S$112,6,FALSE),0)</f>
        <v>0</v>
      </c>
      <c r="J21" s="82">
        <f>IFERROR(VLOOKUP($B21,'[1]NUM3.1'!$H$3:$S$112,7,FALSE),0)</f>
        <v>0</v>
      </c>
      <c r="K21" s="82">
        <f>IFERROR(VLOOKUP($B21,'[1]NUM3.1'!$H$3:$S$112,8,FALSE),0)</f>
        <v>0</v>
      </c>
      <c r="L21" s="82">
        <f>IFERROR(VLOOKUP($B21,'[1]NUM3.1'!$H$3:$S$112,9,FALSE),0)</f>
        <v>0</v>
      </c>
      <c r="M21" s="82">
        <f>IFERROR(VLOOKUP($B21,'[1]NUM3.1'!$H$3:$S$112,10,FALSE),0)</f>
        <v>0</v>
      </c>
      <c r="N21" s="82">
        <f>IFERROR(VLOOKUP($B21,'[1]NUM3.1'!$H$3:$S$112,11,FALSE),0)</f>
        <v>1</v>
      </c>
      <c r="O21" s="69"/>
      <c r="P21" s="69"/>
      <c r="Q21" s="13">
        <f t="shared" si="0"/>
        <v>1</v>
      </c>
      <c r="R21" s="82">
        <f>IFERROR(VLOOKUP($B21,'[1]DEN3.1'!$H$3:$S$112,2,FALSE),0)</f>
        <v>0</v>
      </c>
      <c r="S21" s="82">
        <f>IFERROR(VLOOKUP($B21,'[1]DEN3.1'!$H$3:$S$112,3,FALSE),0)</f>
        <v>0</v>
      </c>
      <c r="T21" s="82">
        <f>IFERROR(VLOOKUP($B21,'[1]DEN3.1'!$H$3:$S$112,4,FALSE),0)</f>
        <v>0</v>
      </c>
      <c r="U21" s="82">
        <f>IFERROR(VLOOKUP($B21,'[1]DEN3.1'!$H$3:$S$112,5,FALSE),0)</f>
        <v>0</v>
      </c>
      <c r="V21" s="82">
        <f>IFERROR(VLOOKUP($B21,'[1]DEN3.1'!$H$3:$S$112,6,FALSE),0)</f>
        <v>0</v>
      </c>
      <c r="W21" s="82">
        <f>IFERROR(VLOOKUP($B21,'[1]DEN3.1'!$H$3:$S$112,7,FALSE),0)</f>
        <v>0</v>
      </c>
      <c r="X21" s="82">
        <f>IFERROR(VLOOKUP($B21,'[1]DEN3.1'!$H$3:$S$112,8,FALSE),0)</f>
        <v>0</v>
      </c>
      <c r="Y21" s="82">
        <f>IFERROR(VLOOKUP($B21,'[1]DEN3.1'!$H$3:$S$112,9,FALSE),0)</f>
        <v>0</v>
      </c>
      <c r="Z21" s="82">
        <f>IFERROR(VLOOKUP($B21,'[1]DEN3.1'!$H$3:$S$112,10,FALSE),0)</f>
        <v>0</v>
      </c>
      <c r="AA21" s="82">
        <f>IFERROR(VLOOKUP($B21,'[1]DEN3.1'!$H$3:$S$112,11,FALSE),0)</f>
        <v>1</v>
      </c>
      <c r="AB21" s="69"/>
      <c r="AC21" s="69"/>
      <c r="AD21" s="13">
        <f t="shared" si="1"/>
        <v>1</v>
      </c>
    </row>
    <row r="22" spans="1:30" ht="15" thickBot="1" x14ac:dyDescent="0.25">
      <c r="A22" s="87" t="s">
        <v>52</v>
      </c>
      <c r="B22" s="165" t="s">
        <v>49</v>
      </c>
      <c r="C22" s="56"/>
      <c r="D22" s="56"/>
      <c r="E22" s="82">
        <f>IFERROR(VLOOKUP($B22,'[1]NUM3.1'!$H$3:$S$112,2,FALSE),0)</f>
        <v>0</v>
      </c>
      <c r="F22" s="82">
        <f>IFERROR(VLOOKUP($B22,'[1]NUM3.1'!$H$3:$S$112,3,FALSE),0)</f>
        <v>1</v>
      </c>
      <c r="G22" s="82">
        <f>IFERROR(VLOOKUP($B22,'[1]NUM3.1'!$H$3:$S$112,4,FALSE),0)</f>
        <v>0</v>
      </c>
      <c r="H22" s="82">
        <f>IFERROR(VLOOKUP($B22,'[1]NUM3.1'!$H$3:$S$112,5,FALSE),0)</f>
        <v>2</v>
      </c>
      <c r="I22" s="82">
        <f>IFERROR(VLOOKUP($B22,'[1]NUM3.1'!$H$3:$S$112,6,FALSE),0)</f>
        <v>2</v>
      </c>
      <c r="J22" s="82">
        <f>IFERROR(VLOOKUP($B22,'[1]NUM3.1'!$H$3:$S$112,7,FALSE),0)</f>
        <v>0</v>
      </c>
      <c r="K22" s="82">
        <f>IFERROR(VLOOKUP($B22,'[1]NUM3.1'!$H$3:$S$112,8,FALSE),0)</f>
        <v>0</v>
      </c>
      <c r="L22" s="82">
        <f>IFERROR(VLOOKUP($B22,'[1]NUM3.1'!$H$3:$S$112,9,FALSE),0)</f>
        <v>0</v>
      </c>
      <c r="M22" s="82">
        <f>IFERROR(VLOOKUP($B22,'[1]NUM3.1'!$H$3:$S$112,10,FALSE),0)</f>
        <v>0</v>
      </c>
      <c r="N22" s="82">
        <f>IFERROR(VLOOKUP($B22,'[1]NUM3.1'!$H$3:$S$112,11,FALSE),0)</f>
        <v>0</v>
      </c>
      <c r="O22" s="69"/>
      <c r="P22" s="69"/>
      <c r="Q22" s="13">
        <f t="shared" si="0"/>
        <v>5</v>
      </c>
      <c r="R22" s="82">
        <f>IFERROR(VLOOKUP($B22,'[1]DEN3.1'!$H$3:$S$112,2,FALSE),0)</f>
        <v>0</v>
      </c>
      <c r="S22" s="82">
        <f>IFERROR(VLOOKUP($B22,'[1]DEN3.1'!$H$3:$S$112,3,FALSE),0)</f>
        <v>1</v>
      </c>
      <c r="T22" s="82">
        <f>IFERROR(VLOOKUP($B22,'[1]DEN3.1'!$H$3:$S$112,4,FALSE),0)</f>
        <v>0</v>
      </c>
      <c r="U22" s="82">
        <f>IFERROR(VLOOKUP($B22,'[1]DEN3.1'!$H$3:$S$112,5,FALSE),0)</f>
        <v>2</v>
      </c>
      <c r="V22" s="82">
        <f>IFERROR(VLOOKUP($B22,'[1]DEN3.1'!$H$3:$S$112,6,FALSE),0)</f>
        <v>2</v>
      </c>
      <c r="W22" s="82">
        <f>IFERROR(VLOOKUP($B22,'[1]DEN3.1'!$H$3:$S$112,7,FALSE),0)</f>
        <v>0</v>
      </c>
      <c r="X22" s="82">
        <f>IFERROR(VLOOKUP($B22,'[1]DEN3.1'!$H$3:$S$112,8,FALSE),0)</f>
        <v>0</v>
      </c>
      <c r="Y22" s="82">
        <f>IFERROR(VLOOKUP($B22,'[1]DEN3.1'!$H$3:$S$112,9,FALSE),0)</f>
        <v>0</v>
      </c>
      <c r="Z22" s="82">
        <f>IFERROR(VLOOKUP($B22,'[1]DEN3.1'!$H$3:$S$112,10,FALSE),0)</f>
        <v>0</v>
      </c>
      <c r="AA22" s="82">
        <f>IFERROR(VLOOKUP($B22,'[1]DEN3.1'!$H$3:$S$112,11,FALSE),0)</f>
        <v>0</v>
      </c>
      <c r="AB22" s="69"/>
      <c r="AC22" s="69"/>
      <c r="AD22" s="13">
        <f t="shared" si="1"/>
        <v>5</v>
      </c>
    </row>
    <row r="23" spans="1:30" ht="15" thickBot="1" x14ac:dyDescent="0.25">
      <c r="A23" s="87" t="s">
        <v>52</v>
      </c>
      <c r="B23" s="165" t="s">
        <v>50</v>
      </c>
      <c r="C23" s="56"/>
      <c r="D23" s="56"/>
      <c r="E23" s="82">
        <f>IFERROR(VLOOKUP($B23,'[1]NUM3.1'!$H$3:$S$112,2,FALSE),0)</f>
        <v>0</v>
      </c>
      <c r="F23" s="82">
        <f>IFERROR(VLOOKUP($B23,'[1]NUM3.1'!$H$3:$S$112,3,FALSE),0)</f>
        <v>0</v>
      </c>
      <c r="G23" s="82">
        <f>IFERROR(VLOOKUP($B23,'[1]NUM3.1'!$H$3:$S$112,4,FALSE),0)</f>
        <v>0</v>
      </c>
      <c r="H23" s="82">
        <f>IFERROR(VLOOKUP($B23,'[1]NUM3.1'!$H$3:$S$112,5,FALSE),0)</f>
        <v>0</v>
      </c>
      <c r="I23" s="82">
        <f>IFERROR(VLOOKUP($B23,'[1]NUM3.1'!$H$3:$S$112,6,FALSE),0)</f>
        <v>0</v>
      </c>
      <c r="J23" s="82">
        <f>IFERROR(VLOOKUP($B23,'[1]NUM3.1'!$H$3:$S$112,7,FALSE),0)</f>
        <v>1</v>
      </c>
      <c r="K23" s="82">
        <f>IFERROR(VLOOKUP($B23,'[1]NUM3.1'!$H$3:$S$112,8,FALSE),0)</f>
        <v>1</v>
      </c>
      <c r="L23" s="82">
        <f>IFERROR(VLOOKUP($B23,'[1]NUM3.1'!$H$3:$S$112,9,FALSE),0)</f>
        <v>0</v>
      </c>
      <c r="M23" s="82">
        <f>IFERROR(VLOOKUP($B23,'[1]NUM3.1'!$H$3:$S$112,10,FALSE),0)</f>
        <v>0</v>
      </c>
      <c r="N23" s="82">
        <f>IFERROR(VLOOKUP($B23,'[1]NUM3.1'!$H$3:$S$112,11,FALSE),0)</f>
        <v>0</v>
      </c>
      <c r="O23" s="69"/>
      <c r="P23" s="69"/>
      <c r="Q23" s="13">
        <f t="shared" si="0"/>
        <v>2</v>
      </c>
      <c r="R23" s="82">
        <f>IFERROR(VLOOKUP($B23,'[1]DEN3.1'!$H$3:$S$112,2,FALSE),0)</f>
        <v>0</v>
      </c>
      <c r="S23" s="82">
        <f>IFERROR(VLOOKUP($B23,'[1]DEN3.1'!$H$3:$S$112,3,FALSE),0)</f>
        <v>0</v>
      </c>
      <c r="T23" s="82">
        <f>IFERROR(VLOOKUP($B23,'[1]DEN3.1'!$H$3:$S$112,4,FALSE),0)</f>
        <v>0</v>
      </c>
      <c r="U23" s="82">
        <f>IFERROR(VLOOKUP($B23,'[1]DEN3.1'!$H$3:$S$112,5,FALSE),0)</f>
        <v>0</v>
      </c>
      <c r="V23" s="82">
        <f>IFERROR(VLOOKUP($B23,'[1]DEN3.1'!$H$3:$S$112,6,FALSE),0)</f>
        <v>0</v>
      </c>
      <c r="W23" s="82">
        <f>IFERROR(VLOOKUP($B23,'[1]DEN3.1'!$H$3:$S$112,7,FALSE),0)</f>
        <v>1</v>
      </c>
      <c r="X23" s="82">
        <f>IFERROR(VLOOKUP($B23,'[1]DEN3.1'!$H$3:$S$112,8,FALSE),0)</f>
        <v>1</v>
      </c>
      <c r="Y23" s="82">
        <f>IFERROR(VLOOKUP($B23,'[1]DEN3.1'!$H$3:$S$112,9,FALSE),0)</f>
        <v>0</v>
      </c>
      <c r="Z23" s="82">
        <f>IFERROR(VLOOKUP($B23,'[1]DEN3.1'!$H$3:$S$112,10,FALSE),0)</f>
        <v>0</v>
      </c>
      <c r="AA23" s="82">
        <f>IFERROR(VLOOKUP($B23,'[1]DEN3.1'!$H$3:$S$112,11,FALSE),0)</f>
        <v>0</v>
      </c>
      <c r="AB23" s="69"/>
      <c r="AC23" s="69"/>
      <c r="AD23" s="13">
        <f t="shared" si="1"/>
        <v>2</v>
      </c>
    </row>
    <row r="24" spans="1:30" ht="15" thickBot="1" x14ac:dyDescent="0.25">
      <c r="A24" s="87" t="s">
        <v>52</v>
      </c>
      <c r="B24" s="165" t="s">
        <v>51</v>
      </c>
      <c r="C24" s="56"/>
      <c r="D24" s="56"/>
      <c r="E24" s="82">
        <f>IFERROR(VLOOKUP($B24,'[1]NUM3.1'!$H$3:$S$112,2,FALSE),0)</f>
        <v>1</v>
      </c>
      <c r="F24" s="82">
        <f>IFERROR(VLOOKUP($B24,'[1]NUM3.1'!$H$3:$S$112,3,FALSE),0)</f>
        <v>0</v>
      </c>
      <c r="G24" s="82">
        <f>IFERROR(VLOOKUP($B24,'[1]NUM3.1'!$H$3:$S$112,4,FALSE),0)</f>
        <v>0</v>
      </c>
      <c r="H24" s="82">
        <f>IFERROR(VLOOKUP($B24,'[1]NUM3.1'!$H$3:$S$112,5,FALSE),0)</f>
        <v>0</v>
      </c>
      <c r="I24" s="82">
        <f>IFERROR(VLOOKUP($B24,'[1]NUM3.1'!$H$3:$S$112,6,FALSE),0)</f>
        <v>0</v>
      </c>
      <c r="J24" s="82">
        <f>IFERROR(VLOOKUP($B24,'[1]NUM3.1'!$H$3:$S$112,7,FALSE),0)</f>
        <v>0</v>
      </c>
      <c r="K24" s="82">
        <f>IFERROR(VLOOKUP($B24,'[1]NUM3.1'!$H$3:$S$112,8,FALSE),0)</f>
        <v>0</v>
      </c>
      <c r="L24" s="82">
        <f>IFERROR(VLOOKUP($B24,'[1]NUM3.1'!$H$3:$S$112,9,FALSE),0)</f>
        <v>0</v>
      </c>
      <c r="M24" s="82">
        <f>IFERROR(VLOOKUP($B24,'[1]NUM3.1'!$H$3:$S$112,10,FALSE),0)</f>
        <v>0</v>
      </c>
      <c r="N24" s="82">
        <f>IFERROR(VLOOKUP($B24,'[1]NUM3.1'!$H$3:$S$112,11,FALSE),0)</f>
        <v>0</v>
      </c>
      <c r="O24" s="69"/>
      <c r="P24" s="69"/>
      <c r="Q24" s="13">
        <f t="shared" si="0"/>
        <v>1</v>
      </c>
      <c r="R24" s="82">
        <f>IFERROR(VLOOKUP($B24,'[1]DEN3.1'!$H$3:$S$112,2,FALSE),0)</f>
        <v>1</v>
      </c>
      <c r="S24" s="82">
        <f>IFERROR(VLOOKUP($B24,'[1]DEN3.1'!$H$3:$S$112,3,FALSE),0)</f>
        <v>0</v>
      </c>
      <c r="T24" s="82">
        <f>IFERROR(VLOOKUP($B24,'[1]DEN3.1'!$H$3:$S$112,4,FALSE),0)</f>
        <v>0</v>
      </c>
      <c r="U24" s="82">
        <f>IFERROR(VLOOKUP($B24,'[1]DEN3.1'!$H$3:$S$112,5,FALSE),0)</f>
        <v>0</v>
      </c>
      <c r="V24" s="82">
        <f>IFERROR(VLOOKUP($B24,'[1]DEN3.1'!$H$3:$S$112,6,FALSE),0)</f>
        <v>0</v>
      </c>
      <c r="W24" s="82">
        <f>IFERROR(VLOOKUP($B24,'[1]DEN3.1'!$H$3:$S$112,7,FALSE),0)</f>
        <v>0</v>
      </c>
      <c r="X24" s="82">
        <f>IFERROR(VLOOKUP($B24,'[1]DEN3.1'!$H$3:$S$112,8,FALSE),0)</f>
        <v>0</v>
      </c>
      <c r="Y24" s="82">
        <f>IFERROR(VLOOKUP($B24,'[1]DEN3.1'!$H$3:$S$112,9,FALSE),0)</f>
        <v>0</v>
      </c>
      <c r="Z24" s="82">
        <f>IFERROR(VLOOKUP($B24,'[1]DEN3.1'!$H$3:$S$112,10,FALSE),0)</f>
        <v>0</v>
      </c>
      <c r="AA24" s="82">
        <f>IFERROR(VLOOKUP($B24,'[1]DEN3.1'!$H$3:$S$112,11,FALSE),0)</f>
        <v>0</v>
      </c>
      <c r="AB24" s="69"/>
      <c r="AC24" s="69"/>
      <c r="AD24" s="13">
        <f>SUM(R24:AC24)</f>
        <v>1</v>
      </c>
    </row>
    <row r="25" spans="1:30" ht="15" thickBot="1" x14ac:dyDescent="0.25">
      <c r="A25" s="333" t="s">
        <v>174</v>
      </c>
      <c r="B25" s="334"/>
      <c r="C25" s="250">
        <f>+D25/Metas!H89</f>
        <v>1.0201429499675114</v>
      </c>
      <c r="D25" s="15">
        <f>+Q25/AD25</f>
        <v>1</v>
      </c>
      <c r="E25" s="70">
        <f t="shared" ref="E25:H25" si="2">SUM(E12:E24)</f>
        <v>57</v>
      </c>
      <c r="F25" s="70">
        <f t="shared" si="2"/>
        <v>50</v>
      </c>
      <c r="G25" s="70">
        <f t="shared" si="2"/>
        <v>73</v>
      </c>
      <c r="H25" s="70">
        <f t="shared" si="2"/>
        <v>52</v>
      </c>
      <c r="I25" s="70">
        <f t="shared" ref="I25:J25" si="3">SUM(I12:I24)</f>
        <v>48</v>
      </c>
      <c r="J25" s="70">
        <f t="shared" si="3"/>
        <v>84</v>
      </c>
      <c r="K25" s="70">
        <f t="shared" ref="K25:L25" si="4">SUM(K12:K24)</f>
        <v>78</v>
      </c>
      <c r="L25" s="70">
        <f t="shared" si="4"/>
        <v>49</v>
      </c>
      <c r="M25" s="70">
        <f t="shared" ref="M25:AC25" si="5">SUM(M12:M24)</f>
        <v>53</v>
      </c>
      <c r="N25" s="70">
        <f t="shared" ref="N25" si="6">SUM(N12:N24)</f>
        <v>61</v>
      </c>
      <c r="O25" s="70">
        <f t="shared" si="5"/>
        <v>0</v>
      </c>
      <c r="P25" s="70">
        <f t="shared" si="5"/>
        <v>0</v>
      </c>
      <c r="Q25" s="10">
        <f>SUM(Q12:Q24)</f>
        <v>605</v>
      </c>
      <c r="R25" s="70">
        <f>SUM(R12:R24)</f>
        <v>57</v>
      </c>
      <c r="S25" s="70">
        <f t="shared" si="5"/>
        <v>50</v>
      </c>
      <c r="T25" s="70">
        <f t="shared" si="5"/>
        <v>73</v>
      </c>
      <c r="U25" s="70">
        <f t="shared" si="5"/>
        <v>52</v>
      </c>
      <c r="V25" s="70">
        <f t="shared" ref="V25:W25" si="7">SUM(V12:V24)</f>
        <v>48</v>
      </c>
      <c r="W25" s="70">
        <f t="shared" si="7"/>
        <v>84</v>
      </c>
      <c r="X25" s="70">
        <f t="shared" ref="X25:Y25" si="8">SUM(X12:X24)</f>
        <v>78</v>
      </c>
      <c r="Y25" s="70">
        <f t="shared" si="8"/>
        <v>49</v>
      </c>
      <c r="Z25" s="70">
        <f t="shared" ref="Z25:AA25" si="9">SUM(Z12:Z24)</f>
        <v>53</v>
      </c>
      <c r="AA25" s="70">
        <f t="shared" si="9"/>
        <v>61</v>
      </c>
      <c r="AB25" s="70">
        <f t="shared" si="5"/>
        <v>0</v>
      </c>
      <c r="AC25" s="70">
        <f t="shared" si="5"/>
        <v>0</v>
      </c>
      <c r="AD25" s="10">
        <f>SUM(AD12:AD24)</f>
        <v>605</v>
      </c>
    </row>
    <row r="26" spans="1:30" ht="15" thickBot="1" x14ac:dyDescent="0.25">
      <c r="A26" s="87" t="s">
        <v>53</v>
      </c>
      <c r="B26" s="165" t="s">
        <v>54</v>
      </c>
      <c r="C26" s="56"/>
      <c r="D26" s="56"/>
      <c r="E26" s="82">
        <f>IFERROR(VLOOKUP($B26,'[1]NUM3.1'!$H$3:$S$112,2,FALSE),0)</f>
        <v>7</v>
      </c>
      <c r="F26" s="82">
        <f>IFERROR(VLOOKUP($B26,'[1]NUM3.1'!$H$3:$S$112,3,FALSE),0)</f>
        <v>5</v>
      </c>
      <c r="G26" s="82">
        <f>IFERROR(VLOOKUP($B26,'[1]NUM3.1'!$H$3:$S$112,4,FALSE),0)</f>
        <v>15</v>
      </c>
      <c r="H26" s="82">
        <f>IFERROR(VLOOKUP($B26,'[1]NUM3.1'!$H$3:$S$112,5,FALSE),0)</f>
        <v>21</v>
      </c>
      <c r="I26" s="82">
        <f>IFERROR(VLOOKUP($B26,'[1]NUM3.1'!$H$3:$S$112,6,FALSE),0)</f>
        <v>0</v>
      </c>
      <c r="J26" s="82">
        <f>IFERROR(VLOOKUP($B26,'[1]NUM3.1'!$H$3:$S$112,7,FALSE),0)</f>
        <v>7</v>
      </c>
      <c r="K26" s="82">
        <f>IFERROR(VLOOKUP($B26,'[1]NUM3.1'!$H$3:$S$112,8,FALSE),0)</f>
        <v>10</v>
      </c>
      <c r="L26" s="82">
        <f>IFERROR(VLOOKUP($B26,'[1]NUM3.1'!$H$3:$S$112,9,FALSE),0)</f>
        <v>15</v>
      </c>
      <c r="M26" s="82">
        <f>IFERROR(VLOOKUP($B26,'[1]NUM3.1'!$H$3:$S$112,10,FALSE),0)</f>
        <v>12</v>
      </c>
      <c r="N26" s="82">
        <f>IFERROR(VLOOKUP($B26,'[1]NUM3.1'!$H$3:$S$112,11,FALSE),0)</f>
        <v>11</v>
      </c>
      <c r="O26" s="69"/>
      <c r="P26" s="69"/>
      <c r="Q26" s="13">
        <f t="shared" si="0"/>
        <v>103</v>
      </c>
      <c r="R26" s="82">
        <f>IFERROR(VLOOKUP($B26,'[1]DEN3.1'!$H$3:$S$112,2,FALSE),0)</f>
        <v>7</v>
      </c>
      <c r="S26" s="82">
        <f>IFERROR(VLOOKUP($B26,'[1]DEN3.1'!$H$3:$S$112,3,FALSE),0)</f>
        <v>5</v>
      </c>
      <c r="T26" s="82">
        <f>IFERROR(VLOOKUP($B26,'[1]DEN3.1'!$H$3:$S$112,4,FALSE),0)</f>
        <v>15</v>
      </c>
      <c r="U26" s="82">
        <f>IFERROR(VLOOKUP($B26,'[1]DEN3.1'!$H$3:$S$112,5,FALSE),0)</f>
        <v>21</v>
      </c>
      <c r="V26" s="82">
        <f>IFERROR(VLOOKUP($B26,'[1]DEN3.1'!$H$3:$S$112,6,FALSE),0)</f>
        <v>0</v>
      </c>
      <c r="W26" s="82">
        <f>IFERROR(VLOOKUP($B26,'[1]DEN3.1'!$H$3:$S$112,7,FALSE),0)</f>
        <v>7</v>
      </c>
      <c r="X26" s="82">
        <f>IFERROR(VLOOKUP($B26,'[1]DEN3.1'!$H$3:$S$112,8,FALSE),0)</f>
        <v>10</v>
      </c>
      <c r="Y26" s="82">
        <f>IFERROR(VLOOKUP($B26,'[1]DEN3.1'!$H$3:$S$112,9,FALSE),0)</f>
        <v>15</v>
      </c>
      <c r="Z26" s="82">
        <f>IFERROR(VLOOKUP($B26,'[1]DEN3.1'!$H$3:$S$112,10,FALSE),0)</f>
        <v>12</v>
      </c>
      <c r="AA26" s="82">
        <f>IFERROR(VLOOKUP($B26,'[1]DEN3.1'!$H$3:$S$112,11,FALSE),0)</f>
        <v>11</v>
      </c>
      <c r="AB26" s="69"/>
      <c r="AC26" s="69"/>
      <c r="AD26" s="13">
        <f t="shared" si="1"/>
        <v>103</v>
      </c>
    </row>
    <row r="27" spans="1:30" ht="15" thickBot="1" x14ac:dyDescent="0.25">
      <c r="A27" s="87" t="s">
        <v>53</v>
      </c>
      <c r="B27" s="165" t="s">
        <v>55</v>
      </c>
      <c r="C27" s="56"/>
      <c r="D27" s="56"/>
      <c r="E27" s="82">
        <f>IFERROR(VLOOKUP($B27,'[1]NUM3.1'!$H$3:$S$112,2,FALSE),0)</f>
        <v>11</v>
      </c>
      <c r="F27" s="82">
        <f>IFERROR(VLOOKUP($B27,'[1]NUM3.1'!$H$3:$S$112,3,FALSE),0)</f>
        <v>5</v>
      </c>
      <c r="G27" s="82">
        <f>IFERROR(VLOOKUP($B27,'[1]NUM3.1'!$H$3:$S$112,4,FALSE),0)</f>
        <v>11</v>
      </c>
      <c r="H27" s="82">
        <f>IFERROR(VLOOKUP($B27,'[1]NUM3.1'!$H$3:$S$112,5,FALSE),0)</f>
        <v>10</v>
      </c>
      <c r="I27" s="82">
        <f>IFERROR(VLOOKUP($B27,'[1]NUM3.1'!$H$3:$S$112,6,FALSE),0)</f>
        <v>17</v>
      </c>
      <c r="J27" s="82">
        <f>IFERROR(VLOOKUP($B27,'[1]NUM3.1'!$H$3:$S$112,7,FALSE),0)</f>
        <v>10</v>
      </c>
      <c r="K27" s="82">
        <f>IFERROR(VLOOKUP($B27,'[1]NUM3.1'!$H$3:$S$112,8,FALSE),0)</f>
        <v>13</v>
      </c>
      <c r="L27" s="82">
        <f>IFERROR(VLOOKUP($B27,'[1]NUM3.1'!$H$3:$S$112,9,FALSE),0)</f>
        <v>11</v>
      </c>
      <c r="M27" s="82">
        <f>IFERROR(VLOOKUP($B27,'[1]NUM3.1'!$H$3:$S$112,10,FALSE),0)</f>
        <v>10</v>
      </c>
      <c r="N27" s="82">
        <f>IFERROR(VLOOKUP($B27,'[1]NUM3.1'!$H$3:$S$112,11,FALSE),0)</f>
        <v>8</v>
      </c>
      <c r="O27" s="69"/>
      <c r="P27" s="69"/>
      <c r="Q27" s="13">
        <f t="shared" si="0"/>
        <v>106</v>
      </c>
      <c r="R27" s="82">
        <f>IFERROR(VLOOKUP($B27,'[1]DEN3.1'!$H$3:$S$112,2,FALSE),0)</f>
        <v>11</v>
      </c>
      <c r="S27" s="82">
        <f>IFERROR(VLOOKUP($B27,'[1]DEN3.1'!$H$3:$S$112,3,FALSE),0)</f>
        <v>5</v>
      </c>
      <c r="T27" s="82">
        <f>IFERROR(VLOOKUP($B27,'[1]DEN3.1'!$H$3:$S$112,4,FALSE),0)</f>
        <v>11</v>
      </c>
      <c r="U27" s="82">
        <f>IFERROR(VLOOKUP($B27,'[1]DEN3.1'!$H$3:$S$112,5,FALSE),0)</f>
        <v>10</v>
      </c>
      <c r="V27" s="82">
        <f>IFERROR(VLOOKUP($B27,'[1]DEN3.1'!$H$3:$S$112,6,FALSE),0)</f>
        <v>17</v>
      </c>
      <c r="W27" s="82">
        <f>IFERROR(VLOOKUP($B27,'[1]DEN3.1'!$H$3:$S$112,7,FALSE),0)</f>
        <v>10</v>
      </c>
      <c r="X27" s="82">
        <f>IFERROR(VLOOKUP($B27,'[1]DEN3.1'!$H$3:$S$112,8,FALSE),0)</f>
        <v>13</v>
      </c>
      <c r="Y27" s="82">
        <f>IFERROR(VLOOKUP($B27,'[1]DEN3.1'!$H$3:$S$112,9,FALSE),0)</f>
        <v>11</v>
      </c>
      <c r="Z27" s="82">
        <f>IFERROR(VLOOKUP($B27,'[1]DEN3.1'!$H$3:$S$112,10,FALSE),0)</f>
        <v>10</v>
      </c>
      <c r="AA27" s="82">
        <f>IFERROR(VLOOKUP($B27,'[1]DEN3.1'!$H$3:$S$112,11,FALSE),0)</f>
        <v>8</v>
      </c>
      <c r="AB27" s="69"/>
      <c r="AC27" s="69"/>
      <c r="AD27" s="13">
        <f t="shared" si="1"/>
        <v>106</v>
      </c>
    </row>
    <row r="28" spans="1:30" ht="15" thickBot="1" x14ac:dyDescent="0.25">
      <c r="A28" s="87" t="s">
        <v>53</v>
      </c>
      <c r="B28" s="165" t="s">
        <v>56</v>
      </c>
      <c r="C28" s="56"/>
      <c r="D28" s="56"/>
      <c r="E28" s="82">
        <f>IFERROR(VLOOKUP($B28,'[1]NUM3.1'!$H$3:$S$112,2,FALSE),0)</f>
        <v>1</v>
      </c>
      <c r="F28" s="82">
        <f>IFERROR(VLOOKUP($B28,'[1]NUM3.1'!$H$3:$S$112,3,FALSE),0)</f>
        <v>3</v>
      </c>
      <c r="G28" s="82">
        <f>IFERROR(VLOOKUP($B28,'[1]NUM3.1'!$H$3:$S$112,4,FALSE),0)</f>
        <v>9</v>
      </c>
      <c r="H28" s="82">
        <f>IFERROR(VLOOKUP($B28,'[1]NUM3.1'!$H$3:$S$112,5,FALSE),0)</f>
        <v>3</v>
      </c>
      <c r="I28" s="82">
        <f>IFERROR(VLOOKUP($B28,'[1]NUM3.1'!$H$3:$S$112,6,FALSE),0)</f>
        <v>12</v>
      </c>
      <c r="J28" s="82">
        <f>IFERROR(VLOOKUP($B28,'[1]NUM3.1'!$H$3:$S$112,7,FALSE),0)</f>
        <v>4</v>
      </c>
      <c r="K28" s="82">
        <f>IFERROR(VLOOKUP($B28,'[1]NUM3.1'!$H$3:$S$112,8,FALSE),0)</f>
        <v>3</v>
      </c>
      <c r="L28" s="82">
        <f>IFERROR(VLOOKUP($B28,'[1]NUM3.1'!$H$3:$S$112,9,FALSE),0)</f>
        <v>7</v>
      </c>
      <c r="M28" s="82">
        <f>IFERROR(VLOOKUP($B28,'[1]NUM3.1'!$H$3:$S$112,10,FALSE),0)</f>
        <v>6</v>
      </c>
      <c r="N28" s="82">
        <f>IFERROR(VLOOKUP($B28,'[1]NUM3.1'!$H$3:$S$112,11,FALSE),0)</f>
        <v>4</v>
      </c>
      <c r="O28" s="69"/>
      <c r="P28" s="69"/>
      <c r="Q28" s="13">
        <f t="shared" si="0"/>
        <v>52</v>
      </c>
      <c r="R28" s="82">
        <f>IFERROR(VLOOKUP($B28,'[1]DEN3.1'!$H$3:$S$112,2,FALSE),0)</f>
        <v>1</v>
      </c>
      <c r="S28" s="82">
        <f>IFERROR(VLOOKUP($B28,'[1]DEN3.1'!$H$3:$S$112,3,FALSE),0)</f>
        <v>3</v>
      </c>
      <c r="T28" s="82">
        <f>IFERROR(VLOOKUP($B28,'[1]DEN3.1'!$H$3:$S$112,4,FALSE),0)</f>
        <v>9</v>
      </c>
      <c r="U28" s="82">
        <f>IFERROR(VLOOKUP($B28,'[1]DEN3.1'!$H$3:$S$112,5,FALSE),0)</f>
        <v>3</v>
      </c>
      <c r="V28" s="82">
        <f>IFERROR(VLOOKUP($B28,'[1]DEN3.1'!$H$3:$S$112,6,FALSE),0)</f>
        <v>12</v>
      </c>
      <c r="W28" s="82">
        <f>IFERROR(VLOOKUP($B28,'[1]DEN3.1'!$H$3:$S$112,7,FALSE),0)</f>
        <v>4</v>
      </c>
      <c r="X28" s="82">
        <f>IFERROR(VLOOKUP($B28,'[1]DEN3.1'!$H$3:$S$112,8,FALSE),0)</f>
        <v>3</v>
      </c>
      <c r="Y28" s="82">
        <f>IFERROR(VLOOKUP($B28,'[1]DEN3.1'!$H$3:$S$112,9,FALSE),0)</f>
        <v>7</v>
      </c>
      <c r="Z28" s="82">
        <f>IFERROR(VLOOKUP($B28,'[1]DEN3.1'!$H$3:$S$112,10,FALSE),0)</f>
        <v>6</v>
      </c>
      <c r="AA28" s="82">
        <f>IFERROR(VLOOKUP($B28,'[1]DEN3.1'!$H$3:$S$112,11,FALSE),0)</f>
        <v>4</v>
      </c>
      <c r="AB28" s="69"/>
      <c r="AC28" s="69"/>
      <c r="AD28" s="13">
        <f t="shared" si="1"/>
        <v>52</v>
      </c>
    </row>
    <row r="29" spans="1:30" ht="15" thickBot="1" x14ac:dyDescent="0.25">
      <c r="A29" s="87" t="s">
        <v>53</v>
      </c>
      <c r="B29" s="165" t="s">
        <v>57</v>
      </c>
      <c r="C29" s="56"/>
      <c r="D29" s="56"/>
      <c r="E29" s="82">
        <f>IFERROR(VLOOKUP($B29,'[1]NUM3.1'!$H$3:$S$112,2,FALSE),0)</f>
        <v>0</v>
      </c>
      <c r="F29" s="82">
        <f>IFERROR(VLOOKUP($B29,'[1]NUM3.1'!$H$3:$S$112,3,FALSE),0)</f>
        <v>6</v>
      </c>
      <c r="G29" s="82">
        <f>IFERROR(VLOOKUP($B29,'[1]NUM3.1'!$H$3:$S$112,4,FALSE),0)</f>
        <v>2</v>
      </c>
      <c r="H29" s="82">
        <f>IFERROR(VLOOKUP($B29,'[1]NUM3.1'!$H$3:$S$112,5,FALSE),0)</f>
        <v>3</v>
      </c>
      <c r="I29" s="82">
        <f>IFERROR(VLOOKUP($B29,'[1]NUM3.1'!$H$3:$S$112,6,FALSE),0)</f>
        <v>3</v>
      </c>
      <c r="J29" s="82">
        <f>IFERROR(VLOOKUP($B29,'[1]NUM3.1'!$H$3:$S$112,7,FALSE),0)</f>
        <v>0</v>
      </c>
      <c r="K29" s="82">
        <f>IFERROR(VLOOKUP($B29,'[1]NUM3.1'!$H$3:$S$112,8,FALSE),0)</f>
        <v>2</v>
      </c>
      <c r="L29" s="82">
        <f>IFERROR(VLOOKUP($B29,'[1]NUM3.1'!$H$3:$S$112,9,FALSE),0)</f>
        <v>0</v>
      </c>
      <c r="M29" s="82">
        <f>IFERROR(VLOOKUP($B29,'[1]NUM3.1'!$H$3:$S$112,10,FALSE),0)</f>
        <v>0</v>
      </c>
      <c r="N29" s="82">
        <f>IFERROR(VLOOKUP($B29,'[1]NUM3.1'!$H$3:$S$112,11,FALSE),0)</f>
        <v>0</v>
      </c>
      <c r="O29" s="69"/>
      <c r="P29" s="69"/>
      <c r="Q29" s="13">
        <f t="shared" si="0"/>
        <v>16</v>
      </c>
      <c r="R29" s="82">
        <f>IFERROR(VLOOKUP($B29,'[1]DEN3.1'!$H$3:$S$112,2,FALSE),0)</f>
        <v>0</v>
      </c>
      <c r="S29" s="82">
        <f>IFERROR(VLOOKUP($B29,'[1]DEN3.1'!$H$3:$S$112,3,FALSE),0)</f>
        <v>6</v>
      </c>
      <c r="T29" s="82">
        <f>IFERROR(VLOOKUP($B29,'[1]DEN3.1'!$H$3:$S$112,4,FALSE),0)</f>
        <v>2</v>
      </c>
      <c r="U29" s="82">
        <f>IFERROR(VLOOKUP($B29,'[1]DEN3.1'!$H$3:$S$112,5,FALSE),0)</f>
        <v>3</v>
      </c>
      <c r="V29" s="82">
        <f>IFERROR(VLOOKUP($B29,'[1]DEN3.1'!$H$3:$S$112,6,FALSE),0)</f>
        <v>3</v>
      </c>
      <c r="W29" s="82">
        <f>IFERROR(VLOOKUP($B29,'[1]DEN3.1'!$H$3:$S$112,7,FALSE),0)</f>
        <v>0</v>
      </c>
      <c r="X29" s="82">
        <f>IFERROR(VLOOKUP($B29,'[1]DEN3.1'!$H$3:$S$112,8,FALSE),0)</f>
        <v>2</v>
      </c>
      <c r="Y29" s="82">
        <f>IFERROR(VLOOKUP($B29,'[1]DEN3.1'!$H$3:$S$112,9,FALSE),0)</f>
        <v>0</v>
      </c>
      <c r="Z29" s="82">
        <f>IFERROR(VLOOKUP($B29,'[1]DEN3.1'!$H$3:$S$112,10,FALSE),0)</f>
        <v>0</v>
      </c>
      <c r="AA29" s="82">
        <f>IFERROR(VLOOKUP($B29,'[1]DEN3.1'!$H$3:$S$112,11,FALSE),0)</f>
        <v>0</v>
      </c>
      <c r="AB29" s="69"/>
      <c r="AC29" s="69"/>
      <c r="AD29" s="13">
        <f t="shared" si="1"/>
        <v>16</v>
      </c>
    </row>
    <row r="30" spans="1:30" ht="15" thickBot="1" x14ac:dyDescent="0.25">
      <c r="A30" s="87" t="s">
        <v>53</v>
      </c>
      <c r="B30" s="165" t="s">
        <v>58</v>
      </c>
      <c r="C30" s="56"/>
      <c r="D30" s="56"/>
      <c r="E30" s="82">
        <f>IFERROR(VLOOKUP($B30,'[1]NUM3.1'!$H$3:$S$112,2,FALSE),0)</f>
        <v>54</v>
      </c>
      <c r="F30" s="82">
        <f>IFERROR(VLOOKUP($B30,'[1]NUM3.1'!$H$3:$S$112,3,FALSE),0)</f>
        <v>46</v>
      </c>
      <c r="G30" s="82">
        <f>IFERROR(VLOOKUP($B30,'[1]NUM3.1'!$H$3:$S$112,4,FALSE),0)</f>
        <v>57</v>
      </c>
      <c r="H30" s="82">
        <f>IFERROR(VLOOKUP($B30,'[1]NUM3.1'!$H$3:$S$112,5,FALSE),0)</f>
        <v>59</v>
      </c>
      <c r="I30" s="82">
        <f>IFERROR(VLOOKUP($B30,'[1]NUM3.1'!$H$3:$S$112,6,FALSE),0)</f>
        <v>48</v>
      </c>
      <c r="J30" s="82">
        <f>IFERROR(VLOOKUP($B30,'[1]NUM3.1'!$H$3:$S$112,7,FALSE),0)</f>
        <v>47</v>
      </c>
      <c r="K30" s="82">
        <f>IFERROR(VLOOKUP($B30,'[1]NUM3.1'!$H$3:$S$112,8,FALSE),0)</f>
        <v>47</v>
      </c>
      <c r="L30" s="82">
        <f>IFERROR(VLOOKUP($B30,'[1]NUM3.1'!$H$3:$S$112,9,FALSE),0)</f>
        <v>47</v>
      </c>
      <c r="M30" s="82">
        <f>IFERROR(VLOOKUP($B30,'[1]NUM3.1'!$H$3:$S$112,10,FALSE),0)</f>
        <v>40</v>
      </c>
      <c r="N30" s="82">
        <f>IFERROR(VLOOKUP($B30,'[1]NUM3.1'!$H$3:$S$112,11,FALSE),0)</f>
        <v>32</v>
      </c>
      <c r="O30" s="69"/>
      <c r="P30" s="69"/>
      <c r="Q30" s="13">
        <f t="shared" si="0"/>
        <v>477</v>
      </c>
      <c r="R30" s="82">
        <f>IFERROR(VLOOKUP($B30,'[1]DEN3.1'!$H$3:$S$112,2,FALSE),0)</f>
        <v>54</v>
      </c>
      <c r="S30" s="82">
        <f>IFERROR(VLOOKUP($B30,'[1]DEN3.1'!$H$3:$S$112,3,FALSE),0)</f>
        <v>46</v>
      </c>
      <c r="T30" s="82">
        <f>IFERROR(VLOOKUP($B30,'[1]DEN3.1'!$H$3:$S$112,4,FALSE),0)</f>
        <v>57</v>
      </c>
      <c r="U30" s="82">
        <f>IFERROR(VLOOKUP($B30,'[1]DEN3.1'!$H$3:$S$112,5,FALSE),0)</f>
        <v>59</v>
      </c>
      <c r="V30" s="82">
        <f>IFERROR(VLOOKUP($B30,'[1]DEN3.1'!$H$3:$S$112,6,FALSE),0)</f>
        <v>49</v>
      </c>
      <c r="W30" s="82">
        <f>IFERROR(VLOOKUP($B30,'[1]DEN3.1'!$H$3:$S$112,7,FALSE),0)</f>
        <v>47</v>
      </c>
      <c r="X30" s="82">
        <f>IFERROR(VLOOKUP($B30,'[1]DEN3.1'!$H$3:$S$112,8,FALSE),0)</f>
        <v>47</v>
      </c>
      <c r="Y30" s="82">
        <f>IFERROR(VLOOKUP($B30,'[1]DEN3.1'!$H$3:$S$112,9,FALSE),0)</f>
        <v>47</v>
      </c>
      <c r="Z30" s="82">
        <f>IFERROR(VLOOKUP($B30,'[1]DEN3.1'!$H$3:$S$112,10,FALSE),0)</f>
        <v>40</v>
      </c>
      <c r="AA30" s="82">
        <f>IFERROR(VLOOKUP($B30,'[1]DEN3.1'!$H$3:$S$112,11,FALSE),0)</f>
        <v>32</v>
      </c>
      <c r="AB30" s="69"/>
      <c r="AC30" s="69"/>
      <c r="AD30" s="13">
        <f t="shared" si="1"/>
        <v>478</v>
      </c>
    </row>
    <row r="31" spans="1:30" ht="15" thickBot="1" x14ac:dyDescent="0.25">
      <c r="A31" s="87" t="s">
        <v>53</v>
      </c>
      <c r="B31" s="165" t="s">
        <v>59</v>
      </c>
      <c r="C31" s="56"/>
      <c r="D31" s="56"/>
      <c r="E31" s="82">
        <f>IFERROR(VLOOKUP($B31,'[1]NUM3.1'!$H$3:$S$112,2,FALSE),0)</f>
        <v>0</v>
      </c>
      <c r="F31" s="82">
        <f>IFERROR(VLOOKUP($B31,'[1]NUM3.1'!$H$3:$S$112,3,FALSE),0)</f>
        <v>0</v>
      </c>
      <c r="G31" s="82">
        <f>IFERROR(VLOOKUP($B31,'[1]NUM3.1'!$H$3:$S$112,4,FALSE),0)</f>
        <v>0</v>
      </c>
      <c r="H31" s="82">
        <f>IFERROR(VLOOKUP($B31,'[1]NUM3.1'!$H$3:$S$112,5,FALSE),0)</f>
        <v>0</v>
      </c>
      <c r="I31" s="82">
        <f>IFERROR(VLOOKUP($B31,'[1]NUM3.1'!$H$3:$S$112,6,FALSE),0)</f>
        <v>0</v>
      </c>
      <c r="J31" s="82">
        <f>IFERROR(VLOOKUP($B31,'[1]NUM3.1'!$H$3:$S$112,7,FALSE),0)</f>
        <v>0</v>
      </c>
      <c r="K31" s="82">
        <f>IFERROR(VLOOKUP($B31,'[1]NUM3.1'!$H$3:$S$112,8,FALSE),0)</f>
        <v>0</v>
      </c>
      <c r="L31" s="82">
        <f>IFERROR(VLOOKUP($B31,'[1]NUM3.1'!$H$3:$S$112,9,FALSE),0)</f>
        <v>0</v>
      </c>
      <c r="M31" s="82">
        <f>IFERROR(VLOOKUP($B31,'[1]NUM3.1'!$H$3:$S$112,10,FALSE),0)</f>
        <v>0</v>
      </c>
      <c r="N31" s="82">
        <f>IFERROR(VLOOKUP($B31,'[1]NUM3.1'!$H$3:$S$112,11,FALSE),0)</f>
        <v>0</v>
      </c>
      <c r="O31" s="69"/>
      <c r="P31" s="69"/>
      <c r="Q31" s="13">
        <f t="shared" si="0"/>
        <v>0</v>
      </c>
      <c r="R31" s="82">
        <f>IFERROR(VLOOKUP($B31,'[1]DEN3.1'!$H$3:$S$112,2,FALSE),0)</f>
        <v>0</v>
      </c>
      <c r="S31" s="82">
        <f>IFERROR(VLOOKUP($B31,'[1]DEN3.1'!$H$3:$S$112,3,FALSE),0)</f>
        <v>0</v>
      </c>
      <c r="T31" s="82">
        <f>IFERROR(VLOOKUP($B31,'[1]DEN3.1'!$H$3:$S$112,4,FALSE),0)</f>
        <v>0</v>
      </c>
      <c r="U31" s="82">
        <f>IFERROR(VLOOKUP($B31,'[1]DEN3.1'!$H$3:$S$112,5,FALSE),0)</f>
        <v>0</v>
      </c>
      <c r="V31" s="82">
        <f>IFERROR(VLOOKUP($B31,'[1]DEN3.1'!$H$3:$S$112,6,FALSE),0)</f>
        <v>0</v>
      </c>
      <c r="W31" s="82">
        <f>IFERROR(VLOOKUP($B31,'[1]DEN3.1'!$H$3:$S$112,7,FALSE),0)</f>
        <v>0</v>
      </c>
      <c r="X31" s="82">
        <f>IFERROR(VLOOKUP($B31,'[1]DEN3.1'!$H$3:$S$112,8,FALSE),0)</f>
        <v>0</v>
      </c>
      <c r="Y31" s="82">
        <f>IFERROR(VLOOKUP($B31,'[1]DEN3.1'!$H$3:$S$112,9,FALSE),0)</f>
        <v>0</v>
      </c>
      <c r="Z31" s="82">
        <f>IFERROR(VLOOKUP($B31,'[1]DEN3.1'!$H$3:$S$112,10,FALSE),0)</f>
        <v>0</v>
      </c>
      <c r="AA31" s="82">
        <f>IFERROR(VLOOKUP($B31,'[1]DEN3.1'!$H$3:$S$112,11,FALSE),0)</f>
        <v>0</v>
      </c>
      <c r="AB31" s="69"/>
      <c r="AC31" s="69"/>
      <c r="AD31" s="13">
        <f t="shared" si="1"/>
        <v>0</v>
      </c>
    </row>
    <row r="32" spans="1:30" ht="15" thickBot="1" x14ac:dyDescent="0.25">
      <c r="A32" s="87" t="s">
        <v>53</v>
      </c>
      <c r="B32" s="165" t="s">
        <v>60</v>
      </c>
      <c r="C32" s="56"/>
      <c r="D32" s="56"/>
      <c r="E32" s="82">
        <f>IFERROR(VLOOKUP($B32,'[1]NUM3.1'!$H$3:$S$112,2,FALSE),0)</f>
        <v>3</v>
      </c>
      <c r="F32" s="82">
        <f>IFERROR(VLOOKUP($B32,'[1]NUM3.1'!$H$3:$S$112,3,FALSE),0)</f>
        <v>2</v>
      </c>
      <c r="G32" s="82">
        <f>IFERROR(VLOOKUP($B32,'[1]NUM3.1'!$H$3:$S$112,4,FALSE),0)</f>
        <v>1</v>
      </c>
      <c r="H32" s="82">
        <f>IFERROR(VLOOKUP($B32,'[1]NUM3.1'!$H$3:$S$112,5,FALSE),0)</f>
        <v>2</v>
      </c>
      <c r="I32" s="82">
        <f>IFERROR(VLOOKUP($B32,'[1]NUM3.1'!$H$3:$S$112,6,FALSE),0)</f>
        <v>1</v>
      </c>
      <c r="J32" s="82">
        <f>IFERROR(VLOOKUP($B32,'[1]NUM3.1'!$H$3:$S$112,7,FALSE),0)</f>
        <v>0</v>
      </c>
      <c r="K32" s="82">
        <f>IFERROR(VLOOKUP($B32,'[1]NUM3.1'!$H$3:$S$112,8,FALSE),0)</f>
        <v>0</v>
      </c>
      <c r="L32" s="82">
        <f>IFERROR(VLOOKUP($B32,'[1]NUM3.1'!$H$3:$S$112,9,FALSE),0)</f>
        <v>0</v>
      </c>
      <c r="M32" s="82">
        <f>IFERROR(VLOOKUP($B32,'[1]NUM3.1'!$H$3:$S$112,10,FALSE),0)</f>
        <v>1</v>
      </c>
      <c r="N32" s="82">
        <f>IFERROR(VLOOKUP($B32,'[1]NUM3.1'!$H$3:$S$112,11,FALSE),0)</f>
        <v>0</v>
      </c>
      <c r="O32" s="69"/>
      <c r="P32" s="69"/>
      <c r="Q32" s="13">
        <f t="shared" si="0"/>
        <v>10</v>
      </c>
      <c r="R32" s="82">
        <f>IFERROR(VLOOKUP($B32,'[1]DEN3.1'!$H$3:$S$112,2,FALSE),0)</f>
        <v>3</v>
      </c>
      <c r="S32" s="82">
        <f>IFERROR(VLOOKUP($B32,'[1]DEN3.1'!$H$3:$S$112,3,FALSE),0)</f>
        <v>2</v>
      </c>
      <c r="T32" s="82">
        <f>IFERROR(VLOOKUP($B32,'[1]DEN3.1'!$H$3:$S$112,4,FALSE),0)</f>
        <v>1</v>
      </c>
      <c r="U32" s="82">
        <f>IFERROR(VLOOKUP($B32,'[1]DEN3.1'!$H$3:$S$112,5,FALSE),0)</f>
        <v>2</v>
      </c>
      <c r="V32" s="82">
        <f>IFERROR(VLOOKUP($B32,'[1]DEN3.1'!$H$3:$S$112,6,FALSE),0)</f>
        <v>1</v>
      </c>
      <c r="W32" s="82">
        <f>IFERROR(VLOOKUP($B32,'[1]DEN3.1'!$H$3:$S$112,7,FALSE),0)</f>
        <v>0</v>
      </c>
      <c r="X32" s="82">
        <f>IFERROR(VLOOKUP($B32,'[1]DEN3.1'!$H$3:$S$112,8,FALSE),0)</f>
        <v>0</v>
      </c>
      <c r="Y32" s="82">
        <f>IFERROR(VLOOKUP($B32,'[1]DEN3.1'!$H$3:$S$112,9,FALSE),0)</f>
        <v>0</v>
      </c>
      <c r="Z32" s="82">
        <f>IFERROR(VLOOKUP($B32,'[1]DEN3.1'!$H$3:$S$112,10,FALSE),0)</f>
        <v>1</v>
      </c>
      <c r="AA32" s="82">
        <f>IFERROR(VLOOKUP($B32,'[1]DEN3.1'!$H$3:$S$112,11,FALSE),0)</f>
        <v>0</v>
      </c>
      <c r="AB32" s="69"/>
      <c r="AC32" s="69"/>
      <c r="AD32" s="13">
        <f t="shared" si="1"/>
        <v>10</v>
      </c>
    </row>
    <row r="33" spans="1:30" ht="15" thickBot="1" x14ac:dyDescent="0.25">
      <c r="A33" s="87" t="s">
        <v>53</v>
      </c>
      <c r="B33" s="165" t="s">
        <v>61</v>
      </c>
      <c r="C33" s="56"/>
      <c r="D33" s="56"/>
      <c r="E33" s="82">
        <f>IFERROR(VLOOKUP($B33,'[1]NUM3.1'!$H$3:$S$112,2,FALSE),0)</f>
        <v>2</v>
      </c>
      <c r="F33" s="82">
        <f>IFERROR(VLOOKUP($B33,'[1]NUM3.1'!$H$3:$S$112,3,FALSE),0)</f>
        <v>2</v>
      </c>
      <c r="G33" s="82">
        <f>IFERROR(VLOOKUP($B33,'[1]NUM3.1'!$H$3:$S$112,4,FALSE),0)</f>
        <v>0</v>
      </c>
      <c r="H33" s="82">
        <f>IFERROR(VLOOKUP($B33,'[1]NUM3.1'!$H$3:$S$112,5,FALSE),0)</f>
        <v>3</v>
      </c>
      <c r="I33" s="82">
        <f>IFERROR(VLOOKUP($B33,'[1]NUM3.1'!$H$3:$S$112,6,FALSE),0)</f>
        <v>2</v>
      </c>
      <c r="J33" s="82">
        <f>IFERROR(VLOOKUP($B33,'[1]NUM3.1'!$H$3:$S$112,7,FALSE),0)</f>
        <v>3</v>
      </c>
      <c r="K33" s="82">
        <f>IFERROR(VLOOKUP($B33,'[1]NUM3.1'!$H$3:$S$112,8,FALSE),0)</f>
        <v>4</v>
      </c>
      <c r="L33" s="82">
        <f>IFERROR(VLOOKUP($B33,'[1]NUM3.1'!$H$3:$S$112,9,FALSE),0)</f>
        <v>0</v>
      </c>
      <c r="M33" s="82">
        <f>IFERROR(VLOOKUP($B33,'[1]NUM3.1'!$H$3:$S$112,10,FALSE),0)</f>
        <v>2</v>
      </c>
      <c r="N33" s="82">
        <f>IFERROR(VLOOKUP($B33,'[1]NUM3.1'!$H$3:$S$112,11,FALSE),0)</f>
        <v>0</v>
      </c>
      <c r="O33" s="69"/>
      <c r="P33" s="69"/>
      <c r="Q33" s="13">
        <f t="shared" si="0"/>
        <v>18</v>
      </c>
      <c r="R33" s="82">
        <f>IFERROR(VLOOKUP($B33,'[1]DEN3.1'!$H$3:$S$112,2,FALSE),0)</f>
        <v>2</v>
      </c>
      <c r="S33" s="82">
        <f>IFERROR(VLOOKUP($B33,'[1]DEN3.1'!$H$3:$S$112,3,FALSE),0)</f>
        <v>2</v>
      </c>
      <c r="T33" s="82">
        <f>IFERROR(VLOOKUP($B33,'[1]DEN3.1'!$H$3:$S$112,4,FALSE),0)</f>
        <v>0</v>
      </c>
      <c r="U33" s="82">
        <f>IFERROR(VLOOKUP($B33,'[1]DEN3.1'!$H$3:$S$112,5,FALSE),0)</f>
        <v>3</v>
      </c>
      <c r="V33" s="82">
        <f>IFERROR(VLOOKUP($B33,'[1]DEN3.1'!$H$3:$S$112,6,FALSE),0)</f>
        <v>2</v>
      </c>
      <c r="W33" s="82">
        <f>IFERROR(VLOOKUP($B33,'[1]DEN3.1'!$H$3:$S$112,7,FALSE),0)</f>
        <v>3</v>
      </c>
      <c r="X33" s="82">
        <f>IFERROR(VLOOKUP($B33,'[1]DEN3.1'!$H$3:$S$112,8,FALSE),0)</f>
        <v>4</v>
      </c>
      <c r="Y33" s="82">
        <f>IFERROR(VLOOKUP($B33,'[1]DEN3.1'!$H$3:$S$112,9,FALSE),0)</f>
        <v>0</v>
      </c>
      <c r="Z33" s="82">
        <f>IFERROR(VLOOKUP($B33,'[1]DEN3.1'!$H$3:$S$112,10,FALSE),0)</f>
        <v>2</v>
      </c>
      <c r="AA33" s="82">
        <f>IFERROR(VLOOKUP($B33,'[1]DEN3.1'!$H$3:$S$112,11,FALSE),0)</f>
        <v>2</v>
      </c>
      <c r="AB33" s="69"/>
      <c r="AC33" s="69"/>
      <c r="AD33" s="13">
        <f t="shared" si="1"/>
        <v>20</v>
      </c>
    </row>
    <row r="34" spans="1:30" ht="15" thickBot="1" x14ac:dyDescent="0.25">
      <c r="A34" s="87" t="s">
        <v>53</v>
      </c>
      <c r="B34" s="165" t="s">
        <v>62</v>
      </c>
      <c r="C34" s="56"/>
      <c r="D34" s="56"/>
      <c r="E34" s="82">
        <f>IFERROR(VLOOKUP($B34,'[1]NUM3.1'!$H$3:$S$112,2,FALSE),0)</f>
        <v>0</v>
      </c>
      <c r="F34" s="82">
        <f>IFERROR(VLOOKUP($B34,'[1]NUM3.1'!$H$3:$S$112,3,FALSE),0)</f>
        <v>0</v>
      </c>
      <c r="G34" s="82">
        <f>IFERROR(VLOOKUP($B34,'[1]NUM3.1'!$H$3:$S$112,4,FALSE),0)</f>
        <v>0</v>
      </c>
      <c r="H34" s="82">
        <f>IFERROR(VLOOKUP($B34,'[1]NUM3.1'!$H$3:$S$112,5,FALSE),0)</f>
        <v>0</v>
      </c>
      <c r="I34" s="82">
        <f>IFERROR(VLOOKUP($B34,'[1]NUM3.1'!$H$3:$S$112,6,FALSE),0)</f>
        <v>0</v>
      </c>
      <c r="J34" s="82">
        <f>IFERROR(VLOOKUP($B34,'[1]NUM3.1'!$H$3:$S$112,7,FALSE),0)</f>
        <v>0</v>
      </c>
      <c r="K34" s="82">
        <f>IFERROR(VLOOKUP($B34,'[1]NUM3.1'!$H$3:$S$112,8,FALSE),0)</f>
        <v>0</v>
      </c>
      <c r="L34" s="82">
        <f>IFERROR(VLOOKUP($B34,'[1]NUM3.1'!$H$3:$S$112,9,FALSE),0)</f>
        <v>0</v>
      </c>
      <c r="M34" s="82">
        <f>IFERROR(VLOOKUP($B34,'[1]NUM3.1'!$H$3:$S$112,10,FALSE),0)</f>
        <v>0</v>
      </c>
      <c r="N34" s="82">
        <f>IFERROR(VLOOKUP($B34,'[1]NUM3.1'!$H$3:$S$112,11,FALSE),0)</f>
        <v>0</v>
      </c>
      <c r="O34" s="69"/>
      <c r="P34" s="69"/>
      <c r="Q34" s="13">
        <f t="shared" si="0"/>
        <v>0</v>
      </c>
      <c r="R34" s="82">
        <f>IFERROR(VLOOKUP($B34,'[1]DEN3.1'!$H$3:$S$112,2,FALSE),0)</f>
        <v>0</v>
      </c>
      <c r="S34" s="82">
        <f>IFERROR(VLOOKUP($B34,'[1]DEN3.1'!$H$3:$S$112,3,FALSE),0)</f>
        <v>0</v>
      </c>
      <c r="T34" s="82">
        <f>IFERROR(VLOOKUP($B34,'[1]DEN3.1'!$H$3:$S$112,4,FALSE),0)</f>
        <v>0</v>
      </c>
      <c r="U34" s="82">
        <f>IFERROR(VLOOKUP($B34,'[1]DEN3.1'!$H$3:$S$112,5,FALSE),0)</f>
        <v>0</v>
      </c>
      <c r="V34" s="82">
        <f>IFERROR(VLOOKUP($B34,'[1]DEN3.1'!$H$3:$S$112,6,FALSE),0)</f>
        <v>0</v>
      </c>
      <c r="W34" s="82">
        <f>IFERROR(VLOOKUP($B34,'[1]DEN3.1'!$H$3:$S$112,7,FALSE),0)</f>
        <v>0</v>
      </c>
      <c r="X34" s="82">
        <f>IFERROR(VLOOKUP($B34,'[1]DEN3.1'!$H$3:$S$112,8,FALSE),0)</f>
        <v>0</v>
      </c>
      <c r="Y34" s="82">
        <f>IFERROR(VLOOKUP($B34,'[1]DEN3.1'!$H$3:$S$112,9,FALSE),0)</f>
        <v>0</v>
      </c>
      <c r="Z34" s="82">
        <f>IFERROR(VLOOKUP($B34,'[1]DEN3.1'!$H$3:$S$112,10,FALSE),0)</f>
        <v>0</v>
      </c>
      <c r="AA34" s="82">
        <f>IFERROR(VLOOKUP($B34,'[1]DEN3.1'!$H$3:$S$112,11,FALSE),0)</f>
        <v>0</v>
      </c>
      <c r="AB34" s="69"/>
      <c r="AC34" s="69"/>
      <c r="AD34" s="13">
        <f t="shared" si="1"/>
        <v>0</v>
      </c>
    </row>
    <row r="35" spans="1:30" ht="15" thickBot="1" x14ac:dyDescent="0.25">
      <c r="A35" s="87" t="s">
        <v>53</v>
      </c>
      <c r="B35" s="165" t="s">
        <v>63</v>
      </c>
      <c r="C35" s="56"/>
      <c r="D35" s="56"/>
      <c r="E35" s="82">
        <f>IFERROR(VLOOKUP($B35,'[1]NUM3.1'!$H$3:$S$112,2,FALSE),0)</f>
        <v>2</v>
      </c>
      <c r="F35" s="82">
        <f>IFERROR(VLOOKUP($B35,'[1]NUM3.1'!$H$3:$S$112,3,FALSE),0)</f>
        <v>2</v>
      </c>
      <c r="G35" s="82">
        <f>IFERROR(VLOOKUP($B35,'[1]NUM3.1'!$H$3:$S$112,4,FALSE),0)</f>
        <v>1</v>
      </c>
      <c r="H35" s="82">
        <f>IFERROR(VLOOKUP($B35,'[1]NUM3.1'!$H$3:$S$112,5,FALSE),0)</f>
        <v>3</v>
      </c>
      <c r="I35" s="82">
        <f>IFERROR(VLOOKUP($B35,'[1]NUM3.1'!$H$3:$S$112,6,FALSE),0)</f>
        <v>0</v>
      </c>
      <c r="J35" s="82">
        <f>IFERROR(VLOOKUP($B35,'[1]NUM3.1'!$H$3:$S$112,7,FALSE),0)</f>
        <v>1</v>
      </c>
      <c r="K35" s="82">
        <f>IFERROR(VLOOKUP($B35,'[1]NUM3.1'!$H$3:$S$112,8,FALSE),0)</f>
        <v>1</v>
      </c>
      <c r="L35" s="82">
        <f>IFERROR(VLOOKUP($B35,'[1]NUM3.1'!$H$3:$S$112,9,FALSE),0)</f>
        <v>2</v>
      </c>
      <c r="M35" s="82">
        <f>IFERROR(VLOOKUP($B35,'[1]NUM3.1'!$H$3:$S$112,10,FALSE),0)</f>
        <v>2</v>
      </c>
      <c r="N35" s="82">
        <f>IFERROR(VLOOKUP($B35,'[1]NUM3.1'!$H$3:$S$112,11,FALSE),0)</f>
        <v>1</v>
      </c>
      <c r="O35" s="69"/>
      <c r="P35" s="69"/>
      <c r="Q35" s="13">
        <f t="shared" si="0"/>
        <v>15</v>
      </c>
      <c r="R35" s="82">
        <f>IFERROR(VLOOKUP($B35,'[1]DEN3.1'!$H$3:$S$112,2,FALSE),0)</f>
        <v>2</v>
      </c>
      <c r="S35" s="82">
        <f>IFERROR(VLOOKUP($B35,'[1]DEN3.1'!$H$3:$S$112,3,FALSE),0)</f>
        <v>2</v>
      </c>
      <c r="T35" s="82">
        <f>IFERROR(VLOOKUP($B35,'[1]DEN3.1'!$H$3:$S$112,4,FALSE),0)</f>
        <v>1</v>
      </c>
      <c r="U35" s="82">
        <f>IFERROR(VLOOKUP($B35,'[1]DEN3.1'!$H$3:$S$112,5,FALSE),0)</f>
        <v>3</v>
      </c>
      <c r="V35" s="82">
        <f>IFERROR(VLOOKUP($B35,'[1]DEN3.1'!$H$3:$S$112,6,FALSE),0)</f>
        <v>0</v>
      </c>
      <c r="W35" s="82">
        <f>IFERROR(VLOOKUP($B35,'[1]DEN3.1'!$H$3:$S$112,7,FALSE),0)</f>
        <v>1</v>
      </c>
      <c r="X35" s="82">
        <f>IFERROR(VLOOKUP($B35,'[1]DEN3.1'!$H$3:$S$112,8,FALSE),0)</f>
        <v>1</v>
      </c>
      <c r="Y35" s="82">
        <f>IFERROR(VLOOKUP($B35,'[1]DEN3.1'!$H$3:$S$112,9,FALSE),0)</f>
        <v>2</v>
      </c>
      <c r="Z35" s="82">
        <f>IFERROR(VLOOKUP($B35,'[1]DEN3.1'!$H$3:$S$112,10,FALSE),0)</f>
        <v>2</v>
      </c>
      <c r="AA35" s="82">
        <f>IFERROR(VLOOKUP($B35,'[1]DEN3.1'!$H$3:$S$112,11,FALSE),0)</f>
        <v>1</v>
      </c>
      <c r="AB35" s="69"/>
      <c r="AC35" s="69"/>
      <c r="AD35" s="13">
        <f t="shared" si="1"/>
        <v>15</v>
      </c>
    </row>
    <row r="36" spans="1:30" ht="15" thickBot="1" x14ac:dyDescent="0.25">
      <c r="A36" s="87" t="s">
        <v>53</v>
      </c>
      <c r="B36" s="165" t="s">
        <v>345</v>
      </c>
      <c r="C36" s="56"/>
      <c r="D36" s="56"/>
      <c r="E36" s="82">
        <f>IFERROR(VLOOKUP($B36,'[1]NUM3.1'!$H$3:$S$112,2,FALSE),0)</f>
        <v>3</v>
      </c>
      <c r="F36" s="82">
        <f>IFERROR(VLOOKUP($B36,'[1]NUM3.1'!$H$3:$S$112,3,FALSE),0)</f>
        <v>4</v>
      </c>
      <c r="G36" s="82">
        <f>IFERROR(VLOOKUP($B36,'[1]NUM3.1'!$H$3:$S$112,4,FALSE),0)</f>
        <v>2</v>
      </c>
      <c r="H36" s="82">
        <f>IFERROR(VLOOKUP($B36,'[1]NUM3.1'!$H$3:$S$112,5,FALSE),0)</f>
        <v>3</v>
      </c>
      <c r="I36" s="82">
        <f>IFERROR(VLOOKUP($B36,'[1]NUM3.1'!$H$3:$S$112,6,FALSE),0)</f>
        <v>5</v>
      </c>
      <c r="J36" s="82">
        <f>IFERROR(VLOOKUP($B36,'[1]NUM3.1'!$H$3:$S$112,7,FALSE),0)</f>
        <v>4</v>
      </c>
      <c r="K36" s="82">
        <f>IFERROR(VLOOKUP($B36,'[1]NUM3.1'!$H$3:$S$112,8,FALSE),0)</f>
        <v>0</v>
      </c>
      <c r="L36" s="82">
        <f>IFERROR(VLOOKUP($B36,'[1]NUM3.1'!$H$3:$S$112,9,FALSE),0)</f>
        <v>1</v>
      </c>
      <c r="M36" s="82">
        <f>IFERROR(VLOOKUP($B36,'[1]NUM3.1'!$H$3:$S$112,10,FALSE),0)</f>
        <v>3</v>
      </c>
      <c r="N36" s="82">
        <f>IFERROR(VLOOKUP($B36,'[1]NUM3.1'!$H$3:$S$112,11,FALSE),0)</f>
        <v>1</v>
      </c>
      <c r="O36" s="69"/>
      <c r="P36" s="69"/>
      <c r="Q36" s="13">
        <f t="shared" si="0"/>
        <v>26</v>
      </c>
      <c r="R36" s="82">
        <f>IFERROR(VLOOKUP($B36,'[1]DEN3.1'!$H$3:$S$112,2,FALSE),0)</f>
        <v>3</v>
      </c>
      <c r="S36" s="82">
        <f>IFERROR(VLOOKUP($B36,'[1]DEN3.1'!$H$3:$S$112,3,FALSE),0)</f>
        <v>4</v>
      </c>
      <c r="T36" s="82">
        <f>IFERROR(VLOOKUP($B36,'[1]DEN3.1'!$H$3:$S$112,4,FALSE),0)</f>
        <v>2</v>
      </c>
      <c r="U36" s="82">
        <f>IFERROR(VLOOKUP($B36,'[1]DEN3.1'!$H$3:$S$112,5,FALSE),0)</f>
        <v>3</v>
      </c>
      <c r="V36" s="82">
        <f>IFERROR(VLOOKUP($B36,'[1]DEN3.1'!$H$3:$S$112,6,FALSE),0)</f>
        <v>5</v>
      </c>
      <c r="W36" s="82">
        <f>IFERROR(VLOOKUP($B36,'[1]DEN3.1'!$H$3:$S$112,7,FALSE),0)</f>
        <v>4</v>
      </c>
      <c r="X36" s="82">
        <f>IFERROR(VLOOKUP($B36,'[1]DEN3.1'!$H$3:$S$112,8,FALSE),0)</f>
        <v>0</v>
      </c>
      <c r="Y36" s="82">
        <f>IFERROR(VLOOKUP($B36,'[1]DEN3.1'!$H$3:$S$112,9,FALSE),0)</f>
        <v>1</v>
      </c>
      <c r="Z36" s="82">
        <f>IFERROR(VLOOKUP($B36,'[1]DEN3.1'!$H$3:$S$112,10,FALSE),0)</f>
        <v>3</v>
      </c>
      <c r="AA36" s="82">
        <f>IFERROR(VLOOKUP($B36,'[1]DEN3.1'!$H$3:$S$112,11,FALSE),0)</f>
        <v>1</v>
      </c>
      <c r="AB36" s="69"/>
      <c r="AC36" s="69"/>
      <c r="AD36" s="13">
        <f t="shared" si="1"/>
        <v>26</v>
      </c>
    </row>
    <row r="37" spans="1:30" ht="15" thickBot="1" x14ac:dyDescent="0.25">
      <c r="A37" s="333" t="s">
        <v>175</v>
      </c>
      <c r="B37" s="334"/>
      <c r="C37" s="250">
        <f>+D37/Metas!H87</f>
        <v>1.016641532333167</v>
      </c>
      <c r="D37" s="15">
        <f>+Q37/AD37</f>
        <v>0.99636803874092006</v>
      </c>
      <c r="E37" s="48">
        <f>SUM(E26:E36)</f>
        <v>83</v>
      </c>
      <c r="F37" s="48">
        <f t="shared" ref="F37:O37" si="10">SUM(F26:F36)</f>
        <v>75</v>
      </c>
      <c r="G37" s="48">
        <f t="shared" si="10"/>
        <v>98</v>
      </c>
      <c r="H37" s="48">
        <f t="shared" si="10"/>
        <v>107</v>
      </c>
      <c r="I37" s="48">
        <f t="shared" ref="I37:J37" si="11">SUM(I26:I36)</f>
        <v>88</v>
      </c>
      <c r="J37" s="48">
        <f t="shared" si="11"/>
        <v>76</v>
      </c>
      <c r="K37" s="48">
        <f t="shared" ref="K37:L37" si="12">SUM(K26:K36)</f>
        <v>80</v>
      </c>
      <c r="L37" s="48">
        <f t="shared" si="12"/>
        <v>83</v>
      </c>
      <c r="M37" s="48">
        <f t="shared" si="10"/>
        <v>76</v>
      </c>
      <c r="N37" s="48">
        <f t="shared" ref="N37" si="13">SUM(N26:N36)</f>
        <v>57</v>
      </c>
      <c r="O37" s="48">
        <f t="shared" si="10"/>
        <v>0</v>
      </c>
      <c r="P37" s="48">
        <f>SUM(P26:P36)</f>
        <v>0</v>
      </c>
      <c r="Q37" s="10">
        <f>SUM(Q26:Q36)</f>
        <v>823</v>
      </c>
      <c r="R37" s="70">
        <f>SUM(R26:R36)</f>
        <v>83</v>
      </c>
      <c r="S37" s="70">
        <f t="shared" ref="S37:AD37" si="14">SUM(S26:S36)</f>
        <v>75</v>
      </c>
      <c r="T37" s="70">
        <f t="shared" si="14"/>
        <v>98</v>
      </c>
      <c r="U37" s="70">
        <f t="shared" si="14"/>
        <v>107</v>
      </c>
      <c r="V37" s="70">
        <f t="shared" ref="V37:W37" si="15">SUM(V26:V36)</f>
        <v>89</v>
      </c>
      <c r="W37" s="70">
        <f t="shared" si="15"/>
        <v>76</v>
      </c>
      <c r="X37" s="70">
        <f t="shared" ref="X37:Y37" si="16">SUM(X26:X36)</f>
        <v>80</v>
      </c>
      <c r="Y37" s="70">
        <f t="shared" si="16"/>
        <v>83</v>
      </c>
      <c r="Z37" s="70">
        <f t="shared" ref="Z37:AA37" si="17">SUM(Z26:Z36)</f>
        <v>76</v>
      </c>
      <c r="AA37" s="70">
        <f t="shared" si="17"/>
        <v>59</v>
      </c>
      <c r="AB37" s="70">
        <f t="shared" si="14"/>
        <v>0</v>
      </c>
      <c r="AC37" s="70">
        <f t="shared" si="14"/>
        <v>0</v>
      </c>
      <c r="AD37" s="10">
        <f t="shared" si="14"/>
        <v>826</v>
      </c>
    </row>
    <row r="38" spans="1:30" ht="15" thickBot="1" x14ac:dyDescent="0.25">
      <c r="A38" s="87" t="s">
        <v>74</v>
      </c>
      <c r="B38" s="165" t="s">
        <v>64</v>
      </c>
      <c r="C38" s="56"/>
      <c r="D38" s="56"/>
      <c r="E38" s="82">
        <f>IFERROR(VLOOKUP($B38,'[1]NUM3.1'!$H$3:$S$112,2,FALSE),0)</f>
        <v>1</v>
      </c>
      <c r="F38" s="82">
        <f>IFERROR(VLOOKUP($B38,'[1]NUM3.1'!$H$3:$S$112,3,FALSE),0)</f>
        <v>1</v>
      </c>
      <c r="G38" s="82">
        <f>IFERROR(VLOOKUP($B38,'[1]NUM3.1'!$H$3:$S$112,4,FALSE),0)</f>
        <v>0</v>
      </c>
      <c r="H38" s="82">
        <f>IFERROR(VLOOKUP($B38,'[1]NUM3.1'!$H$3:$S$112,5,FALSE),0)</f>
        <v>1</v>
      </c>
      <c r="I38" s="82">
        <f>IFERROR(VLOOKUP($B38,'[1]NUM3.1'!$H$3:$S$112,6,FALSE),0)</f>
        <v>2</v>
      </c>
      <c r="J38" s="82">
        <f>IFERROR(VLOOKUP($B38,'[1]NUM3.1'!$H$3:$S$112,7,FALSE),0)</f>
        <v>1</v>
      </c>
      <c r="K38" s="82">
        <f>IFERROR(VLOOKUP($B38,'[1]NUM3.1'!$H$3:$S$112,8,FALSE),0)</f>
        <v>1</v>
      </c>
      <c r="L38" s="82">
        <f>IFERROR(VLOOKUP($B38,'[1]NUM3.1'!$H$3:$S$112,9,FALSE),0)</f>
        <v>1</v>
      </c>
      <c r="M38" s="82">
        <f>IFERROR(VLOOKUP($B38,'[1]NUM3.1'!$H$3:$S$112,10,FALSE),0)</f>
        <v>0</v>
      </c>
      <c r="N38" s="82">
        <f>IFERROR(VLOOKUP($B38,'[1]NUM3.1'!$H$3:$S$112,11,FALSE),0)</f>
        <v>0</v>
      </c>
      <c r="O38" s="69"/>
      <c r="P38" s="69"/>
      <c r="Q38" s="13">
        <f t="shared" si="0"/>
        <v>8</v>
      </c>
      <c r="R38" s="82">
        <f>IFERROR(VLOOKUP($B38,'[1]DEN3.1'!$H$3:$S$112,2,FALSE),0)</f>
        <v>1</v>
      </c>
      <c r="S38" s="82">
        <f>IFERROR(VLOOKUP($B38,'[1]DEN3.1'!$H$3:$S$112,3,FALSE),0)</f>
        <v>1</v>
      </c>
      <c r="T38" s="82">
        <f>IFERROR(VLOOKUP($B38,'[1]DEN3.1'!$H$3:$S$112,4,FALSE),0)</f>
        <v>0</v>
      </c>
      <c r="U38" s="82">
        <f>IFERROR(VLOOKUP($B38,'[1]DEN3.1'!$H$3:$S$112,5,FALSE),0)</f>
        <v>1</v>
      </c>
      <c r="V38" s="82">
        <f>IFERROR(VLOOKUP($B38,'[1]DEN3.1'!$H$3:$S$112,6,FALSE),0)</f>
        <v>2</v>
      </c>
      <c r="W38" s="82">
        <f>IFERROR(VLOOKUP($B38,'[1]DEN3.1'!$H$3:$S$112,7,FALSE),0)</f>
        <v>1</v>
      </c>
      <c r="X38" s="82">
        <f>IFERROR(VLOOKUP($B38,'[1]DEN3.1'!$H$3:$S$112,8,FALSE),0)</f>
        <v>1</v>
      </c>
      <c r="Y38" s="82">
        <f>IFERROR(VLOOKUP($B38,'[1]DEN3.1'!$H$3:$S$112,9,FALSE),0)</f>
        <v>1</v>
      </c>
      <c r="Z38" s="82">
        <f>IFERROR(VLOOKUP($B38,'[1]DEN3.1'!$H$3:$S$112,10,FALSE),0)</f>
        <v>0</v>
      </c>
      <c r="AA38" s="82">
        <f>IFERROR(VLOOKUP($B38,'[1]DEN3.1'!$H$3:$S$112,11,FALSE),0)</f>
        <v>0</v>
      </c>
      <c r="AB38" s="69"/>
      <c r="AC38" s="69"/>
      <c r="AD38" s="13">
        <f t="shared" si="1"/>
        <v>8</v>
      </c>
    </row>
    <row r="39" spans="1:30" ht="15" thickBot="1" x14ac:dyDescent="0.25">
      <c r="A39" s="87" t="s">
        <v>74</v>
      </c>
      <c r="B39" s="165" t="s">
        <v>65</v>
      </c>
      <c r="C39" s="56"/>
      <c r="D39" s="56"/>
      <c r="E39" s="82">
        <f>IFERROR(VLOOKUP($B39,'[1]NUM3.1'!$H$3:$S$112,2,FALSE),0)</f>
        <v>0</v>
      </c>
      <c r="F39" s="82">
        <f>IFERROR(VLOOKUP($B39,'[1]NUM3.1'!$H$3:$S$112,3,FALSE),0)</f>
        <v>0</v>
      </c>
      <c r="G39" s="82">
        <f>IFERROR(VLOOKUP($B39,'[1]NUM3.1'!$H$3:$S$112,4,FALSE),0)</f>
        <v>0</v>
      </c>
      <c r="H39" s="82">
        <f>IFERROR(VLOOKUP($B39,'[1]NUM3.1'!$H$3:$S$112,5,FALSE),0)</f>
        <v>0</v>
      </c>
      <c r="I39" s="82">
        <f>IFERROR(VLOOKUP($B39,'[1]NUM3.1'!$H$3:$S$112,6,FALSE),0)</f>
        <v>0</v>
      </c>
      <c r="J39" s="82">
        <f>IFERROR(VLOOKUP($B39,'[1]NUM3.1'!$H$3:$S$112,7,FALSE),0)</f>
        <v>0</v>
      </c>
      <c r="K39" s="82">
        <f>IFERROR(VLOOKUP($B39,'[1]NUM3.1'!$H$3:$S$112,8,FALSE),0)</f>
        <v>0</v>
      </c>
      <c r="L39" s="82">
        <f>IFERROR(VLOOKUP($B39,'[1]NUM3.1'!$H$3:$S$112,9,FALSE),0)</f>
        <v>0</v>
      </c>
      <c r="M39" s="82">
        <f>IFERROR(VLOOKUP($B39,'[1]NUM3.1'!$H$3:$S$112,10,FALSE),0)</f>
        <v>0</v>
      </c>
      <c r="N39" s="82">
        <f>IFERROR(VLOOKUP($B39,'[1]NUM3.1'!$H$3:$S$112,11,FALSE),0)</f>
        <v>1</v>
      </c>
      <c r="O39" s="69"/>
      <c r="P39" s="69"/>
      <c r="Q39" s="13">
        <f t="shared" si="0"/>
        <v>1</v>
      </c>
      <c r="R39" s="82">
        <f>IFERROR(VLOOKUP($B39,'[1]DEN3.1'!$H$3:$S$112,2,FALSE),0)</f>
        <v>0</v>
      </c>
      <c r="S39" s="82">
        <f>IFERROR(VLOOKUP($B39,'[1]DEN3.1'!$H$3:$S$112,3,FALSE),0)</f>
        <v>0</v>
      </c>
      <c r="T39" s="82">
        <f>IFERROR(VLOOKUP($B39,'[1]DEN3.1'!$H$3:$S$112,4,FALSE),0)</f>
        <v>0</v>
      </c>
      <c r="U39" s="82">
        <f>IFERROR(VLOOKUP($B39,'[1]DEN3.1'!$H$3:$S$112,5,FALSE),0)</f>
        <v>0</v>
      </c>
      <c r="V39" s="82">
        <f>IFERROR(VLOOKUP($B39,'[1]DEN3.1'!$H$3:$S$112,6,FALSE),0)</f>
        <v>0</v>
      </c>
      <c r="W39" s="82">
        <f>IFERROR(VLOOKUP($B39,'[1]DEN3.1'!$H$3:$S$112,7,FALSE),0)</f>
        <v>0</v>
      </c>
      <c r="X39" s="82">
        <f>IFERROR(VLOOKUP($B39,'[1]DEN3.1'!$H$3:$S$112,8,FALSE),0)</f>
        <v>0</v>
      </c>
      <c r="Y39" s="82">
        <f>IFERROR(VLOOKUP($B39,'[1]DEN3.1'!$H$3:$S$112,9,FALSE),0)</f>
        <v>0</v>
      </c>
      <c r="Z39" s="82">
        <f>IFERROR(VLOOKUP($B39,'[1]DEN3.1'!$H$3:$S$112,10,FALSE),0)</f>
        <v>0</v>
      </c>
      <c r="AA39" s="82">
        <f>IFERROR(VLOOKUP($B39,'[1]DEN3.1'!$H$3:$S$112,11,FALSE),0)</f>
        <v>1</v>
      </c>
      <c r="AB39" s="69"/>
      <c r="AC39" s="69"/>
      <c r="AD39" s="13">
        <f t="shared" si="1"/>
        <v>1</v>
      </c>
    </row>
    <row r="40" spans="1:30" ht="15" thickBot="1" x14ac:dyDescent="0.25">
      <c r="A40" s="87" t="s">
        <v>74</v>
      </c>
      <c r="B40" s="165" t="s">
        <v>66</v>
      </c>
      <c r="C40" s="56"/>
      <c r="D40" s="56"/>
      <c r="E40" s="82">
        <f>IFERROR(VLOOKUP($B40,'[1]NUM3.1'!$H$3:$S$112,2,FALSE),0)</f>
        <v>2</v>
      </c>
      <c r="F40" s="82">
        <f>IFERROR(VLOOKUP($B40,'[1]NUM3.1'!$H$3:$S$112,3,FALSE),0)</f>
        <v>2</v>
      </c>
      <c r="G40" s="82">
        <f>IFERROR(VLOOKUP($B40,'[1]NUM3.1'!$H$3:$S$112,4,FALSE),0)</f>
        <v>0</v>
      </c>
      <c r="H40" s="82">
        <f>IFERROR(VLOOKUP($B40,'[1]NUM3.1'!$H$3:$S$112,5,FALSE),0)</f>
        <v>0</v>
      </c>
      <c r="I40" s="82">
        <f>IFERROR(VLOOKUP($B40,'[1]NUM3.1'!$H$3:$S$112,6,FALSE),0)</f>
        <v>0</v>
      </c>
      <c r="J40" s="82">
        <f>IFERROR(VLOOKUP($B40,'[1]NUM3.1'!$H$3:$S$112,7,FALSE),0)</f>
        <v>0</v>
      </c>
      <c r="K40" s="82">
        <f>IFERROR(VLOOKUP($B40,'[1]NUM3.1'!$H$3:$S$112,8,FALSE),0)</f>
        <v>0</v>
      </c>
      <c r="L40" s="82">
        <f>IFERROR(VLOOKUP($B40,'[1]NUM3.1'!$H$3:$S$112,9,FALSE),0)</f>
        <v>0</v>
      </c>
      <c r="M40" s="82">
        <f>IFERROR(VLOOKUP($B40,'[1]NUM3.1'!$H$3:$S$112,10,FALSE),0)</f>
        <v>0</v>
      </c>
      <c r="N40" s="82">
        <f>IFERROR(VLOOKUP($B40,'[1]NUM3.1'!$H$3:$S$112,11,FALSE),0)</f>
        <v>2</v>
      </c>
      <c r="O40" s="69"/>
      <c r="P40" s="69"/>
      <c r="Q40" s="13">
        <f t="shared" si="0"/>
        <v>6</v>
      </c>
      <c r="R40" s="82">
        <f>IFERROR(VLOOKUP($B40,'[1]DEN3.1'!$H$3:$S$112,2,FALSE),0)</f>
        <v>2</v>
      </c>
      <c r="S40" s="82">
        <f>IFERROR(VLOOKUP($B40,'[1]DEN3.1'!$H$3:$S$112,3,FALSE),0)</f>
        <v>2</v>
      </c>
      <c r="T40" s="82">
        <f>IFERROR(VLOOKUP($B40,'[1]DEN3.1'!$H$3:$S$112,4,FALSE),0)</f>
        <v>0</v>
      </c>
      <c r="U40" s="82">
        <f>IFERROR(VLOOKUP($B40,'[1]DEN3.1'!$H$3:$S$112,5,FALSE),0)</f>
        <v>0</v>
      </c>
      <c r="V40" s="82">
        <f>IFERROR(VLOOKUP($B40,'[1]DEN3.1'!$H$3:$S$112,6,FALSE),0)</f>
        <v>0</v>
      </c>
      <c r="W40" s="82">
        <f>IFERROR(VLOOKUP($B40,'[1]DEN3.1'!$H$3:$S$112,7,FALSE),0)</f>
        <v>0</v>
      </c>
      <c r="X40" s="82">
        <f>IFERROR(VLOOKUP($B40,'[1]DEN3.1'!$H$3:$S$112,8,FALSE),0)</f>
        <v>0</v>
      </c>
      <c r="Y40" s="82">
        <f>IFERROR(VLOOKUP($B40,'[1]DEN3.1'!$H$3:$S$112,9,FALSE),0)</f>
        <v>0</v>
      </c>
      <c r="Z40" s="82">
        <f>IFERROR(VLOOKUP($B40,'[1]DEN3.1'!$H$3:$S$112,10,FALSE),0)</f>
        <v>0</v>
      </c>
      <c r="AA40" s="82">
        <f>IFERROR(VLOOKUP($B40,'[1]DEN3.1'!$H$3:$S$112,11,FALSE),0)</f>
        <v>2</v>
      </c>
      <c r="AB40" s="69"/>
      <c r="AC40" s="69"/>
      <c r="AD40" s="13">
        <f t="shared" si="1"/>
        <v>6</v>
      </c>
    </row>
    <row r="41" spans="1:30" ht="15" thickBot="1" x14ac:dyDescent="0.25">
      <c r="A41" s="87" t="s">
        <v>74</v>
      </c>
      <c r="B41" s="165" t="s">
        <v>67</v>
      </c>
      <c r="C41" s="56"/>
      <c r="D41" s="56"/>
      <c r="E41" s="82">
        <f>IFERROR(VLOOKUP($B41,'[1]NUM3.1'!$H$3:$S$112,2,FALSE),0)</f>
        <v>0</v>
      </c>
      <c r="F41" s="82">
        <f>IFERROR(VLOOKUP($B41,'[1]NUM3.1'!$H$3:$S$112,3,FALSE),0)</f>
        <v>0</v>
      </c>
      <c r="G41" s="82">
        <f>IFERROR(VLOOKUP($B41,'[1]NUM3.1'!$H$3:$S$112,4,FALSE),0)</f>
        <v>0</v>
      </c>
      <c r="H41" s="82">
        <f>IFERROR(VLOOKUP($B41,'[1]NUM3.1'!$H$3:$S$112,5,FALSE),0)</f>
        <v>0</v>
      </c>
      <c r="I41" s="82">
        <f>IFERROR(VLOOKUP($B41,'[1]NUM3.1'!$H$3:$S$112,6,FALSE),0)</f>
        <v>0</v>
      </c>
      <c r="J41" s="82">
        <f>IFERROR(VLOOKUP($B41,'[1]NUM3.1'!$H$3:$S$112,7,FALSE),0)</f>
        <v>0</v>
      </c>
      <c r="K41" s="82">
        <f>IFERROR(VLOOKUP($B41,'[1]NUM3.1'!$H$3:$S$112,8,FALSE),0)</f>
        <v>0</v>
      </c>
      <c r="L41" s="82">
        <f>IFERROR(VLOOKUP($B41,'[1]NUM3.1'!$H$3:$S$112,9,FALSE),0)</f>
        <v>0</v>
      </c>
      <c r="M41" s="82">
        <f>IFERROR(VLOOKUP($B41,'[1]NUM3.1'!$H$3:$S$112,10,FALSE),0)</f>
        <v>0</v>
      </c>
      <c r="N41" s="82">
        <f>IFERROR(VLOOKUP($B41,'[1]NUM3.1'!$H$3:$S$112,11,FALSE),0)</f>
        <v>0</v>
      </c>
      <c r="O41" s="69"/>
      <c r="P41" s="69"/>
      <c r="Q41" s="13">
        <f t="shared" si="0"/>
        <v>0</v>
      </c>
      <c r="R41" s="82">
        <f>IFERROR(VLOOKUP($B41,'[1]DEN3.1'!$H$3:$S$112,2,FALSE),0)</f>
        <v>0</v>
      </c>
      <c r="S41" s="82">
        <f>IFERROR(VLOOKUP($B41,'[1]DEN3.1'!$H$3:$S$112,3,FALSE),0)</f>
        <v>0</v>
      </c>
      <c r="T41" s="82">
        <f>IFERROR(VLOOKUP($B41,'[1]DEN3.1'!$H$3:$S$112,4,FALSE),0)</f>
        <v>0</v>
      </c>
      <c r="U41" s="82">
        <f>IFERROR(VLOOKUP($B41,'[1]DEN3.1'!$H$3:$S$112,5,FALSE),0)</f>
        <v>0</v>
      </c>
      <c r="V41" s="82">
        <f>IFERROR(VLOOKUP($B41,'[1]DEN3.1'!$H$3:$S$112,6,FALSE),0)</f>
        <v>0</v>
      </c>
      <c r="W41" s="82">
        <f>IFERROR(VLOOKUP($B41,'[1]DEN3.1'!$H$3:$S$112,7,FALSE),0)</f>
        <v>0</v>
      </c>
      <c r="X41" s="82">
        <f>IFERROR(VLOOKUP($B41,'[1]DEN3.1'!$H$3:$S$112,8,FALSE),0)</f>
        <v>0</v>
      </c>
      <c r="Y41" s="82">
        <f>IFERROR(VLOOKUP($B41,'[1]DEN3.1'!$H$3:$S$112,9,FALSE),0)</f>
        <v>0</v>
      </c>
      <c r="Z41" s="82">
        <f>IFERROR(VLOOKUP($B41,'[1]DEN3.1'!$H$3:$S$112,10,FALSE),0)</f>
        <v>0</v>
      </c>
      <c r="AA41" s="82">
        <f>IFERROR(VLOOKUP($B41,'[1]DEN3.1'!$H$3:$S$112,11,FALSE),0)</f>
        <v>0</v>
      </c>
      <c r="AB41" s="69"/>
      <c r="AC41" s="69"/>
      <c r="AD41" s="13">
        <f t="shared" si="1"/>
        <v>0</v>
      </c>
    </row>
    <row r="42" spans="1:30" ht="15" thickBot="1" x14ac:dyDescent="0.25">
      <c r="A42" s="87" t="s">
        <v>74</v>
      </c>
      <c r="B42" s="165" t="s">
        <v>68</v>
      </c>
      <c r="C42" s="56"/>
      <c r="D42" s="56"/>
      <c r="E42" s="82">
        <f>IFERROR(VLOOKUP($B42,'[1]NUM3.1'!$H$3:$S$112,2,FALSE),0)</f>
        <v>1</v>
      </c>
      <c r="F42" s="82">
        <f>IFERROR(VLOOKUP($B42,'[1]NUM3.1'!$H$3:$S$112,3,FALSE),0)</f>
        <v>1</v>
      </c>
      <c r="G42" s="82">
        <f>IFERROR(VLOOKUP($B42,'[1]NUM3.1'!$H$3:$S$112,4,FALSE),0)</f>
        <v>0</v>
      </c>
      <c r="H42" s="82">
        <f>IFERROR(VLOOKUP($B42,'[1]NUM3.1'!$H$3:$S$112,5,FALSE),0)</f>
        <v>0</v>
      </c>
      <c r="I42" s="82">
        <f>IFERROR(VLOOKUP($B42,'[1]NUM3.1'!$H$3:$S$112,6,FALSE),0)</f>
        <v>0</v>
      </c>
      <c r="J42" s="82">
        <f>IFERROR(VLOOKUP($B42,'[1]NUM3.1'!$H$3:$S$112,7,FALSE),0)</f>
        <v>0</v>
      </c>
      <c r="K42" s="82">
        <f>IFERROR(VLOOKUP($B42,'[1]NUM3.1'!$H$3:$S$112,8,FALSE),0)</f>
        <v>0</v>
      </c>
      <c r="L42" s="82">
        <f>IFERROR(VLOOKUP($B42,'[1]NUM3.1'!$H$3:$S$112,9,FALSE),0)</f>
        <v>0</v>
      </c>
      <c r="M42" s="82">
        <f>IFERROR(VLOOKUP($B42,'[1]NUM3.1'!$H$3:$S$112,10,FALSE),0)</f>
        <v>0</v>
      </c>
      <c r="N42" s="82">
        <f>IFERROR(VLOOKUP($B42,'[1]NUM3.1'!$H$3:$S$112,11,FALSE),0)</f>
        <v>0</v>
      </c>
      <c r="O42" s="69"/>
      <c r="P42" s="69"/>
      <c r="Q42" s="13">
        <f t="shared" si="0"/>
        <v>2</v>
      </c>
      <c r="R42" s="82">
        <f>IFERROR(VLOOKUP($B42,'[1]DEN3.1'!$H$3:$S$112,2,FALSE),0)</f>
        <v>1</v>
      </c>
      <c r="S42" s="82">
        <f>IFERROR(VLOOKUP($B42,'[1]DEN3.1'!$H$3:$S$112,3,FALSE),0)</f>
        <v>1</v>
      </c>
      <c r="T42" s="82">
        <f>IFERROR(VLOOKUP($B42,'[1]DEN3.1'!$H$3:$S$112,4,FALSE),0)</f>
        <v>0</v>
      </c>
      <c r="U42" s="82">
        <f>IFERROR(VLOOKUP($B42,'[1]DEN3.1'!$H$3:$S$112,5,FALSE),0)</f>
        <v>0</v>
      </c>
      <c r="V42" s="82">
        <f>IFERROR(VLOOKUP($B42,'[1]DEN3.1'!$H$3:$S$112,6,FALSE),0)</f>
        <v>0</v>
      </c>
      <c r="W42" s="82">
        <f>IFERROR(VLOOKUP($B42,'[1]DEN3.1'!$H$3:$S$112,7,FALSE),0)</f>
        <v>0</v>
      </c>
      <c r="X42" s="82">
        <f>IFERROR(VLOOKUP($B42,'[1]DEN3.1'!$H$3:$S$112,8,FALSE),0)</f>
        <v>0</v>
      </c>
      <c r="Y42" s="82">
        <f>IFERROR(VLOOKUP($B42,'[1]DEN3.1'!$H$3:$S$112,9,FALSE),0)</f>
        <v>0</v>
      </c>
      <c r="Z42" s="82">
        <f>IFERROR(VLOOKUP($B42,'[1]DEN3.1'!$H$3:$S$112,10,FALSE),0)</f>
        <v>0</v>
      </c>
      <c r="AA42" s="82">
        <f>IFERROR(VLOOKUP($B42,'[1]DEN3.1'!$H$3:$S$112,11,FALSE),0)</f>
        <v>0</v>
      </c>
      <c r="AB42" s="69"/>
      <c r="AC42" s="69"/>
      <c r="AD42" s="13">
        <f t="shared" si="1"/>
        <v>2</v>
      </c>
    </row>
    <row r="43" spans="1:30" ht="15" thickBot="1" x14ac:dyDescent="0.25">
      <c r="A43" s="87" t="s">
        <v>74</v>
      </c>
      <c r="B43" s="165" t="s">
        <v>69</v>
      </c>
      <c r="C43" s="56"/>
      <c r="D43" s="56"/>
      <c r="E43" s="82">
        <f>IFERROR(VLOOKUP($B43,'[1]NUM3.1'!$H$3:$S$112,2,FALSE),0)</f>
        <v>0</v>
      </c>
      <c r="F43" s="82">
        <f>IFERROR(VLOOKUP($B43,'[1]NUM3.1'!$H$3:$S$112,3,FALSE),0)</f>
        <v>0</v>
      </c>
      <c r="G43" s="82">
        <f>IFERROR(VLOOKUP($B43,'[1]NUM3.1'!$H$3:$S$112,4,FALSE),0)</f>
        <v>0</v>
      </c>
      <c r="H43" s="82">
        <f>IFERROR(VLOOKUP($B43,'[1]NUM3.1'!$H$3:$S$112,5,FALSE),0)</f>
        <v>0</v>
      </c>
      <c r="I43" s="82">
        <f>IFERROR(VLOOKUP($B43,'[1]NUM3.1'!$H$3:$S$112,6,FALSE),0)</f>
        <v>0</v>
      </c>
      <c r="J43" s="82">
        <f>IFERROR(VLOOKUP($B43,'[1]NUM3.1'!$H$3:$S$112,7,FALSE),0)</f>
        <v>0</v>
      </c>
      <c r="K43" s="82">
        <f>IFERROR(VLOOKUP($B43,'[1]NUM3.1'!$H$3:$S$112,8,FALSE),0)</f>
        <v>0</v>
      </c>
      <c r="L43" s="82">
        <f>IFERROR(VLOOKUP($B43,'[1]NUM3.1'!$H$3:$S$112,9,FALSE),0)</f>
        <v>0</v>
      </c>
      <c r="M43" s="82">
        <f>IFERROR(VLOOKUP($B43,'[1]NUM3.1'!$H$3:$S$112,10,FALSE),0)</f>
        <v>0</v>
      </c>
      <c r="N43" s="82">
        <f>IFERROR(VLOOKUP($B43,'[1]NUM3.1'!$H$3:$S$112,11,FALSE),0)</f>
        <v>0</v>
      </c>
      <c r="O43" s="69"/>
      <c r="P43" s="69"/>
      <c r="Q43" s="13">
        <f t="shared" si="0"/>
        <v>0</v>
      </c>
      <c r="R43" s="82">
        <f>IFERROR(VLOOKUP($B43,'[1]DEN3.1'!$H$3:$S$112,2,FALSE),0)</f>
        <v>0</v>
      </c>
      <c r="S43" s="82">
        <f>IFERROR(VLOOKUP($B43,'[1]DEN3.1'!$H$3:$S$112,3,FALSE),0)</f>
        <v>0</v>
      </c>
      <c r="T43" s="82">
        <f>IFERROR(VLOOKUP($B43,'[1]DEN3.1'!$H$3:$S$112,4,FALSE),0)</f>
        <v>0</v>
      </c>
      <c r="U43" s="82">
        <f>IFERROR(VLOOKUP($B43,'[1]DEN3.1'!$H$3:$S$112,5,FALSE),0)</f>
        <v>0</v>
      </c>
      <c r="V43" s="82">
        <f>IFERROR(VLOOKUP($B43,'[1]DEN3.1'!$H$3:$S$112,6,FALSE),0)</f>
        <v>0</v>
      </c>
      <c r="W43" s="82">
        <f>IFERROR(VLOOKUP($B43,'[1]DEN3.1'!$H$3:$S$112,7,FALSE),0)</f>
        <v>0</v>
      </c>
      <c r="X43" s="82">
        <f>IFERROR(VLOOKUP($B43,'[1]DEN3.1'!$H$3:$S$112,8,FALSE),0)</f>
        <v>0</v>
      </c>
      <c r="Y43" s="82">
        <f>IFERROR(VLOOKUP($B43,'[1]DEN3.1'!$H$3:$S$112,9,FALSE),0)</f>
        <v>0</v>
      </c>
      <c r="Z43" s="82">
        <f>IFERROR(VLOOKUP($B43,'[1]DEN3.1'!$H$3:$S$112,10,FALSE),0)</f>
        <v>0</v>
      </c>
      <c r="AA43" s="82">
        <f>IFERROR(VLOOKUP($B43,'[1]DEN3.1'!$H$3:$S$112,11,FALSE),0)</f>
        <v>0</v>
      </c>
      <c r="AB43" s="69"/>
      <c r="AC43" s="69"/>
      <c r="AD43" s="13">
        <f t="shared" si="1"/>
        <v>0</v>
      </c>
    </row>
    <row r="44" spans="1:30" ht="15" thickBot="1" x14ac:dyDescent="0.25">
      <c r="A44" s="87" t="s">
        <v>74</v>
      </c>
      <c r="B44" s="165" t="s">
        <v>70</v>
      </c>
      <c r="C44" s="56"/>
      <c r="D44" s="56"/>
      <c r="E44" s="82">
        <f>IFERROR(VLOOKUP($B44,'[1]NUM3.1'!$H$3:$S$112,2,FALSE),0)</f>
        <v>0</v>
      </c>
      <c r="F44" s="82">
        <f>IFERROR(VLOOKUP($B44,'[1]NUM3.1'!$H$3:$S$112,3,FALSE),0)</f>
        <v>0</v>
      </c>
      <c r="G44" s="82">
        <f>IFERROR(VLOOKUP($B44,'[1]NUM3.1'!$H$3:$S$112,4,FALSE),0)</f>
        <v>1</v>
      </c>
      <c r="H44" s="82">
        <f>IFERROR(VLOOKUP($B44,'[1]NUM3.1'!$H$3:$S$112,5,FALSE),0)</f>
        <v>1</v>
      </c>
      <c r="I44" s="82">
        <f>IFERROR(VLOOKUP($B44,'[1]NUM3.1'!$H$3:$S$112,6,FALSE),0)</f>
        <v>0</v>
      </c>
      <c r="J44" s="82">
        <f>IFERROR(VLOOKUP($B44,'[1]NUM3.1'!$H$3:$S$112,7,FALSE),0)</f>
        <v>0</v>
      </c>
      <c r="K44" s="82">
        <f>IFERROR(VLOOKUP($B44,'[1]NUM3.1'!$H$3:$S$112,8,FALSE),0)</f>
        <v>1</v>
      </c>
      <c r="L44" s="82">
        <f>IFERROR(VLOOKUP($B44,'[1]NUM3.1'!$H$3:$S$112,9,FALSE),0)</f>
        <v>1</v>
      </c>
      <c r="M44" s="82">
        <f>IFERROR(VLOOKUP($B44,'[1]NUM3.1'!$H$3:$S$112,10,FALSE),0)</f>
        <v>0</v>
      </c>
      <c r="N44" s="82">
        <f>IFERROR(VLOOKUP($B44,'[1]NUM3.1'!$H$3:$S$112,11,FALSE),0)</f>
        <v>0</v>
      </c>
      <c r="O44" s="69"/>
      <c r="P44" s="69"/>
      <c r="Q44" s="13">
        <f t="shared" si="0"/>
        <v>4</v>
      </c>
      <c r="R44" s="82">
        <f>IFERROR(VLOOKUP($B44,'[1]DEN3.1'!$H$3:$S$112,2,FALSE),0)</f>
        <v>0</v>
      </c>
      <c r="S44" s="82">
        <f>IFERROR(VLOOKUP($B44,'[1]DEN3.1'!$H$3:$S$112,3,FALSE),0)</f>
        <v>0</v>
      </c>
      <c r="T44" s="82">
        <f>IFERROR(VLOOKUP($B44,'[1]DEN3.1'!$H$3:$S$112,4,FALSE),0)</f>
        <v>1</v>
      </c>
      <c r="U44" s="82">
        <f>IFERROR(VLOOKUP($B44,'[1]DEN3.1'!$H$3:$S$112,5,FALSE),0)</f>
        <v>1</v>
      </c>
      <c r="V44" s="82">
        <f>IFERROR(VLOOKUP($B44,'[1]DEN3.1'!$H$3:$S$112,6,FALSE),0)</f>
        <v>0</v>
      </c>
      <c r="W44" s="82">
        <f>IFERROR(VLOOKUP($B44,'[1]DEN3.1'!$H$3:$S$112,7,FALSE),0)</f>
        <v>0</v>
      </c>
      <c r="X44" s="82">
        <f>IFERROR(VLOOKUP($B44,'[1]DEN3.1'!$H$3:$S$112,8,FALSE),0)</f>
        <v>1</v>
      </c>
      <c r="Y44" s="82">
        <f>IFERROR(VLOOKUP($B44,'[1]DEN3.1'!$H$3:$S$112,9,FALSE),0)</f>
        <v>1</v>
      </c>
      <c r="Z44" s="82">
        <f>IFERROR(VLOOKUP($B44,'[1]DEN3.1'!$H$3:$S$112,10,FALSE),0)</f>
        <v>0</v>
      </c>
      <c r="AA44" s="82">
        <f>IFERROR(VLOOKUP($B44,'[1]DEN3.1'!$H$3:$S$112,11,FALSE),0)</f>
        <v>0</v>
      </c>
      <c r="AB44" s="69"/>
      <c r="AC44" s="69"/>
      <c r="AD44" s="13">
        <f t="shared" si="1"/>
        <v>4</v>
      </c>
    </row>
    <row r="45" spans="1:30" ht="15" thickBot="1" x14ac:dyDescent="0.25">
      <c r="A45" s="87" t="s">
        <v>74</v>
      </c>
      <c r="B45" s="165" t="s">
        <v>71</v>
      </c>
      <c r="C45" s="56"/>
      <c r="D45" s="56"/>
      <c r="E45" s="82">
        <f>IFERROR(VLOOKUP($B45,'[1]NUM3.1'!$H$3:$S$112,2,FALSE),0)</f>
        <v>0</v>
      </c>
      <c r="F45" s="82">
        <f>IFERROR(VLOOKUP($B45,'[1]NUM3.1'!$H$3:$S$112,3,FALSE),0)</f>
        <v>0</v>
      </c>
      <c r="G45" s="82">
        <f>IFERROR(VLOOKUP($B45,'[1]NUM3.1'!$H$3:$S$112,4,FALSE),0)</f>
        <v>0</v>
      </c>
      <c r="H45" s="82">
        <f>IFERROR(VLOOKUP($B45,'[1]NUM3.1'!$H$3:$S$112,5,FALSE),0)</f>
        <v>0</v>
      </c>
      <c r="I45" s="82">
        <f>IFERROR(VLOOKUP($B45,'[1]NUM3.1'!$H$3:$S$112,6,FALSE),0)</f>
        <v>0</v>
      </c>
      <c r="J45" s="82">
        <f>IFERROR(VLOOKUP($B45,'[1]NUM3.1'!$H$3:$S$112,7,FALSE),0)</f>
        <v>0</v>
      </c>
      <c r="K45" s="82">
        <f>IFERROR(VLOOKUP($B45,'[1]NUM3.1'!$H$3:$S$112,8,FALSE),0)</f>
        <v>0</v>
      </c>
      <c r="L45" s="82">
        <f>IFERROR(VLOOKUP($B45,'[1]NUM3.1'!$H$3:$S$112,9,FALSE),0)</f>
        <v>0</v>
      </c>
      <c r="M45" s="82">
        <f>IFERROR(VLOOKUP($B45,'[1]NUM3.1'!$H$3:$S$112,10,FALSE),0)</f>
        <v>0</v>
      </c>
      <c r="N45" s="82">
        <f>IFERROR(VLOOKUP($B45,'[1]NUM3.1'!$H$3:$S$112,11,FALSE),0)</f>
        <v>0</v>
      </c>
      <c r="O45" s="69"/>
      <c r="P45" s="69"/>
      <c r="Q45" s="13">
        <f t="shared" si="0"/>
        <v>0</v>
      </c>
      <c r="R45" s="82">
        <f>IFERROR(VLOOKUP($B45,'[1]DEN3.1'!$H$3:$S$112,2,FALSE),0)</f>
        <v>0</v>
      </c>
      <c r="S45" s="82">
        <f>IFERROR(VLOOKUP($B45,'[1]DEN3.1'!$H$3:$S$112,3,FALSE),0)</f>
        <v>0</v>
      </c>
      <c r="T45" s="82">
        <f>IFERROR(VLOOKUP($B45,'[1]DEN3.1'!$H$3:$S$112,4,FALSE),0)</f>
        <v>0</v>
      </c>
      <c r="U45" s="82">
        <f>IFERROR(VLOOKUP($B45,'[1]DEN3.1'!$H$3:$S$112,5,FALSE),0)</f>
        <v>0</v>
      </c>
      <c r="V45" s="82">
        <f>IFERROR(VLOOKUP($B45,'[1]DEN3.1'!$H$3:$S$112,6,FALSE),0)</f>
        <v>0</v>
      </c>
      <c r="W45" s="82">
        <f>IFERROR(VLOOKUP($B45,'[1]DEN3.1'!$H$3:$S$112,7,FALSE),0)</f>
        <v>0</v>
      </c>
      <c r="X45" s="82">
        <f>IFERROR(VLOOKUP($B45,'[1]DEN3.1'!$H$3:$S$112,8,FALSE),0)</f>
        <v>0</v>
      </c>
      <c r="Y45" s="82">
        <f>IFERROR(VLOOKUP($B45,'[1]DEN3.1'!$H$3:$S$112,9,FALSE),0)</f>
        <v>0</v>
      </c>
      <c r="Z45" s="82">
        <f>IFERROR(VLOOKUP($B45,'[1]DEN3.1'!$H$3:$S$112,10,FALSE),0)</f>
        <v>0</v>
      </c>
      <c r="AA45" s="82">
        <f>IFERROR(VLOOKUP($B45,'[1]DEN3.1'!$H$3:$S$112,11,FALSE),0)</f>
        <v>0</v>
      </c>
      <c r="AB45" s="69"/>
      <c r="AC45" s="69"/>
      <c r="AD45" s="13">
        <f t="shared" si="1"/>
        <v>0</v>
      </c>
    </row>
    <row r="46" spans="1:30" ht="15" thickBot="1" x14ac:dyDescent="0.25">
      <c r="A46" s="87" t="s">
        <v>74</v>
      </c>
      <c r="B46" s="165" t="s">
        <v>72</v>
      </c>
      <c r="C46" s="56"/>
      <c r="D46" s="56"/>
      <c r="E46" s="82">
        <f>IFERROR(VLOOKUP($B46,'[1]NUM3.1'!$H$3:$S$112,2,FALSE),0)</f>
        <v>0</v>
      </c>
      <c r="F46" s="82">
        <f>IFERROR(VLOOKUP($B46,'[1]NUM3.1'!$H$3:$S$112,3,FALSE),0)</f>
        <v>0</v>
      </c>
      <c r="G46" s="82">
        <f>IFERROR(VLOOKUP($B46,'[1]NUM3.1'!$H$3:$S$112,4,FALSE),0)</f>
        <v>2</v>
      </c>
      <c r="H46" s="82">
        <f>IFERROR(VLOOKUP($B46,'[1]NUM3.1'!$H$3:$S$112,5,FALSE),0)</f>
        <v>2</v>
      </c>
      <c r="I46" s="82">
        <f>IFERROR(VLOOKUP($B46,'[1]NUM3.1'!$H$3:$S$112,6,FALSE),0)</f>
        <v>0</v>
      </c>
      <c r="J46" s="82">
        <f>IFERROR(VLOOKUP($B46,'[1]NUM3.1'!$H$3:$S$112,7,FALSE),0)</f>
        <v>1</v>
      </c>
      <c r="K46" s="82">
        <f>IFERROR(VLOOKUP($B46,'[1]NUM3.1'!$H$3:$S$112,8,FALSE),0)</f>
        <v>2</v>
      </c>
      <c r="L46" s="82">
        <f>IFERROR(VLOOKUP($B46,'[1]NUM3.1'!$H$3:$S$112,9,FALSE),0)</f>
        <v>1</v>
      </c>
      <c r="M46" s="82">
        <f>IFERROR(VLOOKUP($B46,'[1]NUM3.1'!$H$3:$S$112,10,FALSE),0)</f>
        <v>0</v>
      </c>
      <c r="N46" s="82">
        <f>IFERROR(VLOOKUP($B46,'[1]NUM3.1'!$H$3:$S$112,11,FALSE),0)</f>
        <v>0</v>
      </c>
      <c r="O46" s="69"/>
      <c r="P46" s="69"/>
      <c r="Q46" s="13">
        <f t="shared" si="0"/>
        <v>8</v>
      </c>
      <c r="R46" s="82">
        <f>IFERROR(VLOOKUP($B46,'[1]DEN3.1'!$H$3:$S$112,2,FALSE),0)</f>
        <v>0</v>
      </c>
      <c r="S46" s="82">
        <f>IFERROR(VLOOKUP($B46,'[1]DEN3.1'!$H$3:$S$112,3,FALSE),0)</f>
        <v>0</v>
      </c>
      <c r="T46" s="82">
        <f>IFERROR(VLOOKUP($B46,'[1]DEN3.1'!$H$3:$S$112,4,FALSE),0)</f>
        <v>2</v>
      </c>
      <c r="U46" s="82">
        <f>IFERROR(VLOOKUP($B46,'[1]DEN3.1'!$H$3:$S$112,5,FALSE),0)</f>
        <v>2</v>
      </c>
      <c r="V46" s="82">
        <f>IFERROR(VLOOKUP($B46,'[1]DEN3.1'!$H$3:$S$112,6,FALSE),0)</f>
        <v>0</v>
      </c>
      <c r="W46" s="82">
        <f>IFERROR(VLOOKUP($B46,'[1]DEN3.1'!$H$3:$S$112,7,FALSE),0)</f>
        <v>1</v>
      </c>
      <c r="X46" s="82">
        <f>IFERROR(VLOOKUP($B46,'[1]DEN3.1'!$H$3:$S$112,8,FALSE),0)</f>
        <v>2</v>
      </c>
      <c r="Y46" s="82">
        <f>IFERROR(VLOOKUP($B46,'[1]DEN3.1'!$H$3:$S$112,9,FALSE),0)</f>
        <v>1</v>
      </c>
      <c r="Z46" s="82">
        <f>IFERROR(VLOOKUP($B46,'[1]DEN3.1'!$H$3:$S$112,10,FALSE),0)</f>
        <v>0</v>
      </c>
      <c r="AA46" s="82">
        <f>IFERROR(VLOOKUP($B46,'[1]DEN3.1'!$H$3:$S$112,11,FALSE),0)</f>
        <v>0</v>
      </c>
      <c r="AB46" s="69"/>
      <c r="AC46" s="69"/>
      <c r="AD46" s="13">
        <f t="shared" si="1"/>
        <v>8</v>
      </c>
    </row>
    <row r="47" spans="1:30" ht="15" thickBot="1" x14ac:dyDescent="0.25">
      <c r="A47" s="87" t="s">
        <v>74</v>
      </c>
      <c r="B47" s="165" t="s">
        <v>73</v>
      </c>
      <c r="C47" s="56"/>
      <c r="D47" s="56"/>
      <c r="E47" s="82">
        <f>IFERROR(VLOOKUP($B47,'[1]NUM3.1'!$H$3:$S$112,2,FALSE),0)</f>
        <v>0</v>
      </c>
      <c r="F47" s="82">
        <f>IFERROR(VLOOKUP($B47,'[1]NUM3.1'!$H$3:$S$112,3,FALSE),0)</f>
        <v>0</v>
      </c>
      <c r="G47" s="82">
        <f>IFERROR(VLOOKUP($B47,'[1]NUM3.1'!$H$3:$S$112,4,FALSE),0)</f>
        <v>0</v>
      </c>
      <c r="H47" s="82">
        <f>IFERROR(VLOOKUP($B47,'[1]NUM3.1'!$H$3:$S$112,5,FALSE),0)</f>
        <v>0</v>
      </c>
      <c r="I47" s="82">
        <f>IFERROR(VLOOKUP($B47,'[1]NUM3.1'!$H$3:$S$112,6,FALSE),0)</f>
        <v>0</v>
      </c>
      <c r="J47" s="82">
        <f>IFERROR(VLOOKUP($B47,'[1]NUM3.1'!$H$3:$S$112,7,FALSE),0)</f>
        <v>0</v>
      </c>
      <c r="K47" s="82">
        <f>IFERROR(VLOOKUP($B47,'[1]NUM3.1'!$H$3:$S$112,8,FALSE),0)</f>
        <v>0</v>
      </c>
      <c r="L47" s="82">
        <f>IFERROR(VLOOKUP($B47,'[1]NUM3.1'!$H$3:$S$112,9,FALSE),0)</f>
        <v>0</v>
      </c>
      <c r="M47" s="82">
        <f>IFERROR(VLOOKUP($B47,'[1]NUM3.1'!$H$3:$S$112,10,FALSE),0)</f>
        <v>0</v>
      </c>
      <c r="N47" s="82">
        <f>IFERROR(VLOOKUP($B47,'[1]NUM3.1'!$H$3:$S$112,11,FALSE),0)</f>
        <v>0</v>
      </c>
      <c r="O47" s="69"/>
      <c r="P47" s="69"/>
      <c r="Q47" s="13">
        <f t="shared" si="0"/>
        <v>0</v>
      </c>
      <c r="R47" s="82">
        <f>IFERROR(VLOOKUP($B47,'[1]DEN3.1'!$H$3:$S$112,2,FALSE),0)</f>
        <v>0</v>
      </c>
      <c r="S47" s="82">
        <f>IFERROR(VLOOKUP($B47,'[1]DEN3.1'!$H$3:$S$112,3,FALSE),0)</f>
        <v>0</v>
      </c>
      <c r="T47" s="82">
        <f>IFERROR(VLOOKUP($B47,'[1]DEN3.1'!$H$3:$S$112,4,FALSE),0)</f>
        <v>0</v>
      </c>
      <c r="U47" s="82">
        <f>IFERROR(VLOOKUP($B47,'[1]DEN3.1'!$H$3:$S$112,5,FALSE),0)</f>
        <v>0</v>
      </c>
      <c r="V47" s="82">
        <f>IFERROR(VLOOKUP($B47,'[1]DEN3.1'!$H$3:$S$112,6,FALSE),0)</f>
        <v>0</v>
      </c>
      <c r="W47" s="82">
        <f>IFERROR(VLOOKUP($B47,'[1]DEN3.1'!$H$3:$S$112,7,FALSE),0)</f>
        <v>0</v>
      </c>
      <c r="X47" s="82">
        <f>IFERROR(VLOOKUP($B47,'[1]DEN3.1'!$H$3:$S$112,8,FALSE),0)</f>
        <v>0</v>
      </c>
      <c r="Y47" s="82">
        <f>IFERROR(VLOOKUP($B47,'[1]DEN3.1'!$H$3:$S$112,9,FALSE),0)</f>
        <v>0</v>
      </c>
      <c r="Z47" s="82">
        <f>IFERROR(VLOOKUP($B47,'[1]DEN3.1'!$H$3:$S$112,10,FALSE),0)</f>
        <v>0</v>
      </c>
      <c r="AA47" s="82">
        <f>IFERROR(VLOOKUP($B47,'[1]DEN3.1'!$H$3:$S$112,11,FALSE),0)</f>
        <v>0</v>
      </c>
      <c r="AB47" s="69"/>
      <c r="AC47" s="69"/>
      <c r="AD47" s="13">
        <f t="shared" si="1"/>
        <v>0</v>
      </c>
    </row>
    <row r="48" spans="1:30" ht="22.5" customHeight="1" thickBot="1" x14ac:dyDescent="0.25">
      <c r="A48" s="333" t="s">
        <v>176</v>
      </c>
      <c r="B48" s="334"/>
      <c r="C48" s="250">
        <f>+D48/Metas!H96</f>
        <v>1.0204081632653061</v>
      </c>
      <c r="D48" s="15">
        <f>+Q48/AD48</f>
        <v>1</v>
      </c>
      <c r="E48" s="48">
        <f>SUM(E38:E47)</f>
        <v>4</v>
      </c>
      <c r="F48" s="48">
        <f t="shared" ref="F48:P48" si="18">SUM(F38:F47)</f>
        <v>4</v>
      </c>
      <c r="G48" s="48">
        <f t="shared" si="18"/>
        <v>3</v>
      </c>
      <c r="H48" s="48">
        <f t="shared" si="18"/>
        <v>4</v>
      </c>
      <c r="I48" s="48">
        <f t="shared" ref="I48:J48" si="19">SUM(I38:I47)</f>
        <v>2</v>
      </c>
      <c r="J48" s="48">
        <f t="shared" si="19"/>
        <v>2</v>
      </c>
      <c r="K48" s="48">
        <f t="shared" ref="K48:L48" si="20">SUM(K38:K47)</f>
        <v>4</v>
      </c>
      <c r="L48" s="48">
        <f t="shared" si="20"/>
        <v>3</v>
      </c>
      <c r="M48" s="48">
        <f t="shared" si="18"/>
        <v>0</v>
      </c>
      <c r="N48" s="48">
        <f t="shared" ref="N48" si="21">SUM(N38:N47)</f>
        <v>3</v>
      </c>
      <c r="O48" s="48">
        <f t="shared" si="18"/>
        <v>0</v>
      </c>
      <c r="P48" s="48">
        <f t="shared" si="18"/>
        <v>0</v>
      </c>
      <c r="Q48" s="10">
        <f>SUM(Q38:Q47)</f>
        <v>29</v>
      </c>
      <c r="R48" s="48">
        <f t="shared" ref="R48:AC48" si="22">SUM(R38:R47)</f>
        <v>4</v>
      </c>
      <c r="S48" s="48">
        <f t="shared" si="22"/>
        <v>4</v>
      </c>
      <c r="T48" s="48">
        <f t="shared" si="22"/>
        <v>3</v>
      </c>
      <c r="U48" s="48">
        <f t="shared" si="22"/>
        <v>4</v>
      </c>
      <c r="V48" s="48">
        <f t="shared" ref="V48:W48" si="23">SUM(V38:V47)</f>
        <v>2</v>
      </c>
      <c r="W48" s="48">
        <f t="shared" si="23"/>
        <v>2</v>
      </c>
      <c r="X48" s="48">
        <f t="shared" ref="X48:Y48" si="24">SUM(X38:X47)</f>
        <v>4</v>
      </c>
      <c r="Y48" s="48">
        <f t="shared" si="24"/>
        <v>3</v>
      </c>
      <c r="Z48" s="48">
        <f t="shared" ref="Z48:AA48" si="25">SUM(Z38:Z47)</f>
        <v>0</v>
      </c>
      <c r="AA48" s="48">
        <f t="shared" si="25"/>
        <v>3</v>
      </c>
      <c r="AB48" s="48">
        <f t="shared" si="22"/>
        <v>0</v>
      </c>
      <c r="AC48" s="48">
        <f t="shared" si="22"/>
        <v>0</v>
      </c>
      <c r="AD48" s="10">
        <f>SUM(AD38:AD47)</f>
        <v>29</v>
      </c>
    </row>
    <row r="49" spans="1:30" ht="15" thickBot="1" x14ac:dyDescent="0.25">
      <c r="A49" s="166" t="s">
        <v>88</v>
      </c>
      <c r="B49" s="165" t="s">
        <v>75</v>
      </c>
      <c r="C49" s="56"/>
      <c r="D49" s="56"/>
      <c r="E49" s="82">
        <f>IFERROR(VLOOKUP($B49,'[1]NUM3.1'!$H$3:$S$112,2,FALSE),0)</f>
        <v>3</v>
      </c>
      <c r="F49" s="82">
        <f>IFERROR(VLOOKUP($B49,'[1]NUM3.1'!$H$3:$S$112,3,FALSE),0)</f>
        <v>2</v>
      </c>
      <c r="G49" s="82">
        <f>IFERROR(VLOOKUP($B49,'[1]NUM3.1'!$H$3:$S$112,4,FALSE),0)</f>
        <v>0</v>
      </c>
      <c r="H49" s="82">
        <f>IFERROR(VLOOKUP($B49,'[1]NUM3.1'!$H$3:$S$112,5,FALSE),0)</f>
        <v>0</v>
      </c>
      <c r="I49" s="82">
        <f>IFERROR(VLOOKUP($B49,'[1]NUM3.1'!$H$3:$S$112,6,FALSE),0)</f>
        <v>0</v>
      </c>
      <c r="J49" s="82">
        <f>IFERROR(VLOOKUP($B49,'[1]NUM3.1'!$H$3:$S$112,7,FALSE),0)</f>
        <v>6</v>
      </c>
      <c r="K49" s="82">
        <f>IFERROR(VLOOKUP($B49,'[1]NUM3.1'!$H$3:$S$112,8,FALSE),0)</f>
        <v>0</v>
      </c>
      <c r="L49" s="82">
        <f>IFERROR(VLOOKUP($B49,'[1]NUM3.1'!$H$3:$S$112,9,FALSE),0)</f>
        <v>3</v>
      </c>
      <c r="M49" s="82">
        <f>IFERROR(VLOOKUP($B49,'[1]NUM3.1'!$H$3:$S$112,10,FALSE),0)</f>
        <v>2</v>
      </c>
      <c r="N49" s="82">
        <f>IFERROR(VLOOKUP($B49,'[1]NUM3.1'!$H$3:$S$112,11,FALSE),0)</f>
        <v>4</v>
      </c>
      <c r="O49" s="69"/>
      <c r="P49" s="69"/>
      <c r="Q49" s="13">
        <f t="shared" si="0"/>
        <v>20</v>
      </c>
      <c r="R49" s="82">
        <f>IFERROR(VLOOKUP($B49,'[1]DEN3.1'!$H$3:$S$112,2,FALSE),0)</f>
        <v>3</v>
      </c>
      <c r="S49" s="82">
        <f>IFERROR(VLOOKUP($B49,'[1]DEN3.1'!$H$3:$S$112,3,FALSE),0)</f>
        <v>2</v>
      </c>
      <c r="T49" s="82">
        <f>IFERROR(VLOOKUP($B49,'[1]DEN3.1'!$H$3:$S$112,4,FALSE),0)</f>
        <v>0</v>
      </c>
      <c r="U49" s="82">
        <f>IFERROR(VLOOKUP($B49,'[1]DEN3.1'!$H$3:$S$112,5,FALSE),0)</f>
        <v>0</v>
      </c>
      <c r="V49" s="82">
        <f>IFERROR(VLOOKUP($B49,'[1]DEN3.1'!$H$3:$S$112,6,FALSE),0)</f>
        <v>0</v>
      </c>
      <c r="W49" s="82">
        <f>IFERROR(VLOOKUP($B49,'[1]DEN3.1'!$H$3:$S$112,7,FALSE),0)</f>
        <v>6</v>
      </c>
      <c r="X49" s="82">
        <f>IFERROR(VLOOKUP($B49,'[1]DEN3.1'!$H$3:$S$112,8,FALSE),0)</f>
        <v>0</v>
      </c>
      <c r="Y49" s="82">
        <f>IFERROR(VLOOKUP($B49,'[1]DEN3.1'!$H$3:$S$112,9,FALSE),0)</f>
        <v>3</v>
      </c>
      <c r="Z49" s="82">
        <f>IFERROR(VLOOKUP($B49,'[1]DEN3.1'!$H$3:$S$112,10,FALSE),0)</f>
        <v>2</v>
      </c>
      <c r="AA49" s="82">
        <f>IFERROR(VLOOKUP($B49,'[1]DEN3.1'!$H$3:$S$112,11,FALSE),0)</f>
        <v>4</v>
      </c>
      <c r="AB49" s="69"/>
      <c r="AC49" s="69"/>
      <c r="AD49" s="13">
        <f t="shared" si="1"/>
        <v>20</v>
      </c>
    </row>
    <row r="50" spans="1:30" ht="15" thickBot="1" x14ac:dyDescent="0.25">
      <c r="A50" s="166" t="s">
        <v>88</v>
      </c>
      <c r="B50" s="165" t="s">
        <v>76</v>
      </c>
      <c r="C50" s="56"/>
      <c r="D50" s="56"/>
      <c r="E50" s="82">
        <f>IFERROR(VLOOKUP($B50,'[1]NUM3.1'!$H$3:$S$112,2,FALSE),0)</f>
        <v>0</v>
      </c>
      <c r="F50" s="82">
        <f>IFERROR(VLOOKUP($B50,'[1]NUM3.1'!$H$3:$S$112,3,FALSE),0)</f>
        <v>0</v>
      </c>
      <c r="G50" s="82">
        <f>IFERROR(VLOOKUP($B50,'[1]NUM3.1'!$H$3:$S$112,4,FALSE),0)</f>
        <v>0</v>
      </c>
      <c r="H50" s="82">
        <f>IFERROR(VLOOKUP($B50,'[1]NUM3.1'!$H$3:$S$112,5,FALSE),0)</f>
        <v>0</v>
      </c>
      <c r="I50" s="82">
        <f>IFERROR(VLOOKUP($B50,'[1]NUM3.1'!$H$3:$S$112,6,FALSE),0)</f>
        <v>0</v>
      </c>
      <c r="J50" s="82">
        <f>IFERROR(VLOOKUP($B50,'[1]NUM3.1'!$H$3:$S$112,7,FALSE),0)</f>
        <v>0</v>
      </c>
      <c r="K50" s="82">
        <f>IFERROR(VLOOKUP($B50,'[1]NUM3.1'!$H$3:$S$112,8,FALSE),0)</f>
        <v>0</v>
      </c>
      <c r="L50" s="82">
        <f>IFERROR(VLOOKUP($B50,'[1]NUM3.1'!$H$3:$S$112,9,FALSE),0)</f>
        <v>0</v>
      </c>
      <c r="M50" s="82">
        <f>IFERROR(VLOOKUP($B50,'[1]NUM3.1'!$H$3:$S$112,10,FALSE),0)</f>
        <v>0</v>
      </c>
      <c r="N50" s="82">
        <f>IFERROR(VLOOKUP($B50,'[1]NUM3.1'!$H$3:$S$112,11,FALSE),0)</f>
        <v>0</v>
      </c>
      <c r="O50" s="69"/>
      <c r="P50" s="69"/>
      <c r="Q50" s="13">
        <f t="shared" si="0"/>
        <v>0</v>
      </c>
      <c r="R50" s="82">
        <f>IFERROR(VLOOKUP($B50,'[1]DEN3.1'!$H$3:$S$112,2,FALSE),0)</f>
        <v>0</v>
      </c>
      <c r="S50" s="82">
        <f>IFERROR(VLOOKUP($B50,'[1]DEN3.1'!$H$3:$S$112,3,FALSE),0)</f>
        <v>0</v>
      </c>
      <c r="T50" s="82">
        <f>IFERROR(VLOOKUP($B50,'[1]DEN3.1'!$H$3:$S$112,4,FALSE),0)</f>
        <v>0</v>
      </c>
      <c r="U50" s="82">
        <f>IFERROR(VLOOKUP($B50,'[1]DEN3.1'!$H$3:$S$112,5,FALSE),0)</f>
        <v>0</v>
      </c>
      <c r="V50" s="82">
        <f>IFERROR(VLOOKUP($B50,'[1]DEN3.1'!$H$3:$S$112,6,FALSE),0)</f>
        <v>0</v>
      </c>
      <c r="W50" s="82">
        <f>IFERROR(VLOOKUP($B50,'[1]DEN3.1'!$H$3:$S$112,7,FALSE),0)</f>
        <v>0</v>
      </c>
      <c r="X50" s="82">
        <f>IFERROR(VLOOKUP($B50,'[1]DEN3.1'!$H$3:$S$112,8,FALSE),0)</f>
        <v>0</v>
      </c>
      <c r="Y50" s="82">
        <f>IFERROR(VLOOKUP($B50,'[1]DEN3.1'!$H$3:$S$112,9,FALSE),0)</f>
        <v>0</v>
      </c>
      <c r="Z50" s="82">
        <f>IFERROR(VLOOKUP($B50,'[1]DEN3.1'!$H$3:$S$112,10,FALSE),0)</f>
        <v>0</v>
      </c>
      <c r="AA50" s="82">
        <f>IFERROR(VLOOKUP($B50,'[1]DEN3.1'!$H$3:$S$112,11,FALSE),0)</f>
        <v>0</v>
      </c>
      <c r="AB50" s="69"/>
      <c r="AC50" s="69"/>
      <c r="AD50" s="13">
        <f t="shared" si="1"/>
        <v>0</v>
      </c>
    </row>
    <row r="51" spans="1:30" ht="15" thickBot="1" x14ac:dyDescent="0.25">
      <c r="A51" s="166" t="s">
        <v>88</v>
      </c>
      <c r="B51" s="165" t="s">
        <v>77</v>
      </c>
      <c r="C51" s="56"/>
      <c r="D51" s="56"/>
      <c r="E51" s="82">
        <f>IFERROR(VLOOKUP($B51,'[1]NUM3.1'!$H$3:$S$112,2,FALSE),0)</f>
        <v>0</v>
      </c>
      <c r="F51" s="82">
        <f>IFERROR(VLOOKUP($B51,'[1]NUM3.1'!$H$3:$S$112,3,FALSE),0)</f>
        <v>0</v>
      </c>
      <c r="G51" s="82">
        <f>IFERROR(VLOOKUP($B51,'[1]NUM3.1'!$H$3:$S$112,4,FALSE),0)</f>
        <v>0</v>
      </c>
      <c r="H51" s="82">
        <f>IFERROR(VLOOKUP($B51,'[1]NUM3.1'!$H$3:$S$112,5,FALSE),0)</f>
        <v>0</v>
      </c>
      <c r="I51" s="82">
        <f>IFERROR(VLOOKUP($B51,'[1]NUM3.1'!$H$3:$S$112,6,FALSE),0)</f>
        <v>0</v>
      </c>
      <c r="J51" s="82">
        <f>IFERROR(VLOOKUP($B51,'[1]NUM3.1'!$H$3:$S$112,7,FALSE),0)</f>
        <v>0</v>
      </c>
      <c r="K51" s="82">
        <f>IFERROR(VLOOKUP($B51,'[1]NUM3.1'!$H$3:$S$112,8,FALSE),0)</f>
        <v>0</v>
      </c>
      <c r="L51" s="82">
        <f>IFERROR(VLOOKUP($B51,'[1]NUM3.1'!$H$3:$S$112,9,FALSE),0)</f>
        <v>0</v>
      </c>
      <c r="M51" s="82">
        <f>IFERROR(VLOOKUP($B51,'[1]NUM3.1'!$H$3:$S$112,10,FALSE),0)</f>
        <v>0</v>
      </c>
      <c r="N51" s="82">
        <f>IFERROR(VLOOKUP($B51,'[1]NUM3.1'!$H$3:$S$112,11,FALSE),0)</f>
        <v>0</v>
      </c>
      <c r="O51" s="69"/>
      <c r="P51" s="69"/>
      <c r="Q51" s="13">
        <f t="shared" si="0"/>
        <v>0</v>
      </c>
      <c r="R51" s="82">
        <f>IFERROR(VLOOKUP($B51,'[1]DEN3.1'!$H$3:$S$112,2,FALSE),0)</f>
        <v>0</v>
      </c>
      <c r="S51" s="82">
        <f>IFERROR(VLOOKUP($B51,'[1]DEN3.1'!$H$3:$S$112,3,FALSE),0)</f>
        <v>0</v>
      </c>
      <c r="T51" s="82">
        <f>IFERROR(VLOOKUP($B51,'[1]DEN3.1'!$H$3:$S$112,4,FALSE),0)</f>
        <v>0</v>
      </c>
      <c r="U51" s="82">
        <f>IFERROR(VLOOKUP($B51,'[1]DEN3.1'!$H$3:$S$112,5,FALSE),0)</f>
        <v>0</v>
      </c>
      <c r="V51" s="82">
        <f>IFERROR(VLOOKUP($B51,'[1]DEN3.1'!$H$3:$S$112,6,FALSE),0)</f>
        <v>0</v>
      </c>
      <c r="W51" s="82">
        <f>IFERROR(VLOOKUP($B51,'[1]DEN3.1'!$H$3:$S$112,7,FALSE),0)</f>
        <v>0</v>
      </c>
      <c r="X51" s="82">
        <f>IFERROR(VLOOKUP($B51,'[1]DEN3.1'!$H$3:$S$112,8,FALSE),0)</f>
        <v>0</v>
      </c>
      <c r="Y51" s="82">
        <f>IFERROR(VLOOKUP($B51,'[1]DEN3.1'!$H$3:$S$112,9,FALSE),0)</f>
        <v>0</v>
      </c>
      <c r="Z51" s="82">
        <f>IFERROR(VLOOKUP($B51,'[1]DEN3.1'!$H$3:$S$112,10,FALSE),0)</f>
        <v>0</v>
      </c>
      <c r="AA51" s="82">
        <f>IFERROR(VLOOKUP($B51,'[1]DEN3.1'!$H$3:$S$112,11,FALSE),0)</f>
        <v>0</v>
      </c>
      <c r="AB51" s="69"/>
      <c r="AC51" s="69"/>
      <c r="AD51" s="13">
        <f t="shared" si="1"/>
        <v>0</v>
      </c>
    </row>
    <row r="52" spans="1:30" ht="15" thickBot="1" x14ac:dyDescent="0.25">
      <c r="A52" s="166" t="s">
        <v>88</v>
      </c>
      <c r="B52" s="165" t="s">
        <v>78</v>
      </c>
      <c r="C52" s="56"/>
      <c r="D52" s="56"/>
      <c r="E52" s="82">
        <f>IFERROR(VLOOKUP($B52,'[1]NUM3.1'!$H$3:$S$112,2,FALSE),0)</f>
        <v>0</v>
      </c>
      <c r="F52" s="82">
        <f>IFERROR(VLOOKUP($B52,'[1]NUM3.1'!$H$3:$S$112,3,FALSE),0)</f>
        <v>0</v>
      </c>
      <c r="G52" s="82">
        <f>IFERROR(VLOOKUP($B52,'[1]NUM3.1'!$H$3:$S$112,4,FALSE),0)</f>
        <v>0</v>
      </c>
      <c r="H52" s="82">
        <f>IFERROR(VLOOKUP($B52,'[1]NUM3.1'!$H$3:$S$112,5,FALSE),0)</f>
        <v>0</v>
      </c>
      <c r="I52" s="82">
        <f>IFERROR(VLOOKUP($B52,'[1]NUM3.1'!$H$3:$S$112,6,FALSE),0)</f>
        <v>0</v>
      </c>
      <c r="J52" s="82">
        <f>IFERROR(VLOOKUP($B52,'[1]NUM3.1'!$H$3:$S$112,7,FALSE),0)</f>
        <v>0</v>
      </c>
      <c r="K52" s="82">
        <f>IFERROR(VLOOKUP($B52,'[1]NUM3.1'!$H$3:$S$112,8,FALSE),0)</f>
        <v>0</v>
      </c>
      <c r="L52" s="82">
        <f>IFERROR(VLOOKUP($B52,'[1]NUM3.1'!$H$3:$S$112,9,FALSE),0)</f>
        <v>0</v>
      </c>
      <c r="M52" s="82">
        <f>IFERROR(VLOOKUP($B52,'[1]NUM3.1'!$H$3:$S$112,10,FALSE),0)</f>
        <v>0</v>
      </c>
      <c r="N52" s="82">
        <f>IFERROR(VLOOKUP($B52,'[1]NUM3.1'!$H$3:$S$112,11,FALSE),0)</f>
        <v>0</v>
      </c>
      <c r="O52" s="69"/>
      <c r="P52" s="69"/>
      <c r="Q52" s="13">
        <f t="shared" si="0"/>
        <v>0</v>
      </c>
      <c r="R52" s="82">
        <f>IFERROR(VLOOKUP($B52,'[1]DEN3.1'!$H$3:$S$112,2,FALSE),0)</f>
        <v>0</v>
      </c>
      <c r="S52" s="82">
        <f>IFERROR(VLOOKUP($B52,'[1]DEN3.1'!$H$3:$S$112,3,FALSE),0)</f>
        <v>0</v>
      </c>
      <c r="T52" s="82">
        <f>IFERROR(VLOOKUP($B52,'[1]DEN3.1'!$H$3:$S$112,4,FALSE),0)</f>
        <v>0</v>
      </c>
      <c r="U52" s="82">
        <f>IFERROR(VLOOKUP($B52,'[1]DEN3.1'!$H$3:$S$112,5,FALSE),0)</f>
        <v>0</v>
      </c>
      <c r="V52" s="82">
        <f>IFERROR(VLOOKUP($B52,'[1]DEN3.1'!$H$3:$S$112,6,FALSE),0)</f>
        <v>0</v>
      </c>
      <c r="W52" s="82">
        <f>IFERROR(VLOOKUP($B52,'[1]DEN3.1'!$H$3:$S$112,7,FALSE),0)</f>
        <v>0</v>
      </c>
      <c r="X52" s="82">
        <f>IFERROR(VLOOKUP($B52,'[1]DEN3.1'!$H$3:$S$112,8,FALSE),0)</f>
        <v>0</v>
      </c>
      <c r="Y52" s="82">
        <f>IFERROR(VLOOKUP($B52,'[1]DEN3.1'!$H$3:$S$112,9,FALSE),0)</f>
        <v>0</v>
      </c>
      <c r="Z52" s="82">
        <f>IFERROR(VLOOKUP($B52,'[1]DEN3.1'!$H$3:$S$112,10,FALSE),0)</f>
        <v>0</v>
      </c>
      <c r="AA52" s="82">
        <f>IFERROR(VLOOKUP($B52,'[1]DEN3.1'!$H$3:$S$112,11,FALSE),0)</f>
        <v>0</v>
      </c>
      <c r="AB52" s="69"/>
      <c r="AC52" s="69"/>
      <c r="AD52" s="13">
        <f t="shared" si="1"/>
        <v>0</v>
      </c>
    </row>
    <row r="53" spans="1:30" ht="15" thickBot="1" x14ac:dyDescent="0.25">
      <c r="A53" s="166" t="s">
        <v>88</v>
      </c>
      <c r="B53" s="165" t="s">
        <v>79</v>
      </c>
      <c r="C53" s="56"/>
      <c r="D53" s="56"/>
      <c r="E53" s="82">
        <f>IFERROR(VLOOKUP($B53,'[1]NUM3.1'!$H$3:$S$112,2,FALSE),0)</f>
        <v>0</v>
      </c>
      <c r="F53" s="82">
        <f>IFERROR(VLOOKUP($B53,'[1]NUM3.1'!$H$3:$S$112,3,FALSE),0)</f>
        <v>0</v>
      </c>
      <c r="G53" s="82">
        <f>IFERROR(VLOOKUP($B53,'[1]NUM3.1'!$H$3:$S$112,4,FALSE),0)</f>
        <v>0</v>
      </c>
      <c r="H53" s="82">
        <f>IFERROR(VLOOKUP($B53,'[1]NUM3.1'!$H$3:$S$112,5,FALSE),0)</f>
        <v>0</v>
      </c>
      <c r="I53" s="82">
        <f>IFERROR(VLOOKUP($B53,'[1]NUM3.1'!$H$3:$S$112,6,FALSE),0)</f>
        <v>0</v>
      </c>
      <c r="J53" s="82">
        <f>IFERROR(VLOOKUP($B53,'[1]NUM3.1'!$H$3:$S$112,7,FALSE),0)</f>
        <v>0</v>
      </c>
      <c r="K53" s="82">
        <f>IFERROR(VLOOKUP($B53,'[1]NUM3.1'!$H$3:$S$112,8,FALSE),0)</f>
        <v>0</v>
      </c>
      <c r="L53" s="82">
        <f>IFERROR(VLOOKUP($B53,'[1]NUM3.1'!$H$3:$S$112,9,FALSE),0)</f>
        <v>0</v>
      </c>
      <c r="M53" s="82">
        <f>IFERROR(VLOOKUP($B53,'[1]NUM3.1'!$H$3:$S$112,10,FALSE),0)</f>
        <v>0</v>
      </c>
      <c r="N53" s="82">
        <f>IFERROR(VLOOKUP($B53,'[1]NUM3.1'!$H$3:$S$112,11,FALSE),0)</f>
        <v>0</v>
      </c>
      <c r="O53" s="69"/>
      <c r="P53" s="69"/>
      <c r="Q53" s="13">
        <f t="shared" si="0"/>
        <v>0</v>
      </c>
      <c r="R53" s="82">
        <f>IFERROR(VLOOKUP($B53,'[1]DEN3.1'!$H$3:$S$112,2,FALSE),0)</f>
        <v>0</v>
      </c>
      <c r="S53" s="82">
        <f>IFERROR(VLOOKUP($B53,'[1]DEN3.1'!$H$3:$S$112,3,FALSE),0)</f>
        <v>0</v>
      </c>
      <c r="T53" s="82">
        <f>IFERROR(VLOOKUP($B53,'[1]DEN3.1'!$H$3:$S$112,4,FALSE),0)</f>
        <v>0</v>
      </c>
      <c r="U53" s="82">
        <f>IFERROR(VLOOKUP($B53,'[1]DEN3.1'!$H$3:$S$112,5,FALSE),0)</f>
        <v>0</v>
      </c>
      <c r="V53" s="82">
        <f>IFERROR(VLOOKUP($B53,'[1]DEN3.1'!$H$3:$S$112,6,FALSE),0)</f>
        <v>0</v>
      </c>
      <c r="W53" s="82">
        <f>IFERROR(VLOOKUP($B53,'[1]DEN3.1'!$H$3:$S$112,7,FALSE),0)</f>
        <v>0</v>
      </c>
      <c r="X53" s="82">
        <f>IFERROR(VLOOKUP($B53,'[1]DEN3.1'!$H$3:$S$112,8,FALSE),0)</f>
        <v>0</v>
      </c>
      <c r="Y53" s="82">
        <f>IFERROR(VLOOKUP($B53,'[1]DEN3.1'!$H$3:$S$112,9,FALSE),0)</f>
        <v>0</v>
      </c>
      <c r="Z53" s="82">
        <f>IFERROR(VLOOKUP($B53,'[1]DEN3.1'!$H$3:$S$112,10,FALSE),0)</f>
        <v>0</v>
      </c>
      <c r="AA53" s="82">
        <f>IFERROR(VLOOKUP($B53,'[1]DEN3.1'!$H$3:$S$112,11,FALSE),0)</f>
        <v>0</v>
      </c>
      <c r="AB53" s="69"/>
      <c r="AC53" s="69"/>
      <c r="AD53" s="13">
        <f t="shared" si="1"/>
        <v>0</v>
      </c>
    </row>
    <row r="54" spans="1:30" ht="15" thickBot="1" x14ac:dyDescent="0.25">
      <c r="A54" s="166" t="s">
        <v>88</v>
      </c>
      <c r="B54" s="165" t="s">
        <v>80</v>
      </c>
      <c r="C54" s="56"/>
      <c r="D54" s="56"/>
      <c r="E54" s="82">
        <f>IFERROR(VLOOKUP($B54,'[1]NUM3.1'!$H$3:$S$112,2,FALSE),0)</f>
        <v>0</v>
      </c>
      <c r="F54" s="82">
        <f>IFERROR(VLOOKUP($B54,'[1]NUM3.1'!$H$3:$S$112,3,FALSE),0)</f>
        <v>0</v>
      </c>
      <c r="G54" s="82">
        <f>IFERROR(VLOOKUP($B54,'[1]NUM3.1'!$H$3:$S$112,4,FALSE),0)</f>
        <v>0</v>
      </c>
      <c r="H54" s="82">
        <f>IFERROR(VLOOKUP($B54,'[1]NUM3.1'!$H$3:$S$112,5,FALSE),0)</f>
        <v>0</v>
      </c>
      <c r="I54" s="82">
        <f>IFERROR(VLOOKUP($B54,'[1]NUM3.1'!$H$3:$S$112,6,FALSE),0)</f>
        <v>0</v>
      </c>
      <c r="J54" s="82">
        <f>IFERROR(VLOOKUP($B54,'[1]NUM3.1'!$H$3:$S$112,7,FALSE),0)</f>
        <v>0</v>
      </c>
      <c r="K54" s="82">
        <f>IFERROR(VLOOKUP($B54,'[1]NUM3.1'!$H$3:$S$112,8,FALSE),0)</f>
        <v>0</v>
      </c>
      <c r="L54" s="82">
        <f>IFERROR(VLOOKUP($B54,'[1]NUM3.1'!$H$3:$S$112,9,FALSE),0)</f>
        <v>0</v>
      </c>
      <c r="M54" s="82">
        <f>IFERROR(VLOOKUP($B54,'[1]NUM3.1'!$H$3:$S$112,10,FALSE),0)</f>
        <v>0</v>
      </c>
      <c r="N54" s="82">
        <f>IFERROR(VLOOKUP($B54,'[1]NUM3.1'!$H$3:$S$112,11,FALSE),0)</f>
        <v>0</v>
      </c>
      <c r="O54" s="69"/>
      <c r="P54" s="69"/>
      <c r="Q54" s="13">
        <f t="shared" si="0"/>
        <v>0</v>
      </c>
      <c r="R54" s="82">
        <f>IFERROR(VLOOKUP($B54,'[1]DEN3.1'!$H$3:$S$112,2,FALSE),0)</f>
        <v>0</v>
      </c>
      <c r="S54" s="82">
        <f>IFERROR(VLOOKUP($B54,'[1]DEN3.1'!$H$3:$S$112,3,FALSE),0)</f>
        <v>0</v>
      </c>
      <c r="T54" s="82">
        <f>IFERROR(VLOOKUP($B54,'[1]DEN3.1'!$H$3:$S$112,4,FALSE),0)</f>
        <v>0</v>
      </c>
      <c r="U54" s="82">
        <f>IFERROR(VLOOKUP($B54,'[1]DEN3.1'!$H$3:$S$112,5,FALSE),0)</f>
        <v>0</v>
      </c>
      <c r="V54" s="82">
        <f>IFERROR(VLOOKUP($B54,'[1]DEN3.1'!$H$3:$S$112,6,FALSE),0)</f>
        <v>0</v>
      </c>
      <c r="W54" s="82">
        <f>IFERROR(VLOOKUP($B54,'[1]DEN3.1'!$H$3:$S$112,7,FALSE),0)</f>
        <v>0</v>
      </c>
      <c r="X54" s="82">
        <f>IFERROR(VLOOKUP($B54,'[1]DEN3.1'!$H$3:$S$112,8,FALSE),0)</f>
        <v>0</v>
      </c>
      <c r="Y54" s="82">
        <f>IFERROR(VLOOKUP($B54,'[1]DEN3.1'!$H$3:$S$112,9,FALSE),0)</f>
        <v>0</v>
      </c>
      <c r="Z54" s="82">
        <f>IFERROR(VLOOKUP($B54,'[1]DEN3.1'!$H$3:$S$112,10,FALSE),0)</f>
        <v>0</v>
      </c>
      <c r="AA54" s="82">
        <f>IFERROR(VLOOKUP($B54,'[1]DEN3.1'!$H$3:$S$112,11,FALSE),0)</f>
        <v>0</v>
      </c>
      <c r="AB54" s="69"/>
      <c r="AC54" s="69"/>
      <c r="AD54" s="13">
        <f t="shared" si="1"/>
        <v>0</v>
      </c>
    </row>
    <row r="55" spans="1:30" ht="15" thickBot="1" x14ac:dyDescent="0.25">
      <c r="A55" s="166" t="s">
        <v>88</v>
      </c>
      <c r="B55" s="165" t="s">
        <v>81</v>
      </c>
      <c r="C55" s="56"/>
      <c r="D55" s="56"/>
      <c r="E55" s="82">
        <f>IFERROR(VLOOKUP($B55,'[1]NUM3.1'!$H$3:$S$112,2,FALSE),0)</f>
        <v>0</v>
      </c>
      <c r="F55" s="82">
        <f>IFERROR(VLOOKUP($B55,'[1]NUM3.1'!$H$3:$S$112,3,FALSE),0)</f>
        <v>0</v>
      </c>
      <c r="G55" s="82">
        <f>IFERROR(VLOOKUP($B55,'[1]NUM3.1'!$H$3:$S$112,4,FALSE),0)</f>
        <v>0</v>
      </c>
      <c r="H55" s="82">
        <f>IFERROR(VLOOKUP($B55,'[1]NUM3.1'!$H$3:$S$112,5,FALSE),0)</f>
        <v>0</v>
      </c>
      <c r="I55" s="82">
        <f>IFERROR(VLOOKUP($B55,'[1]NUM3.1'!$H$3:$S$112,6,FALSE),0)</f>
        <v>0</v>
      </c>
      <c r="J55" s="82">
        <f>IFERROR(VLOOKUP($B55,'[1]NUM3.1'!$H$3:$S$112,7,FALSE),0)</f>
        <v>0</v>
      </c>
      <c r="K55" s="82">
        <f>IFERROR(VLOOKUP($B55,'[1]NUM3.1'!$H$3:$S$112,8,FALSE),0)</f>
        <v>0</v>
      </c>
      <c r="L55" s="82">
        <f>IFERROR(VLOOKUP($B55,'[1]NUM3.1'!$H$3:$S$112,9,FALSE),0)</f>
        <v>0</v>
      </c>
      <c r="M55" s="82">
        <f>IFERROR(VLOOKUP($B55,'[1]NUM3.1'!$H$3:$S$112,10,FALSE),0)</f>
        <v>0</v>
      </c>
      <c r="N55" s="82">
        <f>IFERROR(VLOOKUP($B55,'[1]NUM3.1'!$H$3:$S$112,11,FALSE),0)</f>
        <v>0</v>
      </c>
      <c r="O55" s="69"/>
      <c r="P55" s="69"/>
      <c r="Q55" s="13">
        <f t="shared" si="0"/>
        <v>0</v>
      </c>
      <c r="R55" s="82">
        <f>IFERROR(VLOOKUP($B55,'[1]DEN3.1'!$H$3:$S$112,2,FALSE),0)</f>
        <v>0</v>
      </c>
      <c r="S55" s="82">
        <f>IFERROR(VLOOKUP($B55,'[1]DEN3.1'!$H$3:$S$112,3,FALSE),0)</f>
        <v>0</v>
      </c>
      <c r="T55" s="82">
        <f>IFERROR(VLOOKUP($B55,'[1]DEN3.1'!$H$3:$S$112,4,FALSE),0)</f>
        <v>0</v>
      </c>
      <c r="U55" s="82">
        <f>IFERROR(VLOOKUP($B55,'[1]DEN3.1'!$H$3:$S$112,5,FALSE),0)</f>
        <v>0</v>
      </c>
      <c r="V55" s="82">
        <f>IFERROR(VLOOKUP($B55,'[1]DEN3.1'!$H$3:$S$112,6,FALSE),0)</f>
        <v>0</v>
      </c>
      <c r="W55" s="82">
        <f>IFERROR(VLOOKUP($B55,'[1]DEN3.1'!$H$3:$S$112,7,FALSE),0)</f>
        <v>0</v>
      </c>
      <c r="X55" s="82">
        <f>IFERROR(VLOOKUP($B55,'[1]DEN3.1'!$H$3:$S$112,8,FALSE),0)</f>
        <v>0</v>
      </c>
      <c r="Y55" s="82">
        <f>IFERROR(VLOOKUP($B55,'[1]DEN3.1'!$H$3:$S$112,9,FALSE),0)</f>
        <v>0</v>
      </c>
      <c r="Z55" s="82">
        <f>IFERROR(VLOOKUP($B55,'[1]DEN3.1'!$H$3:$S$112,10,FALSE),0)</f>
        <v>0</v>
      </c>
      <c r="AA55" s="82">
        <f>IFERROR(VLOOKUP($B55,'[1]DEN3.1'!$H$3:$S$112,11,FALSE),0)</f>
        <v>0</v>
      </c>
      <c r="AB55" s="69"/>
      <c r="AC55" s="69"/>
      <c r="AD55" s="13">
        <f t="shared" si="1"/>
        <v>0</v>
      </c>
    </row>
    <row r="56" spans="1:30" ht="15" thickBot="1" x14ac:dyDescent="0.25">
      <c r="A56" s="166" t="s">
        <v>88</v>
      </c>
      <c r="B56" s="165" t="s">
        <v>82</v>
      </c>
      <c r="C56" s="56"/>
      <c r="D56" s="56"/>
      <c r="E56" s="82">
        <f>IFERROR(VLOOKUP($B56,'[1]NUM3.1'!$H$3:$S$112,2,FALSE),0)</f>
        <v>0</v>
      </c>
      <c r="F56" s="82">
        <f>IFERROR(VLOOKUP($B56,'[1]NUM3.1'!$H$3:$S$112,3,FALSE),0)</f>
        <v>0</v>
      </c>
      <c r="G56" s="82">
        <f>IFERROR(VLOOKUP($B56,'[1]NUM3.1'!$H$3:$S$112,4,FALSE),0)</f>
        <v>0</v>
      </c>
      <c r="H56" s="82">
        <f>IFERROR(VLOOKUP($B56,'[1]NUM3.1'!$H$3:$S$112,5,FALSE),0)</f>
        <v>0</v>
      </c>
      <c r="I56" s="82">
        <f>IFERROR(VLOOKUP($B56,'[1]NUM3.1'!$H$3:$S$112,6,FALSE),0)</f>
        <v>0</v>
      </c>
      <c r="J56" s="82">
        <f>IFERROR(VLOOKUP($B56,'[1]NUM3.1'!$H$3:$S$112,7,FALSE),0)</f>
        <v>0</v>
      </c>
      <c r="K56" s="82">
        <f>IFERROR(VLOOKUP($B56,'[1]NUM3.1'!$H$3:$S$112,8,FALSE),0)</f>
        <v>0</v>
      </c>
      <c r="L56" s="82">
        <f>IFERROR(VLOOKUP($B56,'[1]NUM3.1'!$H$3:$S$112,9,FALSE),0)</f>
        <v>0</v>
      </c>
      <c r="M56" s="82">
        <f>IFERROR(VLOOKUP($B56,'[1]NUM3.1'!$H$3:$S$112,10,FALSE),0)</f>
        <v>0</v>
      </c>
      <c r="N56" s="82">
        <f>IFERROR(VLOOKUP($B56,'[1]NUM3.1'!$H$3:$S$112,11,FALSE),0)</f>
        <v>0</v>
      </c>
      <c r="O56" s="69"/>
      <c r="P56" s="69"/>
      <c r="Q56" s="13">
        <f t="shared" si="0"/>
        <v>0</v>
      </c>
      <c r="R56" s="82">
        <f>IFERROR(VLOOKUP($B56,'[1]DEN3.1'!$H$3:$S$112,2,FALSE),0)</f>
        <v>0</v>
      </c>
      <c r="S56" s="82">
        <f>IFERROR(VLOOKUP($B56,'[1]DEN3.1'!$H$3:$S$112,3,FALSE),0)</f>
        <v>0</v>
      </c>
      <c r="T56" s="82">
        <f>IFERROR(VLOOKUP($B56,'[1]DEN3.1'!$H$3:$S$112,4,FALSE),0)</f>
        <v>0</v>
      </c>
      <c r="U56" s="82">
        <f>IFERROR(VLOOKUP($B56,'[1]DEN3.1'!$H$3:$S$112,5,FALSE),0)</f>
        <v>0</v>
      </c>
      <c r="V56" s="82">
        <f>IFERROR(VLOOKUP($B56,'[1]DEN3.1'!$H$3:$S$112,6,FALSE),0)</f>
        <v>0</v>
      </c>
      <c r="W56" s="82">
        <f>IFERROR(VLOOKUP($B56,'[1]DEN3.1'!$H$3:$S$112,7,FALSE),0)</f>
        <v>0</v>
      </c>
      <c r="X56" s="82">
        <f>IFERROR(VLOOKUP($B56,'[1]DEN3.1'!$H$3:$S$112,8,FALSE),0)</f>
        <v>0</v>
      </c>
      <c r="Y56" s="82">
        <f>IFERROR(VLOOKUP($B56,'[1]DEN3.1'!$H$3:$S$112,9,FALSE),0)</f>
        <v>0</v>
      </c>
      <c r="Z56" s="82">
        <f>IFERROR(VLOOKUP($B56,'[1]DEN3.1'!$H$3:$S$112,10,FALSE),0)</f>
        <v>0</v>
      </c>
      <c r="AA56" s="82">
        <f>IFERROR(VLOOKUP($B56,'[1]DEN3.1'!$H$3:$S$112,11,FALSE),0)</f>
        <v>0</v>
      </c>
      <c r="AB56" s="69"/>
      <c r="AC56" s="69"/>
      <c r="AD56" s="13">
        <f t="shared" si="1"/>
        <v>0</v>
      </c>
    </row>
    <row r="57" spans="1:30" ht="15" thickBot="1" x14ac:dyDescent="0.25">
      <c r="A57" s="166" t="s">
        <v>88</v>
      </c>
      <c r="B57" s="165" t="s">
        <v>83</v>
      </c>
      <c r="C57" s="56"/>
      <c r="D57" s="56"/>
      <c r="E57" s="82">
        <f>IFERROR(VLOOKUP($B57,'[1]NUM3.1'!$H$3:$S$112,2,FALSE),0)</f>
        <v>0</v>
      </c>
      <c r="F57" s="82">
        <f>IFERROR(VLOOKUP($B57,'[1]NUM3.1'!$H$3:$S$112,3,FALSE),0)</f>
        <v>0</v>
      </c>
      <c r="G57" s="82">
        <f>IFERROR(VLOOKUP($B57,'[1]NUM3.1'!$H$3:$S$112,4,FALSE),0)</f>
        <v>0</v>
      </c>
      <c r="H57" s="82">
        <f>IFERROR(VLOOKUP($B57,'[1]NUM3.1'!$H$3:$S$112,5,FALSE),0)</f>
        <v>0</v>
      </c>
      <c r="I57" s="82">
        <f>IFERROR(VLOOKUP($B57,'[1]NUM3.1'!$H$3:$S$112,6,FALSE),0)</f>
        <v>2</v>
      </c>
      <c r="J57" s="82">
        <f>IFERROR(VLOOKUP($B57,'[1]NUM3.1'!$H$3:$S$112,7,FALSE),0)</f>
        <v>0</v>
      </c>
      <c r="K57" s="82">
        <f>IFERROR(VLOOKUP($B57,'[1]NUM3.1'!$H$3:$S$112,8,FALSE),0)</f>
        <v>0</v>
      </c>
      <c r="L57" s="82">
        <f>IFERROR(VLOOKUP($B57,'[1]NUM3.1'!$H$3:$S$112,9,FALSE),0)</f>
        <v>0</v>
      </c>
      <c r="M57" s="82">
        <f>IFERROR(VLOOKUP($B57,'[1]NUM3.1'!$H$3:$S$112,10,FALSE),0)</f>
        <v>0</v>
      </c>
      <c r="N57" s="82">
        <f>IFERROR(VLOOKUP($B57,'[1]NUM3.1'!$H$3:$S$112,11,FALSE),0)</f>
        <v>0</v>
      </c>
      <c r="O57" s="69"/>
      <c r="P57" s="69"/>
      <c r="Q57" s="13">
        <f t="shared" si="0"/>
        <v>2</v>
      </c>
      <c r="R57" s="82">
        <f>IFERROR(VLOOKUP($B57,'[1]DEN3.1'!$H$3:$S$112,2,FALSE),0)</f>
        <v>0</v>
      </c>
      <c r="S57" s="82">
        <f>IFERROR(VLOOKUP($B57,'[1]DEN3.1'!$H$3:$S$112,3,FALSE),0)</f>
        <v>0</v>
      </c>
      <c r="T57" s="82">
        <f>IFERROR(VLOOKUP($B57,'[1]DEN3.1'!$H$3:$S$112,4,FALSE),0)</f>
        <v>0</v>
      </c>
      <c r="U57" s="82">
        <f>IFERROR(VLOOKUP($B57,'[1]DEN3.1'!$H$3:$S$112,5,FALSE),0)</f>
        <v>0</v>
      </c>
      <c r="V57" s="82">
        <f>IFERROR(VLOOKUP($B57,'[1]DEN3.1'!$H$3:$S$112,6,FALSE),0)</f>
        <v>2</v>
      </c>
      <c r="W57" s="82">
        <f>IFERROR(VLOOKUP($B57,'[1]DEN3.1'!$H$3:$S$112,7,FALSE),0)</f>
        <v>0</v>
      </c>
      <c r="X57" s="82">
        <f>IFERROR(VLOOKUP($B57,'[1]DEN3.1'!$H$3:$S$112,8,FALSE),0)</f>
        <v>0</v>
      </c>
      <c r="Y57" s="82">
        <f>IFERROR(VLOOKUP($B57,'[1]DEN3.1'!$H$3:$S$112,9,FALSE),0)</f>
        <v>0</v>
      </c>
      <c r="Z57" s="82">
        <f>IFERROR(VLOOKUP($B57,'[1]DEN3.1'!$H$3:$S$112,10,FALSE),0)</f>
        <v>0</v>
      </c>
      <c r="AA57" s="82">
        <f>IFERROR(VLOOKUP($B57,'[1]DEN3.1'!$H$3:$S$112,11,FALSE),0)</f>
        <v>0</v>
      </c>
      <c r="AB57" s="69"/>
      <c r="AC57" s="69"/>
      <c r="AD57" s="13">
        <f t="shared" si="1"/>
        <v>2</v>
      </c>
    </row>
    <row r="58" spans="1:30" ht="15" thickBot="1" x14ac:dyDescent="0.25">
      <c r="A58" s="166" t="s">
        <v>88</v>
      </c>
      <c r="B58" s="165" t="s">
        <v>84</v>
      </c>
      <c r="C58" s="56"/>
      <c r="D58" s="56"/>
      <c r="E58" s="82">
        <f>IFERROR(VLOOKUP($B58,'[1]NUM3.1'!$H$3:$S$112,2,FALSE),0)</f>
        <v>0</v>
      </c>
      <c r="F58" s="82">
        <f>IFERROR(VLOOKUP($B58,'[1]NUM3.1'!$H$3:$S$112,3,FALSE),0)</f>
        <v>0</v>
      </c>
      <c r="G58" s="82">
        <f>IFERROR(VLOOKUP($B58,'[1]NUM3.1'!$H$3:$S$112,4,FALSE),0)</f>
        <v>0</v>
      </c>
      <c r="H58" s="82">
        <f>IFERROR(VLOOKUP($B58,'[1]NUM3.1'!$H$3:$S$112,5,FALSE),0)</f>
        <v>0</v>
      </c>
      <c r="I58" s="82">
        <f>IFERROR(VLOOKUP($B58,'[1]NUM3.1'!$H$3:$S$112,6,FALSE),0)</f>
        <v>0</v>
      </c>
      <c r="J58" s="82">
        <f>IFERROR(VLOOKUP($B58,'[1]NUM3.1'!$H$3:$S$112,7,FALSE),0)</f>
        <v>0</v>
      </c>
      <c r="K58" s="82">
        <f>IFERROR(VLOOKUP($B58,'[1]NUM3.1'!$H$3:$S$112,8,FALSE),0)</f>
        <v>0</v>
      </c>
      <c r="L58" s="82">
        <f>IFERROR(VLOOKUP($B58,'[1]NUM3.1'!$H$3:$S$112,9,FALSE),0)</f>
        <v>0</v>
      </c>
      <c r="M58" s="82">
        <f>IFERROR(VLOOKUP($B58,'[1]NUM3.1'!$H$3:$S$112,10,FALSE),0)</f>
        <v>0</v>
      </c>
      <c r="N58" s="82">
        <f>IFERROR(VLOOKUP($B58,'[1]NUM3.1'!$H$3:$S$112,11,FALSE),0)</f>
        <v>0</v>
      </c>
      <c r="O58" s="69"/>
      <c r="P58" s="69"/>
      <c r="Q58" s="13">
        <f t="shared" si="0"/>
        <v>0</v>
      </c>
      <c r="R58" s="82">
        <f>IFERROR(VLOOKUP($B58,'[1]DEN3.1'!$H$3:$S$112,2,FALSE),0)</f>
        <v>0</v>
      </c>
      <c r="S58" s="82">
        <f>IFERROR(VLOOKUP($B58,'[1]DEN3.1'!$H$3:$S$112,3,FALSE),0)</f>
        <v>0</v>
      </c>
      <c r="T58" s="82">
        <f>IFERROR(VLOOKUP($B58,'[1]DEN3.1'!$H$3:$S$112,4,FALSE),0)</f>
        <v>0</v>
      </c>
      <c r="U58" s="82">
        <f>IFERROR(VLOOKUP($B58,'[1]DEN3.1'!$H$3:$S$112,5,FALSE),0)</f>
        <v>0</v>
      </c>
      <c r="V58" s="82">
        <f>IFERROR(VLOOKUP($B58,'[1]DEN3.1'!$H$3:$S$112,6,FALSE),0)</f>
        <v>0</v>
      </c>
      <c r="W58" s="82">
        <f>IFERROR(VLOOKUP($B58,'[1]DEN3.1'!$H$3:$S$112,7,FALSE),0)</f>
        <v>0</v>
      </c>
      <c r="X58" s="82">
        <f>IFERROR(VLOOKUP($B58,'[1]DEN3.1'!$H$3:$S$112,8,FALSE),0)</f>
        <v>0</v>
      </c>
      <c r="Y58" s="82">
        <f>IFERROR(VLOOKUP($B58,'[1]DEN3.1'!$H$3:$S$112,9,FALSE),0)</f>
        <v>0</v>
      </c>
      <c r="Z58" s="82">
        <f>IFERROR(VLOOKUP($B58,'[1]DEN3.1'!$H$3:$S$112,10,FALSE),0)</f>
        <v>0</v>
      </c>
      <c r="AA58" s="82">
        <f>IFERROR(VLOOKUP($B58,'[1]DEN3.1'!$H$3:$S$112,11,FALSE),0)</f>
        <v>0</v>
      </c>
      <c r="AB58" s="69"/>
      <c r="AC58" s="69"/>
      <c r="AD58" s="13">
        <f t="shared" si="1"/>
        <v>0</v>
      </c>
    </row>
    <row r="59" spans="1:30" ht="15" thickBot="1" x14ac:dyDescent="0.25">
      <c r="A59" s="166" t="s">
        <v>88</v>
      </c>
      <c r="B59" s="165" t="s">
        <v>85</v>
      </c>
      <c r="C59" s="56"/>
      <c r="D59" s="56"/>
      <c r="E59" s="82">
        <f>IFERROR(VLOOKUP($B59,'[1]NUM3.1'!$H$3:$S$112,2,FALSE),0)</f>
        <v>0</v>
      </c>
      <c r="F59" s="82">
        <f>IFERROR(VLOOKUP($B59,'[1]NUM3.1'!$H$3:$S$112,3,FALSE),0)</f>
        <v>0</v>
      </c>
      <c r="G59" s="82">
        <f>IFERROR(VLOOKUP($B59,'[1]NUM3.1'!$H$3:$S$112,4,FALSE),0)</f>
        <v>0</v>
      </c>
      <c r="H59" s="82">
        <f>IFERROR(VLOOKUP($B59,'[1]NUM3.1'!$H$3:$S$112,5,FALSE),0)</f>
        <v>0</v>
      </c>
      <c r="I59" s="82">
        <f>IFERROR(VLOOKUP($B59,'[1]NUM3.1'!$H$3:$S$112,6,FALSE),0)</f>
        <v>0</v>
      </c>
      <c r="J59" s="82">
        <f>IFERROR(VLOOKUP($B59,'[1]NUM3.1'!$H$3:$S$112,7,FALSE),0)</f>
        <v>0</v>
      </c>
      <c r="K59" s="82">
        <f>IFERROR(VLOOKUP($B59,'[1]NUM3.1'!$H$3:$S$112,8,FALSE),0)</f>
        <v>0</v>
      </c>
      <c r="L59" s="82">
        <f>IFERROR(VLOOKUP($B59,'[1]NUM3.1'!$H$3:$S$112,9,FALSE),0)</f>
        <v>0</v>
      </c>
      <c r="M59" s="82">
        <f>IFERROR(VLOOKUP($B59,'[1]NUM3.1'!$H$3:$S$112,10,FALSE),0)</f>
        <v>0</v>
      </c>
      <c r="N59" s="82">
        <f>IFERROR(VLOOKUP($B59,'[1]NUM3.1'!$H$3:$S$112,11,FALSE),0)</f>
        <v>0</v>
      </c>
      <c r="O59" s="69"/>
      <c r="P59" s="69"/>
      <c r="Q59" s="13">
        <f t="shared" si="0"/>
        <v>0</v>
      </c>
      <c r="R59" s="82">
        <f>IFERROR(VLOOKUP($B59,'[1]DEN3.1'!$H$3:$S$112,2,FALSE),0)</f>
        <v>0</v>
      </c>
      <c r="S59" s="82">
        <f>IFERROR(VLOOKUP($B59,'[1]DEN3.1'!$H$3:$S$112,3,FALSE),0)</f>
        <v>0</v>
      </c>
      <c r="T59" s="82">
        <f>IFERROR(VLOOKUP($B59,'[1]DEN3.1'!$H$3:$S$112,4,FALSE),0)</f>
        <v>0</v>
      </c>
      <c r="U59" s="82">
        <f>IFERROR(VLOOKUP($B59,'[1]DEN3.1'!$H$3:$S$112,5,FALSE),0)</f>
        <v>0</v>
      </c>
      <c r="V59" s="82">
        <f>IFERROR(VLOOKUP($B59,'[1]DEN3.1'!$H$3:$S$112,6,FALSE),0)</f>
        <v>0</v>
      </c>
      <c r="W59" s="82">
        <f>IFERROR(VLOOKUP($B59,'[1]DEN3.1'!$H$3:$S$112,7,FALSE),0)</f>
        <v>0</v>
      </c>
      <c r="X59" s="82">
        <f>IFERROR(VLOOKUP($B59,'[1]DEN3.1'!$H$3:$S$112,8,FALSE),0)</f>
        <v>0</v>
      </c>
      <c r="Y59" s="82">
        <f>IFERROR(VLOOKUP($B59,'[1]DEN3.1'!$H$3:$S$112,9,FALSE),0)</f>
        <v>0</v>
      </c>
      <c r="Z59" s="82">
        <f>IFERROR(VLOOKUP($B59,'[1]DEN3.1'!$H$3:$S$112,10,FALSE),0)</f>
        <v>0</v>
      </c>
      <c r="AA59" s="82">
        <f>IFERROR(VLOOKUP($B59,'[1]DEN3.1'!$H$3:$S$112,11,FALSE),0)</f>
        <v>0</v>
      </c>
      <c r="AB59" s="69"/>
      <c r="AC59" s="69"/>
      <c r="AD59" s="13">
        <f t="shared" si="1"/>
        <v>0</v>
      </c>
    </row>
    <row r="60" spans="1:30" ht="15" thickBot="1" x14ac:dyDescent="0.25">
      <c r="A60" s="166" t="s">
        <v>88</v>
      </c>
      <c r="B60" s="165" t="s">
        <v>86</v>
      </c>
      <c r="C60" s="56"/>
      <c r="D60" s="56"/>
      <c r="E60" s="82">
        <f>IFERROR(VLOOKUP($B60,'[1]NUM3.1'!$H$3:$S$112,2,FALSE),0)</f>
        <v>0</v>
      </c>
      <c r="F60" s="82">
        <f>IFERROR(VLOOKUP($B60,'[1]NUM3.1'!$H$3:$S$112,3,FALSE),0)</f>
        <v>0</v>
      </c>
      <c r="G60" s="82">
        <f>IFERROR(VLOOKUP($B60,'[1]NUM3.1'!$H$3:$S$112,4,FALSE),0)</f>
        <v>0</v>
      </c>
      <c r="H60" s="82">
        <f>IFERROR(VLOOKUP($B60,'[1]NUM3.1'!$H$3:$S$112,5,FALSE),0)</f>
        <v>0</v>
      </c>
      <c r="I60" s="82">
        <f>IFERROR(VLOOKUP($B60,'[1]NUM3.1'!$H$3:$S$112,6,FALSE),0)</f>
        <v>0</v>
      </c>
      <c r="J60" s="82">
        <f>IFERROR(VLOOKUP($B60,'[1]NUM3.1'!$H$3:$S$112,7,FALSE),0)</f>
        <v>0</v>
      </c>
      <c r="K60" s="82">
        <f>IFERROR(VLOOKUP($B60,'[1]NUM3.1'!$H$3:$S$112,8,FALSE),0)</f>
        <v>0</v>
      </c>
      <c r="L60" s="82">
        <f>IFERROR(VLOOKUP($B60,'[1]NUM3.1'!$H$3:$S$112,9,FALSE),0)</f>
        <v>0</v>
      </c>
      <c r="M60" s="82">
        <f>IFERROR(VLOOKUP($B60,'[1]NUM3.1'!$H$3:$S$112,10,FALSE),0)</f>
        <v>0</v>
      </c>
      <c r="N60" s="82">
        <f>IFERROR(VLOOKUP($B60,'[1]NUM3.1'!$H$3:$S$112,11,FALSE),0)</f>
        <v>0</v>
      </c>
      <c r="O60" s="69"/>
      <c r="P60" s="69"/>
      <c r="Q60" s="13">
        <f t="shared" si="0"/>
        <v>0</v>
      </c>
      <c r="R60" s="82">
        <f>IFERROR(VLOOKUP($B60,'[1]DEN3.1'!$H$3:$S$112,2,FALSE),0)</f>
        <v>0</v>
      </c>
      <c r="S60" s="82">
        <f>IFERROR(VLOOKUP($B60,'[1]DEN3.1'!$H$3:$S$112,3,FALSE),0)</f>
        <v>0</v>
      </c>
      <c r="T60" s="82">
        <f>IFERROR(VLOOKUP($B60,'[1]DEN3.1'!$H$3:$S$112,4,FALSE),0)</f>
        <v>0</v>
      </c>
      <c r="U60" s="82">
        <f>IFERROR(VLOOKUP($B60,'[1]DEN3.1'!$H$3:$S$112,5,FALSE),0)</f>
        <v>0</v>
      </c>
      <c r="V60" s="82">
        <f>IFERROR(VLOOKUP($B60,'[1]DEN3.1'!$H$3:$S$112,6,FALSE),0)</f>
        <v>0</v>
      </c>
      <c r="W60" s="82">
        <f>IFERROR(VLOOKUP($B60,'[1]DEN3.1'!$H$3:$S$112,7,FALSE),0)</f>
        <v>0</v>
      </c>
      <c r="X60" s="82">
        <f>IFERROR(VLOOKUP($B60,'[1]DEN3.1'!$H$3:$S$112,8,FALSE),0)</f>
        <v>0</v>
      </c>
      <c r="Y60" s="82">
        <f>IFERROR(VLOOKUP($B60,'[1]DEN3.1'!$H$3:$S$112,9,FALSE),0)</f>
        <v>0</v>
      </c>
      <c r="Z60" s="82">
        <f>IFERROR(VLOOKUP($B60,'[1]DEN3.1'!$H$3:$S$112,10,FALSE),0)</f>
        <v>0</v>
      </c>
      <c r="AA60" s="82">
        <f>IFERROR(VLOOKUP($B60,'[1]DEN3.1'!$H$3:$S$112,11,FALSE),0)</f>
        <v>0</v>
      </c>
      <c r="AB60" s="69"/>
      <c r="AC60" s="69"/>
      <c r="AD60" s="13">
        <f t="shared" si="1"/>
        <v>0</v>
      </c>
    </row>
    <row r="61" spans="1:30" ht="15" thickBot="1" x14ac:dyDescent="0.25">
      <c r="A61" s="166" t="s">
        <v>88</v>
      </c>
      <c r="B61" s="165" t="s">
        <v>87</v>
      </c>
      <c r="C61" s="56"/>
      <c r="D61" s="56"/>
      <c r="E61" s="82">
        <f>IFERROR(VLOOKUP($B61,'[1]NUM3.1'!$H$3:$S$112,2,FALSE),0)</f>
        <v>0</v>
      </c>
      <c r="F61" s="82">
        <f>IFERROR(VLOOKUP($B61,'[1]NUM3.1'!$H$3:$S$112,3,FALSE),0)</f>
        <v>0</v>
      </c>
      <c r="G61" s="82">
        <f>IFERROR(VLOOKUP($B61,'[1]NUM3.1'!$H$3:$S$112,4,FALSE),0)</f>
        <v>0</v>
      </c>
      <c r="H61" s="82">
        <f>IFERROR(VLOOKUP($B61,'[1]NUM3.1'!$H$3:$S$112,5,FALSE),0)</f>
        <v>0</v>
      </c>
      <c r="I61" s="82">
        <f>IFERROR(VLOOKUP($B61,'[1]NUM3.1'!$H$3:$S$112,6,FALSE),0)</f>
        <v>0</v>
      </c>
      <c r="J61" s="82">
        <f>IFERROR(VLOOKUP($B61,'[1]NUM3.1'!$H$3:$S$112,7,FALSE),0)</f>
        <v>0</v>
      </c>
      <c r="K61" s="82">
        <f>IFERROR(VLOOKUP($B61,'[1]NUM3.1'!$H$3:$S$112,8,FALSE),0)</f>
        <v>0</v>
      </c>
      <c r="L61" s="82">
        <f>IFERROR(VLOOKUP($B61,'[1]NUM3.1'!$H$3:$S$112,9,FALSE),0)</f>
        <v>0</v>
      </c>
      <c r="M61" s="82">
        <f>IFERROR(VLOOKUP($B61,'[1]NUM3.1'!$H$3:$S$112,10,FALSE),0)</f>
        <v>0</v>
      </c>
      <c r="N61" s="82">
        <f>IFERROR(VLOOKUP($B61,'[1]NUM3.1'!$H$3:$S$112,11,FALSE),0)</f>
        <v>0</v>
      </c>
      <c r="O61" s="69"/>
      <c r="P61" s="69"/>
      <c r="Q61" s="13">
        <f t="shared" si="0"/>
        <v>0</v>
      </c>
      <c r="R61" s="82">
        <f>IFERROR(VLOOKUP($B61,'[1]DEN3.1'!$H$3:$S$112,2,FALSE),0)</f>
        <v>0</v>
      </c>
      <c r="S61" s="82">
        <f>IFERROR(VLOOKUP($B61,'[1]DEN3.1'!$H$3:$S$112,3,FALSE),0)</f>
        <v>0</v>
      </c>
      <c r="T61" s="82">
        <f>IFERROR(VLOOKUP($B61,'[1]DEN3.1'!$H$3:$S$112,4,FALSE),0)</f>
        <v>0</v>
      </c>
      <c r="U61" s="82">
        <f>IFERROR(VLOOKUP($B61,'[1]DEN3.1'!$H$3:$S$112,5,FALSE),0)</f>
        <v>0</v>
      </c>
      <c r="V61" s="82">
        <f>IFERROR(VLOOKUP($B61,'[1]DEN3.1'!$H$3:$S$112,6,FALSE),0)</f>
        <v>0</v>
      </c>
      <c r="W61" s="82">
        <f>IFERROR(VLOOKUP($B61,'[1]DEN3.1'!$H$3:$S$112,7,FALSE),0)</f>
        <v>0</v>
      </c>
      <c r="X61" s="82">
        <f>IFERROR(VLOOKUP($B61,'[1]DEN3.1'!$H$3:$S$112,8,FALSE),0)</f>
        <v>0</v>
      </c>
      <c r="Y61" s="82">
        <f>IFERROR(VLOOKUP($B61,'[1]DEN3.1'!$H$3:$S$112,9,FALSE),0)</f>
        <v>0</v>
      </c>
      <c r="Z61" s="82">
        <f>IFERROR(VLOOKUP($B61,'[1]DEN3.1'!$H$3:$S$112,10,FALSE),0)</f>
        <v>0</v>
      </c>
      <c r="AA61" s="82">
        <f>IFERROR(VLOOKUP($B61,'[1]DEN3.1'!$H$3:$S$112,11,FALSE),0)</f>
        <v>0</v>
      </c>
      <c r="AB61" s="69"/>
      <c r="AC61" s="69"/>
      <c r="AD61" s="13">
        <f t="shared" si="1"/>
        <v>0</v>
      </c>
    </row>
    <row r="62" spans="1:30" ht="15" thickBot="1" x14ac:dyDescent="0.25">
      <c r="A62" s="333" t="s">
        <v>177</v>
      </c>
      <c r="B62" s="334"/>
      <c r="C62" s="250">
        <f>+D62/Metas!H88</f>
        <v>1.0196078431372551</v>
      </c>
      <c r="D62" s="15">
        <f>+Q62/AD62</f>
        <v>1</v>
      </c>
      <c r="E62" s="48">
        <f>SUM(E49:E61)</f>
        <v>3</v>
      </c>
      <c r="F62" s="48">
        <f t="shared" ref="F62:P62" si="26">SUM(F49:F61)</f>
        <v>2</v>
      </c>
      <c r="G62" s="48">
        <f t="shared" si="26"/>
        <v>0</v>
      </c>
      <c r="H62" s="48">
        <f t="shared" si="26"/>
        <v>0</v>
      </c>
      <c r="I62" s="48">
        <f t="shared" ref="I62:J62" si="27">SUM(I49:I61)</f>
        <v>2</v>
      </c>
      <c r="J62" s="48">
        <f t="shared" si="27"/>
        <v>6</v>
      </c>
      <c r="K62" s="48">
        <f t="shared" ref="K62:L62" si="28">SUM(K49:K61)</f>
        <v>0</v>
      </c>
      <c r="L62" s="48">
        <f t="shared" si="28"/>
        <v>3</v>
      </c>
      <c r="M62" s="48">
        <f t="shared" si="26"/>
        <v>2</v>
      </c>
      <c r="N62" s="48">
        <f t="shared" ref="N62" si="29">SUM(N49:N61)</f>
        <v>4</v>
      </c>
      <c r="O62" s="48">
        <f t="shared" si="26"/>
        <v>0</v>
      </c>
      <c r="P62" s="48">
        <f t="shared" si="26"/>
        <v>0</v>
      </c>
      <c r="Q62" s="10">
        <f>SUM(Q49:Q61)</f>
        <v>22</v>
      </c>
      <c r="R62" s="48">
        <f t="shared" ref="R62:AC62" si="30">SUM(R49:R61)</f>
        <v>3</v>
      </c>
      <c r="S62" s="48">
        <f t="shared" si="30"/>
        <v>2</v>
      </c>
      <c r="T62" s="48">
        <f t="shared" si="30"/>
        <v>0</v>
      </c>
      <c r="U62" s="48">
        <f t="shared" si="30"/>
        <v>0</v>
      </c>
      <c r="V62" s="48">
        <f t="shared" ref="V62:W62" si="31">SUM(V49:V61)</f>
        <v>2</v>
      </c>
      <c r="W62" s="48">
        <f t="shared" si="31"/>
        <v>6</v>
      </c>
      <c r="X62" s="48">
        <f t="shared" ref="X62:Y62" si="32">SUM(X49:X61)</f>
        <v>0</v>
      </c>
      <c r="Y62" s="48">
        <f t="shared" si="32"/>
        <v>3</v>
      </c>
      <c r="Z62" s="48">
        <f t="shared" ref="Z62:AA62" si="33">SUM(Z49:Z61)</f>
        <v>2</v>
      </c>
      <c r="AA62" s="48">
        <f t="shared" si="33"/>
        <v>4</v>
      </c>
      <c r="AB62" s="48">
        <f t="shared" si="30"/>
        <v>0</v>
      </c>
      <c r="AC62" s="48">
        <f t="shared" si="30"/>
        <v>0</v>
      </c>
      <c r="AD62" s="10">
        <f>SUM(AD49:AD61)</f>
        <v>22</v>
      </c>
    </row>
    <row r="63" spans="1:30" ht="15" thickBot="1" x14ac:dyDescent="0.25">
      <c r="A63" s="166" t="s">
        <v>99</v>
      </c>
      <c r="B63" s="165" t="s">
        <v>89</v>
      </c>
      <c r="C63" s="56"/>
      <c r="D63" s="56"/>
      <c r="E63" s="82">
        <f>IFERROR(VLOOKUP($B63,'[1]NUM3.1'!$H$3:$S$112,2,FALSE),0)</f>
        <v>12</v>
      </c>
      <c r="F63" s="82">
        <f>IFERROR(VLOOKUP($B63,'[1]NUM3.1'!$H$3:$S$112,3,FALSE),0)</f>
        <v>10</v>
      </c>
      <c r="G63" s="82">
        <f>IFERROR(VLOOKUP($B63,'[1]NUM3.1'!$H$3:$S$112,4,FALSE),0)</f>
        <v>11</v>
      </c>
      <c r="H63" s="82">
        <f>IFERROR(VLOOKUP($B63,'[1]NUM3.1'!$H$3:$S$112,5,FALSE),0)</f>
        <v>8</v>
      </c>
      <c r="I63" s="82">
        <f>IFERROR(VLOOKUP($B63,'[1]NUM3.1'!$H$3:$S$112,6,FALSE),0)</f>
        <v>4</v>
      </c>
      <c r="J63" s="82">
        <f>IFERROR(VLOOKUP($B63,'[1]NUM3.1'!$H$3:$S$112,7,FALSE),0)</f>
        <v>5</v>
      </c>
      <c r="K63" s="82">
        <f>IFERROR(VLOOKUP($B63,'[1]NUM3.1'!$H$3:$S$112,8,FALSE),0)</f>
        <v>5</v>
      </c>
      <c r="L63" s="82">
        <f>IFERROR(VLOOKUP($B63,'[1]NUM3.1'!$H$3:$S$112,9,FALSE),0)</f>
        <v>6</v>
      </c>
      <c r="M63" s="82">
        <f>IFERROR(VLOOKUP($B63,'[1]NUM3.1'!$H$3:$S$112,10,FALSE),0)</f>
        <v>3</v>
      </c>
      <c r="N63" s="82">
        <f>IFERROR(VLOOKUP($B63,'[1]NUM3.1'!$H$3:$S$112,11,FALSE),0)</f>
        <v>1</v>
      </c>
      <c r="O63" s="71"/>
      <c r="P63" s="71"/>
      <c r="Q63" s="13">
        <f t="shared" ref="Q63:Q72" si="34">SUM(E63:P63)</f>
        <v>65</v>
      </c>
      <c r="R63" s="82">
        <f>IFERROR(VLOOKUP($B63,'[1]DEN3.1'!$H$3:$S$112,2,FALSE),0)</f>
        <v>12</v>
      </c>
      <c r="S63" s="82">
        <f>IFERROR(VLOOKUP($B63,'[1]DEN3.1'!$H$3:$S$112,3,FALSE),0)</f>
        <v>10</v>
      </c>
      <c r="T63" s="82">
        <f>IFERROR(VLOOKUP($B63,'[1]DEN3.1'!$H$3:$S$112,4,FALSE),0)</f>
        <v>11</v>
      </c>
      <c r="U63" s="82">
        <f>IFERROR(VLOOKUP($B63,'[1]DEN3.1'!$H$3:$S$112,5,FALSE),0)</f>
        <v>8</v>
      </c>
      <c r="V63" s="82">
        <f>IFERROR(VLOOKUP($B63,'[1]DEN3.1'!$H$3:$S$112,6,FALSE),0)</f>
        <v>4</v>
      </c>
      <c r="W63" s="82">
        <f>IFERROR(VLOOKUP($B63,'[1]DEN3.1'!$H$3:$S$112,7,FALSE),0)</f>
        <v>5</v>
      </c>
      <c r="X63" s="82">
        <f>IFERROR(VLOOKUP($B63,'[1]DEN3.1'!$H$3:$S$112,8,FALSE),0)</f>
        <v>5</v>
      </c>
      <c r="Y63" s="82">
        <f>IFERROR(VLOOKUP($B63,'[1]DEN3.1'!$H$3:$S$112,9,FALSE),0)</f>
        <v>6</v>
      </c>
      <c r="Z63" s="82">
        <f>IFERROR(VLOOKUP($B63,'[1]DEN3.1'!$H$3:$S$112,10,FALSE),0)</f>
        <v>3</v>
      </c>
      <c r="AA63" s="82">
        <f>IFERROR(VLOOKUP($B63,'[1]DEN3.1'!$H$3:$S$112,11,FALSE),0)</f>
        <v>1</v>
      </c>
      <c r="AB63" s="71"/>
      <c r="AC63" s="71"/>
      <c r="AD63" s="13">
        <f t="shared" ref="AD63:AD72" si="35">SUM(R63:AC63)</f>
        <v>65</v>
      </c>
    </row>
    <row r="64" spans="1:30" ht="15" thickBot="1" x14ac:dyDescent="0.25">
      <c r="A64" s="166" t="s">
        <v>99</v>
      </c>
      <c r="B64" s="165" t="s">
        <v>90</v>
      </c>
      <c r="C64" s="56"/>
      <c r="D64" s="56"/>
      <c r="E64" s="82">
        <f>IFERROR(VLOOKUP($B64,'[1]NUM3.1'!$H$3:$S$112,2,FALSE),0)</f>
        <v>0</v>
      </c>
      <c r="F64" s="82">
        <f>IFERROR(VLOOKUP($B64,'[1]NUM3.1'!$H$3:$S$112,3,FALSE),0)</f>
        <v>0</v>
      </c>
      <c r="G64" s="82">
        <f>IFERROR(VLOOKUP($B64,'[1]NUM3.1'!$H$3:$S$112,4,FALSE),0)</f>
        <v>0</v>
      </c>
      <c r="H64" s="82">
        <f>IFERROR(VLOOKUP($B64,'[1]NUM3.1'!$H$3:$S$112,5,FALSE),0)</f>
        <v>0</v>
      </c>
      <c r="I64" s="82">
        <f>IFERROR(VLOOKUP($B64,'[1]NUM3.1'!$H$3:$S$112,6,FALSE),0)</f>
        <v>0</v>
      </c>
      <c r="J64" s="82">
        <f>IFERROR(VLOOKUP($B64,'[1]NUM3.1'!$H$3:$S$112,7,FALSE),0)</f>
        <v>0</v>
      </c>
      <c r="K64" s="82">
        <f>IFERROR(VLOOKUP($B64,'[1]NUM3.1'!$H$3:$S$112,8,FALSE),0)</f>
        <v>0</v>
      </c>
      <c r="L64" s="82">
        <f>IFERROR(VLOOKUP($B64,'[1]NUM3.1'!$H$3:$S$112,9,FALSE),0)</f>
        <v>0</v>
      </c>
      <c r="M64" s="82">
        <f>IFERROR(VLOOKUP($B64,'[1]NUM3.1'!$H$3:$S$112,10,FALSE),0)</f>
        <v>0</v>
      </c>
      <c r="N64" s="82">
        <f>IFERROR(VLOOKUP($B64,'[1]NUM3.1'!$H$3:$S$112,11,FALSE),0)</f>
        <v>0</v>
      </c>
      <c r="O64" s="71"/>
      <c r="P64" s="71"/>
      <c r="Q64" s="13">
        <f t="shared" si="34"/>
        <v>0</v>
      </c>
      <c r="R64" s="82">
        <f>IFERROR(VLOOKUP($B64,'[1]DEN3.1'!$H$3:$S$112,2,FALSE),0)</f>
        <v>0</v>
      </c>
      <c r="S64" s="82">
        <f>IFERROR(VLOOKUP($B64,'[1]DEN3.1'!$H$3:$S$112,3,FALSE),0)</f>
        <v>0</v>
      </c>
      <c r="T64" s="82">
        <f>IFERROR(VLOOKUP($B64,'[1]DEN3.1'!$H$3:$S$112,4,FALSE),0)</f>
        <v>0</v>
      </c>
      <c r="U64" s="82">
        <f>IFERROR(VLOOKUP($B64,'[1]DEN3.1'!$H$3:$S$112,5,FALSE),0)</f>
        <v>0</v>
      </c>
      <c r="V64" s="82">
        <f>IFERROR(VLOOKUP($B64,'[1]DEN3.1'!$H$3:$S$112,6,FALSE),0)</f>
        <v>0</v>
      </c>
      <c r="W64" s="82">
        <f>IFERROR(VLOOKUP($B64,'[1]DEN3.1'!$H$3:$S$112,7,FALSE),0)</f>
        <v>0</v>
      </c>
      <c r="X64" s="82">
        <f>IFERROR(VLOOKUP($B64,'[1]DEN3.1'!$H$3:$S$112,8,FALSE),0)</f>
        <v>0</v>
      </c>
      <c r="Y64" s="82">
        <f>IFERROR(VLOOKUP($B64,'[1]DEN3.1'!$H$3:$S$112,9,FALSE),0)</f>
        <v>0</v>
      </c>
      <c r="Z64" s="82">
        <f>IFERROR(VLOOKUP($B64,'[1]DEN3.1'!$H$3:$S$112,10,FALSE),0)</f>
        <v>0</v>
      </c>
      <c r="AA64" s="82">
        <f>IFERROR(VLOOKUP($B64,'[1]DEN3.1'!$H$3:$S$112,11,FALSE),0)</f>
        <v>0</v>
      </c>
      <c r="AB64" s="71"/>
      <c r="AC64" s="71"/>
      <c r="AD64" s="13">
        <f t="shared" si="35"/>
        <v>0</v>
      </c>
    </row>
    <row r="65" spans="1:30" ht="15" thickBot="1" x14ac:dyDescent="0.25">
      <c r="A65" s="166" t="s">
        <v>99</v>
      </c>
      <c r="B65" s="165" t="s">
        <v>91</v>
      </c>
      <c r="C65" s="56"/>
      <c r="D65" s="56"/>
      <c r="E65" s="82">
        <f>IFERROR(VLOOKUP($B65,'[1]NUM3.1'!$H$3:$S$112,2,FALSE),0)</f>
        <v>0</v>
      </c>
      <c r="F65" s="82">
        <f>IFERROR(VLOOKUP($B65,'[1]NUM3.1'!$H$3:$S$112,3,FALSE),0)</f>
        <v>0</v>
      </c>
      <c r="G65" s="82">
        <f>IFERROR(VLOOKUP($B65,'[1]NUM3.1'!$H$3:$S$112,4,FALSE),0)</f>
        <v>0</v>
      </c>
      <c r="H65" s="82">
        <f>IFERROR(VLOOKUP($B65,'[1]NUM3.1'!$H$3:$S$112,5,FALSE),0)</f>
        <v>0</v>
      </c>
      <c r="I65" s="82">
        <f>IFERROR(VLOOKUP($B65,'[1]NUM3.1'!$H$3:$S$112,6,FALSE),0)</f>
        <v>0</v>
      </c>
      <c r="J65" s="82">
        <f>IFERROR(VLOOKUP($B65,'[1]NUM3.1'!$H$3:$S$112,7,FALSE),0)</f>
        <v>0</v>
      </c>
      <c r="K65" s="82">
        <f>IFERROR(VLOOKUP($B65,'[1]NUM3.1'!$H$3:$S$112,8,FALSE),0)</f>
        <v>0</v>
      </c>
      <c r="L65" s="82">
        <f>IFERROR(VLOOKUP($B65,'[1]NUM3.1'!$H$3:$S$112,9,FALSE),0)</f>
        <v>0</v>
      </c>
      <c r="M65" s="82">
        <f>IFERROR(VLOOKUP($B65,'[1]NUM3.1'!$H$3:$S$112,10,FALSE),0)</f>
        <v>0</v>
      </c>
      <c r="N65" s="82">
        <f>IFERROR(VLOOKUP($B65,'[1]NUM3.1'!$H$3:$S$112,11,FALSE),0)</f>
        <v>0</v>
      </c>
      <c r="O65" s="71"/>
      <c r="P65" s="71"/>
      <c r="Q65" s="13">
        <f t="shared" si="34"/>
        <v>0</v>
      </c>
      <c r="R65" s="82">
        <f>IFERROR(VLOOKUP($B65,'[1]DEN3.1'!$H$3:$S$112,2,FALSE),0)</f>
        <v>0</v>
      </c>
      <c r="S65" s="82">
        <f>IFERROR(VLOOKUP($B65,'[1]DEN3.1'!$H$3:$S$112,3,FALSE),0)</f>
        <v>0</v>
      </c>
      <c r="T65" s="82">
        <f>IFERROR(VLOOKUP($B65,'[1]DEN3.1'!$H$3:$S$112,4,FALSE),0)</f>
        <v>0</v>
      </c>
      <c r="U65" s="82">
        <f>IFERROR(VLOOKUP($B65,'[1]DEN3.1'!$H$3:$S$112,5,FALSE),0)</f>
        <v>0</v>
      </c>
      <c r="V65" s="82">
        <f>IFERROR(VLOOKUP($B65,'[1]DEN3.1'!$H$3:$S$112,6,FALSE),0)</f>
        <v>0</v>
      </c>
      <c r="W65" s="82">
        <f>IFERROR(VLOOKUP($B65,'[1]DEN3.1'!$H$3:$S$112,7,FALSE),0)</f>
        <v>0</v>
      </c>
      <c r="X65" s="82">
        <f>IFERROR(VLOOKUP($B65,'[1]DEN3.1'!$H$3:$S$112,8,FALSE),0)</f>
        <v>0</v>
      </c>
      <c r="Y65" s="82">
        <f>IFERROR(VLOOKUP($B65,'[1]DEN3.1'!$H$3:$S$112,9,FALSE),0)</f>
        <v>0</v>
      </c>
      <c r="Z65" s="82">
        <f>IFERROR(VLOOKUP($B65,'[1]DEN3.1'!$H$3:$S$112,10,FALSE),0)</f>
        <v>0</v>
      </c>
      <c r="AA65" s="82">
        <f>IFERROR(VLOOKUP($B65,'[1]DEN3.1'!$H$3:$S$112,11,FALSE),0)</f>
        <v>0</v>
      </c>
      <c r="AB65" s="71"/>
      <c r="AC65" s="71"/>
      <c r="AD65" s="13">
        <f t="shared" si="35"/>
        <v>0</v>
      </c>
    </row>
    <row r="66" spans="1:30" ht="15" thickBot="1" x14ac:dyDescent="0.25">
      <c r="A66" s="166" t="s">
        <v>99</v>
      </c>
      <c r="B66" s="165" t="s">
        <v>92</v>
      </c>
      <c r="C66" s="56"/>
      <c r="D66" s="56"/>
      <c r="E66" s="82">
        <f>IFERROR(VLOOKUP($B66,'[1]NUM3.1'!$H$3:$S$112,2,FALSE),0)</f>
        <v>0</v>
      </c>
      <c r="F66" s="82">
        <f>IFERROR(VLOOKUP($B66,'[1]NUM3.1'!$H$3:$S$112,3,FALSE),0)</f>
        <v>0</v>
      </c>
      <c r="G66" s="82">
        <f>IFERROR(VLOOKUP($B66,'[1]NUM3.1'!$H$3:$S$112,4,FALSE),0)</f>
        <v>0</v>
      </c>
      <c r="H66" s="82">
        <f>IFERROR(VLOOKUP($B66,'[1]NUM3.1'!$H$3:$S$112,5,FALSE),0)</f>
        <v>0</v>
      </c>
      <c r="I66" s="82">
        <f>IFERROR(VLOOKUP($B66,'[1]NUM3.1'!$H$3:$S$112,6,FALSE),0)</f>
        <v>0</v>
      </c>
      <c r="J66" s="82">
        <f>IFERROR(VLOOKUP($B66,'[1]NUM3.1'!$H$3:$S$112,7,FALSE),0)</f>
        <v>0</v>
      </c>
      <c r="K66" s="82">
        <f>IFERROR(VLOOKUP($B66,'[1]NUM3.1'!$H$3:$S$112,8,FALSE),0)</f>
        <v>0</v>
      </c>
      <c r="L66" s="82">
        <f>IFERROR(VLOOKUP($B66,'[1]NUM3.1'!$H$3:$S$112,9,FALSE),0)</f>
        <v>0</v>
      </c>
      <c r="M66" s="82">
        <f>IFERROR(VLOOKUP($B66,'[1]NUM3.1'!$H$3:$S$112,10,FALSE),0)</f>
        <v>0</v>
      </c>
      <c r="N66" s="82">
        <f>IFERROR(VLOOKUP($B66,'[1]NUM3.1'!$H$3:$S$112,11,FALSE),0)</f>
        <v>0</v>
      </c>
      <c r="O66" s="71"/>
      <c r="P66" s="71"/>
      <c r="Q66" s="13">
        <f t="shared" si="34"/>
        <v>0</v>
      </c>
      <c r="R66" s="82">
        <f>IFERROR(VLOOKUP($B66,'[1]DEN3.1'!$H$3:$S$112,2,FALSE),0)</f>
        <v>0</v>
      </c>
      <c r="S66" s="82">
        <f>IFERROR(VLOOKUP($B66,'[1]DEN3.1'!$H$3:$S$112,3,FALSE),0)</f>
        <v>0</v>
      </c>
      <c r="T66" s="82">
        <f>IFERROR(VLOOKUP($B66,'[1]DEN3.1'!$H$3:$S$112,4,FALSE),0)</f>
        <v>0</v>
      </c>
      <c r="U66" s="82">
        <f>IFERROR(VLOOKUP($B66,'[1]DEN3.1'!$H$3:$S$112,5,FALSE),0)</f>
        <v>0</v>
      </c>
      <c r="V66" s="82">
        <f>IFERROR(VLOOKUP($B66,'[1]DEN3.1'!$H$3:$S$112,6,FALSE),0)</f>
        <v>0</v>
      </c>
      <c r="W66" s="82">
        <f>IFERROR(VLOOKUP($B66,'[1]DEN3.1'!$H$3:$S$112,7,FALSE),0)</f>
        <v>0</v>
      </c>
      <c r="X66" s="82">
        <f>IFERROR(VLOOKUP($B66,'[1]DEN3.1'!$H$3:$S$112,8,FALSE),0)</f>
        <v>0</v>
      </c>
      <c r="Y66" s="82">
        <f>IFERROR(VLOOKUP($B66,'[1]DEN3.1'!$H$3:$S$112,9,FALSE),0)</f>
        <v>0</v>
      </c>
      <c r="Z66" s="82">
        <f>IFERROR(VLOOKUP($B66,'[1]DEN3.1'!$H$3:$S$112,10,FALSE),0)</f>
        <v>0</v>
      </c>
      <c r="AA66" s="82">
        <f>IFERROR(VLOOKUP($B66,'[1]DEN3.1'!$H$3:$S$112,11,FALSE),0)</f>
        <v>0</v>
      </c>
      <c r="AB66" s="71"/>
      <c r="AC66" s="71"/>
      <c r="AD66" s="13">
        <f t="shared" si="35"/>
        <v>0</v>
      </c>
    </row>
    <row r="67" spans="1:30" ht="15" thickBot="1" x14ac:dyDescent="0.25">
      <c r="A67" s="166" t="s">
        <v>99</v>
      </c>
      <c r="B67" s="165" t="s">
        <v>93</v>
      </c>
      <c r="C67" s="56"/>
      <c r="D67" s="56"/>
      <c r="E67" s="82">
        <f>IFERROR(VLOOKUP($B67,'[1]NUM3.1'!$H$3:$S$112,2,FALSE),0)</f>
        <v>0</v>
      </c>
      <c r="F67" s="82">
        <f>IFERROR(VLOOKUP($B67,'[1]NUM3.1'!$H$3:$S$112,3,FALSE),0)</f>
        <v>0</v>
      </c>
      <c r="G67" s="82">
        <f>IFERROR(VLOOKUP($B67,'[1]NUM3.1'!$H$3:$S$112,4,FALSE),0)</f>
        <v>0</v>
      </c>
      <c r="H67" s="82">
        <f>IFERROR(VLOOKUP($B67,'[1]NUM3.1'!$H$3:$S$112,5,FALSE),0)</f>
        <v>0</v>
      </c>
      <c r="I67" s="82">
        <f>IFERROR(VLOOKUP($B67,'[1]NUM3.1'!$H$3:$S$112,6,FALSE),0)</f>
        <v>0</v>
      </c>
      <c r="J67" s="82">
        <f>IFERROR(VLOOKUP($B67,'[1]NUM3.1'!$H$3:$S$112,7,FALSE),0)</f>
        <v>0</v>
      </c>
      <c r="K67" s="82">
        <f>IFERROR(VLOOKUP($B67,'[1]NUM3.1'!$H$3:$S$112,8,FALSE),0)</f>
        <v>0</v>
      </c>
      <c r="L67" s="82">
        <f>IFERROR(VLOOKUP($B67,'[1]NUM3.1'!$H$3:$S$112,9,FALSE),0)</f>
        <v>0</v>
      </c>
      <c r="M67" s="82">
        <f>IFERROR(VLOOKUP($B67,'[1]NUM3.1'!$H$3:$S$112,10,FALSE),0)</f>
        <v>0</v>
      </c>
      <c r="N67" s="82">
        <f>IFERROR(VLOOKUP($B67,'[1]NUM3.1'!$H$3:$S$112,11,FALSE),0)</f>
        <v>0</v>
      </c>
      <c r="O67" s="71"/>
      <c r="P67" s="71"/>
      <c r="Q67" s="13">
        <f t="shared" si="34"/>
        <v>0</v>
      </c>
      <c r="R67" s="82">
        <f>IFERROR(VLOOKUP($B67,'[1]DEN3.1'!$H$3:$S$112,2,FALSE),0)</f>
        <v>0</v>
      </c>
      <c r="S67" s="82">
        <f>IFERROR(VLOOKUP($B67,'[1]DEN3.1'!$H$3:$S$112,3,FALSE),0)</f>
        <v>0</v>
      </c>
      <c r="T67" s="82">
        <f>IFERROR(VLOOKUP($B67,'[1]DEN3.1'!$H$3:$S$112,4,FALSE),0)</f>
        <v>0</v>
      </c>
      <c r="U67" s="82">
        <f>IFERROR(VLOOKUP($B67,'[1]DEN3.1'!$H$3:$S$112,5,FALSE),0)</f>
        <v>0</v>
      </c>
      <c r="V67" s="82">
        <f>IFERROR(VLOOKUP($B67,'[1]DEN3.1'!$H$3:$S$112,6,FALSE),0)</f>
        <v>0</v>
      </c>
      <c r="W67" s="82">
        <f>IFERROR(VLOOKUP($B67,'[1]DEN3.1'!$H$3:$S$112,7,FALSE),0)</f>
        <v>0</v>
      </c>
      <c r="X67" s="82">
        <f>IFERROR(VLOOKUP($B67,'[1]DEN3.1'!$H$3:$S$112,8,FALSE),0)</f>
        <v>0</v>
      </c>
      <c r="Y67" s="82">
        <f>IFERROR(VLOOKUP($B67,'[1]DEN3.1'!$H$3:$S$112,9,FALSE),0)</f>
        <v>0</v>
      </c>
      <c r="Z67" s="82">
        <f>IFERROR(VLOOKUP($B67,'[1]DEN3.1'!$H$3:$S$112,10,FALSE),0)</f>
        <v>0</v>
      </c>
      <c r="AA67" s="82">
        <f>IFERROR(VLOOKUP($B67,'[1]DEN3.1'!$H$3:$S$112,11,FALSE),0)</f>
        <v>0</v>
      </c>
      <c r="AB67" s="71"/>
      <c r="AC67" s="71"/>
      <c r="AD67" s="13">
        <f t="shared" si="35"/>
        <v>0</v>
      </c>
    </row>
    <row r="68" spans="1:30" ht="15" thickBot="1" x14ac:dyDescent="0.25">
      <c r="A68" s="166" t="s">
        <v>99</v>
      </c>
      <c r="B68" s="165" t="s">
        <v>94</v>
      </c>
      <c r="C68" s="56"/>
      <c r="D68" s="56"/>
      <c r="E68" s="82">
        <f>IFERROR(VLOOKUP($B68,'[1]NUM3.1'!$H$3:$S$112,2,FALSE),0)</f>
        <v>0</v>
      </c>
      <c r="F68" s="82">
        <f>IFERROR(VLOOKUP($B68,'[1]NUM3.1'!$H$3:$S$112,3,FALSE),0)</f>
        <v>0</v>
      </c>
      <c r="G68" s="82">
        <f>IFERROR(VLOOKUP($B68,'[1]NUM3.1'!$H$3:$S$112,4,FALSE),0)</f>
        <v>0</v>
      </c>
      <c r="H68" s="82">
        <f>IFERROR(VLOOKUP($B68,'[1]NUM3.1'!$H$3:$S$112,5,FALSE),0)</f>
        <v>0</v>
      </c>
      <c r="I68" s="82">
        <f>IFERROR(VLOOKUP($B68,'[1]NUM3.1'!$H$3:$S$112,6,FALSE),0)</f>
        <v>0</v>
      </c>
      <c r="J68" s="82">
        <f>IFERROR(VLOOKUP($B68,'[1]NUM3.1'!$H$3:$S$112,7,FALSE),0)</f>
        <v>0</v>
      </c>
      <c r="K68" s="82">
        <f>IFERROR(VLOOKUP($B68,'[1]NUM3.1'!$H$3:$S$112,8,FALSE),0)</f>
        <v>0</v>
      </c>
      <c r="L68" s="82">
        <f>IFERROR(VLOOKUP($B68,'[1]NUM3.1'!$H$3:$S$112,9,FALSE),0)</f>
        <v>0</v>
      </c>
      <c r="M68" s="82">
        <f>IFERROR(VLOOKUP($B68,'[1]NUM3.1'!$H$3:$S$112,10,FALSE),0)</f>
        <v>0</v>
      </c>
      <c r="N68" s="82">
        <f>IFERROR(VLOOKUP($B68,'[1]NUM3.1'!$H$3:$S$112,11,FALSE),0)</f>
        <v>0</v>
      </c>
      <c r="O68" s="71"/>
      <c r="P68" s="71"/>
      <c r="Q68" s="13">
        <f t="shared" si="34"/>
        <v>0</v>
      </c>
      <c r="R68" s="82">
        <f>IFERROR(VLOOKUP($B68,'[1]DEN3.1'!$H$3:$S$112,2,FALSE),0)</f>
        <v>0</v>
      </c>
      <c r="S68" s="82">
        <f>IFERROR(VLOOKUP($B68,'[1]DEN3.1'!$H$3:$S$112,3,FALSE),0)</f>
        <v>0</v>
      </c>
      <c r="T68" s="82">
        <f>IFERROR(VLOOKUP($B68,'[1]DEN3.1'!$H$3:$S$112,4,FALSE),0)</f>
        <v>0</v>
      </c>
      <c r="U68" s="82">
        <f>IFERROR(VLOOKUP($B68,'[1]DEN3.1'!$H$3:$S$112,5,FALSE),0)</f>
        <v>0</v>
      </c>
      <c r="V68" s="82">
        <f>IFERROR(VLOOKUP($B68,'[1]DEN3.1'!$H$3:$S$112,6,FALSE),0)</f>
        <v>0</v>
      </c>
      <c r="W68" s="82">
        <f>IFERROR(VLOOKUP($B68,'[1]DEN3.1'!$H$3:$S$112,7,FALSE),0)</f>
        <v>0</v>
      </c>
      <c r="X68" s="82">
        <f>IFERROR(VLOOKUP($B68,'[1]DEN3.1'!$H$3:$S$112,8,FALSE),0)</f>
        <v>0</v>
      </c>
      <c r="Y68" s="82">
        <f>IFERROR(VLOOKUP($B68,'[1]DEN3.1'!$H$3:$S$112,9,FALSE),0)</f>
        <v>0</v>
      </c>
      <c r="Z68" s="82">
        <f>IFERROR(VLOOKUP($B68,'[1]DEN3.1'!$H$3:$S$112,10,FALSE),0)</f>
        <v>0</v>
      </c>
      <c r="AA68" s="82">
        <f>IFERROR(VLOOKUP($B68,'[1]DEN3.1'!$H$3:$S$112,11,FALSE),0)</f>
        <v>0</v>
      </c>
      <c r="AB68" s="71"/>
      <c r="AC68" s="71"/>
      <c r="AD68" s="13">
        <f t="shared" si="35"/>
        <v>0</v>
      </c>
    </row>
    <row r="69" spans="1:30" ht="15" thickBot="1" x14ac:dyDescent="0.25">
      <c r="A69" s="166" t="s">
        <v>99</v>
      </c>
      <c r="B69" s="165" t="s">
        <v>95</v>
      </c>
      <c r="C69" s="56"/>
      <c r="D69" s="56"/>
      <c r="E69" s="82">
        <f>IFERROR(VLOOKUP($B69,'[1]NUM3.1'!$H$3:$S$112,2,FALSE),0)</f>
        <v>0</v>
      </c>
      <c r="F69" s="82">
        <f>IFERROR(VLOOKUP($B69,'[1]NUM3.1'!$H$3:$S$112,3,FALSE),0)</f>
        <v>0</v>
      </c>
      <c r="G69" s="82">
        <f>IFERROR(VLOOKUP($B69,'[1]NUM3.1'!$H$3:$S$112,4,FALSE),0)</f>
        <v>0</v>
      </c>
      <c r="H69" s="82">
        <f>IFERROR(VLOOKUP($B69,'[1]NUM3.1'!$H$3:$S$112,5,FALSE),0)</f>
        <v>0</v>
      </c>
      <c r="I69" s="82">
        <f>IFERROR(VLOOKUP($B69,'[1]NUM3.1'!$H$3:$S$112,6,FALSE),0)</f>
        <v>0</v>
      </c>
      <c r="J69" s="82">
        <f>IFERROR(VLOOKUP($B69,'[1]NUM3.1'!$H$3:$S$112,7,FALSE),0)</f>
        <v>0</v>
      </c>
      <c r="K69" s="82">
        <f>IFERROR(VLOOKUP($B69,'[1]NUM3.1'!$H$3:$S$112,8,FALSE),0)</f>
        <v>0</v>
      </c>
      <c r="L69" s="82">
        <f>IFERROR(VLOOKUP($B69,'[1]NUM3.1'!$H$3:$S$112,9,FALSE),0)</f>
        <v>0</v>
      </c>
      <c r="M69" s="82">
        <f>IFERROR(VLOOKUP($B69,'[1]NUM3.1'!$H$3:$S$112,10,FALSE),0)</f>
        <v>0</v>
      </c>
      <c r="N69" s="82">
        <f>IFERROR(VLOOKUP($B69,'[1]NUM3.1'!$H$3:$S$112,11,FALSE),0)</f>
        <v>0</v>
      </c>
      <c r="O69" s="71"/>
      <c r="P69" s="71"/>
      <c r="Q69" s="13">
        <f t="shared" si="34"/>
        <v>0</v>
      </c>
      <c r="R69" s="82">
        <f>IFERROR(VLOOKUP($B69,'[1]DEN3.1'!$H$3:$S$112,2,FALSE),0)</f>
        <v>0</v>
      </c>
      <c r="S69" s="82">
        <f>IFERROR(VLOOKUP($B69,'[1]DEN3.1'!$H$3:$S$112,3,FALSE),0)</f>
        <v>0</v>
      </c>
      <c r="T69" s="82">
        <f>IFERROR(VLOOKUP($B69,'[1]DEN3.1'!$H$3:$S$112,4,FALSE),0)</f>
        <v>0</v>
      </c>
      <c r="U69" s="82">
        <f>IFERROR(VLOOKUP($B69,'[1]DEN3.1'!$H$3:$S$112,5,FALSE),0)</f>
        <v>0</v>
      </c>
      <c r="V69" s="82">
        <f>IFERROR(VLOOKUP($B69,'[1]DEN3.1'!$H$3:$S$112,6,FALSE),0)</f>
        <v>0</v>
      </c>
      <c r="W69" s="82">
        <f>IFERROR(VLOOKUP($B69,'[1]DEN3.1'!$H$3:$S$112,7,FALSE),0)</f>
        <v>0</v>
      </c>
      <c r="X69" s="82">
        <f>IFERROR(VLOOKUP($B69,'[1]DEN3.1'!$H$3:$S$112,8,FALSE),0)</f>
        <v>0</v>
      </c>
      <c r="Y69" s="82">
        <f>IFERROR(VLOOKUP($B69,'[1]DEN3.1'!$H$3:$S$112,9,FALSE),0)</f>
        <v>0</v>
      </c>
      <c r="Z69" s="82">
        <f>IFERROR(VLOOKUP($B69,'[1]DEN3.1'!$H$3:$S$112,10,FALSE),0)</f>
        <v>0</v>
      </c>
      <c r="AA69" s="82">
        <f>IFERROR(VLOOKUP($B69,'[1]DEN3.1'!$H$3:$S$112,11,FALSE),0)</f>
        <v>0</v>
      </c>
      <c r="AB69" s="71"/>
      <c r="AC69" s="71"/>
      <c r="AD69" s="13">
        <f t="shared" si="35"/>
        <v>0</v>
      </c>
    </row>
    <row r="70" spans="1:30" ht="15" thickBot="1" x14ac:dyDescent="0.25">
      <c r="A70" s="166" t="s">
        <v>99</v>
      </c>
      <c r="B70" s="165" t="s">
        <v>96</v>
      </c>
      <c r="C70" s="56"/>
      <c r="D70" s="56"/>
      <c r="E70" s="82">
        <f>IFERROR(VLOOKUP($B70,'[1]NUM3.1'!$H$3:$S$112,2,FALSE),0)</f>
        <v>0</v>
      </c>
      <c r="F70" s="82">
        <f>IFERROR(VLOOKUP($B70,'[1]NUM3.1'!$H$3:$S$112,3,FALSE),0)</f>
        <v>0</v>
      </c>
      <c r="G70" s="82">
        <f>IFERROR(VLOOKUP($B70,'[1]NUM3.1'!$H$3:$S$112,4,FALSE),0)</f>
        <v>0</v>
      </c>
      <c r="H70" s="82">
        <f>IFERROR(VLOOKUP($B70,'[1]NUM3.1'!$H$3:$S$112,5,FALSE),0)</f>
        <v>0</v>
      </c>
      <c r="I70" s="82">
        <f>IFERROR(VLOOKUP($B70,'[1]NUM3.1'!$H$3:$S$112,6,FALSE),0)</f>
        <v>0</v>
      </c>
      <c r="J70" s="82">
        <f>IFERROR(VLOOKUP($B70,'[1]NUM3.1'!$H$3:$S$112,7,FALSE),0)</f>
        <v>0</v>
      </c>
      <c r="K70" s="82">
        <f>IFERROR(VLOOKUP($B70,'[1]NUM3.1'!$H$3:$S$112,8,FALSE),0)</f>
        <v>0</v>
      </c>
      <c r="L70" s="82">
        <f>IFERROR(VLOOKUP($B70,'[1]NUM3.1'!$H$3:$S$112,9,FALSE),0)</f>
        <v>0</v>
      </c>
      <c r="M70" s="82">
        <f>IFERROR(VLOOKUP($B70,'[1]NUM3.1'!$H$3:$S$112,10,FALSE),0)</f>
        <v>0</v>
      </c>
      <c r="N70" s="82">
        <f>IFERROR(VLOOKUP($B70,'[1]NUM3.1'!$H$3:$S$112,11,FALSE),0)</f>
        <v>0</v>
      </c>
      <c r="O70" s="71"/>
      <c r="P70" s="71"/>
      <c r="Q70" s="13">
        <f t="shared" si="34"/>
        <v>0</v>
      </c>
      <c r="R70" s="82">
        <f>IFERROR(VLOOKUP($B70,'[1]DEN3.1'!$H$3:$S$112,2,FALSE),0)</f>
        <v>0</v>
      </c>
      <c r="S70" s="82">
        <f>IFERROR(VLOOKUP($B70,'[1]DEN3.1'!$H$3:$S$112,3,FALSE),0)</f>
        <v>0</v>
      </c>
      <c r="T70" s="82">
        <f>IFERROR(VLOOKUP($B70,'[1]DEN3.1'!$H$3:$S$112,4,FALSE),0)</f>
        <v>0</v>
      </c>
      <c r="U70" s="82">
        <f>IFERROR(VLOOKUP($B70,'[1]DEN3.1'!$H$3:$S$112,5,FALSE),0)</f>
        <v>0</v>
      </c>
      <c r="V70" s="82">
        <f>IFERROR(VLOOKUP($B70,'[1]DEN3.1'!$H$3:$S$112,6,FALSE),0)</f>
        <v>0</v>
      </c>
      <c r="W70" s="82">
        <f>IFERROR(VLOOKUP($B70,'[1]DEN3.1'!$H$3:$S$112,7,FALSE),0)</f>
        <v>0</v>
      </c>
      <c r="X70" s="82">
        <f>IFERROR(VLOOKUP($B70,'[1]DEN3.1'!$H$3:$S$112,8,FALSE),0)</f>
        <v>0</v>
      </c>
      <c r="Y70" s="82">
        <f>IFERROR(VLOOKUP($B70,'[1]DEN3.1'!$H$3:$S$112,9,FALSE),0)</f>
        <v>0</v>
      </c>
      <c r="Z70" s="82">
        <f>IFERROR(VLOOKUP($B70,'[1]DEN3.1'!$H$3:$S$112,10,FALSE),0)</f>
        <v>0</v>
      </c>
      <c r="AA70" s="82">
        <f>IFERROR(VLOOKUP($B70,'[1]DEN3.1'!$H$3:$S$112,11,FALSE),0)</f>
        <v>0</v>
      </c>
      <c r="AB70" s="71"/>
      <c r="AC70" s="71"/>
      <c r="AD70" s="13">
        <f t="shared" si="35"/>
        <v>0</v>
      </c>
    </row>
    <row r="71" spans="1:30" ht="15" thickBot="1" x14ac:dyDescent="0.25">
      <c r="A71" s="166" t="s">
        <v>99</v>
      </c>
      <c r="B71" s="165" t="s">
        <v>97</v>
      </c>
      <c r="C71" s="56"/>
      <c r="D71" s="56"/>
      <c r="E71" s="82">
        <f>IFERROR(VLOOKUP($B71,'[1]NUM3.1'!$H$3:$S$112,2,FALSE),0)</f>
        <v>0</v>
      </c>
      <c r="F71" s="82">
        <f>IFERROR(VLOOKUP($B71,'[1]NUM3.1'!$H$3:$S$112,3,FALSE),0)</f>
        <v>0</v>
      </c>
      <c r="G71" s="82">
        <f>IFERROR(VLOOKUP($B71,'[1]NUM3.1'!$H$3:$S$112,4,FALSE),0)</f>
        <v>0</v>
      </c>
      <c r="H71" s="82">
        <f>IFERROR(VLOOKUP($B71,'[1]NUM3.1'!$H$3:$S$112,5,FALSE),0)</f>
        <v>0</v>
      </c>
      <c r="I71" s="82">
        <f>IFERROR(VLOOKUP($B71,'[1]NUM3.1'!$H$3:$S$112,6,FALSE),0)</f>
        <v>0</v>
      </c>
      <c r="J71" s="82">
        <f>IFERROR(VLOOKUP($B71,'[1]NUM3.1'!$H$3:$S$112,7,FALSE),0)</f>
        <v>0</v>
      </c>
      <c r="K71" s="82">
        <f>IFERROR(VLOOKUP($B71,'[1]NUM3.1'!$H$3:$S$112,8,FALSE),0)</f>
        <v>0</v>
      </c>
      <c r="L71" s="82">
        <f>IFERROR(VLOOKUP($B71,'[1]NUM3.1'!$H$3:$S$112,9,FALSE),0)</f>
        <v>0</v>
      </c>
      <c r="M71" s="82">
        <f>IFERROR(VLOOKUP($B71,'[1]NUM3.1'!$H$3:$S$112,10,FALSE),0)</f>
        <v>0</v>
      </c>
      <c r="N71" s="82">
        <f>IFERROR(VLOOKUP($B71,'[1]NUM3.1'!$H$3:$S$112,11,FALSE),0)</f>
        <v>0</v>
      </c>
      <c r="O71" s="71"/>
      <c r="P71" s="71"/>
      <c r="Q71" s="13">
        <f t="shared" si="34"/>
        <v>0</v>
      </c>
      <c r="R71" s="82">
        <f>IFERROR(VLOOKUP($B71,'[1]DEN3.1'!$H$3:$S$112,2,FALSE),0)</f>
        <v>0</v>
      </c>
      <c r="S71" s="82">
        <f>IFERROR(VLOOKUP($B71,'[1]DEN3.1'!$H$3:$S$112,3,FALSE),0)</f>
        <v>0</v>
      </c>
      <c r="T71" s="82">
        <f>IFERROR(VLOOKUP($B71,'[1]DEN3.1'!$H$3:$S$112,4,FALSE),0)</f>
        <v>0</v>
      </c>
      <c r="U71" s="82">
        <f>IFERROR(VLOOKUP($B71,'[1]DEN3.1'!$H$3:$S$112,5,FALSE),0)</f>
        <v>0</v>
      </c>
      <c r="V71" s="82">
        <f>IFERROR(VLOOKUP($B71,'[1]DEN3.1'!$H$3:$S$112,6,FALSE),0)</f>
        <v>0</v>
      </c>
      <c r="W71" s="82">
        <f>IFERROR(VLOOKUP($B71,'[1]DEN3.1'!$H$3:$S$112,7,FALSE),0)</f>
        <v>0</v>
      </c>
      <c r="X71" s="82">
        <f>IFERROR(VLOOKUP($B71,'[1]DEN3.1'!$H$3:$S$112,8,FALSE),0)</f>
        <v>0</v>
      </c>
      <c r="Y71" s="82">
        <f>IFERROR(VLOOKUP($B71,'[1]DEN3.1'!$H$3:$S$112,9,FALSE),0)</f>
        <v>0</v>
      </c>
      <c r="Z71" s="82">
        <f>IFERROR(VLOOKUP($B71,'[1]DEN3.1'!$H$3:$S$112,10,FALSE),0)</f>
        <v>0</v>
      </c>
      <c r="AA71" s="82">
        <f>IFERROR(VLOOKUP($B71,'[1]DEN3.1'!$H$3:$S$112,11,FALSE),0)</f>
        <v>0</v>
      </c>
      <c r="AB71" s="71"/>
      <c r="AC71" s="71"/>
      <c r="AD71" s="13">
        <f t="shared" si="35"/>
        <v>0</v>
      </c>
    </row>
    <row r="72" spans="1:30" ht="15" thickBot="1" x14ac:dyDescent="0.25">
      <c r="A72" s="166" t="s">
        <v>99</v>
      </c>
      <c r="B72" s="165" t="s">
        <v>98</v>
      </c>
      <c r="C72" s="56"/>
      <c r="D72" s="56"/>
      <c r="E72" s="82">
        <f>IFERROR(VLOOKUP($B72,'[1]NUM3.1'!$H$3:$S$112,2,FALSE),0)</f>
        <v>0</v>
      </c>
      <c r="F72" s="82">
        <f>IFERROR(VLOOKUP($B72,'[1]NUM3.1'!$H$3:$S$112,3,FALSE),0)</f>
        <v>0</v>
      </c>
      <c r="G72" s="82">
        <f>IFERROR(VLOOKUP($B72,'[1]NUM3.1'!$H$3:$S$112,4,FALSE),0)</f>
        <v>0</v>
      </c>
      <c r="H72" s="82">
        <f>IFERROR(VLOOKUP($B72,'[1]NUM3.1'!$H$3:$S$112,5,FALSE),0)</f>
        <v>0</v>
      </c>
      <c r="I72" s="82">
        <f>IFERROR(VLOOKUP($B72,'[1]NUM3.1'!$H$3:$S$112,6,FALSE),0)</f>
        <v>0</v>
      </c>
      <c r="J72" s="82">
        <f>IFERROR(VLOOKUP($B72,'[1]NUM3.1'!$H$3:$S$112,7,FALSE),0)</f>
        <v>0</v>
      </c>
      <c r="K72" s="82">
        <f>IFERROR(VLOOKUP($B72,'[1]NUM3.1'!$H$3:$S$112,8,FALSE),0)</f>
        <v>0</v>
      </c>
      <c r="L72" s="82">
        <f>IFERROR(VLOOKUP($B72,'[1]NUM3.1'!$H$3:$S$112,9,FALSE),0)</f>
        <v>0</v>
      </c>
      <c r="M72" s="82">
        <f>IFERROR(VLOOKUP($B72,'[1]NUM3.1'!$H$3:$S$112,10,FALSE),0)</f>
        <v>0</v>
      </c>
      <c r="N72" s="82">
        <f>IFERROR(VLOOKUP($B72,'[1]NUM3.1'!$H$3:$S$112,11,FALSE),0)</f>
        <v>0</v>
      </c>
      <c r="O72" s="71"/>
      <c r="P72" s="71"/>
      <c r="Q72" s="13">
        <f t="shared" si="34"/>
        <v>0</v>
      </c>
      <c r="R72" s="82">
        <f>IFERROR(VLOOKUP($B72,'[1]DEN3.1'!$H$3:$S$112,2,FALSE),0)</f>
        <v>0</v>
      </c>
      <c r="S72" s="82">
        <f>IFERROR(VLOOKUP($B72,'[1]DEN3.1'!$H$3:$S$112,3,FALSE),0)</f>
        <v>0</v>
      </c>
      <c r="T72" s="82">
        <f>IFERROR(VLOOKUP($B72,'[1]DEN3.1'!$H$3:$S$112,4,FALSE),0)</f>
        <v>0</v>
      </c>
      <c r="U72" s="82">
        <f>IFERROR(VLOOKUP($B72,'[1]DEN3.1'!$H$3:$S$112,5,FALSE),0)</f>
        <v>0</v>
      </c>
      <c r="V72" s="82">
        <f>IFERROR(VLOOKUP($B72,'[1]DEN3.1'!$H$3:$S$112,6,FALSE),0)</f>
        <v>0</v>
      </c>
      <c r="W72" s="82">
        <f>IFERROR(VLOOKUP($B72,'[1]DEN3.1'!$H$3:$S$112,7,FALSE),0)</f>
        <v>0</v>
      </c>
      <c r="X72" s="82">
        <f>IFERROR(VLOOKUP($B72,'[1]DEN3.1'!$H$3:$S$112,8,FALSE),0)</f>
        <v>0</v>
      </c>
      <c r="Y72" s="82">
        <f>IFERROR(VLOOKUP($B72,'[1]DEN3.1'!$H$3:$S$112,9,FALSE),0)</f>
        <v>0</v>
      </c>
      <c r="Z72" s="82">
        <f>IFERROR(VLOOKUP($B72,'[1]DEN3.1'!$H$3:$S$112,10,FALSE),0)</f>
        <v>0</v>
      </c>
      <c r="AA72" s="82">
        <f>IFERROR(VLOOKUP($B72,'[1]DEN3.1'!$H$3:$S$112,11,FALSE),0)</f>
        <v>0</v>
      </c>
      <c r="AB72" s="71"/>
      <c r="AC72" s="71"/>
      <c r="AD72" s="13">
        <f t="shared" si="35"/>
        <v>0</v>
      </c>
    </row>
    <row r="73" spans="1:30" ht="15" thickBot="1" x14ac:dyDescent="0.25">
      <c r="A73" s="333" t="s">
        <v>18</v>
      </c>
      <c r="B73" s="334"/>
      <c r="C73" s="250">
        <f>+D73/Metas!H85</f>
        <v>1.019522776572668</v>
      </c>
      <c r="D73" s="15">
        <f>+Q73/AD73</f>
        <v>1</v>
      </c>
      <c r="E73" s="48">
        <f>SUM(E63:E72)</f>
        <v>12</v>
      </c>
      <c r="F73" s="48">
        <f t="shared" ref="F73:P73" si="36">SUM(F63:F72)</f>
        <v>10</v>
      </c>
      <c r="G73" s="48">
        <f t="shared" si="36"/>
        <v>11</v>
      </c>
      <c r="H73" s="48">
        <f t="shared" si="36"/>
        <v>8</v>
      </c>
      <c r="I73" s="48">
        <f t="shared" ref="I73:J73" si="37">SUM(I63:I72)</f>
        <v>4</v>
      </c>
      <c r="J73" s="48">
        <f t="shared" si="37"/>
        <v>5</v>
      </c>
      <c r="K73" s="48">
        <f t="shared" ref="K73:L73" si="38">SUM(K63:K72)</f>
        <v>5</v>
      </c>
      <c r="L73" s="48">
        <f t="shared" si="38"/>
        <v>6</v>
      </c>
      <c r="M73" s="48">
        <f t="shared" si="36"/>
        <v>3</v>
      </c>
      <c r="N73" s="48">
        <f t="shared" ref="N73" si="39">SUM(N63:N72)</f>
        <v>1</v>
      </c>
      <c r="O73" s="48">
        <f t="shared" si="36"/>
        <v>0</v>
      </c>
      <c r="P73" s="48">
        <f t="shared" si="36"/>
        <v>0</v>
      </c>
      <c r="Q73" s="10">
        <f>SUM(Q63:Q72)</f>
        <v>65</v>
      </c>
      <c r="R73" s="48">
        <f t="shared" ref="R73:AC73" si="40">SUM(R63:R72)</f>
        <v>12</v>
      </c>
      <c r="S73" s="48">
        <f t="shared" si="40"/>
        <v>10</v>
      </c>
      <c r="T73" s="48">
        <f t="shared" si="40"/>
        <v>11</v>
      </c>
      <c r="U73" s="48">
        <f t="shared" si="40"/>
        <v>8</v>
      </c>
      <c r="V73" s="48">
        <f t="shared" ref="V73:W73" si="41">SUM(V63:V72)</f>
        <v>4</v>
      </c>
      <c r="W73" s="48">
        <f t="shared" si="41"/>
        <v>5</v>
      </c>
      <c r="X73" s="48">
        <f t="shared" ref="X73:Y73" si="42">SUM(X63:X72)</f>
        <v>5</v>
      </c>
      <c r="Y73" s="48">
        <f t="shared" si="42"/>
        <v>6</v>
      </c>
      <c r="Z73" s="48">
        <f t="shared" ref="Z73:AA73" si="43">SUM(Z63:Z72)</f>
        <v>3</v>
      </c>
      <c r="AA73" s="48">
        <f t="shared" si="43"/>
        <v>1</v>
      </c>
      <c r="AB73" s="48">
        <f t="shared" si="40"/>
        <v>0</v>
      </c>
      <c r="AC73" s="48">
        <f t="shared" si="40"/>
        <v>0</v>
      </c>
      <c r="AD73" s="10">
        <f>SUM(AD63:AD72)</f>
        <v>65</v>
      </c>
    </row>
    <row r="74" spans="1:30" ht="15" thickBot="1" x14ac:dyDescent="0.25">
      <c r="A74" s="87" t="s">
        <v>105</v>
      </c>
      <c r="B74" s="165" t="s">
        <v>100</v>
      </c>
      <c r="C74" s="56"/>
      <c r="D74" s="56"/>
      <c r="E74" s="82">
        <f>IFERROR(VLOOKUP($B74,'[1]NUM3.1'!$H$3:$S$112,2,FALSE),0)</f>
        <v>0</v>
      </c>
      <c r="F74" s="82">
        <f>IFERROR(VLOOKUP($B74,'[1]NUM3.1'!$H$3:$S$112,3,FALSE),0)</f>
        <v>0</v>
      </c>
      <c r="G74" s="82">
        <f>IFERROR(VLOOKUP($B74,'[1]NUM3.1'!$H$3:$S$112,4,FALSE),0)</f>
        <v>0</v>
      </c>
      <c r="H74" s="82">
        <f>IFERROR(VLOOKUP($B74,'[1]NUM3.1'!$H$3:$S$112,5,FALSE),0)</f>
        <v>2</v>
      </c>
      <c r="I74" s="82">
        <f>IFERROR(VLOOKUP($B74,'[1]NUM3.1'!$H$3:$S$112,6,FALSE),0)</f>
        <v>1</v>
      </c>
      <c r="J74" s="82">
        <f>IFERROR(VLOOKUP($B74,'[1]NUM3.1'!$H$3:$S$112,7,FALSE),0)</f>
        <v>0</v>
      </c>
      <c r="K74" s="82">
        <f>IFERROR(VLOOKUP($B74,'[1]NUM3.1'!$H$3:$S$112,8,FALSE),0)</f>
        <v>0</v>
      </c>
      <c r="L74" s="82">
        <f>IFERROR(VLOOKUP($B74,'[1]NUM3.1'!$H$3:$S$112,9,FALSE),0)</f>
        <v>1</v>
      </c>
      <c r="M74" s="82">
        <f>IFERROR(VLOOKUP($B74,'[1]NUM3.1'!$H$3:$S$112,10,FALSE),0)</f>
        <v>0</v>
      </c>
      <c r="N74" s="82">
        <f>IFERROR(VLOOKUP($B74,'[1]NUM3.1'!$H$3:$S$112,11,FALSE),0)</f>
        <v>10</v>
      </c>
      <c r="O74" s="69"/>
      <c r="P74" s="69"/>
      <c r="Q74" s="13">
        <f>SUM(E74:P74)</f>
        <v>14</v>
      </c>
      <c r="R74" s="82">
        <f>IFERROR(VLOOKUP($B74,'[1]DEN3.1'!$H$3:$S$112,2,FALSE),0)</f>
        <v>0</v>
      </c>
      <c r="S74" s="82">
        <f>IFERROR(VLOOKUP($B74,'[1]DEN3.1'!$H$3:$S$112,3,FALSE),0)</f>
        <v>0</v>
      </c>
      <c r="T74" s="82">
        <f>IFERROR(VLOOKUP($B74,'[1]DEN3.1'!$H$3:$S$112,4,FALSE),0)</f>
        <v>0</v>
      </c>
      <c r="U74" s="82">
        <f>IFERROR(VLOOKUP($B74,'[1]DEN3.1'!$H$3:$S$112,5,FALSE),0)</f>
        <v>2</v>
      </c>
      <c r="V74" s="82">
        <f>IFERROR(VLOOKUP($B74,'[1]DEN3.1'!$H$3:$S$112,6,FALSE),0)</f>
        <v>1</v>
      </c>
      <c r="W74" s="82">
        <f>IFERROR(VLOOKUP($B74,'[1]DEN3.1'!$H$3:$S$112,7,FALSE),0)</f>
        <v>0</v>
      </c>
      <c r="X74" s="82">
        <f>IFERROR(VLOOKUP($B74,'[1]DEN3.1'!$H$3:$S$112,8,FALSE),0)</f>
        <v>0</v>
      </c>
      <c r="Y74" s="82">
        <f>IFERROR(VLOOKUP($B74,'[1]DEN3.1'!$H$3:$S$112,9,FALSE),0)</f>
        <v>1</v>
      </c>
      <c r="Z74" s="82">
        <f>IFERROR(VLOOKUP($B74,'[1]DEN3.1'!$H$3:$S$112,10,FALSE),0)</f>
        <v>0</v>
      </c>
      <c r="AA74" s="82">
        <f>IFERROR(VLOOKUP($B74,'[1]DEN3.1'!$H$3:$S$112,11,FALSE),0)</f>
        <v>10</v>
      </c>
      <c r="AB74" s="69"/>
      <c r="AC74" s="69"/>
      <c r="AD74" s="13">
        <f>SUM(R74:AC74)</f>
        <v>14</v>
      </c>
    </row>
    <row r="75" spans="1:30" ht="15" thickBot="1" x14ac:dyDescent="0.25">
      <c r="A75" s="87" t="s">
        <v>105</v>
      </c>
      <c r="B75" s="165" t="s">
        <v>101</v>
      </c>
      <c r="C75" s="56"/>
      <c r="D75" s="56"/>
      <c r="E75" s="82">
        <f>IFERROR(VLOOKUP($B75,'[1]NUM3.1'!$H$3:$S$112,2,FALSE),0)</f>
        <v>0</v>
      </c>
      <c r="F75" s="82">
        <f>IFERROR(VLOOKUP($B75,'[1]NUM3.1'!$H$3:$S$112,3,FALSE),0)</f>
        <v>0</v>
      </c>
      <c r="G75" s="82">
        <f>IFERROR(VLOOKUP($B75,'[1]NUM3.1'!$H$3:$S$112,4,FALSE),0)</f>
        <v>0</v>
      </c>
      <c r="H75" s="82">
        <f>IFERROR(VLOOKUP($B75,'[1]NUM3.1'!$H$3:$S$112,5,FALSE),0)</f>
        <v>0</v>
      </c>
      <c r="I75" s="82">
        <f>IFERROR(VLOOKUP($B75,'[1]NUM3.1'!$H$3:$S$112,6,FALSE),0)</f>
        <v>0</v>
      </c>
      <c r="J75" s="82">
        <f>IFERROR(VLOOKUP($B75,'[1]NUM3.1'!$H$3:$S$112,7,FALSE),0)</f>
        <v>0</v>
      </c>
      <c r="K75" s="82">
        <f>IFERROR(VLOOKUP($B75,'[1]NUM3.1'!$H$3:$S$112,8,FALSE),0)</f>
        <v>0</v>
      </c>
      <c r="L75" s="82">
        <f>IFERROR(VLOOKUP($B75,'[1]NUM3.1'!$H$3:$S$112,9,FALSE),0)</f>
        <v>0</v>
      </c>
      <c r="M75" s="82">
        <f>IFERROR(VLOOKUP($B75,'[1]NUM3.1'!$H$3:$S$112,10,FALSE),0)</f>
        <v>0</v>
      </c>
      <c r="N75" s="82">
        <f>IFERROR(VLOOKUP($B75,'[1]NUM3.1'!$H$3:$S$112,11,FALSE),0)</f>
        <v>0</v>
      </c>
      <c r="O75" s="69"/>
      <c r="P75" s="69"/>
      <c r="Q75" s="13">
        <f>SUM(E75:P75)</f>
        <v>0</v>
      </c>
      <c r="R75" s="82">
        <f>IFERROR(VLOOKUP($B75,'[1]DEN3.1'!$H$3:$S$112,2,FALSE),0)</f>
        <v>0</v>
      </c>
      <c r="S75" s="82">
        <f>IFERROR(VLOOKUP($B75,'[1]DEN3.1'!$H$3:$S$112,3,FALSE),0)</f>
        <v>0</v>
      </c>
      <c r="T75" s="82">
        <f>IFERROR(VLOOKUP($B75,'[1]DEN3.1'!$H$3:$S$112,4,FALSE),0)</f>
        <v>0</v>
      </c>
      <c r="U75" s="82">
        <f>IFERROR(VLOOKUP($B75,'[1]DEN3.1'!$H$3:$S$112,5,FALSE),0)</f>
        <v>0</v>
      </c>
      <c r="V75" s="82">
        <f>IFERROR(VLOOKUP($B75,'[1]DEN3.1'!$H$3:$S$112,6,FALSE),0)</f>
        <v>0</v>
      </c>
      <c r="W75" s="82">
        <f>IFERROR(VLOOKUP($B75,'[1]DEN3.1'!$H$3:$S$112,7,FALSE),0)</f>
        <v>0</v>
      </c>
      <c r="X75" s="82">
        <f>IFERROR(VLOOKUP($B75,'[1]DEN3.1'!$H$3:$S$112,8,FALSE),0)</f>
        <v>0</v>
      </c>
      <c r="Y75" s="82">
        <f>IFERROR(VLOOKUP($B75,'[1]DEN3.1'!$H$3:$S$112,9,FALSE),0)</f>
        <v>0</v>
      </c>
      <c r="Z75" s="82">
        <f>IFERROR(VLOOKUP($B75,'[1]DEN3.1'!$H$3:$S$112,10,FALSE),0)</f>
        <v>0</v>
      </c>
      <c r="AA75" s="82">
        <f>IFERROR(VLOOKUP($B75,'[1]DEN3.1'!$H$3:$S$112,11,FALSE),0)</f>
        <v>0</v>
      </c>
      <c r="AB75" s="69"/>
      <c r="AC75" s="69"/>
      <c r="AD75" s="13">
        <f>SUM(R75:AC75)</f>
        <v>0</v>
      </c>
    </row>
    <row r="76" spans="1:30" ht="15" thickBot="1" x14ac:dyDescent="0.25">
      <c r="A76" s="87" t="s">
        <v>105</v>
      </c>
      <c r="B76" s="165" t="s">
        <v>102</v>
      </c>
      <c r="C76" s="56"/>
      <c r="D76" s="56"/>
      <c r="E76" s="82">
        <f>IFERROR(VLOOKUP($B76,'[1]NUM3.1'!$H$3:$S$112,2,FALSE),0)</f>
        <v>0</v>
      </c>
      <c r="F76" s="82">
        <f>IFERROR(VLOOKUP($B76,'[1]NUM3.1'!$H$3:$S$112,3,FALSE),0)</f>
        <v>0</v>
      </c>
      <c r="G76" s="82">
        <f>IFERROR(VLOOKUP($B76,'[1]NUM3.1'!$H$3:$S$112,4,FALSE),0)</f>
        <v>0</v>
      </c>
      <c r="H76" s="82">
        <f>IFERROR(VLOOKUP($B76,'[1]NUM3.1'!$H$3:$S$112,5,FALSE),0)</f>
        <v>6</v>
      </c>
      <c r="I76" s="82">
        <f>IFERROR(VLOOKUP($B76,'[1]NUM3.1'!$H$3:$S$112,6,FALSE),0)</f>
        <v>0</v>
      </c>
      <c r="J76" s="82">
        <f>IFERROR(VLOOKUP($B76,'[1]NUM3.1'!$H$3:$S$112,7,FALSE),0)</f>
        <v>1</v>
      </c>
      <c r="K76" s="82">
        <f>IFERROR(VLOOKUP($B76,'[1]NUM3.1'!$H$3:$S$112,8,FALSE),0)</f>
        <v>0</v>
      </c>
      <c r="L76" s="82">
        <f>IFERROR(VLOOKUP($B76,'[1]NUM3.1'!$H$3:$S$112,9,FALSE),0)</f>
        <v>0</v>
      </c>
      <c r="M76" s="82">
        <f>IFERROR(VLOOKUP($B76,'[1]NUM3.1'!$H$3:$S$112,10,FALSE),0)</f>
        <v>1</v>
      </c>
      <c r="N76" s="82">
        <f>IFERROR(VLOOKUP($B76,'[1]NUM3.1'!$H$3:$S$112,11,FALSE),0)</f>
        <v>0</v>
      </c>
      <c r="O76" s="69"/>
      <c r="P76" s="69"/>
      <c r="Q76" s="13">
        <f>SUM(E76:P76)</f>
        <v>8</v>
      </c>
      <c r="R76" s="82">
        <f>IFERROR(VLOOKUP($B76,'[1]DEN3.1'!$H$3:$S$112,2,FALSE),0)</f>
        <v>0</v>
      </c>
      <c r="S76" s="82">
        <f>IFERROR(VLOOKUP($B76,'[1]DEN3.1'!$H$3:$S$112,3,FALSE),0)</f>
        <v>0</v>
      </c>
      <c r="T76" s="82">
        <f>IFERROR(VLOOKUP($B76,'[1]DEN3.1'!$H$3:$S$112,4,FALSE),0)</f>
        <v>0</v>
      </c>
      <c r="U76" s="82">
        <f>IFERROR(VLOOKUP($B76,'[1]DEN3.1'!$H$3:$S$112,5,FALSE),0)</f>
        <v>6</v>
      </c>
      <c r="V76" s="82">
        <f>IFERROR(VLOOKUP($B76,'[1]DEN3.1'!$H$3:$S$112,6,FALSE),0)</f>
        <v>0</v>
      </c>
      <c r="W76" s="82">
        <f>IFERROR(VLOOKUP($B76,'[1]DEN3.1'!$H$3:$S$112,7,FALSE),0)</f>
        <v>1</v>
      </c>
      <c r="X76" s="82">
        <f>IFERROR(VLOOKUP($B76,'[1]DEN3.1'!$H$3:$S$112,8,FALSE),0)</f>
        <v>0</v>
      </c>
      <c r="Y76" s="82">
        <f>IFERROR(VLOOKUP($B76,'[1]DEN3.1'!$H$3:$S$112,9,FALSE),0)</f>
        <v>0</v>
      </c>
      <c r="Z76" s="82">
        <f>IFERROR(VLOOKUP($B76,'[1]DEN3.1'!$H$3:$S$112,10,FALSE),0)</f>
        <v>1</v>
      </c>
      <c r="AA76" s="82">
        <f>IFERROR(VLOOKUP($B76,'[1]DEN3.1'!$H$3:$S$112,11,FALSE),0)</f>
        <v>0</v>
      </c>
      <c r="AB76" s="69"/>
      <c r="AC76" s="69"/>
      <c r="AD76" s="13">
        <f>SUM(R76:AC76)</f>
        <v>8</v>
      </c>
    </row>
    <row r="77" spans="1:30" ht="15" thickBot="1" x14ac:dyDescent="0.25">
      <c r="A77" s="87" t="s">
        <v>105</v>
      </c>
      <c r="B77" s="165" t="s">
        <v>103</v>
      </c>
      <c r="C77" s="56"/>
      <c r="D77" s="56"/>
      <c r="E77" s="82">
        <f>IFERROR(VLOOKUP($B77,'[1]NUM3.1'!$H$3:$S$112,2,FALSE),0)</f>
        <v>0</v>
      </c>
      <c r="F77" s="82">
        <f>IFERROR(VLOOKUP($B77,'[1]NUM3.1'!$H$3:$S$112,3,FALSE),0)</f>
        <v>0</v>
      </c>
      <c r="G77" s="82">
        <f>IFERROR(VLOOKUP($B77,'[1]NUM3.1'!$H$3:$S$112,4,FALSE),0)</f>
        <v>0</v>
      </c>
      <c r="H77" s="82">
        <f>IFERROR(VLOOKUP($B77,'[1]NUM3.1'!$H$3:$S$112,5,FALSE),0)</f>
        <v>0</v>
      </c>
      <c r="I77" s="82">
        <f>IFERROR(VLOOKUP($B77,'[1]NUM3.1'!$H$3:$S$112,6,FALSE),0)</f>
        <v>0</v>
      </c>
      <c r="J77" s="82">
        <f>IFERROR(VLOOKUP($B77,'[1]NUM3.1'!$H$3:$S$112,7,FALSE),0)</f>
        <v>0</v>
      </c>
      <c r="K77" s="82">
        <f>IFERROR(VLOOKUP($B77,'[1]NUM3.1'!$H$3:$S$112,8,FALSE),0)</f>
        <v>0</v>
      </c>
      <c r="L77" s="82">
        <f>IFERROR(VLOOKUP($B77,'[1]NUM3.1'!$H$3:$S$112,9,FALSE),0)</f>
        <v>0</v>
      </c>
      <c r="M77" s="82">
        <f>IFERROR(VLOOKUP($B77,'[1]NUM3.1'!$H$3:$S$112,10,FALSE),0)</f>
        <v>0</v>
      </c>
      <c r="N77" s="82">
        <f>IFERROR(VLOOKUP($B77,'[1]NUM3.1'!$H$3:$S$112,11,FALSE),0)</f>
        <v>0</v>
      </c>
      <c r="O77" s="69"/>
      <c r="P77" s="69"/>
      <c r="Q77" s="13">
        <f>SUM(E77:P77)</f>
        <v>0</v>
      </c>
      <c r="R77" s="82">
        <f>IFERROR(VLOOKUP($B77,'[1]DEN3.1'!$H$3:$S$112,2,FALSE),0)</f>
        <v>0</v>
      </c>
      <c r="S77" s="82">
        <f>IFERROR(VLOOKUP($B77,'[1]DEN3.1'!$H$3:$S$112,3,FALSE),0)</f>
        <v>0</v>
      </c>
      <c r="T77" s="82">
        <f>IFERROR(VLOOKUP($B77,'[1]DEN3.1'!$H$3:$S$112,4,FALSE),0)</f>
        <v>0</v>
      </c>
      <c r="U77" s="82">
        <f>IFERROR(VLOOKUP($B77,'[1]DEN3.1'!$H$3:$S$112,5,FALSE),0)</f>
        <v>0</v>
      </c>
      <c r="V77" s="82">
        <f>IFERROR(VLOOKUP($B77,'[1]DEN3.1'!$H$3:$S$112,6,FALSE),0)</f>
        <v>0</v>
      </c>
      <c r="W77" s="82">
        <f>IFERROR(VLOOKUP($B77,'[1]DEN3.1'!$H$3:$S$112,7,FALSE),0)</f>
        <v>0</v>
      </c>
      <c r="X77" s="82">
        <f>IFERROR(VLOOKUP($B77,'[1]DEN3.1'!$H$3:$S$112,8,FALSE),0)</f>
        <v>0</v>
      </c>
      <c r="Y77" s="82">
        <f>IFERROR(VLOOKUP($B77,'[1]DEN3.1'!$H$3:$S$112,9,FALSE),0)</f>
        <v>0</v>
      </c>
      <c r="Z77" s="82">
        <f>IFERROR(VLOOKUP($B77,'[1]DEN3.1'!$H$3:$S$112,10,FALSE),0)</f>
        <v>0</v>
      </c>
      <c r="AA77" s="82">
        <f>IFERROR(VLOOKUP($B77,'[1]DEN3.1'!$H$3:$S$112,11,FALSE),0)</f>
        <v>0</v>
      </c>
      <c r="AB77" s="69"/>
      <c r="AC77" s="69"/>
      <c r="AD77" s="13">
        <f>SUM(R77:AC77)</f>
        <v>0</v>
      </c>
    </row>
    <row r="78" spans="1:30" ht="15" thickBot="1" x14ac:dyDescent="0.25">
      <c r="A78" s="87" t="s">
        <v>105</v>
      </c>
      <c r="B78" s="165" t="s">
        <v>104</v>
      </c>
      <c r="C78" s="56"/>
      <c r="D78" s="56"/>
      <c r="E78" s="82">
        <f>IFERROR(VLOOKUP($B78,'[1]NUM3.1'!$H$3:$S$112,2,FALSE),0)</f>
        <v>0</v>
      </c>
      <c r="F78" s="82">
        <f>IFERROR(VLOOKUP($B78,'[1]NUM3.1'!$H$3:$S$112,3,FALSE),0)</f>
        <v>0</v>
      </c>
      <c r="G78" s="82">
        <f>IFERROR(VLOOKUP($B78,'[1]NUM3.1'!$H$3:$S$112,4,FALSE),0)</f>
        <v>0</v>
      </c>
      <c r="H78" s="82">
        <f>IFERROR(VLOOKUP($B78,'[1]NUM3.1'!$H$3:$S$112,5,FALSE),0)</f>
        <v>0</v>
      </c>
      <c r="I78" s="82">
        <f>IFERROR(VLOOKUP($B78,'[1]NUM3.1'!$H$3:$S$112,6,FALSE),0)</f>
        <v>1</v>
      </c>
      <c r="J78" s="82">
        <f>IFERROR(VLOOKUP($B78,'[1]NUM3.1'!$H$3:$S$112,7,FALSE),0)</f>
        <v>0</v>
      </c>
      <c r="K78" s="82">
        <f>IFERROR(VLOOKUP($B78,'[1]NUM3.1'!$H$3:$S$112,8,FALSE),0)</f>
        <v>0</v>
      </c>
      <c r="L78" s="82">
        <f>IFERROR(VLOOKUP($B78,'[1]NUM3.1'!$H$3:$S$112,9,FALSE),0)</f>
        <v>0</v>
      </c>
      <c r="M78" s="82">
        <f>IFERROR(VLOOKUP($B78,'[1]NUM3.1'!$H$3:$S$112,10,FALSE),0)</f>
        <v>0</v>
      </c>
      <c r="N78" s="82">
        <f>IFERROR(VLOOKUP($B78,'[1]NUM3.1'!$H$3:$S$112,11,FALSE),0)</f>
        <v>0</v>
      </c>
      <c r="O78" s="69"/>
      <c r="P78" s="69"/>
      <c r="Q78" s="13">
        <f>SUM(E78:P78)</f>
        <v>1</v>
      </c>
      <c r="R78" s="82">
        <f>IFERROR(VLOOKUP($B78,'[1]DEN3.1'!$H$3:$S$112,2,FALSE),0)</f>
        <v>0</v>
      </c>
      <c r="S78" s="82">
        <f>IFERROR(VLOOKUP($B78,'[1]DEN3.1'!$H$3:$S$112,3,FALSE),0)</f>
        <v>0</v>
      </c>
      <c r="T78" s="82">
        <f>IFERROR(VLOOKUP($B78,'[1]DEN3.1'!$H$3:$S$112,4,FALSE),0)</f>
        <v>0</v>
      </c>
      <c r="U78" s="82">
        <f>IFERROR(VLOOKUP($B78,'[1]DEN3.1'!$H$3:$S$112,5,FALSE),0)</f>
        <v>0</v>
      </c>
      <c r="V78" s="82">
        <f>IFERROR(VLOOKUP($B78,'[1]DEN3.1'!$H$3:$S$112,6,FALSE),0)</f>
        <v>1</v>
      </c>
      <c r="W78" s="82">
        <f>IFERROR(VLOOKUP($B78,'[1]DEN3.1'!$H$3:$S$112,7,FALSE),0)</f>
        <v>0</v>
      </c>
      <c r="X78" s="82">
        <f>IFERROR(VLOOKUP($B78,'[1]DEN3.1'!$H$3:$S$112,8,FALSE),0)</f>
        <v>0</v>
      </c>
      <c r="Y78" s="82">
        <f>IFERROR(VLOOKUP($B78,'[1]DEN3.1'!$H$3:$S$112,9,FALSE),0)</f>
        <v>0</v>
      </c>
      <c r="Z78" s="82">
        <f>IFERROR(VLOOKUP($B78,'[1]DEN3.1'!$H$3:$S$112,10,FALSE),0)</f>
        <v>0</v>
      </c>
      <c r="AA78" s="82">
        <f>IFERROR(VLOOKUP($B78,'[1]DEN3.1'!$H$3:$S$112,11,FALSE),0)</f>
        <v>0</v>
      </c>
      <c r="AB78" s="69"/>
      <c r="AC78" s="69"/>
      <c r="AD78" s="13">
        <f>SUM(R78:AC78)</f>
        <v>1</v>
      </c>
    </row>
    <row r="79" spans="1:30" ht="15" thickBot="1" x14ac:dyDescent="0.25">
      <c r="A79" s="333" t="s">
        <v>178</v>
      </c>
      <c r="B79" s="334"/>
      <c r="C79" s="250">
        <f>+D79/Metas!H90</f>
        <v>1.015625</v>
      </c>
      <c r="D79" s="15">
        <f>+Q79/AD79</f>
        <v>1</v>
      </c>
      <c r="E79" s="48">
        <f t="shared" ref="E79:AD79" si="44">SUM(E74:E78)</f>
        <v>0</v>
      </c>
      <c r="F79" s="48">
        <f t="shared" si="44"/>
        <v>0</v>
      </c>
      <c r="G79" s="48">
        <f t="shared" si="44"/>
        <v>0</v>
      </c>
      <c r="H79" s="48">
        <f t="shared" si="44"/>
        <v>8</v>
      </c>
      <c r="I79" s="48">
        <f t="shared" ref="I79:J79" si="45">SUM(I74:I78)</f>
        <v>2</v>
      </c>
      <c r="J79" s="48">
        <f t="shared" si="45"/>
        <v>1</v>
      </c>
      <c r="K79" s="48">
        <f t="shared" ref="K79:L79" si="46">SUM(K74:K78)</f>
        <v>0</v>
      </c>
      <c r="L79" s="48">
        <f t="shared" si="46"/>
        <v>1</v>
      </c>
      <c r="M79" s="48">
        <f t="shared" si="44"/>
        <v>1</v>
      </c>
      <c r="N79" s="48">
        <f t="shared" ref="N79" si="47">SUM(N74:N78)</f>
        <v>10</v>
      </c>
      <c r="O79" s="48">
        <f t="shared" si="44"/>
        <v>0</v>
      </c>
      <c r="P79" s="48">
        <f t="shared" si="44"/>
        <v>0</v>
      </c>
      <c r="Q79" s="10">
        <f t="shared" si="44"/>
        <v>23</v>
      </c>
      <c r="R79" s="48">
        <f t="shared" si="44"/>
        <v>0</v>
      </c>
      <c r="S79" s="48">
        <f t="shared" si="44"/>
        <v>0</v>
      </c>
      <c r="T79" s="48">
        <f t="shared" si="44"/>
        <v>0</v>
      </c>
      <c r="U79" s="48">
        <f t="shared" si="44"/>
        <v>8</v>
      </c>
      <c r="V79" s="48">
        <f t="shared" ref="V79:W79" si="48">SUM(V74:V78)</f>
        <v>2</v>
      </c>
      <c r="W79" s="48">
        <f t="shared" si="48"/>
        <v>1</v>
      </c>
      <c r="X79" s="48">
        <f t="shared" ref="X79:Y79" si="49">SUM(X74:X78)</f>
        <v>0</v>
      </c>
      <c r="Y79" s="48">
        <f t="shared" si="49"/>
        <v>1</v>
      </c>
      <c r="Z79" s="48">
        <f t="shared" ref="Z79:AA79" si="50">SUM(Z74:Z78)</f>
        <v>1</v>
      </c>
      <c r="AA79" s="48">
        <f t="shared" si="50"/>
        <v>10</v>
      </c>
      <c r="AB79" s="48">
        <f t="shared" si="44"/>
        <v>0</v>
      </c>
      <c r="AC79" s="48">
        <f t="shared" si="44"/>
        <v>0</v>
      </c>
      <c r="AD79" s="10">
        <f t="shared" si="44"/>
        <v>23</v>
      </c>
    </row>
    <row r="80" spans="1:30" ht="15" thickBot="1" x14ac:dyDescent="0.25">
      <c r="A80" s="87" t="s">
        <v>116</v>
      </c>
      <c r="B80" s="165" t="s">
        <v>106</v>
      </c>
      <c r="C80" s="56"/>
      <c r="D80" s="56"/>
      <c r="E80" s="82">
        <f>IFERROR(VLOOKUP($B80,'[1]NUM3.1'!$H$3:$S$112,2,FALSE),0)</f>
        <v>0</v>
      </c>
      <c r="F80" s="82">
        <f>IFERROR(VLOOKUP($B80,'[1]NUM3.1'!$H$3:$S$112,3,FALSE),0)</f>
        <v>0</v>
      </c>
      <c r="G80" s="82">
        <f>IFERROR(VLOOKUP($B80,'[1]NUM3.1'!$H$3:$S$112,4,FALSE),0)</f>
        <v>0</v>
      </c>
      <c r="H80" s="82">
        <f>IFERROR(VLOOKUP($B80,'[1]NUM3.1'!$H$3:$S$112,5,FALSE),0)</f>
        <v>0</v>
      </c>
      <c r="I80" s="82">
        <f>IFERROR(VLOOKUP($B80,'[1]NUM3.1'!$H$3:$S$112,6,FALSE),0)</f>
        <v>0</v>
      </c>
      <c r="J80" s="82">
        <f>IFERROR(VLOOKUP($B80,'[1]NUM3.1'!$H$3:$S$112,7,FALSE),0)</f>
        <v>0</v>
      </c>
      <c r="K80" s="82">
        <f>IFERROR(VLOOKUP($B80,'[1]NUM3.1'!$H$3:$S$112,8,FALSE),0)</f>
        <v>0</v>
      </c>
      <c r="L80" s="82">
        <f>IFERROR(VLOOKUP($B80,'[1]NUM3.1'!$H$3:$S$112,9,FALSE),0)</f>
        <v>0</v>
      </c>
      <c r="M80" s="82">
        <f>IFERROR(VLOOKUP($B80,'[1]NUM3.1'!$H$3:$S$112,10,FALSE),0)</f>
        <v>0</v>
      </c>
      <c r="N80" s="82">
        <f>IFERROR(VLOOKUP($B80,'[1]NUM3.1'!$H$3:$S$112,11,FALSE),0)</f>
        <v>0</v>
      </c>
      <c r="O80" s="69"/>
      <c r="P80" s="69"/>
      <c r="Q80" s="13">
        <f t="shared" ref="Q80:Q89" si="51">SUM(E80:P80)</f>
        <v>0</v>
      </c>
      <c r="R80" s="82">
        <f>IFERROR(VLOOKUP($B80,'[1]DEN3.1'!$H$3:$S$112,2,FALSE),0)</f>
        <v>0</v>
      </c>
      <c r="S80" s="82">
        <f>IFERROR(VLOOKUP($B80,'[1]DEN3.1'!$H$3:$S$112,3,FALSE),0)</f>
        <v>0</v>
      </c>
      <c r="T80" s="82">
        <f>IFERROR(VLOOKUP($B80,'[1]DEN3.1'!$H$3:$S$112,4,FALSE),0)</f>
        <v>0</v>
      </c>
      <c r="U80" s="82">
        <f>IFERROR(VLOOKUP($B80,'[1]DEN3.1'!$H$3:$S$112,5,FALSE),0)</f>
        <v>0</v>
      </c>
      <c r="V80" s="82">
        <f>IFERROR(VLOOKUP($B80,'[1]DEN3.1'!$H$3:$S$112,6,FALSE),0)</f>
        <v>0</v>
      </c>
      <c r="W80" s="82">
        <f>IFERROR(VLOOKUP($B80,'[1]DEN3.1'!$H$3:$S$112,7,FALSE),0)</f>
        <v>0</v>
      </c>
      <c r="X80" s="82">
        <f>IFERROR(VLOOKUP($B80,'[1]DEN3.1'!$H$3:$S$112,8,FALSE),0)</f>
        <v>0</v>
      </c>
      <c r="Y80" s="82">
        <f>IFERROR(VLOOKUP($B80,'[1]DEN3.1'!$H$3:$S$112,9,FALSE),0)</f>
        <v>0</v>
      </c>
      <c r="Z80" s="82">
        <f>IFERROR(VLOOKUP($B80,'[1]DEN3.1'!$H$3:$S$112,10,FALSE),0)</f>
        <v>0</v>
      </c>
      <c r="AA80" s="82">
        <f>IFERROR(VLOOKUP($B80,'[1]DEN3.1'!$H$3:$S$112,11,FALSE),0)</f>
        <v>0</v>
      </c>
      <c r="AB80" s="69"/>
      <c r="AC80" s="69"/>
      <c r="AD80" s="13">
        <f t="shared" ref="AD80:AD89" si="52">SUM(R80:AC80)</f>
        <v>0</v>
      </c>
    </row>
    <row r="81" spans="1:30" ht="15" thickBot="1" x14ac:dyDescent="0.25">
      <c r="A81" s="87" t="s">
        <v>116</v>
      </c>
      <c r="B81" s="165" t="s">
        <v>107</v>
      </c>
      <c r="C81" s="56"/>
      <c r="D81" s="56"/>
      <c r="E81" s="82">
        <f>IFERROR(VLOOKUP($B81,'[1]NUM3.1'!$H$3:$S$112,2,FALSE),0)</f>
        <v>0</v>
      </c>
      <c r="F81" s="82">
        <f>IFERROR(VLOOKUP($B81,'[1]NUM3.1'!$H$3:$S$112,3,FALSE),0)</f>
        <v>0</v>
      </c>
      <c r="G81" s="82">
        <f>IFERROR(VLOOKUP($B81,'[1]NUM3.1'!$H$3:$S$112,4,FALSE),0)</f>
        <v>0</v>
      </c>
      <c r="H81" s="82">
        <f>IFERROR(VLOOKUP($B81,'[1]NUM3.1'!$H$3:$S$112,5,FALSE),0)</f>
        <v>0</v>
      </c>
      <c r="I81" s="82">
        <f>IFERROR(VLOOKUP($B81,'[1]NUM3.1'!$H$3:$S$112,6,FALSE),0)</f>
        <v>0</v>
      </c>
      <c r="J81" s="82">
        <f>IFERROR(VLOOKUP($B81,'[1]NUM3.1'!$H$3:$S$112,7,FALSE),0)</f>
        <v>0</v>
      </c>
      <c r="K81" s="82">
        <f>IFERROR(VLOOKUP($B81,'[1]NUM3.1'!$H$3:$S$112,8,FALSE),0)</f>
        <v>0</v>
      </c>
      <c r="L81" s="82">
        <f>IFERROR(VLOOKUP($B81,'[1]NUM3.1'!$H$3:$S$112,9,FALSE),0)</f>
        <v>0</v>
      </c>
      <c r="M81" s="82">
        <f>IFERROR(VLOOKUP($B81,'[1]NUM3.1'!$H$3:$S$112,10,FALSE),0)</f>
        <v>0</v>
      </c>
      <c r="N81" s="82">
        <f>IFERROR(VLOOKUP($B81,'[1]NUM3.1'!$H$3:$S$112,11,FALSE),0)</f>
        <v>0</v>
      </c>
      <c r="O81" s="69"/>
      <c r="P81" s="69"/>
      <c r="Q81" s="13">
        <f t="shared" si="51"/>
        <v>0</v>
      </c>
      <c r="R81" s="82">
        <f>IFERROR(VLOOKUP($B81,'[1]DEN3.1'!$H$3:$S$112,2,FALSE),0)</f>
        <v>0</v>
      </c>
      <c r="S81" s="82">
        <f>IFERROR(VLOOKUP($B81,'[1]DEN3.1'!$H$3:$S$112,3,FALSE),0)</f>
        <v>0</v>
      </c>
      <c r="T81" s="82">
        <f>IFERROR(VLOOKUP($B81,'[1]DEN3.1'!$H$3:$S$112,4,FALSE),0)</f>
        <v>0</v>
      </c>
      <c r="U81" s="82">
        <f>IFERROR(VLOOKUP($B81,'[1]DEN3.1'!$H$3:$S$112,5,FALSE),0)</f>
        <v>0</v>
      </c>
      <c r="V81" s="82">
        <f>IFERROR(VLOOKUP($B81,'[1]DEN3.1'!$H$3:$S$112,6,FALSE),0)</f>
        <v>0</v>
      </c>
      <c r="W81" s="82">
        <f>IFERROR(VLOOKUP($B81,'[1]DEN3.1'!$H$3:$S$112,7,FALSE),0)</f>
        <v>0</v>
      </c>
      <c r="X81" s="82">
        <f>IFERROR(VLOOKUP($B81,'[1]DEN3.1'!$H$3:$S$112,8,FALSE),0)</f>
        <v>0</v>
      </c>
      <c r="Y81" s="82">
        <f>IFERROR(VLOOKUP($B81,'[1]DEN3.1'!$H$3:$S$112,9,FALSE),0)</f>
        <v>0</v>
      </c>
      <c r="Z81" s="82">
        <f>IFERROR(VLOOKUP($B81,'[1]DEN3.1'!$H$3:$S$112,10,FALSE),0)</f>
        <v>0</v>
      </c>
      <c r="AA81" s="82">
        <f>IFERROR(VLOOKUP($B81,'[1]DEN3.1'!$H$3:$S$112,11,FALSE),0)</f>
        <v>0</v>
      </c>
      <c r="AB81" s="69"/>
      <c r="AC81" s="69"/>
      <c r="AD81" s="13">
        <f t="shared" si="52"/>
        <v>0</v>
      </c>
    </row>
    <row r="82" spans="1:30" ht="15" thickBot="1" x14ac:dyDescent="0.25">
      <c r="A82" s="87" t="s">
        <v>116</v>
      </c>
      <c r="B82" s="165" t="s">
        <v>108</v>
      </c>
      <c r="C82" s="56"/>
      <c r="D82" s="56"/>
      <c r="E82" s="82">
        <f>IFERROR(VLOOKUP($B82,'[1]NUM3.1'!$H$3:$S$112,2,FALSE),0)</f>
        <v>0</v>
      </c>
      <c r="F82" s="82">
        <f>IFERROR(VLOOKUP($B82,'[1]NUM3.1'!$H$3:$S$112,3,FALSE),0)</f>
        <v>0</v>
      </c>
      <c r="G82" s="82">
        <f>IFERROR(VLOOKUP($B82,'[1]NUM3.1'!$H$3:$S$112,4,FALSE),0)</f>
        <v>0</v>
      </c>
      <c r="H82" s="82">
        <f>IFERROR(VLOOKUP($B82,'[1]NUM3.1'!$H$3:$S$112,5,FALSE),0)</f>
        <v>0</v>
      </c>
      <c r="I82" s="82">
        <f>IFERROR(VLOOKUP($B82,'[1]NUM3.1'!$H$3:$S$112,6,FALSE),0)</f>
        <v>0</v>
      </c>
      <c r="J82" s="82">
        <f>IFERROR(VLOOKUP($B82,'[1]NUM3.1'!$H$3:$S$112,7,FALSE),0)</f>
        <v>0</v>
      </c>
      <c r="K82" s="82">
        <f>IFERROR(VLOOKUP($B82,'[1]NUM3.1'!$H$3:$S$112,8,FALSE),0)</f>
        <v>0</v>
      </c>
      <c r="L82" s="82">
        <f>IFERROR(VLOOKUP($B82,'[1]NUM3.1'!$H$3:$S$112,9,FALSE),0)</f>
        <v>0</v>
      </c>
      <c r="M82" s="82">
        <f>IFERROR(VLOOKUP($B82,'[1]NUM3.1'!$H$3:$S$112,10,FALSE),0)</f>
        <v>0</v>
      </c>
      <c r="N82" s="82">
        <f>IFERROR(VLOOKUP($B82,'[1]NUM3.1'!$H$3:$S$112,11,FALSE),0)</f>
        <v>0</v>
      </c>
      <c r="O82" s="69"/>
      <c r="P82" s="69"/>
      <c r="Q82" s="13">
        <f t="shared" si="51"/>
        <v>0</v>
      </c>
      <c r="R82" s="82">
        <f>IFERROR(VLOOKUP($B82,'[1]DEN3.1'!$H$3:$S$112,2,FALSE),0)</f>
        <v>0</v>
      </c>
      <c r="S82" s="82">
        <f>IFERROR(VLOOKUP($B82,'[1]DEN3.1'!$H$3:$S$112,3,FALSE),0)</f>
        <v>0</v>
      </c>
      <c r="T82" s="82">
        <f>IFERROR(VLOOKUP($B82,'[1]DEN3.1'!$H$3:$S$112,4,FALSE),0)</f>
        <v>0</v>
      </c>
      <c r="U82" s="82">
        <f>IFERROR(VLOOKUP($B82,'[1]DEN3.1'!$H$3:$S$112,5,FALSE),0)</f>
        <v>0</v>
      </c>
      <c r="V82" s="82">
        <f>IFERROR(VLOOKUP($B82,'[1]DEN3.1'!$H$3:$S$112,6,FALSE),0)</f>
        <v>0</v>
      </c>
      <c r="W82" s="82">
        <f>IFERROR(VLOOKUP($B82,'[1]DEN3.1'!$H$3:$S$112,7,FALSE),0)</f>
        <v>0</v>
      </c>
      <c r="X82" s="82">
        <f>IFERROR(VLOOKUP($B82,'[1]DEN3.1'!$H$3:$S$112,8,FALSE),0)</f>
        <v>0</v>
      </c>
      <c r="Y82" s="82">
        <f>IFERROR(VLOOKUP($B82,'[1]DEN3.1'!$H$3:$S$112,9,FALSE),0)</f>
        <v>0</v>
      </c>
      <c r="Z82" s="82">
        <f>IFERROR(VLOOKUP($B82,'[1]DEN3.1'!$H$3:$S$112,10,FALSE),0)</f>
        <v>0</v>
      </c>
      <c r="AA82" s="82">
        <f>IFERROR(VLOOKUP($B82,'[1]DEN3.1'!$H$3:$S$112,11,FALSE),0)</f>
        <v>0</v>
      </c>
      <c r="AB82" s="69"/>
      <c r="AC82" s="69"/>
      <c r="AD82" s="13">
        <f t="shared" si="52"/>
        <v>0</v>
      </c>
    </row>
    <row r="83" spans="1:30" ht="15" thickBot="1" x14ac:dyDescent="0.25">
      <c r="A83" s="87" t="s">
        <v>116</v>
      </c>
      <c r="B83" s="165" t="s">
        <v>109</v>
      </c>
      <c r="C83" s="56"/>
      <c r="D83" s="56"/>
      <c r="E83" s="82">
        <f>IFERROR(VLOOKUP($B83,'[1]NUM3.1'!$H$3:$S$112,2,FALSE),0)</f>
        <v>0</v>
      </c>
      <c r="F83" s="82">
        <f>IFERROR(VLOOKUP($B83,'[1]NUM3.1'!$H$3:$S$112,3,FALSE),0)</f>
        <v>0</v>
      </c>
      <c r="G83" s="82">
        <f>IFERROR(VLOOKUP($B83,'[1]NUM3.1'!$H$3:$S$112,4,FALSE),0)</f>
        <v>0</v>
      </c>
      <c r="H83" s="82">
        <f>IFERROR(VLOOKUP($B83,'[1]NUM3.1'!$H$3:$S$112,5,FALSE),0)</f>
        <v>0</v>
      </c>
      <c r="I83" s="82">
        <f>IFERROR(VLOOKUP($B83,'[1]NUM3.1'!$H$3:$S$112,6,FALSE),0)</f>
        <v>0</v>
      </c>
      <c r="J83" s="82">
        <f>IFERROR(VLOOKUP($B83,'[1]NUM3.1'!$H$3:$S$112,7,FALSE),0)</f>
        <v>0</v>
      </c>
      <c r="K83" s="82">
        <f>IFERROR(VLOOKUP($B83,'[1]NUM3.1'!$H$3:$S$112,8,FALSE),0)</f>
        <v>0</v>
      </c>
      <c r="L83" s="82">
        <f>IFERROR(VLOOKUP($B83,'[1]NUM3.1'!$H$3:$S$112,9,FALSE),0)</f>
        <v>0</v>
      </c>
      <c r="M83" s="82">
        <f>IFERROR(VLOOKUP($B83,'[1]NUM3.1'!$H$3:$S$112,10,FALSE),0)</f>
        <v>0</v>
      </c>
      <c r="N83" s="82">
        <f>IFERROR(VLOOKUP($B83,'[1]NUM3.1'!$H$3:$S$112,11,FALSE),0)</f>
        <v>0</v>
      </c>
      <c r="O83" s="69"/>
      <c r="P83" s="69"/>
      <c r="Q83" s="13">
        <f t="shared" si="51"/>
        <v>0</v>
      </c>
      <c r="R83" s="82">
        <f>IFERROR(VLOOKUP($B83,'[1]DEN3.1'!$H$3:$S$112,2,FALSE),0)</f>
        <v>0</v>
      </c>
      <c r="S83" s="82">
        <f>IFERROR(VLOOKUP($B83,'[1]DEN3.1'!$H$3:$S$112,3,FALSE),0)</f>
        <v>0</v>
      </c>
      <c r="T83" s="82">
        <f>IFERROR(VLOOKUP($B83,'[1]DEN3.1'!$H$3:$S$112,4,FALSE),0)</f>
        <v>0</v>
      </c>
      <c r="U83" s="82">
        <f>IFERROR(VLOOKUP($B83,'[1]DEN3.1'!$H$3:$S$112,5,FALSE),0)</f>
        <v>0</v>
      </c>
      <c r="V83" s="82">
        <f>IFERROR(VLOOKUP($B83,'[1]DEN3.1'!$H$3:$S$112,6,FALSE),0)</f>
        <v>0</v>
      </c>
      <c r="W83" s="82">
        <f>IFERROR(VLOOKUP($B83,'[1]DEN3.1'!$H$3:$S$112,7,FALSE),0)</f>
        <v>0</v>
      </c>
      <c r="X83" s="82">
        <f>IFERROR(VLOOKUP($B83,'[1]DEN3.1'!$H$3:$S$112,8,FALSE),0)</f>
        <v>0</v>
      </c>
      <c r="Y83" s="82">
        <f>IFERROR(VLOOKUP($B83,'[1]DEN3.1'!$H$3:$S$112,9,FALSE),0)</f>
        <v>0</v>
      </c>
      <c r="Z83" s="82">
        <f>IFERROR(VLOOKUP($B83,'[1]DEN3.1'!$H$3:$S$112,10,FALSE),0)</f>
        <v>0</v>
      </c>
      <c r="AA83" s="82">
        <f>IFERROR(VLOOKUP($B83,'[1]DEN3.1'!$H$3:$S$112,11,FALSE),0)</f>
        <v>0</v>
      </c>
      <c r="AB83" s="69"/>
      <c r="AC83" s="69"/>
      <c r="AD83" s="13">
        <f t="shared" si="52"/>
        <v>0</v>
      </c>
    </row>
    <row r="84" spans="1:30" ht="15" thickBot="1" x14ac:dyDescent="0.25">
      <c r="A84" s="87" t="s">
        <v>116</v>
      </c>
      <c r="B84" s="165" t="s">
        <v>110</v>
      </c>
      <c r="C84" s="56"/>
      <c r="D84" s="56"/>
      <c r="E84" s="82">
        <f>IFERROR(VLOOKUP($B84,'[1]NUM3.1'!$H$3:$S$112,2,FALSE),0)</f>
        <v>0</v>
      </c>
      <c r="F84" s="82">
        <f>IFERROR(VLOOKUP($B84,'[1]NUM3.1'!$H$3:$S$112,3,FALSE),0)</f>
        <v>0</v>
      </c>
      <c r="G84" s="82">
        <f>IFERROR(VLOOKUP($B84,'[1]NUM3.1'!$H$3:$S$112,4,FALSE),0)</f>
        <v>0</v>
      </c>
      <c r="H84" s="82">
        <f>IFERROR(VLOOKUP($B84,'[1]NUM3.1'!$H$3:$S$112,5,FALSE),0)</f>
        <v>0</v>
      </c>
      <c r="I84" s="82">
        <f>IFERROR(VLOOKUP($B84,'[1]NUM3.1'!$H$3:$S$112,6,FALSE),0)</f>
        <v>0</v>
      </c>
      <c r="J84" s="82">
        <f>IFERROR(VLOOKUP($B84,'[1]NUM3.1'!$H$3:$S$112,7,FALSE),0)</f>
        <v>0</v>
      </c>
      <c r="K84" s="82">
        <f>IFERROR(VLOOKUP($B84,'[1]NUM3.1'!$H$3:$S$112,8,FALSE),0)</f>
        <v>0</v>
      </c>
      <c r="L84" s="82">
        <f>IFERROR(VLOOKUP($B84,'[1]NUM3.1'!$H$3:$S$112,9,FALSE),0)</f>
        <v>0</v>
      </c>
      <c r="M84" s="82">
        <f>IFERROR(VLOOKUP($B84,'[1]NUM3.1'!$H$3:$S$112,10,FALSE),0)</f>
        <v>0</v>
      </c>
      <c r="N84" s="82">
        <f>IFERROR(VLOOKUP($B84,'[1]NUM3.1'!$H$3:$S$112,11,FALSE),0)</f>
        <v>0</v>
      </c>
      <c r="O84" s="69"/>
      <c r="P84" s="69"/>
      <c r="Q84" s="13">
        <f t="shared" si="51"/>
        <v>0</v>
      </c>
      <c r="R84" s="82">
        <f>IFERROR(VLOOKUP($B84,'[1]DEN3.1'!$H$3:$S$112,2,FALSE),0)</f>
        <v>0</v>
      </c>
      <c r="S84" s="82">
        <f>IFERROR(VLOOKUP($B84,'[1]DEN3.1'!$H$3:$S$112,3,FALSE),0)</f>
        <v>0</v>
      </c>
      <c r="T84" s="82">
        <f>IFERROR(VLOOKUP($B84,'[1]DEN3.1'!$H$3:$S$112,4,FALSE),0)</f>
        <v>0</v>
      </c>
      <c r="U84" s="82">
        <f>IFERROR(VLOOKUP($B84,'[1]DEN3.1'!$H$3:$S$112,5,FALSE),0)</f>
        <v>0</v>
      </c>
      <c r="V84" s="82">
        <f>IFERROR(VLOOKUP($B84,'[1]DEN3.1'!$H$3:$S$112,6,FALSE),0)</f>
        <v>0</v>
      </c>
      <c r="W84" s="82">
        <f>IFERROR(VLOOKUP($B84,'[1]DEN3.1'!$H$3:$S$112,7,FALSE),0)</f>
        <v>0</v>
      </c>
      <c r="X84" s="82">
        <f>IFERROR(VLOOKUP($B84,'[1]DEN3.1'!$H$3:$S$112,8,FALSE),0)</f>
        <v>0</v>
      </c>
      <c r="Y84" s="82">
        <f>IFERROR(VLOOKUP($B84,'[1]DEN3.1'!$H$3:$S$112,9,FALSE),0)</f>
        <v>0</v>
      </c>
      <c r="Z84" s="82">
        <f>IFERROR(VLOOKUP($B84,'[1]DEN3.1'!$H$3:$S$112,10,FALSE),0)</f>
        <v>0</v>
      </c>
      <c r="AA84" s="82">
        <f>IFERROR(VLOOKUP($B84,'[1]DEN3.1'!$H$3:$S$112,11,FALSE),0)</f>
        <v>0</v>
      </c>
      <c r="AB84" s="69"/>
      <c r="AC84" s="69"/>
      <c r="AD84" s="13">
        <f t="shared" si="52"/>
        <v>0</v>
      </c>
    </row>
    <row r="85" spans="1:30" ht="15" thickBot="1" x14ac:dyDescent="0.25">
      <c r="A85" s="87" t="s">
        <v>116</v>
      </c>
      <c r="B85" s="165" t="s">
        <v>111</v>
      </c>
      <c r="C85" s="56"/>
      <c r="D85" s="56"/>
      <c r="E85" s="82">
        <f>IFERROR(VLOOKUP($B85,'[1]NUM3.1'!$H$3:$S$112,2,FALSE),0)</f>
        <v>0</v>
      </c>
      <c r="F85" s="82">
        <f>IFERROR(VLOOKUP($B85,'[1]NUM3.1'!$H$3:$S$112,3,FALSE),0)</f>
        <v>0</v>
      </c>
      <c r="G85" s="82">
        <f>IFERROR(VLOOKUP($B85,'[1]NUM3.1'!$H$3:$S$112,4,FALSE),0)</f>
        <v>0</v>
      </c>
      <c r="H85" s="82">
        <f>IFERROR(VLOOKUP($B85,'[1]NUM3.1'!$H$3:$S$112,5,FALSE),0)</f>
        <v>0</v>
      </c>
      <c r="I85" s="82">
        <f>IFERROR(VLOOKUP($B85,'[1]NUM3.1'!$H$3:$S$112,6,FALSE),0)</f>
        <v>0</v>
      </c>
      <c r="J85" s="82">
        <f>IFERROR(VLOOKUP($B85,'[1]NUM3.1'!$H$3:$S$112,7,FALSE),0)</f>
        <v>0</v>
      </c>
      <c r="K85" s="82">
        <f>IFERROR(VLOOKUP($B85,'[1]NUM3.1'!$H$3:$S$112,8,FALSE),0)</f>
        <v>0</v>
      </c>
      <c r="L85" s="82">
        <f>IFERROR(VLOOKUP($B85,'[1]NUM3.1'!$H$3:$S$112,9,FALSE),0)</f>
        <v>0</v>
      </c>
      <c r="M85" s="82">
        <f>IFERROR(VLOOKUP($B85,'[1]NUM3.1'!$H$3:$S$112,10,FALSE),0)</f>
        <v>0</v>
      </c>
      <c r="N85" s="82">
        <f>IFERROR(VLOOKUP($B85,'[1]NUM3.1'!$H$3:$S$112,11,FALSE),0)</f>
        <v>0</v>
      </c>
      <c r="O85" s="69"/>
      <c r="P85" s="69"/>
      <c r="Q85" s="13">
        <f t="shared" si="51"/>
        <v>0</v>
      </c>
      <c r="R85" s="82">
        <f>IFERROR(VLOOKUP($B85,'[1]DEN3.1'!$H$3:$S$112,2,FALSE),0)</f>
        <v>0</v>
      </c>
      <c r="S85" s="82">
        <f>IFERROR(VLOOKUP($B85,'[1]DEN3.1'!$H$3:$S$112,3,FALSE),0)</f>
        <v>0</v>
      </c>
      <c r="T85" s="82">
        <f>IFERROR(VLOOKUP($B85,'[1]DEN3.1'!$H$3:$S$112,4,FALSE),0)</f>
        <v>0</v>
      </c>
      <c r="U85" s="82">
        <f>IFERROR(VLOOKUP($B85,'[1]DEN3.1'!$H$3:$S$112,5,FALSE),0)</f>
        <v>0</v>
      </c>
      <c r="V85" s="82">
        <f>IFERROR(VLOOKUP($B85,'[1]DEN3.1'!$H$3:$S$112,6,FALSE),0)</f>
        <v>0</v>
      </c>
      <c r="W85" s="82">
        <f>IFERROR(VLOOKUP($B85,'[1]DEN3.1'!$H$3:$S$112,7,FALSE),0)</f>
        <v>0</v>
      </c>
      <c r="X85" s="82">
        <f>IFERROR(VLOOKUP($B85,'[1]DEN3.1'!$H$3:$S$112,8,FALSE),0)</f>
        <v>0</v>
      </c>
      <c r="Y85" s="82">
        <f>IFERROR(VLOOKUP($B85,'[1]DEN3.1'!$H$3:$S$112,9,FALSE),0)</f>
        <v>0</v>
      </c>
      <c r="Z85" s="82">
        <f>IFERROR(VLOOKUP($B85,'[1]DEN3.1'!$H$3:$S$112,10,FALSE),0)</f>
        <v>0</v>
      </c>
      <c r="AA85" s="82">
        <f>IFERROR(VLOOKUP($B85,'[1]DEN3.1'!$H$3:$S$112,11,FALSE),0)</f>
        <v>0</v>
      </c>
      <c r="AB85" s="69"/>
      <c r="AC85" s="69"/>
      <c r="AD85" s="13">
        <f t="shared" si="52"/>
        <v>0</v>
      </c>
    </row>
    <row r="86" spans="1:30" ht="15" thickBot="1" x14ac:dyDescent="0.25">
      <c r="A86" s="87" t="s">
        <v>116</v>
      </c>
      <c r="B86" s="165" t="s">
        <v>112</v>
      </c>
      <c r="C86" s="56"/>
      <c r="D86" s="56"/>
      <c r="E86" s="82">
        <f>IFERROR(VLOOKUP($B86,'[1]NUM3.1'!$H$3:$S$112,2,FALSE),0)</f>
        <v>0</v>
      </c>
      <c r="F86" s="82">
        <f>IFERROR(VLOOKUP($B86,'[1]NUM3.1'!$H$3:$S$112,3,FALSE),0)</f>
        <v>0</v>
      </c>
      <c r="G86" s="82">
        <f>IFERROR(VLOOKUP($B86,'[1]NUM3.1'!$H$3:$S$112,4,FALSE),0)</f>
        <v>0</v>
      </c>
      <c r="H86" s="82">
        <f>IFERROR(VLOOKUP($B86,'[1]NUM3.1'!$H$3:$S$112,5,FALSE),0)</f>
        <v>0</v>
      </c>
      <c r="I86" s="82">
        <f>IFERROR(VLOOKUP($B86,'[1]NUM3.1'!$H$3:$S$112,6,FALSE),0)</f>
        <v>0</v>
      </c>
      <c r="J86" s="82">
        <f>IFERROR(VLOOKUP($B86,'[1]NUM3.1'!$H$3:$S$112,7,FALSE),0)</f>
        <v>0</v>
      </c>
      <c r="K86" s="82">
        <f>IFERROR(VLOOKUP($B86,'[1]NUM3.1'!$H$3:$S$112,8,FALSE),0)</f>
        <v>0</v>
      </c>
      <c r="L86" s="82">
        <f>IFERROR(VLOOKUP($B86,'[1]NUM3.1'!$H$3:$S$112,9,FALSE),0)</f>
        <v>1</v>
      </c>
      <c r="M86" s="82">
        <f>IFERROR(VLOOKUP($B86,'[1]NUM3.1'!$H$3:$S$112,10,FALSE),0)</f>
        <v>0</v>
      </c>
      <c r="N86" s="82">
        <f>IFERROR(VLOOKUP($B86,'[1]NUM3.1'!$H$3:$S$112,11,FALSE),0)</f>
        <v>0</v>
      </c>
      <c r="O86" s="69"/>
      <c r="P86" s="69"/>
      <c r="Q86" s="13">
        <f t="shared" si="51"/>
        <v>1</v>
      </c>
      <c r="R86" s="82">
        <f>IFERROR(VLOOKUP($B86,'[1]DEN3.1'!$H$3:$S$112,2,FALSE),0)</f>
        <v>0</v>
      </c>
      <c r="S86" s="82">
        <f>IFERROR(VLOOKUP($B86,'[1]DEN3.1'!$H$3:$S$112,3,FALSE),0)</f>
        <v>0</v>
      </c>
      <c r="T86" s="82">
        <f>IFERROR(VLOOKUP($B86,'[1]DEN3.1'!$H$3:$S$112,4,FALSE),0)</f>
        <v>0</v>
      </c>
      <c r="U86" s="82">
        <f>IFERROR(VLOOKUP($B86,'[1]DEN3.1'!$H$3:$S$112,5,FALSE),0)</f>
        <v>0</v>
      </c>
      <c r="V86" s="82">
        <f>IFERROR(VLOOKUP($B86,'[1]DEN3.1'!$H$3:$S$112,6,FALSE),0)</f>
        <v>0</v>
      </c>
      <c r="W86" s="82">
        <f>IFERROR(VLOOKUP($B86,'[1]DEN3.1'!$H$3:$S$112,7,FALSE),0)</f>
        <v>0</v>
      </c>
      <c r="X86" s="82">
        <f>IFERROR(VLOOKUP($B86,'[1]DEN3.1'!$H$3:$S$112,8,FALSE),0)</f>
        <v>0</v>
      </c>
      <c r="Y86" s="82">
        <f>IFERROR(VLOOKUP($B86,'[1]DEN3.1'!$H$3:$S$112,9,FALSE),0)</f>
        <v>1</v>
      </c>
      <c r="Z86" s="82">
        <f>IFERROR(VLOOKUP($B86,'[1]DEN3.1'!$H$3:$S$112,10,FALSE),0)</f>
        <v>0</v>
      </c>
      <c r="AA86" s="82">
        <f>IFERROR(VLOOKUP($B86,'[1]DEN3.1'!$H$3:$S$112,11,FALSE),0)</f>
        <v>0</v>
      </c>
      <c r="AB86" s="69"/>
      <c r="AC86" s="69"/>
      <c r="AD86" s="13">
        <f t="shared" si="52"/>
        <v>1</v>
      </c>
    </row>
    <row r="87" spans="1:30" ht="15" thickBot="1" x14ac:dyDescent="0.25">
      <c r="A87" s="87" t="s">
        <v>116</v>
      </c>
      <c r="B87" s="165" t="s">
        <v>113</v>
      </c>
      <c r="C87" s="56"/>
      <c r="D87" s="56"/>
      <c r="E87" s="82">
        <f>IFERROR(VLOOKUP($B87,'[1]NUM3.1'!$H$3:$S$112,2,FALSE),0)</f>
        <v>0</v>
      </c>
      <c r="F87" s="82">
        <f>IFERROR(VLOOKUP($B87,'[1]NUM3.1'!$H$3:$S$112,3,FALSE),0)</f>
        <v>0</v>
      </c>
      <c r="G87" s="82">
        <f>IFERROR(VLOOKUP($B87,'[1]NUM3.1'!$H$3:$S$112,4,FALSE),0)</f>
        <v>0</v>
      </c>
      <c r="H87" s="82">
        <f>IFERROR(VLOOKUP($B87,'[1]NUM3.1'!$H$3:$S$112,5,FALSE),0)</f>
        <v>0</v>
      </c>
      <c r="I87" s="82">
        <f>IFERROR(VLOOKUP($B87,'[1]NUM3.1'!$H$3:$S$112,6,FALSE),0)</f>
        <v>0</v>
      </c>
      <c r="J87" s="82">
        <f>IFERROR(VLOOKUP($B87,'[1]NUM3.1'!$H$3:$S$112,7,FALSE),0)</f>
        <v>0</v>
      </c>
      <c r="K87" s="82">
        <f>IFERROR(VLOOKUP($B87,'[1]NUM3.1'!$H$3:$S$112,8,FALSE),0)</f>
        <v>1</v>
      </c>
      <c r="L87" s="82">
        <f>IFERROR(VLOOKUP($B87,'[1]NUM3.1'!$H$3:$S$112,9,FALSE),0)</f>
        <v>0</v>
      </c>
      <c r="M87" s="82">
        <f>IFERROR(VLOOKUP($B87,'[1]NUM3.1'!$H$3:$S$112,10,FALSE),0)</f>
        <v>0</v>
      </c>
      <c r="N87" s="82">
        <f>IFERROR(VLOOKUP($B87,'[1]NUM3.1'!$H$3:$S$112,11,FALSE),0)</f>
        <v>0</v>
      </c>
      <c r="O87" s="69"/>
      <c r="P87" s="69"/>
      <c r="Q87" s="13">
        <f t="shared" si="51"/>
        <v>1</v>
      </c>
      <c r="R87" s="82">
        <f>IFERROR(VLOOKUP($B87,'[1]DEN3.1'!$H$3:$S$112,2,FALSE),0)</f>
        <v>0</v>
      </c>
      <c r="S87" s="82">
        <f>IFERROR(VLOOKUP($B87,'[1]DEN3.1'!$H$3:$S$112,3,FALSE),0)</f>
        <v>0</v>
      </c>
      <c r="T87" s="82">
        <f>IFERROR(VLOOKUP($B87,'[1]DEN3.1'!$H$3:$S$112,4,FALSE),0)</f>
        <v>0</v>
      </c>
      <c r="U87" s="82">
        <f>IFERROR(VLOOKUP($B87,'[1]DEN3.1'!$H$3:$S$112,5,FALSE),0)</f>
        <v>0</v>
      </c>
      <c r="V87" s="82">
        <f>IFERROR(VLOOKUP($B87,'[1]DEN3.1'!$H$3:$S$112,6,FALSE),0)</f>
        <v>0</v>
      </c>
      <c r="W87" s="82">
        <f>IFERROR(VLOOKUP($B87,'[1]DEN3.1'!$H$3:$S$112,7,FALSE),0)</f>
        <v>0</v>
      </c>
      <c r="X87" s="82">
        <f>IFERROR(VLOOKUP($B87,'[1]DEN3.1'!$H$3:$S$112,8,FALSE),0)</f>
        <v>1</v>
      </c>
      <c r="Y87" s="82">
        <f>IFERROR(VLOOKUP($B87,'[1]DEN3.1'!$H$3:$S$112,9,FALSE),0)</f>
        <v>0</v>
      </c>
      <c r="Z87" s="82">
        <f>IFERROR(VLOOKUP($B87,'[1]DEN3.1'!$H$3:$S$112,10,FALSE),0)</f>
        <v>0</v>
      </c>
      <c r="AA87" s="82">
        <f>IFERROR(VLOOKUP($B87,'[1]DEN3.1'!$H$3:$S$112,11,FALSE),0)</f>
        <v>0</v>
      </c>
      <c r="AB87" s="69"/>
      <c r="AC87" s="69"/>
      <c r="AD87" s="13">
        <f t="shared" si="52"/>
        <v>1</v>
      </c>
    </row>
    <row r="88" spans="1:30" ht="15" thickBot="1" x14ac:dyDescent="0.25">
      <c r="A88" s="87" t="s">
        <v>116</v>
      </c>
      <c r="B88" s="165" t="s">
        <v>114</v>
      </c>
      <c r="C88" s="56"/>
      <c r="D88" s="56"/>
      <c r="E88" s="82">
        <f>IFERROR(VLOOKUP($B88,'[1]NUM3.1'!$H$3:$S$112,2,FALSE),0)</f>
        <v>0</v>
      </c>
      <c r="F88" s="82">
        <f>IFERROR(VLOOKUP($B88,'[1]NUM3.1'!$H$3:$S$112,3,FALSE),0)</f>
        <v>0</v>
      </c>
      <c r="G88" s="82">
        <f>IFERROR(VLOOKUP($B88,'[1]NUM3.1'!$H$3:$S$112,4,FALSE),0)</f>
        <v>0</v>
      </c>
      <c r="H88" s="82">
        <f>IFERROR(VLOOKUP($B88,'[1]NUM3.1'!$H$3:$S$112,5,FALSE),0)</f>
        <v>0</v>
      </c>
      <c r="I88" s="82">
        <f>IFERROR(VLOOKUP($B88,'[1]NUM3.1'!$H$3:$S$112,6,FALSE),0)</f>
        <v>0</v>
      </c>
      <c r="J88" s="82">
        <f>IFERROR(VLOOKUP($B88,'[1]NUM3.1'!$H$3:$S$112,7,FALSE),0)</f>
        <v>0</v>
      </c>
      <c r="K88" s="82">
        <f>IFERROR(VLOOKUP($B88,'[1]NUM3.1'!$H$3:$S$112,8,FALSE),0)</f>
        <v>0</v>
      </c>
      <c r="L88" s="82">
        <f>IFERROR(VLOOKUP($B88,'[1]NUM3.1'!$H$3:$S$112,9,FALSE),0)</f>
        <v>1</v>
      </c>
      <c r="M88" s="82">
        <f>IFERROR(VLOOKUP($B88,'[1]NUM3.1'!$H$3:$S$112,10,FALSE),0)</f>
        <v>0</v>
      </c>
      <c r="N88" s="82">
        <f>IFERROR(VLOOKUP($B88,'[1]NUM3.1'!$H$3:$S$112,11,FALSE),0)</f>
        <v>0</v>
      </c>
      <c r="O88" s="69"/>
      <c r="P88" s="69"/>
      <c r="Q88" s="13">
        <f t="shared" si="51"/>
        <v>1</v>
      </c>
      <c r="R88" s="82">
        <f>IFERROR(VLOOKUP($B88,'[1]DEN3.1'!$H$3:$S$112,2,FALSE),0)</f>
        <v>0</v>
      </c>
      <c r="S88" s="82">
        <f>IFERROR(VLOOKUP($B88,'[1]DEN3.1'!$H$3:$S$112,3,FALSE),0)</f>
        <v>0</v>
      </c>
      <c r="T88" s="82">
        <f>IFERROR(VLOOKUP($B88,'[1]DEN3.1'!$H$3:$S$112,4,FALSE),0)</f>
        <v>0</v>
      </c>
      <c r="U88" s="82">
        <f>IFERROR(VLOOKUP($B88,'[1]DEN3.1'!$H$3:$S$112,5,FALSE),0)</f>
        <v>0</v>
      </c>
      <c r="V88" s="82">
        <f>IFERROR(VLOOKUP($B88,'[1]DEN3.1'!$H$3:$S$112,6,FALSE),0)</f>
        <v>0</v>
      </c>
      <c r="W88" s="82">
        <f>IFERROR(VLOOKUP($B88,'[1]DEN3.1'!$H$3:$S$112,7,FALSE),0)</f>
        <v>0</v>
      </c>
      <c r="X88" s="82">
        <f>IFERROR(VLOOKUP($B88,'[1]DEN3.1'!$H$3:$S$112,8,FALSE),0)</f>
        <v>0</v>
      </c>
      <c r="Y88" s="82">
        <f>IFERROR(VLOOKUP($B88,'[1]DEN3.1'!$H$3:$S$112,9,FALSE),0)</f>
        <v>1</v>
      </c>
      <c r="Z88" s="82">
        <f>IFERROR(VLOOKUP($B88,'[1]DEN3.1'!$H$3:$S$112,10,FALSE),0)</f>
        <v>0</v>
      </c>
      <c r="AA88" s="82">
        <f>IFERROR(VLOOKUP($B88,'[1]DEN3.1'!$H$3:$S$112,11,FALSE),0)</f>
        <v>0</v>
      </c>
      <c r="AB88" s="69"/>
      <c r="AC88" s="69"/>
      <c r="AD88" s="13">
        <f t="shared" si="52"/>
        <v>1</v>
      </c>
    </row>
    <row r="89" spans="1:30" ht="15" thickBot="1" x14ac:dyDescent="0.25">
      <c r="A89" s="87" t="s">
        <v>116</v>
      </c>
      <c r="B89" s="165" t="s">
        <v>115</v>
      </c>
      <c r="C89" s="56"/>
      <c r="D89" s="56"/>
      <c r="E89" s="82">
        <f>IFERROR(VLOOKUP($B89,'[1]NUM3.1'!$H$3:$S$112,2,FALSE),0)</f>
        <v>0</v>
      </c>
      <c r="F89" s="82">
        <f>IFERROR(VLOOKUP($B89,'[1]NUM3.1'!$H$3:$S$112,3,FALSE),0)</f>
        <v>0</v>
      </c>
      <c r="G89" s="82">
        <f>IFERROR(VLOOKUP($B89,'[1]NUM3.1'!$H$3:$S$112,4,FALSE),0)</f>
        <v>0</v>
      </c>
      <c r="H89" s="82">
        <f>IFERROR(VLOOKUP($B89,'[1]NUM3.1'!$H$3:$S$112,5,FALSE),0)</f>
        <v>0</v>
      </c>
      <c r="I89" s="82">
        <f>IFERROR(VLOOKUP($B89,'[1]NUM3.1'!$H$3:$S$112,6,FALSE),0)</f>
        <v>0</v>
      </c>
      <c r="J89" s="82">
        <f>IFERROR(VLOOKUP($B89,'[1]NUM3.1'!$H$3:$S$112,7,FALSE),0)</f>
        <v>0</v>
      </c>
      <c r="K89" s="82">
        <f>IFERROR(VLOOKUP($B89,'[1]NUM3.1'!$H$3:$S$112,8,FALSE),0)</f>
        <v>0</v>
      </c>
      <c r="L89" s="82">
        <f>IFERROR(VLOOKUP($B89,'[1]NUM3.1'!$H$3:$S$112,9,FALSE),0)</f>
        <v>0</v>
      </c>
      <c r="M89" s="82">
        <f>IFERROR(VLOOKUP($B89,'[1]NUM3.1'!$H$3:$S$112,10,FALSE),0)</f>
        <v>0</v>
      </c>
      <c r="N89" s="82">
        <f>IFERROR(VLOOKUP($B89,'[1]NUM3.1'!$H$3:$S$112,11,FALSE),0)</f>
        <v>0</v>
      </c>
      <c r="O89" s="69"/>
      <c r="P89" s="69"/>
      <c r="Q89" s="13">
        <f t="shared" si="51"/>
        <v>0</v>
      </c>
      <c r="R89" s="82">
        <f>IFERROR(VLOOKUP($B89,'[1]DEN3.1'!$H$3:$S$112,2,FALSE),0)</f>
        <v>0</v>
      </c>
      <c r="S89" s="82">
        <f>IFERROR(VLOOKUP($B89,'[1]DEN3.1'!$H$3:$S$112,3,FALSE),0)</f>
        <v>0</v>
      </c>
      <c r="T89" s="82">
        <f>IFERROR(VLOOKUP($B89,'[1]DEN3.1'!$H$3:$S$112,4,FALSE),0)</f>
        <v>0</v>
      </c>
      <c r="U89" s="82">
        <f>IFERROR(VLOOKUP($B89,'[1]DEN3.1'!$H$3:$S$112,5,FALSE),0)</f>
        <v>0</v>
      </c>
      <c r="V89" s="82">
        <f>IFERROR(VLOOKUP($B89,'[1]DEN3.1'!$H$3:$S$112,6,FALSE),0)</f>
        <v>0</v>
      </c>
      <c r="W89" s="82">
        <f>IFERROR(VLOOKUP($B89,'[1]DEN3.1'!$H$3:$S$112,7,FALSE),0)</f>
        <v>0</v>
      </c>
      <c r="X89" s="82">
        <f>IFERROR(VLOOKUP($B89,'[1]DEN3.1'!$H$3:$S$112,8,FALSE),0)</f>
        <v>0</v>
      </c>
      <c r="Y89" s="82">
        <f>IFERROR(VLOOKUP($B89,'[1]DEN3.1'!$H$3:$S$112,9,FALSE),0)</f>
        <v>0</v>
      </c>
      <c r="Z89" s="82">
        <f>IFERROR(VLOOKUP($B89,'[1]DEN3.1'!$H$3:$S$112,10,FALSE),0)</f>
        <v>0</v>
      </c>
      <c r="AA89" s="82">
        <f>IFERROR(VLOOKUP($B89,'[1]DEN3.1'!$H$3:$S$112,11,FALSE),0)</f>
        <v>0</v>
      </c>
      <c r="AB89" s="69"/>
      <c r="AC89" s="69"/>
      <c r="AD89" s="13">
        <f t="shared" si="52"/>
        <v>0</v>
      </c>
    </row>
    <row r="90" spans="1:30" ht="15" thickBot="1" x14ac:dyDescent="0.25">
      <c r="A90" s="333" t="s">
        <v>179</v>
      </c>
      <c r="B90" s="334"/>
      <c r="C90" s="250">
        <f>+D90/Metas!H95</f>
        <v>1.0204081632653061</v>
      </c>
      <c r="D90" s="265">
        <f>+Q90/AD90</f>
        <v>1</v>
      </c>
      <c r="E90" s="48">
        <f>SUM(E80:E89)</f>
        <v>0</v>
      </c>
      <c r="F90" s="48">
        <f t="shared" ref="F90:P90" si="53">SUM(F80:F89)</f>
        <v>0</v>
      </c>
      <c r="G90" s="48">
        <f t="shared" si="53"/>
        <v>0</v>
      </c>
      <c r="H90" s="48">
        <f t="shared" si="53"/>
        <v>0</v>
      </c>
      <c r="I90" s="48">
        <f t="shared" ref="I90:J90" si="54">SUM(I80:I89)</f>
        <v>0</v>
      </c>
      <c r="J90" s="48">
        <f t="shared" si="54"/>
        <v>0</v>
      </c>
      <c r="K90" s="48">
        <f t="shared" ref="K90:L90" si="55">SUM(K80:K89)</f>
        <v>1</v>
      </c>
      <c r="L90" s="48">
        <f t="shared" si="55"/>
        <v>2</v>
      </c>
      <c r="M90" s="48">
        <f t="shared" si="53"/>
        <v>0</v>
      </c>
      <c r="N90" s="48">
        <f t="shared" ref="N90" si="56">SUM(N80:N89)</f>
        <v>0</v>
      </c>
      <c r="O90" s="48">
        <f t="shared" si="53"/>
        <v>0</v>
      </c>
      <c r="P90" s="48">
        <f t="shared" si="53"/>
        <v>0</v>
      </c>
      <c r="Q90" s="10">
        <f>SUM(Q80:Q89)</f>
        <v>3</v>
      </c>
      <c r="R90" s="48">
        <f t="shared" ref="R90:AC90" si="57">SUM(R80:R89)</f>
        <v>0</v>
      </c>
      <c r="S90" s="48">
        <f t="shared" si="57"/>
        <v>0</v>
      </c>
      <c r="T90" s="48">
        <f t="shared" si="57"/>
        <v>0</v>
      </c>
      <c r="U90" s="48">
        <f t="shared" si="57"/>
        <v>0</v>
      </c>
      <c r="V90" s="48">
        <f t="shared" ref="V90:W90" si="58">SUM(V80:V89)</f>
        <v>0</v>
      </c>
      <c r="W90" s="48">
        <f t="shared" si="58"/>
        <v>0</v>
      </c>
      <c r="X90" s="48">
        <f t="shared" ref="X90:Y90" si="59">SUM(X80:X89)</f>
        <v>1</v>
      </c>
      <c r="Y90" s="48">
        <f t="shared" si="59"/>
        <v>2</v>
      </c>
      <c r="Z90" s="48">
        <f t="shared" ref="Z90:AA90" si="60">SUM(Z80:Z89)</f>
        <v>0</v>
      </c>
      <c r="AA90" s="48">
        <f t="shared" si="60"/>
        <v>0</v>
      </c>
      <c r="AB90" s="48">
        <f t="shared" si="57"/>
        <v>0</v>
      </c>
      <c r="AC90" s="48">
        <f t="shared" si="57"/>
        <v>0</v>
      </c>
      <c r="AD90" s="10">
        <f>SUM(AD80:AD89)</f>
        <v>3</v>
      </c>
    </row>
    <row r="91" spans="1:30" ht="15" thickBot="1" x14ac:dyDescent="0.25">
      <c r="A91" s="87" t="s">
        <v>133</v>
      </c>
      <c r="B91" s="165" t="s">
        <v>117</v>
      </c>
      <c r="C91" s="56"/>
      <c r="D91" s="56"/>
      <c r="E91" s="82">
        <f>IFERROR(VLOOKUP($B91,'[1]NUM3.1'!$H$3:$S$112,2,FALSE),0)</f>
        <v>0</v>
      </c>
      <c r="F91" s="82">
        <f>IFERROR(VLOOKUP($B91,'[1]NUM3.1'!$H$3:$S$112,3,FALSE),0)</f>
        <v>1</v>
      </c>
      <c r="G91" s="82">
        <f>IFERROR(VLOOKUP($B91,'[1]NUM3.1'!$H$3:$S$112,4,FALSE),0)</f>
        <v>0</v>
      </c>
      <c r="H91" s="82">
        <f>IFERROR(VLOOKUP($B91,'[1]NUM3.1'!$H$3:$S$112,5,FALSE),0)</f>
        <v>0</v>
      </c>
      <c r="I91" s="82">
        <f>IFERROR(VLOOKUP($B91,'[1]NUM3.1'!$H$3:$S$112,6,FALSE),0)</f>
        <v>0</v>
      </c>
      <c r="J91" s="82">
        <f>IFERROR(VLOOKUP($B91,'[1]NUM3.1'!$H$3:$S$112,7,FALSE),0)</f>
        <v>2</v>
      </c>
      <c r="K91" s="82">
        <f>IFERROR(VLOOKUP($B91,'[1]NUM3.1'!$H$3:$S$112,8,FALSE),0)</f>
        <v>1</v>
      </c>
      <c r="L91" s="82">
        <f>IFERROR(VLOOKUP($B91,'[1]NUM3.1'!$H$3:$S$112,9,FALSE),0)</f>
        <v>0</v>
      </c>
      <c r="M91" s="82">
        <f>IFERROR(VLOOKUP($B91,'[1]NUM3.1'!$H$3:$S$112,10,FALSE),0)</f>
        <v>0</v>
      </c>
      <c r="N91" s="82">
        <f>IFERROR(VLOOKUP($B91,'[1]NUM3.1'!$H$3:$S$112,11,FALSE),0)</f>
        <v>2</v>
      </c>
      <c r="O91" s="69"/>
      <c r="P91" s="69"/>
      <c r="Q91" s="13">
        <f t="shared" ref="Q91:Q108" si="61">SUM(E91:P91)</f>
        <v>6</v>
      </c>
      <c r="R91" s="82">
        <f>IFERROR(VLOOKUP($B91,'[1]DEN3.1'!$H$3:$S$112,2,FALSE),0)</f>
        <v>0</v>
      </c>
      <c r="S91" s="82">
        <f>IFERROR(VLOOKUP($B91,'[1]DEN3.1'!$H$3:$S$112,3,FALSE),0)</f>
        <v>1</v>
      </c>
      <c r="T91" s="82">
        <f>IFERROR(VLOOKUP($B91,'[1]DEN3.1'!$H$3:$S$112,4,FALSE),0)</f>
        <v>0</v>
      </c>
      <c r="U91" s="82">
        <f>IFERROR(VLOOKUP($B91,'[1]DEN3.1'!$H$3:$S$112,5,FALSE),0)</f>
        <v>0</v>
      </c>
      <c r="V91" s="82">
        <f>IFERROR(VLOOKUP($B91,'[1]DEN3.1'!$H$3:$S$112,6,FALSE),0)</f>
        <v>0</v>
      </c>
      <c r="W91" s="82">
        <f>IFERROR(VLOOKUP($B91,'[1]DEN3.1'!$H$3:$S$112,7,FALSE),0)</f>
        <v>2</v>
      </c>
      <c r="X91" s="82">
        <f>IFERROR(VLOOKUP($B91,'[1]DEN3.1'!$H$3:$S$112,8,FALSE),0)</f>
        <v>1</v>
      </c>
      <c r="Y91" s="82">
        <f>IFERROR(VLOOKUP($B91,'[1]DEN3.1'!$H$3:$S$112,9,FALSE),0)</f>
        <v>0</v>
      </c>
      <c r="Z91" s="82">
        <f>IFERROR(VLOOKUP($B91,'[1]DEN3.1'!$H$3:$S$112,10,FALSE),0)</f>
        <v>0</v>
      </c>
      <c r="AA91" s="82">
        <f>IFERROR(VLOOKUP($B91,'[1]DEN3.1'!$H$3:$S$112,11,FALSE),0)</f>
        <v>2</v>
      </c>
      <c r="AB91" s="92"/>
      <c r="AC91" s="69"/>
      <c r="AD91" s="13">
        <f t="shared" ref="AD91:AD108" si="62">SUM(R91:AC91)</f>
        <v>6</v>
      </c>
    </row>
    <row r="92" spans="1:30" ht="15" thickBot="1" x14ac:dyDescent="0.25">
      <c r="A92" s="87" t="s">
        <v>133</v>
      </c>
      <c r="B92" s="165" t="s">
        <v>118</v>
      </c>
      <c r="C92" s="56"/>
      <c r="D92" s="56"/>
      <c r="E92" s="82">
        <f>IFERROR(VLOOKUP($B92,'[1]NUM3.1'!$H$3:$S$112,2,FALSE),0)</f>
        <v>12</v>
      </c>
      <c r="F92" s="82">
        <f>IFERROR(VLOOKUP($B92,'[1]NUM3.1'!$H$3:$S$112,3,FALSE),0)</f>
        <v>13</v>
      </c>
      <c r="G92" s="82">
        <f>IFERROR(VLOOKUP($B92,'[1]NUM3.1'!$H$3:$S$112,4,FALSE),0)</f>
        <v>6</v>
      </c>
      <c r="H92" s="82">
        <f>IFERROR(VLOOKUP($B92,'[1]NUM3.1'!$H$3:$S$112,5,FALSE),0)</f>
        <v>3</v>
      </c>
      <c r="I92" s="82">
        <f>IFERROR(VLOOKUP($B92,'[1]NUM3.1'!$H$3:$S$112,6,FALSE),0)</f>
        <v>8</v>
      </c>
      <c r="J92" s="82">
        <f>IFERROR(VLOOKUP($B92,'[1]NUM3.1'!$H$3:$S$112,7,FALSE),0)</f>
        <v>7</v>
      </c>
      <c r="K92" s="82">
        <f>IFERROR(VLOOKUP($B92,'[1]NUM3.1'!$H$3:$S$112,8,FALSE),0)</f>
        <v>9</v>
      </c>
      <c r="L92" s="82">
        <f>IFERROR(VLOOKUP($B92,'[1]NUM3.1'!$H$3:$S$112,9,FALSE),0)</f>
        <v>8</v>
      </c>
      <c r="M92" s="82">
        <f>IFERROR(VLOOKUP($B92,'[1]NUM3.1'!$H$3:$S$112,10,FALSE),0)</f>
        <v>5</v>
      </c>
      <c r="N92" s="82">
        <f>IFERROR(VLOOKUP($B92,'[1]NUM3.1'!$H$3:$S$112,11,FALSE),0)</f>
        <v>10</v>
      </c>
      <c r="O92" s="69"/>
      <c r="P92" s="69"/>
      <c r="Q92" s="13">
        <f t="shared" si="61"/>
        <v>81</v>
      </c>
      <c r="R92" s="82">
        <f>IFERROR(VLOOKUP($B92,'[1]DEN3.1'!$H$3:$S$112,2,FALSE),0)</f>
        <v>12</v>
      </c>
      <c r="S92" s="82">
        <f>IFERROR(VLOOKUP($B92,'[1]DEN3.1'!$H$3:$S$112,3,FALSE),0)</f>
        <v>13</v>
      </c>
      <c r="T92" s="82">
        <f>IFERROR(VLOOKUP($B92,'[1]DEN3.1'!$H$3:$S$112,4,FALSE),0)</f>
        <v>6</v>
      </c>
      <c r="U92" s="82">
        <f>IFERROR(VLOOKUP($B92,'[1]DEN3.1'!$H$3:$S$112,5,FALSE),0)</f>
        <v>3</v>
      </c>
      <c r="V92" s="82">
        <f>IFERROR(VLOOKUP($B92,'[1]DEN3.1'!$H$3:$S$112,6,FALSE),0)</f>
        <v>8</v>
      </c>
      <c r="W92" s="82">
        <f>IFERROR(VLOOKUP($B92,'[1]DEN3.1'!$H$3:$S$112,7,FALSE),0)</f>
        <v>7</v>
      </c>
      <c r="X92" s="82">
        <f>IFERROR(VLOOKUP($B92,'[1]DEN3.1'!$H$3:$S$112,8,FALSE),0)</f>
        <v>9</v>
      </c>
      <c r="Y92" s="82">
        <f>IFERROR(VLOOKUP($B92,'[1]DEN3.1'!$H$3:$S$112,9,FALSE),0)</f>
        <v>8</v>
      </c>
      <c r="Z92" s="82">
        <f>IFERROR(VLOOKUP($B92,'[1]DEN3.1'!$H$3:$S$112,10,FALSE),0)</f>
        <v>5</v>
      </c>
      <c r="AA92" s="82">
        <f>IFERROR(VLOOKUP($B92,'[1]DEN3.1'!$H$3:$S$112,11,FALSE),0)</f>
        <v>10</v>
      </c>
      <c r="AB92" s="92"/>
      <c r="AC92" s="69"/>
      <c r="AD92" s="13">
        <f t="shared" si="62"/>
        <v>81</v>
      </c>
    </row>
    <row r="93" spans="1:30" ht="15" thickBot="1" x14ac:dyDescent="0.25">
      <c r="A93" s="87" t="s">
        <v>133</v>
      </c>
      <c r="B93" s="165" t="s">
        <v>119</v>
      </c>
      <c r="C93" s="56"/>
      <c r="D93" s="56"/>
      <c r="E93" s="82">
        <f>IFERROR(VLOOKUP($B93,'[1]NUM3.1'!$H$3:$S$112,2,FALSE),0)</f>
        <v>7</v>
      </c>
      <c r="F93" s="82">
        <f>IFERROR(VLOOKUP($B93,'[1]NUM3.1'!$H$3:$S$112,3,FALSE),0)</f>
        <v>8</v>
      </c>
      <c r="G93" s="82">
        <f>IFERROR(VLOOKUP($B93,'[1]NUM3.1'!$H$3:$S$112,4,FALSE),0)</f>
        <v>7</v>
      </c>
      <c r="H93" s="82">
        <f>IFERROR(VLOOKUP($B93,'[1]NUM3.1'!$H$3:$S$112,5,FALSE),0)</f>
        <v>4</v>
      </c>
      <c r="I93" s="82">
        <f>IFERROR(VLOOKUP($B93,'[1]NUM3.1'!$H$3:$S$112,6,FALSE),0)</f>
        <v>9</v>
      </c>
      <c r="J93" s="82">
        <f>IFERROR(VLOOKUP($B93,'[1]NUM3.1'!$H$3:$S$112,7,FALSE),0)</f>
        <v>4</v>
      </c>
      <c r="K93" s="82">
        <f>IFERROR(VLOOKUP($B93,'[1]NUM3.1'!$H$3:$S$112,8,FALSE),0)</f>
        <v>6</v>
      </c>
      <c r="L93" s="82">
        <f>IFERROR(VLOOKUP($B93,'[1]NUM3.1'!$H$3:$S$112,9,FALSE),0)</f>
        <v>9</v>
      </c>
      <c r="M93" s="82">
        <f>IFERROR(VLOOKUP($B93,'[1]NUM3.1'!$H$3:$S$112,10,FALSE),0)</f>
        <v>6</v>
      </c>
      <c r="N93" s="82">
        <f>IFERROR(VLOOKUP($B93,'[1]NUM3.1'!$H$3:$S$112,11,FALSE),0)</f>
        <v>12</v>
      </c>
      <c r="O93" s="69"/>
      <c r="P93" s="69"/>
      <c r="Q93" s="13">
        <f t="shared" si="61"/>
        <v>72</v>
      </c>
      <c r="R93" s="82">
        <f>IFERROR(VLOOKUP($B93,'[1]DEN3.1'!$H$3:$S$112,2,FALSE),0)</f>
        <v>7</v>
      </c>
      <c r="S93" s="82">
        <f>IFERROR(VLOOKUP($B93,'[1]DEN3.1'!$H$3:$S$112,3,FALSE),0)</f>
        <v>8</v>
      </c>
      <c r="T93" s="82">
        <f>IFERROR(VLOOKUP($B93,'[1]DEN3.1'!$H$3:$S$112,4,FALSE),0)</f>
        <v>7</v>
      </c>
      <c r="U93" s="82">
        <f>IFERROR(VLOOKUP($B93,'[1]DEN3.1'!$H$3:$S$112,5,FALSE),0)</f>
        <v>4</v>
      </c>
      <c r="V93" s="82">
        <f>IFERROR(VLOOKUP($B93,'[1]DEN3.1'!$H$3:$S$112,6,FALSE),0)</f>
        <v>9</v>
      </c>
      <c r="W93" s="82">
        <f>IFERROR(VLOOKUP($B93,'[1]DEN3.1'!$H$3:$S$112,7,FALSE),0)</f>
        <v>4</v>
      </c>
      <c r="X93" s="82">
        <f>IFERROR(VLOOKUP($B93,'[1]DEN3.1'!$H$3:$S$112,8,FALSE),0)</f>
        <v>6</v>
      </c>
      <c r="Y93" s="82">
        <f>IFERROR(VLOOKUP($B93,'[1]DEN3.1'!$H$3:$S$112,9,FALSE),0)</f>
        <v>9</v>
      </c>
      <c r="Z93" s="82">
        <f>IFERROR(VLOOKUP($B93,'[1]DEN3.1'!$H$3:$S$112,10,FALSE),0)</f>
        <v>6</v>
      </c>
      <c r="AA93" s="82">
        <f>IFERROR(VLOOKUP($B93,'[1]DEN3.1'!$H$3:$S$112,11,FALSE),0)</f>
        <v>12</v>
      </c>
      <c r="AB93" s="92"/>
      <c r="AC93" s="69"/>
      <c r="AD93" s="13">
        <f t="shared" si="62"/>
        <v>72</v>
      </c>
    </row>
    <row r="94" spans="1:30" ht="15" thickBot="1" x14ac:dyDescent="0.25">
      <c r="A94" s="87" t="s">
        <v>133</v>
      </c>
      <c r="B94" s="165" t="s">
        <v>120</v>
      </c>
      <c r="C94" s="56"/>
      <c r="D94" s="56"/>
      <c r="E94" s="82">
        <f>IFERROR(VLOOKUP($B94,'[1]NUM3.1'!$H$3:$S$112,2,FALSE),0)</f>
        <v>0</v>
      </c>
      <c r="F94" s="82">
        <f>IFERROR(VLOOKUP($B94,'[1]NUM3.1'!$H$3:$S$112,3,FALSE),0)</f>
        <v>0</v>
      </c>
      <c r="G94" s="82">
        <f>IFERROR(VLOOKUP($B94,'[1]NUM3.1'!$H$3:$S$112,4,FALSE),0)</f>
        <v>0</v>
      </c>
      <c r="H94" s="82">
        <f>IFERROR(VLOOKUP($B94,'[1]NUM3.1'!$H$3:$S$112,5,FALSE),0)</f>
        <v>2</v>
      </c>
      <c r="I94" s="82">
        <f>IFERROR(VLOOKUP($B94,'[1]NUM3.1'!$H$3:$S$112,6,FALSE),0)</f>
        <v>2</v>
      </c>
      <c r="J94" s="82">
        <f>IFERROR(VLOOKUP($B94,'[1]NUM3.1'!$H$3:$S$112,7,FALSE),0)</f>
        <v>1</v>
      </c>
      <c r="K94" s="82">
        <f>IFERROR(VLOOKUP($B94,'[1]NUM3.1'!$H$3:$S$112,8,FALSE),0)</f>
        <v>2</v>
      </c>
      <c r="L94" s="82">
        <f>IFERROR(VLOOKUP($B94,'[1]NUM3.1'!$H$3:$S$112,9,FALSE),0)</f>
        <v>2</v>
      </c>
      <c r="M94" s="82">
        <f>IFERROR(VLOOKUP($B94,'[1]NUM3.1'!$H$3:$S$112,10,FALSE),0)</f>
        <v>1</v>
      </c>
      <c r="N94" s="82">
        <f>IFERROR(VLOOKUP($B94,'[1]NUM3.1'!$H$3:$S$112,11,FALSE),0)</f>
        <v>1</v>
      </c>
      <c r="O94" s="69"/>
      <c r="P94" s="69"/>
      <c r="Q94" s="13">
        <f t="shared" si="61"/>
        <v>11</v>
      </c>
      <c r="R94" s="82">
        <f>IFERROR(VLOOKUP($B94,'[1]DEN3.1'!$H$3:$S$112,2,FALSE),0)</f>
        <v>0</v>
      </c>
      <c r="S94" s="82">
        <f>IFERROR(VLOOKUP($B94,'[1]DEN3.1'!$H$3:$S$112,3,FALSE),0)</f>
        <v>0</v>
      </c>
      <c r="T94" s="82">
        <f>IFERROR(VLOOKUP($B94,'[1]DEN3.1'!$H$3:$S$112,4,FALSE),0)</f>
        <v>0</v>
      </c>
      <c r="U94" s="82">
        <f>IFERROR(VLOOKUP($B94,'[1]DEN3.1'!$H$3:$S$112,5,FALSE),0)</f>
        <v>2</v>
      </c>
      <c r="V94" s="82">
        <f>IFERROR(VLOOKUP($B94,'[1]DEN3.1'!$H$3:$S$112,6,FALSE),0)</f>
        <v>2</v>
      </c>
      <c r="W94" s="82">
        <f>IFERROR(VLOOKUP($B94,'[1]DEN3.1'!$H$3:$S$112,7,FALSE),0)</f>
        <v>1</v>
      </c>
      <c r="X94" s="82">
        <f>IFERROR(VLOOKUP($B94,'[1]DEN3.1'!$H$3:$S$112,8,FALSE),0)</f>
        <v>2</v>
      </c>
      <c r="Y94" s="82">
        <f>IFERROR(VLOOKUP($B94,'[1]DEN3.1'!$H$3:$S$112,9,FALSE),0)</f>
        <v>2</v>
      </c>
      <c r="Z94" s="82">
        <f>IFERROR(VLOOKUP($B94,'[1]DEN3.1'!$H$3:$S$112,10,FALSE),0)</f>
        <v>1</v>
      </c>
      <c r="AA94" s="82">
        <f>IFERROR(VLOOKUP($B94,'[1]DEN3.1'!$H$3:$S$112,11,FALSE),0)</f>
        <v>1</v>
      </c>
      <c r="AB94" s="92"/>
      <c r="AC94" s="69"/>
      <c r="AD94" s="13">
        <f t="shared" si="62"/>
        <v>11</v>
      </c>
    </row>
    <row r="95" spans="1:30" ht="15" thickBot="1" x14ac:dyDescent="0.25">
      <c r="A95" s="87" t="s">
        <v>133</v>
      </c>
      <c r="B95" s="165" t="s">
        <v>121</v>
      </c>
      <c r="C95" s="56"/>
      <c r="D95" s="56"/>
      <c r="E95" s="82">
        <f>IFERROR(VLOOKUP($B95,'[1]NUM3.1'!$H$3:$S$112,2,FALSE),0)</f>
        <v>0</v>
      </c>
      <c r="F95" s="82">
        <f>IFERROR(VLOOKUP($B95,'[1]NUM3.1'!$H$3:$S$112,3,FALSE),0)</f>
        <v>0</v>
      </c>
      <c r="G95" s="82">
        <f>IFERROR(VLOOKUP($B95,'[1]NUM3.1'!$H$3:$S$112,4,FALSE),0)</f>
        <v>0</v>
      </c>
      <c r="H95" s="82">
        <f>IFERROR(VLOOKUP($B95,'[1]NUM3.1'!$H$3:$S$112,5,FALSE),0)</f>
        <v>0</v>
      </c>
      <c r="I95" s="82">
        <f>IFERROR(VLOOKUP($B95,'[1]NUM3.1'!$H$3:$S$112,6,FALSE),0)</f>
        <v>0</v>
      </c>
      <c r="J95" s="82">
        <f>IFERROR(VLOOKUP($B95,'[1]NUM3.1'!$H$3:$S$112,7,FALSE),0)</f>
        <v>0</v>
      </c>
      <c r="K95" s="82">
        <f>IFERROR(VLOOKUP($B95,'[1]NUM3.1'!$H$3:$S$112,8,FALSE),0)</f>
        <v>0</v>
      </c>
      <c r="L95" s="82">
        <f>IFERROR(VLOOKUP($B95,'[1]NUM3.1'!$H$3:$S$112,9,FALSE),0)</f>
        <v>0</v>
      </c>
      <c r="M95" s="82">
        <f>IFERROR(VLOOKUP($B95,'[1]NUM3.1'!$H$3:$S$112,10,FALSE),0)</f>
        <v>0</v>
      </c>
      <c r="N95" s="82">
        <f>IFERROR(VLOOKUP($B95,'[1]NUM3.1'!$H$3:$S$112,11,FALSE),0)</f>
        <v>0</v>
      </c>
      <c r="O95" s="69"/>
      <c r="P95" s="69"/>
      <c r="Q95" s="13">
        <f t="shared" si="61"/>
        <v>0</v>
      </c>
      <c r="R95" s="82">
        <f>IFERROR(VLOOKUP($B95,'[1]DEN3.1'!$H$3:$S$112,2,FALSE),0)</f>
        <v>0</v>
      </c>
      <c r="S95" s="82">
        <f>IFERROR(VLOOKUP($B95,'[1]DEN3.1'!$H$3:$S$112,3,FALSE),0)</f>
        <v>0</v>
      </c>
      <c r="T95" s="82">
        <f>IFERROR(VLOOKUP($B95,'[1]DEN3.1'!$H$3:$S$112,4,FALSE),0)</f>
        <v>0</v>
      </c>
      <c r="U95" s="82">
        <f>IFERROR(VLOOKUP($B95,'[1]DEN3.1'!$H$3:$S$112,5,FALSE),0)</f>
        <v>0</v>
      </c>
      <c r="V95" s="82">
        <f>IFERROR(VLOOKUP($B95,'[1]DEN3.1'!$H$3:$S$112,6,FALSE),0)</f>
        <v>0</v>
      </c>
      <c r="W95" s="82">
        <f>IFERROR(VLOOKUP($B95,'[1]DEN3.1'!$H$3:$S$112,7,FALSE),0)</f>
        <v>0</v>
      </c>
      <c r="X95" s="82">
        <f>IFERROR(VLOOKUP($B95,'[1]DEN3.1'!$H$3:$S$112,8,FALSE),0)</f>
        <v>0</v>
      </c>
      <c r="Y95" s="82">
        <f>IFERROR(VLOOKUP($B95,'[1]DEN3.1'!$H$3:$S$112,9,FALSE),0)</f>
        <v>0</v>
      </c>
      <c r="Z95" s="82">
        <f>IFERROR(VLOOKUP($B95,'[1]DEN3.1'!$H$3:$S$112,10,FALSE),0)</f>
        <v>0</v>
      </c>
      <c r="AA95" s="82">
        <f>IFERROR(VLOOKUP($B95,'[1]DEN3.1'!$H$3:$S$112,11,FALSE),0)</f>
        <v>0</v>
      </c>
      <c r="AB95" s="69"/>
      <c r="AC95" s="69"/>
      <c r="AD95" s="13">
        <f t="shared" si="62"/>
        <v>0</v>
      </c>
    </row>
    <row r="96" spans="1:30" ht="15" thickBot="1" x14ac:dyDescent="0.25">
      <c r="A96" s="87" t="s">
        <v>133</v>
      </c>
      <c r="B96" s="165" t="s">
        <v>122</v>
      </c>
      <c r="C96" s="56"/>
      <c r="D96" s="56"/>
      <c r="E96" s="82">
        <f>IFERROR(VLOOKUP($B96,'[1]NUM3.1'!$H$3:$S$112,2,FALSE),0)</f>
        <v>0</v>
      </c>
      <c r="F96" s="82">
        <f>IFERROR(VLOOKUP($B96,'[1]NUM3.1'!$H$3:$S$112,3,FALSE),0)</f>
        <v>0</v>
      </c>
      <c r="G96" s="82">
        <f>IFERROR(VLOOKUP($B96,'[1]NUM3.1'!$H$3:$S$112,4,FALSE),0)</f>
        <v>0</v>
      </c>
      <c r="H96" s="82">
        <f>IFERROR(VLOOKUP($B96,'[1]NUM3.1'!$H$3:$S$112,5,FALSE),0)</f>
        <v>0</v>
      </c>
      <c r="I96" s="82">
        <f>IFERROR(VLOOKUP($B96,'[1]NUM3.1'!$H$3:$S$112,6,FALSE),0)</f>
        <v>0</v>
      </c>
      <c r="J96" s="82">
        <f>IFERROR(VLOOKUP($B96,'[1]NUM3.1'!$H$3:$S$112,7,FALSE),0)</f>
        <v>0</v>
      </c>
      <c r="K96" s="82">
        <f>IFERROR(VLOOKUP($B96,'[1]NUM3.1'!$H$3:$S$112,8,FALSE),0)</f>
        <v>0</v>
      </c>
      <c r="L96" s="82">
        <f>IFERROR(VLOOKUP($B96,'[1]NUM3.1'!$H$3:$S$112,9,FALSE),0)</f>
        <v>0</v>
      </c>
      <c r="M96" s="82">
        <f>IFERROR(VLOOKUP($B96,'[1]NUM3.1'!$H$3:$S$112,10,FALSE),0)</f>
        <v>0</v>
      </c>
      <c r="N96" s="82">
        <f>IFERROR(VLOOKUP($B96,'[1]NUM3.1'!$H$3:$S$112,11,FALSE),0)</f>
        <v>0</v>
      </c>
      <c r="O96" s="69"/>
      <c r="P96" s="69"/>
      <c r="Q96" s="13">
        <f t="shared" si="61"/>
        <v>0</v>
      </c>
      <c r="R96" s="82">
        <f>IFERROR(VLOOKUP($B96,'[1]DEN3.1'!$H$3:$S$112,2,FALSE),0)</f>
        <v>0</v>
      </c>
      <c r="S96" s="82">
        <f>IFERROR(VLOOKUP($B96,'[1]DEN3.1'!$H$3:$S$112,3,FALSE),0)</f>
        <v>0</v>
      </c>
      <c r="T96" s="82">
        <f>IFERROR(VLOOKUP($B96,'[1]DEN3.1'!$H$3:$S$112,4,FALSE),0)</f>
        <v>0</v>
      </c>
      <c r="U96" s="82">
        <f>IFERROR(VLOOKUP($B96,'[1]DEN3.1'!$H$3:$S$112,5,FALSE),0)</f>
        <v>0</v>
      </c>
      <c r="V96" s="82">
        <f>IFERROR(VLOOKUP($B96,'[1]DEN3.1'!$H$3:$S$112,6,FALSE),0)</f>
        <v>0</v>
      </c>
      <c r="W96" s="82">
        <f>IFERROR(VLOOKUP($B96,'[1]DEN3.1'!$H$3:$S$112,7,FALSE),0)</f>
        <v>0</v>
      </c>
      <c r="X96" s="82">
        <f>IFERROR(VLOOKUP($B96,'[1]DEN3.1'!$H$3:$S$112,8,FALSE),0)</f>
        <v>0</v>
      </c>
      <c r="Y96" s="82">
        <f>IFERROR(VLOOKUP($B96,'[1]DEN3.1'!$H$3:$S$112,9,FALSE),0)</f>
        <v>0</v>
      </c>
      <c r="Z96" s="82">
        <f>IFERROR(VLOOKUP($B96,'[1]DEN3.1'!$H$3:$S$112,10,FALSE),0)</f>
        <v>0</v>
      </c>
      <c r="AA96" s="82">
        <f>IFERROR(VLOOKUP($B96,'[1]DEN3.1'!$H$3:$S$112,11,FALSE),0)</f>
        <v>0</v>
      </c>
      <c r="AB96" s="69"/>
      <c r="AC96" s="69"/>
      <c r="AD96" s="13">
        <f t="shared" si="62"/>
        <v>0</v>
      </c>
    </row>
    <row r="97" spans="1:30" ht="15" thickBot="1" x14ac:dyDescent="0.25">
      <c r="A97" s="87" t="s">
        <v>133</v>
      </c>
      <c r="B97" s="165" t="s">
        <v>123</v>
      </c>
      <c r="C97" s="56"/>
      <c r="D97" s="56"/>
      <c r="E97" s="82">
        <f>IFERROR(VLOOKUP($B97,'[1]NUM3.1'!$H$3:$S$112,2,FALSE),0)</f>
        <v>0</v>
      </c>
      <c r="F97" s="82">
        <f>IFERROR(VLOOKUP($B97,'[1]NUM3.1'!$H$3:$S$112,3,FALSE),0)</f>
        <v>0</v>
      </c>
      <c r="G97" s="82">
        <f>IFERROR(VLOOKUP($B97,'[1]NUM3.1'!$H$3:$S$112,4,FALSE),0)</f>
        <v>0</v>
      </c>
      <c r="H97" s="82">
        <f>IFERROR(VLOOKUP($B97,'[1]NUM3.1'!$H$3:$S$112,5,FALSE),0)</f>
        <v>0</v>
      </c>
      <c r="I97" s="82">
        <f>IFERROR(VLOOKUP($B97,'[1]NUM3.1'!$H$3:$S$112,6,FALSE),0)</f>
        <v>0</v>
      </c>
      <c r="J97" s="82">
        <f>IFERROR(VLOOKUP($B97,'[1]NUM3.1'!$H$3:$S$112,7,FALSE),0)</f>
        <v>0</v>
      </c>
      <c r="K97" s="82">
        <f>IFERROR(VLOOKUP($B97,'[1]NUM3.1'!$H$3:$S$112,8,FALSE),0)</f>
        <v>0</v>
      </c>
      <c r="L97" s="82">
        <f>IFERROR(VLOOKUP($B97,'[1]NUM3.1'!$H$3:$S$112,9,FALSE),0)</f>
        <v>0</v>
      </c>
      <c r="M97" s="82">
        <f>IFERROR(VLOOKUP($B97,'[1]NUM3.1'!$H$3:$S$112,10,FALSE),0)</f>
        <v>0</v>
      </c>
      <c r="N97" s="82">
        <f>IFERROR(VLOOKUP($B97,'[1]NUM3.1'!$H$3:$S$112,11,FALSE),0)</f>
        <v>0</v>
      </c>
      <c r="O97" s="69"/>
      <c r="P97" s="69"/>
      <c r="Q97" s="13">
        <f t="shared" si="61"/>
        <v>0</v>
      </c>
      <c r="R97" s="82">
        <f>IFERROR(VLOOKUP($B97,'[1]DEN3.1'!$H$3:$S$112,2,FALSE),0)</f>
        <v>0</v>
      </c>
      <c r="S97" s="82">
        <f>IFERROR(VLOOKUP($B97,'[1]DEN3.1'!$H$3:$S$112,3,FALSE),0)</f>
        <v>0</v>
      </c>
      <c r="T97" s="82">
        <f>IFERROR(VLOOKUP($B97,'[1]DEN3.1'!$H$3:$S$112,4,FALSE),0)</f>
        <v>0</v>
      </c>
      <c r="U97" s="82">
        <f>IFERROR(VLOOKUP($B97,'[1]DEN3.1'!$H$3:$S$112,5,FALSE),0)</f>
        <v>0</v>
      </c>
      <c r="V97" s="82">
        <f>IFERROR(VLOOKUP($B97,'[1]DEN3.1'!$H$3:$S$112,6,FALSE),0)</f>
        <v>0</v>
      </c>
      <c r="W97" s="82">
        <f>IFERROR(VLOOKUP($B97,'[1]DEN3.1'!$H$3:$S$112,7,FALSE),0)</f>
        <v>0</v>
      </c>
      <c r="X97" s="82">
        <f>IFERROR(VLOOKUP($B97,'[1]DEN3.1'!$H$3:$S$112,8,FALSE),0)</f>
        <v>0</v>
      </c>
      <c r="Y97" s="82">
        <f>IFERROR(VLOOKUP($B97,'[1]DEN3.1'!$H$3:$S$112,9,FALSE),0)</f>
        <v>0</v>
      </c>
      <c r="Z97" s="82">
        <f>IFERROR(VLOOKUP($B97,'[1]DEN3.1'!$H$3:$S$112,10,FALSE),0)</f>
        <v>0</v>
      </c>
      <c r="AA97" s="82">
        <f>IFERROR(VLOOKUP($B97,'[1]DEN3.1'!$H$3:$S$112,11,FALSE),0)</f>
        <v>0</v>
      </c>
      <c r="AB97" s="69"/>
      <c r="AC97" s="69"/>
      <c r="AD97" s="13">
        <f t="shared" si="62"/>
        <v>0</v>
      </c>
    </row>
    <row r="98" spans="1:30" ht="15" thickBot="1" x14ac:dyDescent="0.25">
      <c r="A98" s="87" t="s">
        <v>133</v>
      </c>
      <c r="B98" s="165" t="s">
        <v>124</v>
      </c>
      <c r="C98" s="56"/>
      <c r="D98" s="56"/>
      <c r="E98" s="82">
        <f>IFERROR(VLOOKUP($B98,'[1]NUM3.1'!$H$3:$S$112,2,FALSE),0)</f>
        <v>0</v>
      </c>
      <c r="F98" s="82">
        <f>IFERROR(VLOOKUP($B98,'[1]NUM3.1'!$H$3:$S$112,3,FALSE),0)</f>
        <v>0</v>
      </c>
      <c r="G98" s="82">
        <f>IFERROR(VLOOKUP($B98,'[1]NUM3.1'!$H$3:$S$112,4,FALSE),0)</f>
        <v>0</v>
      </c>
      <c r="H98" s="82">
        <f>IFERROR(VLOOKUP($B98,'[1]NUM3.1'!$H$3:$S$112,5,FALSE),0)</f>
        <v>0</v>
      </c>
      <c r="I98" s="82">
        <f>IFERROR(VLOOKUP($B98,'[1]NUM3.1'!$H$3:$S$112,6,FALSE),0)</f>
        <v>0</v>
      </c>
      <c r="J98" s="82">
        <f>IFERROR(VLOOKUP($B98,'[1]NUM3.1'!$H$3:$S$112,7,FALSE),0)</f>
        <v>0</v>
      </c>
      <c r="K98" s="82">
        <f>IFERROR(VLOOKUP($B98,'[1]NUM3.1'!$H$3:$S$112,8,FALSE),0)</f>
        <v>0</v>
      </c>
      <c r="L98" s="82">
        <f>IFERROR(VLOOKUP($B98,'[1]NUM3.1'!$H$3:$S$112,9,FALSE),0)</f>
        <v>0</v>
      </c>
      <c r="M98" s="82">
        <f>IFERROR(VLOOKUP($B98,'[1]NUM3.1'!$H$3:$S$112,10,FALSE),0)</f>
        <v>0</v>
      </c>
      <c r="N98" s="82">
        <f>IFERROR(VLOOKUP($B98,'[1]NUM3.1'!$H$3:$S$112,11,FALSE),0)</f>
        <v>0</v>
      </c>
      <c r="O98" s="69"/>
      <c r="P98" s="69"/>
      <c r="Q98" s="13">
        <f t="shared" si="61"/>
        <v>0</v>
      </c>
      <c r="R98" s="82">
        <f>IFERROR(VLOOKUP($B98,'[1]DEN3.1'!$H$3:$S$112,2,FALSE),0)</f>
        <v>0</v>
      </c>
      <c r="S98" s="82">
        <f>IFERROR(VLOOKUP($B98,'[1]DEN3.1'!$H$3:$S$112,3,FALSE),0)</f>
        <v>0</v>
      </c>
      <c r="T98" s="82">
        <f>IFERROR(VLOOKUP($B98,'[1]DEN3.1'!$H$3:$S$112,4,FALSE),0)</f>
        <v>0</v>
      </c>
      <c r="U98" s="82">
        <f>IFERROR(VLOOKUP($B98,'[1]DEN3.1'!$H$3:$S$112,5,FALSE),0)</f>
        <v>0</v>
      </c>
      <c r="V98" s="82">
        <f>IFERROR(VLOOKUP($B98,'[1]DEN3.1'!$H$3:$S$112,6,FALSE),0)</f>
        <v>0</v>
      </c>
      <c r="W98" s="82">
        <f>IFERROR(VLOOKUP($B98,'[1]DEN3.1'!$H$3:$S$112,7,FALSE),0)</f>
        <v>0</v>
      </c>
      <c r="X98" s="82">
        <f>IFERROR(VLOOKUP($B98,'[1]DEN3.1'!$H$3:$S$112,8,FALSE),0)</f>
        <v>0</v>
      </c>
      <c r="Y98" s="82">
        <f>IFERROR(VLOOKUP($B98,'[1]DEN3.1'!$H$3:$S$112,9,FALSE),0)</f>
        <v>0</v>
      </c>
      <c r="Z98" s="82">
        <f>IFERROR(VLOOKUP($B98,'[1]DEN3.1'!$H$3:$S$112,10,FALSE),0)</f>
        <v>0</v>
      </c>
      <c r="AA98" s="82">
        <f>IFERROR(VLOOKUP($B98,'[1]DEN3.1'!$H$3:$S$112,11,FALSE),0)</f>
        <v>0</v>
      </c>
      <c r="AB98" s="69"/>
      <c r="AC98" s="69"/>
      <c r="AD98" s="13">
        <f t="shared" si="62"/>
        <v>0</v>
      </c>
    </row>
    <row r="99" spans="1:30" ht="15" thickBot="1" x14ac:dyDescent="0.25">
      <c r="A99" s="87" t="s">
        <v>133</v>
      </c>
      <c r="B99" s="165" t="s">
        <v>125</v>
      </c>
      <c r="C99" s="56"/>
      <c r="D99" s="56"/>
      <c r="E99" s="82">
        <f>IFERROR(VLOOKUP($B99,'[1]NUM3.1'!$H$3:$S$112,2,FALSE),0)</f>
        <v>0</v>
      </c>
      <c r="F99" s="82">
        <f>IFERROR(VLOOKUP($B99,'[1]NUM3.1'!$H$3:$S$112,3,FALSE),0)</f>
        <v>0</v>
      </c>
      <c r="G99" s="82">
        <f>IFERROR(VLOOKUP($B99,'[1]NUM3.1'!$H$3:$S$112,4,FALSE),0)</f>
        <v>0</v>
      </c>
      <c r="H99" s="82">
        <f>IFERROR(VLOOKUP($B99,'[1]NUM3.1'!$H$3:$S$112,5,FALSE),0)</f>
        <v>0</v>
      </c>
      <c r="I99" s="82">
        <f>IFERROR(VLOOKUP($B99,'[1]NUM3.1'!$H$3:$S$112,6,FALSE),0)</f>
        <v>0</v>
      </c>
      <c r="J99" s="82">
        <f>IFERROR(VLOOKUP($B99,'[1]NUM3.1'!$H$3:$S$112,7,FALSE),0)</f>
        <v>0</v>
      </c>
      <c r="K99" s="82">
        <f>IFERROR(VLOOKUP($B99,'[1]NUM3.1'!$H$3:$S$112,8,FALSE),0)</f>
        <v>0</v>
      </c>
      <c r="L99" s="82">
        <f>IFERROR(VLOOKUP($B99,'[1]NUM3.1'!$H$3:$S$112,9,FALSE),0)</f>
        <v>0</v>
      </c>
      <c r="M99" s="82">
        <f>IFERROR(VLOOKUP($B99,'[1]NUM3.1'!$H$3:$S$112,10,FALSE),0)</f>
        <v>0</v>
      </c>
      <c r="N99" s="82">
        <f>IFERROR(VLOOKUP($B99,'[1]NUM3.1'!$H$3:$S$112,11,FALSE),0)</f>
        <v>0</v>
      </c>
      <c r="O99" s="69"/>
      <c r="P99" s="69"/>
      <c r="Q99" s="13">
        <f t="shared" si="61"/>
        <v>0</v>
      </c>
      <c r="R99" s="82">
        <f>IFERROR(VLOOKUP($B99,'[1]DEN3.1'!$H$3:$S$112,2,FALSE),0)</f>
        <v>0</v>
      </c>
      <c r="S99" s="82">
        <f>IFERROR(VLOOKUP($B99,'[1]DEN3.1'!$H$3:$S$112,3,FALSE),0)</f>
        <v>0</v>
      </c>
      <c r="T99" s="82">
        <f>IFERROR(VLOOKUP($B99,'[1]DEN3.1'!$H$3:$S$112,4,FALSE),0)</f>
        <v>0</v>
      </c>
      <c r="U99" s="82">
        <f>IFERROR(VLOOKUP($B99,'[1]DEN3.1'!$H$3:$S$112,5,FALSE),0)</f>
        <v>0</v>
      </c>
      <c r="V99" s="82">
        <f>IFERROR(VLOOKUP($B99,'[1]DEN3.1'!$H$3:$S$112,6,FALSE),0)</f>
        <v>0</v>
      </c>
      <c r="W99" s="82">
        <f>IFERROR(VLOOKUP($B99,'[1]DEN3.1'!$H$3:$S$112,7,FALSE),0)</f>
        <v>0</v>
      </c>
      <c r="X99" s="82">
        <f>IFERROR(VLOOKUP($B99,'[1]DEN3.1'!$H$3:$S$112,8,FALSE),0)</f>
        <v>0</v>
      </c>
      <c r="Y99" s="82">
        <f>IFERROR(VLOOKUP($B99,'[1]DEN3.1'!$H$3:$S$112,9,FALSE),0)</f>
        <v>0</v>
      </c>
      <c r="Z99" s="82">
        <f>IFERROR(VLOOKUP($B99,'[1]DEN3.1'!$H$3:$S$112,10,FALSE),0)</f>
        <v>0</v>
      </c>
      <c r="AA99" s="82">
        <f>IFERROR(VLOOKUP($B99,'[1]DEN3.1'!$H$3:$S$112,11,FALSE),0)</f>
        <v>0</v>
      </c>
      <c r="AB99" s="69"/>
      <c r="AC99" s="69"/>
      <c r="AD99" s="13">
        <f t="shared" si="62"/>
        <v>0</v>
      </c>
    </row>
    <row r="100" spans="1:30" ht="15" thickBot="1" x14ac:dyDescent="0.25">
      <c r="A100" s="87" t="s">
        <v>133</v>
      </c>
      <c r="B100" s="165" t="s">
        <v>126</v>
      </c>
      <c r="C100" s="56"/>
      <c r="D100" s="56"/>
      <c r="E100" s="82">
        <f>IFERROR(VLOOKUP($B100,'[1]NUM3.1'!$H$3:$S$112,2,FALSE),0)</f>
        <v>0</v>
      </c>
      <c r="F100" s="82">
        <f>IFERROR(VLOOKUP($B100,'[1]NUM3.1'!$H$3:$S$112,3,FALSE),0)</f>
        <v>0</v>
      </c>
      <c r="G100" s="82">
        <f>IFERROR(VLOOKUP($B100,'[1]NUM3.1'!$H$3:$S$112,4,FALSE),0)</f>
        <v>0</v>
      </c>
      <c r="H100" s="82">
        <f>IFERROR(VLOOKUP($B100,'[1]NUM3.1'!$H$3:$S$112,5,FALSE),0)</f>
        <v>0</v>
      </c>
      <c r="I100" s="82">
        <f>IFERROR(VLOOKUP($B100,'[1]NUM3.1'!$H$3:$S$112,6,FALSE),0)</f>
        <v>0</v>
      </c>
      <c r="J100" s="82">
        <f>IFERROR(VLOOKUP($B100,'[1]NUM3.1'!$H$3:$S$112,7,FALSE),0)</f>
        <v>0</v>
      </c>
      <c r="K100" s="82">
        <f>IFERROR(VLOOKUP($B100,'[1]NUM3.1'!$H$3:$S$112,8,FALSE),0)</f>
        <v>0</v>
      </c>
      <c r="L100" s="82">
        <f>IFERROR(VLOOKUP($B100,'[1]NUM3.1'!$H$3:$S$112,9,FALSE),0)</f>
        <v>0</v>
      </c>
      <c r="M100" s="82">
        <f>IFERROR(VLOOKUP($B100,'[1]NUM3.1'!$H$3:$S$112,10,FALSE),0)</f>
        <v>0</v>
      </c>
      <c r="N100" s="82">
        <f>IFERROR(VLOOKUP($B100,'[1]NUM3.1'!$H$3:$S$112,11,FALSE),0)</f>
        <v>0</v>
      </c>
      <c r="O100" s="69"/>
      <c r="P100" s="69"/>
      <c r="Q100" s="13">
        <f t="shared" si="61"/>
        <v>0</v>
      </c>
      <c r="R100" s="82">
        <f>IFERROR(VLOOKUP($B100,'[1]DEN3.1'!$H$3:$S$112,2,FALSE),0)</f>
        <v>0</v>
      </c>
      <c r="S100" s="82">
        <f>IFERROR(VLOOKUP($B100,'[1]DEN3.1'!$H$3:$S$112,3,FALSE),0)</f>
        <v>0</v>
      </c>
      <c r="T100" s="82">
        <f>IFERROR(VLOOKUP($B100,'[1]DEN3.1'!$H$3:$S$112,4,FALSE),0)</f>
        <v>0</v>
      </c>
      <c r="U100" s="82">
        <f>IFERROR(VLOOKUP($B100,'[1]DEN3.1'!$H$3:$S$112,5,FALSE),0)</f>
        <v>0</v>
      </c>
      <c r="V100" s="82">
        <f>IFERROR(VLOOKUP($B100,'[1]DEN3.1'!$H$3:$S$112,6,FALSE),0)</f>
        <v>0</v>
      </c>
      <c r="W100" s="82">
        <f>IFERROR(VLOOKUP($B100,'[1]DEN3.1'!$H$3:$S$112,7,FALSE),0)</f>
        <v>0</v>
      </c>
      <c r="X100" s="82">
        <f>IFERROR(VLOOKUP($B100,'[1]DEN3.1'!$H$3:$S$112,8,FALSE),0)</f>
        <v>0</v>
      </c>
      <c r="Y100" s="82">
        <f>IFERROR(VLOOKUP($B100,'[1]DEN3.1'!$H$3:$S$112,9,FALSE),0)</f>
        <v>0</v>
      </c>
      <c r="Z100" s="82">
        <f>IFERROR(VLOOKUP($B100,'[1]DEN3.1'!$H$3:$S$112,10,FALSE),0)</f>
        <v>0</v>
      </c>
      <c r="AA100" s="82">
        <f>IFERROR(VLOOKUP($B100,'[1]DEN3.1'!$H$3:$S$112,11,FALSE),0)</f>
        <v>0</v>
      </c>
      <c r="AB100" s="69"/>
      <c r="AC100" s="69"/>
      <c r="AD100" s="13">
        <f t="shared" si="62"/>
        <v>0</v>
      </c>
    </row>
    <row r="101" spans="1:30" ht="15" thickBot="1" x14ac:dyDescent="0.25">
      <c r="A101" s="87" t="s">
        <v>133</v>
      </c>
      <c r="B101" s="165" t="s">
        <v>127</v>
      </c>
      <c r="C101" s="56"/>
      <c r="D101" s="56"/>
      <c r="E101" s="82">
        <f>IFERROR(VLOOKUP($B101,'[1]NUM3.1'!$H$3:$S$112,2,FALSE),0)</f>
        <v>0</v>
      </c>
      <c r="F101" s="82">
        <f>IFERROR(VLOOKUP($B101,'[1]NUM3.1'!$H$3:$S$112,3,FALSE),0)</f>
        <v>0</v>
      </c>
      <c r="G101" s="82">
        <f>IFERROR(VLOOKUP($B101,'[1]NUM3.1'!$H$3:$S$112,4,FALSE),0)</f>
        <v>0</v>
      </c>
      <c r="H101" s="82">
        <f>IFERROR(VLOOKUP($B101,'[1]NUM3.1'!$H$3:$S$112,5,FALSE),0)</f>
        <v>0</v>
      </c>
      <c r="I101" s="82">
        <f>IFERROR(VLOOKUP($B101,'[1]NUM3.1'!$H$3:$S$112,6,FALSE),0)</f>
        <v>0</v>
      </c>
      <c r="J101" s="82">
        <f>IFERROR(VLOOKUP($B101,'[1]NUM3.1'!$H$3:$S$112,7,FALSE),0)</f>
        <v>0</v>
      </c>
      <c r="K101" s="82">
        <f>IFERROR(VLOOKUP($B101,'[1]NUM3.1'!$H$3:$S$112,8,FALSE),0)</f>
        <v>0</v>
      </c>
      <c r="L101" s="82">
        <f>IFERROR(VLOOKUP($B101,'[1]NUM3.1'!$H$3:$S$112,9,FALSE),0)</f>
        <v>0</v>
      </c>
      <c r="M101" s="82">
        <f>IFERROR(VLOOKUP($B101,'[1]NUM3.1'!$H$3:$S$112,10,FALSE),0)</f>
        <v>0</v>
      </c>
      <c r="N101" s="82">
        <f>IFERROR(VLOOKUP($B101,'[1]NUM3.1'!$H$3:$S$112,11,FALSE),0)</f>
        <v>0</v>
      </c>
      <c r="O101" s="69"/>
      <c r="P101" s="69"/>
      <c r="Q101" s="13">
        <f t="shared" si="61"/>
        <v>0</v>
      </c>
      <c r="R101" s="82">
        <f>IFERROR(VLOOKUP($B101,'[1]DEN3.1'!$H$3:$S$112,2,FALSE),0)</f>
        <v>0</v>
      </c>
      <c r="S101" s="82">
        <f>IFERROR(VLOOKUP($B101,'[1]DEN3.1'!$H$3:$S$112,3,FALSE),0)</f>
        <v>0</v>
      </c>
      <c r="T101" s="82">
        <f>IFERROR(VLOOKUP($B101,'[1]DEN3.1'!$H$3:$S$112,4,FALSE),0)</f>
        <v>0</v>
      </c>
      <c r="U101" s="82">
        <f>IFERROR(VLOOKUP($B101,'[1]DEN3.1'!$H$3:$S$112,5,FALSE),0)</f>
        <v>0</v>
      </c>
      <c r="V101" s="82">
        <f>IFERROR(VLOOKUP($B101,'[1]DEN3.1'!$H$3:$S$112,6,FALSE),0)</f>
        <v>0</v>
      </c>
      <c r="W101" s="82">
        <f>IFERROR(VLOOKUP($B101,'[1]DEN3.1'!$H$3:$S$112,7,FALSE),0)</f>
        <v>0</v>
      </c>
      <c r="X101" s="82">
        <f>IFERROR(VLOOKUP($B101,'[1]DEN3.1'!$H$3:$S$112,8,FALSE),0)</f>
        <v>0</v>
      </c>
      <c r="Y101" s="82">
        <f>IFERROR(VLOOKUP($B101,'[1]DEN3.1'!$H$3:$S$112,9,FALSE),0)</f>
        <v>0</v>
      </c>
      <c r="Z101" s="82">
        <f>IFERROR(VLOOKUP($B101,'[1]DEN3.1'!$H$3:$S$112,10,FALSE),0)</f>
        <v>0</v>
      </c>
      <c r="AA101" s="82">
        <f>IFERROR(VLOOKUP($B101,'[1]DEN3.1'!$H$3:$S$112,11,FALSE),0)</f>
        <v>0</v>
      </c>
      <c r="AB101" s="69"/>
      <c r="AC101" s="69"/>
      <c r="AD101" s="13">
        <f t="shared" si="62"/>
        <v>0</v>
      </c>
    </row>
    <row r="102" spans="1:30" ht="15" thickBot="1" x14ac:dyDescent="0.25">
      <c r="A102" s="87" t="s">
        <v>133</v>
      </c>
      <c r="B102" s="165" t="s">
        <v>128</v>
      </c>
      <c r="C102" s="56"/>
      <c r="D102" s="56"/>
      <c r="E102" s="82">
        <f>IFERROR(VLOOKUP($B102,'[1]NUM3.1'!$H$3:$S$112,2,FALSE),0)</f>
        <v>0</v>
      </c>
      <c r="F102" s="82">
        <f>IFERROR(VLOOKUP($B102,'[1]NUM3.1'!$H$3:$S$112,3,FALSE),0)</f>
        <v>0</v>
      </c>
      <c r="G102" s="82">
        <f>IFERROR(VLOOKUP($B102,'[1]NUM3.1'!$H$3:$S$112,4,FALSE),0)</f>
        <v>0</v>
      </c>
      <c r="H102" s="82">
        <f>IFERROR(VLOOKUP($B102,'[1]NUM3.1'!$H$3:$S$112,5,FALSE),0)</f>
        <v>0</v>
      </c>
      <c r="I102" s="82">
        <f>IFERROR(VLOOKUP($B102,'[1]NUM3.1'!$H$3:$S$112,6,FALSE),0)</f>
        <v>0</v>
      </c>
      <c r="J102" s="82">
        <f>IFERROR(VLOOKUP($B102,'[1]NUM3.1'!$H$3:$S$112,7,FALSE),0)</f>
        <v>0</v>
      </c>
      <c r="K102" s="82">
        <f>IFERROR(VLOOKUP($B102,'[1]NUM3.1'!$H$3:$S$112,8,FALSE),0)</f>
        <v>0</v>
      </c>
      <c r="L102" s="82">
        <f>IFERROR(VLOOKUP($B102,'[1]NUM3.1'!$H$3:$S$112,9,FALSE),0)</f>
        <v>0</v>
      </c>
      <c r="M102" s="82">
        <f>IFERROR(VLOOKUP($B102,'[1]NUM3.1'!$H$3:$S$112,10,FALSE),0)</f>
        <v>0</v>
      </c>
      <c r="N102" s="82">
        <f>IFERROR(VLOOKUP($B102,'[1]NUM3.1'!$H$3:$S$112,11,FALSE),0)</f>
        <v>0</v>
      </c>
      <c r="O102" s="69"/>
      <c r="P102" s="69"/>
      <c r="Q102" s="13">
        <f t="shared" si="61"/>
        <v>0</v>
      </c>
      <c r="R102" s="82">
        <f>IFERROR(VLOOKUP($B102,'[1]DEN3.1'!$H$3:$S$112,2,FALSE),0)</f>
        <v>0</v>
      </c>
      <c r="S102" s="82">
        <f>IFERROR(VLOOKUP($B102,'[1]DEN3.1'!$H$3:$S$112,3,FALSE),0)</f>
        <v>0</v>
      </c>
      <c r="T102" s="82">
        <f>IFERROR(VLOOKUP($B102,'[1]DEN3.1'!$H$3:$S$112,4,FALSE),0)</f>
        <v>0</v>
      </c>
      <c r="U102" s="82">
        <f>IFERROR(VLOOKUP($B102,'[1]DEN3.1'!$H$3:$S$112,5,FALSE),0)</f>
        <v>0</v>
      </c>
      <c r="V102" s="82">
        <f>IFERROR(VLOOKUP($B102,'[1]DEN3.1'!$H$3:$S$112,6,FALSE),0)</f>
        <v>0</v>
      </c>
      <c r="W102" s="82">
        <f>IFERROR(VLOOKUP($B102,'[1]DEN3.1'!$H$3:$S$112,7,FALSE),0)</f>
        <v>0</v>
      </c>
      <c r="X102" s="82">
        <f>IFERROR(VLOOKUP($B102,'[1]DEN3.1'!$H$3:$S$112,8,FALSE),0)</f>
        <v>0</v>
      </c>
      <c r="Y102" s="82">
        <f>IFERROR(VLOOKUP($B102,'[1]DEN3.1'!$H$3:$S$112,9,FALSE),0)</f>
        <v>0</v>
      </c>
      <c r="Z102" s="82">
        <f>IFERROR(VLOOKUP($B102,'[1]DEN3.1'!$H$3:$S$112,10,FALSE),0)</f>
        <v>0</v>
      </c>
      <c r="AA102" s="82">
        <f>IFERROR(VLOOKUP($B102,'[1]DEN3.1'!$H$3:$S$112,11,FALSE),0)</f>
        <v>0</v>
      </c>
      <c r="AB102" s="69"/>
      <c r="AC102" s="69"/>
      <c r="AD102" s="13">
        <f t="shared" si="62"/>
        <v>0</v>
      </c>
    </row>
    <row r="103" spans="1:30" ht="15" thickBot="1" x14ac:dyDescent="0.25">
      <c r="A103" s="87" t="s">
        <v>133</v>
      </c>
      <c r="B103" s="165" t="s">
        <v>129</v>
      </c>
      <c r="C103" s="56"/>
      <c r="D103" s="56"/>
      <c r="E103" s="82">
        <f>IFERROR(VLOOKUP($B103,'[1]NUM3.1'!$H$3:$S$112,2,FALSE),0)</f>
        <v>0</v>
      </c>
      <c r="F103" s="82">
        <f>IFERROR(VLOOKUP($B103,'[1]NUM3.1'!$H$3:$S$112,3,FALSE),0)</f>
        <v>0</v>
      </c>
      <c r="G103" s="82">
        <f>IFERROR(VLOOKUP($B103,'[1]NUM3.1'!$H$3:$S$112,4,FALSE),0)</f>
        <v>0</v>
      </c>
      <c r="H103" s="82">
        <f>IFERROR(VLOOKUP($B103,'[1]NUM3.1'!$H$3:$S$112,5,FALSE),0)</f>
        <v>0</v>
      </c>
      <c r="I103" s="82">
        <f>IFERROR(VLOOKUP($B103,'[1]NUM3.1'!$H$3:$S$112,6,FALSE),0)</f>
        <v>0</v>
      </c>
      <c r="J103" s="82">
        <f>IFERROR(VLOOKUP($B103,'[1]NUM3.1'!$H$3:$S$112,7,FALSE),0)</f>
        <v>0</v>
      </c>
      <c r="K103" s="82">
        <f>IFERROR(VLOOKUP($B103,'[1]NUM3.1'!$H$3:$S$112,8,FALSE),0)</f>
        <v>0</v>
      </c>
      <c r="L103" s="82">
        <f>IFERROR(VLOOKUP($B103,'[1]NUM3.1'!$H$3:$S$112,9,FALSE),0)</f>
        <v>0</v>
      </c>
      <c r="M103" s="82">
        <f>IFERROR(VLOOKUP($B103,'[1]NUM3.1'!$H$3:$S$112,10,FALSE),0)</f>
        <v>0</v>
      </c>
      <c r="N103" s="82">
        <f>IFERROR(VLOOKUP($B103,'[1]NUM3.1'!$H$3:$S$112,11,FALSE),0)</f>
        <v>0</v>
      </c>
      <c r="O103" s="69"/>
      <c r="P103" s="69"/>
      <c r="Q103" s="13">
        <f t="shared" si="61"/>
        <v>0</v>
      </c>
      <c r="R103" s="82">
        <f>IFERROR(VLOOKUP($B103,'[1]DEN3.1'!$H$3:$S$112,2,FALSE),0)</f>
        <v>0</v>
      </c>
      <c r="S103" s="82">
        <f>IFERROR(VLOOKUP($B103,'[1]DEN3.1'!$H$3:$S$112,3,FALSE),0)</f>
        <v>0</v>
      </c>
      <c r="T103" s="82">
        <f>IFERROR(VLOOKUP($B103,'[1]DEN3.1'!$H$3:$S$112,4,FALSE),0)</f>
        <v>0</v>
      </c>
      <c r="U103" s="82">
        <f>IFERROR(VLOOKUP($B103,'[1]DEN3.1'!$H$3:$S$112,5,FALSE),0)</f>
        <v>0</v>
      </c>
      <c r="V103" s="82">
        <f>IFERROR(VLOOKUP($B103,'[1]DEN3.1'!$H$3:$S$112,6,FALSE),0)</f>
        <v>0</v>
      </c>
      <c r="W103" s="82">
        <f>IFERROR(VLOOKUP($B103,'[1]DEN3.1'!$H$3:$S$112,7,FALSE),0)</f>
        <v>0</v>
      </c>
      <c r="X103" s="82">
        <f>IFERROR(VLOOKUP($B103,'[1]DEN3.1'!$H$3:$S$112,8,FALSE),0)</f>
        <v>0</v>
      </c>
      <c r="Y103" s="82">
        <f>IFERROR(VLOOKUP($B103,'[1]DEN3.1'!$H$3:$S$112,9,FALSE),0)</f>
        <v>0</v>
      </c>
      <c r="Z103" s="82">
        <f>IFERROR(VLOOKUP($B103,'[1]DEN3.1'!$H$3:$S$112,10,FALSE),0)</f>
        <v>0</v>
      </c>
      <c r="AA103" s="82">
        <f>IFERROR(VLOOKUP($B103,'[1]DEN3.1'!$H$3:$S$112,11,FALSE),0)</f>
        <v>0</v>
      </c>
      <c r="AB103" s="69"/>
      <c r="AC103" s="69"/>
      <c r="AD103" s="13">
        <f t="shared" si="62"/>
        <v>0</v>
      </c>
    </row>
    <row r="104" spans="1:30" ht="15" thickBot="1" x14ac:dyDescent="0.25">
      <c r="A104" s="87" t="s">
        <v>133</v>
      </c>
      <c r="B104" s="165" t="s">
        <v>130</v>
      </c>
      <c r="C104" s="56"/>
      <c r="D104" s="56"/>
      <c r="E104" s="82">
        <f>IFERROR(VLOOKUP($B104,'[1]NUM3.1'!$H$3:$S$112,2,FALSE),0)</f>
        <v>0</v>
      </c>
      <c r="F104" s="82">
        <f>IFERROR(VLOOKUP($B104,'[1]NUM3.1'!$H$3:$S$112,3,FALSE),0)</f>
        <v>0</v>
      </c>
      <c r="G104" s="82">
        <f>IFERROR(VLOOKUP($B104,'[1]NUM3.1'!$H$3:$S$112,4,FALSE),0)</f>
        <v>0</v>
      </c>
      <c r="H104" s="82">
        <f>IFERROR(VLOOKUP($B104,'[1]NUM3.1'!$H$3:$S$112,5,FALSE),0)</f>
        <v>0</v>
      </c>
      <c r="I104" s="82">
        <f>IFERROR(VLOOKUP($B104,'[1]NUM3.1'!$H$3:$S$112,6,FALSE),0)</f>
        <v>1</v>
      </c>
      <c r="J104" s="82">
        <f>IFERROR(VLOOKUP($B104,'[1]NUM3.1'!$H$3:$S$112,7,FALSE),0)</f>
        <v>0</v>
      </c>
      <c r="K104" s="82">
        <f>IFERROR(VLOOKUP($B104,'[1]NUM3.1'!$H$3:$S$112,8,FALSE),0)</f>
        <v>0</v>
      </c>
      <c r="L104" s="82">
        <f>IFERROR(VLOOKUP($B104,'[1]NUM3.1'!$H$3:$S$112,9,FALSE),0)</f>
        <v>0</v>
      </c>
      <c r="M104" s="82">
        <f>IFERROR(VLOOKUP($B104,'[1]NUM3.1'!$H$3:$S$112,10,FALSE),0)</f>
        <v>0</v>
      </c>
      <c r="N104" s="82">
        <f>IFERROR(VLOOKUP($B104,'[1]NUM3.1'!$H$3:$S$112,11,FALSE),0)</f>
        <v>0</v>
      </c>
      <c r="O104" s="69"/>
      <c r="P104" s="69"/>
      <c r="Q104" s="13">
        <f t="shared" si="61"/>
        <v>1</v>
      </c>
      <c r="R104" s="82">
        <f>IFERROR(VLOOKUP($B104,'[1]DEN3.1'!$H$3:$S$112,2,FALSE),0)</f>
        <v>0</v>
      </c>
      <c r="S104" s="82">
        <f>IFERROR(VLOOKUP($B104,'[1]DEN3.1'!$H$3:$S$112,3,FALSE),0)</f>
        <v>0</v>
      </c>
      <c r="T104" s="82">
        <f>IFERROR(VLOOKUP($B104,'[1]DEN3.1'!$H$3:$S$112,4,FALSE),0)</f>
        <v>0</v>
      </c>
      <c r="U104" s="82">
        <f>IFERROR(VLOOKUP($B104,'[1]DEN3.1'!$H$3:$S$112,5,FALSE),0)</f>
        <v>0</v>
      </c>
      <c r="V104" s="82">
        <f>IFERROR(VLOOKUP($B104,'[1]DEN3.1'!$H$3:$S$112,6,FALSE),0)</f>
        <v>1</v>
      </c>
      <c r="W104" s="82">
        <f>IFERROR(VLOOKUP($B104,'[1]DEN3.1'!$H$3:$S$112,7,FALSE),0)</f>
        <v>0</v>
      </c>
      <c r="X104" s="82">
        <f>IFERROR(VLOOKUP($B104,'[1]DEN3.1'!$H$3:$S$112,8,FALSE),0)</f>
        <v>0</v>
      </c>
      <c r="Y104" s="82">
        <f>IFERROR(VLOOKUP($B104,'[1]DEN3.1'!$H$3:$S$112,9,FALSE),0)</f>
        <v>0</v>
      </c>
      <c r="Z104" s="82">
        <f>IFERROR(VLOOKUP($B104,'[1]DEN3.1'!$H$3:$S$112,10,FALSE),0)</f>
        <v>0</v>
      </c>
      <c r="AA104" s="82">
        <f>IFERROR(VLOOKUP($B104,'[1]DEN3.1'!$H$3:$S$112,11,FALSE),0)</f>
        <v>0</v>
      </c>
      <c r="AB104" s="69"/>
      <c r="AC104" s="69"/>
      <c r="AD104" s="13">
        <f t="shared" si="62"/>
        <v>1</v>
      </c>
    </row>
    <row r="105" spans="1:30" ht="15" thickBot="1" x14ac:dyDescent="0.25">
      <c r="A105" s="87" t="s">
        <v>133</v>
      </c>
      <c r="B105" s="165" t="s">
        <v>131</v>
      </c>
      <c r="C105" s="56"/>
      <c r="D105" s="56"/>
      <c r="E105" s="82">
        <f>IFERROR(VLOOKUP($B105,'[1]NUM3.1'!$H$3:$S$112,2,FALSE),0)</f>
        <v>0</v>
      </c>
      <c r="F105" s="82">
        <f>IFERROR(VLOOKUP($B105,'[1]NUM3.1'!$H$3:$S$112,3,FALSE),0)</f>
        <v>2</v>
      </c>
      <c r="G105" s="82">
        <f>IFERROR(VLOOKUP($B105,'[1]NUM3.1'!$H$3:$S$112,4,FALSE),0)</f>
        <v>3</v>
      </c>
      <c r="H105" s="82">
        <f>IFERROR(VLOOKUP($B105,'[1]NUM3.1'!$H$3:$S$112,5,FALSE),0)</f>
        <v>0</v>
      </c>
      <c r="I105" s="82">
        <f>IFERROR(VLOOKUP($B105,'[1]NUM3.1'!$H$3:$S$112,6,FALSE),0)</f>
        <v>0</v>
      </c>
      <c r="J105" s="82">
        <f>IFERROR(VLOOKUP($B105,'[1]NUM3.1'!$H$3:$S$112,7,FALSE),0)</f>
        <v>2</v>
      </c>
      <c r="K105" s="82">
        <f>IFERROR(VLOOKUP($B105,'[1]NUM3.1'!$H$3:$S$112,8,FALSE),0)</f>
        <v>1</v>
      </c>
      <c r="L105" s="82">
        <f>IFERROR(VLOOKUP($B105,'[1]NUM3.1'!$H$3:$S$112,9,FALSE),0)</f>
        <v>1</v>
      </c>
      <c r="M105" s="82">
        <f>IFERROR(VLOOKUP($B105,'[1]NUM3.1'!$H$3:$S$112,10,FALSE),0)</f>
        <v>0</v>
      </c>
      <c r="N105" s="82">
        <f>IFERROR(VLOOKUP($B105,'[1]NUM3.1'!$H$3:$S$112,11,FALSE),0)</f>
        <v>0</v>
      </c>
      <c r="O105" s="69"/>
      <c r="P105" s="69"/>
      <c r="Q105" s="13">
        <f t="shared" si="61"/>
        <v>9</v>
      </c>
      <c r="R105" s="82">
        <f>IFERROR(VLOOKUP($B105,'[1]DEN3.1'!$H$3:$S$112,2,FALSE),0)</f>
        <v>0</v>
      </c>
      <c r="S105" s="82">
        <f>IFERROR(VLOOKUP($B105,'[1]DEN3.1'!$H$3:$S$112,3,FALSE),0)</f>
        <v>2</v>
      </c>
      <c r="T105" s="82">
        <f>IFERROR(VLOOKUP($B105,'[1]DEN3.1'!$H$3:$S$112,4,FALSE),0)</f>
        <v>3</v>
      </c>
      <c r="U105" s="82">
        <f>IFERROR(VLOOKUP($B105,'[1]DEN3.1'!$H$3:$S$112,5,FALSE),0)</f>
        <v>0</v>
      </c>
      <c r="V105" s="82">
        <f>IFERROR(VLOOKUP($B105,'[1]DEN3.1'!$H$3:$S$112,6,FALSE),0)</f>
        <v>0</v>
      </c>
      <c r="W105" s="82">
        <f>IFERROR(VLOOKUP($B105,'[1]DEN3.1'!$H$3:$S$112,7,FALSE),0)</f>
        <v>2</v>
      </c>
      <c r="X105" s="82">
        <f>IFERROR(VLOOKUP($B105,'[1]DEN3.1'!$H$3:$S$112,8,FALSE),0)</f>
        <v>1</v>
      </c>
      <c r="Y105" s="82">
        <f>IFERROR(VLOOKUP($B105,'[1]DEN3.1'!$H$3:$S$112,9,FALSE),0)</f>
        <v>1</v>
      </c>
      <c r="Z105" s="82">
        <f>IFERROR(VLOOKUP($B105,'[1]DEN3.1'!$H$3:$S$112,10,FALSE),0)</f>
        <v>0</v>
      </c>
      <c r="AA105" s="82">
        <f>IFERROR(VLOOKUP($B105,'[1]DEN3.1'!$H$3:$S$112,11,FALSE),0)</f>
        <v>0</v>
      </c>
      <c r="AB105" s="69"/>
      <c r="AC105" s="69"/>
      <c r="AD105" s="13">
        <f t="shared" si="62"/>
        <v>9</v>
      </c>
    </row>
    <row r="106" spans="1:30" ht="15" thickBot="1" x14ac:dyDescent="0.25">
      <c r="A106" s="87" t="s">
        <v>133</v>
      </c>
      <c r="B106" s="165" t="s">
        <v>132</v>
      </c>
      <c r="C106" s="56"/>
      <c r="D106" s="56"/>
      <c r="E106" s="82">
        <f>IFERROR(VLOOKUP($B106,'[1]NUM3.1'!$H$3:$S$112,2,FALSE),0)</f>
        <v>0</v>
      </c>
      <c r="F106" s="82">
        <f>IFERROR(VLOOKUP($B106,'[1]NUM3.1'!$H$3:$S$112,3,FALSE),0)</f>
        <v>0</v>
      </c>
      <c r="G106" s="82">
        <f>IFERROR(VLOOKUP($B106,'[1]NUM3.1'!$H$3:$S$112,4,FALSE),0)</f>
        <v>0</v>
      </c>
      <c r="H106" s="82">
        <f>IFERROR(VLOOKUP($B106,'[1]NUM3.1'!$H$3:$S$112,5,FALSE),0)</f>
        <v>2</v>
      </c>
      <c r="I106" s="82">
        <f>IFERROR(VLOOKUP($B106,'[1]NUM3.1'!$H$3:$S$112,6,FALSE),0)</f>
        <v>0</v>
      </c>
      <c r="J106" s="82">
        <f>IFERROR(VLOOKUP($B106,'[1]NUM3.1'!$H$3:$S$112,7,FALSE),0)</f>
        <v>2</v>
      </c>
      <c r="K106" s="82">
        <f>IFERROR(VLOOKUP($B106,'[1]NUM3.1'!$H$3:$S$112,8,FALSE),0)</f>
        <v>1</v>
      </c>
      <c r="L106" s="82">
        <f>IFERROR(VLOOKUP($B106,'[1]NUM3.1'!$H$3:$S$112,9,FALSE),0)</f>
        <v>0</v>
      </c>
      <c r="M106" s="82">
        <f>IFERROR(VLOOKUP($B106,'[1]NUM3.1'!$H$3:$S$112,10,FALSE),0)</f>
        <v>0</v>
      </c>
      <c r="N106" s="82">
        <f>IFERROR(VLOOKUP($B106,'[1]NUM3.1'!$H$3:$S$112,11,FALSE),0)</f>
        <v>2</v>
      </c>
      <c r="O106" s="69"/>
      <c r="P106" s="69"/>
      <c r="Q106" s="13">
        <f t="shared" si="61"/>
        <v>7</v>
      </c>
      <c r="R106" s="82">
        <f>IFERROR(VLOOKUP($B106,'[1]DEN3.1'!$H$3:$S$112,2,FALSE),0)</f>
        <v>0</v>
      </c>
      <c r="S106" s="82">
        <f>IFERROR(VLOOKUP($B106,'[1]DEN3.1'!$H$3:$S$112,3,FALSE),0)</f>
        <v>0</v>
      </c>
      <c r="T106" s="82">
        <f>IFERROR(VLOOKUP($B106,'[1]DEN3.1'!$H$3:$S$112,4,FALSE),0)</f>
        <v>0</v>
      </c>
      <c r="U106" s="82">
        <f>IFERROR(VLOOKUP($B106,'[1]DEN3.1'!$H$3:$S$112,5,FALSE),0)</f>
        <v>2</v>
      </c>
      <c r="V106" s="82">
        <f>IFERROR(VLOOKUP($B106,'[1]DEN3.1'!$H$3:$S$112,6,FALSE),0)</f>
        <v>0</v>
      </c>
      <c r="W106" s="82">
        <f>IFERROR(VLOOKUP($B106,'[1]DEN3.1'!$H$3:$S$112,7,FALSE),0)</f>
        <v>2</v>
      </c>
      <c r="X106" s="82">
        <f>IFERROR(VLOOKUP($B106,'[1]DEN3.1'!$H$3:$S$112,8,FALSE),0)</f>
        <v>1</v>
      </c>
      <c r="Y106" s="82">
        <f>IFERROR(VLOOKUP($B106,'[1]DEN3.1'!$H$3:$S$112,9,FALSE),0)</f>
        <v>0</v>
      </c>
      <c r="Z106" s="82">
        <f>IFERROR(VLOOKUP($B106,'[1]DEN3.1'!$H$3:$S$112,10,FALSE),0)</f>
        <v>0</v>
      </c>
      <c r="AA106" s="82">
        <f>IFERROR(VLOOKUP($B106,'[1]DEN3.1'!$H$3:$S$112,11,FALSE),0)</f>
        <v>2</v>
      </c>
      <c r="AB106" s="69"/>
      <c r="AC106" s="69"/>
      <c r="AD106" s="13">
        <f t="shared" si="62"/>
        <v>7</v>
      </c>
    </row>
    <row r="107" spans="1:30" ht="15" thickBot="1" x14ac:dyDescent="0.25">
      <c r="A107" s="87" t="s">
        <v>133</v>
      </c>
      <c r="B107" s="165" t="s">
        <v>346</v>
      </c>
      <c r="C107" s="56"/>
      <c r="D107" s="56"/>
      <c r="E107" s="82">
        <f>IFERROR(VLOOKUP($B107,'[1]NUM3.1'!$H$3:$S$112,2,FALSE),0)</f>
        <v>0</v>
      </c>
      <c r="F107" s="82">
        <f>IFERROR(VLOOKUP($B107,'[1]NUM3.1'!$H$3:$S$112,3,FALSE),0)</f>
        <v>0</v>
      </c>
      <c r="G107" s="82">
        <f>IFERROR(VLOOKUP($B107,'[1]NUM3.1'!$H$3:$S$112,4,FALSE),0)</f>
        <v>0</v>
      </c>
      <c r="H107" s="82">
        <f>IFERROR(VLOOKUP($B107,'[1]NUM3.1'!$H$3:$S$112,5,FALSE),0)</f>
        <v>2</v>
      </c>
      <c r="I107" s="82">
        <f>IFERROR(VLOOKUP($B107,'[1]NUM3.1'!$H$3:$S$112,6,FALSE),0)</f>
        <v>0</v>
      </c>
      <c r="J107" s="82">
        <f>IFERROR(VLOOKUP($B107,'[1]NUM3.1'!$H$3:$S$112,7,FALSE),0)</f>
        <v>0</v>
      </c>
      <c r="K107" s="82">
        <f>IFERROR(VLOOKUP($B107,'[1]NUM3.1'!$H$3:$S$112,8,FALSE),0)</f>
        <v>1</v>
      </c>
      <c r="L107" s="82">
        <f>IFERROR(VLOOKUP($B107,'[1]NUM3.1'!$H$3:$S$112,9,FALSE),0)</f>
        <v>0</v>
      </c>
      <c r="M107" s="82">
        <f>IFERROR(VLOOKUP($B107,'[1]NUM3.1'!$H$3:$S$112,10,FALSE),0)</f>
        <v>0</v>
      </c>
      <c r="N107" s="82">
        <f>IFERROR(VLOOKUP($B107,'[1]NUM3.1'!$H$3:$S$112,11,FALSE),0)</f>
        <v>0</v>
      </c>
      <c r="O107" s="69"/>
      <c r="P107" s="69"/>
      <c r="Q107" s="13">
        <f t="shared" si="61"/>
        <v>3</v>
      </c>
      <c r="R107" s="82">
        <f>IFERROR(VLOOKUP($B107,'[1]DEN3.1'!$H$3:$S$112,2,FALSE),0)</f>
        <v>0</v>
      </c>
      <c r="S107" s="82">
        <f>IFERROR(VLOOKUP($B107,'[1]DEN3.1'!$H$3:$S$112,3,FALSE),0)</f>
        <v>0</v>
      </c>
      <c r="T107" s="82">
        <f>IFERROR(VLOOKUP($B107,'[1]DEN3.1'!$H$3:$S$112,4,FALSE),0)</f>
        <v>0</v>
      </c>
      <c r="U107" s="82">
        <f>IFERROR(VLOOKUP($B107,'[1]DEN3.1'!$H$3:$S$112,5,FALSE),0)</f>
        <v>2</v>
      </c>
      <c r="V107" s="82">
        <f>IFERROR(VLOOKUP($B107,'[1]DEN3.1'!$H$3:$S$112,6,FALSE),0)</f>
        <v>0</v>
      </c>
      <c r="W107" s="82">
        <f>IFERROR(VLOOKUP($B107,'[1]DEN3.1'!$H$3:$S$112,7,FALSE),0)</f>
        <v>0</v>
      </c>
      <c r="X107" s="82">
        <f>IFERROR(VLOOKUP($B107,'[1]DEN3.1'!$H$3:$S$112,8,FALSE),0)</f>
        <v>1</v>
      </c>
      <c r="Y107" s="82">
        <f>IFERROR(VLOOKUP($B107,'[1]DEN3.1'!$H$3:$S$112,9,FALSE),0)</f>
        <v>0</v>
      </c>
      <c r="Z107" s="82">
        <f>IFERROR(VLOOKUP($B107,'[1]DEN3.1'!$H$3:$S$112,10,FALSE),0)</f>
        <v>0</v>
      </c>
      <c r="AA107" s="82">
        <f>IFERROR(VLOOKUP($B107,'[1]DEN3.1'!$H$3:$S$112,11,FALSE),0)</f>
        <v>0</v>
      </c>
      <c r="AB107" s="69"/>
      <c r="AC107" s="69"/>
      <c r="AD107" s="13">
        <f t="shared" si="62"/>
        <v>3</v>
      </c>
    </row>
    <row r="108" spans="1:30" ht="15" thickBot="1" x14ac:dyDescent="0.25">
      <c r="A108" s="87" t="s">
        <v>133</v>
      </c>
      <c r="B108" s="165" t="s">
        <v>396</v>
      </c>
      <c r="C108" s="56"/>
      <c r="D108" s="56"/>
      <c r="E108" s="82">
        <f>IFERROR(VLOOKUP($B108,'[1]NUM3.1'!$H$3:$S$112,2,FALSE),0)</f>
        <v>0</v>
      </c>
      <c r="F108" s="82">
        <f>IFERROR(VLOOKUP($B108,'[1]NUM3.1'!$H$3:$S$112,3,FALSE),0)</f>
        <v>0</v>
      </c>
      <c r="G108" s="82">
        <f>IFERROR(VLOOKUP($B108,'[1]NUM3.1'!$H$3:$S$112,4,FALSE),0)</f>
        <v>0</v>
      </c>
      <c r="H108" s="82">
        <f>IFERROR(VLOOKUP($B108,'[1]NUM3.1'!$H$3:$S$112,5,FALSE),0)</f>
        <v>0</v>
      </c>
      <c r="I108" s="82">
        <f>IFERROR(VLOOKUP($B108,'[1]NUM3.1'!$H$3:$S$112,6,FALSE),0)</f>
        <v>0</v>
      </c>
      <c r="J108" s="82">
        <f>IFERROR(VLOOKUP($B108,'[1]NUM3.1'!$H$3:$S$112,7,FALSE),0)</f>
        <v>0</v>
      </c>
      <c r="K108" s="82">
        <f>IFERROR(VLOOKUP($B108,'[1]NUM3.1'!$H$3:$S$112,8,FALSE),0)</f>
        <v>0</v>
      </c>
      <c r="L108" s="82">
        <f>IFERROR(VLOOKUP($B108,'[1]NUM3.1'!$H$3:$S$112,9,FALSE),0)</f>
        <v>0</v>
      </c>
      <c r="M108" s="82">
        <f>IFERROR(VLOOKUP($B108,'[1]NUM3.1'!$H$3:$S$112,10,FALSE),0)</f>
        <v>0</v>
      </c>
      <c r="N108" s="82">
        <f>IFERROR(VLOOKUP($B108,'[1]NUM3.1'!$H$3:$S$112,11,FALSE),0)</f>
        <v>1</v>
      </c>
      <c r="O108" s="69"/>
      <c r="P108" s="69"/>
      <c r="Q108" s="13">
        <f t="shared" si="61"/>
        <v>1</v>
      </c>
      <c r="R108" s="82">
        <f>IFERROR(VLOOKUP($B108,'[1]DEN3.1'!$H$3:$S$112,2,FALSE),0)</f>
        <v>0</v>
      </c>
      <c r="S108" s="82">
        <f>IFERROR(VLOOKUP($B108,'[1]DEN3.1'!$H$3:$S$112,3,FALSE),0)</f>
        <v>0</v>
      </c>
      <c r="T108" s="82">
        <f>IFERROR(VLOOKUP($B108,'[1]DEN3.1'!$H$3:$S$112,4,FALSE),0)</f>
        <v>0</v>
      </c>
      <c r="U108" s="82">
        <f>IFERROR(VLOOKUP($B108,'[1]DEN3.1'!$H$3:$S$112,5,FALSE),0)</f>
        <v>0</v>
      </c>
      <c r="V108" s="82">
        <f>IFERROR(VLOOKUP($B108,'[1]DEN3.1'!$H$3:$S$112,6,FALSE),0)</f>
        <v>0</v>
      </c>
      <c r="W108" s="82">
        <f>IFERROR(VLOOKUP($B108,'[1]DEN3.1'!$H$3:$S$112,7,FALSE),0)</f>
        <v>0</v>
      </c>
      <c r="X108" s="82">
        <f>IFERROR(VLOOKUP($B108,'[1]DEN3.1'!$H$3:$S$112,8,FALSE),0)</f>
        <v>0</v>
      </c>
      <c r="Y108" s="82">
        <f>IFERROR(VLOOKUP($B108,'[1]DEN3.1'!$H$3:$S$112,9,FALSE),0)</f>
        <v>0</v>
      </c>
      <c r="Z108" s="82">
        <f>IFERROR(VLOOKUP($B108,'[1]DEN3.1'!$H$3:$S$112,10,FALSE),0)</f>
        <v>0</v>
      </c>
      <c r="AA108" s="82">
        <f>IFERROR(VLOOKUP($B108,'[1]DEN3.1'!$H$3:$S$112,11,FALSE),0)</f>
        <v>1</v>
      </c>
      <c r="AB108" s="69"/>
      <c r="AC108" s="69"/>
      <c r="AD108" s="13">
        <f t="shared" si="62"/>
        <v>1</v>
      </c>
    </row>
    <row r="109" spans="1:30" ht="22.5" customHeight="1" thickBot="1" x14ac:dyDescent="0.25">
      <c r="A109" s="333" t="s">
        <v>180</v>
      </c>
      <c r="B109" s="334"/>
      <c r="C109" s="250">
        <f>+D109/Metas!H92</f>
        <v>1.0198675496688741</v>
      </c>
      <c r="D109" s="15">
        <f>+Q109/AD109</f>
        <v>1</v>
      </c>
      <c r="E109" s="48">
        <f>SUM(E91:E108)</f>
        <v>19</v>
      </c>
      <c r="F109" s="48">
        <f t="shared" ref="F109:P109" si="63">SUM(F91:F108)</f>
        <v>24</v>
      </c>
      <c r="G109" s="48">
        <f t="shared" si="63"/>
        <v>16</v>
      </c>
      <c r="H109" s="48">
        <f t="shared" si="63"/>
        <v>13</v>
      </c>
      <c r="I109" s="48">
        <f t="shared" si="63"/>
        <v>20</v>
      </c>
      <c r="J109" s="48">
        <f t="shared" si="63"/>
        <v>18</v>
      </c>
      <c r="K109" s="48">
        <f t="shared" si="63"/>
        <v>21</v>
      </c>
      <c r="L109" s="48">
        <f t="shared" si="63"/>
        <v>20</v>
      </c>
      <c r="M109" s="48">
        <f t="shared" si="63"/>
        <v>12</v>
      </c>
      <c r="N109" s="48">
        <f t="shared" ref="N109" si="64">SUM(N91:N108)</f>
        <v>28</v>
      </c>
      <c r="O109" s="48">
        <f t="shared" si="63"/>
        <v>0</v>
      </c>
      <c r="P109" s="48">
        <f t="shared" si="63"/>
        <v>0</v>
      </c>
      <c r="Q109" s="48">
        <f>SUM(Q91:Q108)</f>
        <v>191</v>
      </c>
      <c r="R109" s="48">
        <f t="shared" ref="R109:AD109" si="65">SUM(R91:R108)</f>
        <v>19</v>
      </c>
      <c r="S109" s="48">
        <f t="shared" si="65"/>
        <v>24</v>
      </c>
      <c r="T109" s="48">
        <f t="shared" si="65"/>
        <v>16</v>
      </c>
      <c r="U109" s="48">
        <f t="shared" si="65"/>
        <v>13</v>
      </c>
      <c r="V109" s="48">
        <f t="shared" si="65"/>
        <v>20</v>
      </c>
      <c r="W109" s="48">
        <f t="shared" si="65"/>
        <v>18</v>
      </c>
      <c r="X109" s="48">
        <f t="shared" si="65"/>
        <v>21</v>
      </c>
      <c r="Y109" s="48">
        <f t="shared" si="65"/>
        <v>20</v>
      </c>
      <c r="Z109" s="48">
        <f t="shared" si="65"/>
        <v>12</v>
      </c>
      <c r="AA109" s="48">
        <f t="shared" ref="AA109" si="66">SUM(AA91:AA108)</f>
        <v>28</v>
      </c>
      <c r="AB109" s="48">
        <f t="shared" si="65"/>
        <v>0</v>
      </c>
      <c r="AC109" s="48">
        <f t="shared" si="65"/>
        <v>0</v>
      </c>
      <c r="AD109" s="48">
        <f t="shared" si="65"/>
        <v>191</v>
      </c>
    </row>
    <row r="110" spans="1:30" ht="15" thickBot="1" x14ac:dyDescent="0.25">
      <c r="A110" s="87" t="s">
        <v>146</v>
      </c>
      <c r="B110" s="165" t="s">
        <v>134</v>
      </c>
      <c r="C110" s="56"/>
      <c r="D110" s="56"/>
      <c r="E110" s="82">
        <f>IFERROR(VLOOKUP($B110,'[1]NUM3.1'!$H$3:$S$112,2,FALSE),0)</f>
        <v>0</v>
      </c>
      <c r="F110" s="82">
        <f>IFERROR(VLOOKUP($B110,'[1]NUM3.1'!$H$3:$S$112,3,FALSE),0)</f>
        <v>0</v>
      </c>
      <c r="G110" s="82">
        <f>IFERROR(VLOOKUP($B110,'[1]NUM3.1'!$H$3:$S$112,4,FALSE),0)</f>
        <v>0</v>
      </c>
      <c r="H110" s="82">
        <f>IFERROR(VLOOKUP($B110,'[1]NUM3.1'!$H$3:$S$112,5,FALSE),0)</f>
        <v>0</v>
      </c>
      <c r="I110" s="82">
        <f>IFERROR(VLOOKUP($B110,'[1]NUM3.1'!$H$3:$S$112,6,FALSE),0)</f>
        <v>0</v>
      </c>
      <c r="J110" s="82">
        <f>IFERROR(VLOOKUP($B110,'[1]NUM3.1'!$H$3:$S$112,7,FALSE),0)</f>
        <v>0</v>
      </c>
      <c r="K110" s="82">
        <f>IFERROR(VLOOKUP($B110,'[1]NUM3.1'!$H$3:$S$112,8,FALSE),0)</f>
        <v>0</v>
      </c>
      <c r="L110" s="82">
        <f>IFERROR(VLOOKUP($B110,'[1]NUM3.1'!$H$3:$S$112,9,FALSE),0)</f>
        <v>0</v>
      </c>
      <c r="M110" s="82">
        <f>IFERROR(VLOOKUP($B110,'[1]NUM3.1'!$H$3:$S$112,10,FALSE),0)</f>
        <v>0</v>
      </c>
      <c r="N110" s="82">
        <f>IFERROR(VLOOKUP($B110,'[1]NUM3.1'!$H$3:$S$112,11,FALSE),0)</f>
        <v>0</v>
      </c>
      <c r="O110" s="69"/>
      <c r="P110" s="69"/>
      <c r="Q110" s="13">
        <f t="shared" ref="Q110:Q121" si="67">SUM(E110:P110)</f>
        <v>0</v>
      </c>
      <c r="R110" s="82">
        <f>IFERROR(VLOOKUP($B110,'[1]DEN3.1'!$H$3:$S$112,2,FALSE),0)</f>
        <v>0</v>
      </c>
      <c r="S110" s="82">
        <f>IFERROR(VLOOKUP($B110,'[1]DEN3.1'!$H$3:$S$112,3,FALSE),0)</f>
        <v>0</v>
      </c>
      <c r="T110" s="82">
        <f>IFERROR(VLOOKUP($B110,'[1]DEN3.1'!$H$3:$S$112,4,FALSE),0)</f>
        <v>0</v>
      </c>
      <c r="U110" s="82">
        <f>IFERROR(VLOOKUP($B110,'[1]DEN3.1'!$H$3:$S$112,5,FALSE),0)</f>
        <v>0</v>
      </c>
      <c r="V110" s="82">
        <f>IFERROR(VLOOKUP($B110,'[1]DEN3.1'!$H$3:$S$112,6,FALSE),0)</f>
        <v>0</v>
      </c>
      <c r="W110" s="82">
        <f>IFERROR(VLOOKUP($B110,'[1]DEN3.1'!$H$3:$S$112,7,FALSE),0)</f>
        <v>0</v>
      </c>
      <c r="X110" s="82">
        <f>IFERROR(VLOOKUP($B110,'[1]DEN3.1'!$H$3:$S$112,8,FALSE),0)</f>
        <v>0</v>
      </c>
      <c r="Y110" s="82">
        <f>IFERROR(VLOOKUP($B110,'[1]DEN3.1'!$H$3:$S$112,9,FALSE),0)</f>
        <v>0</v>
      </c>
      <c r="Z110" s="82">
        <f>IFERROR(VLOOKUP($B110,'[1]DEN3.1'!$H$3:$S$112,10,FALSE),0)</f>
        <v>0</v>
      </c>
      <c r="AA110" s="82">
        <f>IFERROR(VLOOKUP($B110,'[1]DEN3.1'!$H$3:$S$112,11,FALSE),0)</f>
        <v>0</v>
      </c>
      <c r="AB110" s="69"/>
      <c r="AC110" s="69"/>
      <c r="AD110" s="13">
        <f t="shared" ref="AD110:AD121" si="68">SUM(R110:AC110)</f>
        <v>0</v>
      </c>
    </row>
    <row r="111" spans="1:30" ht="15" thickBot="1" x14ac:dyDescent="0.25">
      <c r="A111" s="87" t="s">
        <v>146</v>
      </c>
      <c r="B111" s="165" t="s">
        <v>135</v>
      </c>
      <c r="C111" s="56"/>
      <c r="D111" s="56"/>
      <c r="E111" s="82">
        <f>IFERROR(VLOOKUP($B111,'[1]NUM3.1'!$H$3:$S$112,2,FALSE),0)</f>
        <v>0</v>
      </c>
      <c r="F111" s="82">
        <f>IFERROR(VLOOKUP($B111,'[1]NUM3.1'!$H$3:$S$112,3,FALSE),0)</f>
        <v>0</v>
      </c>
      <c r="G111" s="82">
        <f>IFERROR(VLOOKUP($B111,'[1]NUM3.1'!$H$3:$S$112,4,FALSE),0)</f>
        <v>0</v>
      </c>
      <c r="H111" s="82">
        <f>IFERROR(VLOOKUP($B111,'[1]NUM3.1'!$H$3:$S$112,5,FALSE),0)</f>
        <v>1</v>
      </c>
      <c r="I111" s="82">
        <f>IFERROR(VLOOKUP($B111,'[1]NUM3.1'!$H$3:$S$112,6,FALSE),0)</f>
        <v>0</v>
      </c>
      <c r="J111" s="82">
        <f>IFERROR(VLOOKUP($B111,'[1]NUM3.1'!$H$3:$S$112,7,FALSE),0)</f>
        <v>0</v>
      </c>
      <c r="K111" s="82">
        <f>IFERROR(VLOOKUP($B111,'[1]NUM3.1'!$H$3:$S$112,8,FALSE),0)</f>
        <v>0</v>
      </c>
      <c r="L111" s="82">
        <f>IFERROR(VLOOKUP($B111,'[1]NUM3.1'!$H$3:$S$112,9,FALSE),0)</f>
        <v>0</v>
      </c>
      <c r="M111" s="82">
        <f>IFERROR(VLOOKUP($B111,'[1]NUM3.1'!$H$3:$S$112,10,FALSE),0)</f>
        <v>0</v>
      </c>
      <c r="N111" s="82">
        <f>IFERROR(VLOOKUP($B111,'[1]NUM3.1'!$H$3:$S$112,11,FALSE),0)</f>
        <v>0</v>
      </c>
      <c r="O111" s="69"/>
      <c r="P111" s="69"/>
      <c r="Q111" s="13">
        <f t="shared" si="67"/>
        <v>1</v>
      </c>
      <c r="R111" s="82">
        <f>IFERROR(VLOOKUP($B111,'[1]DEN3.1'!$H$3:$S$112,2,FALSE),0)</f>
        <v>0</v>
      </c>
      <c r="S111" s="82">
        <f>IFERROR(VLOOKUP($B111,'[1]DEN3.1'!$H$3:$S$112,3,FALSE),0)</f>
        <v>0</v>
      </c>
      <c r="T111" s="82">
        <f>IFERROR(VLOOKUP($B111,'[1]DEN3.1'!$H$3:$S$112,4,FALSE),0)</f>
        <v>0</v>
      </c>
      <c r="U111" s="82">
        <f>IFERROR(VLOOKUP($B111,'[1]DEN3.1'!$H$3:$S$112,5,FALSE),0)</f>
        <v>1</v>
      </c>
      <c r="V111" s="82">
        <f>IFERROR(VLOOKUP($B111,'[1]DEN3.1'!$H$3:$S$112,6,FALSE),0)</f>
        <v>0</v>
      </c>
      <c r="W111" s="82">
        <f>IFERROR(VLOOKUP($B111,'[1]DEN3.1'!$H$3:$S$112,7,FALSE),0)</f>
        <v>0</v>
      </c>
      <c r="X111" s="82">
        <f>IFERROR(VLOOKUP($B111,'[1]DEN3.1'!$H$3:$S$112,8,FALSE),0)</f>
        <v>0</v>
      </c>
      <c r="Y111" s="82">
        <f>IFERROR(VLOOKUP($B111,'[1]DEN3.1'!$H$3:$S$112,9,FALSE),0)</f>
        <v>0</v>
      </c>
      <c r="Z111" s="82">
        <f>IFERROR(VLOOKUP($B111,'[1]DEN3.1'!$H$3:$S$112,10,FALSE),0)</f>
        <v>0</v>
      </c>
      <c r="AA111" s="82">
        <f>IFERROR(VLOOKUP($B111,'[1]DEN3.1'!$H$3:$S$112,11,FALSE),0)</f>
        <v>0</v>
      </c>
      <c r="AB111" s="69"/>
      <c r="AC111" s="69"/>
      <c r="AD111" s="13">
        <f t="shared" si="68"/>
        <v>1</v>
      </c>
    </row>
    <row r="112" spans="1:30" ht="15" thickBot="1" x14ac:dyDescent="0.25">
      <c r="A112" s="87" t="s">
        <v>146</v>
      </c>
      <c r="B112" s="165" t="s">
        <v>136</v>
      </c>
      <c r="C112" s="56"/>
      <c r="D112" s="56"/>
      <c r="E112" s="82">
        <f>IFERROR(VLOOKUP($B112,'[1]NUM3.1'!$H$3:$S$112,2,FALSE),0)</f>
        <v>0</v>
      </c>
      <c r="F112" s="82">
        <f>IFERROR(VLOOKUP($B112,'[1]NUM3.1'!$H$3:$S$112,3,FALSE),0)</f>
        <v>0</v>
      </c>
      <c r="G112" s="82">
        <f>IFERROR(VLOOKUP($B112,'[1]NUM3.1'!$H$3:$S$112,4,FALSE),0)</f>
        <v>0</v>
      </c>
      <c r="H112" s="82">
        <f>IFERROR(VLOOKUP($B112,'[1]NUM3.1'!$H$3:$S$112,5,FALSE),0)</f>
        <v>0</v>
      </c>
      <c r="I112" s="82">
        <f>IFERROR(VLOOKUP($B112,'[1]NUM3.1'!$H$3:$S$112,6,FALSE),0)</f>
        <v>0</v>
      </c>
      <c r="J112" s="82">
        <f>IFERROR(VLOOKUP($B112,'[1]NUM3.1'!$H$3:$S$112,7,FALSE),0)</f>
        <v>1</v>
      </c>
      <c r="K112" s="82">
        <f>IFERROR(VLOOKUP($B112,'[1]NUM3.1'!$H$3:$S$112,8,FALSE),0)</f>
        <v>0</v>
      </c>
      <c r="L112" s="82">
        <f>IFERROR(VLOOKUP($B112,'[1]NUM3.1'!$H$3:$S$112,9,FALSE),0)</f>
        <v>0</v>
      </c>
      <c r="M112" s="82">
        <f>IFERROR(VLOOKUP($B112,'[1]NUM3.1'!$H$3:$S$112,10,FALSE),0)</f>
        <v>0</v>
      </c>
      <c r="N112" s="82">
        <f>IFERROR(VLOOKUP($B112,'[1]NUM3.1'!$H$3:$S$112,11,FALSE),0)</f>
        <v>0</v>
      </c>
      <c r="O112" s="69"/>
      <c r="P112" s="69"/>
      <c r="Q112" s="13">
        <f t="shared" si="67"/>
        <v>1</v>
      </c>
      <c r="R112" s="82">
        <f>IFERROR(VLOOKUP($B112,'[1]DEN3.1'!$H$3:$S$112,2,FALSE),0)</f>
        <v>0</v>
      </c>
      <c r="S112" s="82">
        <f>IFERROR(VLOOKUP($B112,'[1]DEN3.1'!$H$3:$S$112,3,FALSE),0)</f>
        <v>0</v>
      </c>
      <c r="T112" s="82">
        <f>IFERROR(VLOOKUP($B112,'[1]DEN3.1'!$H$3:$S$112,4,FALSE),0)</f>
        <v>0</v>
      </c>
      <c r="U112" s="82">
        <f>IFERROR(VLOOKUP($B112,'[1]DEN3.1'!$H$3:$S$112,5,FALSE),0)</f>
        <v>0</v>
      </c>
      <c r="V112" s="82">
        <f>IFERROR(VLOOKUP($B112,'[1]DEN3.1'!$H$3:$S$112,6,FALSE),0)</f>
        <v>0</v>
      </c>
      <c r="W112" s="82">
        <f>IFERROR(VLOOKUP($B112,'[1]DEN3.1'!$H$3:$S$112,7,FALSE),0)</f>
        <v>1</v>
      </c>
      <c r="X112" s="82">
        <f>IFERROR(VLOOKUP($B112,'[1]DEN3.1'!$H$3:$S$112,8,FALSE),0)</f>
        <v>0</v>
      </c>
      <c r="Y112" s="82">
        <f>IFERROR(VLOOKUP($B112,'[1]DEN3.1'!$H$3:$S$112,9,FALSE),0)</f>
        <v>0</v>
      </c>
      <c r="Z112" s="82">
        <f>IFERROR(VLOOKUP($B112,'[1]DEN3.1'!$H$3:$S$112,10,FALSE),0)</f>
        <v>0</v>
      </c>
      <c r="AA112" s="82">
        <f>IFERROR(VLOOKUP($B112,'[1]DEN3.1'!$H$3:$S$112,11,FALSE),0)</f>
        <v>0</v>
      </c>
      <c r="AB112" s="69"/>
      <c r="AC112" s="69"/>
      <c r="AD112" s="13">
        <f t="shared" si="68"/>
        <v>1</v>
      </c>
    </row>
    <row r="113" spans="1:30" ht="15" thickBot="1" x14ac:dyDescent="0.25">
      <c r="A113" s="87" t="s">
        <v>146</v>
      </c>
      <c r="B113" s="165" t="s">
        <v>137</v>
      </c>
      <c r="C113" s="56"/>
      <c r="D113" s="56"/>
      <c r="E113" s="82">
        <f>IFERROR(VLOOKUP($B113,'[1]NUM3.1'!$H$3:$S$112,2,FALSE),0)</f>
        <v>0</v>
      </c>
      <c r="F113" s="82">
        <f>IFERROR(VLOOKUP($B113,'[1]NUM3.1'!$H$3:$S$112,3,FALSE),0)</f>
        <v>0</v>
      </c>
      <c r="G113" s="82">
        <f>IFERROR(VLOOKUP($B113,'[1]NUM3.1'!$H$3:$S$112,4,FALSE),0)</f>
        <v>0</v>
      </c>
      <c r="H113" s="82">
        <f>IFERROR(VLOOKUP($B113,'[1]NUM3.1'!$H$3:$S$112,5,FALSE),0)</f>
        <v>0</v>
      </c>
      <c r="I113" s="82">
        <f>IFERROR(VLOOKUP($B113,'[1]NUM3.1'!$H$3:$S$112,6,FALSE),0)</f>
        <v>0</v>
      </c>
      <c r="J113" s="82">
        <f>IFERROR(VLOOKUP($B113,'[1]NUM3.1'!$H$3:$S$112,7,FALSE),0)</f>
        <v>2</v>
      </c>
      <c r="K113" s="82">
        <f>IFERROR(VLOOKUP($B113,'[1]NUM3.1'!$H$3:$S$112,8,FALSE),0)</f>
        <v>0</v>
      </c>
      <c r="L113" s="82">
        <f>IFERROR(VLOOKUP($B113,'[1]NUM3.1'!$H$3:$S$112,9,FALSE),0)</f>
        <v>0</v>
      </c>
      <c r="M113" s="82">
        <f>IFERROR(VLOOKUP($B113,'[1]NUM3.1'!$H$3:$S$112,10,FALSE),0)</f>
        <v>0</v>
      </c>
      <c r="N113" s="82">
        <f>IFERROR(VLOOKUP($B113,'[1]NUM3.1'!$H$3:$S$112,11,FALSE),0)</f>
        <v>0</v>
      </c>
      <c r="O113" s="69"/>
      <c r="P113" s="69"/>
      <c r="Q113" s="13">
        <f t="shared" si="67"/>
        <v>2</v>
      </c>
      <c r="R113" s="82">
        <f>IFERROR(VLOOKUP($B113,'[1]DEN3.1'!$H$3:$S$112,2,FALSE),0)</f>
        <v>0</v>
      </c>
      <c r="S113" s="82">
        <f>IFERROR(VLOOKUP($B113,'[1]DEN3.1'!$H$3:$S$112,3,FALSE),0)</f>
        <v>0</v>
      </c>
      <c r="T113" s="82">
        <f>IFERROR(VLOOKUP($B113,'[1]DEN3.1'!$H$3:$S$112,4,FALSE),0)</f>
        <v>0</v>
      </c>
      <c r="U113" s="82">
        <f>IFERROR(VLOOKUP($B113,'[1]DEN3.1'!$H$3:$S$112,5,FALSE),0)</f>
        <v>0</v>
      </c>
      <c r="V113" s="82">
        <f>IFERROR(VLOOKUP($B113,'[1]DEN3.1'!$H$3:$S$112,6,FALSE),0)</f>
        <v>0</v>
      </c>
      <c r="W113" s="82">
        <f>IFERROR(VLOOKUP($B113,'[1]DEN3.1'!$H$3:$S$112,7,FALSE),0)</f>
        <v>2</v>
      </c>
      <c r="X113" s="82">
        <f>IFERROR(VLOOKUP($B113,'[1]DEN3.1'!$H$3:$S$112,8,FALSE),0)</f>
        <v>0</v>
      </c>
      <c r="Y113" s="82">
        <f>IFERROR(VLOOKUP($B113,'[1]DEN3.1'!$H$3:$S$112,9,FALSE),0)</f>
        <v>0</v>
      </c>
      <c r="Z113" s="82">
        <f>IFERROR(VLOOKUP($B113,'[1]DEN3.1'!$H$3:$S$112,10,FALSE),0)</f>
        <v>0</v>
      </c>
      <c r="AA113" s="82">
        <f>IFERROR(VLOOKUP($B113,'[1]DEN3.1'!$H$3:$S$112,11,FALSE),0)</f>
        <v>0</v>
      </c>
      <c r="AB113" s="69"/>
      <c r="AC113" s="69"/>
      <c r="AD113" s="13">
        <f t="shared" si="68"/>
        <v>2</v>
      </c>
    </row>
    <row r="114" spans="1:30" ht="15" thickBot="1" x14ac:dyDescent="0.25">
      <c r="A114" s="87" t="s">
        <v>146</v>
      </c>
      <c r="B114" s="165" t="s">
        <v>138</v>
      </c>
      <c r="C114" s="56"/>
      <c r="D114" s="56"/>
      <c r="E114" s="82">
        <f>IFERROR(VLOOKUP($B114,'[1]NUM3.1'!$H$3:$S$112,2,FALSE),0)</f>
        <v>0</v>
      </c>
      <c r="F114" s="82">
        <f>IFERROR(VLOOKUP($B114,'[1]NUM3.1'!$H$3:$S$112,3,FALSE),0)</f>
        <v>0</v>
      </c>
      <c r="G114" s="82">
        <f>IFERROR(VLOOKUP($B114,'[1]NUM3.1'!$H$3:$S$112,4,FALSE),0)</f>
        <v>0</v>
      </c>
      <c r="H114" s="82">
        <f>IFERROR(VLOOKUP($B114,'[1]NUM3.1'!$H$3:$S$112,5,FALSE),0)</f>
        <v>0</v>
      </c>
      <c r="I114" s="82">
        <f>IFERROR(VLOOKUP($B114,'[1]NUM3.1'!$H$3:$S$112,6,FALSE),0)</f>
        <v>0</v>
      </c>
      <c r="J114" s="82">
        <f>IFERROR(VLOOKUP($B114,'[1]NUM3.1'!$H$3:$S$112,7,FALSE),0)</f>
        <v>2</v>
      </c>
      <c r="K114" s="82">
        <f>IFERROR(VLOOKUP($B114,'[1]NUM3.1'!$H$3:$S$112,8,FALSE),0)</f>
        <v>3</v>
      </c>
      <c r="L114" s="82">
        <f>IFERROR(VLOOKUP($B114,'[1]NUM3.1'!$H$3:$S$112,9,FALSE),0)</f>
        <v>1</v>
      </c>
      <c r="M114" s="82">
        <f>IFERROR(VLOOKUP($B114,'[1]NUM3.1'!$H$3:$S$112,10,FALSE),0)</f>
        <v>0</v>
      </c>
      <c r="N114" s="82">
        <f>IFERROR(VLOOKUP($B114,'[1]NUM3.1'!$H$3:$S$112,11,FALSE),0)</f>
        <v>1</v>
      </c>
      <c r="O114" s="69"/>
      <c r="P114" s="69"/>
      <c r="Q114" s="13">
        <f t="shared" si="67"/>
        <v>7</v>
      </c>
      <c r="R114" s="82">
        <f>IFERROR(VLOOKUP($B114,'[1]DEN3.1'!$H$3:$S$112,2,FALSE),0)</f>
        <v>0</v>
      </c>
      <c r="S114" s="82">
        <f>IFERROR(VLOOKUP($B114,'[1]DEN3.1'!$H$3:$S$112,3,FALSE),0)</f>
        <v>0</v>
      </c>
      <c r="T114" s="82">
        <f>IFERROR(VLOOKUP($B114,'[1]DEN3.1'!$H$3:$S$112,4,FALSE),0)</f>
        <v>0</v>
      </c>
      <c r="U114" s="82">
        <f>IFERROR(VLOOKUP($B114,'[1]DEN3.1'!$H$3:$S$112,5,FALSE),0)</f>
        <v>0</v>
      </c>
      <c r="V114" s="82">
        <f>IFERROR(VLOOKUP($B114,'[1]DEN3.1'!$H$3:$S$112,6,FALSE),0)</f>
        <v>0</v>
      </c>
      <c r="W114" s="82">
        <f>IFERROR(VLOOKUP($B114,'[1]DEN3.1'!$H$3:$S$112,7,FALSE),0)</f>
        <v>2</v>
      </c>
      <c r="X114" s="82">
        <f>IFERROR(VLOOKUP($B114,'[1]DEN3.1'!$H$3:$S$112,8,FALSE),0)</f>
        <v>3</v>
      </c>
      <c r="Y114" s="82">
        <f>IFERROR(VLOOKUP($B114,'[1]DEN3.1'!$H$3:$S$112,9,FALSE),0)</f>
        <v>1</v>
      </c>
      <c r="Z114" s="82">
        <f>IFERROR(VLOOKUP($B114,'[1]DEN3.1'!$H$3:$S$112,10,FALSE),0)</f>
        <v>0</v>
      </c>
      <c r="AA114" s="82">
        <f>IFERROR(VLOOKUP($B114,'[1]DEN3.1'!$H$3:$S$112,11,FALSE),0)</f>
        <v>1</v>
      </c>
      <c r="AB114" s="69"/>
      <c r="AC114" s="69"/>
      <c r="AD114" s="13">
        <f t="shared" si="68"/>
        <v>7</v>
      </c>
    </row>
    <row r="115" spans="1:30" ht="15" thickBot="1" x14ac:dyDescent="0.25">
      <c r="A115" s="87" t="s">
        <v>146</v>
      </c>
      <c r="B115" s="165" t="s">
        <v>139</v>
      </c>
      <c r="C115" s="56"/>
      <c r="D115" s="56"/>
      <c r="E115" s="82">
        <f>IFERROR(VLOOKUP($B115,'[1]NUM3.1'!$H$3:$S$112,2,FALSE),0)</f>
        <v>0</v>
      </c>
      <c r="F115" s="82">
        <f>IFERROR(VLOOKUP($B115,'[1]NUM3.1'!$H$3:$S$112,3,FALSE),0)</f>
        <v>0</v>
      </c>
      <c r="G115" s="82">
        <f>IFERROR(VLOOKUP($B115,'[1]NUM3.1'!$H$3:$S$112,4,FALSE),0)</f>
        <v>0</v>
      </c>
      <c r="H115" s="82">
        <f>IFERROR(VLOOKUP($B115,'[1]NUM3.1'!$H$3:$S$112,5,FALSE),0)</f>
        <v>0</v>
      </c>
      <c r="I115" s="82">
        <f>IFERROR(VLOOKUP($B115,'[1]NUM3.1'!$H$3:$S$112,6,FALSE),0)</f>
        <v>0</v>
      </c>
      <c r="J115" s="82">
        <f>IFERROR(VLOOKUP($B115,'[1]NUM3.1'!$H$3:$S$112,7,FALSE),0)</f>
        <v>0</v>
      </c>
      <c r="K115" s="82">
        <f>IFERROR(VLOOKUP($B115,'[1]NUM3.1'!$H$3:$S$112,8,FALSE),0)</f>
        <v>0</v>
      </c>
      <c r="L115" s="82">
        <f>IFERROR(VLOOKUP($B115,'[1]NUM3.1'!$H$3:$S$112,9,FALSE),0)</f>
        <v>0</v>
      </c>
      <c r="M115" s="82">
        <f>IFERROR(VLOOKUP($B115,'[1]NUM3.1'!$H$3:$S$112,10,FALSE),0)</f>
        <v>0</v>
      </c>
      <c r="N115" s="82">
        <f>IFERROR(VLOOKUP($B115,'[1]NUM3.1'!$H$3:$S$112,11,FALSE),0)</f>
        <v>0</v>
      </c>
      <c r="O115" s="69"/>
      <c r="P115" s="69"/>
      <c r="Q115" s="13">
        <f t="shared" si="67"/>
        <v>0</v>
      </c>
      <c r="R115" s="82">
        <f>IFERROR(VLOOKUP($B115,'[1]DEN3.1'!$H$3:$S$112,2,FALSE),0)</f>
        <v>0</v>
      </c>
      <c r="S115" s="82">
        <f>IFERROR(VLOOKUP($B115,'[1]DEN3.1'!$H$3:$S$112,3,FALSE),0)</f>
        <v>0</v>
      </c>
      <c r="T115" s="82">
        <f>IFERROR(VLOOKUP($B115,'[1]DEN3.1'!$H$3:$S$112,4,FALSE),0)</f>
        <v>0</v>
      </c>
      <c r="U115" s="82">
        <f>IFERROR(VLOOKUP($B115,'[1]DEN3.1'!$H$3:$S$112,5,FALSE),0)</f>
        <v>0</v>
      </c>
      <c r="V115" s="82">
        <f>IFERROR(VLOOKUP($B115,'[1]DEN3.1'!$H$3:$S$112,6,FALSE),0)</f>
        <v>0</v>
      </c>
      <c r="W115" s="82">
        <f>IFERROR(VLOOKUP($B115,'[1]DEN3.1'!$H$3:$S$112,7,FALSE),0)</f>
        <v>0</v>
      </c>
      <c r="X115" s="82">
        <f>IFERROR(VLOOKUP($B115,'[1]DEN3.1'!$H$3:$S$112,8,FALSE),0)</f>
        <v>0</v>
      </c>
      <c r="Y115" s="82">
        <f>IFERROR(VLOOKUP($B115,'[1]DEN3.1'!$H$3:$S$112,9,FALSE),0)</f>
        <v>0</v>
      </c>
      <c r="Z115" s="82">
        <f>IFERROR(VLOOKUP($B115,'[1]DEN3.1'!$H$3:$S$112,10,FALSE),0)</f>
        <v>0</v>
      </c>
      <c r="AA115" s="82">
        <f>IFERROR(VLOOKUP($B115,'[1]DEN3.1'!$H$3:$S$112,11,FALSE),0)</f>
        <v>0</v>
      </c>
      <c r="AB115" s="69"/>
      <c r="AC115" s="69"/>
      <c r="AD115" s="13">
        <f t="shared" si="68"/>
        <v>0</v>
      </c>
    </row>
    <row r="116" spans="1:30" ht="15" thickBot="1" x14ac:dyDescent="0.25">
      <c r="A116" s="87" t="s">
        <v>146</v>
      </c>
      <c r="B116" s="165" t="s">
        <v>140</v>
      </c>
      <c r="C116" s="56"/>
      <c r="D116" s="56"/>
      <c r="E116" s="82">
        <f>IFERROR(VLOOKUP($B116,'[1]NUM3.1'!$H$3:$S$112,2,FALSE),0)</f>
        <v>0</v>
      </c>
      <c r="F116" s="82">
        <f>IFERROR(VLOOKUP($B116,'[1]NUM3.1'!$H$3:$S$112,3,FALSE),0)</f>
        <v>0</v>
      </c>
      <c r="G116" s="82">
        <f>IFERROR(VLOOKUP($B116,'[1]NUM3.1'!$H$3:$S$112,4,FALSE),0)</f>
        <v>0</v>
      </c>
      <c r="H116" s="82">
        <f>IFERROR(VLOOKUP($B116,'[1]NUM3.1'!$H$3:$S$112,5,FALSE),0)</f>
        <v>0</v>
      </c>
      <c r="I116" s="82">
        <f>IFERROR(VLOOKUP($B116,'[1]NUM3.1'!$H$3:$S$112,6,FALSE),0)</f>
        <v>0</v>
      </c>
      <c r="J116" s="82">
        <f>IFERROR(VLOOKUP($B116,'[1]NUM3.1'!$H$3:$S$112,7,FALSE),0)</f>
        <v>0</v>
      </c>
      <c r="K116" s="82">
        <f>IFERROR(VLOOKUP($B116,'[1]NUM3.1'!$H$3:$S$112,8,FALSE),0)</f>
        <v>2</v>
      </c>
      <c r="L116" s="82">
        <f>IFERROR(VLOOKUP($B116,'[1]NUM3.1'!$H$3:$S$112,9,FALSE),0)</f>
        <v>0</v>
      </c>
      <c r="M116" s="82">
        <f>IFERROR(VLOOKUP($B116,'[1]NUM3.1'!$H$3:$S$112,10,FALSE),0)</f>
        <v>0</v>
      </c>
      <c r="N116" s="82">
        <f>IFERROR(VLOOKUP($B116,'[1]NUM3.1'!$H$3:$S$112,11,FALSE),0)</f>
        <v>0</v>
      </c>
      <c r="O116" s="69"/>
      <c r="P116" s="69"/>
      <c r="Q116" s="13">
        <f t="shared" si="67"/>
        <v>2</v>
      </c>
      <c r="R116" s="82">
        <f>IFERROR(VLOOKUP($B116,'[1]DEN3.1'!$H$3:$S$112,2,FALSE),0)</f>
        <v>0</v>
      </c>
      <c r="S116" s="82">
        <f>IFERROR(VLOOKUP($B116,'[1]DEN3.1'!$H$3:$S$112,3,FALSE),0)</f>
        <v>0</v>
      </c>
      <c r="T116" s="82">
        <f>IFERROR(VLOOKUP($B116,'[1]DEN3.1'!$H$3:$S$112,4,FALSE),0)</f>
        <v>0</v>
      </c>
      <c r="U116" s="82">
        <f>IFERROR(VLOOKUP($B116,'[1]DEN3.1'!$H$3:$S$112,5,FALSE),0)</f>
        <v>0</v>
      </c>
      <c r="V116" s="82">
        <f>IFERROR(VLOOKUP($B116,'[1]DEN3.1'!$H$3:$S$112,6,FALSE),0)</f>
        <v>0</v>
      </c>
      <c r="W116" s="82">
        <f>IFERROR(VLOOKUP($B116,'[1]DEN3.1'!$H$3:$S$112,7,FALSE),0)</f>
        <v>0</v>
      </c>
      <c r="X116" s="82">
        <f>IFERROR(VLOOKUP($B116,'[1]DEN3.1'!$H$3:$S$112,8,FALSE),0)</f>
        <v>2</v>
      </c>
      <c r="Y116" s="82">
        <f>IFERROR(VLOOKUP($B116,'[1]DEN3.1'!$H$3:$S$112,9,FALSE),0)</f>
        <v>0</v>
      </c>
      <c r="Z116" s="82">
        <f>IFERROR(VLOOKUP($B116,'[1]DEN3.1'!$H$3:$S$112,10,FALSE),0)</f>
        <v>0</v>
      </c>
      <c r="AA116" s="82">
        <f>IFERROR(VLOOKUP($B116,'[1]DEN3.1'!$H$3:$S$112,11,FALSE),0)</f>
        <v>0</v>
      </c>
      <c r="AB116" s="69"/>
      <c r="AC116" s="69"/>
      <c r="AD116" s="13">
        <f t="shared" si="68"/>
        <v>2</v>
      </c>
    </row>
    <row r="117" spans="1:30" ht="15" thickBot="1" x14ac:dyDescent="0.25">
      <c r="A117" s="87" t="s">
        <v>146</v>
      </c>
      <c r="B117" s="165" t="s">
        <v>141</v>
      </c>
      <c r="C117" s="56"/>
      <c r="D117" s="56"/>
      <c r="E117" s="82">
        <f>IFERROR(VLOOKUP($B117,'[1]NUM3.1'!$H$3:$S$112,2,FALSE),0)</f>
        <v>0</v>
      </c>
      <c r="F117" s="82">
        <f>IFERROR(VLOOKUP($B117,'[1]NUM3.1'!$H$3:$S$112,3,FALSE),0)</f>
        <v>0</v>
      </c>
      <c r="G117" s="82">
        <f>IFERROR(VLOOKUP($B117,'[1]NUM3.1'!$H$3:$S$112,4,FALSE),0)</f>
        <v>1</v>
      </c>
      <c r="H117" s="82">
        <f>IFERROR(VLOOKUP($B117,'[1]NUM3.1'!$H$3:$S$112,5,FALSE),0)</f>
        <v>0</v>
      </c>
      <c r="I117" s="82">
        <f>IFERROR(VLOOKUP($B117,'[1]NUM3.1'!$H$3:$S$112,6,FALSE),0)</f>
        <v>0</v>
      </c>
      <c r="J117" s="82">
        <f>IFERROR(VLOOKUP($B117,'[1]NUM3.1'!$H$3:$S$112,7,FALSE),0)</f>
        <v>1</v>
      </c>
      <c r="K117" s="82">
        <f>IFERROR(VLOOKUP($B117,'[1]NUM3.1'!$H$3:$S$112,8,FALSE),0)</f>
        <v>0</v>
      </c>
      <c r="L117" s="82">
        <f>IFERROR(VLOOKUP($B117,'[1]NUM3.1'!$H$3:$S$112,9,FALSE),0)</f>
        <v>0</v>
      </c>
      <c r="M117" s="82">
        <f>IFERROR(VLOOKUP($B117,'[1]NUM3.1'!$H$3:$S$112,10,FALSE),0)</f>
        <v>0</v>
      </c>
      <c r="N117" s="82">
        <f>IFERROR(VLOOKUP($B117,'[1]NUM3.1'!$H$3:$S$112,11,FALSE),0)</f>
        <v>0</v>
      </c>
      <c r="O117" s="69"/>
      <c r="P117" s="69"/>
      <c r="Q117" s="13">
        <f t="shared" si="67"/>
        <v>2</v>
      </c>
      <c r="R117" s="82">
        <f>IFERROR(VLOOKUP($B117,'[1]DEN3.1'!$H$3:$S$112,2,FALSE),0)</f>
        <v>0</v>
      </c>
      <c r="S117" s="82">
        <f>IFERROR(VLOOKUP($B117,'[1]DEN3.1'!$H$3:$S$112,3,FALSE),0)</f>
        <v>0</v>
      </c>
      <c r="T117" s="82">
        <f>IFERROR(VLOOKUP($B117,'[1]DEN3.1'!$H$3:$S$112,4,FALSE),0)</f>
        <v>1</v>
      </c>
      <c r="U117" s="82">
        <f>IFERROR(VLOOKUP($B117,'[1]DEN3.1'!$H$3:$S$112,5,FALSE),0)</f>
        <v>0</v>
      </c>
      <c r="V117" s="82">
        <f>IFERROR(VLOOKUP($B117,'[1]DEN3.1'!$H$3:$S$112,6,FALSE),0)</f>
        <v>0</v>
      </c>
      <c r="W117" s="82">
        <f>IFERROR(VLOOKUP($B117,'[1]DEN3.1'!$H$3:$S$112,7,FALSE),0)</f>
        <v>1</v>
      </c>
      <c r="X117" s="82">
        <f>IFERROR(VLOOKUP($B117,'[1]DEN3.1'!$H$3:$S$112,8,FALSE),0)</f>
        <v>0</v>
      </c>
      <c r="Y117" s="82">
        <f>IFERROR(VLOOKUP($B117,'[1]DEN3.1'!$H$3:$S$112,9,FALSE),0)</f>
        <v>0</v>
      </c>
      <c r="Z117" s="82">
        <f>IFERROR(VLOOKUP($B117,'[1]DEN3.1'!$H$3:$S$112,10,FALSE),0)</f>
        <v>0</v>
      </c>
      <c r="AA117" s="82">
        <f>IFERROR(VLOOKUP($B117,'[1]DEN3.1'!$H$3:$S$112,11,FALSE),0)</f>
        <v>0</v>
      </c>
      <c r="AB117" s="69"/>
      <c r="AC117" s="69"/>
      <c r="AD117" s="13">
        <f t="shared" si="68"/>
        <v>2</v>
      </c>
    </row>
    <row r="118" spans="1:30" ht="15" thickBot="1" x14ac:dyDescent="0.25">
      <c r="A118" s="87" t="s">
        <v>146</v>
      </c>
      <c r="B118" s="165" t="s">
        <v>142</v>
      </c>
      <c r="C118" s="56"/>
      <c r="D118" s="56"/>
      <c r="E118" s="82">
        <f>IFERROR(VLOOKUP($B118,'[1]NUM3.1'!$H$3:$S$112,2,FALSE),0)</f>
        <v>0</v>
      </c>
      <c r="F118" s="82">
        <f>IFERROR(VLOOKUP($B118,'[1]NUM3.1'!$H$3:$S$112,3,FALSE),0)</f>
        <v>0</v>
      </c>
      <c r="G118" s="82">
        <f>IFERROR(VLOOKUP($B118,'[1]NUM3.1'!$H$3:$S$112,4,FALSE),0)</f>
        <v>0</v>
      </c>
      <c r="H118" s="82">
        <f>IFERROR(VLOOKUP($B118,'[1]NUM3.1'!$H$3:$S$112,5,FALSE),0)</f>
        <v>0</v>
      </c>
      <c r="I118" s="82">
        <f>IFERROR(VLOOKUP($B118,'[1]NUM3.1'!$H$3:$S$112,6,FALSE),0)</f>
        <v>0</v>
      </c>
      <c r="J118" s="82">
        <f>IFERROR(VLOOKUP($B118,'[1]NUM3.1'!$H$3:$S$112,7,FALSE),0)</f>
        <v>1</v>
      </c>
      <c r="K118" s="82">
        <f>IFERROR(VLOOKUP($B118,'[1]NUM3.1'!$H$3:$S$112,8,FALSE),0)</f>
        <v>1</v>
      </c>
      <c r="L118" s="82">
        <f>IFERROR(VLOOKUP($B118,'[1]NUM3.1'!$H$3:$S$112,9,FALSE),0)</f>
        <v>0</v>
      </c>
      <c r="M118" s="82">
        <f>IFERROR(VLOOKUP($B118,'[1]NUM3.1'!$H$3:$S$112,10,FALSE),0)</f>
        <v>0</v>
      </c>
      <c r="N118" s="82">
        <f>IFERROR(VLOOKUP($B118,'[1]NUM3.1'!$H$3:$S$112,11,FALSE),0)</f>
        <v>0</v>
      </c>
      <c r="O118" s="69"/>
      <c r="P118" s="69"/>
      <c r="Q118" s="13">
        <f t="shared" si="67"/>
        <v>2</v>
      </c>
      <c r="R118" s="82">
        <f>IFERROR(VLOOKUP($B118,'[1]DEN3.1'!$H$3:$S$112,2,FALSE),0)</f>
        <v>0</v>
      </c>
      <c r="S118" s="82">
        <f>IFERROR(VLOOKUP($B118,'[1]DEN3.1'!$H$3:$S$112,3,FALSE),0)</f>
        <v>0</v>
      </c>
      <c r="T118" s="82">
        <f>IFERROR(VLOOKUP($B118,'[1]DEN3.1'!$H$3:$S$112,4,FALSE),0)</f>
        <v>0</v>
      </c>
      <c r="U118" s="82">
        <f>IFERROR(VLOOKUP($B118,'[1]DEN3.1'!$H$3:$S$112,5,FALSE),0)</f>
        <v>0</v>
      </c>
      <c r="V118" s="82">
        <f>IFERROR(VLOOKUP($B118,'[1]DEN3.1'!$H$3:$S$112,6,FALSE),0)</f>
        <v>0</v>
      </c>
      <c r="W118" s="82">
        <f>IFERROR(VLOOKUP($B118,'[1]DEN3.1'!$H$3:$S$112,7,FALSE),0)</f>
        <v>1</v>
      </c>
      <c r="X118" s="82">
        <f>IFERROR(VLOOKUP($B118,'[1]DEN3.1'!$H$3:$S$112,8,FALSE),0)</f>
        <v>1</v>
      </c>
      <c r="Y118" s="82">
        <f>IFERROR(VLOOKUP($B118,'[1]DEN3.1'!$H$3:$S$112,9,FALSE),0)</f>
        <v>0</v>
      </c>
      <c r="Z118" s="82">
        <f>IFERROR(VLOOKUP($B118,'[1]DEN3.1'!$H$3:$S$112,10,FALSE),0)</f>
        <v>0</v>
      </c>
      <c r="AA118" s="82">
        <f>IFERROR(VLOOKUP($B118,'[1]DEN3.1'!$H$3:$S$112,11,FALSE),0)</f>
        <v>0</v>
      </c>
      <c r="AB118" s="69"/>
      <c r="AC118" s="69"/>
      <c r="AD118" s="13">
        <f t="shared" si="68"/>
        <v>2</v>
      </c>
    </row>
    <row r="119" spans="1:30" ht="15" thickBot="1" x14ac:dyDescent="0.25">
      <c r="A119" s="87" t="s">
        <v>146</v>
      </c>
      <c r="B119" s="165" t="s">
        <v>143</v>
      </c>
      <c r="C119" s="56"/>
      <c r="D119" s="56"/>
      <c r="E119" s="82">
        <f>IFERROR(VLOOKUP($B119,'[1]NUM3.1'!$H$3:$S$112,2,FALSE),0)</f>
        <v>0</v>
      </c>
      <c r="F119" s="82">
        <f>IFERROR(VLOOKUP($B119,'[1]NUM3.1'!$H$3:$S$112,3,FALSE),0)</f>
        <v>0</v>
      </c>
      <c r="G119" s="82">
        <f>IFERROR(VLOOKUP($B119,'[1]NUM3.1'!$H$3:$S$112,4,FALSE),0)</f>
        <v>0</v>
      </c>
      <c r="H119" s="82">
        <f>IFERROR(VLOOKUP($B119,'[1]NUM3.1'!$H$3:$S$112,5,FALSE),0)</f>
        <v>0</v>
      </c>
      <c r="I119" s="82">
        <f>IFERROR(VLOOKUP($B119,'[1]NUM3.1'!$H$3:$S$112,6,FALSE),0)</f>
        <v>0</v>
      </c>
      <c r="J119" s="82">
        <f>IFERROR(VLOOKUP($B119,'[1]NUM3.1'!$H$3:$S$112,7,FALSE),0)</f>
        <v>0</v>
      </c>
      <c r="K119" s="82">
        <f>IFERROR(VLOOKUP($B119,'[1]NUM3.1'!$H$3:$S$112,8,FALSE),0)</f>
        <v>0</v>
      </c>
      <c r="L119" s="82">
        <f>IFERROR(VLOOKUP($B119,'[1]NUM3.1'!$H$3:$S$112,9,FALSE),0)</f>
        <v>0</v>
      </c>
      <c r="M119" s="82">
        <f>IFERROR(VLOOKUP($B119,'[1]NUM3.1'!$H$3:$S$112,10,FALSE),0)</f>
        <v>0</v>
      </c>
      <c r="N119" s="82">
        <f>IFERROR(VLOOKUP($B119,'[1]NUM3.1'!$H$3:$S$112,11,FALSE),0)</f>
        <v>0</v>
      </c>
      <c r="O119" s="69"/>
      <c r="P119" s="69"/>
      <c r="Q119" s="13">
        <f t="shared" si="67"/>
        <v>0</v>
      </c>
      <c r="R119" s="82">
        <f>IFERROR(VLOOKUP($B119,'[1]DEN3.1'!$H$3:$S$112,2,FALSE),0)</f>
        <v>0</v>
      </c>
      <c r="S119" s="82">
        <f>IFERROR(VLOOKUP($B119,'[1]DEN3.1'!$H$3:$S$112,3,FALSE),0)</f>
        <v>0</v>
      </c>
      <c r="T119" s="82">
        <f>IFERROR(VLOOKUP($B119,'[1]DEN3.1'!$H$3:$S$112,4,FALSE),0)</f>
        <v>0</v>
      </c>
      <c r="U119" s="82">
        <f>IFERROR(VLOOKUP($B119,'[1]DEN3.1'!$H$3:$S$112,5,FALSE),0)</f>
        <v>0</v>
      </c>
      <c r="V119" s="82">
        <f>IFERROR(VLOOKUP($B119,'[1]DEN3.1'!$H$3:$S$112,6,FALSE),0)</f>
        <v>0</v>
      </c>
      <c r="W119" s="82">
        <f>IFERROR(VLOOKUP($B119,'[1]DEN3.1'!$H$3:$S$112,7,FALSE),0)</f>
        <v>0</v>
      </c>
      <c r="X119" s="82">
        <f>IFERROR(VLOOKUP($B119,'[1]DEN3.1'!$H$3:$S$112,8,FALSE),0)</f>
        <v>0</v>
      </c>
      <c r="Y119" s="82">
        <f>IFERROR(VLOOKUP($B119,'[1]DEN3.1'!$H$3:$S$112,9,FALSE),0)</f>
        <v>0</v>
      </c>
      <c r="Z119" s="82">
        <f>IFERROR(VLOOKUP($B119,'[1]DEN3.1'!$H$3:$S$112,10,FALSE),0)</f>
        <v>0</v>
      </c>
      <c r="AA119" s="82">
        <f>IFERROR(VLOOKUP($B119,'[1]DEN3.1'!$H$3:$S$112,11,FALSE),0)</f>
        <v>0</v>
      </c>
      <c r="AB119" s="69"/>
      <c r="AC119" s="69"/>
      <c r="AD119" s="13">
        <f t="shared" si="68"/>
        <v>0</v>
      </c>
    </row>
    <row r="120" spans="1:30" ht="15" thickBot="1" x14ac:dyDescent="0.25">
      <c r="A120" s="87" t="s">
        <v>146</v>
      </c>
      <c r="B120" s="165" t="s">
        <v>144</v>
      </c>
      <c r="C120" s="56"/>
      <c r="D120" s="56"/>
      <c r="E120" s="82">
        <f>IFERROR(VLOOKUP($B120,'[1]NUM3.1'!$H$3:$S$112,2,FALSE),0)</f>
        <v>0</v>
      </c>
      <c r="F120" s="82">
        <f>IFERROR(VLOOKUP($B120,'[1]NUM3.1'!$H$3:$S$112,3,FALSE),0)</f>
        <v>0</v>
      </c>
      <c r="G120" s="82">
        <f>IFERROR(VLOOKUP($B120,'[1]NUM3.1'!$H$3:$S$112,4,FALSE),0)</f>
        <v>0</v>
      </c>
      <c r="H120" s="82">
        <f>IFERROR(VLOOKUP($B120,'[1]NUM3.1'!$H$3:$S$112,5,FALSE),0)</f>
        <v>0</v>
      </c>
      <c r="I120" s="82">
        <f>IFERROR(VLOOKUP($B120,'[1]NUM3.1'!$H$3:$S$112,6,FALSE),0)</f>
        <v>0</v>
      </c>
      <c r="J120" s="82">
        <f>IFERROR(VLOOKUP($B120,'[1]NUM3.1'!$H$3:$S$112,7,FALSE),0)</f>
        <v>0</v>
      </c>
      <c r="K120" s="82">
        <f>IFERROR(VLOOKUP($B120,'[1]NUM3.1'!$H$3:$S$112,8,FALSE),0)</f>
        <v>1</v>
      </c>
      <c r="L120" s="82">
        <f>IFERROR(VLOOKUP($B120,'[1]NUM3.1'!$H$3:$S$112,9,FALSE),0)</f>
        <v>0</v>
      </c>
      <c r="M120" s="82">
        <f>IFERROR(VLOOKUP($B120,'[1]NUM3.1'!$H$3:$S$112,10,FALSE),0)</f>
        <v>0</v>
      </c>
      <c r="N120" s="82">
        <f>IFERROR(VLOOKUP($B120,'[1]NUM3.1'!$H$3:$S$112,11,FALSE),0)</f>
        <v>0</v>
      </c>
      <c r="O120" s="69"/>
      <c r="P120" s="69"/>
      <c r="Q120" s="13">
        <f t="shared" si="67"/>
        <v>1</v>
      </c>
      <c r="R120" s="82">
        <f>IFERROR(VLOOKUP($B120,'[1]DEN3.1'!$H$3:$S$112,2,FALSE),0)</f>
        <v>0</v>
      </c>
      <c r="S120" s="82">
        <f>IFERROR(VLOOKUP($B120,'[1]DEN3.1'!$H$3:$S$112,3,FALSE),0)</f>
        <v>0</v>
      </c>
      <c r="T120" s="82">
        <f>IFERROR(VLOOKUP($B120,'[1]DEN3.1'!$H$3:$S$112,4,FALSE),0)</f>
        <v>0</v>
      </c>
      <c r="U120" s="82">
        <f>IFERROR(VLOOKUP($B120,'[1]DEN3.1'!$H$3:$S$112,5,FALSE),0)</f>
        <v>0</v>
      </c>
      <c r="V120" s="82">
        <f>IFERROR(VLOOKUP($B120,'[1]DEN3.1'!$H$3:$S$112,6,FALSE),0)</f>
        <v>0</v>
      </c>
      <c r="W120" s="82">
        <f>IFERROR(VLOOKUP($B120,'[1]DEN3.1'!$H$3:$S$112,7,FALSE),0)</f>
        <v>0</v>
      </c>
      <c r="X120" s="82">
        <f>IFERROR(VLOOKUP($B120,'[1]DEN3.1'!$H$3:$S$112,8,FALSE),0)</f>
        <v>1</v>
      </c>
      <c r="Y120" s="82">
        <f>IFERROR(VLOOKUP($B120,'[1]DEN3.1'!$H$3:$S$112,9,FALSE),0)</f>
        <v>0</v>
      </c>
      <c r="Z120" s="82">
        <f>IFERROR(VLOOKUP($B120,'[1]DEN3.1'!$H$3:$S$112,10,FALSE),0)</f>
        <v>0</v>
      </c>
      <c r="AA120" s="82">
        <f>IFERROR(VLOOKUP($B120,'[1]DEN3.1'!$H$3:$S$112,11,FALSE),0)</f>
        <v>0</v>
      </c>
      <c r="AB120" s="69"/>
      <c r="AC120" s="69"/>
      <c r="AD120" s="13">
        <f t="shared" si="68"/>
        <v>1</v>
      </c>
    </row>
    <row r="121" spans="1:30" ht="15" thickBot="1" x14ac:dyDescent="0.25">
      <c r="A121" s="87" t="s">
        <v>146</v>
      </c>
      <c r="B121" s="165" t="s">
        <v>145</v>
      </c>
      <c r="C121" s="56"/>
      <c r="D121" s="56"/>
      <c r="E121" s="82">
        <f>IFERROR(VLOOKUP($B121,'[1]NUM3.1'!$H$3:$S$112,2,FALSE),0)</f>
        <v>0</v>
      </c>
      <c r="F121" s="82">
        <f>IFERROR(VLOOKUP($B121,'[1]NUM3.1'!$H$3:$S$112,3,FALSE),0)</f>
        <v>0</v>
      </c>
      <c r="G121" s="82">
        <f>IFERROR(VLOOKUP($B121,'[1]NUM3.1'!$H$3:$S$112,4,FALSE),0)</f>
        <v>1</v>
      </c>
      <c r="H121" s="82">
        <f>IFERROR(VLOOKUP($B121,'[1]NUM3.1'!$H$3:$S$112,5,FALSE),0)</f>
        <v>0</v>
      </c>
      <c r="I121" s="82">
        <f>IFERROR(VLOOKUP($B121,'[1]NUM3.1'!$H$3:$S$112,6,FALSE),0)</f>
        <v>0</v>
      </c>
      <c r="J121" s="82">
        <f>IFERROR(VLOOKUP($B121,'[1]NUM3.1'!$H$3:$S$112,7,FALSE),0)</f>
        <v>0</v>
      </c>
      <c r="K121" s="82">
        <f>IFERROR(VLOOKUP($B121,'[1]NUM3.1'!$H$3:$S$112,8,FALSE),0)</f>
        <v>0</v>
      </c>
      <c r="L121" s="82">
        <f>IFERROR(VLOOKUP($B121,'[1]NUM3.1'!$H$3:$S$112,9,FALSE),0)</f>
        <v>0</v>
      </c>
      <c r="M121" s="82">
        <f>IFERROR(VLOOKUP($B121,'[1]NUM3.1'!$H$3:$S$112,10,FALSE),0)</f>
        <v>0</v>
      </c>
      <c r="N121" s="82">
        <f>IFERROR(VLOOKUP($B121,'[1]NUM3.1'!$H$3:$S$112,11,FALSE),0)</f>
        <v>1</v>
      </c>
      <c r="O121" s="69"/>
      <c r="P121" s="69"/>
      <c r="Q121" s="13">
        <f t="shared" si="67"/>
        <v>2</v>
      </c>
      <c r="R121" s="82">
        <f>IFERROR(VLOOKUP($B121,'[1]DEN3.1'!$H$3:$S$112,2,FALSE),0)</f>
        <v>0</v>
      </c>
      <c r="S121" s="82">
        <f>IFERROR(VLOOKUP($B121,'[1]DEN3.1'!$H$3:$S$112,3,FALSE),0)</f>
        <v>0</v>
      </c>
      <c r="T121" s="82">
        <f>IFERROR(VLOOKUP($B121,'[1]DEN3.1'!$H$3:$S$112,4,FALSE),0)</f>
        <v>1</v>
      </c>
      <c r="U121" s="82">
        <f>IFERROR(VLOOKUP($B121,'[1]DEN3.1'!$H$3:$S$112,5,FALSE),0)</f>
        <v>0</v>
      </c>
      <c r="V121" s="82">
        <f>IFERROR(VLOOKUP($B121,'[1]DEN3.1'!$H$3:$S$112,6,FALSE),0)</f>
        <v>0</v>
      </c>
      <c r="W121" s="82">
        <f>IFERROR(VLOOKUP($B121,'[1]DEN3.1'!$H$3:$S$112,7,FALSE),0)</f>
        <v>0</v>
      </c>
      <c r="X121" s="82">
        <f>IFERROR(VLOOKUP($B121,'[1]DEN3.1'!$H$3:$S$112,8,FALSE),0)</f>
        <v>0</v>
      </c>
      <c r="Y121" s="82">
        <f>IFERROR(VLOOKUP($B121,'[1]DEN3.1'!$H$3:$S$112,9,FALSE),0)</f>
        <v>0</v>
      </c>
      <c r="Z121" s="82">
        <f>IFERROR(VLOOKUP($B121,'[1]DEN3.1'!$H$3:$S$112,10,FALSE),0)</f>
        <v>0</v>
      </c>
      <c r="AA121" s="82">
        <f>IFERROR(VLOOKUP($B121,'[1]DEN3.1'!$H$3:$S$112,11,FALSE),0)</f>
        <v>1</v>
      </c>
      <c r="AB121" s="69"/>
      <c r="AC121" s="69"/>
      <c r="AD121" s="13">
        <f t="shared" si="68"/>
        <v>2</v>
      </c>
    </row>
    <row r="122" spans="1:30" ht="15" thickBot="1" x14ac:dyDescent="0.25">
      <c r="A122" s="333" t="s">
        <v>181</v>
      </c>
      <c r="B122" s="334"/>
      <c r="C122" s="250">
        <f>+D122/Metas!H86</f>
        <v>1.0160427807486632</v>
      </c>
      <c r="D122" s="15">
        <f>+Q122/AD122</f>
        <v>1</v>
      </c>
      <c r="E122" s="48">
        <f>SUM(E110:E121)</f>
        <v>0</v>
      </c>
      <c r="F122" s="48">
        <f t="shared" ref="F122:P122" si="69">SUM(F110:F121)</f>
        <v>0</v>
      </c>
      <c r="G122" s="48">
        <f t="shared" si="69"/>
        <v>2</v>
      </c>
      <c r="H122" s="48">
        <f t="shared" si="69"/>
        <v>1</v>
      </c>
      <c r="I122" s="48">
        <f t="shared" ref="I122:J122" si="70">SUM(I110:I121)</f>
        <v>0</v>
      </c>
      <c r="J122" s="48">
        <f t="shared" si="70"/>
        <v>7</v>
      </c>
      <c r="K122" s="48">
        <f t="shared" ref="K122:L122" si="71">SUM(K110:K121)</f>
        <v>7</v>
      </c>
      <c r="L122" s="48">
        <f t="shared" si="71"/>
        <v>1</v>
      </c>
      <c r="M122" s="48">
        <f t="shared" si="69"/>
        <v>0</v>
      </c>
      <c r="N122" s="48">
        <f t="shared" ref="N122" si="72">SUM(N110:N121)</f>
        <v>2</v>
      </c>
      <c r="O122" s="48">
        <f t="shared" si="69"/>
        <v>0</v>
      </c>
      <c r="P122" s="48">
        <f t="shared" si="69"/>
        <v>0</v>
      </c>
      <c r="Q122" s="10">
        <f>SUM(Q110:Q121)</f>
        <v>20</v>
      </c>
      <c r="R122" s="48">
        <f t="shared" ref="R122:AC122" si="73">SUM(R110:R121)</f>
        <v>0</v>
      </c>
      <c r="S122" s="48">
        <f t="shared" si="73"/>
        <v>0</v>
      </c>
      <c r="T122" s="48">
        <f t="shared" si="73"/>
        <v>2</v>
      </c>
      <c r="U122" s="48">
        <f t="shared" si="73"/>
        <v>1</v>
      </c>
      <c r="V122" s="48">
        <f t="shared" ref="V122:W122" si="74">SUM(V110:V121)</f>
        <v>0</v>
      </c>
      <c r="W122" s="48">
        <f t="shared" si="74"/>
        <v>7</v>
      </c>
      <c r="X122" s="48">
        <f t="shared" ref="X122:Y122" si="75">SUM(X110:X121)</f>
        <v>7</v>
      </c>
      <c r="Y122" s="48">
        <f t="shared" si="75"/>
        <v>1</v>
      </c>
      <c r="Z122" s="48">
        <f t="shared" ref="Z122:AA122" si="76">SUM(Z110:Z121)</f>
        <v>0</v>
      </c>
      <c r="AA122" s="48">
        <f t="shared" si="76"/>
        <v>2</v>
      </c>
      <c r="AB122" s="48">
        <f t="shared" si="73"/>
        <v>0</v>
      </c>
      <c r="AC122" s="48">
        <f t="shared" si="73"/>
        <v>0</v>
      </c>
      <c r="AD122" s="10">
        <f>SUM(AD110:AD121)</f>
        <v>20</v>
      </c>
    </row>
    <row r="123" spans="1:30" ht="15" thickBot="1" x14ac:dyDescent="0.25">
      <c r="A123" s="87" t="s">
        <v>160</v>
      </c>
      <c r="B123" s="165" t="s">
        <v>147</v>
      </c>
      <c r="C123" s="56"/>
      <c r="D123" s="56"/>
      <c r="E123" s="82">
        <f>IFERROR(VLOOKUP($B123,'[1]NUM3.1'!$H$3:$S$112,2,FALSE),0)</f>
        <v>1</v>
      </c>
      <c r="F123" s="82">
        <f>IFERROR(VLOOKUP($B123,'[1]NUM3.1'!$H$3:$S$112,3,FALSE),0)</f>
        <v>0</v>
      </c>
      <c r="G123" s="82">
        <f>IFERROR(VLOOKUP($B123,'[1]NUM3.1'!$H$3:$S$112,4,FALSE),0)</f>
        <v>1</v>
      </c>
      <c r="H123" s="82">
        <f>IFERROR(VLOOKUP($B123,'[1]NUM3.1'!$H$3:$S$112,5,FALSE),0)</f>
        <v>0</v>
      </c>
      <c r="I123" s="82">
        <f>IFERROR(VLOOKUP($B123,'[1]NUM3.1'!$H$3:$S$112,6,FALSE),0)</f>
        <v>1</v>
      </c>
      <c r="J123" s="82">
        <f>IFERROR(VLOOKUP($B123,'[1]NUM3.1'!$H$3:$S$112,7,FALSE),0)</f>
        <v>0</v>
      </c>
      <c r="K123" s="82">
        <f>IFERROR(VLOOKUP($B123,'[1]NUM3.1'!$H$3:$S$112,8,FALSE),0)</f>
        <v>1</v>
      </c>
      <c r="L123" s="82">
        <f>IFERROR(VLOOKUP($B123,'[1]NUM3.1'!$H$3:$S$112,9,FALSE),0)</f>
        <v>1</v>
      </c>
      <c r="M123" s="82">
        <f>IFERROR(VLOOKUP($B123,'[1]NUM3.1'!$H$3:$S$112,10,FALSE),0)</f>
        <v>2</v>
      </c>
      <c r="N123" s="82">
        <f>IFERROR(VLOOKUP($B123,'[1]NUM3.1'!$H$3:$S$112,11,FALSE),0)</f>
        <v>1</v>
      </c>
      <c r="O123" s="69"/>
      <c r="P123" s="69"/>
      <c r="Q123" s="13">
        <f t="shared" ref="Q123:Q135" si="77">SUM(E123:P123)</f>
        <v>8</v>
      </c>
      <c r="R123" s="82">
        <f>IFERROR(VLOOKUP($B123,'[1]DEN3.1'!$H$3:$S$112,2,FALSE),0)</f>
        <v>1</v>
      </c>
      <c r="S123" s="82">
        <f>IFERROR(VLOOKUP($B123,'[1]DEN3.1'!$H$3:$S$112,3,FALSE),0)</f>
        <v>0</v>
      </c>
      <c r="T123" s="82">
        <f>IFERROR(VLOOKUP($B123,'[1]DEN3.1'!$H$3:$S$112,4,FALSE),0)</f>
        <v>1</v>
      </c>
      <c r="U123" s="82">
        <f>IFERROR(VLOOKUP($B123,'[1]DEN3.1'!$H$3:$S$112,5,FALSE),0)</f>
        <v>0</v>
      </c>
      <c r="V123" s="82">
        <f>IFERROR(VLOOKUP($B123,'[1]DEN3.1'!$H$3:$S$112,6,FALSE),0)</f>
        <v>1</v>
      </c>
      <c r="W123" s="82">
        <f>IFERROR(VLOOKUP($B123,'[1]DEN3.1'!$H$3:$S$112,7,FALSE),0)</f>
        <v>0</v>
      </c>
      <c r="X123" s="82">
        <f>IFERROR(VLOOKUP($B123,'[1]DEN3.1'!$H$3:$S$112,8,FALSE),0)</f>
        <v>1</v>
      </c>
      <c r="Y123" s="82">
        <f>IFERROR(VLOOKUP($B123,'[1]DEN3.1'!$H$3:$S$112,9,FALSE),0)</f>
        <v>1</v>
      </c>
      <c r="Z123" s="82">
        <f>IFERROR(VLOOKUP($B123,'[1]DEN3.1'!$H$3:$S$112,10,FALSE),0)</f>
        <v>2</v>
      </c>
      <c r="AA123" s="82">
        <f>IFERROR(VLOOKUP($B123,'[1]DEN3.1'!$H$3:$S$112,11,FALSE),0)</f>
        <v>1</v>
      </c>
      <c r="AB123" s="69"/>
      <c r="AC123" s="69"/>
      <c r="AD123" s="13">
        <f t="shared" ref="AD123:AD135" si="78">SUM(R123:AC123)</f>
        <v>8</v>
      </c>
    </row>
    <row r="124" spans="1:30" ht="15" thickBot="1" x14ac:dyDescent="0.25">
      <c r="A124" s="87" t="s">
        <v>160</v>
      </c>
      <c r="B124" s="165" t="s">
        <v>148</v>
      </c>
      <c r="C124" s="56"/>
      <c r="D124" s="56"/>
      <c r="E124" s="82">
        <f>IFERROR(VLOOKUP($B124,'[1]NUM3.1'!$H$3:$S$112,2,FALSE),0)</f>
        <v>2</v>
      </c>
      <c r="F124" s="82">
        <f>IFERROR(VLOOKUP($B124,'[1]NUM3.1'!$H$3:$S$112,3,FALSE),0)</f>
        <v>0</v>
      </c>
      <c r="G124" s="82">
        <f>IFERROR(VLOOKUP($B124,'[1]NUM3.1'!$H$3:$S$112,4,FALSE),0)</f>
        <v>0</v>
      </c>
      <c r="H124" s="82">
        <f>IFERROR(VLOOKUP($B124,'[1]NUM3.1'!$H$3:$S$112,5,FALSE),0)</f>
        <v>0</v>
      </c>
      <c r="I124" s="82">
        <f>IFERROR(VLOOKUP($B124,'[1]NUM3.1'!$H$3:$S$112,6,FALSE),0)</f>
        <v>0</v>
      </c>
      <c r="J124" s="82">
        <f>IFERROR(VLOOKUP($B124,'[1]NUM3.1'!$H$3:$S$112,7,FALSE),0)</f>
        <v>0</v>
      </c>
      <c r="K124" s="82">
        <f>IFERROR(VLOOKUP($B124,'[1]NUM3.1'!$H$3:$S$112,8,FALSE),0)</f>
        <v>0</v>
      </c>
      <c r="L124" s="82">
        <f>IFERROR(VLOOKUP($B124,'[1]NUM3.1'!$H$3:$S$112,9,FALSE),0)</f>
        <v>0</v>
      </c>
      <c r="M124" s="82">
        <f>IFERROR(VLOOKUP($B124,'[1]NUM3.1'!$H$3:$S$112,10,FALSE),0)</f>
        <v>0</v>
      </c>
      <c r="N124" s="82">
        <f>IFERROR(VLOOKUP($B124,'[1]NUM3.1'!$H$3:$S$112,11,FALSE),0)</f>
        <v>4</v>
      </c>
      <c r="O124" s="69"/>
      <c r="P124" s="69"/>
      <c r="Q124" s="13">
        <f t="shared" si="77"/>
        <v>6</v>
      </c>
      <c r="R124" s="82">
        <f>IFERROR(VLOOKUP($B124,'[1]DEN3.1'!$H$3:$S$112,2,FALSE),0)</f>
        <v>2</v>
      </c>
      <c r="S124" s="82">
        <f>IFERROR(VLOOKUP($B124,'[1]DEN3.1'!$H$3:$S$112,3,FALSE),0)</f>
        <v>0</v>
      </c>
      <c r="T124" s="82">
        <f>IFERROR(VLOOKUP($B124,'[1]DEN3.1'!$H$3:$S$112,4,FALSE),0)</f>
        <v>0</v>
      </c>
      <c r="U124" s="82">
        <f>IFERROR(VLOOKUP($B124,'[1]DEN3.1'!$H$3:$S$112,5,FALSE),0)</f>
        <v>0</v>
      </c>
      <c r="V124" s="82">
        <f>IFERROR(VLOOKUP($B124,'[1]DEN3.1'!$H$3:$S$112,6,FALSE),0)</f>
        <v>0</v>
      </c>
      <c r="W124" s="82">
        <f>IFERROR(VLOOKUP($B124,'[1]DEN3.1'!$H$3:$S$112,7,FALSE),0)</f>
        <v>0</v>
      </c>
      <c r="X124" s="82">
        <f>IFERROR(VLOOKUP($B124,'[1]DEN3.1'!$H$3:$S$112,8,FALSE),0)</f>
        <v>0</v>
      </c>
      <c r="Y124" s="82">
        <f>IFERROR(VLOOKUP($B124,'[1]DEN3.1'!$H$3:$S$112,9,FALSE),0)</f>
        <v>0</v>
      </c>
      <c r="Z124" s="82">
        <f>IFERROR(VLOOKUP($B124,'[1]DEN3.1'!$H$3:$S$112,10,FALSE),0)</f>
        <v>0</v>
      </c>
      <c r="AA124" s="82">
        <f>IFERROR(VLOOKUP($B124,'[1]DEN3.1'!$H$3:$S$112,11,FALSE),0)</f>
        <v>4</v>
      </c>
      <c r="AB124" s="69"/>
      <c r="AC124" s="69"/>
      <c r="AD124" s="13">
        <f t="shared" si="78"/>
        <v>6</v>
      </c>
    </row>
    <row r="125" spans="1:30" ht="15" thickBot="1" x14ac:dyDescent="0.25">
      <c r="A125" s="87" t="s">
        <v>160</v>
      </c>
      <c r="B125" s="165" t="s">
        <v>149</v>
      </c>
      <c r="C125" s="56"/>
      <c r="D125" s="56"/>
      <c r="E125" s="82">
        <f>IFERROR(VLOOKUP($B125,'[1]NUM3.1'!$H$3:$S$112,2,FALSE),0)</f>
        <v>0</v>
      </c>
      <c r="F125" s="82">
        <f>IFERROR(VLOOKUP($B125,'[1]NUM3.1'!$H$3:$S$112,3,FALSE),0)</f>
        <v>0</v>
      </c>
      <c r="G125" s="82">
        <f>IFERROR(VLOOKUP($B125,'[1]NUM3.1'!$H$3:$S$112,4,FALSE),0)</f>
        <v>2</v>
      </c>
      <c r="H125" s="82">
        <f>IFERROR(VLOOKUP($B125,'[1]NUM3.1'!$H$3:$S$112,5,FALSE),0)</f>
        <v>6</v>
      </c>
      <c r="I125" s="82">
        <f>IFERROR(VLOOKUP($B125,'[1]NUM3.1'!$H$3:$S$112,6,FALSE),0)</f>
        <v>0</v>
      </c>
      <c r="J125" s="82">
        <f>IFERROR(VLOOKUP($B125,'[1]NUM3.1'!$H$3:$S$112,7,FALSE),0)</f>
        <v>4</v>
      </c>
      <c r="K125" s="82">
        <f>IFERROR(VLOOKUP($B125,'[1]NUM3.1'!$H$3:$S$112,8,FALSE),0)</f>
        <v>2</v>
      </c>
      <c r="L125" s="82">
        <f>IFERROR(VLOOKUP($B125,'[1]NUM3.1'!$H$3:$S$112,9,FALSE),0)</f>
        <v>1</v>
      </c>
      <c r="M125" s="82">
        <f>IFERROR(VLOOKUP($B125,'[1]NUM3.1'!$H$3:$S$112,10,FALSE),0)</f>
        <v>1</v>
      </c>
      <c r="N125" s="82">
        <f>IFERROR(VLOOKUP($B125,'[1]NUM3.1'!$H$3:$S$112,11,FALSE),0)</f>
        <v>1</v>
      </c>
      <c r="O125" s="69"/>
      <c r="P125" s="69"/>
      <c r="Q125" s="13">
        <f t="shared" si="77"/>
        <v>17</v>
      </c>
      <c r="R125" s="82">
        <f>IFERROR(VLOOKUP($B125,'[1]DEN3.1'!$H$3:$S$112,2,FALSE),0)</f>
        <v>0</v>
      </c>
      <c r="S125" s="82">
        <f>IFERROR(VLOOKUP($B125,'[1]DEN3.1'!$H$3:$S$112,3,FALSE),0)</f>
        <v>0</v>
      </c>
      <c r="T125" s="82">
        <f>IFERROR(VLOOKUP($B125,'[1]DEN3.1'!$H$3:$S$112,4,FALSE),0)</f>
        <v>2</v>
      </c>
      <c r="U125" s="82">
        <f>IFERROR(VLOOKUP($B125,'[1]DEN3.1'!$H$3:$S$112,5,FALSE),0)</f>
        <v>6</v>
      </c>
      <c r="V125" s="82">
        <f>IFERROR(VLOOKUP($B125,'[1]DEN3.1'!$H$3:$S$112,6,FALSE),0)</f>
        <v>0</v>
      </c>
      <c r="W125" s="82">
        <f>IFERROR(VLOOKUP($B125,'[1]DEN3.1'!$H$3:$S$112,7,FALSE),0)</f>
        <v>4</v>
      </c>
      <c r="X125" s="82">
        <f>IFERROR(VLOOKUP($B125,'[1]DEN3.1'!$H$3:$S$112,8,FALSE),0)</f>
        <v>2</v>
      </c>
      <c r="Y125" s="82">
        <f>IFERROR(VLOOKUP($B125,'[1]DEN3.1'!$H$3:$S$112,9,FALSE),0)</f>
        <v>1</v>
      </c>
      <c r="Z125" s="82">
        <f>IFERROR(VLOOKUP($B125,'[1]DEN3.1'!$H$3:$S$112,10,FALSE),0)</f>
        <v>1</v>
      </c>
      <c r="AA125" s="82">
        <f>IFERROR(VLOOKUP($B125,'[1]DEN3.1'!$H$3:$S$112,11,FALSE),0)</f>
        <v>1</v>
      </c>
      <c r="AB125" s="69"/>
      <c r="AC125" s="69"/>
      <c r="AD125" s="13">
        <f t="shared" si="78"/>
        <v>17</v>
      </c>
    </row>
    <row r="126" spans="1:30" ht="15" thickBot="1" x14ac:dyDescent="0.25">
      <c r="A126" s="87" t="s">
        <v>160</v>
      </c>
      <c r="B126" s="165" t="s">
        <v>150</v>
      </c>
      <c r="C126" s="56"/>
      <c r="D126" s="56"/>
      <c r="E126" s="82">
        <f>IFERROR(VLOOKUP($B126,'[1]NUM3.1'!$H$3:$S$112,2,FALSE),0)</f>
        <v>0</v>
      </c>
      <c r="F126" s="82">
        <f>IFERROR(VLOOKUP($B126,'[1]NUM3.1'!$H$3:$S$112,3,FALSE),0)</f>
        <v>0</v>
      </c>
      <c r="G126" s="82">
        <f>IFERROR(VLOOKUP($B126,'[1]NUM3.1'!$H$3:$S$112,4,FALSE),0)</f>
        <v>0</v>
      </c>
      <c r="H126" s="82">
        <f>IFERROR(VLOOKUP($B126,'[1]NUM3.1'!$H$3:$S$112,5,FALSE),0)</f>
        <v>0</v>
      </c>
      <c r="I126" s="82">
        <f>IFERROR(VLOOKUP($B126,'[1]NUM3.1'!$H$3:$S$112,6,FALSE),0)</f>
        <v>0</v>
      </c>
      <c r="J126" s="82">
        <f>IFERROR(VLOOKUP($B126,'[1]NUM3.1'!$H$3:$S$112,7,FALSE),0)</f>
        <v>1</v>
      </c>
      <c r="K126" s="82">
        <f>IFERROR(VLOOKUP($B126,'[1]NUM3.1'!$H$3:$S$112,8,FALSE),0)</f>
        <v>3</v>
      </c>
      <c r="L126" s="82">
        <f>IFERROR(VLOOKUP($B126,'[1]NUM3.1'!$H$3:$S$112,9,FALSE),0)</f>
        <v>1</v>
      </c>
      <c r="M126" s="82">
        <f>IFERROR(VLOOKUP($B126,'[1]NUM3.1'!$H$3:$S$112,10,FALSE),0)</f>
        <v>0</v>
      </c>
      <c r="N126" s="82">
        <f>IFERROR(VLOOKUP($B126,'[1]NUM3.1'!$H$3:$S$112,11,FALSE),0)</f>
        <v>0</v>
      </c>
      <c r="O126" s="69"/>
      <c r="P126" s="69"/>
      <c r="Q126" s="13">
        <f t="shared" si="77"/>
        <v>5</v>
      </c>
      <c r="R126" s="82">
        <f>IFERROR(VLOOKUP($B126,'[1]DEN3.1'!$H$3:$S$112,2,FALSE),0)</f>
        <v>0</v>
      </c>
      <c r="S126" s="82">
        <f>IFERROR(VLOOKUP($B126,'[1]DEN3.1'!$H$3:$S$112,3,FALSE),0)</f>
        <v>0</v>
      </c>
      <c r="T126" s="82">
        <f>IFERROR(VLOOKUP($B126,'[1]DEN3.1'!$H$3:$S$112,4,FALSE),0)</f>
        <v>0</v>
      </c>
      <c r="U126" s="82">
        <f>IFERROR(VLOOKUP($B126,'[1]DEN3.1'!$H$3:$S$112,5,FALSE),0)</f>
        <v>0</v>
      </c>
      <c r="V126" s="82">
        <f>IFERROR(VLOOKUP($B126,'[1]DEN3.1'!$H$3:$S$112,6,FALSE),0)</f>
        <v>0</v>
      </c>
      <c r="W126" s="82">
        <f>IFERROR(VLOOKUP($B126,'[1]DEN3.1'!$H$3:$S$112,7,FALSE),0)</f>
        <v>1</v>
      </c>
      <c r="X126" s="82">
        <f>IFERROR(VLOOKUP($B126,'[1]DEN3.1'!$H$3:$S$112,8,FALSE),0)</f>
        <v>3</v>
      </c>
      <c r="Y126" s="82">
        <f>IFERROR(VLOOKUP($B126,'[1]DEN3.1'!$H$3:$S$112,9,FALSE),0)</f>
        <v>1</v>
      </c>
      <c r="Z126" s="82">
        <f>IFERROR(VLOOKUP($B126,'[1]DEN3.1'!$H$3:$S$112,10,FALSE),0)</f>
        <v>0</v>
      </c>
      <c r="AA126" s="82">
        <f>IFERROR(VLOOKUP($B126,'[1]DEN3.1'!$H$3:$S$112,11,FALSE),0)</f>
        <v>0</v>
      </c>
      <c r="AB126" s="69"/>
      <c r="AC126" s="69"/>
      <c r="AD126" s="13">
        <f t="shared" si="78"/>
        <v>5</v>
      </c>
    </row>
    <row r="127" spans="1:30" ht="15" thickBot="1" x14ac:dyDescent="0.25">
      <c r="A127" s="87" t="s">
        <v>160</v>
      </c>
      <c r="B127" s="165" t="s">
        <v>151</v>
      </c>
      <c r="C127" s="56"/>
      <c r="D127" s="56"/>
      <c r="E127" s="82">
        <f>IFERROR(VLOOKUP($B127,'[1]NUM3.1'!$H$3:$S$112,2,FALSE),0)</f>
        <v>0</v>
      </c>
      <c r="F127" s="82">
        <f>IFERROR(VLOOKUP($B127,'[1]NUM3.1'!$H$3:$S$112,3,FALSE),0)</f>
        <v>0</v>
      </c>
      <c r="G127" s="82">
        <f>IFERROR(VLOOKUP($B127,'[1]NUM3.1'!$H$3:$S$112,4,FALSE),0)</f>
        <v>0</v>
      </c>
      <c r="H127" s="82">
        <f>IFERROR(VLOOKUP($B127,'[1]NUM3.1'!$H$3:$S$112,5,FALSE),0)</f>
        <v>0</v>
      </c>
      <c r="I127" s="82">
        <f>IFERROR(VLOOKUP($B127,'[1]NUM3.1'!$H$3:$S$112,6,FALSE),0)</f>
        <v>0</v>
      </c>
      <c r="J127" s="82">
        <f>IFERROR(VLOOKUP($B127,'[1]NUM3.1'!$H$3:$S$112,7,FALSE),0)</f>
        <v>0</v>
      </c>
      <c r="K127" s="82">
        <f>IFERROR(VLOOKUP($B127,'[1]NUM3.1'!$H$3:$S$112,8,FALSE),0)</f>
        <v>0</v>
      </c>
      <c r="L127" s="82">
        <f>IFERROR(VLOOKUP($B127,'[1]NUM3.1'!$H$3:$S$112,9,FALSE),0)</f>
        <v>0</v>
      </c>
      <c r="M127" s="82">
        <f>IFERROR(VLOOKUP($B127,'[1]NUM3.1'!$H$3:$S$112,10,FALSE),0)</f>
        <v>0</v>
      </c>
      <c r="N127" s="82">
        <f>IFERROR(VLOOKUP($B127,'[1]NUM3.1'!$H$3:$S$112,11,FALSE),0)</f>
        <v>0</v>
      </c>
      <c r="O127" s="69"/>
      <c r="P127" s="69"/>
      <c r="Q127" s="13">
        <f t="shared" si="77"/>
        <v>0</v>
      </c>
      <c r="R127" s="82">
        <f>IFERROR(VLOOKUP($B127,'[1]DEN3.1'!$H$3:$S$112,2,FALSE),0)</f>
        <v>0</v>
      </c>
      <c r="S127" s="82">
        <f>IFERROR(VLOOKUP($B127,'[1]DEN3.1'!$H$3:$S$112,3,FALSE),0)</f>
        <v>0</v>
      </c>
      <c r="T127" s="82">
        <f>IFERROR(VLOOKUP($B127,'[1]DEN3.1'!$H$3:$S$112,4,FALSE),0)</f>
        <v>0</v>
      </c>
      <c r="U127" s="82">
        <f>IFERROR(VLOOKUP($B127,'[1]DEN3.1'!$H$3:$S$112,5,FALSE),0)</f>
        <v>0</v>
      </c>
      <c r="V127" s="82">
        <f>IFERROR(VLOOKUP($B127,'[1]DEN3.1'!$H$3:$S$112,6,FALSE),0)</f>
        <v>0</v>
      </c>
      <c r="W127" s="82">
        <f>IFERROR(VLOOKUP($B127,'[1]DEN3.1'!$H$3:$S$112,7,FALSE),0)</f>
        <v>0</v>
      </c>
      <c r="X127" s="82">
        <f>IFERROR(VLOOKUP($B127,'[1]DEN3.1'!$H$3:$S$112,8,FALSE),0)</f>
        <v>0</v>
      </c>
      <c r="Y127" s="82">
        <f>IFERROR(VLOOKUP($B127,'[1]DEN3.1'!$H$3:$S$112,9,FALSE),0)</f>
        <v>0</v>
      </c>
      <c r="Z127" s="82">
        <f>IFERROR(VLOOKUP($B127,'[1]DEN3.1'!$H$3:$S$112,10,FALSE),0)</f>
        <v>0</v>
      </c>
      <c r="AA127" s="82">
        <f>IFERROR(VLOOKUP($B127,'[1]DEN3.1'!$H$3:$S$112,11,FALSE),0)</f>
        <v>0</v>
      </c>
      <c r="AB127" s="69"/>
      <c r="AC127" s="69"/>
      <c r="AD127" s="13">
        <f t="shared" si="78"/>
        <v>0</v>
      </c>
    </row>
    <row r="128" spans="1:30" ht="15" thickBot="1" x14ac:dyDescent="0.25">
      <c r="A128" s="87" t="s">
        <v>160</v>
      </c>
      <c r="B128" s="165" t="s">
        <v>152</v>
      </c>
      <c r="C128" s="56"/>
      <c r="D128" s="56"/>
      <c r="E128" s="82">
        <f>IFERROR(VLOOKUP($B128,'[1]NUM3.1'!$H$3:$S$112,2,FALSE),0)</f>
        <v>0</v>
      </c>
      <c r="F128" s="82">
        <f>IFERROR(VLOOKUP($B128,'[1]NUM3.1'!$H$3:$S$112,3,FALSE),0)</f>
        <v>0</v>
      </c>
      <c r="G128" s="82">
        <f>IFERROR(VLOOKUP($B128,'[1]NUM3.1'!$H$3:$S$112,4,FALSE),0)</f>
        <v>0</v>
      </c>
      <c r="H128" s="82">
        <f>IFERROR(VLOOKUP($B128,'[1]NUM3.1'!$H$3:$S$112,5,FALSE),0)</f>
        <v>0</v>
      </c>
      <c r="I128" s="82">
        <f>IFERROR(VLOOKUP($B128,'[1]NUM3.1'!$H$3:$S$112,6,FALSE),0)</f>
        <v>0</v>
      </c>
      <c r="J128" s="82">
        <f>IFERROR(VLOOKUP($B128,'[1]NUM3.1'!$H$3:$S$112,7,FALSE),0)</f>
        <v>0</v>
      </c>
      <c r="K128" s="82">
        <f>IFERROR(VLOOKUP($B128,'[1]NUM3.1'!$H$3:$S$112,8,FALSE),0)</f>
        <v>0</v>
      </c>
      <c r="L128" s="82">
        <f>IFERROR(VLOOKUP($B128,'[1]NUM3.1'!$H$3:$S$112,9,FALSE),0)</f>
        <v>0</v>
      </c>
      <c r="M128" s="82">
        <f>IFERROR(VLOOKUP($B128,'[1]NUM3.1'!$H$3:$S$112,10,FALSE),0)</f>
        <v>0</v>
      </c>
      <c r="N128" s="82">
        <f>IFERROR(VLOOKUP($B128,'[1]NUM3.1'!$H$3:$S$112,11,FALSE),0)</f>
        <v>0</v>
      </c>
      <c r="O128" s="69"/>
      <c r="P128" s="69"/>
      <c r="Q128" s="13">
        <f>SUM(E128:P128)</f>
        <v>0</v>
      </c>
      <c r="R128" s="82">
        <f>IFERROR(VLOOKUP($B128,'[1]DEN3.1'!$H$3:$S$112,2,FALSE),0)</f>
        <v>0</v>
      </c>
      <c r="S128" s="82">
        <f>IFERROR(VLOOKUP($B128,'[1]DEN3.1'!$H$3:$S$112,3,FALSE),0)</f>
        <v>0</v>
      </c>
      <c r="T128" s="82">
        <f>IFERROR(VLOOKUP($B128,'[1]DEN3.1'!$H$3:$S$112,4,FALSE),0)</f>
        <v>0</v>
      </c>
      <c r="U128" s="82">
        <f>IFERROR(VLOOKUP($B128,'[1]DEN3.1'!$H$3:$S$112,5,FALSE),0)</f>
        <v>0</v>
      </c>
      <c r="V128" s="82">
        <f>IFERROR(VLOOKUP($B128,'[1]DEN3.1'!$H$3:$S$112,6,FALSE),0)</f>
        <v>0</v>
      </c>
      <c r="W128" s="82">
        <f>IFERROR(VLOOKUP($B128,'[1]DEN3.1'!$H$3:$S$112,7,FALSE),0)</f>
        <v>0</v>
      </c>
      <c r="X128" s="82">
        <f>IFERROR(VLOOKUP($B128,'[1]DEN3.1'!$H$3:$S$112,8,FALSE),0)</f>
        <v>0</v>
      </c>
      <c r="Y128" s="82">
        <f>IFERROR(VLOOKUP($B128,'[1]DEN3.1'!$H$3:$S$112,9,FALSE),0)</f>
        <v>0</v>
      </c>
      <c r="Z128" s="82">
        <f>IFERROR(VLOOKUP($B128,'[1]DEN3.1'!$H$3:$S$112,10,FALSE),0)</f>
        <v>0</v>
      </c>
      <c r="AA128" s="82">
        <f>IFERROR(VLOOKUP($B128,'[1]DEN3.1'!$H$3:$S$112,11,FALSE),0)</f>
        <v>0</v>
      </c>
      <c r="AB128" s="69"/>
      <c r="AC128" s="69"/>
      <c r="AD128" s="13">
        <f t="shared" si="78"/>
        <v>0</v>
      </c>
    </row>
    <row r="129" spans="1:30" ht="15" thickBot="1" x14ac:dyDescent="0.25">
      <c r="A129" s="87" t="s">
        <v>160</v>
      </c>
      <c r="B129" s="165" t="s">
        <v>153</v>
      </c>
      <c r="C129" s="56"/>
      <c r="D129" s="56"/>
      <c r="E129" s="82">
        <f>IFERROR(VLOOKUP($B129,'[1]NUM3.1'!$H$3:$S$112,2,FALSE),0)</f>
        <v>0</v>
      </c>
      <c r="F129" s="82">
        <f>IFERROR(VLOOKUP($B129,'[1]NUM3.1'!$H$3:$S$112,3,FALSE),0)</f>
        <v>0</v>
      </c>
      <c r="G129" s="82">
        <f>IFERROR(VLOOKUP($B129,'[1]NUM3.1'!$H$3:$S$112,4,FALSE),0)</f>
        <v>0</v>
      </c>
      <c r="H129" s="82">
        <f>IFERROR(VLOOKUP($B129,'[1]NUM3.1'!$H$3:$S$112,5,FALSE),0)</f>
        <v>0</v>
      </c>
      <c r="I129" s="82">
        <f>IFERROR(VLOOKUP($B129,'[1]NUM3.1'!$H$3:$S$112,6,FALSE),0)</f>
        <v>0</v>
      </c>
      <c r="J129" s="82">
        <f>IFERROR(VLOOKUP($B129,'[1]NUM3.1'!$H$3:$S$112,7,FALSE),0)</f>
        <v>0</v>
      </c>
      <c r="K129" s="82">
        <f>IFERROR(VLOOKUP($B129,'[1]NUM3.1'!$H$3:$S$112,8,FALSE),0)</f>
        <v>0</v>
      </c>
      <c r="L129" s="82">
        <f>IFERROR(VLOOKUP($B129,'[1]NUM3.1'!$H$3:$S$112,9,FALSE),0)</f>
        <v>0</v>
      </c>
      <c r="M129" s="82">
        <f>IFERROR(VLOOKUP($B129,'[1]NUM3.1'!$H$3:$S$112,10,FALSE),0)</f>
        <v>0</v>
      </c>
      <c r="N129" s="82">
        <f>IFERROR(VLOOKUP($B129,'[1]NUM3.1'!$H$3:$S$112,11,FALSE),0)</f>
        <v>0</v>
      </c>
      <c r="O129" s="69"/>
      <c r="P129" s="69"/>
      <c r="Q129" s="13">
        <f t="shared" si="77"/>
        <v>0</v>
      </c>
      <c r="R129" s="82">
        <f>IFERROR(VLOOKUP($B129,'[1]DEN3.1'!$H$3:$S$112,2,FALSE),0)</f>
        <v>0</v>
      </c>
      <c r="S129" s="82">
        <f>IFERROR(VLOOKUP($B129,'[1]DEN3.1'!$H$3:$S$112,3,FALSE),0)</f>
        <v>0</v>
      </c>
      <c r="T129" s="82">
        <f>IFERROR(VLOOKUP($B129,'[1]DEN3.1'!$H$3:$S$112,4,FALSE),0)</f>
        <v>0</v>
      </c>
      <c r="U129" s="82">
        <f>IFERROR(VLOOKUP($B129,'[1]DEN3.1'!$H$3:$S$112,5,FALSE),0)</f>
        <v>0</v>
      </c>
      <c r="V129" s="82">
        <f>IFERROR(VLOOKUP($B129,'[1]DEN3.1'!$H$3:$S$112,6,FALSE),0)</f>
        <v>0</v>
      </c>
      <c r="W129" s="82">
        <f>IFERROR(VLOOKUP($B129,'[1]DEN3.1'!$H$3:$S$112,7,FALSE),0)</f>
        <v>0</v>
      </c>
      <c r="X129" s="82">
        <f>IFERROR(VLOOKUP($B129,'[1]DEN3.1'!$H$3:$S$112,8,FALSE),0)</f>
        <v>0</v>
      </c>
      <c r="Y129" s="82">
        <f>IFERROR(VLOOKUP($B129,'[1]DEN3.1'!$H$3:$S$112,9,FALSE),0)</f>
        <v>0</v>
      </c>
      <c r="Z129" s="82">
        <f>IFERROR(VLOOKUP($B129,'[1]DEN3.1'!$H$3:$S$112,10,FALSE),0)</f>
        <v>0</v>
      </c>
      <c r="AA129" s="82">
        <f>IFERROR(VLOOKUP($B129,'[1]DEN3.1'!$H$3:$S$112,11,FALSE),0)</f>
        <v>0</v>
      </c>
      <c r="AB129" s="69"/>
      <c r="AC129" s="69"/>
      <c r="AD129" s="13">
        <f t="shared" si="78"/>
        <v>0</v>
      </c>
    </row>
    <row r="130" spans="1:30" ht="15" thickBot="1" x14ac:dyDescent="0.25">
      <c r="A130" s="87" t="s">
        <v>160</v>
      </c>
      <c r="B130" s="165" t="s">
        <v>154</v>
      </c>
      <c r="C130" s="56"/>
      <c r="D130" s="56"/>
      <c r="E130" s="82">
        <f>IFERROR(VLOOKUP($B130,'[1]NUM3.1'!$H$3:$S$112,2,FALSE),0)</f>
        <v>0</v>
      </c>
      <c r="F130" s="82">
        <f>IFERROR(VLOOKUP($B130,'[1]NUM3.1'!$H$3:$S$112,3,FALSE),0)</f>
        <v>0</v>
      </c>
      <c r="G130" s="82">
        <f>IFERROR(VLOOKUP($B130,'[1]NUM3.1'!$H$3:$S$112,4,FALSE),0)</f>
        <v>0</v>
      </c>
      <c r="H130" s="82">
        <f>IFERROR(VLOOKUP($B130,'[1]NUM3.1'!$H$3:$S$112,5,FALSE),0)</f>
        <v>0</v>
      </c>
      <c r="I130" s="82">
        <f>IFERROR(VLOOKUP($B130,'[1]NUM3.1'!$H$3:$S$112,6,FALSE),0)</f>
        <v>0</v>
      </c>
      <c r="J130" s="82">
        <f>IFERROR(VLOOKUP($B130,'[1]NUM3.1'!$H$3:$S$112,7,FALSE),0)</f>
        <v>0</v>
      </c>
      <c r="K130" s="82">
        <f>IFERROR(VLOOKUP($B130,'[1]NUM3.1'!$H$3:$S$112,8,FALSE),0)</f>
        <v>0</v>
      </c>
      <c r="L130" s="82">
        <f>IFERROR(VLOOKUP($B130,'[1]NUM3.1'!$H$3:$S$112,9,FALSE),0)</f>
        <v>0</v>
      </c>
      <c r="M130" s="82">
        <f>IFERROR(VLOOKUP($B130,'[1]NUM3.1'!$H$3:$S$112,10,FALSE),0)</f>
        <v>0</v>
      </c>
      <c r="N130" s="82">
        <f>IFERROR(VLOOKUP($B130,'[1]NUM3.1'!$H$3:$S$112,11,FALSE),0)</f>
        <v>0</v>
      </c>
      <c r="O130" s="69"/>
      <c r="P130" s="69"/>
      <c r="Q130" s="13">
        <f t="shared" si="77"/>
        <v>0</v>
      </c>
      <c r="R130" s="82">
        <f>IFERROR(VLOOKUP($B130,'[1]DEN3.1'!$H$3:$S$112,2,FALSE),0)</f>
        <v>0</v>
      </c>
      <c r="S130" s="82">
        <f>IFERROR(VLOOKUP($B130,'[1]DEN3.1'!$H$3:$S$112,3,FALSE),0)</f>
        <v>0</v>
      </c>
      <c r="T130" s="82">
        <f>IFERROR(VLOOKUP($B130,'[1]DEN3.1'!$H$3:$S$112,4,FALSE),0)</f>
        <v>0</v>
      </c>
      <c r="U130" s="82">
        <f>IFERROR(VLOOKUP($B130,'[1]DEN3.1'!$H$3:$S$112,5,FALSE),0)</f>
        <v>0</v>
      </c>
      <c r="V130" s="82">
        <f>IFERROR(VLOOKUP($B130,'[1]DEN3.1'!$H$3:$S$112,6,FALSE),0)</f>
        <v>0</v>
      </c>
      <c r="W130" s="82">
        <f>IFERROR(VLOOKUP($B130,'[1]DEN3.1'!$H$3:$S$112,7,FALSE),0)</f>
        <v>0</v>
      </c>
      <c r="X130" s="82">
        <f>IFERROR(VLOOKUP($B130,'[1]DEN3.1'!$H$3:$S$112,8,FALSE),0)</f>
        <v>0</v>
      </c>
      <c r="Y130" s="82">
        <f>IFERROR(VLOOKUP($B130,'[1]DEN3.1'!$H$3:$S$112,9,FALSE),0)</f>
        <v>0</v>
      </c>
      <c r="Z130" s="82">
        <f>IFERROR(VLOOKUP($B130,'[1]DEN3.1'!$H$3:$S$112,10,FALSE),0)</f>
        <v>0</v>
      </c>
      <c r="AA130" s="82">
        <f>IFERROR(VLOOKUP($B130,'[1]DEN3.1'!$H$3:$S$112,11,FALSE),0)</f>
        <v>0</v>
      </c>
      <c r="AB130" s="69"/>
      <c r="AC130" s="69"/>
      <c r="AD130" s="13">
        <f t="shared" si="78"/>
        <v>0</v>
      </c>
    </row>
    <row r="131" spans="1:30" ht="15" thickBot="1" x14ac:dyDescent="0.25">
      <c r="A131" s="87" t="s">
        <v>160</v>
      </c>
      <c r="B131" s="165" t="s">
        <v>155</v>
      </c>
      <c r="C131" s="56"/>
      <c r="D131" s="56"/>
      <c r="E131" s="82">
        <f>IFERROR(VLOOKUP($B131,'[1]NUM3.1'!$H$3:$S$112,2,FALSE),0)</f>
        <v>0</v>
      </c>
      <c r="F131" s="82">
        <f>IFERROR(VLOOKUP($B131,'[1]NUM3.1'!$H$3:$S$112,3,FALSE),0)</f>
        <v>0</v>
      </c>
      <c r="G131" s="82">
        <f>IFERROR(VLOOKUP($B131,'[1]NUM3.1'!$H$3:$S$112,4,FALSE),0)</f>
        <v>0</v>
      </c>
      <c r="H131" s="82">
        <f>IFERROR(VLOOKUP($B131,'[1]NUM3.1'!$H$3:$S$112,5,FALSE),0)</f>
        <v>0</v>
      </c>
      <c r="I131" s="82">
        <f>IFERROR(VLOOKUP($B131,'[1]NUM3.1'!$H$3:$S$112,6,FALSE),0)</f>
        <v>0</v>
      </c>
      <c r="J131" s="82">
        <f>IFERROR(VLOOKUP($B131,'[1]NUM3.1'!$H$3:$S$112,7,FALSE),0)</f>
        <v>0</v>
      </c>
      <c r="K131" s="82">
        <f>IFERROR(VLOOKUP($B131,'[1]NUM3.1'!$H$3:$S$112,8,FALSE),0)</f>
        <v>0</v>
      </c>
      <c r="L131" s="82">
        <f>IFERROR(VLOOKUP($B131,'[1]NUM3.1'!$H$3:$S$112,9,FALSE),0)</f>
        <v>0</v>
      </c>
      <c r="M131" s="82">
        <f>IFERROR(VLOOKUP($B131,'[1]NUM3.1'!$H$3:$S$112,10,FALSE),0)</f>
        <v>0</v>
      </c>
      <c r="N131" s="82">
        <f>IFERROR(VLOOKUP($B131,'[1]NUM3.1'!$H$3:$S$112,11,FALSE),0)</f>
        <v>0</v>
      </c>
      <c r="O131" s="69"/>
      <c r="P131" s="69"/>
      <c r="Q131" s="13">
        <f t="shared" si="77"/>
        <v>0</v>
      </c>
      <c r="R131" s="82">
        <f>IFERROR(VLOOKUP($B131,'[1]DEN3.1'!$H$3:$S$112,2,FALSE),0)</f>
        <v>0</v>
      </c>
      <c r="S131" s="82">
        <f>IFERROR(VLOOKUP($B131,'[1]DEN3.1'!$H$3:$S$112,3,FALSE),0)</f>
        <v>0</v>
      </c>
      <c r="T131" s="82">
        <f>IFERROR(VLOOKUP($B131,'[1]DEN3.1'!$H$3:$S$112,4,FALSE),0)</f>
        <v>0</v>
      </c>
      <c r="U131" s="82">
        <f>IFERROR(VLOOKUP($B131,'[1]DEN3.1'!$H$3:$S$112,5,FALSE),0)</f>
        <v>0</v>
      </c>
      <c r="V131" s="82">
        <f>IFERROR(VLOOKUP($B131,'[1]DEN3.1'!$H$3:$S$112,6,FALSE),0)</f>
        <v>0</v>
      </c>
      <c r="W131" s="82">
        <f>IFERROR(VLOOKUP($B131,'[1]DEN3.1'!$H$3:$S$112,7,FALSE),0)</f>
        <v>0</v>
      </c>
      <c r="X131" s="82">
        <f>IFERROR(VLOOKUP($B131,'[1]DEN3.1'!$H$3:$S$112,8,FALSE),0)</f>
        <v>0</v>
      </c>
      <c r="Y131" s="82">
        <f>IFERROR(VLOOKUP($B131,'[1]DEN3.1'!$H$3:$S$112,9,FALSE),0)</f>
        <v>0</v>
      </c>
      <c r="Z131" s="82">
        <f>IFERROR(VLOOKUP($B131,'[1]DEN3.1'!$H$3:$S$112,10,FALSE),0)</f>
        <v>0</v>
      </c>
      <c r="AA131" s="82">
        <f>IFERROR(VLOOKUP($B131,'[1]DEN3.1'!$H$3:$S$112,11,FALSE),0)</f>
        <v>0</v>
      </c>
      <c r="AB131" s="69"/>
      <c r="AC131" s="69"/>
      <c r="AD131" s="13">
        <f t="shared" si="78"/>
        <v>0</v>
      </c>
    </row>
    <row r="132" spans="1:30" ht="15" thickBot="1" x14ac:dyDescent="0.25">
      <c r="A132" s="87" t="s">
        <v>160</v>
      </c>
      <c r="B132" s="165" t="s">
        <v>156</v>
      </c>
      <c r="C132" s="56"/>
      <c r="D132" s="56"/>
      <c r="E132" s="82">
        <f>IFERROR(VLOOKUP($B132,'[1]NUM3.1'!$H$3:$S$112,2,FALSE),0)</f>
        <v>0</v>
      </c>
      <c r="F132" s="82">
        <f>IFERROR(VLOOKUP($B132,'[1]NUM3.1'!$H$3:$S$112,3,FALSE),0)</f>
        <v>0</v>
      </c>
      <c r="G132" s="82">
        <f>IFERROR(VLOOKUP($B132,'[1]NUM3.1'!$H$3:$S$112,4,FALSE),0)</f>
        <v>0</v>
      </c>
      <c r="H132" s="82">
        <f>IFERROR(VLOOKUP($B132,'[1]NUM3.1'!$H$3:$S$112,5,FALSE),0)</f>
        <v>0</v>
      </c>
      <c r="I132" s="82">
        <f>IFERROR(VLOOKUP($B132,'[1]NUM3.1'!$H$3:$S$112,6,FALSE),0)</f>
        <v>0</v>
      </c>
      <c r="J132" s="82">
        <f>IFERROR(VLOOKUP($B132,'[1]NUM3.1'!$H$3:$S$112,7,FALSE),0)</f>
        <v>0</v>
      </c>
      <c r="K132" s="82">
        <f>IFERROR(VLOOKUP($B132,'[1]NUM3.1'!$H$3:$S$112,8,FALSE),0)</f>
        <v>0</v>
      </c>
      <c r="L132" s="82">
        <f>IFERROR(VLOOKUP($B132,'[1]NUM3.1'!$H$3:$S$112,9,FALSE),0)</f>
        <v>0</v>
      </c>
      <c r="M132" s="82">
        <f>IFERROR(VLOOKUP($B132,'[1]NUM3.1'!$H$3:$S$112,10,FALSE),0)</f>
        <v>0</v>
      </c>
      <c r="N132" s="82">
        <f>IFERROR(VLOOKUP($B132,'[1]NUM3.1'!$H$3:$S$112,11,FALSE),0)</f>
        <v>0</v>
      </c>
      <c r="O132" s="69"/>
      <c r="P132" s="69"/>
      <c r="Q132" s="13">
        <f t="shared" si="77"/>
        <v>0</v>
      </c>
      <c r="R132" s="82">
        <f>IFERROR(VLOOKUP($B132,'[1]DEN3.1'!$H$3:$S$112,2,FALSE),0)</f>
        <v>0</v>
      </c>
      <c r="S132" s="82">
        <f>IFERROR(VLOOKUP($B132,'[1]DEN3.1'!$H$3:$S$112,3,FALSE),0)</f>
        <v>0</v>
      </c>
      <c r="T132" s="82">
        <f>IFERROR(VLOOKUP($B132,'[1]DEN3.1'!$H$3:$S$112,4,FALSE),0)</f>
        <v>0</v>
      </c>
      <c r="U132" s="82">
        <f>IFERROR(VLOOKUP($B132,'[1]DEN3.1'!$H$3:$S$112,5,FALSE),0)</f>
        <v>0</v>
      </c>
      <c r="V132" s="82">
        <f>IFERROR(VLOOKUP($B132,'[1]DEN3.1'!$H$3:$S$112,6,FALSE),0)</f>
        <v>0</v>
      </c>
      <c r="W132" s="82">
        <f>IFERROR(VLOOKUP($B132,'[1]DEN3.1'!$H$3:$S$112,7,FALSE),0)</f>
        <v>0</v>
      </c>
      <c r="X132" s="82">
        <f>IFERROR(VLOOKUP($B132,'[1]DEN3.1'!$H$3:$S$112,8,FALSE),0)</f>
        <v>0</v>
      </c>
      <c r="Y132" s="82">
        <f>IFERROR(VLOOKUP($B132,'[1]DEN3.1'!$H$3:$S$112,9,FALSE),0)</f>
        <v>0</v>
      </c>
      <c r="Z132" s="82">
        <f>IFERROR(VLOOKUP($B132,'[1]DEN3.1'!$H$3:$S$112,10,FALSE),0)</f>
        <v>0</v>
      </c>
      <c r="AA132" s="82">
        <f>IFERROR(VLOOKUP($B132,'[1]DEN3.1'!$H$3:$S$112,11,FALSE),0)</f>
        <v>0</v>
      </c>
      <c r="AB132" s="69"/>
      <c r="AC132" s="69"/>
      <c r="AD132" s="13">
        <f t="shared" si="78"/>
        <v>0</v>
      </c>
    </row>
    <row r="133" spans="1:30" ht="15" thickBot="1" x14ac:dyDescent="0.25">
      <c r="A133" s="87" t="s">
        <v>160</v>
      </c>
      <c r="B133" s="165" t="s">
        <v>157</v>
      </c>
      <c r="C133" s="56"/>
      <c r="D133" s="56"/>
      <c r="E133" s="82">
        <f>IFERROR(VLOOKUP($B133,'[1]NUM3.1'!$H$3:$S$112,2,FALSE),0)</f>
        <v>0</v>
      </c>
      <c r="F133" s="82">
        <f>IFERROR(VLOOKUP($B133,'[1]NUM3.1'!$H$3:$S$112,3,FALSE),0)</f>
        <v>0</v>
      </c>
      <c r="G133" s="82">
        <f>IFERROR(VLOOKUP($B133,'[1]NUM3.1'!$H$3:$S$112,4,FALSE),0)</f>
        <v>0</v>
      </c>
      <c r="H133" s="82">
        <f>IFERROR(VLOOKUP($B133,'[1]NUM3.1'!$H$3:$S$112,5,FALSE),0)</f>
        <v>0</v>
      </c>
      <c r="I133" s="82">
        <f>IFERROR(VLOOKUP($B133,'[1]NUM3.1'!$H$3:$S$112,6,FALSE),0)</f>
        <v>0</v>
      </c>
      <c r="J133" s="82">
        <f>IFERROR(VLOOKUP($B133,'[1]NUM3.1'!$H$3:$S$112,7,FALSE),0)</f>
        <v>0</v>
      </c>
      <c r="K133" s="82">
        <f>IFERROR(VLOOKUP($B133,'[1]NUM3.1'!$H$3:$S$112,8,FALSE),0)</f>
        <v>0</v>
      </c>
      <c r="L133" s="82">
        <f>IFERROR(VLOOKUP($B133,'[1]NUM3.1'!$H$3:$S$112,9,FALSE),0)</f>
        <v>0</v>
      </c>
      <c r="M133" s="82">
        <f>IFERROR(VLOOKUP($B133,'[1]NUM3.1'!$H$3:$S$112,10,FALSE),0)</f>
        <v>0</v>
      </c>
      <c r="N133" s="82">
        <f>IFERROR(VLOOKUP($B133,'[1]NUM3.1'!$H$3:$S$112,11,FALSE),0)</f>
        <v>0</v>
      </c>
      <c r="O133" s="69"/>
      <c r="P133" s="69"/>
      <c r="Q133" s="13">
        <f t="shared" si="77"/>
        <v>0</v>
      </c>
      <c r="R133" s="82">
        <f>IFERROR(VLOOKUP($B133,'[1]DEN3.1'!$H$3:$S$112,2,FALSE),0)</f>
        <v>0</v>
      </c>
      <c r="S133" s="82">
        <f>IFERROR(VLOOKUP($B133,'[1]DEN3.1'!$H$3:$S$112,3,FALSE),0)</f>
        <v>0</v>
      </c>
      <c r="T133" s="82">
        <f>IFERROR(VLOOKUP($B133,'[1]DEN3.1'!$H$3:$S$112,4,FALSE),0)</f>
        <v>0</v>
      </c>
      <c r="U133" s="82">
        <f>IFERROR(VLOOKUP($B133,'[1]DEN3.1'!$H$3:$S$112,5,FALSE),0)</f>
        <v>0</v>
      </c>
      <c r="V133" s="82">
        <f>IFERROR(VLOOKUP($B133,'[1]DEN3.1'!$H$3:$S$112,6,FALSE),0)</f>
        <v>0</v>
      </c>
      <c r="W133" s="82">
        <f>IFERROR(VLOOKUP($B133,'[1]DEN3.1'!$H$3:$S$112,7,FALSE),0)</f>
        <v>0</v>
      </c>
      <c r="X133" s="82">
        <f>IFERROR(VLOOKUP($B133,'[1]DEN3.1'!$H$3:$S$112,8,FALSE),0)</f>
        <v>0</v>
      </c>
      <c r="Y133" s="82">
        <f>IFERROR(VLOOKUP($B133,'[1]DEN3.1'!$H$3:$S$112,9,FALSE),0)</f>
        <v>0</v>
      </c>
      <c r="Z133" s="82">
        <f>IFERROR(VLOOKUP($B133,'[1]DEN3.1'!$H$3:$S$112,10,FALSE),0)</f>
        <v>0</v>
      </c>
      <c r="AA133" s="82">
        <f>IFERROR(VLOOKUP($B133,'[1]DEN3.1'!$H$3:$S$112,11,FALSE),0)</f>
        <v>0</v>
      </c>
      <c r="AB133" s="69"/>
      <c r="AC133" s="69"/>
      <c r="AD133" s="13">
        <f t="shared" si="78"/>
        <v>0</v>
      </c>
    </row>
    <row r="134" spans="1:30" ht="15" thickBot="1" x14ac:dyDescent="0.25">
      <c r="A134" s="87" t="s">
        <v>160</v>
      </c>
      <c r="B134" s="165" t="s">
        <v>158</v>
      </c>
      <c r="C134" s="56"/>
      <c r="D134" s="56"/>
      <c r="E134" s="82">
        <f>IFERROR(VLOOKUP($B134,'[1]NUM3.1'!$H$3:$S$112,2,FALSE),0)</f>
        <v>0</v>
      </c>
      <c r="F134" s="82">
        <f>IFERROR(VLOOKUP($B134,'[1]NUM3.1'!$H$3:$S$112,3,FALSE),0)</f>
        <v>0</v>
      </c>
      <c r="G134" s="82">
        <f>IFERROR(VLOOKUP($B134,'[1]NUM3.1'!$H$3:$S$112,4,FALSE),0)</f>
        <v>0</v>
      </c>
      <c r="H134" s="82">
        <f>IFERROR(VLOOKUP($B134,'[1]NUM3.1'!$H$3:$S$112,5,FALSE),0)</f>
        <v>0</v>
      </c>
      <c r="I134" s="82">
        <f>IFERROR(VLOOKUP($B134,'[1]NUM3.1'!$H$3:$S$112,6,FALSE),0)</f>
        <v>0</v>
      </c>
      <c r="J134" s="82">
        <f>IFERROR(VLOOKUP($B134,'[1]NUM3.1'!$H$3:$S$112,7,FALSE),0)</f>
        <v>0</v>
      </c>
      <c r="K134" s="82">
        <f>IFERROR(VLOOKUP($B134,'[1]NUM3.1'!$H$3:$S$112,8,FALSE),0)</f>
        <v>0</v>
      </c>
      <c r="L134" s="82">
        <f>IFERROR(VLOOKUP($B134,'[1]NUM3.1'!$H$3:$S$112,9,FALSE),0)</f>
        <v>0</v>
      </c>
      <c r="M134" s="82">
        <f>IFERROR(VLOOKUP($B134,'[1]NUM3.1'!$H$3:$S$112,10,FALSE),0)</f>
        <v>0</v>
      </c>
      <c r="N134" s="82">
        <f>IFERROR(VLOOKUP($B134,'[1]NUM3.1'!$H$3:$S$112,11,FALSE),0)</f>
        <v>0</v>
      </c>
      <c r="O134" s="69"/>
      <c r="P134" s="69"/>
      <c r="Q134" s="13">
        <f t="shared" si="77"/>
        <v>0</v>
      </c>
      <c r="R134" s="82">
        <f>IFERROR(VLOOKUP($B134,'[1]DEN3.1'!$H$3:$S$112,2,FALSE),0)</f>
        <v>0</v>
      </c>
      <c r="S134" s="82">
        <f>IFERROR(VLOOKUP($B134,'[1]DEN3.1'!$H$3:$S$112,3,FALSE),0)</f>
        <v>0</v>
      </c>
      <c r="T134" s="82">
        <f>IFERROR(VLOOKUP($B134,'[1]DEN3.1'!$H$3:$S$112,4,FALSE),0)</f>
        <v>0</v>
      </c>
      <c r="U134" s="82">
        <f>IFERROR(VLOOKUP($B134,'[1]DEN3.1'!$H$3:$S$112,5,FALSE),0)</f>
        <v>0</v>
      </c>
      <c r="V134" s="82">
        <f>IFERROR(VLOOKUP($B134,'[1]DEN3.1'!$H$3:$S$112,6,FALSE),0)</f>
        <v>0</v>
      </c>
      <c r="W134" s="82">
        <f>IFERROR(VLOOKUP($B134,'[1]DEN3.1'!$H$3:$S$112,7,FALSE),0)</f>
        <v>0</v>
      </c>
      <c r="X134" s="82">
        <f>IFERROR(VLOOKUP($B134,'[1]DEN3.1'!$H$3:$S$112,8,FALSE),0)</f>
        <v>0</v>
      </c>
      <c r="Y134" s="82">
        <f>IFERROR(VLOOKUP($B134,'[1]DEN3.1'!$H$3:$S$112,9,FALSE),0)</f>
        <v>0</v>
      </c>
      <c r="Z134" s="82">
        <f>IFERROR(VLOOKUP($B134,'[1]DEN3.1'!$H$3:$S$112,10,FALSE),0)</f>
        <v>0</v>
      </c>
      <c r="AA134" s="82">
        <f>IFERROR(VLOOKUP($B134,'[1]DEN3.1'!$H$3:$S$112,11,FALSE),0)</f>
        <v>0</v>
      </c>
      <c r="AB134" s="69"/>
      <c r="AC134" s="69"/>
      <c r="AD134" s="13">
        <f t="shared" si="78"/>
        <v>0</v>
      </c>
    </row>
    <row r="135" spans="1:30" ht="15" thickBot="1" x14ac:dyDescent="0.25">
      <c r="A135" s="87" t="s">
        <v>160</v>
      </c>
      <c r="B135" s="165" t="s">
        <v>159</v>
      </c>
      <c r="C135" s="56"/>
      <c r="D135" s="56"/>
      <c r="E135" s="82">
        <f>IFERROR(VLOOKUP($B135,'[1]NUM3.1'!$H$3:$S$112,2,FALSE),0)</f>
        <v>0</v>
      </c>
      <c r="F135" s="82">
        <f>IFERROR(VLOOKUP($B135,'[1]NUM3.1'!$H$3:$S$112,3,FALSE),0)</f>
        <v>0</v>
      </c>
      <c r="G135" s="82">
        <f>IFERROR(VLOOKUP($B135,'[1]NUM3.1'!$H$3:$S$112,4,FALSE),0)</f>
        <v>0</v>
      </c>
      <c r="H135" s="82">
        <f>IFERROR(VLOOKUP($B135,'[1]NUM3.1'!$H$3:$S$112,5,FALSE),0)</f>
        <v>0</v>
      </c>
      <c r="I135" s="82">
        <f>IFERROR(VLOOKUP($B135,'[1]NUM3.1'!$H$3:$S$112,6,FALSE),0)</f>
        <v>0</v>
      </c>
      <c r="J135" s="82">
        <f>IFERROR(VLOOKUP($B135,'[1]NUM3.1'!$H$3:$S$112,7,FALSE),0)</f>
        <v>0</v>
      </c>
      <c r="K135" s="82">
        <f>IFERROR(VLOOKUP($B135,'[1]NUM3.1'!$H$3:$S$112,8,FALSE),0)</f>
        <v>0</v>
      </c>
      <c r="L135" s="82">
        <f>IFERROR(VLOOKUP($B135,'[1]NUM3.1'!$H$3:$S$112,9,FALSE),0)</f>
        <v>0</v>
      </c>
      <c r="M135" s="82">
        <f>IFERROR(VLOOKUP($B135,'[1]NUM3.1'!$H$3:$S$112,10,FALSE),0)</f>
        <v>0</v>
      </c>
      <c r="N135" s="82">
        <f>IFERROR(VLOOKUP($B135,'[1]NUM3.1'!$H$3:$S$112,11,FALSE),0)</f>
        <v>0</v>
      </c>
      <c r="O135" s="69"/>
      <c r="P135" s="69"/>
      <c r="Q135" s="13">
        <f t="shared" si="77"/>
        <v>0</v>
      </c>
      <c r="R135" s="82">
        <f>IFERROR(VLOOKUP($B135,'[1]DEN3.1'!$H$3:$S$112,2,FALSE),0)</f>
        <v>0</v>
      </c>
      <c r="S135" s="82">
        <f>IFERROR(VLOOKUP($B135,'[1]DEN3.1'!$H$3:$S$112,3,FALSE),0)</f>
        <v>0</v>
      </c>
      <c r="T135" s="82">
        <f>IFERROR(VLOOKUP($B135,'[1]DEN3.1'!$H$3:$S$112,4,FALSE),0)</f>
        <v>0</v>
      </c>
      <c r="U135" s="82">
        <f>IFERROR(VLOOKUP($B135,'[1]DEN3.1'!$H$3:$S$112,5,FALSE),0)</f>
        <v>0</v>
      </c>
      <c r="V135" s="82">
        <f>IFERROR(VLOOKUP($B135,'[1]DEN3.1'!$H$3:$S$112,6,FALSE),0)</f>
        <v>0</v>
      </c>
      <c r="W135" s="82">
        <f>IFERROR(VLOOKUP($B135,'[1]DEN3.1'!$H$3:$S$112,7,FALSE),0)</f>
        <v>0</v>
      </c>
      <c r="X135" s="82">
        <f>IFERROR(VLOOKUP($B135,'[1]DEN3.1'!$H$3:$S$112,8,FALSE),0)</f>
        <v>0</v>
      </c>
      <c r="Y135" s="82">
        <f>IFERROR(VLOOKUP($B135,'[1]DEN3.1'!$H$3:$S$112,9,FALSE),0)</f>
        <v>0</v>
      </c>
      <c r="Z135" s="82">
        <f>IFERROR(VLOOKUP($B135,'[1]DEN3.1'!$H$3:$S$112,10,FALSE),0)</f>
        <v>0</v>
      </c>
      <c r="AA135" s="82">
        <f>IFERROR(VLOOKUP($B135,'[1]DEN3.1'!$H$3:$S$112,11,FALSE),0)</f>
        <v>0</v>
      </c>
      <c r="AB135" s="69"/>
      <c r="AC135" s="69"/>
      <c r="AD135" s="13">
        <f t="shared" si="78"/>
        <v>0</v>
      </c>
    </row>
    <row r="136" spans="1:30" ht="24" customHeight="1" thickBot="1" x14ac:dyDescent="0.25">
      <c r="A136" s="333" t="s">
        <v>182</v>
      </c>
      <c r="B136" s="334"/>
      <c r="C136" s="250">
        <f>+D136/Metas!H91</f>
        <v>1.0189982728842832</v>
      </c>
      <c r="D136" s="15">
        <f>+Q136/AD136</f>
        <v>1</v>
      </c>
      <c r="E136" s="48">
        <f>SUM(E123:E135)</f>
        <v>3</v>
      </c>
      <c r="F136" s="48">
        <f t="shared" ref="F136:P136" si="79">SUM(F123:F135)</f>
        <v>0</v>
      </c>
      <c r="G136" s="48">
        <f t="shared" si="79"/>
        <v>3</v>
      </c>
      <c r="H136" s="48">
        <f t="shared" si="79"/>
        <v>6</v>
      </c>
      <c r="I136" s="48">
        <f t="shared" ref="I136:J136" si="80">SUM(I123:I135)</f>
        <v>1</v>
      </c>
      <c r="J136" s="48">
        <f t="shared" si="80"/>
        <v>5</v>
      </c>
      <c r="K136" s="48">
        <f t="shared" ref="K136:L136" si="81">SUM(K123:K135)</f>
        <v>6</v>
      </c>
      <c r="L136" s="48">
        <f t="shared" si="81"/>
        <v>3</v>
      </c>
      <c r="M136" s="48">
        <f t="shared" si="79"/>
        <v>3</v>
      </c>
      <c r="N136" s="48">
        <f t="shared" ref="N136" si="82">SUM(N123:N135)</f>
        <v>6</v>
      </c>
      <c r="O136" s="48">
        <f t="shared" si="79"/>
        <v>0</v>
      </c>
      <c r="P136" s="48">
        <f t="shared" si="79"/>
        <v>0</v>
      </c>
      <c r="Q136" s="10">
        <f>SUM(Q123:Q135)</f>
        <v>36</v>
      </c>
      <c r="R136" s="48">
        <f t="shared" ref="R136:AC136" si="83">SUM(R123:R135)</f>
        <v>3</v>
      </c>
      <c r="S136" s="48">
        <f t="shared" si="83"/>
        <v>0</v>
      </c>
      <c r="T136" s="48">
        <f t="shared" si="83"/>
        <v>3</v>
      </c>
      <c r="U136" s="48">
        <f t="shared" si="83"/>
        <v>6</v>
      </c>
      <c r="V136" s="48">
        <f t="shared" ref="V136:W136" si="84">SUM(V123:V135)</f>
        <v>1</v>
      </c>
      <c r="W136" s="48">
        <f t="shared" si="84"/>
        <v>5</v>
      </c>
      <c r="X136" s="48">
        <f t="shared" ref="X136:Y136" si="85">SUM(X123:X135)</f>
        <v>6</v>
      </c>
      <c r="Y136" s="48">
        <f t="shared" si="85"/>
        <v>3</v>
      </c>
      <c r="Z136" s="48">
        <f t="shared" ref="Z136:AA136" si="86">SUM(Z123:Z135)</f>
        <v>3</v>
      </c>
      <c r="AA136" s="48">
        <f t="shared" si="86"/>
        <v>6</v>
      </c>
      <c r="AB136" s="48">
        <f t="shared" si="83"/>
        <v>0</v>
      </c>
      <c r="AC136" s="48">
        <f t="shared" si="83"/>
        <v>0</v>
      </c>
      <c r="AD136" s="10">
        <f>SUM(AD123:AD135)</f>
        <v>36</v>
      </c>
    </row>
    <row r="137" spans="1:30" ht="15" thickBot="1" x14ac:dyDescent="0.25">
      <c r="A137" s="87" t="s">
        <v>165</v>
      </c>
      <c r="B137" s="165" t="s">
        <v>161</v>
      </c>
      <c r="C137" s="56"/>
      <c r="D137" s="56"/>
      <c r="E137" s="82">
        <f>IFERROR(VLOOKUP($B137,'[1]NUM3.1'!$H$3:$S$112,2,FALSE),0)</f>
        <v>6</v>
      </c>
      <c r="F137" s="82">
        <f>IFERROR(VLOOKUP($B137,'[1]NUM3.1'!$H$3:$S$112,3,FALSE),0)</f>
        <v>0</v>
      </c>
      <c r="G137" s="82">
        <f>IFERROR(VLOOKUP($B137,'[1]NUM3.1'!$H$3:$S$112,4,FALSE),0)</f>
        <v>3</v>
      </c>
      <c r="H137" s="82">
        <f>IFERROR(VLOOKUP($B137,'[1]NUM3.1'!$H$3:$S$112,5,FALSE),0)</f>
        <v>2</v>
      </c>
      <c r="I137" s="82">
        <f>IFERROR(VLOOKUP($B137,'[1]NUM3.1'!$H$3:$S$112,6,FALSE),0)</f>
        <v>0</v>
      </c>
      <c r="J137" s="82">
        <f>IFERROR(VLOOKUP($B137,'[1]NUM3.1'!$H$3:$S$112,7,FALSE),0)</f>
        <v>0</v>
      </c>
      <c r="K137" s="82">
        <f>IFERROR(VLOOKUP($B137,'[1]NUM3.1'!$H$3:$S$112,8,FALSE),0)</f>
        <v>8</v>
      </c>
      <c r="L137" s="82">
        <f>IFERROR(VLOOKUP($B137,'[1]NUM3.1'!$H$3:$S$112,9,FALSE),0)</f>
        <v>4</v>
      </c>
      <c r="M137" s="82">
        <f>IFERROR(VLOOKUP($B137,'[1]NUM3.1'!$H$3:$S$112,10,FALSE),0)</f>
        <v>3</v>
      </c>
      <c r="N137" s="82">
        <f>IFERROR(VLOOKUP($B137,'[1]NUM3.1'!$H$3:$S$112,11,FALSE),0)</f>
        <v>2</v>
      </c>
      <c r="O137" s="69"/>
      <c r="P137" s="69"/>
      <c r="Q137" s="13">
        <f>SUM(E137:P137)</f>
        <v>28</v>
      </c>
      <c r="R137" s="82">
        <f>IFERROR(VLOOKUP($B137,'[1]DEN3.1'!$H$3:$S$112,2,FALSE),0)</f>
        <v>6</v>
      </c>
      <c r="S137" s="82">
        <f>IFERROR(VLOOKUP($B137,'[1]DEN3.1'!$H$3:$S$112,3,FALSE),0)</f>
        <v>0</v>
      </c>
      <c r="T137" s="82">
        <f>IFERROR(VLOOKUP($B137,'[1]DEN3.1'!$H$3:$S$112,4,FALSE),0)</f>
        <v>6</v>
      </c>
      <c r="U137" s="82">
        <f>IFERROR(VLOOKUP($B137,'[1]DEN3.1'!$H$3:$S$112,5,FALSE),0)</f>
        <v>2</v>
      </c>
      <c r="V137" s="82">
        <f>IFERROR(VLOOKUP($B137,'[1]DEN3.1'!$H$3:$S$112,6,FALSE),0)</f>
        <v>0</v>
      </c>
      <c r="W137" s="82">
        <f>IFERROR(VLOOKUP($B137,'[1]DEN3.1'!$H$3:$S$112,7,FALSE),0)</f>
        <v>0</v>
      </c>
      <c r="X137" s="82">
        <f>IFERROR(VLOOKUP($B137,'[1]DEN3.1'!$H$3:$S$112,8,FALSE),0)</f>
        <v>8</v>
      </c>
      <c r="Y137" s="82">
        <f>IFERROR(VLOOKUP($B137,'[1]DEN3.1'!$H$3:$S$112,9,FALSE),0)</f>
        <v>4</v>
      </c>
      <c r="Z137" s="82">
        <f>IFERROR(VLOOKUP($B137,'[1]DEN3.1'!$H$3:$S$112,10,FALSE),0)</f>
        <v>3</v>
      </c>
      <c r="AA137" s="82">
        <f>IFERROR(VLOOKUP($B137,'[1]DEN3.1'!$H$3:$S$112,11,FALSE),0)</f>
        <v>2</v>
      </c>
      <c r="AB137" s="69"/>
      <c r="AC137" s="69"/>
      <c r="AD137" s="13">
        <f>SUM(R137:AC137)</f>
        <v>31</v>
      </c>
    </row>
    <row r="138" spans="1:30" ht="15" thickBot="1" x14ac:dyDescent="0.25">
      <c r="A138" s="87" t="s">
        <v>165</v>
      </c>
      <c r="B138" s="165" t="s">
        <v>162</v>
      </c>
      <c r="C138" s="56"/>
      <c r="D138" s="56"/>
      <c r="E138" s="82">
        <f>IFERROR(VLOOKUP($B138,'[1]NUM3.1'!$H$3:$S$112,2,FALSE),0)</f>
        <v>0</v>
      </c>
      <c r="F138" s="82">
        <f>IFERROR(VLOOKUP($B138,'[1]NUM3.1'!$H$3:$S$112,3,FALSE),0)</f>
        <v>0</v>
      </c>
      <c r="G138" s="82">
        <f>IFERROR(VLOOKUP($B138,'[1]NUM3.1'!$H$3:$S$112,4,FALSE),0)</f>
        <v>0</v>
      </c>
      <c r="H138" s="82">
        <f>IFERROR(VLOOKUP($B138,'[1]NUM3.1'!$H$3:$S$112,5,FALSE),0)</f>
        <v>0</v>
      </c>
      <c r="I138" s="82">
        <f>IFERROR(VLOOKUP($B138,'[1]NUM3.1'!$H$3:$S$112,6,FALSE),0)</f>
        <v>0</v>
      </c>
      <c r="J138" s="82">
        <f>IFERROR(VLOOKUP($B138,'[1]NUM3.1'!$H$3:$S$112,7,FALSE),0)</f>
        <v>0</v>
      </c>
      <c r="K138" s="82">
        <f>IFERROR(VLOOKUP($B138,'[1]NUM3.1'!$H$3:$S$112,8,FALSE),0)</f>
        <v>0</v>
      </c>
      <c r="L138" s="82">
        <f>IFERROR(VLOOKUP($B138,'[1]NUM3.1'!$H$3:$S$112,9,FALSE),0)</f>
        <v>0</v>
      </c>
      <c r="M138" s="82">
        <f>IFERROR(VLOOKUP($B138,'[1]NUM3.1'!$H$3:$S$112,10,FALSE),0)</f>
        <v>0</v>
      </c>
      <c r="N138" s="82">
        <f>IFERROR(VLOOKUP($B138,'[1]NUM3.1'!$H$3:$S$112,11,FALSE),0)</f>
        <v>0</v>
      </c>
      <c r="O138" s="69"/>
      <c r="P138" s="69"/>
      <c r="Q138" s="13">
        <f>SUM(E138:P138)</f>
        <v>0</v>
      </c>
      <c r="R138" s="82">
        <f>IFERROR(VLOOKUP($B138,'[1]DEN3.1'!$H$3:$S$112,2,FALSE),0)</f>
        <v>0</v>
      </c>
      <c r="S138" s="82">
        <f>IFERROR(VLOOKUP($B138,'[1]DEN3.1'!$H$3:$S$112,3,FALSE),0)</f>
        <v>0</v>
      </c>
      <c r="T138" s="82">
        <f>IFERROR(VLOOKUP($B138,'[1]DEN3.1'!$H$3:$S$112,4,FALSE),0)</f>
        <v>0</v>
      </c>
      <c r="U138" s="82">
        <f>IFERROR(VLOOKUP($B138,'[1]DEN3.1'!$H$3:$S$112,5,FALSE),0)</f>
        <v>0</v>
      </c>
      <c r="V138" s="82">
        <f>IFERROR(VLOOKUP($B138,'[1]DEN3.1'!$H$3:$S$112,6,FALSE),0)</f>
        <v>0</v>
      </c>
      <c r="W138" s="82">
        <f>IFERROR(VLOOKUP($B138,'[1]DEN3.1'!$H$3:$S$112,7,FALSE),0)</f>
        <v>0</v>
      </c>
      <c r="X138" s="82">
        <f>IFERROR(VLOOKUP($B138,'[1]DEN3.1'!$H$3:$S$112,8,FALSE),0)</f>
        <v>0</v>
      </c>
      <c r="Y138" s="82">
        <f>IFERROR(VLOOKUP($B138,'[1]DEN3.1'!$H$3:$S$112,9,FALSE),0)</f>
        <v>0</v>
      </c>
      <c r="Z138" s="82">
        <f>IFERROR(VLOOKUP($B138,'[1]DEN3.1'!$H$3:$S$112,10,FALSE),0)</f>
        <v>0</v>
      </c>
      <c r="AA138" s="82">
        <f>IFERROR(VLOOKUP($B138,'[1]DEN3.1'!$H$3:$S$112,11,FALSE),0)</f>
        <v>0</v>
      </c>
      <c r="AB138" s="69"/>
      <c r="AC138" s="69"/>
      <c r="AD138" s="13">
        <f>SUM(R138:AC138)</f>
        <v>0</v>
      </c>
    </row>
    <row r="139" spans="1:30" ht="15" thickBot="1" x14ac:dyDescent="0.25">
      <c r="A139" s="87" t="s">
        <v>165</v>
      </c>
      <c r="B139" s="165" t="s">
        <v>163</v>
      </c>
      <c r="C139" s="56"/>
      <c r="D139" s="56"/>
      <c r="E139" s="82">
        <f>IFERROR(VLOOKUP($B139,'[1]NUM3.1'!$H$3:$S$112,2,FALSE),0)</f>
        <v>0</v>
      </c>
      <c r="F139" s="82">
        <f>IFERROR(VLOOKUP($B139,'[1]NUM3.1'!$H$3:$S$112,3,FALSE),0)</f>
        <v>0</v>
      </c>
      <c r="G139" s="82">
        <f>IFERROR(VLOOKUP($B139,'[1]NUM3.1'!$H$3:$S$112,4,FALSE),0)</f>
        <v>0</v>
      </c>
      <c r="H139" s="82">
        <f>IFERROR(VLOOKUP($B139,'[1]NUM3.1'!$H$3:$S$112,5,FALSE),0)</f>
        <v>0</v>
      </c>
      <c r="I139" s="82">
        <f>IFERROR(VLOOKUP($B139,'[1]NUM3.1'!$H$3:$S$112,6,FALSE),0)</f>
        <v>0</v>
      </c>
      <c r="J139" s="82">
        <f>IFERROR(VLOOKUP($B139,'[1]NUM3.1'!$H$3:$S$112,7,FALSE),0)</f>
        <v>0</v>
      </c>
      <c r="K139" s="82">
        <f>IFERROR(VLOOKUP($B139,'[1]NUM3.1'!$H$3:$S$112,8,FALSE),0)</f>
        <v>0</v>
      </c>
      <c r="L139" s="82">
        <f>IFERROR(VLOOKUP($B139,'[1]NUM3.1'!$H$3:$S$112,9,FALSE),0)</f>
        <v>0</v>
      </c>
      <c r="M139" s="82">
        <f>IFERROR(VLOOKUP($B139,'[1]NUM3.1'!$H$3:$S$112,10,FALSE),0)</f>
        <v>0</v>
      </c>
      <c r="N139" s="82">
        <f>IFERROR(VLOOKUP($B139,'[1]NUM3.1'!$H$3:$S$112,11,FALSE),0)</f>
        <v>0</v>
      </c>
      <c r="O139" s="69"/>
      <c r="P139" s="69"/>
      <c r="Q139" s="13">
        <f>SUM(E139:P139)</f>
        <v>0</v>
      </c>
      <c r="R139" s="82">
        <f>IFERROR(VLOOKUP($B139,'[1]DEN3.1'!$H$3:$S$112,2,FALSE),0)</f>
        <v>0</v>
      </c>
      <c r="S139" s="82">
        <f>IFERROR(VLOOKUP($B139,'[1]DEN3.1'!$H$3:$S$112,3,FALSE),0)</f>
        <v>0</v>
      </c>
      <c r="T139" s="82">
        <f>IFERROR(VLOOKUP($B139,'[1]DEN3.1'!$H$3:$S$112,4,FALSE),0)</f>
        <v>0</v>
      </c>
      <c r="U139" s="82">
        <f>IFERROR(VLOOKUP($B139,'[1]DEN3.1'!$H$3:$S$112,5,FALSE),0)</f>
        <v>0</v>
      </c>
      <c r="V139" s="82">
        <f>IFERROR(VLOOKUP($B139,'[1]DEN3.1'!$H$3:$S$112,6,FALSE),0)</f>
        <v>0</v>
      </c>
      <c r="W139" s="82">
        <f>IFERROR(VLOOKUP($B139,'[1]DEN3.1'!$H$3:$S$112,7,FALSE),0)</f>
        <v>0</v>
      </c>
      <c r="X139" s="82">
        <f>IFERROR(VLOOKUP($B139,'[1]DEN3.1'!$H$3:$S$112,8,FALSE),0)</f>
        <v>0</v>
      </c>
      <c r="Y139" s="82">
        <f>IFERROR(VLOOKUP($B139,'[1]DEN3.1'!$H$3:$S$112,9,FALSE),0)</f>
        <v>0</v>
      </c>
      <c r="Z139" s="82">
        <f>IFERROR(VLOOKUP($B139,'[1]DEN3.1'!$H$3:$S$112,10,FALSE),0)</f>
        <v>0</v>
      </c>
      <c r="AA139" s="82">
        <f>IFERROR(VLOOKUP($B139,'[1]DEN3.1'!$H$3:$S$112,11,FALSE),0)</f>
        <v>0</v>
      </c>
      <c r="AB139" s="69"/>
      <c r="AC139" s="69"/>
      <c r="AD139" s="13">
        <f>SUM(R139:AC139)</f>
        <v>0</v>
      </c>
    </row>
    <row r="140" spans="1:30" ht="15" thickBot="1" x14ac:dyDescent="0.25">
      <c r="A140" s="87" t="s">
        <v>165</v>
      </c>
      <c r="B140" s="165" t="s">
        <v>164</v>
      </c>
      <c r="C140" s="56"/>
      <c r="D140" s="56"/>
      <c r="E140" s="82">
        <f>IFERROR(VLOOKUP($B140,'[1]NUM3.1'!$H$3:$S$112,2,FALSE),0)</f>
        <v>0</v>
      </c>
      <c r="F140" s="82">
        <f>IFERROR(VLOOKUP($B140,'[1]NUM3.1'!$H$3:$S$112,3,FALSE),0)</f>
        <v>0</v>
      </c>
      <c r="G140" s="82">
        <f>IFERROR(VLOOKUP($B140,'[1]NUM3.1'!$H$3:$S$112,4,FALSE),0)</f>
        <v>0</v>
      </c>
      <c r="H140" s="82">
        <f>IFERROR(VLOOKUP($B140,'[1]NUM3.1'!$H$3:$S$112,5,FALSE),0)</f>
        <v>0</v>
      </c>
      <c r="I140" s="82">
        <f>IFERROR(VLOOKUP($B140,'[1]NUM3.1'!$H$3:$S$112,6,FALSE),0)</f>
        <v>0</v>
      </c>
      <c r="J140" s="82">
        <f>IFERROR(VLOOKUP($B140,'[1]NUM3.1'!$H$3:$S$112,7,FALSE),0)</f>
        <v>0</v>
      </c>
      <c r="K140" s="82">
        <f>IFERROR(VLOOKUP($B140,'[1]NUM3.1'!$H$3:$S$112,8,FALSE),0)</f>
        <v>0</v>
      </c>
      <c r="L140" s="82">
        <f>IFERROR(VLOOKUP($B140,'[1]NUM3.1'!$H$3:$S$112,9,FALSE),0)</f>
        <v>0</v>
      </c>
      <c r="M140" s="82">
        <f>IFERROR(VLOOKUP($B140,'[1]NUM3.1'!$H$3:$S$112,10,FALSE),0)</f>
        <v>0</v>
      </c>
      <c r="N140" s="82">
        <f>IFERROR(VLOOKUP($B140,'[1]NUM3.1'!$H$3:$S$112,11,FALSE),0)</f>
        <v>0</v>
      </c>
      <c r="O140" s="69"/>
      <c r="P140" s="69"/>
      <c r="Q140" s="13">
        <f>SUM(E140:P140)</f>
        <v>0</v>
      </c>
      <c r="R140" s="82">
        <f>IFERROR(VLOOKUP($B140,'[1]DEN3.1'!$H$3:$S$112,2,FALSE),0)</f>
        <v>0</v>
      </c>
      <c r="S140" s="82">
        <f>IFERROR(VLOOKUP($B140,'[1]DEN3.1'!$H$3:$S$112,3,FALSE),0)</f>
        <v>0</v>
      </c>
      <c r="T140" s="82">
        <f>IFERROR(VLOOKUP($B140,'[1]DEN3.1'!$H$3:$S$112,4,FALSE),0)</f>
        <v>0</v>
      </c>
      <c r="U140" s="82">
        <f>IFERROR(VLOOKUP($B140,'[1]DEN3.1'!$H$3:$S$112,5,FALSE),0)</f>
        <v>0</v>
      </c>
      <c r="V140" s="82">
        <f>IFERROR(VLOOKUP($B140,'[1]DEN3.1'!$H$3:$S$112,6,FALSE),0)</f>
        <v>0</v>
      </c>
      <c r="W140" s="82">
        <f>IFERROR(VLOOKUP($B140,'[1]DEN3.1'!$H$3:$S$112,7,FALSE),0)</f>
        <v>0</v>
      </c>
      <c r="X140" s="82">
        <f>IFERROR(VLOOKUP($B140,'[1]DEN3.1'!$H$3:$S$112,8,FALSE),0)</f>
        <v>0</v>
      </c>
      <c r="Y140" s="82">
        <f>IFERROR(VLOOKUP($B140,'[1]DEN3.1'!$H$3:$S$112,9,FALSE),0)</f>
        <v>0</v>
      </c>
      <c r="Z140" s="82">
        <f>IFERROR(VLOOKUP($B140,'[1]DEN3.1'!$H$3:$S$112,10,FALSE),0)</f>
        <v>0</v>
      </c>
      <c r="AA140" s="82">
        <f>IFERROR(VLOOKUP($B140,'[1]DEN3.1'!$H$3:$S$112,11,FALSE),0)</f>
        <v>0</v>
      </c>
      <c r="AB140" s="69"/>
      <c r="AC140" s="69"/>
      <c r="AD140" s="13">
        <f>SUM(R140:AC140)</f>
        <v>0</v>
      </c>
    </row>
    <row r="141" spans="1:30" ht="15" thickBot="1" x14ac:dyDescent="0.25">
      <c r="A141" s="333" t="s">
        <v>183</v>
      </c>
      <c r="B141" s="334"/>
      <c r="C141" s="250">
        <f>+D141/Metas!H93</f>
        <v>0.92165898617511521</v>
      </c>
      <c r="D141" s="15">
        <f>+Q141/AD141</f>
        <v>0.90322580645161288</v>
      </c>
      <c r="E141" s="48">
        <f t="shared" ref="E141:P141" si="87">SUM(E137:E140)</f>
        <v>6</v>
      </c>
      <c r="F141" s="48">
        <f t="shared" si="87"/>
        <v>0</v>
      </c>
      <c r="G141" s="48">
        <f t="shared" si="87"/>
        <v>3</v>
      </c>
      <c r="H141" s="48">
        <f t="shared" si="87"/>
        <v>2</v>
      </c>
      <c r="I141" s="48">
        <f t="shared" ref="I141:J141" si="88">SUM(I137:I140)</f>
        <v>0</v>
      </c>
      <c r="J141" s="48">
        <f t="shared" si="88"/>
        <v>0</v>
      </c>
      <c r="K141" s="48">
        <f t="shared" ref="K141:L141" si="89">SUM(K137:K140)</f>
        <v>8</v>
      </c>
      <c r="L141" s="48">
        <f t="shared" si="89"/>
        <v>4</v>
      </c>
      <c r="M141" s="48">
        <f t="shared" si="87"/>
        <v>3</v>
      </c>
      <c r="N141" s="48">
        <f t="shared" ref="N141" si="90">SUM(N137:N140)</f>
        <v>2</v>
      </c>
      <c r="O141" s="48">
        <f t="shared" si="87"/>
        <v>0</v>
      </c>
      <c r="P141" s="48">
        <f t="shared" si="87"/>
        <v>0</v>
      </c>
      <c r="Q141" s="10">
        <f>SUM(Q137:Q140)</f>
        <v>28</v>
      </c>
      <c r="R141" s="48">
        <f t="shared" ref="R141:AC141" si="91">SUM(R137:R140)</f>
        <v>6</v>
      </c>
      <c r="S141" s="48">
        <f t="shared" si="91"/>
        <v>0</v>
      </c>
      <c r="T141" s="48">
        <f t="shared" si="91"/>
        <v>6</v>
      </c>
      <c r="U141" s="48">
        <f t="shared" si="91"/>
        <v>2</v>
      </c>
      <c r="V141" s="48">
        <f t="shared" ref="V141:W141" si="92">SUM(V137:V140)</f>
        <v>0</v>
      </c>
      <c r="W141" s="48">
        <f t="shared" si="92"/>
        <v>0</v>
      </c>
      <c r="X141" s="48">
        <f t="shared" ref="X141:Y141" si="93">SUM(X137:X140)</f>
        <v>8</v>
      </c>
      <c r="Y141" s="48">
        <f t="shared" si="93"/>
        <v>4</v>
      </c>
      <c r="Z141" s="48">
        <f t="shared" ref="Z141:AA141" si="94">SUM(Z137:Z140)</f>
        <v>3</v>
      </c>
      <c r="AA141" s="48">
        <f t="shared" si="94"/>
        <v>2</v>
      </c>
      <c r="AB141" s="48">
        <f t="shared" si="91"/>
        <v>0</v>
      </c>
      <c r="AC141" s="48">
        <f t="shared" si="91"/>
        <v>0</v>
      </c>
      <c r="AD141" s="10">
        <f>SUM(AD137:AD140)</f>
        <v>31</v>
      </c>
    </row>
    <row r="142" spans="1:30" ht="15" thickBot="1" x14ac:dyDescent="0.25">
      <c r="A142" s="87" t="s">
        <v>173</v>
      </c>
      <c r="B142" s="165" t="s">
        <v>166</v>
      </c>
      <c r="C142" s="56"/>
      <c r="D142" s="56"/>
      <c r="E142" s="82">
        <f>IFERROR(VLOOKUP($B142,'[1]NUM3.1'!$H$3:$S$112,2,FALSE),0)</f>
        <v>0</v>
      </c>
      <c r="F142" s="82">
        <f>IFERROR(VLOOKUP($B142,'[1]NUM3.1'!$H$3:$S$112,3,FALSE),0)</f>
        <v>0</v>
      </c>
      <c r="G142" s="82">
        <f>IFERROR(VLOOKUP($B142,'[1]NUM3.1'!$H$3:$S$112,4,FALSE),0)</f>
        <v>0</v>
      </c>
      <c r="H142" s="82">
        <f>IFERROR(VLOOKUP($B142,'[1]NUM3.1'!$H$3:$S$112,5,FALSE),0)</f>
        <v>0</v>
      </c>
      <c r="I142" s="82">
        <f>IFERROR(VLOOKUP($B142,'[1]NUM3.1'!$H$3:$S$112,6,FALSE),0)</f>
        <v>1</v>
      </c>
      <c r="J142" s="82">
        <f>IFERROR(VLOOKUP($B142,'[1]NUM3.1'!$H$3:$S$112,7,FALSE),0)</f>
        <v>0</v>
      </c>
      <c r="K142" s="82">
        <f>IFERROR(VLOOKUP($B142,'[1]NUM3.1'!$H$3:$S$112,8,FALSE),0)</f>
        <v>0</v>
      </c>
      <c r="L142" s="82">
        <f>IFERROR(VLOOKUP($B142,'[1]NUM3.1'!$H$3:$S$112,9,FALSE),0)</f>
        <v>0</v>
      </c>
      <c r="M142" s="82">
        <f>IFERROR(VLOOKUP($B142,'[1]NUM3.1'!$H$3:$S$112,10,FALSE),0)</f>
        <v>2</v>
      </c>
      <c r="N142" s="82">
        <f>IFERROR(VLOOKUP($B142,'[1]NUM3.1'!$H$3:$S$112,11,FALSE),0)</f>
        <v>0</v>
      </c>
      <c r="O142" s="69"/>
      <c r="P142" s="69"/>
      <c r="Q142" s="13">
        <f t="shared" ref="Q142:Q147" si="95">SUM(E142:P142)</f>
        <v>3</v>
      </c>
      <c r="R142" s="82">
        <f>IFERROR(VLOOKUP($B142,'[1]DEN3.1'!$H$3:$S$112,2,FALSE),0)</f>
        <v>0</v>
      </c>
      <c r="S142" s="82">
        <f>IFERROR(VLOOKUP($B142,'[1]DEN3.1'!$H$3:$S$112,3,FALSE),0)</f>
        <v>0</v>
      </c>
      <c r="T142" s="82">
        <f>IFERROR(VLOOKUP($B142,'[1]DEN3.1'!$H$3:$S$112,4,FALSE),0)</f>
        <v>0</v>
      </c>
      <c r="U142" s="82">
        <f>IFERROR(VLOOKUP($B142,'[1]DEN3.1'!$H$3:$S$112,5,FALSE),0)</f>
        <v>0</v>
      </c>
      <c r="V142" s="82">
        <f>IFERROR(VLOOKUP($B142,'[1]DEN3.1'!$H$3:$S$112,6,FALSE),0)</f>
        <v>1</v>
      </c>
      <c r="W142" s="82">
        <f>IFERROR(VLOOKUP($B142,'[1]DEN3.1'!$H$3:$S$112,7,FALSE),0)</f>
        <v>0</v>
      </c>
      <c r="X142" s="82">
        <f>IFERROR(VLOOKUP($B142,'[1]DEN3.1'!$H$3:$S$112,8,FALSE),0)</f>
        <v>0</v>
      </c>
      <c r="Y142" s="82">
        <f>IFERROR(VLOOKUP($B142,'[1]DEN3.1'!$H$3:$S$112,9,FALSE),0)</f>
        <v>0</v>
      </c>
      <c r="Z142" s="82">
        <f>IFERROR(VLOOKUP($B142,'[1]DEN3.1'!$H$3:$S$112,10,FALSE),0)</f>
        <v>2</v>
      </c>
      <c r="AA142" s="82">
        <f>IFERROR(VLOOKUP($B142,'[1]DEN3.1'!$H$3:$S$112,11,FALSE),0)</f>
        <v>0</v>
      </c>
      <c r="AB142" s="69"/>
      <c r="AC142" s="69"/>
      <c r="AD142" s="13">
        <f t="shared" ref="AD142:AD148" si="96">SUM(R142:AC142)</f>
        <v>3</v>
      </c>
    </row>
    <row r="143" spans="1:30" ht="15" thickBot="1" x14ac:dyDescent="0.25">
      <c r="A143" s="87" t="s">
        <v>173</v>
      </c>
      <c r="B143" s="165" t="s">
        <v>167</v>
      </c>
      <c r="C143" s="56"/>
      <c r="D143" s="56"/>
      <c r="E143" s="82">
        <f>IFERROR(VLOOKUP($B143,'[1]NUM3.1'!$H$3:$S$112,2,FALSE),0)</f>
        <v>0</v>
      </c>
      <c r="F143" s="82">
        <f>IFERROR(VLOOKUP($B143,'[1]NUM3.1'!$H$3:$S$112,3,FALSE),0)</f>
        <v>0</v>
      </c>
      <c r="G143" s="82">
        <f>IFERROR(VLOOKUP($B143,'[1]NUM3.1'!$H$3:$S$112,4,FALSE),0)</f>
        <v>0</v>
      </c>
      <c r="H143" s="82">
        <f>IFERROR(VLOOKUP($B143,'[1]NUM3.1'!$H$3:$S$112,5,FALSE),0)</f>
        <v>0</v>
      </c>
      <c r="I143" s="82">
        <f>IFERROR(VLOOKUP($B143,'[1]NUM3.1'!$H$3:$S$112,6,FALSE),0)</f>
        <v>0</v>
      </c>
      <c r="J143" s="82">
        <f>IFERROR(VLOOKUP($B143,'[1]NUM3.1'!$H$3:$S$112,7,FALSE),0)</f>
        <v>0</v>
      </c>
      <c r="K143" s="82">
        <f>IFERROR(VLOOKUP($B143,'[1]NUM3.1'!$H$3:$S$112,8,FALSE),0)</f>
        <v>0</v>
      </c>
      <c r="L143" s="82">
        <f>IFERROR(VLOOKUP($B143,'[1]NUM3.1'!$H$3:$S$112,9,FALSE),0)</f>
        <v>0</v>
      </c>
      <c r="M143" s="82">
        <f>IFERROR(VLOOKUP($B143,'[1]NUM3.1'!$H$3:$S$112,10,FALSE),0)</f>
        <v>1</v>
      </c>
      <c r="N143" s="82">
        <f>IFERROR(VLOOKUP($B143,'[1]NUM3.1'!$H$3:$S$112,11,FALSE),0)</f>
        <v>0</v>
      </c>
      <c r="O143" s="69"/>
      <c r="P143" s="69"/>
      <c r="Q143" s="13">
        <f t="shared" si="95"/>
        <v>1</v>
      </c>
      <c r="R143" s="82">
        <f>IFERROR(VLOOKUP($B143,'[1]DEN3.1'!$H$3:$S$112,2,FALSE),0)</f>
        <v>0</v>
      </c>
      <c r="S143" s="82">
        <f>IFERROR(VLOOKUP($B143,'[1]DEN3.1'!$H$3:$S$112,3,FALSE),0)</f>
        <v>0</v>
      </c>
      <c r="T143" s="82">
        <f>IFERROR(VLOOKUP($B143,'[1]DEN3.1'!$H$3:$S$112,4,FALSE),0)</f>
        <v>0</v>
      </c>
      <c r="U143" s="82">
        <f>IFERROR(VLOOKUP($B143,'[1]DEN3.1'!$H$3:$S$112,5,FALSE),0)</f>
        <v>0</v>
      </c>
      <c r="V143" s="82">
        <f>IFERROR(VLOOKUP($B143,'[1]DEN3.1'!$H$3:$S$112,6,FALSE),0)</f>
        <v>0</v>
      </c>
      <c r="W143" s="82">
        <f>IFERROR(VLOOKUP($B143,'[1]DEN3.1'!$H$3:$S$112,7,FALSE),0)</f>
        <v>0</v>
      </c>
      <c r="X143" s="82">
        <f>IFERROR(VLOOKUP($B143,'[1]DEN3.1'!$H$3:$S$112,8,FALSE),0)</f>
        <v>0</v>
      </c>
      <c r="Y143" s="82">
        <f>IFERROR(VLOOKUP($B143,'[1]DEN3.1'!$H$3:$S$112,9,FALSE),0)</f>
        <v>0</v>
      </c>
      <c r="Z143" s="82">
        <f>IFERROR(VLOOKUP($B143,'[1]DEN3.1'!$H$3:$S$112,10,FALSE),0)</f>
        <v>1</v>
      </c>
      <c r="AA143" s="82">
        <f>IFERROR(VLOOKUP($B143,'[1]DEN3.1'!$H$3:$S$112,11,FALSE),0)</f>
        <v>0</v>
      </c>
      <c r="AB143" s="69"/>
      <c r="AC143" s="69"/>
      <c r="AD143" s="13">
        <f t="shared" si="96"/>
        <v>1</v>
      </c>
    </row>
    <row r="144" spans="1:30" ht="15" thickBot="1" x14ac:dyDescent="0.25">
      <c r="A144" s="87" t="s">
        <v>173</v>
      </c>
      <c r="B144" s="165" t="s">
        <v>168</v>
      </c>
      <c r="C144" s="56"/>
      <c r="D144" s="56"/>
      <c r="E144" s="82">
        <f>IFERROR(VLOOKUP($B144,'[1]NUM3.1'!$H$3:$S$112,2,FALSE),0)</f>
        <v>0</v>
      </c>
      <c r="F144" s="82">
        <f>IFERROR(VLOOKUP($B144,'[1]NUM3.1'!$H$3:$S$112,3,FALSE),0)</f>
        <v>0</v>
      </c>
      <c r="G144" s="82">
        <f>IFERROR(VLOOKUP($B144,'[1]NUM3.1'!$H$3:$S$112,4,FALSE),0)</f>
        <v>0</v>
      </c>
      <c r="H144" s="82">
        <f>IFERROR(VLOOKUP($B144,'[1]NUM3.1'!$H$3:$S$112,5,FALSE),0)</f>
        <v>0</v>
      </c>
      <c r="I144" s="82">
        <f>IFERROR(VLOOKUP($B144,'[1]NUM3.1'!$H$3:$S$112,6,FALSE),0)</f>
        <v>0</v>
      </c>
      <c r="J144" s="82">
        <f>IFERROR(VLOOKUP($B144,'[1]NUM3.1'!$H$3:$S$112,7,FALSE),0)</f>
        <v>0</v>
      </c>
      <c r="K144" s="82">
        <f>IFERROR(VLOOKUP($B144,'[1]NUM3.1'!$H$3:$S$112,8,FALSE),0)</f>
        <v>0</v>
      </c>
      <c r="L144" s="82">
        <f>IFERROR(VLOOKUP($B144,'[1]NUM3.1'!$H$3:$S$112,9,FALSE),0)</f>
        <v>0</v>
      </c>
      <c r="M144" s="82">
        <f>IFERROR(VLOOKUP($B144,'[1]NUM3.1'!$H$3:$S$112,10,FALSE),0)</f>
        <v>0</v>
      </c>
      <c r="N144" s="82">
        <f>IFERROR(VLOOKUP($B144,'[1]NUM3.1'!$H$3:$S$112,11,FALSE),0)</f>
        <v>0</v>
      </c>
      <c r="O144" s="69"/>
      <c r="P144" s="69"/>
      <c r="Q144" s="13">
        <f t="shared" si="95"/>
        <v>0</v>
      </c>
      <c r="R144" s="82">
        <f>IFERROR(VLOOKUP($B144,'[1]DEN3.1'!$H$3:$S$112,2,FALSE),0)</f>
        <v>0</v>
      </c>
      <c r="S144" s="82">
        <f>IFERROR(VLOOKUP($B144,'[1]DEN3.1'!$H$3:$S$112,3,FALSE),0)</f>
        <v>0</v>
      </c>
      <c r="T144" s="82">
        <f>IFERROR(VLOOKUP($B144,'[1]DEN3.1'!$H$3:$S$112,4,FALSE),0)</f>
        <v>0</v>
      </c>
      <c r="U144" s="82">
        <f>IFERROR(VLOOKUP($B144,'[1]DEN3.1'!$H$3:$S$112,5,FALSE),0)</f>
        <v>0</v>
      </c>
      <c r="V144" s="82">
        <f>IFERROR(VLOOKUP($B144,'[1]DEN3.1'!$H$3:$S$112,6,FALSE),0)</f>
        <v>0</v>
      </c>
      <c r="W144" s="82">
        <f>IFERROR(VLOOKUP($B144,'[1]DEN3.1'!$H$3:$S$112,7,FALSE),0)</f>
        <v>0</v>
      </c>
      <c r="X144" s="82">
        <f>IFERROR(VLOOKUP($B144,'[1]DEN3.1'!$H$3:$S$112,8,FALSE),0)</f>
        <v>0</v>
      </c>
      <c r="Y144" s="82">
        <f>IFERROR(VLOOKUP($B144,'[1]DEN3.1'!$H$3:$S$112,9,FALSE),0)</f>
        <v>0</v>
      </c>
      <c r="Z144" s="82">
        <f>IFERROR(VLOOKUP($B144,'[1]DEN3.1'!$H$3:$S$112,10,FALSE),0)</f>
        <v>0</v>
      </c>
      <c r="AA144" s="82">
        <f>IFERROR(VLOOKUP($B144,'[1]DEN3.1'!$H$3:$S$112,11,FALSE),0)</f>
        <v>0</v>
      </c>
      <c r="AB144" s="69"/>
      <c r="AC144" s="69"/>
      <c r="AD144" s="13">
        <f t="shared" si="96"/>
        <v>0</v>
      </c>
    </row>
    <row r="145" spans="1:30" ht="15" thickBot="1" x14ac:dyDescent="0.25">
      <c r="A145" s="87" t="s">
        <v>173</v>
      </c>
      <c r="B145" s="165" t="s">
        <v>169</v>
      </c>
      <c r="C145" s="56"/>
      <c r="D145" s="56"/>
      <c r="E145" s="82">
        <f>IFERROR(VLOOKUP($B145,'[1]NUM3.1'!$H$3:$S$112,2,FALSE),0)</f>
        <v>0</v>
      </c>
      <c r="F145" s="82">
        <f>IFERROR(VLOOKUP($B145,'[1]NUM3.1'!$H$3:$S$112,3,FALSE),0)</f>
        <v>0</v>
      </c>
      <c r="G145" s="82">
        <f>IFERROR(VLOOKUP($B145,'[1]NUM3.1'!$H$3:$S$112,4,FALSE),0)</f>
        <v>0</v>
      </c>
      <c r="H145" s="82">
        <f>IFERROR(VLOOKUP($B145,'[1]NUM3.1'!$H$3:$S$112,5,FALSE),0)</f>
        <v>0</v>
      </c>
      <c r="I145" s="82">
        <f>IFERROR(VLOOKUP($B145,'[1]NUM3.1'!$H$3:$S$112,6,FALSE),0)</f>
        <v>0</v>
      </c>
      <c r="J145" s="82">
        <f>IFERROR(VLOOKUP($B145,'[1]NUM3.1'!$H$3:$S$112,7,FALSE),0)</f>
        <v>0</v>
      </c>
      <c r="K145" s="82">
        <f>IFERROR(VLOOKUP($B145,'[1]NUM3.1'!$H$3:$S$112,8,FALSE),0)</f>
        <v>0</v>
      </c>
      <c r="L145" s="82">
        <f>IFERROR(VLOOKUP($B145,'[1]NUM3.1'!$H$3:$S$112,9,FALSE),0)</f>
        <v>0</v>
      </c>
      <c r="M145" s="82">
        <f>IFERROR(VLOOKUP($B145,'[1]NUM3.1'!$H$3:$S$112,10,FALSE),0)</f>
        <v>0</v>
      </c>
      <c r="N145" s="82">
        <f>IFERROR(VLOOKUP($B145,'[1]NUM3.1'!$H$3:$S$112,11,FALSE),0)</f>
        <v>0</v>
      </c>
      <c r="O145" s="69"/>
      <c r="P145" s="69"/>
      <c r="Q145" s="13">
        <f t="shared" si="95"/>
        <v>0</v>
      </c>
      <c r="R145" s="82">
        <f>IFERROR(VLOOKUP($B145,'[1]DEN3.1'!$H$3:$S$112,2,FALSE),0)</f>
        <v>0</v>
      </c>
      <c r="S145" s="82">
        <f>IFERROR(VLOOKUP($B145,'[1]DEN3.1'!$H$3:$S$112,3,FALSE),0)</f>
        <v>0</v>
      </c>
      <c r="T145" s="82">
        <f>IFERROR(VLOOKUP($B145,'[1]DEN3.1'!$H$3:$S$112,4,FALSE),0)</f>
        <v>0</v>
      </c>
      <c r="U145" s="82">
        <f>IFERROR(VLOOKUP($B145,'[1]DEN3.1'!$H$3:$S$112,5,FALSE),0)</f>
        <v>0</v>
      </c>
      <c r="V145" s="82">
        <f>IFERROR(VLOOKUP($B145,'[1]DEN3.1'!$H$3:$S$112,6,FALSE),0)</f>
        <v>0</v>
      </c>
      <c r="W145" s="82">
        <f>IFERROR(VLOOKUP($B145,'[1]DEN3.1'!$H$3:$S$112,7,FALSE),0)</f>
        <v>0</v>
      </c>
      <c r="X145" s="82">
        <f>IFERROR(VLOOKUP($B145,'[1]DEN3.1'!$H$3:$S$112,8,FALSE),0)</f>
        <v>0</v>
      </c>
      <c r="Y145" s="82">
        <f>IFERROR(VLOOKUP($B145,'[1]DEN3.1'!$H$3:$S$112,9,FALSE),0)</f>
        <v>0</v>
      </c>
      <c r="Z145" s="82">
        <f>IFERROR(VLOOKUP($B145,'[1]DEN3.1'!$H$3:$S$112,10,FALSE),0)</f>
        <v>0</v>
      </c>
      <c r="AA145" s="82">
        <f>IFERROR(VLOOKUP($B145,'[1]DEN3.1'!$H$3:$S$112,11,FALSE),0)</f>
        <v>0</v>
      </c>
      <c r="AB145" s="69"/>
      <c r="AC145" s="69"/>
      <c r="AD145" s="13">
        <f t="shared" si="96"/>
        <v>0</v>
      </c>
    </row>
    <row r="146" spans="1:30" ht="15" thickBot="1" x14ac:dyDescent="0.25">
      <c r="A146" s="87" t="s">
        <v>173</v>
      </c>
      <c r="B146" s="165" t="s">
        <v>170</v>
      </c>
      <c r="C146" s="56"/>
      <c r="D146" s="56"/>
      <c r="E146" s="82">
        <f>IFERROR(VLOOKUP($B146,'[1]NUM3.1'!$H$3:$S$112,2,FALSE),0)</f>
        <v>0</v>
      </c>
      <c r="F146" s="82">
        <f>IFERROR(VLOOKUP($B146,'[1]NUM3.1'!$H$3:$S$112,3,FALSE),0)</f>
        <v>0</v>
      </c>
      <c r="G146" s="82">
        <f>IFERROR(VLOOKUP($B146,'[1]NUM3.1'!$H$3:$S$112,4,FALSE),0)</f>
        <v>0</v>
      </c>
      <c r="H146" s="82">
        <f>IFERROR(VLOOKUP($B146,'[1]NUM3.1'!$H$3:$S$112,5,FALSE),0)</f>
        <v>0</v>
      </c>
      <c r="I146" s="82">
        <f>IFERROR(VLOOKUP($B146,'[1]NUM3.1'!$H$3:$S$112,6,FALSE),0)</f>
        <v>0</v>
      </c>
      <c r="J146" s="82">
        <f>IFERROR(VLOOKUP($B146,'[1]NUM3.1'!$H$3:$S$112,7,FALSE),0)</f>
        <v>0</v>
      </c>
      <c r="K146" s="82">
        <f>IFERROR(VLOOKUP($B146,'[1]NUM3.1'!$H$3:$S$112,8,FALSE),0)</f>
        <v>0</v>
      </c>
      <c r="L146" s="82">
        <f>IFERROR(VLOOKUP($B146,'[1]NUM3.1'!$H$3:$S$112,9,FALSE),0)</f>
        <v>0</v>
      </c>
      <c r="M146" s="82">
        <f>IFERROR(VLOOKUP($B146,'[1]NUM3.1'!$H$3:$S$112,10,FALSE),0)</f>
        <v>0</v>
      </c>
      <c r="N146" s="82">
        <f>IFERROR(VLOOKUP($B146,'[1]NUM3.1'!$H$3:$S$112,11,FALSE),0)</f>
        <v>0</v>
      </c>
      <c r="O146" s="69"/>
      <c r="P146" s="69"/>
      <c r="Q146" s="13">
        <f t="shared" si="95"/>
        <v>0</v>
      </c>
      <c r="R146" s="82">
        <f>IFERROR(VLOOKUP($B146,'[1]DEN3.1'!$H$3:$S$112,2,FALSE),0)</f>
        <v>0</v>
      </c>
      <c r="S146" s="82">
        <f>IFERROR(VLOOKUP($B146,'[1]DEN3.1'!$H$3:$S$112,3,FALSE),0)</f>
        <v>0</v>
      </c>
      <c r="T146" s="82">
        <f>IFERROR(VLOOKUP($B146,'[1]DEN3.1'!$H$3:$S$112,4,FALSE),0)</f>
        <v>0</v>
      </c>
      <c r="U146" s="82">
        <f>IFERROR(VLOOKUP($B146,'[1]DEN3.1'!$H$3:$S$112,5,FALSE),0)</f>
        <v>0</v>
      </c>
      <c r="V146" s="82">
        <f>IFERROR(VLOOKUP($B146,'[1]DEN3.1'!$H$3:$S$112,6,FALSE),0)</f>
        <v>0</v>
      </c>
      <c r="W146" s="82">
        <f>IFERROR(VLOOKUP($B146,'[1]DEN3.1'!$H$3:$S$112,7,FALSE),0)</f>
        <v>0</v>
      </c>
      <c r="X146" s="82">
        <f>IFERROR(VLOOKUP($B146,'[1]DEN3.1'!$H$3:$S$112,8,FALSE),0)</f>
        <v>0</v>
      </c>
      <c r="Y146" s="82">
        <f>IFERROR(VLOOKUP($B146,'[1]DEN3.1'!$H$3:$S$112,9,FALSE),0)</f>
        <v>0</v>
      </c>
      <c r="Z146" s="82">
        <f>IFERROR(VLOOKUP($B146,'[1]DEN3.1'!$H$3:$S$112,10,FALSE),0)</f>
        <v>0</v>
      </c>
      <c r="AA146" s="82">
        <f>IFERROR(VLOOKUP($B146,'[1]DEN3.1'!$H$3:$S$112,11,FALSE),0)</f>
        <v>0</v>
      </c>
      <c r="AB146" s="69"/>
      <c r="AC146" s="69"/>
      <c r="AD146" s="13">
        <f t="shared" si="96"/>
        <v>0</v>
      </c>
    </row>
    <row r="147" spans="1:30" ht="15" thickBot="1" x14ac:dyDescent="0.25">
      <c r="A147" s="87" t="s">
        <v>173</v>
      </c>
      <c r="B147" s="165" t="s">
        <v>171</v>
      </c>
      <c r="C147" s="56"/>
      <c r="D147" s="56"/>
      <c r="E147" s="82">
        <f>IFERROR(VLOOKUP($B147,'[1]NUM3.1'!$H$3:$S$112,2,FALSE),0)</f>
        <v>0</v>
      </c>
      <c r="F147" s="82">
        <f>IFERROR(VLOOKUP($B147,'[1]NUM3.1'!$H$3:$S$112,3,FALSE),0)</f>
        <v>0</v>
      </c>
      <c r="G147" s="82">
        <f>IFERROR(VLOOKUP($B147,'[1]NUM3.1'!$H$3:$S$112,4,FALSE),0)</f>
        <v>0</v>
      </c>
      <c r="H147" s="82">
        <f>IFERROR(VLOOKUP($B147,'[1]NUM3.1'!$H$3:$S$112,5,FALSE),0)</f>
        <v>0</v>
      </c>
      <c r="I147" s="82">
        <f>IFERROR(VLOOKUP($B147,'[1]NUM3.1'!$H$3:$S$112,6,FALSE),0)</f>
        <v>0</v>
      </c>
      <c r="J147" s="82">
        <f>IFERROR(VLOOKUP($B147,'[1]NUM3.1'!$H$3:$S$112,7,FALSE),0)</f>
        <v>0</v>
      </c>
      <c r="K147" s="82">
        <f>IFERROR(VLOOKUP($B147,'[1]NUM3.1'!$H$3:$S$112,8,FALSE),0)</f>
        <v>0</v>
      </c>
      <c r="L147" s="82">
        <f>IFERROR(VLOOKUP($B147,'[1]NUM3.1'!$H$3:$S$112,9,FALSE),0)</f>
        <v>0</v>
      </c>
      <c r="M147" s="82">
        <f>IFERROR(VLOOKUP($B147,'[1]NUM3.1'!$H$3:$S$112,10,FALSE),0)</f>
        <v>0</v>
      </c>
      <c r="N147" s="82">
        <f>IFERROR(VLOOKUP($B147,'[1]NUM3.1'!$H$3:$S$112,11,FALSE),0)</f>
        <v>0</v>
      </c>
      <c r="O147" s="69"/>
      <c r="P147" s="69"/>
      <c r="Q147" s="13">
        <f t="shared" si="95"/>
        <v>0</v>
      </c>
      <c r="R147" s="82">
        <f>IFERROR(VLOOKUP($B147,'[1]DEN3.1'!$H$3:$S$112,2,FALSE),0)</f>
        <v>0</v>
      </c>
      <c r="S147" s="82">
        <f>IFERROR(VLOOKUP($B147,'[1]DEN3.1'!$H$3:$S$112,3,FALSE),0)</f>
        <v>0</v>
      </c>
      <c r="T147" s="82">
        <f>IFERROR(VLOOKUP($B147,'[1]DEN3.1'!$H$3:$S$112,4,FALSE),0)</f>
        <v>0</v>
      </c>
      <c r="U147" s="82">
        <f>IFERROR(VLOOKUP($B147,'[1]DEN3.1'!$H$3:$S$112,5,FALSE),0)</f>
        <v>0</v>
      </c>
      <c r="V147" s="82">
        <f>IFERROR(VLOOKUP($B147,'[1]DEN3.1'!$H$3:$S$112,6,FALSE),0)</f>
        <v>0</v>
      </c>
      <c r="W147" s="82">
        <f>IFERROR(VLOOKUP($B147,'[1]DEN3.1'!$H$3:$S$112,7,FALSE),0)</f>
        <v>0</v>
      </c>
      <c r="X147" s="82">
        <f>IFERROR(VLOOKUP($B147,'[1]DEN3.1'!$H$3:$S$112,8,FALSE),0)</f>
        <v>0</v>
      </c>
      <c r="Y147" s="82">
        <f>IFERROR(VLOOKUP($B147,'[1]DEN3.1'!$H$3:$S$112,9,FALSE),0)</f>
        <v>0</v>
      </c>
      <c r="Z147" s="82">
        <f>IFERROR(VLOOKUP($B147,'[1]DEN3.1'!$H$3:$S$112,10,FALSE),0)</f>
        <v>0</v>
      </c>
      <c r="AA147" s="82">
        <f>IFERROR(VLOOKUP($B147,'[1]DEN3.1'!$H$3:$S$112,11,FALSE),0)</f>
        <v>0</v>
      </c>
      <c r="AB147" s="69"/>
      <c r="AC147" s="69"/>
      <c r="AD147" s="13">
        <f t="shared" si="96"/>
        <v>0</v>
      </c>
    </row>
    <row r="148" spans="1:30" ht="15" thickBot="1" x14ac:dyDescent="0.25">
      <c r="A148" s="87" t="s">
        <v>173</v>
      </c>
      <c r="B148" s="165" t="s">
        <v>172</v>
      </c>
      <c r="C148" s="56"/>
      <c r="D148" s="56"/>
      <c r="E148" s="82">
        <f>IFERROR(VLOOKUP($B148,'[1]NUM3.1'!$H$3:$S$112,2,FALSE),0)</f>
        <v>0</v>
      </c>
      <c r="F148" s="82">
        <f>IFERROR(VLOOKUP($B148,'[1]NUM3.1'!$H$3:$S$112,3,FALSE),0)</f>
        <v>0</v>
      </c>
      <c r="G148" s="82">
        <f>IFERROR(VLOOKUP($B148,'[1]NUM3.1'!$H$3:$S$112,4,FALSE),0)</f>
        <v>0</v>
      </c>
      <c r="H148" s="82">
        <f>IFERROR(VLOOKUP($B148,'[1]NUM3.1'!$H$3:$S$112,5,FALSE),0)</f>
        <v>0</v>
      </c>
      <c r="I148" s="82">
        <f>IFERROR(VLOOKUP($B148,'[1]NUM3.1'!$H$3:$S$112,6,FALSE),0)</f>
        <v>0</v>
      </c>
      <c r="J148" s="82">
        <f>IFERROR(VLOOKUP($B148,'[1]NUM3.1'!$H$3:$S$112,7,FALSE),0)</f>
        <v>0</v>
      </c>
      <c r="K148" s="82">
        <f>IFERROR(VLOOKUP($B148,'[1]NUM3.1'!$H$3:$S$112,8,FALSE),0)</f>
        <v>0</v>
      </c>
      <c r="L148" s="82">
        <f>IFERROR(VLOOKUP($B148,'[1]NUM3.1'!$H$3:$S$112,9,FALSE),0)</f>
        <v>0</v>
      </c>
      <c r="M148" s="82">
        <f>IFERROR(VLOOKUP($B148,'[1]NUM3.1'!$H$3:$S$112,10,FALSE),0)</f>
        <v>0</v>
      </c>
      <c r="N148" s="82">
        <f>IFERROR(VLOOKUP($B148,'[1]NUM3.1'!$H$3:$S$112,11,FALSE),0)</f>
        <v>0</v>
      </c>
      <c r="O148" s="69"/>
      <c r="P148" s="69"/>
      <c r="Q148" s="13">
        <f>SUM(E148:P148)</f>
        <v>0</v>
      </c>
      <c r="R148" s="82">
        <f>IFERROR(VLOOKUP($B148,'[1]DEN3.1'!$H$3:$S$112,2,FALSE),0)</f>
        <v>0</v>
      </c>
      <c r="S148" s="82">
        <f>IFERROR(VLOOKUP($B148,'[1]DEN3.1'!$H$3:$S$112,3,FALSE),0)</f>
        <v>0</v>
      </c>
      <c r="T148" s="82">
        <f>IFERROR(VLOOKUP($B148,'[1]DEN3.1'!$H$3:$S$112,4,FALSE),0)</f>
        <v>0</v>
      </c>
      <c r="U148" s="82">
        <f>IFERROR(VLOOKUP($B148,'[1]DEN3.1'!$H$3:$S$112,5,FALSE),0)</f>
        <v>0</v>
      </c>
      <c r="V148" s="82">
        <f>IFERROR(VLOOKUP($B148,'[1]DEN3.1'!$H$3:$S$112,6,FALSE),0)</f>
        <v>0</v>
      </c>
      <c r="W148" s="82">
        <f>IFERROR(VLOOKUP($B148,'[1]DEN3.1'!$H$3:$S$112,7,FALSE),0)</f>
        <v>0</v>
      </c>
      <c r="X148" s="82">
        <f>IFERROR(VLOOKUP($B148,'[1]DEN3.1'!$H$3:$S$112,8,FALSE),0)</f>
        <v>0</v>
      </c>
      <c r="Y148" s="82">
        <f>IFERROR(VLOOKUP($B148,'[1]DEN3.1'!$H$3:$S$112,9,FALSE),0)</f>
        <v>0</v>
      </c>
      <c r="Z148" s="82">
        <f>IFERROR(VLOOKUP($B148,'[1]DEN3.1'!$H$3:$S$112,10,FALSE),0)</f>
        <v>0</v>
      </c>
      <c r="AA148" s="82">
        <f>IFERROR(VLOOKUP($B148,'[1]DEN3.1'!$H$3:$S$112,11,FALSE),0)</f>
        <v>0</v>
      </c>
      <c r="AB148" s="69"/>
      <c r="AC148" s="69"/>
      <c r="AD148" s="13">
        <f t="shared" si="96"/>
        <v>0</v>
      </c>
    </row>
    <row r="149" spans="1:30" ht="15" thickBot="1" x14ac:dyDescent="0.25">
      <c r="A149" s="333" t="s">
        <v>184</v>
      </c>
      <c r="B149" s="334"/>
      <c r="C149" s="250">
        <f>+D149/Metas!H94</f>
        <v>1.0204081632653059</v>
      </c>
      <c r="D149" s="15">
        <f>+Q149/AD149</f>
        <v>1</v>
      </c>
      <c r="E149" s="48">
        <f>SUM(E142:E148)</f>
        <v>0</v>
      </c>
      <c r="F149" s="48">
        <f t="shared" ref="F149:P149" si="97">SUM(F142:F148)</f>
        <v>0</v>
      </c>
      <c r="G149" s="48">
        <f t="shared" si="97"/>
        <v>0</v>
      </c>
      <c r="H149" s="48">
        <f t="shared" si="97"/>
        <v>0</v>
      </c>
      <c r="I149" s="48">
        <f t="shared" ref="I149:J149" si="98">SUM(I142:I148)</f>
        <v>1</v>
      </c>
      <c r="J149" s="48">
        <f t="shared" si="98"/>
        <v>0</v>
      </c>
      <c r="K149" s="48">
        <f t="shared" ref="K149:L149" si="99">SUM(K142:K148)</f>
        <v>0</v>
      </c>
      <c r="L149" s="48">
        <f t="shared" si="99"/>
        <v>0</v>
      </c>
      <c r="M149" s="48">
        <f t="shared" si="97"/>
        <v>3</v>
      </c>
      <c r="N149" s="48">
        <f t="shared" ref="N149" si="100">SUM(N142:N148)</f>
        <v>0</v>
      </c>
      <c r="O149" s="48">
        <f t="shared" si="97"/>
        <v>0</v>
      </c>
      <c r="P149" s="48">
        <f t="shared" si="97"/>
        <v>0</v>
      </c>
      <c r="Q149" s="10">
        <f>SUM(Q142:Q148)</f>
        <v>4</v>
      </c>
      <c r="R149" s="48">
        <f t="shared" ref="R149:AC149" si="101">SUM(R142:R148)</f>
        <v>0</v>
      </c>
      <c r="S149" s="48">
        <f t="shared" si="101"/>
        <v>0</v>
      </c>
      <c r="T149" s="48">
        <f t="shared" si="101"/>
        <v>0</v>
      </c>
      <c r="U149" s="48">
        <f t="shared" si="101"/>
        <v>0</v>
      </c>
      <c r="V149" s="48">
        <f t="shared" ref="V149:W149" si="102">SUM(V142:V148)</f>
        <v>1</v>
      </c>
      <c r="W149" s="48">
        <f t="shared" si="102"/>
        <v>0</v>
      </c>
      <c r="X149" s="48">
        <f t="shared" ref="X149:Y149" si="103">SUM(X142:X148)</f>
        <v>0</v>
      </c>
      <c r="Y149" s="48">
        <f t="shared" si="103"/>
        <v>0</v>
      </c>
      <c r="Z149" s="48">
        <f t="shared" ref="Z149:AA149" si="104">SUM(Z142:Z148)</f>
        <v>3</v>
      </c>
      <c r="AA149" s="48">
        <f t="shared" si="104"/>
        <v>0</v>
      </c>
      <c r="AB149" s="48">
        <f t="shared" si="101"/>
        <v>0</v>
      </c>
      <c r="AC149" s="48">
        <f t="shared" si="101"/>
        <v>0</v>
      </c>
      <c r="AD149" s="10">
        <f>SUM(AD142:AD148)</f>
        <v>4</v>
      </c>
    </row>
    <row r="150" spans="1:30" ht="15" x14ac:dyDescent="0.25">
      <c r="B150" s="100" t="s">
        <v>189</v>
      </c>
      <c r="C150" s="262"/>
      <c r="D150" s="76"/>
      <c r="E150" s="69">
        <f>+E25+E37+E48+E62+E73+E79+E90+E109+E122+E136+E141+E149</f>
        <v>187</v>
      </c>
      <c r="F150" s="69">
        <f>+F25+F37+F48+F62+F73+F79+F90+F109+F122+F136+F141+F149</f>
        <v>165</v>
      </c>
      <c r="G150" s="69">
        <f>+G25+G37+G48+G62+G73+G79+G90+G109+G122+G136+G141+G149</f>
        <v>209</v>
      </c>
      <c r="H150" s="69">
        <f>+H25+H37+H48+H62+H73+H79+H90+H109+H122+H136+H141+H149</f>
        <v>201</v>
      </c>
      <c r="I150" s="69">
        <f t="shared" ref="I150:J150" si="105">+I25+I37+I48+I62+I73+I79+I90+I109+I122+I136+I141+I149</f>
        <v>168</v>
      </c>
      <c r="J150" s="69">
        <f t="shared" si="105"/>
        <v>204</v>
      </c>
      <c r="K150" s="69">
        <f t="shared" ref="K150:L150" si="106">+K25+K37+K48+K62+K73+K79+K90+K109+K122+K136+K141+K149</f>
        <v>210</v>
      </c>
      <c r="L150" s="69">
        <f t="shared" si="106"/>
        <v>175</v>
      </c>
      <c r="M150" s="69">
        <f t="shared" ref="M150:U150" si="107">+M25+M37+M48+M62+M73+M79+M90+M109+M122+M136+M141+M149</f>
        <v>156</v>
      </c>
      <c r="N150" s="69">
        <f t="shared" ref="N150" si="108">+N25+N37+N48+N62+N73+N79+N90+N109+N122+N136+N141+N149</f>
        <v>174</v>
      </c>
      <c r="O150" s="69">
        <f t="shared" si="107"/>
        <v>0</v>
      </c>
      <c r="P150" s="69">
        <f t="shared" si="107"/>
        <v>0</v>
      </c>
      <c r="Q150" s="61">
        <f t="shared" si="107"/>
        <v>1849</v>
      </c>
      <c r="R150" s="69">
        <f t="shared" si="107"/>
        <v>187</v>
      </c>
      <c r="S150" s="69">
        <f t="shared" si="107"/>
        <v>165</v>
      </c>
      <c r="T150" s="69">
        <f t="shared" si="107"/>
        <v>212</v>
      </c>
      <c r="U150" s="69">
        <f t="shared" si="107"/>
        <v>201</v>
      </c>
      <c r="V150" s="69">
        <f t="shared" ref="V150:W150" si="109">+V25+V37+V48+V62+V73+V79+V90+V109+V122+V136+V141+V149</f>
        <v>169</v>
      </c>
      <c r="W150" s="69">
        <f t="shared" si="109"/>
        <v>204</v>
      </c>
      <c r="X150" s="69">
        <f t="shared" ref="X150:Y150" si="110">+X25+X37+X48+X62+X73+X79+X90+X109+X122+X136+X141+X149</f>
        <v>210</v>
      </c>
      <c r="Y150" s="69">
        <f t="shared" si="110"/>
        <v>175</v>
      </c>
      <c r="Z150" s="69">
        <f t="shared" ref="Z150:AA150" si="111">+Z25+Z37+Z48+Z62+Z73+Z79+Z90+Z109+Z122+Z136+Z141+Z149</f>
        <v>156</v>
      </c>
      <c r="AA150" s="69">
        <f t="shared" si="111"/>
        <v>176</v>
      </c>
      <c r="AB150" s="69">
        <f>+AB25+AB37+AB48+AB62+AB73+AB79+AB90+AB109+AB122+AB136+AB141+AB149</f>
        <v>0</v>
      </c>
      <c r="AC150" s="69">
        <f>+AC25+AC37+AC48+AC62+AC73+AC79+AC90+AC109+AC122+AC136+AC141+AC149</f>
        <v>0</v>
      </c>
      <c r="AD150" s="61">
        <f>+AD25+AD37+AD48+AD62+AD73+AD79+AD90+AD109+AD122+AD136+AD141+AD149</f>
        <v>1855</v>
      </c>
    </row>
    <row r="151" spans="1:30" x14ac:dyDescent="0.2">
      <c r="C151" s="259"/>
      <c r="D151" s="79"/>
    </row>
  </sheetData>
  <mergeCells count="21">
    <mergeCell ref="A136:B136"/>
    <mergeCell ref="A141:B141"/>
    <mergeCell ref="A149:B149"/>
    <mergeCell ref="A48:B48"/>
    <mergeCell ref="A62:B62"/>
    <mergeCell ref="A73:B73"/>
    <mergeCell ref="A79:B79"/>
    <mergeCell ref="A90:B90"/>
    <mergeCell ref="A109:B109"/>
    <mergeCell ref="A25:B25"/>
    <mergeCell ref="A37:B37"/>
    <mergeCell ref="A1:A10"/>
    <mergeCell ref="A122:B122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3" style="87" bestFit="1" customWidth="1"/>
    <col min="2" max="2" width="52.140625" style="87" bestFit="1" customWidth="1"/>
    <col min="3" max="3" width="14.42578125" style="58" customWidth="1"/>
    <col min="4" max="4" width="10" style="55" bestFit="1" customWidth="1"/>
    <col min="5" max="14" width="12.42578125" style="67" bestFit="1" customWidth="1"/>
    <col min="15" max="15" width="9.7109375" style="67" bestFit="1" customWidth="1"/>
    <col min="16" max="16" width="10.28515625" style="67" bestFit="1" customWidth="1"/>
    <col min="17" max="17" width="12.5703125" style="67" bestFit="1" customWidth="1"/>
    <col min="18" max="18" width="14.140625" style="55" customWidth="1"/>
    <col min="19" max="19" width="15.7109375" style="55" customWidth="1"/>
    <col min="20" max="16384" width="11.42578125" style="55"/>
  </cols>
  <sheetData>
    <row r="1" spans="1:19" s="123" customFormat="1" ht="81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350" t="s">
        <v>328</v>
      </c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2"/>
    </row>
    <row r="2" spans="1:19" s="123" customFormat="1" ht="15" thickTop="1" x14ac:dyDescent="0.2">
      <c r="A2" s="336"/>
      <c r="B2" s="338"/>
      <c r="C2" s="305"/>
      <c r="D2" s="331"/>
      <c r="E2" s="320" t="s">
        <v>2</v>
      </c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53" t="s">
        <v>3</v>
      </c>
      <c r="S2" s="354"/>
    </row>
    <row r="3" spans="1:19" s="123" customFormat="1" x14ac:dyDescent="0.2">
      <c r="A3" s="336"/>
      <c r="B3" s="338"/>
      <c r="C3" s="305"/>
      <c r="D3" s="331"/>
      <c r="E3" s="320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53"/>
      <c r="S3" s="354"/>
    </row>
    <row r="4" spans="1:19" s="123" customFormat="1" x14ac:dyDescent="0.2">
      <c r="A4" s="336"/>
      <c r="B4" s="338"/>
      <c r="C4" s="305"/>
      <c r="D4" s="331"/>
      <c r="E4" s="320"/>
      <c r="F4" s="321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353"/>
      <c r="S4" s="354"/>
    </row>
    <row r="5" spans="1:19" s="123" customFormat="1" x14ac:dyDescent="0.2">
      <c r="A5" s="336"/>
      <c r="B5" s="338"/>
      <c r="C5" s="305"/>
      <c r="D5" s="331"/>
      <c r="E5" s="320"/>
      <c r="F5" s="321"/>
      <c r="G5" s="321"/>
      <c r="H5" s="321"/>
      <c r="I5" s="321"/>
      <c r="J5" s="321"/>
      <c r="K5" s="321"/>
      <c r="L5" s="321"/>
      <c r="M5" s="321"/>
      <c r="N5" s="321"/>
      <c r="O5" s="321"/>
      <c r="P5" s="321"/>
      <c r="Q5" s="321"/>
      <c r="R5" s="353"/>
      <c r="S5" s="354"/>
    </row>
    <row r="6" spans="1:19" s="123" customFormat="1" x14ac:dyDescent="0.2">
      <c r="A6" s="336"/>
      <c r="B6" s="338"/>
      <c r="C6" s="305"/>
      <c r="D6" s="331"/>
      <c r="E6" s="320"/>
      <c r="F6" s="321"/>
      <c r="G6" s="321"/>
      <c r="H6" s="321"/>
      <c r="I6" s="321"/>
      <c r="J6" s="321"/>
      <c r="K6" s="321"/>
      <c r="L6" s="321"/>
      <c r="M6" s="321"/>
      <c r="N6" s="321"/>
      <c r="O6" s="321"/>
      <c r="P6" s="321"/>
      <c r="Q6" s="321"/>
      <c r="R6" s="353"/>
      <c r="S6" s="354"/>
    </row>
    <row r="7" spans="1:19" s="123" customFormat="1" x14ac:dyDescent="0.2">
      <c r="A7" s="336"/>
      <c r="B7" s="338"/>
      <c r="C7" s="305"/>
      <c r="D7" s="331"/>
      <c r="E7" s="320"/>
      <c r="F7" s="321"/>
      <c r="G7" s="321"/>
      <c r="H7" s="321"/>
      <c r="I7" s="321"/>
      <c r="J7" s="321"/>
      <c r="K7" s="321"/>
      <c r="L7" s="321"/>
      <c r="M7" s="321"/>
      <c r="N7" s="321"/>
      <c r="O7" s="321"/>
      <c r="P7" s="321"/>
      <c r="Q7" s="321"/>
      <c r="R7" s="353"/>
      <c r="S7" s="354"/>
    </row>
    <row r="8" spans="1:19" s="123" customFormat="1" x14ac:dyDescent="0.2">
      <c r="A8" s="336"/>
      <c r="B8" s="338"/>
      <c r="C8" s="305"/>
      <c r="D8" s="331"/>
      <c r="E8" s="320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53"/>
      <c r="S8" s="354"/>
    </row>
    <row r="9" spans="1:19" s="123" customFormat="1" ht="15" thickBot="1" x14ac:dyDescent="0.25">
      <c r="A9" s="336"/>
      <c r="B9" s="338"/>
      <c r="C9" s="305"/>
      <c r="D9" s="331"/>
      <c r="E9" s="322"/>
      <c r="F9" s="323"/>
      <c r="G9" s="323"/>
      <c r="H9" s="323"/>
      <c r="I9" s="323"/>
      <c r="J9" s="323"/>
      <c r="K9" s="323"/>
      <c r="L9" s="323"/>
      <c r="M9" s="323"/>
      <c r="N9" s="323"/>
      <c r="O9" s="323"/>
      <c r="P9" s="323"/>
      <c r="Q9" s="323"/>
      <c r="R9" s="355"/>
      <c r="S9" s="356"/>
    </row>
    <row r="10" spans="1:19" s="123" customFormat="1" ht="27" customHeight="1" thickTop="1" thickBot="1" x14ac:dyDescent="0.25">
      <c r="A10" s="337"/>
      <c r="B10" s="306"/>
      <c r="C10" s="305"/>
      <c r="D10" s="332"/>
      <c r="E10" s="327" t="s">
        <v>329</v>
      </c>
      <c r="F10" s="327"/>
      <c r="G10" s="327"/>
      <c r="H10" s="327"/>
      <c r="I10" s="327"/>
      <c r="J10" s="327"/>
      <c r="K10" s="327"/>
      <c r="L10" s="327"/>
      <c r="M10" s="327"/>
      <c r="N10" s="327"/>
      <c r="O10" s="327"/>
      <c r="P10" s="327"/>
      <c r="Q10" s="327"/>
      <c r="R10" s="357" t="s">
        <v>330</v>
      </c>
      <c r="S10" s="358"/>
    </row>
    <row r="11" spans="1:19" s="123" customFormat="1" ht="15" thickBot="1" x14ac:dyDescent="0.25">
      <c r="A11" s="132"/>
      <c r="B11" s="132"/>
      <c r="C11" s="306"/>
      <c r="D11" s="126" t="s">
        <v>188</v>
      </c>
      <c r="E11" s="133" t="s">
        <v>4</v>
      </c>
      <c r="F11" s="133" t="s">
        <v>5</v>
      </c>
      <c r="G11" s="133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3" t="s">
        <v>15</v>
      </c>
      <c r="Q11" s="134" t="s">
        <v>16</v>
      </c>
      <c r="R11" s="359"/>
      <c r="S11" s="360"/>
    </row>
    <row r="12" spans="1:19" ht="15" thickBot="1" x14ac:dyDescent="0.25">
      <c r="A12" s="87" t="s">
        <v>52</v>
      </c>
      <c r="B12" s="165" t="s">
        <v>39</v>
      </c>
      <c r="C12" s="56"/>
      <c r="D12" s="56"/>
      <c r="E12" s="91">
        <f>VLOOKUP($B12,[1]NUM5!$H$3:$S$180,2,FALSE)</f>
        <v>1710</v>
      </c>
      <c r="F12" s="91">
        <f>VLOOKUP($B12,[1]NUM5!$H$3:$S$180,3,FALSE)</f>
        <v>1894</v>
      </c>
      <c r="G12" s="91">
        <f>VLOOKUP($B12,[1]NUM5!$H$3:$S$180,4,FALSE)</f>
        <v>2132</v>
      </c>
      <c r="H12" s="91">
        <f>VLOOKUP($B12,[1]NUM5!$H$3:$S$180,5,FALSE)</f>
        <v>1931</v>
      </c>
      <c r="I12" s="91">
        <f>VLOOKUP($B12,[1]NUM5!$H$3:$S$180,6,FALSE)</f>
        <v>1696</v>
      </c>
      <c r="J12" s="91">
        <f>VLOOKUP($B12,[1]NUM5!$H$3:$S$180,7,FALSE)</f>
        <v>1679</v>
      </c>
      <c r="K12" s="91">
        <f>VLOOKUP($B12,[1]NUM5!$H$3:$S$180,8,FALSE)</f>
        <v>1682</v>
      </c>
      <c r="L12" s="91">
        <f>VLOOKUP($B12,[1]NUM5!$H$3:$S$180,9,FALSE)</f>
        <v>1587</v>
      </c>
      <c r="M12" s="91">
        <f>VLOOKUP($B12,[1]NUM5!$H$3:$S$180,10,FALSE)</f>
        <v>1851</v>
      </c>
      <c r="N12" s="91">
        <f>VLOOKUP($B12,[1]NUM5!$H$3:$S$180,11,FALSE)</f>
        <v>1605</v>
      </c>
      <c r="O12" s="98"/>
      <c r="P12" s="98"/>
      <c r="Q12" s="13">
        <f>SUM(E12:P12)</f>
        <v>17767</v>
      </c>
    </row>
    <row r="13" spans="1:19" ht="15" thickBot="1" x14ac:dyDescent="0.25">
      <c r="A13" s="87" t="s">
        <v>52</v>
      </c>
      <c r="B13" s="165" t="s">
        <v>40</v>
      </c>
      <c r="C13" s="56"/>
      <c r="D13" s="56"/>
      <c r="E13" s="91">
        <f>VLOOKUP($B13,[1]NUM5!$H$3:$S$180,2,FALSE)</f>
        <v>1864</v>
      </c>
      <c r="F13" s="91">
        <f>VLOOKUP($B13,[1]NUM5!$H$3:$S$180,3,FALSE)</f>
        <v>1858</v>
      </c>
      <c r="G13" s="91">
        <f>VLOOKUP($B13,[1]NUM5!$H$3:$S$180,4,FALSE)</f>
        <v>1546</v>
      </c>
      <c r="H13" s="91">
        <f>VLOOKUP($B13,[1]NUM5!$H$3:$S$180,5,FALSE)</f>
        <v>1451</v>
      </c>
      <c r="I13" s="91">
        <f>VLOOKUP($B13,[1]NUM5!$H$3:$S$180,6,FALSE)</f>
        <v>1724</v>
      </c>
      <c r="J13" s="91">
        <f>VLOOKUP($B13,[1]NUM5!$H$3:$S$180,7,FALSE)</f>
        <v>1596</v>
      </c>
      <c r="K13" s="91">
        <f>VLOOKUP($B13,[1]NUM5!$H$3:$S$180,8,FALSE)</f>
        <v>1953</v>
      </c>
      <c r="L13" s="91">
        <f>VLOOKUP($B13,[1]NUM5!$H$3:$S$180,9,FALSE)</f>
        <v>2398</v>
      </c>
      <c r="M13" s="91">
        <f>VLOOKUP($B13,[1]NUM5!$H$3:$S$180,10,FALSE)</f>
        <v>1812</v>
      </c>
      <c r="N13" s="91">
        <f>VLOOKUP($B13,[1]NUM5!$H$3:$S$180,11,FALSE)</f>
        <v>2233</v>
      </c>
      <c r="O13" s="98"/>
      <c r="Q13" s="13">
        <f t="shared" ref="Q13:Q24" si="0">SUM(E13:P13)</f>
        <v>18435</v>
      </c>
    </row>
    <row r="14" spans="1:19" ht="15" thickBot="1" x14ac:dyDescent="0.25">
      <c r="A14" s="87" t="s">
        <v>52</v>
      </c>
      <c r="B14" s="165" t="s">
        <v>41</v>
      </c>
      <c r="C14" s="56"/>
      <c r="D14" s="56"/>
      <c r="E14" s="91">
        <f>VLOOKUP($B14,[1]NUM5!$H$3:$S$180,2,FALSE)</f>
        <v>1873</v>
      </c>
      <c r="F14" s="91">
        <f>VLOOKUP($B14,[1]NUM5!$H$3:$S$180,3,FALSE)</f>
        <v>2128</v>
      </c>
      <c r="G14" s="91">
        <f>VLOOKUP($B14,[1]NUM5!$H$3:$S$180,4,FALSE)</f>
        <v>2688</v>
      </c>
      <c r="H14" s="91">
        <f>VLOOKUP($B14,[1]NUM5!$H$3:$S$180,5,FALSE)</f>
        <v>2041</v>
      </c>
      <c r="I14" s="91">
        <f>VLOOKUP($B14,[1]NUM5!$H$3:$S$180,6,FALSE)</f>
        <v>2227</v>
      </c>
      <c r="J14" s="91">
        <f>VLOOKUP($B14,[1]NUM5!$H$3:$S$180,7,FALSE)</f>
        <v>1983</v>
      </c>
      <c r="K14" s="91">
        <f>VLOOKUP($B14,[1]NUM5!$H$3:$S$180,8,FALSE)</f>
        <v>2283</v>
      </c>
      <c r="L14" s="91">
        <f>VLOOKUP($B14,[1]NUM5!$H$3:$S$180,9,FALSE)</f>
        <v>2206</v>
      </c>
      <c r="M14" s="91">
        <f>VLOOKUP($B14,[1]NUM5!$H$3:$S$180,10,FALSE)</f>
        <v>1619</v>
      </c>
      <c r="N14" s="91">
        <f>VLOOKUP($B14,[1]NUM5!$H$3:$S$180,11,FALSE)</f>
        <v>1770</v>
      </c>
      <c r="O14" s="98"/>
      <c r="Q14" s="13">
        <f t="shared" si="0"/>
        <v>20818</v>
      </c>
    </row>
    <row r="15" spans="1:19" ht="15" thickBot="1" x14ac:dyDescent="0.25">
      <c r="A15" s="87" t="s">
        <v>52</v>
      </c>
      <c r="B15" s="165" t="s">
        <v>42</v>
      </c>
      <c r="C15" s="56"/>
      <c r="D15" s="56"/>
      <c r="E15" s="91">
        <f>VLOOKUP($B15,[1]NUM5!$H$3:$S$180,2,FALSE)</f>
        <v>1783</v>
      </c>
      <c r="F15" s="91">
        <f>VLOOKUP($B15,[1]NUM5!$H$3:$S$180,3,FALSE)</f>
        <v>1635</v>
      </c>
      <c r="G15" s="91">
        <f>VLOOKUP($B15,[1]NUM5!$H$3:$S$180,4,FALSE)</f>
        <v>1759</v>
      </c>
      <c r="H15" s="91">
        <f>VLOOKUP($B15,[1]NUM5!$H$3:$S$180,5,FALSE)</f>
        <v>2228</v>
      </c>
      <c r="I15" s="91">
        <f>VLOOKUP($B15,[1]NUM5!$H$3:$S$180,6,FALSE)</f>
        <v>2441</v>
      </c>
      <c r="J15" s="91">
        <f>VLOOKUP($B15,[1]NUM5!$H$3:$S$180,7,FALSE)</f>
        <v>2090</v>
      </c>
      <c r="K15" s="91">
        <f>VLOOKUP($B15,[1]NUM5!$H$3:$S$180,8,FALSE)</f>
        <v>1906</v>
      </c>
      <c r="L15" s="91">
        <f>VLOOKUP($B15,[1]NUM5!$H$3:$S$180,9,FALSE)</f>
        <v>2132</v>
      </c>
      <c r="M15" s="91">
        <f>VLOOKUP($B15,[1]NUM5!$H$3:$S$180,10,FALSE)</f>
        <v>1746</v>
      </c>
      <c r="N15" s="91">
        <f>VLOOKUP($B15,[1]NUM5!$H$3:$S$180,11,FALSE)</f>
        <v>2124</v>
      </c>
      <c r="O15" s="98"/>
      <c r="Q15" s="13">
        <f t="shared" si="0"/>
        <v>19844</v>
      </c>
    </row>
    <row r="16" spans="1:19" ht="15" thickBot="1" x14ac:dyDescent="0.25">
      <c r="A16" s="87" t="s">
        <v>52</v>
      </c>
      <c r="B16" s="165" t="s">
        <v>43</v>
      </c>
      <c r="C16" s="59"/>
      <c r="D16" s="56"/>
      <c r="E16" s="91">
        <f>VLOOKUP($B16,[1]NUM5!$H$3:$S$180,2,FALSE)</f>
        <v>2012</v>
      </c>
      <c r="F16" s="91">
        <f>VLOOKUP($B16,[1]NUM5!$H$3:$S$180,3,FALSE)</f>
        <v>2276</v>
      </c>
      <c r="G16" s="91">
        <f>VLOOKUP($B16,[1]NUM5!$H$3:$S$180,4,FALSE)</f>
        <v>2657</v>
      </c>
      <c r="H16" s="91">
        <f>VLOOKUP($B16,[1]NUM5!$H$3:$S$180,5,FALSE)</f>
        <v>1905</v>
      </c>
      <c r="I16" s="91">
        <f>VLOOKUP($B16,[1]NUM5!$H$3:$S$180,6,FALSE)</f>
        <v>3371</v>
      </c>
      <c r="J16" s="91">
        <f>VLOOKUP($B16,[1]NUM5!$H$3:$S$180,7,FALSE)</f>
        <v>3501</v>
      </c>
      <c r="K16" s="91">
        <f>VLOOKUP($B16,[1]NUM5!$H$3:$S$180,8,FALSE)</f>
        <v>2758</v>
      </c>
      <c r="L16" s="91">
        <f>VLOOKUP($B16,[1]NUM5!$H$3:$S$180,9,FALSE)</f>
        <v>2748</v>
      </c>
      <c r="M16" s="91">
        <f>VLOOKUP($B16,[1]NUM5!$H$3:$S$180,10,FALSE)</f>
        <v>2138</v>
      </c>
      <c r="N16" s="91">
        <f>VLOOKUP($B16,[1]NUM5!$H$3:$S$180,11,FALSE)</f>
        <v>2934</v>
      </c>
      <c r="O16" s="98"/>
      <c r="Q16" s="13">
        <f t="shared" si="0"/>
        <v>26300</v>
      </c>
    </row>
    <row r="17" spans="1:21" ht="15" thickBot="1" x14ac:dyDescent="0.25">
      <c r="A17" s="87" t="s">
        <v>52</v>
      </c>
      <c r="B17" s="165" t="s">
        <v>44</v>
      </c>
      <c r="C17" s="56"/>
      <c r="D17" s="56"/>
      <c r="E17" s="91">
        <f>VLOOKUP($B17,[1]NUM5!$H$3:$S$180,2,FALSE)</f>
        <v>1556</v>
      </c>
      <c r="F17" s="91">
        <f>VLOOKUP($B17,[1]NUM5!$H$3:$S$180,3,FALSE)</f>
        <v>1284</v>
      </c>
      <c r="G17" s="91">
        <f>VLOOKUP($B17,[1]NUM5!$H$3:$S$180,4,FALSE)</f>
        <v>1561</v>
      </c>
      <c r="H17" s="91">
        <f>VLOOKUP($B17,[1]NUM5!$H$3:$S$180,5,FALSE)</f>
        <v>1066</v>
      </c>
      <c r="I17" s="91">
        <f>VLOOKUP($B17,[1]NUM5!$H$3:$S$180,6,FALSE)</f>
        <v>1705</v>
      </c>
      <c r="J17" s="91">
        <f>VLOOKUP($B17,[1]NUM5!$H$3:$S$180,7,FALSE)</f>
        <v>1585</v>
      </c>
      <c r="K17" s="91">
        <f>VLOOKUP($B17,[1]NUM5!$H$3:$S$180,8,FALSE)</f>
        <v>1767</v>
      </c>
      <c r="L17" s="91">
        <f>VLOOKUP($B17,[1]NUM5!$H$3:$S$180,9,FALSE)</f>
        <v>1648</v>
      </c>
      <c r="M17" s="91">
        <f>VLOOKUP($B17,[1]NUM5!$H$3:$S$180,10,FALSE)</f>
        <v>1340</v>
      </c>
      <c r="N17" s="91">
        <f>VLOOKUP($B17,[1]NUM5!$H$3:$S$180,11,FALSE)</f>
        <v>1476</v>
      </c>
      <c r="O17" s="98"/>
      <c r="Q17" s="13">
        <f t="shared" si="0"/>
        <v>14988</v>
      </c>
    </row>
    <row r="18" spans="1:21" ht="15" thickBot="1" x14ac:dyDescent="0.25">
      <c r="A18" s="87" t="s">
        <v>52</v>
      </c>
      <c r="B18" s="165" t="s">
        <v>45</v>
      </c>
      <c r="C18" s="56"/>
      <c r="D18" s="56"/>
      <c r="E18" s="91">
        <f>VLOOKUP($B18,[1]NUM5!$H$3:$S$180,2,FALSE)</f>
        <v>218</v>
      </c>
      <c r="F18" s="91">
        <f>VLOOKUP($B18,[1]NUM5!$H$3:$S$180,3,FALSE)</f>
        <v>270</v>
      </c>
      <c r="G18" s="91">
        <f>VLOOKUP($B18,[1]NUM5!$H$3:$S$180,4,FALSE)</f>
        <v>415</v>
      </c>
      <c r="H18" s="91">
        <f>VLOOKUP($B18,[1]NUM5!$H$3:$S$180,5,FALSE)</f>
        <v>231</v>
      </c>
      <c r="I18" s="91">
        <f>VLOOKUP($B18,[1]NUM5!$H$3:$S$180,6,FALSE)</f>
        <v>287</v>
      </c>
      <c r="J18" s="91">
        <f>VLOOKUP($B18,[1]NUM5!$H$3:$S$180,7,FALSE)</f>
        <v>296</v>
      </c>
      <c r="K18" s="91">
        <f>VLOOKUP($B18,[1]NUM5!$H$3:$S$180,8,FALSE)</f>
        <v>373</v>
      </c>
      <c r="L18" s="91">
        <f>VLOOKUP($B18,[1]NUM5!$H$3:$S$180,9,FALSE)</f>
        <v>324</v>
      </c>
      <c r="M18" s="91">
        <f>VLOOKUP($B18,[1]NUM5!$H$3:$S$180,10,FALSE)</f>
        <v>226</v>
      </c>
      <c r="N18" s="91">
        <f>VLOOKUP($B18,[1]NUM5!$H$3:$S$180,11,FALSE)</f>
        <v>225</v>
      </c>
      <c r="O18" s="98"/>
      <c r="Q18" s="13">
        <f t="shared" si="0"/>
        <v>2865</v>
      </c>
    </row>
    <row r="19" spans="1:21" ht="15" thickBot="1" x14ac:dyDescent="0.25">
      <c r="A19" s="87" t="s">
        <v>52</v>
      </c>
      <c r="B19" s="165" t="s">
        <v>46</v>
      </c>
      <c r="C19" s="56"/>
      <c r="D19" s="56"/>
      <c r="E19" s="91">
        <f>VLOOKUP($B19,[1]NUM5!$H$3:$S$180,2,FALSE)</f>
        <v>27</v>
      </c>
      <c r="F19" s="91">
        <f>VLOOKUP($B19,[1]NUM5!$H$3:$S$180,3,FALSE)</f>
        <v>48</v>
      </c>
      <c r="G19" s="91">
        <f>VLOOKUP($B19,[1]NUM5!$H$3:$S$180,4,FALSE)</f>
        <v>61</v>
      </c>
      <c r="H19" s="91">
        <f>VLOOKUP($B19,[1]NUM5!$H$3:$S$180,5,FALSE)</f>
        <v>29</v>
      </c>
      <c r="I19" s="91">
        <f>VLOOKUP($B19,[1]NUM5!$H$3:$S$180,6,FALSE)</f>
        <v>42</v>
      </c>
      <c r="J19" s="91">
        <f>VLOOKUP($B19,[1]NUM5!$H$3:$S$180,7,FALSE)</f>
        <v>48</v>
      </c>
      <c r="K19" s="91">
        <f>VLOOKUP($B19,[1]NUM5!$H$3:$S$180,8,FALSE)</f>
        <v>50</v>
      </c>
      <c r="L19" s="91">
        <f>VLOOKUP($B19,[1]NUM5!$H$3:$S$180,9,FALSE)</f>
        <v>45</v>
      </c>
      <c r="M19" s="91">
        <f>VLOOKUP($B19,[1]NUM5!$H$3:$S$180,10,FALSE)</f>
        <v>25</v>
      </c>
      <c r="N19" s="91">
        <f>VLOOKUP($B19,[1]NUM5!$H$3:$S$180,11,FALSE)</f>
        <v>32</v>
      </c>
      <c r="O19" s="98"/>
      <c r="Q19" s="13">
        <f t="shared" si="0"/>
        <v>407</v>
      </c>
    </row>
    <row r="20" spans="1:21" ht="15" thickBot="1" x14ac:dyDescent="0.25">
      <c r="A20" s="87" t="s">
        <v>52</v>
      </c>
      <c r="B20" s="165" t="s">
        <v>47</v>
      </c>
      <c r="C20" s="56"/>
      <c r="D20" s="56"/>
      <c r="E20" s="91">
        <f>VLOOKUP($B20,[1]NUM5!$H$3:$S$180,2,FALSE)</f>
        <v>43</v>
      </c>
      <c r="F20" s="91">
        <f>VLOOKUP($B20,[1]NUM5!$H$3:$S$180,3,FALSE)</f>
        <v>30</v>
      </c>
      <c r="G20" s="91">
        <f>VLOOKUP($B20,[1]NUM5!$H$3:$S$180,4,FALSE)</f>
        <v>37</v>
      </c>
      <c r="H20" s="91">
        <f>VLOOKUP($B20,[1]NUM5!$H$3:$S$180,5,FALSE)</f>
        <v>35</v>
      </c>
      <c r="I20" s="91">
        <f>VLOOKUP($B20,[1]NUM5!$H$3:$S$180,6,FALSE)</f>
        <v>40</v>
      </c>
      <c r="J20" s="91">
        <f>VLOOKUP($B20,[1]NUM5!$H$3:$S$180,7,FALSE)</f>
        <v>45</v>
      </c>
      <c r="K20" s="91">
        <f>VLOOKUP($B20,[1]NUM5!$H$3:$S$180,8,FALSE)</f>
        <v>26</v>
      </c>
      <c r="L20" s="91">
        <f>VLOOKUP($B20,[1]NUM5!$H$3:$S$180,9,FALSE)</f>
        <v>56</v>
      </c>
      <c r="M20" s="91">
        <f>VLOOKUP($B20,[1]NUM5!$H$3:$S$180,10,FALSE)</f>
        <v>36</v>
      </c>
      <c r="N20" s="91">
        <f>VLOOKUP($B20,[1]NUM5!$H$3:$S$180,11,FALSE)</f>
        <v>36</v>
      </c>
      <c r="O20" s="98"/>
      <c r="Q20" s="13">
        <f t="shared" si="0"/>
        <v>384</v>
      </c>
    </row>
    <row r="21" spans="1:21" ht="15" thickBot="1" x14ac:dyDescent="0.25">
      <c r="A21" s="87" t="s">
        <v>52</v>
      </c>
      <c r="B21" s="165" t="s">
        <v>48</v>
      </c>
      <c r="C21" s="60"/>
      <c r="D21" s="56"/>
      <c r="E21" s="91">
        <f>VLOOKUP($B21,[1]NUM5!$H$3:$S$180,2,FALSE)</f>
        <v>34</v>
      </c>
      <c r="F21" s="91">
        <f>VLOOKUP($B21,[1]NUM5!$H$3:$S$180,3,FALSE)</f>
        <v>43</v>
      </c>
      <c r="G21" s="91">
        <f>VLOOKUP($B21,[1]NUM5!$H$3:$S$180,4,FALSE)</f>
        <v>70</v>
      </c>
      <c r="H21" s="91">
        <f>VLOOKUP($B21,[1]NUM5!$H$3:$S$180,5,FALSE)</f>
        <v>49</v>
      </c>
      <c r="I21" s="91">
        <f>VLOOKUP($B21,[1]NUM5!$H$3:$S$180,6,FALSE)</f>
        <v>19</v>
      </c>
      <c r="J21" s="91">
        <f>VLOOKUP($B21,[1]NUM5!$H$3:$S$180,7,FALSE)</f>
        <v>45</v>
      </c>
      <c r="K21" s="91">
        <f>VLOOKUP($B21,[1]NUM5!$H$3:$S$180,8,FALSE)</f>
        <v>48</v>
      </c>
      <c r="L21" s="91">
        <f>VLOOKUP($B21,[1]NUM5!$H$3:$S$180,9,FALSE)</f>
        <v>39</v>
      </c>
      <c r="M21" s="91">
        <f>VLOOKUP($B21,[1]NUM5!$H$3:$S$180,10,FALSE)</f>
        <v>11</v>
      </c>
      <c r="N21" s="91">
        <f>VLOOKUP($B21,[1]NUM5!$H$3:$S$180,11,FALSE)</f>
        <v>34</v>
      </c>
      <c r="O21" s="98"/>
      <c r="Q21" s="13">
        <f t="shared" si="0"/>
        <v>392</v>
      </c>
    </row>
    <row r="22" spans="1:21" ht="15" thickBot="1" x14ac:dyDescent="0.25">
      <c r="A22" s="87" t="s">
        <v>52</v>
      </c>
      <c r="B22" s="165" t="s">
        <v>49</v>
      </c>
      <c r="C22" s="56"/>
      <c r="D22" s="56"/>
      <c r="E22" s="91">
        <f>VLOOKUP($B22,[1]NUM5!$H$3:$S$180,2,FALSE)</f>
        <v>470</v>
      </c>
      <c r="F22" s="91">
        <f>VLOOKUP($B22,[1]NUM5!$H$3:$S$180,3,FALSE)</f>
        <v>447</v>
      </c>
      <c r="G22" s="91">
        <f>VLOOKUP($B22,[1]NUM5!$H$3:$S$180,4,FALSE)</f>
        <v>459</v>
      </c>
      <c r="H22" s="91">
        <f>VLOOKUP($B22,[1]NUM5!$H$3:$S$180,5,FALSE)</f>
        <v>331</v>
      </c>
      <c r="I22" s="91">
        <f>VLOOKUP($B22,[1]NUM5!$H$3:$S$180,6,FALSE)</f>
        <v>308</v>
      </c>
      <c r="J22" s="91">
        <f>VLOOKUP($B22,[1]NUM5!$H$3:$S$180,7,FALSE)</f>
        <v>377</v>
      </c>
      <c r="K22" s="91">
        <f>VLOOKUP($B22,[1]NUM5!$H$3:$S$180,8,FALSE)</f>
        <v>311</v>
      </c>
      <c r="L22" s="91">
        <f>VLOOKUP($B22,[1]NUM5!$H$3:$S$180,9,FALSE)</f>
        <v>213</v>
      </c>
      <c r="M22" s="91">
        <f>VLOOKUP($B22,[1]NUM5!$H$3:$S$180,10,FALSE)</f>
        <v>210</v>
      </c>
      <c r="N22" s="91">
        <f>VLOOKUP($B22,[1]NUM5!$H$3:$S$180,11,FALSE)</f>
        <v>187</v>
      </c>
      <c r="O22" s="98"/>
      <c r="Q22" s="13">
        <f t="shared" si="0"/>
        <v>3313</v>
      </c>
    </row>
    <row r="23" spans="1:21" ht="15" thickBot="1" x14ac:dyDescent="0.25">
      <c r="A23" s="87" t="s">
        <v>52</v>
      </c>
      <c r="B23" s="165" t="s">
        <v>50</v>
      </c>
      <c r="C23" s="56"/>
      <c r="D23" s="56"/>
      <c r="E23" s="91">
        <f>VLOOKUP($B23,[1]NUM5!$H$3:$S$180,2,FALSE)</f>
        <v>119</v>
      </c>
      <c r="F23" s="91">
        <f>VLOOKUP($B23,[1]NUM5!$H$3:$S$180,3,FALSE)</f>
        <v>52</v>
      </c>
      <c r="G23" s="91">
        <f>VLOOKUP($B23,[1]NUM5!$H$3:$S$180,4,FALSE)</f>
        <v>153</v>
      </c>
      <c r="H23" s="91">
        <f>VLOOKUP($B23,[1]NUM5!$H$3:$S$180,5,FALSE)</f>
        <v>93</v>
      </c>
      <c r="I23" s="91">
        <f>VLOOKUP($B23,[1]NUM5!$H$3:$S$180,6,FALSE)</f>
        <v>159</v>
      </c>
      <c r="J23" s="91">
        <f>VLOOKUP($B23,[1]NUM5!$H$3:$S$180,7,FALSE)</f>
        <v>95</v>
      </c>
      <c r="K23" s="91">
        <f>VLOOKUP($B23,[1]NUM5!$H$3:$S$180,8,FALSE)</f>
        <v>93</v>
      </c>
      <c r="L23" s="91">
        <f>VLOOKUP($B23,[1]NUM5!$H$3:$S$180,9,FALSE)</f>
        <v>35</v>
      </c>
      <c r="M23" s="91">
        <f>VLOOKUP($B23,[1]NUM5!$H$3:$S$180,10,FALSE)</f>
        <v>90</v>
      </c>
      <c r="N23" s="91">
        <f>VLOOKUP($B23,[1]NUM5!$H$3:$S$180,11,FALSE)</f>
        <v>60</v>
      </c>
      <c r="O23" s="98"/>
      <c r="Q23" s="13">
        <f t="shared" si="0"/>
        <v>949</v>
      </c>
      <c r="U23" s="62"/>
    </row>
    <row r="24" spans="1:21" ht="15" thickBot="1" x14ac:dyDescent="0.25">
      <c r="A24" s="87" t="s">
        <v>52</v>
      </c>
      <c r="B24" s="165" t="s">
        <v>51</v>
      </c>
      <c r="C24" s="56"/>
      <c r="D24" s="56"/>
      <c r="E24" s="91">
        <f>VLOOKUP($B24,[1]NUM5!$H$3:$S$180,2,FALSE)</f>
        <v>285</v>
      </c>
      <c r="F24" s="91">
        <f>VLOOKUP($B24,[1]NUM5!$H$3:$S$180,3,FALSE)</f>
        <v>210</v>
      </c>
      <c r="G24" s="91">
        <f>VLOOKUP($B24,[1]NUM5!$H$3:$S$180,4,FALSE)</f>
        <v>333</v>
      </c>
      <c r="H24" s="91">
        <f>VLOOKUP($B24,[1]NUM5!$H$3:$S$180,5,FALSE)</f>
        <v>197</v>
      </c>
      <c r="I24" s="91">
        <f>VLOOKUP($B24,[1]NUM5!$H$3:$S$180,6,FALSE)</f>
        <v>172</v>
      </c>
      <c r="J24" s="91">
        <f>VLOOKUP($B24,[1]NUM5!$H$3:$S$180,7,FALSE)</f>
        <v>195</v>
      </c>
      <c r="K24" s="91">
        <f>VLOOKUP($B24,[1]NUM5!$H$3:$S$180,8,FALSE)</f>
        <v>192</v>
      </c>
      <c r="L24" s="91">
        <f>VLOOKUP($B24,[1]NUM5!$H$3:$S$180,9,FALSE)</f>
        <v>141</v>
      </c>
      <c r="M24" s="91">
        <f>VLOOKUP($B24,[1]NUM5!$H$3:$S$180,10,FALSE)</f>
        <v>154</v>
      </c>
      <c r="N24" s="91">
        <f>VLOOKUP($B24,[1]NUM5!$H$3:$S$180,11,FALSE)</f>
        <v>142</v>
      </c>
      <c r="O24" s="98"/>
      <c r="Q24" s="13">
        <f t="shared" si="0"/>
        <v>2021</v>
      </c>
    </row>
    <row r="25" spans="1:21" ht="15" thickBot="1" x14ac:dyDescent="0.25">
      <c r="A25" s="342" t="s">
        <v>174</v>
      </c>
      <c r="B25" s="343"/>
      <c r="C25" s="250">
        <f>+D25/Metas!I89</f>
        <v>1.1153115646636433</v>
      </c>
      <c r="D25" s="103">
        <f>+Q25/R25</f>
        <v>0.66918926238814991</v>
      </c>
      <c r="E25" s="68">
        <f>SUM(E12:E24)</f>
        <v>11994</v>
      </c>
      <c r="F25" s="68">
        <f t="shared" ref="F25:P25" si="1">SUM(F12:F24)</f>
        <v>12175</v>
      </c>
      <c r="G25" s="68">
        <f t="shared" si="1"/>
        <v>13871</v>
      </c>
      <c r="H25" s="68">
        <f t="shared" si="1"/>
        <v>11587</v>
      </c>
      <c r="I25" s="68">
        <f t="shared" ref="I25:J25" si="2">SUM(I12:I24)</f>
        <v>14191</v>
      </c>
      <c r="J25" s="68">
        <f t="shared" si="2"/>
        <v>13535</v>
      </c>
      <c r="K25" s="68">
        <f t="shared" ref="K25:L25" si="3">SUM(K12:K24)</f>
        <v>13442</v>
      </c>
      <c r="L25" s="68">
        <f t="shared" si="3"/>
        <v>13572</v>
      </c>
      <c r="M25" s="68">
        <f t="shared" ref="M25:N25" si="4">SUM(M12:M24)</f>
        <v>11258</v>
      </c>
      <c r="N25" s="68">
        <f t="shared" si="4"/>
        <v>12858</v>
      </c>
      <c r="O25" s="68">
        <f>SUM(O12:O24)</f>
        <v>0</v>
      </c>
      <c r="P25" s="68">
        <f t="shared" si="1"/>
        <v>0</v>
      </c>
      <c r="Q25" s="104">
        <f>SUM(Q12:Q24)</f>
        <v>128483</v>
      </c>
      <c r="R25" s="344">
        <v>191998</v>
      </c>
      <c r="S25" s="345"/>
      <c r="T25" s="74"/>
    </row>
    <row r="26" spans="1:21" ht="15" thickBot="1" x14ac:dyDescent="0.25">
      <c r="A26" s="87" t="s">
        <v>53</v>
      </c>
      <c r="B26" s="165" t="s">
        <v>54</v>
      </c>
      <c r="C26" s="56"/>
      <c r="D26" s="75"/>
      <c r="E26" s="91">
        <f>VLOOKUP($B26,[1]NUM5!$H$3:$S$180,2,FALSE)</f>
        <v>2231</v>
      </c>
      <c r="F26" s="91">
        <f>VLOOKUP($B26,[1]NUM5!$H$3:$S$180,3,FALSE)</f>
        <v>2159</v>
      </c>
      <c r="G26" s="91">
        <f>VLOOKUP($B26,[1]NUM5!$H$3:$S$180,4,FALSE)</f>
        <v>2916</v>
      </c>
      <c r="H26" s="91">
        <f>VLOOKUP($B26,[1]NUM5!$H$3:$S$180,5,FALSE)</f>
        <v>2246</v>
      </c>
      <c r="I26" s="91">
        <f>VLOOKUP($B26,[1]NUM5!$H$3:$S$180,6,FALSE)</f>
        <v>2967</v>
      </c>
      <c r="J26" s="91">
        <f>VLOOKUP($B26,[1]NUM5!$H$3:$S$180,7,FALSE)</f>
        <v>2872</v>
      </c>
      <c r="K26" s="91">
        <f>VLOOKUP($B26,[1]NUM5!$H$3:$S$180,8,FALSE)</f>
        <v>2845</v>
      </c>
      <c r="L26" s="91">
        <f>VLOOKUP($B26,[1]NUM5!$H$3:$S$180,9,FALSE)</f>
        <v>2749</v>
      </c>
      <c r="M26" s="91">
        <f>VLOOKUP($B26,[1]NUM5!$H$3:$S$180,10,FALSE)</f>
        <v>2504</v>
      </c>
      <c r="N26" s="91">
        <f>VLOOKUP($B26,[1]NUM5!$H$3:$S$180,11,FALSE)</f>
        <v>2134</v>
      </c>
      <c r="O26" s="91"/>
      <c r="Q26" s="13">
        <f t="shared" ref="Q26:Q36" si="5">SUM(E26:P26)</f>
        <v>25623</v>
      </c>
      <c r="U26" s="76"/>
    </row>
    <row r="27" spans="1:21" ht="15" thickBot="1" x14ac:dyDescent="0.25">
      <c r="A27" s="87" t="s">
        <v>53</v>
      </c>
      <c r="B27" s="165" t="s">
        <v>55</v>
      </c>
      <c r="C27" s="56"/>
      <c r="D27" s="75"/>
      <c r="E27" s="91">
        <f>VLOOKUP($B27,[1]NUM5!$H$3:$S$180,2,FALSE)</f>
        <v>3402</v>
      </c>
      <c r="F27" s="91">
        <f>VLOOKUP($B27,[1]NUM5!$H$3:$S$180,3,FALSE)</f>
        <v>2581</v>
      </c>
      <c r="G27" s="91">
        <f>VLOOKUP($B27,[1]NUM5!$H$3:$S$180,4,FALSE)</f>
        <v>2755</v>
      </c>
      <c r="H27" s="91">
        <f>VLOOKUP($B27,[1]NUM5!$H$3:$S$180,5,FALSE)</f>
        <v>2531</v>
      </c>
      <c r="I27" s="91">
        <f>VLOOKUP($B27,[1]NUM5!$H$3:$S$180,6,FALSE)</f>
        <v>3319</v>
      </c>
      <c r="J27" s="91">
        <f>VLOOKUP($B27,[1]NUM5!$H$3:$S$180,7,FALSE)</f>
        <v>3148</v>
      </c>
      <c r="K27" s="91">
        <f>VLOOKUP($B27,[1]NUM5!$H$3:$S$180,8,FALSE)</f>
        <v>3412</v>
      </c>
      <c r="L27" s="91">
        <f>VLOOKUP($B27,[1]NUM5!$H$3:$S$180,9,FALSE)</f>
        <v>3398</v>
      </c>
      <c r="M27" s="91">
        <f>VLOOKUP($B27,[1]NUM5!$H$3:$S$180,10,FALSE)</f>
        <v>2738</v>
      </c>
      <c r="N27" s="91">
        <f>VLOOKUP($B27,[1]NUM5!$H$3:$S$180,11,FALSE)</f>
        <v>3177</v>
      </c>
      <c r="O27" s="91"/>
      <c r="Q27" s="13">
        <f t="shared" si="5"/>
        <v>30461</v>
      </c>
    </row>
    <row r="28" spans="1:21" ht="15" thickBot="1" x14ac:dyDescent="0.25">
      <c r="A28" s="87" t="s">
        <v>53</v>
      </c>
      <c r="B28" s="165" t="s">
        <v>56</v>
      </c>
      <c r="C28" s="56"/>
      <c r="D28" s="75"/>
      <c r="E28" s="91">
        <f>VLOOKUP($B28,[1]NUM5!$H$3:$S$180,2,FALSE)</f>
        <v>4261</v>
      </c>
      <c r="F28" s="91">
        <f>VLOOKUP($B28,[1]NUM5!$H$3:$S$180,3,FALSE)</f>
        <v>3637</v>
      </c>
      <c r="G28" s="91">
        <f>VLOOKUP($B28,[1]NUM5!$H$3:$S$180,4,FALSE)</f>
        <v>4783</v>
      </c>
      <c r="H28" s="91">
        <f>VLOOKUP($B28,[1]NUM5!$H$3:$S$180,5,FALSE)</f>
        <v>4830</v>
      </c>
      <c r="I28" s="91">
        <f>VLOOKUP($B28,[1]NUM5!$H$3:$S$180,6,FALSE)</f>
        <v>4261</v>
      </c>
      <c r="J28" s="91">
        <f>VLOOKUP($B28,[1]NUM5!$H$3:$S$180,7,FALSE)</f>
        <v>3861</v>
      </c>
      <c r="K28" s="91">
        <f>VLOOKUP($B28,[1]NUM5!$H$3:$S$180,8,FALSE)</f>
        <v>3901</v>
      </c>
      <c r="L28" s="91">
        <f>VLOOKUP($B28,[1]NUM5!$H$3:$S$180,9,FALSE)</f>
        <v>3532</v>
      </c>
      <c r="M28" s="91">
        <f>VLOOKUP($B28,[1]NUM5!$H$3:$S$180,10,FALSE)</f>
        <v>3085</v>
      </c>
      <c r="N28" s="91">
        <f>VLOOKUP($B28,[1]NUM5!$H$3:$S$180,11,FALSE)</f>
        <v>3496</v>
      </c>
      <c r="O28" s="91"/>
      <c r="Q28" s="13">
        <f t="shared" si="5"/>
        <v>39647</v>
      </c>
    </row>
    <row r="29" spans="1:21" ht="15" thickBot="1" x14ac:dyDescent="0.25">
      <c r="A29" s="87" t="s">
        <v>53</v>
      </c>
      <c r="B29" s="165" t="s">
        <v>57</v>
      </c>
      <c r="C29" s="56"/>
      <c r="D29" s="75"/>
      <c r="E29" s="91">
        <f>VLOOKUP($B29,[1]NUM5!$H$3:$S$180,2,FALSE)</f>
        <v>680</v>
      </c>
      <c r="F29" s="91">
        <f>VLOOKUP($B29,[1]NUM5!$H$3:$S$180,3,FALSE)</f>
        <v>646</v>
      </c>
      <c r="G29" s="91">
        <f>VLOOKUP($B29,[1]NUM5!$H$3:$S$180,4,FALSE)</f>
        <v>870</v>
      </c>
      <c r="H29" s="91">
        <f>VLOOKUP($B29,[1]NUM5!$H$3:$S$180,5,FALSE)</f>
        <v>613</v>
      </c>
      <c r="I29" s="91">
        <f>VLOOKUP($B29,[1]NUM5!$H$3:$S$180,6,FALSE)</f>
        <v>729</v>
      </c>
      <c r="J29" s="91">
        <f>VLOOKUP($B29,[1]NUM5!$H$3:$S$180,7,FALSE)</f>
        <v>847</v>
      </c>
      <c r="K29" s="91">
        <f>VLOOKUP($B29,[1]NUM5!$H$3:$S$180,8,FALSE)</f>
        <v>767</v>
      </c>
      <c r="L29" s="91">
        <f>VLOOKUP($B29,[1]NUM5!$H$3:$S$180,9,FALSE)</f>
        <v>713</v>
      </c>
      <c r="M29" s="91">
        <f>VLOOKUP($B29,[1]NUM5!$H$3:$S$180,10,FALSE)</f>
        <v>649</v>
      </c>
      <c r="N29" s="91">
        <f>VLOOKUP($B29,[1]NUM5!$H$3:$S$180,11,FALSE)</f>
        <v>778</v>
      </c>
      <c r="O29" s="91"/>
      <c r="Q29" s="13">
        <f t="shared" si="5"/>
        <v>7292</v>
      </c>
    </row>
    <row r="30" spans="1:21" ht="15" thickBot="1" x14ac:dyDescent="0.25">
      <c r="A30" s="87" t="s">
        <v>53</v>
      </c>
      <c r="B30" s="165" t="s">
        <v>58</v>
      </c>
      <c r="C30" s="56"/>
      <c r="D30" s="75"/>
      <c r="E30" s="91">
        <f>VLOOKUP($B30,[1]NUM5!$H$3:$S$180,2,FALSE)</f>
        <v>3297</v>
      </c>
      <c r="F30" s="91">
        <f>VLOOKUP($B30,[1]NUM5!$H$3:$S$180,3,FALSE)</f>
        <v>3021</v>
      </c>
      <c r="G30" s="91">
        <f>VLOOKUP($B30,[1]NUM5!$H$3:$S$180,4,FALSE)</f>
        <v>3082</v>
      </c>
      <c r="H30" s="91">
        <f>VLOOKUP($B30,[1]NUM5!$H$3:$S$180,5,FALSE)</f>
        <v>2307</v>
      </c>
      <c r="I30" s="91">
        <f>VLOOKUP($B30,[1]NUM5!$H$3:$S$180,6,FALSE)</f>
        <v>3303</v>
      </c>
      <c r="J30" s="91">
        <f>VLOOKUP($B30,[1]NUM5!$H$3:$S$180,7,FALSE)</f>
        <v>3608</v>
      </c>
      <c r="K30" s="91">
        <f>VLOOKUP($B30,[1]NUM5!$H$3:$S$180,8,FALSE)</f>
        <v>3345</v>
      </c>
      <c r="L30" s="91">
        <f>VLOOKUP($B30,[1]NUM5!$H$3:$S$180,9,FALSE)</f>
        <v>3352</v>
      </c>
      <c r="M30" s="91">
        <f>VLOOKUP($B30,[1]NUM5!$H$3:$S$180,10,FALSE)</f>
        <v>2593</v>
      </c>
      <c r="N30" s="91">
        <f>VLOOKUP($B30,[1]NUM5!$H$3:$S$180,11,FALSE)</f>
        <v>3055</v>
      </c>
      <c r="O30" s="91"/>
      <c r="Q30" s="13">
        <f t="shared" si="5"/>
        <v>30963</v>
      </c>
    </row>
    <row r="31" spans="1:21" ht="15" thickBot="1" x14ac:dyDescent="0.25">
      <c r="A31" s="87" t="s">
        <v>53</v>
      </c>
      <c r="B31" s="165" t="s">
        <v>59</v>
      </c>
      <c r="C31" s="56"/>
      <c r="D31" s="75"/>
      <c r="E31" s="91">
        <f>VLOOKUP($B31,[1]NUM5!$H$3:$S$180,2,FALSE)</f>
        <v>14</v>
      </c>
      <c r="F31" s="91">
        <f>VLOOKUP($B31,[1]NUM5!$H$3:$S$180,3,FALSE)</f>
        <v>12</v>
      </c>
      <c r="G31" s="91">
        <f>VLOOKUP($B31,[1]NUM5!$H$3:$S$180,4,FALSE)</f>
        <v>20</v>
      </c>
      <c r="H31" s="91">
        <f>VLOOKUP($B31,[1]NUM5!$H$3:$S$180,5,FALSE)</f>
        <v>0</v>
      </c>
      <c r="I31" s="91">
        <f>VLOOKUP($B31,[1]NUM5!$H$3:$S$180,6,FALSE)</f>
        <v>17</v>
      </c>
      <c r="J31" s="91">
        <f>VLOOKUP($B31,[1]NUM5!$H$3:$S$180,7,FALSE)</f>
        <v>15</v>
      </c>
      <c r="K31" s="91">
        <f>VLOOKUP($B31,[1]NUM5!$H$3:$S$180,8,FALSE)</f>
        <v>4</v>
      </c>
      <c r="L31" s="91">
        <f>VLOOKUP($B31,[1]NUM5!$H$3:$S$180,9,FALSE)</f>
        <v>0</v>
      </c>
      <c r="M31" s="91">
        <f>VLOOKUP($B31,[1]NUM5!$H$3:$S$180,10,FALSE)</f>
        <v>15</v>
      </c>
      <c r="N31" s="91">
        <f>VLOOKUP($B31,[1]NUM5!$H$3:$S$180,11,FALSE)</f>
        <v>13</v>
      </c>
      <c r="O31" s="91"/>
      <c r="Q31" s="13">
        <f t="shared" si="5"/>
        <v>110</v>
      </c>
    </row>
    <row r="32" spans="1:21" ht="15" thickBot="1" x14ac:dyDescent="0.25">
      <c r="A32" s="87" t="s">
        <v>53</v>
      </c>
      <c r="B32" s="165" t="s">
        <v>60</v>
      </c>
      <c r="C32" s="56"/>
      <c r="D32" s="75"/>
      <c r="E32" s="91">
        <f>VLOOKUP($B32,[1]NUM5!$H$3:$S$180,2,FALSE)</f>
        <v>271</v>
      </c>
      <c r="F32" s="91">
        <f>VLOOKUP($B32,[1]NUM5!$H$3:$S$180,3,FALSE)</f>
        <v>203</v>
      </c>
      <c r="G32" s="91">
        <f>VLOOKUP($B32,[1]NUM5!$H$3:$S$180,4,FALSE)</f>
        <v>239</v>
      </c>
      <c r="H32" s="91">
        <f>VLOOKUP($B32,[1]NUM5!$H$3:$S$180,5,FALSE)</f>
        <v>187</v>
      </c>
      <c r="I32" s="91">
        <f>VLOOKUP($B32,[1]NUM5!$H$3:$S$180,6,FALSE)</f>
        <v>199</v>
      </c>
      <c r="J32" s="91">
        <f>VLOOKUP($B32,[1]NUM5!$H$3:$S$180,7,FALSE)</f>
        <v>233</v>
      </c>
      <c r="K32" s="91">
        <f>VLOOKUP($B32,[1]NUM5!$H$3:$S$180,8,FALSE)</f>
        <v>171</v>
      </c>
      <c r="L32" s="91">
        <f>VLOOKUP($B32,[1]NUM5!$H$3:$S$180,9,FALSE)</f>
        <v>197</v>
      </c>
      <c r="M32" s="91">
        <f>VLOOKUP($B32,[1]NUM5!$H$3:$S$180,10,FALSE)</f>
        <v>175</v>
      </c>
      <c r="N32" s="91">
        <f>VLOOKUP($B32,[1]NUM5!$H$3:$S$180,11,FALSE)</f>
        <v>274</v>
      </c>
      <c r="O32" s="91"/>
      <c r="Q32" s="13">
        <f t="shared" si="5"/>
        <v>2149</v>
      </c>
    </row>
    <row r="33" spans="1:19" ht="15" thickBot="1" x14ac:dyDescent="0.25">
      <c r="A33" s="87" t="s">
        <v>53</v>
      </c>
      <c r="B33" s="165" t="s">
        <v>61</v>
      </c>
      <c r="C33" s="56"/>
      <c r="D33" s="75"/>
      <c r="E33" s="91">
        <f>VLOOKUP($B33,[1]NUM5!$H$3:$S$180,2,FALSE)</f>
        <v>680</v>
      </c>
      <c r="F33" s="91">
        <f>VLOOKUP($B33,[1]NUM5!$H$3:$S$180,3,FALSE)</f>
        <v>592</v>
      </c>
      <c r="G33" s="91">
        <f>VLOOKUP($B33,[1]NUM5!$H$3:$S$180,4,FALSE)</f>
        <v>661</v>
      </c>
      <c r="H33" s="91">
        <f>VLOOKUP($B33,[1]NUM5!$H$3:$S$180,5,FALSE)</f>
        <v>517</v>
      </c>
      <c r="I33" s="91">
        <f>VLOOKUP($B33,[1]NUM5!$H$3:$S$180,6,FALSE)</f>
        <v>1086</v>
      </c>
      <c r="J33" s="91">
        <f>VLOOKUP($B33,[1]NUM5!$H$3:$S$180,7,FALSE)</f>
        <v>925</v>
      </c>
      <c r="K33" s="91">
        <f>VLOOKUP($B33,[1]NUM5!$H$3:$S$180,8,FALSE)</f>
        <v>1057</v>
      </c>
      <c r="L33" s="91">
        <f>VLOOKUP($B33,[1]NUM5!$H$3:$S$180,9,FALSE)</f>
        <v>1213</v>
      </c>
      <c r="M33" s="91">
        <f>VLOOKUP($B33,[1]NUM5!$H$3:$S$180,10,FALSE)</f>
        <v>777</v>
      </c>
      <c r="N33" s="91">
        <f>VLOOKUP($B33,[1]NUM5!$H$3:$S$180,11,FALSE)</f>
        <v>847</v>
      </c>
      <c r="O33" s="91"/>
      <c r="Q33" s="13">
        <f t="shared" si="5"/>
        <v>8355</v>
      </c>
    </row>
    <row r="34" spans="1:19" ht="15" thickBot="1" x14ac:dyDescent="0.25">
      <c r="A34" s="87" t="s">
        <v>53</v>
      </c>
      <c r="B34" s="165" t="s">
        <v>62</v>
      </c>
      <c r="C34" s="56"/>
      <c r="D34" s="75"/>
      <c r="E34" s="91">
        <f>VLOOKUP($B34,[1]NUM5!$H$3:$S$180,2,FALSE)</f>
        <v>48</v>
      </c>
      <c r="F34" s="91">
        <f>VLOOKUP($B34,[1]NUM5!$H$3:$S$180,3,FALSE)</f>
        <v>48</v>
      </c>
      <c r="G34" s="91">
        <f>VLOOKUP($B34,[1]NUM5!$H$3:$S$180,4,FALSE)</f>
        <v>53</v>
      </c>
      <c r="H34" s="91">
        <f>VLOOKUP($B34,[1]NUM5!$H$3:$S$180,5,FALSE)</f>
        <v>55</v>
      </c>
      <c r="I34" s="91">
        <f>VLOOKUP($B34,[1]NUM5!$H$3:$S$180,6,FALSE)</f>
        <v>62</v>
      </c>
      <c r="J34" s="91">
        <f>VLOOKUP($B34,[1]NUM5!$H$3:$S$180,7,FALSE)</f>
        <v>61</v>
      </c>
      <c r="K34" s="91">
        <f>VLOOKUP($B34,[1]NUM5!$H$3:$S$180,8,FALSE)</f>
        <v>67</v>
      </c>
      <c r="L34" s="91">
        <f>VLOOKUP($B34,[1]NUM5!$H$3:$S$180,9,FALSE)</f>
        <v>72</v>
      </c>
      <c r="M34" s="91">
        <f>VLOOKUP($B34,[1]NUM5!$H$3:$S$180,10,FALSE)</f>
        <v>48</v>
      </c>
      <c r="N34" s="91">
        <f>VLOOKUP($B34,[1]NUM5!$H$3:$S$180,11,FALSE)</f>
        <v>47</v>
      </c>
      <c r="O34" s="91"/>
      <c r="Q34" s="13">
        <f t="shared" si="5"/>
        <v>561</v>
      </c>
    </row>
    <row r="35" spans="1:19" ht="15" thickBot="1" x14ac:dyDescent="0.25">
      <c r="A35" s="87" t="s">
        <v>53</v>
      </c>
      <c r="B35" s="165" t="s">
        <v>63</v>
      </c>
      <c r="C35" s="56"/>
      <c r="D35" s="75"/>
      <c r="E35" s="91">
        <f>VLOOKUP($B35,[1]NUM5!$H$3:$S$180,2,FALSE)</f>
        <v>356</v>
      </c>
      <c r="F35" s="91">
        <f>VLOOKUP($B35,[1]NUM5!$H$3:$S$180,3,FALSE)</f>
        <v>376</v>
      </c>
      <c r="G35" s="91">
        <f>VLOOKUP($B35,[1]NUM5!$H$3:$S$180,4,FALSE)</f>
        <v>445</v>
      </c>
      <c r="H35" s="91">
        <f>VLOOKUP($B35,[1]NUM5!$H$3:$S$180,5,FALSE)</f>
        <v>299</v>
      </c>
      <c r="I35" s="91">
        <f>VLOOKUP($B35,[1]NUM5!$H$3:$S$180,6,FALSE)</f>
        <v>357</v>
      </c>
      <c r="J35" s="91">
        <f>VLOOKUP($B35,[1]NUM5!$H$3:$S$180,7,FALSE)</f>
        <v>260</v>
      </c>
      <c r="K35" s="91">
        <f>VLOOKUP($B35,[1]NUM5!$H$3:$S$180,8,FALSE)</f>
        <v>447</v>
      </c>
      <c r="L35" s="91">
        <f>VLOOKUP($B35,[1]NUM5!$H$3:$S$180,9,FALSE)</f>
        <v>456</v>
      </c>
      <c r="M35" s="91">
        <f>VLOOKUP($B35,[1]NUM5!$H$3:$S$180,10,FALSE)</f>
        <v>1954</v>
      </c>
      <c r="N35" s="91">
        <f>VLOOKUP($B35,[1]NUM5!$H$3:$S$180,11,FALSE)</f>
        <v>310</v>
      </c>
      <c r="O35" s="91"/>
      <c r="Q35" s="13">
        <f t="shared" si="5"/>
        <v>5260</v>
      </c>
    </row>
    <row r="36" spans="1:19" ht="15" thickBot="1" x14ac:dyDescent="0.25">
      <c r="A36" s="87" t="s">
        <v>53</v>
      </c>
      <c r="B36" s="165" t="s">
        <v>345</v>
      </c>
      <c r="C36" s="56"/>
      <c r="D36" s="75"/>
      <c r="E36" s="91">
        <f>VLOOKUP($B36,[1]NUM5!$H$3:$S$180,2,FALSE)</f>
        <v>369</v>
      </c>
      <c r="F36" s="91">
        <f>VLOOKUP($B36,[1]NUM5!$H$3:$S$180,3,FALSE)</f>
        <v>237</v>
      </c>
      <c r="G36" s="91">
        <f>VLOOKUP($B36,[1]NUM5!$H$3:$S$180,4,FALSE)</f>
        <v>538</v>
      </c>
      <c r="H36" s="91">
        <f>VLOOKUP($B36,[1]NUM5!$H$3:$S$180,5,FALSE)</f>
        <v>412</v>
      </c>
      <c r="I36" s="91">
        <f>VLOOKUP($B36,[1]NUM5!$H$3:$S$180,6,FALSE)</f>
        <v>707</v>
      </c>
      <c r="J36" s="91">
        <f>VLOOKUP($B36,[1]NUM5!$H$3:$S$180,7,FALSE)</f>
        <v>608</v>
      </c>
      <c r="K36" s="91">
        <f>VLOOKUP($B36,[1]NUM5!$H$3:$S$180,8,FALSE)</f>
        <v>453</v>
      </c>
      <c r="L36" s="91">
        <f>VLOOKUP($B36,[1]NUM5!$H$3:$S$180,9,FALSE)</f>
        <v>637</v>
      </c>
      <c r="M36" s="91">
        <f>VLOOKUP($B36,[1]NUM5!$H$3:$S$180,10,FALSE)</f>
        <v>547</v>
      </c>
      <c r="N36" s="91">
        <f>VLOOKUP($B36,[1]NUM5!$H$3:$S$180,11,FALSE)</f>
        <v>507</v>
      </c>
      <c r="O36" s="91"/>
      <c r="Q36" s="13">
        <f t="shared" si="5"/>
        <v>5015</v>
      </c>
    </row>
    <row r="37" spans="1:19" s="58" customFormat="1" ht="15" thickBot="1" x14ac:dyDescent="0.25">
      <c r="A37" s="342" t="s">
        <v>175</v>
      </c>
      <c r="B37" s="343"/>
      <c r="C37" s="250">
        <f>+D37/Metas!I87</f>
        <v>1.0487523142775406</v>
      </c>
      <c r="D37" s="103">
        <f>+Q37/R37</f>
        <v>0.83900185142203243</v>
      </c>
      <c r="E37" s="104">
        <f>SUM(E26:E36)</f>
        <v>15609</v>
      </c>
      <c r="F37" s="104">
        <f t="shared" ref="F37:P37" si="6">SUM(F26:F36)</f>
        <v>13512</v>
      </c>
      <c r="G37" s="104">
        <f t="shared" si="6"/>
        <v>16362</v>
      </c>
      <c r="H37" s="104">
        <f t="shared" ref="H37:M37" si="7">SUM(H26:H36)</f>
        <v>13997</v>
      </c>
      <c r="I37" s="104">
        <f t="shared" si="7"/>
        <v>17007</v>
      </c>
      <c r="J37" s="104">
        <f t="shared" si="7"/>
        <v>16438</v>
      </c>
      <c r="K37" s="104">
        <f t="shared" si="7"/>
        <v>16469</v>
      </c>
      <c r="L37" s="104">
        <f t="shared" si="7"/>
        <v>16319</v>
      </c>
      <c r="M37" s="104">
        <f t="shared" si="7"/>
        <v>15085</v>
      </c>
      <c r="N37" s="104">
        <f t="shared" ref="N37" si="8">SUM(N26:N36)</f>
        <v>14638</v>
      </c>
      <c r="O37" s="104">
        <f t="shared" si="6"/>
        <v>0</v>
      </c>
      <c r="P37" s="104">
        <f t="shared" si="6"/>
        <v>0</v>
      </c>
      <c r="Q37" s="104">
        <f>SUM(Q26:Q36)</f>
        <v>155436</v>
      </c>
      <c r="R37" s="346">
        <v>185263</v>
      </c>
      <c r="S37" s="347"/>
    </row>
    <row r="38" spans="1:19" ht="15" thickBot="1" x14ac:dyDescent="0.25">
      <c r="A38" s="87" t="s">
        <v>74</v>
      </c>
      <c r="B38" s="165" t="s">
        <v>64</v>
      </c>
      <c r="C38" s="56"/>
      <c r="D38" s="75"/>
      <c r="E38" s="91">
        <f>VLOOKUP($B38,[1]NUM5!$H$3:$S$180,2,FALSE)</f>
        <v>121</v>
      </c>
      <c r="F38" s="91">
        <f>VLOOKUP($B38,[1]NUM5!$H$3:$S$180,3,FALSE)</f>
        <v>89</v>
      </c>
      <c r="G38" s="91">
        <f>VLOOKUP($B38,[1]NUM5!$H$3:$S$180,4,FALSE)</f>
        <v>83</v>
      </c>
      <c r="H38" s="91">
        <f>VLOOKUP($B38,[1]NUM5!$H$3:$S$180,5,FALSE)</f>
        <v>146</v>
      </c>
      <c r="I38" s="91">
        <f>VLOOKUP($B38,[1]NUM5!$H$3:$S$180,6,FALSE)</f>
        <v>293</v>
      </c>
      <c r="J38" s="91">
        <f>VLOOKUP($B38,[1]NUM5!$H$3:$S$180,7,FALSE)</f>
        <v>70</v>
      </c>
      <c r="K38" s="91">
        <f>VLOOKUP($B38,[1]NUM5!$H$3:$S$180,8,FALSE)</f>
        <v>147</v>
      </c>
      <c r="L38" s="91">
        <f>VLOOKUP($B38,[1]NUM5!$H$3:$S$180,9,FALSE)</f>
        <v>103</v>
      </c>
      <c r="M38" s="91">
        <f>VLOOKUP($B38,[1]NUM5!$H$3:$S$180,10,FALSE)</f>
        <v>132</v>
      </c>
      <c r="N38" s="91">
        <f>VLOOKUP($B38,[1]NUM5!$H$3:$S$180,11,FALSE)</f>
        <v>214</v>
      </c>
      <c r="O38" s="91"/>
      <c r="Q38" s="13">
        <f t="shared" ref="Q38:Q47" si="9">SUM(E38:P38)</f>
        <v>1398</v>
      </c>
    </row>
    <row r="39" spans="1:19" ht="15" thickBot="1" x14ac:dyDescent="0.25">
      <c r="A39" s="87" t="s">
        <v>74</v>
      </c>
      <c r="B39" s="165" t="s">
        <v>65</v>
      </c>
      <c r="C39" s="56"/>
      <c r="D39" s="75"/>
      <c r="E39" s="91">
        <f>VLOOKUP($B39,[1]NUM5!$H$3:$S$180,2,FALSE)</f>
        <v>55</v>
      </c>
      <c r="F39" s="91">
        <f>VLOOKUP($B39,[1]NUM5!$H$3:$S$180,3,FALSE)</f>
        <v>48</v>
      </c>
      <c r="G39" s="91">
        <f>VLOOKUP($B39,[1]NUM5!$H$3:$S$180,4,FALSE)</f>
        <v>67</v>
      </c>
      <c r="H39" s="91">
        <f>VLOOKUP($B39,[1]NUM5!$H$3:$S$180,5,FALSE)</f>
        <v>46</v>
      </c>
      <c r="I39" s="91">
        <f>VLOOKUP($B39,[1]NUM5!$H$3:$S$180,6,FALSE)</f>
        <v>54</v>
      </c>
      <c r="J39" s="91">
        <f>VLOOKUP($B39,[1]NUM5!$H$3:$S$180,7,FALSE)</f>
        <v>52</v>
      </c>
      <c r="K39" s="91">
        <f>VLOOKUP($B39,[1]NUM5!$H$3:$S$180,8,FALSE)</f>
        <v>60</v>
      </c>
      <c r="L39" s="91">
        <f>VLOOKUP($B39,[1]NUM5!$H$3:$S$180,9,FALSE)</f>
        <v>72</v>
      </c>
      <c r="M39" s="91">
        <f>VLOOKUP($B39,[1]NUM5!$H$3:$S$180,10,FALSE)</f>
        <v>37</v>
      </c>
      <c r="N39" s="91">
        <f>VLOOKUP($B39,[1]NUM5!$H$3:$S$180,11,FALSE)</f>
        <v>28</v>
      </c>
      <c r="O39" s="91"/>
      <c r="Q39" s="13">
        <f t="shared" si="9"/>
        <v>519</v>
      </c>
    </row>
    <row r="40" spans="1:19" ht="15" thickBot="1" x14ac:dyDescent="0.25">
      <c r="A40" s="87" t="s">
        <v>74</v>
      </c>
      <c r="B40" s="165" t="s">
        <v>66</v>
      </c>
      <c r="C40" s="56"/>
      <c r="D40" s="75"/>
      <c r="E40" s="91">
        <f>VLOOKUP($B40,[1]NUM5!$H$3:$S$180,2,FALSE)</f>
        <v>96</v>
      </c>
      <c r="F40" s="91">
        <f>VLOOKUP($B40,[1]NUM5!$H$3:$S$180,3,FALSE)</f>
        <v>69</v>
      </c>
      <c r="G40" s="91">
        <f>VLOOKUP($B40,[1]NUM5!$H$3:$S$180,4,FALSE)</f>
        <v>100</v>
      </c>
      <c r="H40" s="91">
        <f>VLOOKUP($B40,[1]NUM5!$H$3:$S$180,5,FALSE)</f>
        <v>65</v>
      </c>
      <c r="I40" s="91">
        <f>VLOOKUP($B40,[1]NUM5!$H$3:$S$180,6,FALSE)</f>
        <v>66</v>
      </c>
      <c r="J40" s="91">
        <f>VLOOKUP($B40,[1]NUM5!$H$3:$S$180,7,FALSE)</f>
        <v>81</v>
      </c>
      <c r="K40" s="91">
        <f>VLOOKUP($B40,[1]NUM5!$H$3:$S$180,8,FALSE)</f>
        <v>169</v>
      </c>
      <c r="L40" s="91">
        <f>VLOOKUP($B40,[1]NUM5!$H$3:$S$180,9,FALSE)</f>
        <v>137</v>
      </c>
      <c r="M40" s="91">
        <f>VLOOKUP($B40,[1]NUM5!$H$3:$S$180,10,FALSE)</f>
        <v>115</v>
      </c>
      <c r="N40" s="91">
        <f>VLOOKUP($B40,[1]NUM5!$H$3:$S$180,11,FALSE)</f>
        <v>124</v>
      </c>
      <c r="O40" s="91"/>
      <c r="Q40" s="13">
        <f t="shared" si="9"/>
        <v>1022</v>
      </c>
    </row>
    <row r="41" spans="1:19" ht="15" thickBot="1" x14ac:dyDescent="0.25">
      <c r="A41" s="87" t="s">
        <v>74</v>
      </c>
      <c r="B41" s="165" t="s">
        <v>67</v>
      </c>
      <c r="C41" s="56"/>
      <c r="D41" s="75"/>
      <c r="E41" s="91">
        <f>VLOOKUP($B41,[1]NUM5!$H$3:$S$180,2,FALSE)</f>
        <v>7</v>
      </c>
      <c r="F41" s="91">
        <f>VLOOKUP($B41,[1]NUM5!$H$3:$S$180,3,FALSE)</f>
        <v>14</v>
      </c>
      <c r="G41" s="91">
        <f>VLOOKUP($B41,[1]NUM5!$H$3:$S$180,4,FALSE)</f>
        <v>13</v>
      </c>
      <c r="H41" s="91">
        <f>VLOOKUP($B41,[1]NUM5!$H$3:$S$180,5,FALSE)</f>
        <v>13</v>
      </c>
      <c r="I41" s="91">
        <f>VLOOKUP($B41,[1]NUM5!$H$3:$S$180,6,FALSE)</f>
        <v>30</v>
      </c>
      <c r="J41" s="91">
        <f>VLOOKUP($B41,[1]NUM5!$H$3:$S$180,7,FALSE)</f>
        <v>9</v>
      </c>
      <c r="K41" s="91">
        <f>VLOOKUP($B41,[1]NUM5!$H$3:$S$180,8,FALSE)</f>
        <v>5</v>
      </c>
      <c r="L41" s="91">
        <f>VLOOKUP($B41,[1]NUM5!$H$3:$S$180,9,FALSE)</f>
        <v>15</v>
      </c>
      <c r="M41" s="91">
        <f>VLOOKUP($B41,[1]NUM5!$H$3:$S$180,10,FALSE)</f>
        <v>27</v>
      </c>
      <c r="N41" s="91">
        <f>VLOOKUP($B41,[1]NUM5!$H$3:$S$180,11,FALSE)</f>
        <v>17</v>
      </c>
      <c r="O41" s="91"/>
      <c r="Q41" s="13">
        <f t="shared" si="9"/>
        <v>150</v>
      </c>
    </row>
    <row r="42" spans="1:19" ht="15" thickBot="1" x14ac:dyDescent="0.25">
      <c r="A42" s="87" t="s">
        <v>74</v>
      </c>
      <c r="B42" s="165" t="s">
        <v>68</v>
      </c>
      <c r="C42" s="56"/>
      <c r="D42" s="75"/>
      <c r="E42" s="91">
        <f>VLOOKUP($B42,[1]NUM5!$H$3:$S$180,2,FALSE)</f>
        <v>98</v>
      </c>
      <c r="F42" s="91">
        <f>VLOOKUP($B42,[1]NUM5!$H$3:$S$180,3,FALSE)</f>
        <v>178</v>
      </c>
      <c r="G42" s="91">
        <f>VLOOKUP($B42,[1]NUM5!$H$3:$S$180,4,FALSE)</f>
        <v>73</v>
      </c>
      <c r="H42" s="91">
        <f>VLOOKUP($B42,[1]NUM5!$H$3:$S$180,5,FALSE)</f>
        <v>97</v>
      </c>
      <c r="I42" s="91">
        <f>VLOOKUP($B42,[1]NUM5!$H$3:$S$180,6,FALSE)</f>
        <v>140</v>
      </c>
      <c r="J42" s="91">
        <f>VLOOKUP($B42,[1]NUM5!$H$3:$S$180,7,FALSE)</f>
        <v>46</v>
      </c>
      <c r="K42" s="91">
        <f>VLOOKUP($B42,[1]NUM5!$H$3:$S$180,8,FALSE)</f>
        <v>109</v>
      </c>
      <c r="L42" s="91">
        <f>VLOOKUP($B42,[1]NUM5!$H$3:$S$180,9,FALSE)</f>
        <v>129</v>
      </c>
      <c r="M42" s="91">
        <f>VLOOKUP($B42,[1]NUM5!$H$3:$S$180,10,FALSE)</f>
        <v>109</v>
      </c>
      <c r="N42" s="91">
        <f>VLOOKUP($B42,[1]NUM5!$H$3:$S$180,11,FALSE)</f>
        <v>119</v>
      </c>
      <c r="O42" s="91"/>
      <c r="Q42" s="13">
        <f t="shared" si="9"/>
        <v>1098</v>
      </c>
    </row>
    <row r="43" spans="1:19" ht="15" thickBot="1" x14ac:dyDescent="0.25">
      <c r="A43" s="87" t="s">
        <v>74</v>
      </c>
      <c r="B43" s="165" t="s">
        <v>69</v>
      </c>
      <c r="C43" s="56"/>
      <c r="D43" s="75"/>
      <c r="E43" s="91">
        <f>VLOOKUP($B43,[1]NUM5!$H$3:$S$180,2,FALSE)</f>
        <v>76</v>
      </c>
      <c r="F43" s="91">
        <f>VLOOKUP($B43,[1]NUM5!$H$3:$S$180,3,FALSE)</f>
        <v>55</v>
      </c>
      <c r="G43" s="91">
        <f>VLOOKUP($B43,[1]NUM5!$H$3:$S$180,4,FALSE)</f>
        <v>82</v>
      </c>
      <c r="H43" s="91">
        <f>VLOOKUP($B43,[1]NUM5!$H$3:$S$180,5,FALSE)</f>
        <v>138</v>
      </c>
      <c r="I43" s="91">
        <f>VLOOKUP($B43,[1]NUM5!$H$3:$S$180,6,FALSE)</f>
        <v>146</v>
      </c>
      <c r="J43" s="91">
        <f>VLOOKUP($B43,[1]NUM5!$H$3:$S$180,7,FALSE)</f>
        <v>34</v>
      </c>
      <c r="K43" s="91">
        <f>VLOOKUP($B43,[1]NUM5!$H$3:$S$180,8,FALSE)</f>
        <v>97</v>
      </c>
      <c r="L43" s="91">
        <f>VLOOKUP($B43,[1]NUM5!$H$3:$S$180,9,FALSE)</f>
        <v>59</v>
      </c>
      <c r="M43" s="91">
        <f>VLOOKUP($B43,[1]NUM5!$H$3:$S$180,10,FALSE)</f>
        <v>97</v>
      </c>
      <c r="N43" s="91">
        <f>VLOOKUP($B43,[1]NUM5!$H$3:$S$180,11,FALSE)</f>
        <v>113</v>
      </c>
      <c r="O43" s="91"/>
      <c r="Q43" s="13">
        <f t="shared" si="9"/>
        <v>897</v>
      </c>
    </row>
    <row r="44" spans="1:19" ht="15" thickBot="1" x14ac:dyDescent="0.25">
      <c r="A44" s="87" t="s">
        <v>74</v>
      </c>
      <c r="B44" s="165" t="s">
        <v>70</v>
      </c>
      <c r="C44" s="56"/>
      <c r="D44" s="75"/>
      <c r="E44" s="91">
        <f>VLOOKUP($B44,[1]NUM5!$H$3:$S$180,2,FALSE)</f>
        <v>76</v>
      </c>
      <c r="F44" s="91">
        <f>VLOOKUP($B44,[1]NUM5!$H$3:$S$180,3,FALSE)</f>
        <v>99</v>
      </c>
      <c r="G44" s="91">
        <f>VLOOKUP($B44,[1]NUM5!$H$3:$S$180,4,FALSE)</f>
        <v>67</v>
      </c>
      <c r="H44" s="91">
        <f>VLOOKUP($B44,[1]NUM5!$H$3:$S$180,5,FALSE)</f>
        <v>80</v>
      </c>
      <c r="I44" s="91">
        <f>VLOOKUP($B44,[1]NUM5!$H$3:$S$180,6,FALSE)</f>
        <v>87</v>
      </c>
      <c r="J44" s="91">
        <f>VLOOKUP($B44,[1]NUM5!$H$3:$S$180,7,FALSE)</f>
        <v>63</v>
      </c>
      <c r="K44" s="91">
        <f>VLOOKUP($B44,[1]NUM5!$H$3:$S$180,8,FALSE)</f>
        <v>134</v>
      </c>
      <c r="L44" s="91">
        <f>VLOOKUP($B44,[1]NUM5!$H$3:$S$180,9,FALSE)</f>
        <v>127</v>
      </c>
      <c r="M44" s="91">
        <f>VLOOKUP($B44,[1]NUM5!$H$3:$S$180,10,FALSE)</f>
        <v>82</v>
      </c>
      <c r="N44" s="91">
        <f>VLOOKUP($B44,[1]NUM5!$H$3:$S$180,11,FALSE)</f>
        <v>100</v>
      </c>
      <c r="O44" s="91"/>
      <c r="Q44" s="13">
        <f t="shared" si="9"/>
        <v>915</v>
      </c>
    </row>
    <row r="45" spans="1:19" ht="15" thickBot="1" x14ac:dyDescent="0.25">
      <c r="A45" s="87" t="s">
        <v>74</v>
      </c>
      <c r="B45" s="165" t="s">
        <v>71</v>
      </c>
      <c r="C45" s="56"/>
      <c r="D45" s="75"/>
      <c r="E45" s="91">
        <f>VLOOKUP($B45,[1]NUM5!$H$3:$S$180,2,FALSE)</f>
        <v>21</v>
      </c>
      <c r="F45" s="91">
        <f>VLOOKUP($B45,[1]NUM5!$H$3:$S$180,3,FALSE)</f>
        <v>28</v>
      </c>
      <c r="G45" s="91">
        <f>VLOOKUP($B45,[1]NUM5!$H$3:$S$180,4,FALSE)</f>
        <v>20</v>
      </c>
      <c r="H45" s="91">
        <f>VLOOKUP($B45,[1]NUM5!$H$3:$S$180,5,FALSE)</f>
        <v>14</v>
      </c>
      <c r="I45" s="91">
        <f>VLOOKUP($B45,[1]NUM5!$H$3:$S$180,6,FALSE)</f>
        <v>37</v>
      </c>
      <c r="J45" s="91">
        <f>VLOOKUP($B45,[1]NUM5!$H$3:$S$180,7,FALSE)</f>
        <v>17</v>
      </c>
      <c r="K45" s="91">
        <f>VLOOKUP($B45,[1]NUM5!$H$3:$S$180,8,FALSE)</f>
        <v>34</v>
      </c>
      <c r="L45" s="91">
        <f>VLOOKUP($B45,[1]NUM5!$H$3:$S$180,9,FALSE)</f>
        <v>35</v>
      </c>
      <c r="M45" s="91">
        <f>VLOOKUP($B45,[1]NUM5!$H$3:$S$180,10,FALSE)</f>
        <v>13</v>
      </c>
      <c r="N45" s="91">
        <f>VLOOKUP($B45,[1]NUM5!$H$3:$S$180,11,FALSE)</f>
        <v>42</v>
      </c>
      <c r="O45" s="91"/>
      <c r="Q45" s="13">
        <f t="shared" si="9"/>
        <v>261</v>
      </c>
    </row>
    <row r="46" spans="1:19" ht="15" thickBot="1" x14ac:dyDescent="0.25">
      <c r="A46" s="87" t="s">
        <v>74</v>
      </c>
      <c r="B46" s="165" t="s">
        <v>72</v>
      </c>
      <c r="C46" s="56"/>
      <c r="D46" s="75"/>
      <c r="E46" s="91">
        <f>VLOOKUP($B46,[1]NUM5!$H$3:$S$180,2,FALSE)</f>
        <v>189</v>
      </c>
      <c r="F46" s="91">
        <f>VLOOKUP($B46,[1]NUM5!$H$3:$S$180,3,FALSE)</f>
        <v>155</v>
      </c>
      <c r="G46" s="91">
        <f>VLOOKUP($B46,[1]NUM5!$H$3:$S$180,4,FALSE)</f>
        <v>98</v>
      </c>
      <c r="H46" s="91">
        <f>VLOOKUP($B46,[1]NUM5!$H$3:$S$180,5,FALSE)</f>
        <v>237</v>
      </c>
      <c r="I46" s="91">
        <f>VLOOKUP($B46,[1]NUM5!$H$3:$S$180,6,FALSE)</f>
        <v>160</v>
      </c>
      <c r="J46" s="91">
        <f>VLOOKUP($B46,[1]NUM5!$H$3:$S$180,7,FALSE)</f>
        <v>165</v>
      </c>
      <c r="K46" s="91">
        <f>VLOOKUP($B46,[1]NUM5!$H$3:$S$180,8,FALSE)</f>
        <v>210</v>
      </c>
      <c r="L46" s="91">
        <f>VLOOKUP($B46,[1]NUM5!$H$3:$S$180,9,FALSE)</f>
        <v>247</v>
      </c>
      <c r="M46" s="91">
        <f>VLOOKUP($B46,[1]NUM5!$H$3:$S$180,10,FALSE)</f>
        <v>140</v>
      </c>
      <c r="N46" s="91">
        <f>VLOOKUP($B46,[1]NUM5!$H$3:$S$180,11,FALSE)</f>
        <v>264</v>
      </c>
      <c r="O46" s="91"/>
      <c r="Q46" s="13">
        <f t="shared" si="9"/>
        <v>1865</v>
      </c>
    </row>
    <row r="47" spans="1:19" ht="15" thickBot="1" x14ac:dyDescent="0.25">
      <c r="A47" s="87" t="s">
        <v>74</v>
      </c>
      <c r="B47" s="165" t="s">
        <v>73</v>
      </c>
      <c r="C47" s="56"/>
      <c r="D47" s="75"/>
      <c r="E47" s="91">
        <f>VLOOKUP($B47,[1]NUM5!$H$3:$S$180,2,FALSE)</f>
        <v>38</v>
      </c>
      <c r="F47" s="91">
        <f>VLOOKUP($B47,[1]NUM5!$H$3:$S$180,3,FALSE)</f>
        <v>41</v>
      </c>
      <c r="G47" s="91">
        <f>VLOOKUP($B47,[1]NUM5!$H$3:$S$180,4,FALSE)</f>
        <v>22</v>
      </c>
      <c r="H47" s="91">
        <f>VLOOKUP($B47,[1]NUM5!$H$3:$S$180,5,FALSE)</f>
        <v>33</v>
      </c>
      <c r="I47" s="91">
        <f>VLOOKUP($B47,[1]NUM5!$H$3:$S$180,6,FALSE)</f>
        <v>26</v>
      </c>
      <c r="J47" s="91">
        <f>VLOOKUP($B47,[1]NUM5!$H$3:$S$180,7,FALSE)</f>
        <v>0</v>
      </c>
      <c r="K47" s="91">
        <f>VLOOKUP($B47,[1]NUM5!$H$3:$S$180,8,FALSE)</f>
        <v>74</v>
      </c>
      <c r="L47" s="91">
        <f>VLOOKUP($B47,[1]NUM5!$H$3:$S$180,9,FALSE)</f>
        <v>29</v>
      </c>
      <c r="M47" s="91">
        <f>VLOOKUP($B47,[1]NUM5!$H$3:$S$180,10,FALSE)</f>
        <v>24</v>
      </c>
      <c r="N47" s="91">
        <f>VLOOKUP($B47,[1]NUM5!$H$3:$S$180,11,FALSE)</f>
        <v>42</v>
      </c>
      <c r="O47" s="91"/>
      <c r="Q47" s="13">
        <f t="shared" si="9"/>
        <v>329</v>
      </c>
    </row>
    <row r="48" spans="1:19" s="58" customFormat="1" ht="15" thickBot="1" x14ac:dyDescent="0.25">
      <c r="A48" s="333" t="s">
        <v>176</v>
      </c>
      <c r="B48" s="334"/>
      <c r="C48" s="250">
        <f>+D48/Metas!I96</f>
        <v>0.96985132158590293</v>
      </c>
      <c r="D48" s="16">
        <f>+Q48/R48</f>
        <v>0.62070484581497798</v>
      </c>
      <c r="E48" s="10">
        <f>SUM(E38:E47)</f>
        <v>777</v>
      </c>
      <c r="F48" s="10">
        <f t="shared" ref="F48:P48" si="10">SUM(F38:F47)</f>
        <v>776</v>
      </c>
      <c r="G48" s="10">
        <f t="shared" si="10"/>
        <v>625</v>
      </c>
      <c r="H48" s="10">
        <f t="shared" si="10"/>
        <v>869</v>
      </c>
      <c r="I48" s="10">
        <f t="shared" ref="I48:J48" si="11">SUM(I38:I47)</f>
        <v>1039</v>
      </c>
      <c r="J48" s="10">
        <f t="shared" si="11"/>
        <v>537</v>
      </c>
      <c r="K48" s="10">
        <f t="shared" ref="K48:L48" si="12">SUM(K38:K47)</f>
        <v>1039</v>
      </c>
      <c r="L48" s="10">
        <f t="shared" si="12"/>
        <v>953</v>
      </c>
      <c r="M48" s="10">
        <f t="shared" ref="M48:N48" si="13">SUM(M38:M47)</f>
        <v>776</v>
      </c>
      <c r="N48" s="10">
        <f t="shared" si="13"/>
        <v>1063</v>
      </c>
      <c r="O48" s="10">
        <f t="shared" si="10"/>
        <v>0</v>
      </c>
      <c r="P48" s="10">
        <f t="shared" si="10"/>
        <v>0</v>
      </c>
      <c r="Q48" s="10">
        <f>SUM(Q38:Q47)</f>
        <v>8454</v>
      </c>
      <c r="R48" s="348">
        <v>13620</v>
      </c>
      <c r="S48" s="349"/>
    </row>
    <row r="49" spans="1:19" ht="15" thickBot="1" x14ac:dyDescent="0.25">
      <c r="A49" s="166" t="s">
        <v>88</v>
      </c>
      <c r="B49" s="165" t="s">
        <v>75</v>
      </c>
      <c r="C49" s="56"/>
      <c r="D49" s="75"/>
      <c r="E49" s="91">
        <f>VLOOKUP($B49,[1]NUM5!$H$3:$S$180,2,FALSE)</f>
        <v>384</v>
      </c>
      <c r="F49" s="91">
        <f>VLOOKUP($B49,[1]NUM5!$H$3:$S$180,3,FALSE)</f>
        <v>428</v>
      </c>
      <c r="G49" s="91">
        <f>VLOOKUP($B49,[1]NUM5!$H$3:$S$180,4,FALSE)</f>
        <v>406</v>
      </c>
      <c r="H49" s="91">
        <f>VLOOKUP($B49,[1]NUM5!$H$3:$S$180,5,FALSE)</f>
        <v>273</v>
      </c>
      <c r="I49" s="91">
        <f>VLOOKUP($B49,[1]NUM5!$H$3:$S$180,6,FALSE)</f>
        <v>443</v>
      </c>
      <c r="J49" s="91">
        <f>VLOOKUP($B49,[1]NUM5!$H$3:$S$180,7,FALSE)</f>
        <v>748</v>
      </c>
      <c r="K49" s="91">
        <f>VLOOKUP($B49,[1]NUM5!$H$3:$S$180,8,FALSE)</f>
        <v>1012</v>
      </c>
      <c r="L49" s="91">
        <f>VLOOKUP($B49,[1]NUM5!$H$3:$S$180,9,FALSE)</f>
        <v>886</v>
      </c>
      <c r="M49" s="91">
        <f>VLOOKUP($B49,[1]NUM5!$H$3:$S$180,10,FALSE)</f>
        <v>551</v>
      </c>
      <c r="N49" s="91">
        <f>VLOOKUP($B49,[1]NUM5!$H$3:$S$180,11,FALSE)</f>
        <v>678</v>
      </c>
      <c r="O49" s="91"/>
      <c r="Q49" s="13">
        <f t="shared" ref="Q49:Q61" si="14">SUM(E49:P49)</f>
        <v>5809</v>
      </c>
    </row>
    <row r="50" spans="1:19" ht="15" thickBot="1" x14ac:dyDescent="0.25">
      <c r="A50" s="166" t="s">
        <v>88</v>
      </c>
      <c r="B50" s="165" t="s">
        <v>76</v>
      </c>
      <c r="C50" s="56"/>
      <c r="D50" s="75"/>
      <c r="E50" s="91">
        <f>VLOOKUP($B50,[1]NUM5!$H$3:$S$180,2,FALSE)</f>
        <v>47</v>
      </c>
      <c r="F50" s="91">
        <f>VLOOKUP($B50,[1]NUM5!$H$3:$S$180,3,FALSE)</f>
        <v>27</v>
      </c>
      <c r="G50" s="91">
        <f>VLOOKUP($B50,[1]NUM5!$H$3:$S$180,4,FALSE)</f>
        <v>91</v>
      </c>
      <c r="H50" s="91">
        <f>VLOOKUP($B50,[1]NUM5!$H$3:$S$180,5,FALSE)</f>
        <v>62</v>
      </c>
      <c r="I50" s="91">
        <f>VLOOKUP($B50,[1]NUM5!$H$3:$S$180,6,FALSE)</f>
        <v>61</v>
      </c>
      <c r="J50" s="91">
        <f>VLOOKUP($B50,[1]NUM5!$H$3:$S$180,7,FALSE)</f>
        <v>54</v>
      </c>
      <c r="K50" s="91">
        <f>VLOOKUP($B50,[1]NUM5!$H$3:$S$180,8,FALSE)</f>
        <v>91</v>
      </c>
      <c r="L50" s="91">
        <f>VLOOKUP($B50,[1]NUM5!$H$3:$S$180,9,FALSE)</f>
        <v>91</v>
      </c>
      <c r="M50" s="91">
        <f>VLOOKUP($B50,[1]NUM5!$H$3:$S$180,10,FALSE)</f>
        <v>90</v>
      </c>
      <c r="N50" s="91">
        <f>VLOOKUP($B50,[1]NUM5!$H$3:$S$180,11,FALSE)</f>
        <v>69</v>
      </c>
      <c r="O50" s="91"/>
      <c r="Q50" s="13">
        <f t="shared" si="14"/>
        <v>683</v>
      </c>
    </row>
    <row r="51" spans="1:19" ht="15" thickBot="1" x14ac:dyDescent="0.25">
      <c r="A51" s="166" t="s">
        <v>88</v>
      </c>
      <c r="B51" s="165" t="s">
        <v>77</v>
      </c>
      <c r="C51" s="56"/>
      <c r="D51" s="75"/>
      <c r="E51" s="91">
        <f>VLOOKUP($B51,[1]NUM5!$H$3:$S$180,2,FALSE)</f>
        <v>38</v>
      </c>
      <c r="F51" s="91">
        <f>VLOOKUP($B51,[1]NUM5!$H$3:$S$180,3,FALSE)</f>
        <v>13</v>
      </c>
      <c r="G51" s="91">
        <f>VLOOKUP($B51,[1]NUM5!$H$3:$S$180,4,FALSE)</f>
        <v>49</v>
      </c>
      <c r="H51" s="91">
        <f>VLOOKUP($B51,[1]NUM5!$H$3:$S$180,5,FALSE)</f>
        <v>43</v>
      </c>
      <c r="I51" s="91">
        <f>VLOOKUP($B51,[1]NUM5!$H$3:$S$180,6,FALSE)</f>
        <v>39</v>
      </c>
      <c r="J51" s="91">
        <f>VLOOKUP($B51,[1]NUM5!$H$3:$S$180,7,FALSE)</f>
        <v>70</v>
      </c>
      <c r="K51" s="91">
        <f>VLOOKUP($B51,[1]NUM5!$H$3:$S$180,8,FALSE)</f>
        <v>46</v>
      </c>
      <c r="L51" s="91">
        <f>VLOOKUP($B51,[1]NUM5!$H$3:$S$180,9,FALSE)</f>
        <v>44</v>
      </c>
      <c r="M51" s="91">
        <f>VLOOKUP($B51,[1]NUM5!$H$3:$S$180,10,FALSE)</f>
        <v>48</v>
      </c>
      <c r="N51" s="91">
        <f>VLOOKUP($B51,[1]NUM5!$H$3:$S$180,11,FALSE)</f>
        <v>42</v>
      </c>
      <c r="O51" s="91"/>
      <c r="Q51" s="13">
        <f t="shared" si="14"/>
        <v>432</v>
      </c>
    </row>
    <row r="52" spans="1:19" ht="15" thickBot="1" x14ac:dyDescent="0.25">
      <c r="A52" s="166" t="s">
        <v>88</v>
      </c>
      <c r="B52" s="165" t="s">
        <v>78</v>
      </c>
      <c r="C52" s="56"/>
      <c r="D52" s="75"/>
      <c r="E52" s="91">
        <f>VLOOKUP($B52,[1]NUM5!$H$3:$S$180,2,FALSE)</f>
        <v>36</v>
      </c>
      <c r="F52" s="91">
        <f>VLOOKUP($B52,[1]NUM5!$H$3:$S$180,3,FALSE)</f>
        <v>33</v>
      </c>
      <c r="G52" s="91">
        <f>VLOOKUP($B52,[1]NUM5!$H$3:$S$180,4,FALSE)</f>
        <v>19</v>
      </c>
      <c r="H52" s="91">
        <f>VLOOKUP($B52,[1]NUM5!$H$3:$S$180,5,FALSE)</f>
        <v>32</v>
      </c>
      <c r="I52" s="91">
        <f>VLOOKUP($B52,[1]NUM5!$H$3:$S$180,6,FALSE)</f>
        <v>59</v>
      </c>
      <c r="J52" s="91">
        <f>VLOOKUP($B52,[1]NUM5!$H$3:$S$180,7,FALSE)</f>
        <v>71</v>
      </c>
      <c r="K52" s="91">
        <f>VLOOKUP($B52,[1]NUM5!$H$3:$S$180,8,FALSE)</f>
        <v>57</v>
      </c>
      <c r="L52" s="91">
        <f>VLOOKUP($B52,[1]NUM5!$H$3:$S$180,9,FALSE)</f>
        <v>50</v>
      </c>
      <c r="M52" s="91">
        <f>VLOOKUP($B52,[1]NUM5!$H$3:$S$180,10,FALSE)</f>
        <v>48</v>
      </c>
      <c r="N52" s="91">
        <f>VLOOKUP($B52,[1]NUM5!$H$3:$S$180,11,FALSE)</f>
        <v>54</v>
      </c>
      <c r="O52" s="91"/>
      <c r="Q52" s="13">
        <f t="shared" si="14"/>
        <v>459</v>
      </c>
    </row>
    <row r="53" spans="1:19" ht="15" thickBot="1" x14ac:dyDescent="0.25">
      <c r="A53" s="166" t="s">
        <v>88</v>
      </c>
      <c r="B53" s="165" t="s">
        <v>79</v>
      </c>
      <c r="C53" s="56"/>
      <c r="D53" s="75"/>
      <c r="E53" s="91">
        <f>VLOOKUP($B53,[1]NUM5!$H$3:$S$180,2,FALSE)</f>
        <v>0</v>
      </c>
      <c r="F53" s="91">
        <f>VLOOKUP($B53,[1]NUM5!$H$3:$S$180,3,FALSE)</f>
        <v>0</v>
      </c>
      <c r="G53" s="91">
        <f>VLOOKUP($B53,[1]NUM5!$H$3:$S$180,4,FALSE)</f>
        <v>26</v>
      </c>
      <c r="H53" s="91">
        <f>VLOOKUP($B53,[1]NUM5!$H$3:$S$180,5,FALSE)</f>
        <v>21</v>
      </c>
      <c r="I53" s="91">
        <f>VLOOKUP($B53,[1]NUM5!$H$3:$S$180,6,FALSE)</f>
        <v>13</v>
      </c>
      <c r="J53" s="91">
        <f>VLOOKUP($B53,[1]NUM5!$H$3:$S$180,7,FALSE)</f>
        <v>17</v>
      </c>
      <c r="K53" s="91">
        <f>VLOOKUP($B53,[1]NUM5!$H$3:$S$180,8,FALSE)</f>
        <v>13</v>
      </c>
      <c r="L53" s="91">
        <f>VLOOKUP($B53,[1]NUM5!$H$3:$S$180,9,FALSE)</f>
        <v>4</v>
      </c>
      <c r="M53" s="91">
        <f>VLOOKUP($B53,[1]NUM5!$H$3:$S$180,10,FALSE)</f>
        <v>11</v>
      </c>
      <c r="N53" s="91">
        <f>VLOOKUP($B53,[1]NUM5!$H$3:$S$180,11,FALSE)</f>
        <v>11</v>
      </c>
      <c r="O53" s="91"/>
      <c r="Q53" s="13">
        <f t="shared" si="14"/>
        <v>116</v>
      </c>
    </row>
    <row r="54" spans="1:19" ht="15" thickBot="1" x14ac:dyDescent="0.25">
      <c r="A54" s="166" t="s">
        <v>88</v>
      </c>
      <c r="B54" s="165" t="s">
        <v>80</v>
      </c>
      <c r="C54" s="56"/>
      <c r="D54" s="75"/>
      <c r="E54" s="91">
        <f>VLOOKUP($B54,[1]NUM5!$H$3:$S$180,2,FALSE)</f>
        <v>25</v>
      </c>
      <c r="F54" s="91">
        <f>VLOOKUP($B54,[1]NUM5!$H$3:$S$180,3,FALSE)</f>
        <v>41</v>
      </c>
      <c r="G54" s="91">
        <f>VLOOKUP($B54,[1]NUM5!$H$3:$S$180,4,FALSE)</f>
        <v>33</v>
      </c>
      <c r="H54" s="91">
        <f>VLOOKUP($B54,[1]NUM5!$H$3:$S$180,5,FALSE)</f>
        <v>51</v>
      </c>
      <c r="I54" s="91">
        <f>VLOOKUP($B54,[1]NUM5!$H$3:$S$180,6,FALSE)</f>
        <v>63</v>
      </c>
      <c r="J54" s="91">
        <f>VLOOKUP($B54,[1]NUM5!$H$3:$S$180,7,FALSE)</f>
        <v>46</v>
      </c>
      <c r="K54" s="91">
        <f>VLOOKUP($B54,[1]NUM5!$H$3:$S$180,8,FALSE)</f>
        <v>53</v>
      </c>
      <c r="L54" s="91">
        <f>VLOOKUP($B54,[1]NUM5!$H$3:$S$180,9,FALSE)</f>
        <v>33</v>
      </c>
      <c r="M54" s="91">
        <f>VLOOKUP($B54,[1]NUM5!$H$3:$S$180,10,FALSE)</f>
        <v>31</v>
      </c>
      <c r="N54" s="91">
        <f>VLOOKUP($B54,[1]NUM5!$H$3:$S$180,11,FALSE)</f>
        <v>54</v>
      </c>
      <c r="O54" s="91"/>
      <c r="Q54" s="13">
        <f t="shared" si="14"/>
        <v>430</v>
      </c>
    </row>
    <row r="55" spans="1:19" ht="15" thickBot="1" x14ac:dyDescent="0.25">
      <c r="A55" s="166" t="s">
        <v>88</v>
      </c>
      <c r="B55" s="165" t="s">
        <v>81</v>
      </c>
      <c r="C55" s="56"/>
      <c r="D55" s="75"/>
      <c r="E55" s="91">
        <f>VLOOKUP($B55,[1]NUM5!$H$3:$S$180,2,FALSE)</f>
        <v>0</v>
      </c>
      <c r="F55" s="91">
        <f>VLOOKUP($B55,[1]NUM5!$H$3:$S$180,3,FALSE)</f>
        <v>0</v>
      </c>
      <c r="G55" s="91">
        <f>VLOOKUP($B55,[1]NUM5!$H$3:$S$180,4,FALSE)</f>
        <v>78</v>
      </c>
      <c r="H55" s="91">
        <f>VLOOKUP($B55,[1]NUM5!$H$3:$S$180,5,FALSE)</f>
        <v>32</v>
      </c>
      <c r="I55" s="91">
        <f>VLOOKUP($B55,[1]NUM5!$H$3:$S$180,6,FALSE)</f>
        <v>52</v>
      </c>
      <c r="J55" s="91">
        <f>VLOOKUP($B55,[1]NUM5!$H$3:$S$180,7,FALSE)</f>
        <v>60</v>
      </c>
      <c r="K55" s="91">
        <f>VLOOKUP($B55,[1]NUM5!$H$3:$S$180,8,FALSE)</f>
        <v>43</v>
      </c>
      <c r="L55" s="91">
        <f>VLOOKUP($B55,[1]NUM5!$H$3:$S$180,9,FALSE)</f>
        <v>53</v>
      </c>
      <c r="M55" s="91">
        <f>VLOOKUP($B55,[1]NUM5!$H$3:$S$180,10,FALSE)</f>
        <v>19</v>
      </c>
      <c r="N55" s="91">
        <f>VLOOKUP($B55,[1]NUM5!$H$3:$S$180,11,FALSE)</f>
        <v>44</v>
      </c>
      <c r="O55" s="91"/>
      <c r="Q55" s="13">
        <f t="shared" si="14"/>
        <v>381</v>
      </c>
    </row>
    <row r="56" spans="1:19" ht="15" thickBot="1" x14ac:dyDescent="0.25">
      <c r="A56" s="166" t="s">
        <v>88</v>
      </c>
      <c r="B56" s="165" t="s">
        <v>82</v>
      </c>
      <c r="C56" s="56"/>
      <c r="D56" s="75"/>
      <c r="E56" s="91">
        <f>VLOOKUP($B56,[1]NUM5!$H$3:$S$180,2,FALSE)</f>
        <v>0</v>
      </c>
      <c r="F56" s="91">
        <f>VLOOKUP($B56,[1]NUM5!$H$3:$S$180,3,FALSE)</f>
        <v>13</v>
      </c>
      <c r="G56" s="91">
        <f>VLOOKUP($B56,[1]NUM5!$H$3:$S$180,4,FALSE)</f>
        <v>38</v>
      </c>
      <c r="H56" s="91">
        <f>VLOOKUP($B56,[1]NUM5!$H$3:$S$180,5,FALSE)</f>
        <v>43</v>
      </c>
      <c r="I56" s="91">
        <f>VLOOKUP($B56,[1]NUM5!$H$3:$S$180,6,FALSE)</f>
        <v>27</v>
      </c>
      <c r="J56" s="91">
        <f>VLOOKUP($B56,[1]NUM5!$H$3:$S$180,7,FALSE)</f>
        <v>25</v>
      </c>
      <c r="K56" s="91">
        <f>VLOOKUP($B56,[1]NUM5!$H$3:$S$180,8,FALSE)</f>
        <v>16</v>
      </c>
      <c r="L56" s="91">
        <f>VLOOKUP($B56,[1]NUM5!$H$3:$S$180,9,FALSE)</f>
        <v>6</v>
      </c>
      <c r="M56" s="91">
        <f>VLOOKUP($B56,[1]NUM5!$H$3:$S$180,10,FALSE)</f>
        <v>22</v>
      </c>
      <c r="N56" s="91">
        <f>VLOOKUP($B56,[1]NUM5!$H$3:$S$180,11,FALSE)</f>
        <v>19</v>
      </c>
      <c r="O56" s="91"/>
      <c r="Q56" s="13">
        <f t="shared" si="14"/>
        <v>209</v>
      </c>
    </row>
    <row r="57" spans="1:19" ht="15" thickBot="1" x14ac:dyDescent="0.25">
      <c r="A57" s="166" t="s">
        <v>88</v>
      </c>
      <c r="B57" s="165" t="s">
        <v>83</v>
      </c>
      <c r="C57" s="56"/>
      <c r="D57" s="75"/>
      <c r="E57" s="91">
        <f>VLOOKUP($B57,[1]NUM5!$H$3:$S$180,2,FALSE)</f>
        <v>72</v>
      </c>
      <c r="F57" s="91">
        <f>VLOOKUP($B57,[1]NUM5!$H$3:$S$180,3,FALSE)</f>
        <v>0</v>
      </c>
      <c r="G57" s="91">
        <f>VLOOKUP($B57,[1]NUM5!$H$3:$S$180,4,FALSE)</f>
        <v>139</v>
      </c>
      <c r="H57" s="91">
        <f>VLOOKUP($B57,[1]NUM5!$H$3:$S$180,5,FALSE)</f>
        <v>60</v>
      </c>
      <c r="I57" s="91">
        <f>VLOOKUP($B57,[1]NUM5!$H$3:$S$180,6,FALSE)</f>
        <v>68</v>
      </c>
      <c r="J57" s="91">
        <f>VLOOKUP($B57,[1]NUM5!$H$3:$S$180,7,FALSE)</f>
        <v>100</v>
      </c>
      <c r="K57" s="91">
        <f>VLOOKUP($B57,[1]NUM5!$H$3:$S$180,8,FALSE)</f>
        <v>84</v>
      </c>
      <c r="L57" s="91">
        <f>VLOOKUP($B57,[1]NUM5!$H$3:$S$180,9,FALSE)</f>
        <v>51</v>
      </c>
      <c r="M57" s="91">
        <f>VLOOKUP($B57,[1]NUM5!$H$3:$S$180,10,FALSE)</f>
        <v>65</v>
      </c>
      <c r="N57" s="91">
        <f>VLOOKUP($B57,[1]NUM5!$H$3:$S$180,11,FALSE)</f>
        <v>115</v>
      </c>
      <c r="O57" s="91"/>
      <c r="Q57" s="13">
        <f t="shared" si="14"/>
        <v>754</v>
      </c>
    </row>
    <row r="58" spans="1:19" ht="15" thickBot="1" x14ac:dyDescent="0.25">
      <c r="A58" s="166" t="s">
        <v>88</v>
      </c>
      <c r="B58" s="165" t="s">
        <v>84</v>
      </c>
      <c r="C58" s="56"/>
      <c r="D58" s="75"/>
      <c r="E58" s="91">
        <f>VLOOKUP($B58,[1]NUM5!$H$3:$S$180,2,FALSE)</f>
        <v>30</v>
      </c>
      <c r="F58" s="91">
        <f>VLOOKUP($B58,[1]NUM5!$H$3:$S$180,3,FALSE)</f>
        <v>0</v>
      </c>
      <c r="G58" s="91">
        <f>VLOOKUP($B58,[1]NUM5!$H$3:$S$180,4,FALSE)</f>
        <v>28</v>
      </c>
      <c r="H58" s="91">
        <f>VLOOKUP($B58,[1]NUM5!$H$3:$S$180,5,FALSE)</f>
        <v>21</v>
      </c>
      <c r="I58" s="91">
        <f>VLOOKUP($B58,[1]NUM5!$H$3:$S$180,6,FALSE)</f>
        <v>0</v>
      </c>
      <c r="J58" s="91">
        <f>VLOOKUP($B58,[1]NUM5!$H$3:$S$180,7,FALSE)</f>
        <v>31</v>
      </c>
      <c r="K58" s="91">
        <f>VLOOKUP($B58,[1]NUM5!$H$3:$S$180,8,FALSE)</f>
        <v>36</v>
      </c>
      <c r="L58" s="91">
        <f>VLOOKUP($B58,[1]NUM5!$H$3:$S$180,9,FALSE)</f>
        <v>18</v>
      </c>
      <c r="M58" s="91">
        <f>VLOOKUP($B58,[1]NUM5!$H$3:$S$180,10,FALSE)</f>
        <v>25</v>
      </c>
      <c r="N58" s="91">
        <f>VLOOKUP($B58,[1]NUM5!$H$3:$S$180,11,FALSE)</f>
        <v>30</v>
      </c>
      <c r="O58" s="91"/>
      <c r="Q58" s="13">
        <f t="shared" si="14"/>
        <v>219</v>
      </c>
    </row>
    <row r="59" spans="1:19" ht="15" thickBot="1" x14ac:dyDescent="0.25">
      <c r="A59" s="166" t="s">
        <v>88</v>
      </c>
      <c r="B59" s="165" t="s">
        <v>85</v>
      </c>
      <c r="C59" s="56"/>
      <c r="D59" s="75"/>
      <c r="E59" s="91">
        <f>VLOOKUP($B59,[1]NUM5!$H$3:$S$180,2,FALSE)</f>
        <v>110</v>
      </c>
      <c r="F59" s="91">
        <f>VLOOKUP($B59,[1]NUM5!$H$3:$S$180,3,FALSE)</f>
        <v>0</v>
      </c>
      <c r="G59" s="91">
        <f>VLOOKUP($B59,[1]NUM5!$H$3:$S$180,4,FALSE)</f>
        <v>169</v>
      </c>
      <c r="H59" s="91">
        <f>VLOOKUP($B59,[1]NUM5!$H$3:$S$180,5,FALSE)</f>
        <v>135</v>
      </c>
      <c r="I59" s="91">
        <f>VLOOKUP($B59,[1]NUM5!$H$3:$S$180,6,FALSE)</f>
        <v>103</v>
      </c>
      <c r="J59" s="91">
        <f>VLOOKUP($B59,[1]NUM5!$H$3:$S$180,7,FALSE)</f>
        <v>121</v>
      </c>
      <c r="K59" s="91">
        <f>VLOOKUP($B59,[1]NUM5!$H$3:$S$180,8,FALSE)</f>
        <v>124</v>
      </c>
      <c r="L59" s="91">
        <f>VLOOKUP($B59,[1]NUM5!$H$3:$S$180,9,FALSE)</f>
        <v>134</v>
      </c>
      <c r="M59" s="91">
        <f>VLOOKUP($B59,[1]NUM5!$H$3:$S$180,10,FALSE)</f>
        <v>109</v>
      </c>
      <c r="N59" s="91">
        <f>VLOOKUP($B59,[1]NUM5!$H$3:$S$180,11,FALSE)</f>
        <v>135</v>
      </c>
      <c r="O59" s="91"/>
      <c r="Q59" s="13">
        <f t="shared" si="14"/>
        <v>1140</v>
      </c>
    </row>
    <row r="60" spans="1:19" ht="15" thickBot="1" x14ac:dyDescent="0.25">
      <c r="A60" s="166" t="s">
        <v>88</v>
      </c>
      <c r="B60" s="165" t="s">
        <v>86</v>
      </c>
      <c r="C60" s="56"/>
      <c r="D60" s="75"/>
      <c r="E60" s="91">
        <f>VLOOKUP($B60,[1]NUM5!$H$3:$S$180,2,FALSE)</f>
        <v>15</v>
      </c>
      <c r="F60" s="91">
        <f>VLOOKUP($B60,[1]NUM5!$H$3:$S$180,3,FALSE)</f>
        <v>44</v>
      </c>
      <c r="G60" s="91">
        <f>VLOOKUP($B60,[1]NUM5!$H$3:$S$180,4,FALSE)</f>
        <v>21</v>
      </c>
      <c r="H60" s="91">
        <f>VLOOKUP($B60,[1]NUM5!$H$3:$S$180,5,FALSE)</f>
        <v>32</v>
      </c>
      <c r="I60" s="91">
        <f>VLOOKUP($B60,[1]NUM5!$H$3:$S$180,6,FALSE)</f>
        <v>33</v>
      </c>
      <c r="J60" s="91">
        <f>VLOOKUP($B60,[1]NUM5!$H$3:$S$180,7,FALSE)</f>
        <v>26</v>
      </c>
      <c r="K60" s="91">
        <f>VLOOKUP($B60,[1]NUM5!$H$3:$S$180,8,FALSE)</f>
        <v>50</v>
      </c>
      <c r="L60" s="91">
        <f>VLOOKUP($B60,[1]NUM5!$H$3:$S$180,9,FALSE)</f>
        <v>32</v>
      </c>
      <c r="M60" s="91">
        <f>VLOOKUP($B60,[1]NUM5!$H$3:$S$180,10,FALSE)</f>
        <v>22</v>
      </c>
      <c r="N60" s="91">
        <f>VLOOKUP($B60,[1]NUM5!$H$3:$S$180,11,FALSE)</f>
        <v>29</v>
      </c>
      <c r="O60" s="91"/>
      <c r="Q60" s="13">
        <f t="shared" si="14"/>
        <v>304</v>
      </c>
    </row>
    <row r="61" spans="1:19" ht="15" thickBot="1" x14ac:dyDescent="0.25">
      <c r="A61" s="166" t="s">
        <v>88</v>
      </c>
      <c r="B61" s="165" t="s">
        <v>87</v>
      </c>
      <c r="C61" s="56"/>
      <c r="D61" s="75"/>
      <c r="E61" s="91">
        <f>VLOOKUP($B61,[1]NUM5!$H$3:$S$180,2,FALSE)</f>
        <v>23</v>
      </c>
      <c r="F61" s="91">
        <f>VLOOKUP($B61,[1]NUM5!$H$3:$S$180,3,FALSE)</f>
        <v>39</v>
      </c>
      <c r="G61" s="91">
        <f>VLOOKUP($B61,[1]NUM5!$H$3:$S$180,4,FALSE)</f>
        <v>17</v>
      </c>
      <c r="H61" s="91">
        <f>VLOOKUP($B61,[1]NUM5!$H$3:$S$180,5,FALSE)</f>
        <v>27</v>
      </c>
      <c r="I61" s="91">
        <f>VLOOKUP($B61,[1]NUM5!$H$3:$S$180,6,FALSE)</f>
        <v>39</v>
      </c>
      <c r="J61" s="91">
        <f>VLOOKUP($B61,[1]NUM5!$H$3:$S$180,7,FALSE)</f>
        <v>41</v>
      </c>
      <c r="K61" s="91">
        <f>VLOOKUP($B61,[1]NUM5!$H$3:$S$180,8,FALSE)</f>
        <v>45</v>
      </c>
      <c r="L61" s="91">
        <f>VLOOKUP($B61,[1]NUM5!$H$3:$S$180,9,FALSE)</f>
        <v>41</v>
      </c>
      <c r="M61" s="91">
        <f>VLOOKUP($B61,[1]NUM5!$H$3:$S$180,10,FALSE)</f>
        <v>39</v>
      </c>
      <c r="N61" s="91">
        <f>VLOOKUP($B61,[1]NUM5!$H$3:$S$180,11,FALSE)</f>
        <v>33</v>
      </c>
      <c r="O61" s="91"/>
      <c r="Q61" s="13">
        <f t="shared" si="14"/>
        <v>344</v>
      </c>
    </row>
    <row r="62" spans="1:19" s="58" customFormat="1" ht="15" thickBot="1" x14ac:dyDescent="0.25">
      <c r="A62" s="333" t="s">
        <v>177</v>
      </c>
      <c r="B62" s="334"/>
      <c r="C62" s="250">
        <f>+D62/Metas!I88</f>
        <v>1.0127855193219364</v>
      </c>
      <c r="D62" s="16">
        <f>+Q62/R62</f>
        <v>0.89127686472819212</v>
      </c>
      <c r="E62" s="10">
        <f>SUM(E49:E61)</f>
        <v>780</v>
      </c>
      <c r="F62" s="10">
        <f t="shared" ref="F62:P62" si="15">SUM(F49:F61)</f>
        <v>638</v>
      </c>
      <c r="G62" s="10">
        <f t="shared" si="15"/>
        <v>1114</v>
      </c>
      <c r="H62" s="10">
        <f t="shared" si="15"/>
        <v>832</v>
      </c>
      <c r="I62" s="10">
        <f t="shared" ref="I62:J62" si="16">SUM(I49:I61)</f>
        <v>1000</v>
      </c>
      <c r="J62" s="10">
        <f t="shared" si="16"/>
        <v>1410</v>
      </c>
      <c r="K62" s="10">
        <f t="shared" ref="K62:L62" si="17">SUM(K49:K61)</f>
        <v>1670</v>
      </c>
      <c r="L62" s="10">
        <f t="shared" si="17"/>
        <v>1443</v>
      </c>
      <c r="M62" s="10">
        <f t="shared" ref="M62:N62" si="18">SUM(M49:M61)</f>
        <v>1080</v>
      </c>
      <c r="N62" s="10">
        <f t="shared" si="18"/>
        <v>1313</v>
      </c>
      <c r="O62" s="10">
        <f t="shared" si="15"/>
        <v>0</v>
      </c>
      <c r="P62" s="10">
        <f t="shared" si="15"/>
        <v>0</v>
      </c>
      <c r="Q62" s="10">
        <f>SUM(Q49:Q61)</f>
        <v>11280</v>
      </c>
      <c r="R62" s="340">
        <v>12656</v>
      </c>
      <c r="S62" s="341"/>
    </row>
    <row r="63" spans="1:19" ht="15" thickBot="1" x14ac:dyDescent="0.25">
      <c r="A63" s="166" t="s">
        <v>99</v>
      </c>
      <c r="B63" s="165" t="s">
        <v>89</v>
      </c>
      <c r="C63" s="56"/>
      <c r="D63" s="75"/>
      <c r="E63" s="91">
        <f>VLOOKUP($B63,[1]NUM5!$H$3:$S$180,2,FALSE)</f>
        <v>641</v>
      </c>
      <c r="F63" s="91">
        <f>VLOOKUP($B63,[1]NUM5!$H$3:$S$180,3,FALSE)</f>
        <v>584</v>
      </c>
      <c r="G63" s="91">
        <f>VLOOKUP($B63,[1]NUM5!$H$3:$S$180,4,FALSE)</f>
        <v>694</v>
      </c>
      <c r="H63" s="91">
        <f>VLOOKUP($B63,[1]NUM5!$H$3:$S$180,5,FALSE)</f>
        <v>595</v>
      </c>
      <c r="I63" s="91">
        <f>VLOOKUP($B63,[1]NUM5!$H$3:$S$180,6,FALSE)</f>
        <v>768</v>
      </c>
      <c r="J63" s="91">
        <f>VLOOKUP($B63,[1]NUM5!$H$3:$S$180,7,FALSE)</f>
        <v>823</v>
      </c>
      <c r="K63" s="91">
        <f>VLOOKUP($B63,[1]NUM5!$H$3:$S$180,8,FALSE)</f>
        <v>706</v>
      </c>
      <c r="L63" s="91">
        <f>VLOOKUP($B63,[1]NUM5!$H$3:$S$180,9,FALSE)</f>
        <v>844</v>
      </c>
      <c r="M63" s="91">
        <f>VLOOKUP($B63,[1]NUM5!$H$3:$S$180,10,FALSE)</f>
        <v>600</v>
      </c>
      <c r="N63" s="91">
        <f>VLOOKUP($B63,[1]NUM5!$H$3:$S$180,11,FALSE)</f>
        <v>796</v>
      </c>
      <c r="O63" s="91"/>
      <c r="Q63" s="13">
        <f t="shared" ref="Q63:Q72" si="19">SUM(E63:P63)</f>
        <v>7051</v>
      </c>
    </row>
    <row r="64" spans="1:19" ht="15" thickBot="1" x14ac:dyDescent="0.25">
      <c r="A64" s="166" t="s">
        <v>99</v>
      </c>
      <c r="B64" s="165" t="s">
        <v>90</v>
      </c>
      <c r="C64" s="56"/>
      <c r="D64" s="75"/>
      <c r="E64" s="91">
        <f>VLOOKUP($B64,[1]NUM5!$H$3:$S$180,2,FALSE)</f>
        <v>115</v>
      </c>
      <c r="F64" s="91">
        <f>VLOOKUP($B64,[1]NUM5!$H$3:$S$180,3,FALSE)</f>
        <v>54</v>
      </c>
      <c r="G64" s="91">
        <f>VLOOKUP($B64,[1]NUM5!$H$3:$S$180,4,FALSE)</f>
        <v>127</v>
      </c>
      <c r="H64" s="91">
        <f>VLOOKUP($B64,[1]NUM5!$H$3:$S$180,5,FALSE)</f>
        <v>60</v>
      </c>
      <c r="I64" s="91">
        <f>VLOOKUP($B64,[1]NUM5!$H$3:$S$180,6,FALSE)</f>
        <v>92</v>
      </c>
      <c r="J64" s="91">
        <f>VLOOKUP($B64,[1]NUM5!$H$3:$S$180,7,FALSE)</f>
        <v>84</v>
      </c>
      <c r="K64" s="91">
        <f>VLOOKUP($B64,[1]NUM5!$H$3:$S$180,8,FALSE)</f>
        <v>110</v>
      </c>
      <c r="L64" s="91">
        <f>VLOOKUP($B64,[1]NUM5!$H$3:$S$180,9,FALSE)</f>
        <v>186</v>
      </c>
      <c r="M64" s="91">
        <f>VLOOKUP($B64,[1]NUM5!$H$3:$S$180,10,FALSE)</f>
        <v>68</v>
      </c>
      <c r="N64" s="91">
        <f>VLOOKUP($B64,[1]NUM5!$H$3:$S$180,11,FALSE)</f>
        <v>132</v>
      </c>
      <c r="O64" s="91"/>
      <c r="Q64" s="13">
        <f t="shared" si="19"/>
        <v>1028</v>
      </c>
    </row>
    <row r="65" spans="1:22" ht="15" thickBot="1" x14ac:dyDescent="0.25">
      <c r="A65" s="166" t="s">
        <v>99</v>
      </c>
      <c r="B65" s="165" t="s">
        <v>91</v>
      </c>
      <c r="C65" s="56"/>
      <c r="D65" s="75"/>
      <c r="E65" s="91">
        <f>VLOOKUP($B65,[1]NUM5!$H$3:$S$180,2,FALSE)</f>
        <v>32</v>
      </c>
      <c r="F65" s="91">
        <f>VLOOKUP($B65,[1]NUM5!$H$3:$S$180,3,FALSE)</f>
        <v>19</v>
      </c>
      <c r="G65" s="91">
        <f>VLOOKUP($B65,[1]NUM5!$H$3:$S$180,4,FALSE)</f>
        <v>15</v>
      </c>
      <c r="H65" s="91">
        <f>VLOOKUP($B65,[1]NUM5!$H$3:$S$180,5,FALSE)</f>
        <v>18</v>
      </c>
      <c r="I65" s="91">
        <f>VLOOKUP($B65,[1]NUM5!$H$3:$S$180,6,FALSE)</f>
        <v>31</v>
      </c>
      <c r="J65" s="91">
        <f>VLOOKUP($B65,[1]NUM5!$H$3:$S$180,7,FALSE)</f>
        <v>32</v>
      </c>
      <c r="K65" s="91">
        <f>VLOOKUP($B65,[1]NUM5!$H$3:$S$180,8,FALSE)</f>
        <v>31</v>
      </c>
      <c r="L65" s="91">
        <f>VLOOKUP($B65,[1]NUM5!$H$3:$S$180,9,FALSE)</f>
        <v>30</v>
      </c>
      <c r="M65" s="91">
        <f>VLOOKUP($B65,[1]NUM5!$H$3:$S$180,10,FALSE)</f>
        <v>35</v>
      </c>
      <c r="N65" s="91">
        <f>VLOOKUP($B65,[1]NUM5!$H$3:$S$180,11,FALSE)</f>
        <v>32</v>
      </c>
      <c r="O65" s="91"/>
      <c r="Q65" s="13">
        <f t="shared" si="19"/>
        <v>275</v>
      </c>
    </row>
    <row r="66" spans="1:22" ht="15" thickBot="1" x14ac:dyDescent="0.25">
      <c r="A66" s="166" t="s">
        <v>99</v>
      </c>
      <c r="B66" s="165" t="s">
        <v>92</v>
      </c>
      <c r="C66" s="56"/>
      <c r="D66" s="75"/>
      <c r="E66" s="91">
        <f>VLOOKUP($B66,[1]NUM5!$H$3:$S$180,2,FALSE)</f>
        <v>34</v>
      </c>
      <c r="F66" s="91">
        <f>VLOOKUP($B66,[1]NUM5!$H$3:$S$180,3,FALSE)</f>
        <v>28</v>
      </c>
      <c r="G66" s="91">
        <f>VLOOKUP($B66,[1]NUM5!$H$3:$S$180,4,FALSE)</f>
        <v>30</v>
      </c>
      <c r="H66" s="91">
        <f>VLOOKUP($B66,[1]NUM5!$H$3:$S$180,5,FALSE)</f>
        <v>48</v>
      </c>
      <c r="I66" s="91">
        <f>VLOOKUP($B66,[1]NUM5!$H$3:$S$180,6,FALSE)</f>
        <v>78</v>
      </c>
      <c r="J66" s="91">
        <f>VLOOKUP($B66,[1]NUM5!$H$3:$S$180,7,FALSE)</f>
        <v>61</v>
      </c>
      <c r="K66" s="91">
        <f>VLOOKUP($B66,[1]NUM5!$H$3:$S$180,8,FALSE)</f>
        <v>32</v>
      </c>
      <c r="L66" s="91">
        <f>VLOOKUP($B66,[1]NUM5!$H$3:$S$180,9,FALSE)</f>
        <v>64</v>
      </c>
      <c r="M66" s="91">
        <f>VLOOKUP($B66,[1]NUM5!$H$3:$S$180,10,FALSE)</f>
        <v>34</v>
      </c>
      <c r="N66" s="91">
        <f>VLOOKUP($B66,[1]NUM5!$H$3:$S$180,11,FALSE)</f>
        <v>64</v>
      </c>
      <c r="O66" s="91"/>
      <c r="Q66" s="13">
        <f t="shared" si="19"/>
        <v>473</v>
      </c>
    </row>
    <row r="67" spans="1:22" ht="15" thickBot="1" x14ac:dyDescent="0.25">
      <c r="A67" s="166" t="s">
        <v>99</v>
      </c>
      <c r="B67" s="165" t="s">
        <v>93</v>
      </c>
      <c r="C67" s="56"/>
      <c r="D67" s="75"/>
      <c r="E67" s="91">
        <f>VLOOKUP($B67,[1]NUM5!$H$3:$S$180,2,FALSE)</f>
        <v>0</v>
      </c>
      <c r="F67" s="91">
        <f>VLOOKUP($B67,[1]NUM5!$H$3:$S$180,3,FALSE)</f>
        <v>16</v>
      </c>
      <c r="G67" s="91">
        <f>VLOOKUP($B67,[1]NUM5!$H$3:$S$180,4,FALSE)</f>
        <v>0</v>
      </c>
      <c r="H67" s="91">
        <f>VLOOKUP($B67,[1]NUM5!$H$3:$S$180,5,FALSE)</f>
        <v>37</v>
      </c>
      <c r="I67" s="91">
        <f>VLOOKUP($B67,[1]NUM5!$H$3:$S$180,6,FALSE)</f>
        <v>43</v>
      </c>
      <c r="J67" s="91">
        <f>VLOOKUP($B67,[1]NUM5!$H$3:$S$180,7,FALSE)</f>
        <v>14</v>
      </c>
      <c r="K67" s="91">
        <f>VLOOKUP($B67,[1]NUM5!$H$3:$S$180,8,FALSE)</f>
        <v>15</v>
      </c>
      <c r="L67" s="91">
        <f>VLOOKUP($B67,[1]NUM5!$H$3:$S$180,9,FALSE)</f>
        <v>27</v>
      </c>
      <c r="M67" s="91">
        <f>VLOOKUP($B67,[1]NUM5!$H$3:$S$180,10,FALSE)</f>
        <v>14</v>
      </c>
      <c r="N67" s="91">
        <f>VLOOKUP($B67,[1]NUM5!$H$3:$S$180,11,FALSE)</f>
        <v>26</v>
      </c>
      <c r="O67" s="91"/>
      <c r="Q67" s="13">
        <f t="shared" si="19"/>
        <v>192</v>
      </c>
    </row>
    <row r="68" spans="1:22" ht="15" thickBot="1" x14ac:dyDescent="0.25">
      <c r="A68" s="166" t="s">
        <v>99</v>
      </c>
      <c r="B68" s="165" t="s">
        <v>94</v>
      </c>
      <c r="C68" s="56"/>
      <c r="D68" s="75"/>
      <c r="E68" s="91">
        <f>VLOOKUP($B68,[1]NUM5!$H$3:$S$180,2,FALSE)</f>
        <v>61</v>
      </c>
      <c r="F68" s="91">
        <f>VLOOKUP($B68,[1]NUM5!$H$3:$S$180,3,FALSE)</f>
        <v>54</v>
      </c>
      <c r="G68" s="91">
        <f>VLOOKUP($B68,[1]NUM5!$H$3:$S$180,4,FALSE)</f>
        <v>52</v>
      </c>
      <c r="H68" s="91">
        <f>VLOOKUP($B68,[1]NUM5!$H$3:$S$180,5,FALSE)</f>
        <v>71</v>
      </c>
      <c r="I68" s="91">
        <f>VLOOKUP($B68,[1]NUM5!$H$3:$S$180,6,FALSE)</f>
        <v>36</v>
      </c>
      <c r="J68" s="91">
        <f>VLOOKUP($B68,[1]NUM5!$H$3:$S$180,7,FALSE)</f>
        <v>76</v>
      </c>
      <c r="K68" s="91">
        <f>VLOOKUP($B68,[1]NUM5!$H$3:$S$180,8,FALSE)</f>
        <v>55</v>
      </c>
      <c r="L68" s="91">
        <f>VLOOKUP($B68,[1]NUM5!$H$3:$S$180,9,FALSE)</f>
        <v>65</v>
      </c>
      <c r="M68" s="91">
        <f>VLOOKUP($B68,[1]NUM5!$H$3:$S$180,10,FALSE)</f>
        <v>32</v>
      </c>
      <c r="N68" s="91">
        <f>VLOOKUP($B68,[1]NUM5!$H$3:$S$180,11,FALSE)</f>
        <v>58</v>
      </c>
      <c r="O68" s="91"/>
      <c r="Q68" s="13">
        <f t="shared" si="19"/>
        <v>560</v>
      </c>
    </row>
    <row r="69" spans="1:22" ht="15" thickBot="1" x14ac:dyDescent="0.25">
      <c r="A69" s="166" t="s">
        <v>99</v>
      </c>
      <c r="B69" s="165" t="s">
        <v>95</v>
      </c>
      <c r="C69" s="56"/>
      <c r="D69" s="75"/>
      <c r="E69" s="91">
        <f>VLOOKUP($B69,[1]NUM5!$H$3:$S$180,2,FALSE)</f>
        <v>0</v>
      </c>
      <c r="F69" s="91">
        <f>VLOOKUP($B69,[1]NUM5!$H$3:$S$180,3,FALSE)</f>
        <v>17</v>
      </c>
      <c r="G69" s="91">
        <f>VLOOKUP($B69,[1]NUM5!$H$3:$S$180,4,FALSE)</f>
        <v>0</v>
      </c>
      <c r="H69" s="91">
        <f>VLOOKUP($B69,[1]NUM5!$H$3:$S$180,5,FALSE)</f>
        <v>0</v>
      </c>
      <c r="I69" s="91">
        <f>VLOOKUP($B69,[1]NUM5!$H$3:$S$180,6,FALSE)</f>
        <v>0</v>
      </c>
      <c r="J69" s="91">
        <f>VLOOKUP($B69,[1]NUM5!$H$3:$S$180,7,FALSE)</f>
        <v>14</v>
      </c>
      <c r="K69" s="91">
        <f>VLOOKUP($B69,[1]NUM5!$H$3:$S$180,8,FALSE)</f>
        <v>14</v>
      </c>
      <c r="L69" s="91">
        <f>VLOOKUP($B69,[1]NUM5!$H$3:$S$180,9,FALSE)</f>
        <v>0</v>
      </c>
      <c r="M69" s="91">
        <f>VLOOKUP($B69,[1]NUM5!$H$3:$S$180,10,FALSE)</f>
        <v>11</v>
      </c>
      <c r="N69" s="91">
        <f>VLOOKUP($B69,[1]NUM5!$H$3:$S$180,11,FALSE)</f>
        <v>14</v>
      </c>
      <c r="O69" s="91"/>
      <c r="Q69" s="13">
        <f t="shared" si="19"/>
        <v>70</v>
      </c>
    </row>
    <row r="70" spans="1:22" ht="15" thickBot="1" x14ac:dyDescent="0.25">
      <c r="A70" s="166" t="s">
        <v>99</v>
      </c>
      <c r="B70" s="165" t="s">
        <v>96</v>
      </c>
      <c r="C70" s="56"/>
      <c r="D70" s="75"/>
      <c r="E70" s="91">
        <f>VLOOKUP($B70,[1]NUM5!$H$3:$S$180,2,FALSE)</f>
        <v>14</v>
      </c>
      <c r="F70" s="91">
        <f>VLOOKUP($B70,[1]NUM5!$H$3:$S$180,3,FALSE)</f>
        <v>0</v>
      </c>
      <c r="G70" s="91">
        <f>VLOOKUP($B70,[1]NUM5!$H$3:$S$180,4,FALSE)</f>
        <v>13</v>
      </c>
      <c r="H70" s="91">
        <f>VLOOKUP($B70,[1]NUM5!$H$3:$S$180,5,FALSE)</f>
        <v>28</v>
      </c>
      <c r="I70" s="91">
        <f>VLOOKUP($B70,[1]NUM5!$H$3:$S$180,6,FALSE)</f>
        <v>0</v>
      </c>
      <c r="J70" s="91">
        <f>VLOOKUP($B70,[1]NUM5!$H$3:$S$180,7,FALSE)</f>
        <v>10</v>
      </c>
      <c r="K70" s="91">
        <f>VLOOKUP($B70,[1]NUM5!$H$3:$S$180,8,FALSE)</f>
        <v>16</v>
      </c>
      <c r="L70" s="91">
        <f>VLOOKUP($B70,[1]NUM5!$H$3:$S$180,9,FALSE)</f>
        <v>16</v>
      </c>
      <c r="M70" s="91">
        <f>VLOOKUP($B70,[1]NUM5!$H$3:$S$180,10,FALSE)</f>
        <v>18</v>
      </c>
      <c r="N70" s="91">
        <f>VLOOKUP($B70,[1]NUM5!$H$3:$S$180,11,FALSE)</f>
        <v>18</v>
      </c>
      <c r="O70" s="91"/>
      <c r="Q70" s="13">
        <f t="shared" si="19"/>
        <v>133</v>
      </c>
    </row>
    <row r="71" spans="1:22" ht="15" thickBot="1" x14ac:dyDescent="0.25">
      <c r="A71" s="166" t="s">
        <v>99</v>
      </c>
      <c r="B71" s="165" t="s">
        <v>97</v>
      </c>
      <c r="C71" s="56"/>
      <c r="D71" s="75"/>
      <c r="E71" s="91">
        <f>VLOOKUP($B71,[1]NUM5!$H$3:$S$180,2,FALSE)</f>
        <v>18</v>
      </c>
      <c r="F71" s="91">
        <f>VLOOKUP($B71,[1]NUM5!$H$3:$S$180,3,FALSE)</f>
        <v>15</v>
      </c>
      <c r="G71" s="91">
        <f>VLOOKUP($B71,[1]NUM5!$H$3:$S$180,4,FALSE)</f>
        <v>0</v>
      </c>
      <c r="H71" s="91">
        <f>VLOOKUP($B71,[1]NUM5!$H$3:$S$180,5,FALSE)</f>
        <v>16</v>
      </c>
      <c r="I71" s="91">
        <f>VLOOKUP($B71,[1]NUM5!$H$3:$S$180,6,FALSE)</f>
        <v>0</v>
      </c>
      <c r="J71" s="91">
        <f>VLOOKUP($B71,[1]NUM5!$H$3:$S$180,7,FALSE)</f>
        <v>7</v>
      </c>
      <c r="K71" s="91">
        <f>VLOOKUP($B71,[1]NUM5!$H$3:$S$180,8,FALSE)</f>
        <v>9</v>
      </c>
      <c r="L71" s="91">
        <f>VLOOKUP($B71,[1]NUM5!$H$3:$S$180,9,FALSE)</f>
        <v>12</v>
      </c>
      <c r="M71" s="91">
        <f>VLOOKUP($B71,[1]NUM5!$H$3:$S$180,10,FALSE)</f>
        <v>11</v>
      </c>
      <c r="N71" s="91">
        <f>VLOOKUP($B71,[1]NUM5!$H$3:$S$180,11,FALSE)</f>
        <v>0</v>
      </c>
      <c r="O71" s="91"/>
      <c r="Q71" s="13">
        <f t="shared" si="19"/>
        <v>88</v>
      </c>
      <c r="V71" s="62"/>
    </row>
    <row r="72" spans="1:22" ht="15" thickBot="1" x14ac:dyDescent="0.25">
      <c r="A72" s="166" t="s">
        <v>99</v>
      </c>
      <c r="B72" s="165" t="s">
        <v>98</v>
      </c>
      <c r="C72" s="56"/>
      <c r="D72" s="75"/>
      <c r="E72" s="91">
        <f>VLOOKUP($B72,[1]NUM5!$H$3:$S$180,2,FALSE)</f>
        <v>0</v>
      </c>
      <c r="F72" s="91">
        <f>VLOOKUP($B72,[1]NUM5!$H$3:$S$180,3,FALSE)</f>
        <v>13</v>
      </c>
      <c r="G72" s="91">
        <f>VLOOKUP($B72,[1]NUM5!$H$3:$S$180,4,FALSE)</f>
        <v>12</v>
      </c>
      <c r="H72" s="91">
        <f>VLOOKUP($B72,[1]NUM5!$H$3:$S$180,5,FALSE)</f>
        <v>0</v>
      </c>
      <c r="I72" s="91">
        <f>VLOOKUP($B72,[1]NUM5!$H$3:$S$180,6,FALSE)</f>
        <v>0</v>
      </c>
      <c r="J72" s="91">
        <f>VLOOKUP($B72,[1]NUM5!$H$3:$S$180,7,FALSE)</f>
        <v>17</v>
      </c>
      <c r="K72" s="91">
        <f>VLOOKUP($B72,[1]NUM5!$H$3:$S$180,8,FALSE)</f>
        <v>12</v>
      </c>
      <c r="L72" s="91">
        <f>VLOOKUP($B72,[1]NUM5!$H$3:$S$180,9,FALSE)</f>
        <v>13</v>
      </c>
      <c r="M72" s="91">
        <f>VLOOKUP($B72,[1]NUM5!$H$3:$S$180,10,FALSE)</f>
        <v>10</v>
      </c>
      <c r="N72" s="91">
        <f>VLOOKUP($B72,[1]NUM5!$H$3:$S$180,11,FALSE)</f>
        <v>10</v>
      </c>
      <c r="Q72" s="13">
        <f t="shared" si="19"/>
        <v>87</v>
      </c>
    </row>
    <row r="73" spans="1:22" s="58" customFormat="1" ht="15" thickBot="1" x14ac:dyDescent="0.25">
      <c r="A73" s="333" t="s">
        <v>18</v>
      </c>
      <c r="B73" s="334"/>
      <c r="C73" s="250">
        <f>+D73/Metas!I85</f>
        <v>1.1108755801499464</v>
      </c>
      <c r="D73" s="16">
        <f>+Q73/R73</f>
        <v>1.0664024847381386</v>
      </c>
      <c r="E73" s="10">
        <f>SUM(E63:E72)</f>
        <v>915</v>
      </c>
      <c r="F73" s="10">
        <f t="shared" ref="F73:P73" si="20">SUM(F63:F72)</f>
        <v>800</v>
      </c>
      <c r="G73" s="10">
        <f t="shared" si="20"/>
        <v>943</v>
      </c>
      <c r="H73" s="10">
        <f t="shared" si="20"/>
        <v>873</v>
      </c>
      <c r="I73" s="10">
        <f t="shared" ref="I73:J73" si="21">SUM(I63:I72)</f>
        <v>1048</v>
      </c>
      <c r="J73" s="10">
        <f t="shared" si="21"/>
        <v>1138</v>
      </c>
      <c r="K73" s="10">
        <f t="shared" ref="K73:L73" si="22">SUM(K63:K72)</f>
        <v>1000</v>
      </c>
      <c r="L73" s="10">
        <f t="shared" si="22"/>
        <v>1257</v>
      </c>
      <c r="M73" s="10">
        <f t="shared" ref="M73:N73" si="23">SUM(M63:M72)</f>
        <v>833</v>
      </c>
      <c r="N73" s="10">
        <f t="shared" si="23"/>
        <v>1150</v>
      </c>
      <c r="O73" s="10">
        <f t="shared" si="20"/>
        <v>0</v>
      </c>
      <c r="P73" s="10">
        <f t="shared" si="20"/>
        <v>0</v>
      </c>
      <c r="Q73" s="10">
        <f>SUM(Q63:Q72)</f>
        <v>9957</v>
      </c>
      <c r="R73" s="340">
        <v>9337</v>
      </c>
      <c r="S73" s="341"/>
    </row>
    <row r="74" spans="1:22" ht="15" thickBot="1" x14ac:dyDescent="0.25">
      <c r="A74" s="87" t="s">
        <v>105</v>
      </c>
      <c r="B74" s="165" t="s">
        <v>100</v>
      </c>
      <c r="C74" s="56"/>
      <c r="D74" s="75"/>
      <c r="E74" s="91">
        <f>VLOOKUP($B74,[1]NUM5!$H$3:$S$180,2,FALSE)</f>
        <v>57</v>
      </c>
      <c r="F74" s="91">
        <f>VLOOKUP($B74,[1]NUM5!$H$3:$S$180,3,FALSE)</f>
        <v>114</v>
      </c>
      <c r="G74" s="91">
        <f>VLOOKUP($B74,[1]NUM5!$H$3:$S$180,4,FALSE)</f>
        <v>105</v>
      </c>
      <c r="H74" s="91">
        <f>VLOOKUP($B74,[1]NUM5!$H$3:$S$180,5,FALSE)</f>
        <v>74</v>
      </c>
      <c r="I74" s="91">
        <f>VLOOKUP($B74,[1]NUM5!$H$3:$S$180,6,FALSE)</f>
        <v>112</v>
      </c>
      <c r="J74" s="91">
        <f>VLOOKUP($B74,[1]NUM5!$H$3:$S$180,7,FALSE)</f>
        <v>157</v>
      </c>
      <c r="K74" s="91">
        <f>VLOOKUP($B74,[1]NUM5!$H$3:$S$180,8,FALSE)</f>
        <v>103</v>
      </c>
      <c r="L74" s="91">
        <f>VLOOKUP($B74,[1]NUM5!$H$3:$S$180,9,FALSE)</f>
        <v>194</v>
      </c>
      <c r="M74" s="91">
        <f>VLOOKUP($B74,[1]NUM5!$H$3:$S$180,10,FALSE)</f>
        <v>85</v>
      </c>
      <c r="N74" s="91">
        <f>VLOOKUP($B74,[1]NUM5!$H$3:$S$180,11,FALSE)</f>
        <v>84</v>
      </c>
      <c r="O74" s="91"/>
      <c r="P74" s="72"/>
      <c r="Q74" s="13">
        <f>SUM(E74:P74)</f>
        <v>1085</v>
      </c>
    </row>
    <row r="75" spans="1:22" ht="15" thickBot="1" x14ac:dyDescent="0.25">
      <c r="A75" s="87" t="s">
        <v>105</v>
      </c>
      <c r="B75" s="165" t="s">
        <v>101</v>
      </c>
      <c r="C75" s="56"/>
      <c r="D75" s="75"/>
      <c r="E75" s="91">
        <f>VLOOKUP($B75,[1]NUM5!$H$3:$S$180,2,FALSE)</f>
        <v>0</v>
      </c>
      <c r="F75" s="91">
        <f>VLOOKUP($B75,[1]NUM5!$H$3:$S$180,3,FALSE)</f>
        <v>14</v>
      </c>
      <c r="G75" s="91">
        <f>VLOOKUP($B75,[1]NUM5!$H$3:$S$180,4,FALSE)</f>
        <v>56</v>
      </c>
      <c r="H75" s="91">
        <f>VLOOKUP($B75,[1]NUM5!$H$3:$S$180,5,FALSE)</f>
        <v>31</v>
      </c>
      <c r="I75" s="91">
        <f>VLOOKUP($B75,[1]NUM5!$H$3:$S$180,6,FALSE)</f>
        <v>47</v>
      </c>
      <c r="J75" s="91">
        <f>VLOOKUP($B75,[1]NUM5!$H$3:$S$180,7,FALSE)</f>
        <v>60</v>
      </c>
      <c r="K75" s="91">
        <f>VLOOKUP($B75,[1]NUM5!$H$3:$S$180,8,FALSE)</f>
        <v>41</v>
      </c>
      <c r="L75" s="91">
        <f>VLOOKUP($B75,[1]NUM5!$H$3:$S$180,9,FALSE)</f>
        <v>56</v>
      </c>
      <c r="M75" s="91">
        <f>VLOOKUP($B75,[1]NUM5!$H$3:$S$180,10,FALSE)</f>
        <v>37</v>
      </c>
      <c r="N75" s="91">
        <f>VLOOKUP($B75,[1]NUM5!$H$3:$S$180,11,FALSE)</f>
        <v>44</v>
      </c>
      <c r="O75" s="91"/>
      <c r="Q75" s="13">
        <f>SUM(E75:P75)</f>
        <v>386</v>
      </c>
    </row>
    <row r="76" spans="1:22" ht="15" thickBot="1" x14ac:dyDescent="0.25">
      <c r="A76" s="87" t="s">
        <v>105</v>
      </c>
      <c r="B76" s="165" t="s">
        <v>102</v>
      </c>
      <c r="C76" s="56"/>
      <c r="D76" s="75"/>
      <c r="E76" s="91">
        <f>VLOOKUP($B76,[1]NUM5!$H$3:$S$180,2,FALSE)</f>
        <v>51</v>
      </c>
      <c r="F76" s="91">
        <f>VLOOKUP($B76,[1]NUM5!$H$3:$S$180,3,FALSE)</f>
        <v>71</v>
      </c>
      <c r="G76" s="91">
        <f>VLOOKUP($B76,[1]NUM5!$H$3:$S$180,4,FALSE)</f>
        <v>122</v>
      </c>
      <c r="H76" s="91">
        <f>VLOOKUP($B76,[1]NUM5!$H$3:$S$180,5,FALSE)</f>
        <v>51</v>
      </c>
      <c r="I76" s="91">
        <f>VLOOKUP($B76,[1]NUM5!$H$3:$S$180,6,FALSE)</f>
        <v>117</v>
      </c>
      <c r="J76" s="91">
        <f>VLOOKUP($B76,[1]NUM5!$H$3:$S$180,7,FALSE)</f>
        <v>129</v>
      </c>
      <c r="K76" s="91">
        <f>VLOOKUP($B76,[1]NUM5!$H$3:$S$180,8,FALSE)</f>
        <v>96</v>
      </c>
      <c r="L76" s="91">
        <f>VLOOKUP($B76,[1]NUM5!$H$3:$S$180,9,FALSE)</f>
        <v>116</v>
      </c>
      <c r="M76" s="91">
        <f>VLOOKUP($B76,[1]NUM5!$H$3:$S$180,10,FALSE)</f>
        <v>57</v>
      </c>
      <c r="N76" s="91">
        <f>VLOOKUP($B76,[1]NUM5!$H$3:$S$180,11,FALSE)</f>
        <v>39</v>
      </c>
      <c r="O76" s="91"/>
      <c r="Q76" s="13">
        <f>SUM(E76:P76)</f>
        <v>849</v>
      </c>
    </row>
    <row r="77" spans="1:22" ht="15" thickBot="1" x14ac:dyDescent="0.25">
      <c r="A77" s="87" t="s">
        <v>105</v>
      </c>
      <c r="B77" s="165" t="s">
        <v>103</v>
      </c>
      <c r="C77" s="56"/>
      <c r="D77" s="75"/>
      <c r="E77" s="91">
        <f>VLOOKUP($B77,[1]NUM5!$H$3:$S$180,2,FALSE)</f>
        <v>9</v>
      </c>
      <c r="F77" s="91">
        <f>VLOOKUP($B77,[1]NUM5!$H$3:$S$180,3,FALSE)</f>
        <v>12</v>
      </c>
      <c r="G77" s="91">
        <f>VLOOKUP($B77,[1]NUM5!$H$3:$S$180,4,FALSE)</f>
        <v>9</v>
      </c>
      <c r="H77" s="91">
        <f>VLOOKUP($B77,[1]NUM5!$H$3:$S$180,5,FALSE)</f>
        <v>9</v>
      </c>
      <c r="I77" s="91">
        <f>VLOOKUP($B77,[1]NUM5!$H$3:$S$180,6,FALSE)</f>
        <v>28</v>
      </c>
      <c r="J77" s="91">
        <f>VLOOKUP($B77,[1]NUM5!$H$3:$S$180,7,FALSE)</f>
        <v>29</v>
      </c>
      <c r="K77" s="91">
        <f>VLOOKUP($B77,[1]NUM5!$H$3:$S$180,8,FALSE)</f>
        <v>22</v>
      </c>
      <c r="L77" s="91">
        <f>VLOOKUP($B77,[1]NUM5!$H$3:$S$180,9,FALSE)</f>
        <v>31</v>
      </c>
      <c r="M77" s="91">
        <f>VLOOKUP($B77,[1]NUM5!$H$3:$S$180,10,FALSE)</f>
        <v>9</v>
      </c>
      <c r="N77" s="91">
        <f>VLOOKUP($B77,[1]NUM5!$H$3:$S$180,11,FALSE)</f>
        <v>12</v>
      </c>
      <c r="O77" s="91"/>
      <c r="Q77" s="13">
        <f>SUM(E77:P77)</f>
        <v>170</v>
      </c>
    </row>
    <row r="78" spans="1:22" ht="15" thickBot="1" x14ac:dyDescent="0.25">
      <c r="A78" s="87" t="s">
        <v>105</v>
      </c>
      <c r="B78" s="165" t="s">
        <v>104</v>
      </c>
      <c r="C78" s="56"/>
      <c r="D78" s="75"/>
      <c r="E78" s="91">
        <f>VLOOKUP($B78,[1]NUM5!$H$3:$S$180,2,FALSE)</f>
        <v>0</v>
      </c>
      <c r="F78" s="91">
        <f>VLOOKUP($B78,[1]NUM5!$H$3:$S$180,3,FALSE)</f>
        <v>43</v>
      </c>
      <c r="G78" s="91">
        <f>VLOOKUP($B78,[1]NUM5!$H$3:$S$180,4,FALSE)</f>
        <v>69</v>
      </c>
      <c r="H78" s="91">
        <f>VLOOKUP($B78,[1]NUM5!$H$3:$S$180,5,FALSE)</f>
        <v>26</v>
      </c>
      <c r="I78" s="91">
        <f>VLOOKUP($B78,[1]NUM5!$H$3:$S$180,6,FALSE)</f>
        <v>26</v>
      </c>
      <c r="J78" s="91">
        <f>VLOOKUP($B78,[1]NUM5!$H$3:$S$180,7,FALSE)</f>
        <v>38</v>
      </c>
      <c r="K78" s="91">
        <f>VLOOKUP($B78,[1]NUM5!$H$3:$S$180,8,FALSE)</f>
        <v>44</v>
      </c>
      <c r="L78" s="91">
        <f>VLOOKUP($B78,[1]NUM5!$H$3:$S$180,9,FALSE)</f>
        <v>48</v>
      </c>
      <c r="M78" s="91">
        <f>VLOOKUP($B78,[1]NUM5!$H$3:$S$180,10,FALSE)</f>
        <v>39</v>
      </c>
      <c r="N78" s="91">
        <f>VLOOKUP($B78,[1]NUM5!$H$3:$S$180,11,FALSE)</f>
        <v>23</v>
      </c>
      <c r="O78" s="91"/>
      <c r="Q78" s="13">
        <f>SUM(E78:P78)</f>
        <v>356</v>
      </c>
    </row>
    <row r="79" spans="1:22" s="58" customFormat="1" ht="15" thickBot="1" x14ac:dyDescent="0.25">
      <c r="A79" s="333" t="s">
        <v>178</v>
      </c>
      <c r="B79" s="334"/>
      <c r="C79" s="250">
        <f>+D79/Metas!I90</f>
        <v>0.84722552988806865</v>
      </c>
      <c r="D79" s="16">
        <f>+Q79/R79</f>
        <v>0.47441240206701119</v>
      </c>
      <c r="E79" s="10">
        <f>SUM(E74:E78)</f>
        <v>117</v>
      </c>
      <c r="F79" s="10">
        <f t="shared" ref="F79:P79" si="24">SUM(F74:F78)</f>
        <v>254</v>
      </c>
      <c r="G79" s="10">
        <f t="shared" si="24"/>
        <v>361</v>
      </c>
      <c r="H79" s="10">
        <f t="shared" si="24"/>
        <v>191</v>
      </c>
      <c r="I79" s="10">
        <f t="shared" ref="I79:J79" si="25">SUM(I74:I78)</f>
        <v>330</v>
      </c>
      <c r="J79" s="10">
        <f t="shared" si="25"/>
        <v>413</v>
      </c>
      <c r="K79" s="10">
        <f t="shared" ref="K79:L79" si="26">SUM(K74:K78)</f>
        <v>306</v>
      </c>
      <c r="L79" s="10">
        <f t="shared" si="26"/>
        <v>445</v>
      </c>
      <c r="M79" s="10">
        <f t="shared" ref="M79:N79" si="27">SUM(M74:M78)</f>
        <v>227</v>
      </c>
      <c r="N79" s="10">
        <f t="shared" si="27"/>
        <v>202</v>
      </c>
      <c r="O79" s="10">
        <f t="shared" si="24"/>
        <v>0</v>
      </c>
      <c r="P79" s="10">
        <f t="shared" si="24"/>
        <v>0</v>
      </c>
      <c r="Q79" s="10">
        <f>SUM(Q74:Q78)</f>
        <v>2846</v>
      </c>
      <c r="R79" s="340">
        <v>5999</v>
      </c>
      <c r="S79" s="341"/>
    </row>
    <row r="80" spans="1:22" ht="15" thickBot="1" x14ac:dyDescent="0.25">
      <c r="A80" s="87" t="s">
        <v>116</v>
      </c>
      <c r="B80" s="165" t="s">
        <v>106</v>
      </c>
      <c r="C80" s="56"/>
      <c r="D80" s="75"/>
      <c r="E80" s="91">
        <f>VLOOKUP($B80,[1]NUM5!$H$3:$S$180,2,FALSE)</f>
        <v>221</v>
      </c>
      <c r="F80" s="91">
        <f>VLOOKUP($B80,[1]NUM5!$H$3:$S$180,3,FALSE)</f>
        <v>362</v>
      </c>
      <c r="G80" s="91">
        <f>VLOOKUP($B80,[1]NUM5!$H$3:$S$180,4,FALSE)</f>
        <v>427</v>
      </c>
      <c r="H80" s="91">
        <f>VLOOKUP($B80,[1]NUM5!$H$3:$S$180,5,FALSE)</f>
        <v>289</v>
      </c>
      <c r="I80" s="91">
        <f>VLOOKUP($B80,[1]NUM5!$H$3:$S$180,6,FALSE)</f>
        <v>294</v>
      </c>
      <c r="J80" s="91">
        <f>VLOOKUP($B80,[1]NUM5!$H$3:$S$180,7,FALSE)</f>
        <v>498</v>
      </c>
      <c r="K80" s="91">
        <f>VLOOKUP($B80,[1]NUM5!$H$3:$S$180,8,FALSE)</f>
        <v>529</v>
      </c>
      <c r="L80" s="91">
        <f>VLOOKUP($B80,[1]NUM5!$H$3:$S$180,9,FALSE)</f>
        <v>405</v>
      </c>
      <c r="M80" s="91">
        <f>VLOOKUP($B80,[1]NUM5!$H$3:$S$180,10,FALSE)</f>
        <v>652</v>
      </c>
      <c r="N80" s="91">
        <f>VLOOKUP($B80,[1]NUM5!$H$3:$S$180,11,FALSE)</f>
        <v>683</v>
      </c>
      <c r="O80" s="91"/>
      <c r="Q80" s="13">
        <f t="shared" ref="Q80:Q89" si="28">SUM(E80:P80)</f>
        <v>4360</v>
      </c>
    </row>
    <row r="81" spans="1:19" ht="15" thickBot="1" x14ac:dyDescent="0.25">
      <c r="A81" s="87" t="s">
        <v>116</v>
      </c>
      <c r="B81" s="165" t="s">
        <v>107</v>
      </c>
      <c r="C81" s="56"/>
      <c r="D81" s="75"/>
      <c r="E81" s="91">
        <f>VLOOKUP($B81,[1]NUM5!$H$3:$S$180,2,FALSE)</f>
        <v>43</v>
      </c>
      <c r="F81" s="91">
        <f>VLOOKUP($B81,[1]NUM5!$H$3:$S$180,3,FALSE)</f>
        <v>46</v>
      </c>
      <c r="G81" s="91">
        <f>VLOOKUP($B81,[1]NUM5!$H$3:$S$180,4,FALSE)</f>
        <v>82</v>
      </c>
      <c r="H81" s="91">
        <f>VLOOKUP($B81,[1]NUM5!$H$3:$S$180,5,FALSE)</f>
        <v>35</v>
      </c>
      <c r="I81" s="91">
        <f>VLOOKUP($B81,[1]NUM5!$H$3:$S$180,6,FALSE)</f>
        <v>38</v>
      </c>
      <c r="J81" s="91">
        <f>VLOOKUP($B81,[1]NUM5!$H$3:$S$180,7,FALSE)</f>
        <v>49</v>
      </c>
      <c r="K81" s="91">
        <f>VLOOKUP($B81,[1]NUM5!$H$3:$S$180,8,FALSE)</f>
        <v>77</v>
      </c>
      <c r="L81" s="91">
        <f>VLOOKUP($B81,[1]NUM5!$H$3:$S$180,9,FALSE)</f>
        <v>89</v>
      </c>
      <c r="M81" s="91">
        <f>VLOOKUP($B81,[1]NUM5!$H$3:$S$180,10,FALSE)</f>
        <v>64</v>
      </c>
      <c r="N81" s="91">
        <f>VLOOKUP($B81,[1]NUM5!$H$3:$S$180,11,FALSE)</f>
        <v>77</v>
      </c>
      <c r="O81" s="91"/>
      <c r="Q81" s="13">
        <f t="shared" si="28"/>
        <v>600</v>
      </c>
    </row>
    <row r="82" spans="1:19" ht="15" thickBot="1" x14ac:dyDescent="0.25">
      <c r="A82" s="87" t="s">
        <v>116</v>
      </c>
      <c r="B82" s="165" t="s">
        <v>108</v>
      </c>
      <c r="C82" s="56"/>
      <c r="D82" s="75"/>
      <c r="E82" s="91">
        <f>VLOOKUP($B82,[1]NUM5!$H$3:$S$180,2,FALSE)</f>
        <v>20</v>
      </c>
      <c r="F82" s="91">
        <f>VLOOKUP($B82,[1]NUM5!$H$3:$S$180,3,FALSE)</f>
        <v>16</v>
      </c>
      <c r="G82" s="91">
        <f>VLOOKUP($B82,[1]NUM5!$H$3:$S$180,4,FALSE)</f>
        <v>37</v>
      </c>
      <c r="H82" s="91">
        <f>VLOOKUP($B82,[1]NUM5!$H$3:$S$180,5,FALSE)</f>
        <v>47</v>
      </c>
      <c r="I82" s="91">
        <f>VLOOKUP($B82,[1]NUM5!$H$3:$S$180,6,FALSE)</f>
        <v>0</v>
      </c>
      <c r="J82" s="91">
        <f>VLOOKUP($B82,[1]NUM5!$H$3:$S$180,7,FALSE)</f>
        <v>49</v>
      </c>
      <c r="K82" s="91">
        <f>VLOOKUP($B82,[1]NUM5!$H$3:$S$180,8,FALSE)</f>
        <v>61</v>
      </c>
      <c r="L82" s="91">
        <f>VLOOKUP($B82,[1]NUM5!$H$3:$S$180,9,FALSE)</f>
        <v>35</v>
      </c>
      <c r="M82" s="91">
        <f>VLOOKUP($B82,[1]NUM5!$H$3:$S$180,10,FALSE)</f>
        <v>53</v>
      </c>
      <c r="N82" s="91">
        <f>VLOOKUP($B82,[1]NUM5!$H$3:$S$180,11,FALSE)</f>
        <v>55</v>
      </c>
      <c r="O82" s="91"/>
      <c r="Q82" s="13">
        <f t="shared" si="28"/>
        <v>373</v>
      </c>
    </row>
    <row r="83" spans="1:19" ht="15" thickBot="1" x14ac:dyDescent="0.25">
      <c r="A83" s="87" t="s">
        <v>116</v>
      </c>
      <c r="B83" s="165" t="s">
        <v>109</v>
      </c>
      <c r="C83" s="56"/>
      <c r="D83" s="75"/>
      <c r="E83" s="91">
        <f>VLOOKUP($B83,[1]NUM5!$H$3:$S$180,2,FALSE)</f>
        <v>19</v>
      </c>
      <c r="F83" s="91">
        <f>VLOOKUP($B83,[1]NUM5!$H$3:$S$180,3,FALSE)</f>
        <v>51</v>
      </c>
      <c r="G83" s="91">
        <f>VLOOKUP($B83,[1]NUM5!$H$3:$S$180,4,FALSE)</f>
        <v>92</v>
      </c>
      <c r="H83" s="91">
        <f>VLOOKUP($B83,[1]NUM5!$H$3:$S$180,5,FALSE)</f>
        <v>31</v>
      </c>
      <c r="I83" s="91">
        <f>VLOOKUP($B83,[1]NUM5!$H$3:$S$180,6,FALSE)</f>
        <v>87</v>
      </c>
      <c r="J83" s="91">
        <f>VLOOKUP($B83,[1]NUM5!$H$3:$S$180,7,FALSE)</f>
        <v>39</v>
      </c>
      <c r="K83" s="91">
        <f>VLOOKUP($B83,[1]NUM5!$H$3:$S$180,8,FALSE)</f>
        <v>47</v>
      </c>
      <c r="L83" s="91">
        <f>VLOOKUP($B83,[1]NUM5!$H$3:$S$180,9,FALSE)</f>
        <v>75</v>
      </c>
      <c r="M83" s="91">
        <f>VLOOKUP($B83,[1]NUM5!$H$3:$S$180,10,FALSE)</f>
        <v>98</v>
      </c>
      <c r="N83" s="91">
        <f>VLOOKUP($B83,[1]NUM5!$H$3:$S$180,11,FALSE)</f>
        <v>45</v>
      </c>
      <c r="O83" s="91"/>
      <c r="Q83" s="13">
        <f t="shared" si="28"/>
        <v>584</v>
      </c>
    </row>
    <row r="84" spans="1:19" ht="15" thickBot="1" x14ac:dyDescent="0.25">
      <c r="A84" s="87" t="s">
        <v>116</v>
      </c>
      <c r="B84" s="165" t="s">
        <v>110</v>
      </c>
      <c r="C84" s="56"/>
      <c r="D84" s="75"/>
      <c r="E84" s="91">
        <f>VLOOKUP($B84,[1]NUM5!$H$3:$S$180,2,FALSE)</f>
        <v>43</v>
      </c>
      <c r="F84" s="91">
        <f>VLOOKUP($B84,[1]NUM5!$H$3:$S$180,3,FALSE)</f>
        <v>47</v>
      </c>
      <c r="G84" s="91">
        <f>VLOOKUP($B84,[1]NUM5!$H$3:$S$180,4,FALSE)</f>
        <v>85</v>
      </c>
      <c r="H84" s="91">
        <f>VLOOKUP($B84,[1]NUM5!$H$3:$S$180,5,FALSE)</f>
        <v>51</v>
      </c>
      <c r="I84" s="91">
        <f>VLOOKUP($B84,[1]NUM5!$H$3:$S$180,6,FALSE)</f>
        <v>76</v>
      </c>
      <c r="J84" s="91">
        <f>VLOOKUP($B84,[1]NUM5!$H$3:$S$180,7,FALSE)</f>
        <v>116</v>
      </c>
      <c r="K84" s="91">
        <f>VLOOKUP($B84,[1]NUM5!$H$3:$S$180,8,FALSE)</f>
        <v>111</v>
      </c>
      <c r="L84" s="91">
        <f>VLOOKUP($B84,[1]NUM5!$H$3:$S$180,9,FALSE)</f>
        <v>93</v>
      </c>
      <c r="M84" s="91">
        <f>VLOOKUP($B84,[1]NUM5!$H$3:$S$180,10,FALSE)</f>
        <v>114</v>
      </c>
      <c r="N84" s="91">
        <f>VLOOKUP($B84,[1]NUM5!$H$3:$S$180,11,FALSE)</f>
        <v>102</v>
      </c>
      <c r="O84" s="91"/>
      <c r="Q84" s="13">
        <f t="shared" si="28"/>
        <v>838</v>
      </c>
    </row>
    <row r="85" spans="1:19" ht="15" thickBot="1" x14ac:dyDescent="0.25">
      <c r="A85" s="87" t="s">
        <v>116</v>
      </c>
      <c r="B85" s="165" t="s">
        <v>111</v>
      </c>
      <c r="C85" s="56"/>
      <c r="D85" s="75"/>
      <c r="E85" s="91">
        <f>VLOOKUP($B85,[1]NUM5!$H$3:$S$180,2,FALSE)</f>
        <v>42</v>
      </c>
      <c r="F85" s="91">
        <f>VLOOKUP($B85,[1]NUM5!$H$3:$S$180,3,FALSE)</f>
        <v>38</v>
      </c>
      <c r="G85" s="91">
        <f>VLOOKUP($B85,[1]NUM5!$H$3:$S$180,4,FALSE)</f>
        <v>20</v>
      </c>
      <c r="H85" s="91">
        <f>VLOOKUP($B85,[1]NUM5!$H$3:$S$180,5,FALSE)</f>
        <v>31</v>
      </c>
      <c r="I85" s="91">
        <f>VLOOKUP($B85,[1]NUM5!$H$3:$S$180,6,FALSE)</f>
        <v>27</v>
      </c>
      <c r="J85" s="91">
        <f>VLOOKUP($B85,[1]NUM5!$H$3:$S$180,7,FALSE)</f>
        <v>76</v>
      </c>
      <c r="K85" s="91">
        <f>VLOOKUP($B85,[1]NUM5!$H$3:$S$180,8,FALSE)</f>
        <v>55</v>
      </c>
      <c r="L85" s="91">
        <f>VLOOKUP($B85,[1]NUM5!$H$3:$S$180,9,FALSE)</f>
        <v>32</v>
      </c>
      <c r="M85" s="91">
        <f>VLOOKUP($B85,[1]NUM5!$H$3:$S$180,10,FALSE)</f>
        <v>104</v>
      </c>
      <c r="N85" s="91">
        <f>VLOOKUP($B85,[1]NUM5!$H$3:$S$180,11,FALSE)</f>
        <v>51</v>
      </c>
      <c r="O85" s="91"/>
      <c r="Q85" s="13">
        <f t="shared" si="28"/>
        <v>476</v>
      </c>
    </row>
    <row r="86" spans="1:19" ht="15" thickBot="1" x14ac:dyDescent="0.25">
      <c r="A86" s="87" t="s">
        <v>116</v>
      </c>
      <c r="B86" s="165" t="s">
        <v>112</v>
      </c>
      <c r="C86" s="56"/>
      <c r="D86" s="75"/>
      <c r="E86" s="91">
        <f>VLOOKUP($B86,[1]NUM5!$H$3:$S$180,2,FALSE)</f>
        <v>18</v>
      </c>
      <c r="F86" s="91">
        <f>VLOOKUP($B86,[1]NUM5!$H$3:$S$180,3,FALSE)</f>
        <v>21</v>
      </c>
      <c r="G86" s="91">
        <f>VLOOKUP($B86,[1]NUM5!$H$3:$S$180,4,FALSE)</f>
        <v>43</v>
      </c>
      <c r="H86" s="91">
        <f>VLOOKUP($B86,[1]NUM5!$H$3:$S$180,5,FALSE)</f>
        <v>33</v>
      </c>
      <c r="I86" s="91">
        <f>VLOOKUP($B86,[1]NUM5!$H$3:$S$180,6,FALSE)</f>
        <v>37</v>
      </c>
      <c r="J86" s="91">
        <f>VLOOKUP($B86,[1]NUM5!$H$3:$S$180,7,FALSE)</f>
        <v>43</v>
      </c>
      <c r="K86" s="91">
        <f>VLOOKUP($B86,[1]NUM5!$H$3:$S$180,8,FALSE)</f>
        <v>71</v>
      </c>
      <c r="L86" s="91">
        <f>VLOOKUP($B86,[1]NUM5!$H$3:$S$180,9,FALSE)</f>
        <v>66</v>
      </c>
      <c r="M86" s="91">
        <f>VLOOKUP($B86,[1]NUM5!$H$3:$S$180,10,FALSE)</f>
        <v>88</v>
      </c>
      <c r="N86" s="91">
        <f>VLOOKUP($B86,[1]NUM5!$H$3:$S$180,11,FALSE)</f>
        <v>21</v>
      </c>
      <c r="O86" s="91"/>
      <c r="Q86" s="13">
        <f t="shared" si="28"/>
        <v>441</v>
      </c>
    </row>
    <row r="87" spans="1:19" ht="15" thickBot="1" x14ac:dyDescent="0.25">
      <c r="A87" s="87" t="s">
        <v>116</v>
      </c>
      <c r="B87" s="165" t="s">
        <v>113</v>
      </c>
      <c r="C87" s="56"/>
      <c r="D87" s="75"/>
      <c r="E87" s="91">
        <f>VLOOKUP($B87,[1]NUM5!$H$3:$S$180,2,FALSE)</f>
        <v>38</v>
      </c>
      <c r="F87" s="91">
        <f>VLOOKUP($B87,[1]NUM5!$H$3:$S$180,3,FALSE)</f>
        <v>62</v>
      </c>
      <c r="G87" s="91">
        <f>VLOOKUP($B87,[1]NUM5!$H$3:$S$180,4,FALSE)</f>
        <v>87</v>
      </c>
      <c r="H87" s="91">
        <f>VLOOKUP($B87,[1]NUM5!$H$3:$S$180,5,FALSE)</f>
        <v>50</v>
      </c>
      <c r="I87" s="91">
        <f>VLOOKUP($B87,[1]NUM5!$H$3:$S$180,6,FALSE)</f>
        <v>71</v>
      </c>
      <c r="J87" s="91">
        <f>VLOOKUP($B87,[1]NUM5!$H$3:$S$180,7,FALSE)</f>
        <v>151</v>
      </c>
      <c r="K87" s="91">
        <f>VLOOKUP($B87,[1]NUM5!$H$3:$S$180,8,FALSE)</f>
        <v>56</v>
      </c>
      <c r="L87" s="91">
        <f>VLOOKUP($B87,[1]NUM5!$H$3:$S$180,9,FALSE)</f>
        <v>81</v>
      </c>
      <c r="M87" s="91">
        <f>VLOOKUP($B87,[1]NUM5!$H$3:$S$180,10,FALSE)</f>
        <v>52</v>
      </c>
      <c r="N87" s="91">
        <f>VLOOKUP($B87,[1]NUM5!$H$3:$S$180,11,FALSE)</f>
        <v>75</v>
      </c>
      <c r="O87" s="91"/>
      <c r="Q87" s="13">
        <f t="shared" si="28"/>
        <v>723</v>
      </c>
    </row>
    <row r="88" spans="1:19" ht="15" thickBot="1" x14ac:dyDescent="0.25">
      <c r="A88" s="87" t="s">
        <v>116</v>
      </c>
      <c r="B88" s="165" t="s">
        <v>114</v>
      </c>
      <c r="C88" s="56"/>
      <c r="D88" s="75"/>
      <c r="E88" s="91">
        <f>VLOOKUP($B88,[1]NUM5!$H$3:$S$180,2,FALSE)</f>
        <v>29</v>
      </c>
      <c r="F88" s="91">
        <f>VLOOKUP($B88,[1]NUM5!$H$3:$S$180,3,FALSE)</f>
        <v>82</v>
      </c>
      <c r="G88" s="91">
        <f>VLOOKUP($B88,[1]NUM5!$H$3:$S$180,4,FALSE)</f>
        <v>49</v>
      </c>
      <c r="H88" s="91">
        <f>VLOOKUP($B88,[1]NUM5!$H$3:$S$180,5,FALSE)</f>
        <v>52</v>
      </c>
      <c r="I88" s="91">
        <f>VLOOKUP($B88,[1]NUM5!$H$3:$S$180,6,FALSE)</f>
        <v>39</v>
      </c>
      <c r="J88" s="91">
        <f>VLOOKUP($B88,[1]NUM5!$H$3:$S$180,7,FALSE)</f>
        <v>108</v>
      </c>
      <c r="K88" s="91">
        <f>VLOOKUP($B88,[1]NUM5!$H$3:$S$180,8,FALSE)</f>
        <v>97</v>
      </c>
      <c r="L88" s="91">
        <f>VLOOKUP($B88,[1]NUM5!$H$3:$S$180,9,FALSE)</f>
        <v>52</v>
      </c>
      <c r="M88" s="91">
        <f>VLOOKUP($B88,[1]NUM5!$H$3:$S$180,10,FALSE)</f>
        <v>113</v>
      </c>
      <c r="N88" s="91">
        <f>VLOOKUP($B88,[1]NUM5!$H$3:$S$180,11,FALSE)</f>
        <v>86</v>
      </c>
      <c r="O88" s="91"/>
      <c r="Q88" s="13">
        <f t="shared" si="28"/>
        <v>707</v>
      </c>
    </row>
    <row r="89" spans="1:19" ht="15" thickBot="1" x14ac:dyDescent="0.25">
      <c r="A89" s="87" t="s">
        <v>116</v>
      </c>
      <c r="B89" s="165" t="s">
        <v>115</v>
      </c>
      <c r="C89" s="56"/>
      <c r="D89" s="75"/>
      <c r="E89" s="91">
        <f>VLOOKUP($B89,[1]NUM5!$H$3:$S$180,2,FALSE)</f>
        <v>50</v>
      </c>
      <c r="F89" s="91">
        <f>VLOOKUP($B89,[1]NUM5!$H$3:$S$180,3,FALSE)</f>
        <v>45</v>
      </c>
      <c r="G89" s="91">
        <f>VLOOKUP($B89,[1]NUM5!$H$3:$S$180,4,FALSE)</f>
        <v>85</v>
      </c>
      <c r="H89" s="91">
        <f>VLOOKUP($B89,[1]NUM5!$H$3:$S$180,5,FALSE)</f>
        <v>45</v>
      </c>
      <c r="I89" s="91">
        <f>VLOOKUP($B89,[1]NUM5!$H$3:$S$180,6,FALSE)</f>
        <v>64</v>
      </c>
      <c r="J89" s="91">
        <f>VLOOKUP($B89,[1]NUM5!$H$3:$S$180,7,FALSE)</f>
        <v>100</v>
      </c>
      <c r="K89" s="91">
        <f>VLOOKUP($B89,[1]NUM5!$H$3:$S$180,8,FALSE)</f>
        <v>41</v>
      </c>
      <c r="L89" s="91">
        <f>VLOOKUP($B89,[1]NUM5!$H$3:$S$180,9,FALSE)</f>
        <v>95</v>
      </c>
      <c r="M89" s="91">
        <f>VLOOKUP($B89,[1]NUM5!$H$3:$S$180,10,FALSE)</f>
        <v>110</v>
      </c>
      <c r="N89" s="91">
        <f>VLOOKUP($B89,[1]NUM5!$H$3:$S$180,11,FALSE)</f>
        <v>64</v>
      </c>
      <c r="O89" s="91"/>
      <c r="Q89" s="13">
        <f t="shared" si="28"/>
        <v>699</v>
      </c>
    </row>
    <row r="90" spans="1:19" s="58" customFormat="1" ht="15" thickBot="1" x14ac:dyDescent="0.25">
      <c r="A90" s="333" t="s">
        <v>179</v>
      </c>
      <c r="B90" s="334"/>
      <c r="C90" s="250">
        <f>+D90/Metas!I95</f>
        <v>0.97759735078199805</v>
      </c>
      <c r="D90" s="16">
        <f>+Q90/R90</f>
        <v>0.78207788062559846</v>
      </c>
      <c r="E90" s="10">
        <f>SUM(E80:E89)</f>
        <v>523</v>
      </c>
      <c r="F90" s="10">
        <f t="shared" ref="F90:P90" si="29">SUM(F80:F89)</f>
        <v>770</v>
      </c>
      <c r="G90" s="10">
        <f t="shared" si="29"/>
        <v>1007</v>
      </c>
      <c r="H90" s="10">
        <f t="shared" si="29"/>
        <v>664</v>
      </c>
      <c r="I90" s="10">
        <f t="shared" ref="I90:J90" si="30">SUM(I80:I89)</f>
        <v>733</v>
      </c>
      <c r="J90" s="10">
        <f t="shared" si="30"/>
        <v>1229</v>
      </c>
      <c r="K90" s="10">
        <f t="shared" ref="K90:L90" si="31">SUM(K80:K89)</f>
        <v>1145</v>
      </c>
      <c r="L90" s="10">
        <f t="shared" si="31"/>
        <v>1023</v>
      </c>
      <c r="M90" s="10">
        <f t="shared" ref="M90:N90" si="32">SUM(M80:M89)</f>
        <v>1448</v>
      </c>
      <c r="N90" s="10">
        <f t="shared" si="32"/>
        <v>1259</v>
      </c>
      <c r="O90" s="10">
        <f t="shared" si="29"/>
        <v>0</v>
      </c>
      <c r="P90" s="10">
        <f t="shared" si="29"/>
        <v>0</v>
      </c>
      <c r="Q90" s="10">
        <f>SUM(Q80:Q89)</f>
        <v>9801</v>
      </c>
      <c r="R90" s="340">
        <v>12532</v>
      </c>
      <c r="S90" s="341"/>
    </row>
    <row r="91" spans="1:19" ht="15" thickBot="1" x14ac:dyDescent="0.25">
      <c r="A91" s="87" t="s">
        <v>133</v>
      </c>
      <c r="B91" s="165" t="s">
        <v>117</v>
      </c>
      <c r="C91" s="56"/>
      <c r="D91" s="75"/>
      <c r="E91" s="91">
        <f>VLOOKUP($B91,[1]NUM5!$H$3:$S$180,2,FALSE)</f>
        <v>726</v>
      </c>
      <c r="F91" s="91">
        <f>VLOOKUP($B91,[1]NUM5!$H$3:$S$180,3,FALSE)</f>
        <v>710</v>
      </c>
      <c r="G91" s="91">
        <f>VLOOKUP($B91,[1]NUM5!$H$3:$S$180,4,FALSE)</f>
        <v>616</v>
      </c>
      <c r="H91" s="91">
        <f>VLOOKUP($B91,[1]NUM5!$H$3:$S$180,5,FALSE)</f>
        <v>769</v>
      </c>
      <c r="I91" s="91">
        <f>VLOOKUP($B91,[1]NUM5!$H$3:$S$180,6,FALSE)</f>
        <v>819</v>
      </c>
      <c r="J91" s="91">
        <f>VLOOKUP($B91,[1]NUM5!$H$3:$S$180,7,FALSE)</f>
        <v>880</v>
      </c>
      <c r="K91" s="91">
        <f>VLOOKUP($B91,[1]NUM5!$H$3:$S$180,8,FALSE)</f>
        <v>646</v>
      </c>
      <c r="L91" s="91">
        <f>VLOOKUP($B91,[1]NUM5!$H$3:$S$180,9,FALSE)</f>
        <v>815</v>
      </c>
      <c r="M91" s="91">
        <f>VLOOKUP($B91,[1]NUM5!$H$3:$S$180,10,FALSE)</f>
        <v>453</v>
      </c>
      <c r="N91" s="91">
        <f>VLOOKUP($B91,[1]NUM5!$H$3:$S$180,11,FALSE)</f>
        <v>636</v>
      </c>
      <c r="O91" s="91"/>
      <c r="Q91" s="13">
        <f t="shared" ref="Q91:Q108" si="33">SUM(E91:P91)</f>
        <v>7070</v>
      </c>
    </row>
    <row r="92" spans="1:19" ht="15" thickBot="1" x14ac:dyDescent="0.25">
      <c r="A92" s="87" t="s">
        <v>133</v>
      </c>
      <c r="B92" s="165" t="s">
        <v>118</v>
      </c>
      <c r="C92" s="56"/>
      <c r="D92" s="75"/>
      <c r="E92" s="91">
        <f>VLOOKUP($B92,[1]NUM5!$H$3:$S$180,2,FALSE)</f>
        <v>1326</v>
      </c>
      <c r="F92" s="91">
        <f>VLOOKUP($B92,[1]NUM5!$H$3:$S$180,3,FALSE)</f>
        <v>1036</v>
      </c>
      <c r="G92" s="91">
        <f>VLOOKUP($B92,[1]NUM5!$H$3:$S$180,4,FALSE)</f>
        <v>1750</v>
      </c>
      <c r="H92" s="91">
        <f>VLOOKUP($B92,[1]NUM5!$H$3:$S$180,5,FALSE)</f>
        <v>1874</v>
      </c>
      <c r="I92" s="91">
        <f>VLOOKUP($B92,[1]NUM5!$H$3:$S$180,6,FALSE)</f>
        <v>1699</v>
      </c>
      <c r="J92" s="91">
        <f>VLOOKUP($B92,[1]NUM5!$H$3:$S$180,7,FALSE)</f>
        <v>1705</v>
      </c>
      <c r="K92" s="91">
        <f>VLOOKUP($B92,[1]NUM5!$H$3:$S$180,8,FALSE)</f>
        <v>1596</v>
      </c>
      <c r="L92" s="91">
        <f>VLOOKUP($B92,[1]NUM5!$H$3:$S$180,9,FALSE)</f>
        <v>2307</v>
      </c>
      <c r="M92" s="91">
        <f>VLOOKUP($B92,[1]NUM5!$H$3:$S$180,10,FALSE)</f>
        <v>1437</v>
      </c>
      <c r="N92" s="91">
        <f>VLOOKUP($B92,[1]NUM5!$H$3:$S$180,11,FALSE)</f>
        <v>1860</v>
      </c>
      <c r="O92" s="91"/>
      <c r="Q92" s="13">
        <f t="shared" si="33"/>
        <v>16590</v>
      </c>
    </row>
    <row r="93" spans="1:19" ht="15" thickBot="1" x14ac:dyDescent="0.25">
      <c r="A93" s="87" t="s">
        <v>133</v>
      </c>
      <c r="B93" s="165" t="s">
        <v>119</v>
      </c>
      <c r="C93" s="56"/>
      <c r="D93" s="75"/>
      <c r="E93" s="91">
        <f>VLOOKUP($B93,[1]NUM5!$H$3:$S$180,2,FALSE)</f>
        <v>2375</v>
      </c>
      <c r="F93" s="91">
        <f>VLOOKUP($B93,[1]NUM5!$H$3:$S$180,3,FALSE)</f>
        <v>2450</v>
      </c>
      <c r="G93" s="91">
        <f>VLOOKUP($B93,[1]NUM5!$H$3:$S$180,4,FALSE)</f>
        <v>3098</v>
      </c>
      <c r="H93" s="91">
        <f>VLOOKUP($B93,[1]NUM5!$H$3:$S$180,5,FALSE)</f>
        <v>2632</v>
      </c>
      <c r="I93" s="91">
        <f>VLOOKUP($B93,[1]NUM5!$H$3:$S$180,6,FALSE)</f>
        <v>2586</v>
      </c>
      <c r="J93" s="91">
        <f>VLOOKUP($B93,[1]NUM5!$H$3:$S$180,7,FALSE)</f>
        <v>2912</v>
      </c>
      <c r="K93" s="91">
        <f>VLOOKUP($B93,[1]NUM5!$H$3:$S$180,8,FALSE)</f>
        <v>2510</v>
      </c>
      <c r="L93" s="91">
        <f>VLOOKUP($B93,[1]NUM5!$H$3:$S$180,9,FALSE)</f>
        <v>2527</v>
      </c>
      <c r="M93" s="91">
        <f>VLOOKUP($B93,[1]NUM5!$H$3:$S$180,10,FALSE)</f>
        <v>2276</v>
      </c>
      <c r="N93" s="91">
        <f>VLOOKUP($B93,[1]NUM5!$H$3:$S$180,11,FALSE)</f>
        <v>3082</v>
      </c>
      <c r="O93" s="91"/>
      <c r="Q93" s="13">
        <f t="shared" si="33"/>
        <v>26448</v>
      </c>
    </row>
    <row r="94" spans="1:19" ht="15" thickBot="1" x14ac:dyDescent="0.25">
      <c r="A94" s="87" t="s">
        <v>133</v>
      </c>
      <c r="B94" s="165" t="s">
        <v>120</v>
      </c>
      <c r="C94" s="56"/>
      <c r="D94" s="75"/>
      <c r="E94" s="91">
        <f>VLOOKUP($B94,[1]NUM5!$H$3:$S$180,2,FALSE)</f>
        <v>298</v>
      </c>
      <c r="F94" s="91">
        <f>VLOOKUP($B94,[1]NUM5!$H$3:$S$180,3,FALSE)</f>
        <v>132</v>
      </c>
      <c r="G94" s="91">
        <f>VLOOKUP($B94,[1]NUM5!$H$3:$S$180,4,FALSE)</f>
        <v>496</v>
      </c>
      <c r="H94" s="91">
        <f>VLOOKUP($B94,[1]NUM5!$H$3:$S$180,5,FALSE)</f>
        <v>716</v>
      </c>
      <c r="I94" s="91">
        <f>VLOOKUP($B94,[1]NUM5!$H$3:$S$180,6,FALSE)</f>
        <v>699</v>
      </c>
      <c r="J94" s="91">
        <f>VLOOKUP($B94,[1]NUM5!$H$3:$S$180,7,FALSE)</f>
        <v>762</v>
      </c>
      <c r="K94" s="91">
        <f>VLOOKUP($B94,[1]NUM5!$H$3:$S$180,8,FALSE)</f>
        <v>548</v>
      </c>
      <c r="L94" s="91">
        <f>VLOOKUP($B94,[1]NUM5!$H$3:$S$180,9,FALSE)</f>
        <v>610</v>
      </c>
      <c r="M94" s="91">
        <f>VLOOKUP($B94,[1]NUM5!$H$3:$S$180,10,FALSE)</f>
        <v>448</v>
      </c>
      <c r="N94" s="91">
        <f>VLOOKUP($B94,[1]NUM5!$H$3:$S$180,11,FALSE)</f>
        <v>740</v>
      </c>
      <c r="O94" s="91"/>
      <c r="Q94" s="13">
        <f t="shared" si="33"/>
        <v>5449</v>
      </c>
    </row>
    <row r="95" spans="1:19" ht="15" thickBot="1" x14ac:dyDescent="0.25">
      <c r="A95" s="87" t="s">
        <v>133</v>
      </c>
      <c r="B95" s="165" t="s">
        <v>121</v>
      </c>
      <c r="C95" s="56"/>
      <c r="D95" s="75"/>
      <c r="E95" s="91">
        <f>VLOOKUP($B95,[1]NUM5!$H$3:$S$180,2,FALSE)</f>
        <v>28</v>
      </c>
      <c r="F95" s="91">
        <f>VLOOKUP($B95,[1]NUM5!$H$3:$S$180,3,FALSE)</f>
        <v>82</v>
      </c>
      <c r="G95" s="91">
        <f>VLOOKUP($B95,[1]NUM5!$H$3:$S$180,4,FALSE)</f>
        <v>113</v>
      </c>
      <c r="H95" s="91">
        <f>VLOOKUP($B95,[1]NUM5!$H$3:$S$180,5,FALSE)</f>
        <v>75</v>
      </c>
      <c r="I95" s="91">
        <f>VLOOKUP($B95,[1]NUM5!$H$3:$S$180,6,FALSE)</f>
        <v>75</v>
      </c>
      <c r="J95" s="91">
        <f>VLOOKUP($B95,[1]NUM5!$H$3:$S$180,7,FALSE)</f>
        <v>57</v>
      </c>
      <c r="K95" s="91">
        <f>VLOOKUP($B95,[1]NUM5!$H$3:$S$180,8,FALSE)</f>
        <v>45</v>
      </c>
      <c r="L95" s="91">
        <f>VLOOKUP($B95,[1]NUM5!$H$3:$S$180,9,FALSE)</f>
        <v>101</v>
      </c>
      <c r="M95" s="91">
        <f>VLOOKUP($B95,[1]NUM5!$H$3:$S$180,10,FALSE)</f>
        <v>110</v>
      </c>
      <c r="N95" s="91">
        <f>VLOOKUP($B95,[1]NUM5!$H$3:$S$180,11,FALSE)</f>
        <v>58</v>
      </c>
      <c r="O95" s="91"/>
      <c r="Q95" s="13">
        <f t="shared" si="33"/>
        <v>744</v>
      </c>
    </row>
    <row r="96" spans="1:19" ht="15" thickBot="1" x14ac:dyDescent="0.25">
      <c r="A96" s="87" t="s">
        <v>133</v>
      </c>
      <c r="B96" s="165" t="s">
        <v>122</v>
      </c>
      <c r="C96" s="56"/>
      <c r="D96" s="75"/>
      <c r="E96" s="91">
        <f>VLOOKUP($B96,[1]NUM5!$H$3:$S$180,2,FALSE)</f>
        <v>41</v>
      </c>
      <c r="F96" s="91">
        <f>VLOOKUP($B96,[1]NUM5!$H$3:$S$180,3,FALSE)</f>
        <v>213</v>
      </c>
      <c r="G96" s="91">
        <f>VLOOKUP($B96,[1]NUM5!$H$3:$S$180,4,FALSE)</f>
        <v>354</v>
      </c>
      <c r="H96" s="91">
        <f>VLOOKUP($B96,[1]NUM5!$H$3:$S$180,5,FALSE)</f>
        <v>263</v>
      </c>
      <c r="I96" s="91">
        <f>VLOOKUP($B96,[1]NUM5!$H$3:$S$180,6,FALSE)</f>
        <v>169</v>
      </c>
      <c r="J96" s="91">
        <f>VLOOKUP($B96,[1]NUM5!$H$3:$S$180,7,FALSE)</f>
        <v>213</v>
      </c>
      <c r="K96" s="91">
        <f>VLOOKUP($B96,[1]NUM5!$H$3:$S$180,8,FALSE)</f>
        <v>190</v>
      </c>
      <c r="L96" s="91">
        <f>VLOOKUP($B96,[1]NUM5!$H$3:$S$180,9,FALSE)</f>
        <v>282</v>
      </c>
      <c r="M96" s="91">
        <f>VLOOKUP($B96,[1]NUM5!$H$3:$S$180,10,FALSE)</f>
        <v>104</v>
      </c>
      <c r="N96" s="91">
        <f>VLOOKUP($B96,[1]NUM5!$H$3:$S$180,11,FALSE)</f>
        <v>188</v>
      </c>
      <c r="O96" s="91"/>
      <c r="Q96" s="13">
        <f t="shared" si="33"/>
        <v>2017</v>
      </c>
    </row>
    <row r="97" spans="1:21" ht="15" thickBot="1" x14ac:dyDescent="0.25">
      <c r="A97" s="87" t="s">
        <v>133</v>
      </c>
      <c r="B97" s="165" t="s">
        <v>123</v>
      </c>
      <c r="C97" s="56"/>
      <c r="D97" s="75"/>
      <c r="E97" s="91">
        <f>VLOOKUP($B97,[1]NUM5!$H$3:$S$180,2,FALSE)</f>
        <v>96</v>
      </c>
      <c r="F97" s="91">
        <f>VLOOKUP($B97,[1]NUM5!$H$3:$S$180,3,FALSE)</f>
        <v>146</v>
      </c>
      <c r="G97" s="91">
        <f>VLOOKUP($B97,[1]NUM5!$H$3:$S$180,4,FALSE)</f>
        <v>167</v>
      </c>
      <c r="H97" s="91">
        <f>VLOOKUP($B97,[1]NUM5!$H$3:$S$180,5,FALSE)</f>
        <v>150</v>
      </c>
      <c r="I97" s="91">
        <f>VLOOKUP($B97,[1]NUM5!$H$3:$S$180,6,FALSE)</f>
        <v>168</v>
      </c>
      <c r="J97" s="91">
        <f>VLOOKUP($B97,[1]NUM5!$H$3:$S$180,7,FALSE)</f>
        <v>132</v>
      </c>
      <c r="K97" s="91">
        <f>VLOOKUP($B97,[1]NUM5!$H$3:$S$180,8,FALSE)</f>
        <v>111</v>
      </c>
      <c r="L97" s="91">
        <f>VLOOKUP($B97,[1]NUM5!$H$3:$S$180,9,FALSE)</f>
        <v>128</v>
      </c>
      <c r="M97" s="91">
        <f>VLOOKUP($B97,[1]NUM5!$H$3:$S$180,10,FALSE)</f>
        <v>105</v>
      </c>
      <c r="N97" s="91">
        <f>VLOOKUP($B97,[1]NUM5!$H$3:$S$180,11,FALSE)</f>
        <v>145</v>
      </c>
      <c r="O97" s="91"/>
      <c r="Q97" s="13">
        <f t="shared" si="33"/>
        <v>1348</v>
      </c>
    </row>
    <row r="98" spans="1:21" ht="15" thickBot="1" x14ac:dyDescent="0.25">
      <c r="A98" s="87" t="s">
        <v>133</v>
      </c>
      <c r="B98" s="165" t="s">
        <v>124</v>
      </c>
      <c r="C98" s="56"/>
      <c r="D98" s="75"/>
      <c r="E98" s="91">
        <f>VLOOKUP($B98,[1]NUM5!$H$3:$S$180,2,FALSE)</f>
        <v>0</v>
      </c>
      <c r="F98" s="91">
        <f>VLOOKUP($B98,[1]NUM5!$H$3:$S$180,3,FALSE)</f>
        <v>26</v>
      </c>
      <c r="G98" s="91">
        <f>VLOOKUP($B98,[1]NUM5!$H$3:$S$180,4,FALSE)</f>
        <v>31</v>
      </c>
      <c r="H98" s="91">
        <f>VLOOKUP($B98,[1]NUM5!$H$3:$S$180,5,FALSE)</f>
        <v>13</v>
      </c>
      <c r="I98" s="91">
        <f>VLOOKUP($B98,[1]NUM5!$H$3:$S$180,6,FALSE)</f>
        <v>40</v>
      </c>
      <c r="J98" s="91">
        <f>VLOOKUP($B98,[1]NUM5!$H$3:$S$180,7,FALSE)</f>
        <v>35</v>
      </c>
      <c r="K98" s="91">
        <f>VLOOKUP($B98,[1]NUM5!$H$3:$S$180,8,FALSE)</f>
        <v>47</v>
      </c>
      <c r="L98" s="91">
        <f>VLOOKUP($B98,[1]NUM5!$H$3:$S$180,9,FALSE)</f>
        <v>32</v>
      </c>
      <c r="M98" s="91">
        <f>VLOOKUP($B98,[1]NUM5!$H$3:$S$180,10,FALSE)</f>
        <v>24</v>
      </c>
      <c r="N98" s="91">
        <f>VLOOKUP($B98,[1]NUM5!$H$3:$S$180,11,FALSE)</f>
        <v>49</v>
      </c>
      <c r="O98" s="91"/>
      <c r="Q98" s="13">
        <f t="shared" si="33"/>
        <v>297</v>
      </c>
    </row>
    <row r="99" spans="1:21" ht="15" thickBot="1" x14ac:dyDescent="0.25">
      <c r="A99" s="87" t="s">
        <v>133</v>
      </c>
      <c r="B99" s="165" t="s">
        <v>125</v>
      </c>
      <c r="C99" s="56"/>
      <c r="D99" s="75"/>
      <c r="E99" s="91">
        <f>VLOOKUP($B99,[1]NUM5!$H$3:$S$180,2,FALSE)</f>
        <v>35</v>
      </c>
      <c r="F99" s="91">
        <f>VLOOKUP($B99,[1]NUM5!$H$3:$S$180,3,FALSE)</f>
        <v>74</v>
      </c>
      <c r="G99" s="91">
        <f>VLOOKUP($B99,[1]NUM5!$H$3:$S$180,4,FALSE)</f>
        <v>148</v>
      </c>
      <c r="H99" s="91">
        <f>VLOOKUP($B99,[1]NUM5!$H$3:$S$180,5,FALSE)</f>
        <v>157</v>
      </c>
      <c r="I99" s="91">
        <f>VLOOKUP($B99,[1]NUM5!$H$3:$S$180,6,FALSE)</f>
        <v>215</v>
      </c>
      <c r="J99" s="91">
        <f>VLOOKUP($B99,[1]NUM5!$H$3:$S$180,7,FALSE)</f>
        <v>274</v>
      </c>
      <c r="K99" s="91">
        <f>VLOOKUP($B99,[1]NUM5!$H$3:$S$180,8,FALSE)</f>
        <v>193</v>
      </c>
      <c r="L99" s="91">
        <f>VLOOKUP($B99,[1]NUM5!$H$3:$S$180,9,FALSE)</f>
        <v>317</v>
      </c>
      <c r="M99" s="91">
        <f>VLOOKUP($B99,[1]NUM5!$H$3:$S$180,10,FALSE)</f>
        <v>0</v>
      </c>
      <c r="N99" s="91">
        <f>VLOOKUP($B99,[1]NUM5!$H$3:$S$180,11,FALSE)</f>
        <v>0</v>
      </c>
      <c r="O99" s="91"/>
      <c r="Q99" s="13">
        <f t="shared" si="33"/>
        <v>1413</v>
      </c>
    </row>
    <row r="100" spans="1:21" ht="15" thickBot="1" x14ac:dyDescent="0.25">
      <c r="A100" s="87" t="s">
        <v>133</v>
      </c>
      <c r="B100" s="165" t="s">
        <v>126</v>
      </c>
      <c r="C100" s="56"/>
      <c r="D100" s="75"/>
      <c r="E100" s="91">
        <f>VLOOKUP($B100,[1]NUM5!$H$3:$S$180,2,FALSE)</f>
        <v>48</v>
      </c>
      <c r="F100" s="91">
        <f>VLOOKUP($B100,[1]NUM5!$H$3:$S$180,3,FALSE)</f>
        <v>9</v>
      </c>
      <c r="G100" s="91">
        <f>VLOOKUP($B100,[1]NUM5!$H$3:$S$180,4,FALSE)</f>
        <v>52</v>
      </c>
      <c r="H100" s="91">
        <f>VLOOKUP($B100,[1]NUM5!$H$3:$S$180,5,FALSE)</f>
        <v>48</v>
      </c>
      <c r="I100" s="91">
        <f>VLOOKUP($B100,[1]NUM5!$H$3:$S$180,6,FALSE)</f>
        <v>20</v>
      </c>
      <c r="J100" s="91">
        <f>VLOOKUP($B100,[1]NUM5!$H$3:$S$180,7,FALSE)</f>
        <v>35</v>
      </c>
      <c r="K100" s="91">
        <f>VLOOKUP($B100,[1]NUM5!$H$3:$S$180,8,FALSE)</f>
        <v>30</v>
      </c>
      <c r="L100" s="91">
        <f>VLOOKUP($B100,[1]NUM5!$H$3:$S$180,9,FALSE)</f>
        <v>58</v>
      </c>
      <c r="M100" s="91">
        <f>VLOOKUP($B100,[1]NUM5!$H$3:$S$180,10,FALSE)</f>
        <v>39</v>
      </c>
      <c r="N100" s="91">
        <f>VLOOKUP($B100,[1]NUM5!$H$3:$S$180,11,FALSE)</f>
        <v>14</v>
      </c>
      <c r="O100" s="91"/>
      <c r="Q100" s="13">
        <f t="shared" si="33"/>
        <v>353</v>
      </c>
    </row>
    <row r="101" spans="1:21" ht="15" thickBot="1" x14ac:dyDescent="0.25">
      <c r="A101" s="87" t="s">
        <v>133</v>
      </c>
      <c r="B101" s="165" t="s">
        <v>127</v>
      </c>
      <c r="C101" s="56"/>
      <c r="D101" s="75"/>
      <c r="E101" s="91">
        <f>VLOOKUP($B101,[1]NUM5!$H$3:$S$180,2,FALSE)</f>
        <v>36</v>
      </c>
      <c r="F101" s="91">
        <f>VLOOKUP($B101,[1]NUM5!$H$3:$S$180,3,FALSE)</f>
        <v>22</v>
      </c>
      <c r="G101" s="91">
        <f>VLOOKUP($B101,[1]NUM5!$H$3:$S$180,4,FALSE)</f>
        <v>87</v>
      </c>
      <c r="H101" s="91">
        <f>VLOOKUP($B101,[1]NUM5!$H$3:$S$180,5,FALSE)</f>
        <v>111</v>
      </c>
      <c r="I101" s="91">
        <f>VLOOKUP($B101,[1]NUM5!$H$3:$S$180,6,FALSE)</f>
        <v>27</v>
      </c>
      <c r="J101" s="91">
        <f>VLOOKUP($B101,[1]NUM5!$H$3:$S$180,7,FALSE)</f>
        <v>126</v>
      </c>
      <c r="K101" s="91">
        <f>VLOOKUP($B101,[1]NUM5!$H$3:$S$180,8,FALSE)</f>
        <v>29</v>
      </c>
      <c r="L101" s="91">
        <f>VLOOKUP($B101,[1]NUM5!$H$3:$S$180,9,FALSE)</f>
        <v>107</v>
      </c>
      <c r="M101" s="91">
        <f>VLOOKUP($B101,[1]NUM5!$H$3:$S$180,10,FALSE)</f>
        <v>95</v>
      </c>
      <c r="N101" s="91">
        <f>VLOOKUP($B101,[1]NUM5!$H$3:$S$180,11,FALSE)</f>
        <v>121</v>
      </c>
      <c r="O101" s="91"/>
      <c r="Q101" s="13">
        <f t="shared" si="33"/>
        <v>761</v>
      </c>
    </row>
    <row r="102" spans="1:21" ht="15" thickBot="1" x14ac:dyDescent="0.25">
      <c r="A102" s="87" t="s">
        <v>133</v>
      </c>
      <c r="B102" s="165" t="s">
        <v>128</v>
      </c>
      <c r="C102" s="56"/>
      <c r="D102" s="75"/>
      <c r="E102" s="91">
        <f>VLOOKUP($B102,[1]NUM5!$H$3:$S$180,2,FALSE)</f>
        <v>34</v>
      </c>
      <c r="F102" s="91">
        <f>VLOOKUP($B102,[1]NUM5!$H$3:$S$180,3,FALSE)</f>
        <v>38</v>
      </c>
      <c r="G102" s="91">
        <f>VLOOKUP($B102,[1]NUM5!$H$3:$S$180,4,FALSE)</f>
        <v>35</v>
      </c>
      <c r="H102" s="91">
        <f>VLOOKUP($B102,[1]NUM5!$H$3:$S$180,5,FALSE)</f>
        <v>27</v>
      </c>
      <c r="I102" s="91">
        <f>VLOOKUP($B102,[1]NUM5!$H$3:$S$180,6,FALSE)</f>
        <v>11</v>
      </c>
      <c r="J102" s="91">
        <f>VLOOKUP($B102,[1]NUM5!$H$3:$S$180,7,FALSE)</f>
        <v>26</v>
      </c>
      <c r="K102" s="91">
        <f>VLOOKUP($B102,[1]NUM5!$H$3:$S$180,8,FALSE)</f>
        <v>21</v>
      </c>
      <c r="L102" s="91">
        <f>VLOOKUP($B102,[1]NUM5!$H$3:$S$180,9,FALSE)</f>
        <v>15</v>
      </c>
      <c r="M102" s="91">
        <f>VLOOKUP($B102,[1]NUM5!$H$3:$S$180,10,FALSE)</f>
        <v>15</v>
      </c>
      <c r="N102" s="91">
        <f>VLOOKUP($B102,[1]NUM5!$H$3:$S$180,11,FALSE)</f>
        <v>68</v>
      </c>
      <c r="O102" s="91"/>
      <c r="Q102" s="13">
        <f t="shared" si="33"/>
        <v>290</v>
      </c>
    </row>
    <row r="103" spans="1:21" ht="15" thickBot="1" x14ac:dyDescent="0.25">
      <c r="A103" s="87" t="s">
        <v>133</v>
      </c>
      <c r="B103" s="165" t="s">
        <v>129</v>
      </c>
      <c r="C103" s="56"/>
      <c r="D103" s="75"/>
      <c r="E103" s="91">
        <f>VLOOKUP($B103,[1]NUM5!$H$3:$S$180,2,FALSE)</f>
        <v>83</v>
      </c>
      <c r="F103" s="91">
        <f>VLOOKUP($B103,[1]NUM5!$H$3:$S$180,3,FALSE)</f>
        <v>105</v>
      </c>
      <c r="G103" s="91">
        <f>VLOOKUP($B103,[1]NUM5!$H$3:$S$180,4,FALSE)</f>
        <v>129</v>
      </c>
      <c r="H103" s="91">
        <f>VLOOKUP($B103,[1]NUM5!$H$3:$S$180,5,FALSE)</f>
        <v>119</v>
      </c>
      <c r="I103" s="91">
        <f>VLOOKUP($B103,[1]NUM5!$H$3:$S$180,6,FALSE)</f>
        <v>123</v>
      </c>
      <c r="J103" s="91">
        <f>VLOOKUP($B103,[1]NUM5!$H$3:$S$180,7,FALSE)</f>
        <v>119</v>
      </c>
      <c r="K103" s="91">
        <f>VLOOKUP($B103,[1]NUM5!$H$3:$S$180,8,FALSE)</f>
        <v>90</v>
      </c>
      <c r="L103" s="91">
        <f>VLOOKUP($B103,[1]NUM5!$H$3:$S$180,9,FALSE)</f>
        <v>178</v>
      </c>
      <c r="M103" s="91">
        <f>VLOOKUP($B103,[1]NUM5!$H$3:$S$180,10,FALSE)</f>
        <v>66</v>
      </c>
      <c r="N103" s="91">
        <f>VLOOKUP($B103,[1]NUM5!$H$3:$S$180,11,FALSE)</f>
        <v>165</v>
      </c>
      <c r="O103" s="91"/>
      <c r="Q103" s="13">
        <f t="shared" si="33"/>
        <v>1177</v>
      </c>
      <c r="U103" s="62"/>
    </row>
    <row r="104" spans="1:21" ht="15" thickBot="1" x14ac:dyDescent="0.25">
      <c r="A104" s="87" t="s">
        <v>133</v>
      </c>
      <c r="B104" s="165" t="s">
        <v>130</v>
      </c>
      <c r="C104" s="56"/>
      <c r="D104" s="75"/>
      <c r="E104" s="91">
        <f>VLOOKUP($B104,[1]NUM5!$H$3:$S$180,2,FALSE)</f>
        <v>114</v>
      </c>
      <c r="F104" s="91">
        <f>VLOOKUP($B104,[1]NUM5!$H$3:$S$180,3,FALSE)</f>
        <v>127</v>
      </c>
      <c r="G104" s="91">
        <f>VLOOKUP($B104,[1]NUM5!$H$3:$S$180,4,FALSE)</f>
        <v>221</v>
      </c>
      <c r="H104" s="91">
        <f>VLOOKUP($B104,[1]NUM5!$H$3:$S$180,5,FALSE)</f>
        <v>159</v>
      </c>
      <c r="I104" s="91">
        <f>VLOOKUP($B104,[1]NUM5!$H$3:$S$180,6,FALSE)</f>
        <v>131</v>
      </c>
      <c r="J104" s="91">
        <f>VLOOKUP($B104,[1]NUM5!$H$3:$S$180,7,FALSE)</f>
        <v>182</v>
      </c>
      <c r="K104" s="91">
        <f>VLOOKUP($B104,[1]NUM5!$H$3:$S$180,8,FALSE)</f>
        <v>113</v>
      </c>
      <c r="L104" s="91">
        <f>VLOOKUP($B104,[1]NUM5!$H$3:$S$180,9,FALSE)</f>
        <v>118</v>
      </c>
      <c r="M104" s="91">
        <f>VLOOKUP($B104,[1]NUM5!$H$3:$S$180,10,FALSE)</f>
        <v>104</v>
      </c>
      <c r="N104" s="91">
        <f>VLOOKUP($B104,[1]NUM5!$H$3:$S$180,11,FALSE)</f>
        <v>145</v>
      </c>
      <c r="O104" s="91"/>
      <c r="Q104" s="13">
        <f t="shared" si="33"/>
        <v>1414</v>
      </c>
    </row>
    <row r="105" spans="1:21" ht="15" thickBot="1" x14ac:dyDescent="0.25">
      <c r="A105" s="87" t="s">
        <v>133</v>
      </c>
      <c r="B105" s="165" t="s">
        <v>131</v>
      </c>
      <c r="C105" s="56"/>
      <c r="D105" s="75"/>
      <c r="E105" s="91">
        <f>VLOOKUP($B105,[1]NUM5!$H$3:$S$180,2,FALSE)</f>
        <v>158</v>
      </c>
      <c r="F105" s="91">
        <f>VLOOKUP($B105,[1]NUM5!$H$3:$S$180,3,FALSE)</f>
        <v>168</v>
      </c>
      <c r="G105" s="91">
        <f>VLOOKUP($B105,[1]NUM5!$H$3:$S$180,4,FALSE)</f>
        <v>78</v>
      </c>
      <c r="H105" s="91">
        <f>VLOOKUP($B105,[1]NUM5!$H$3:$S$180,5,FALSE)</f>
        <v>137</v>
      </c>
      <c r="I105" s="91">
        <f>VLOOKUP($B105,[1]NUM5!$H$3:$S$180,6,FALSE)</f>
        <v>1442</v>
      </c>
      <c r="J105" s="91">
        <f>VLOOKUP($B105,[1]NUM5!$H$3:$S$180,7,FALSE)</f>
        <v>589</v>
      </c>
      <c r="K105" s="91">
        <f>VLOOKUP($B105,[1]NUM5!$H$3:$S$180,8,FALSE)</f>
        <v>394</v>
      </c>
      <c r="L105" s="91">
        <f>VLOOKUP($B105,[1]NUM5!$H$3:$S$180,9,FALSE)</f>
        <v>512</v>
      </c>
      <c r="M105" s="91">
        <f>VLOOKUP($B105,[1]NUM5!$H$3:$S$180,10,FALSE)</f>
        <v>231</v>
      </c>
      <c r="N105" s="91">
        <f>VLOOKUP($B105,[1]NUM5!$H$3:$S$180,11,FALSE)</f>
        <v>471</v>
      </c>
      <c r="O105" s="91"/>
      <c r="Q105" s="13">
        <f t="shared" si="33"/>
        <v>4180</v>
      </c>
    </row>
    <row r="106" spans="1:21" ht="15" thickBot="1" x14ac:dyDescent="0.25">
      <c r="A106" s="87" t="s">
        <v>133</v>
      </c>
      <c r="B106" s="165" t="s">
        <v>132</v>
      </c>
      <c r="C106" s="56"/>
      <c r="D106" s="75"/>
      <c r="E106" s="91">
        <f>VLOOKUP($B106,[1]NUM5!$H$3:$S$180,2,FALSE)</f>
        <v>250</v>
      </c>
      <c r="F106" s="91">
        <f>VLOOKUP($B106,[1]NUM5!$H$3:$S$180,3,FALSE)</f>
        <v>378</v>
      </c>
      <c r="G106" s="91">
        <f>VLOOKUP($B106,[1]NUM5!$H$3:$S$180,4,FALSE)</f>
        <v>337</v>
      </c>
      <c r="H106" s="91">
        <f>VLOOKUP($B106,[1]NUM5!$H$3:$S$180,5,FALSE)</f>
        <v>359</v>
      </c>
      <c r="I106" s="91">
        <f>VLOOKUP($B106,[1]NUM5!$H$3:$S$180,6,FALSE)</f>
        <v>241</v>
      </c>
      <c r="J106" s="91">
        <f>VLOOKUP($B106,[1]NUM5!$H$3:$S$180,7,FALSE)</f>
        <v>271</v>
      </c>
      <c r="K106" s="91">
        <f>VLOOKUP($B106,[1]NUM5!$H$3:$S$180,8,FALSE)</f>
        <v>284</v>
      </c>
      <c r="L106" s="91">
        <f>VLOOKUP($B106,[1]NUM5!$H$3:$S$180,9,FALSE)</f>
        <v>253</v>
      </c>
      <c r="M106" s="91">
        <f>VLOOKUP($B106,[1]NUM5!$H$3:$S$180,10,FALSE)</f>
        <v>191</v>
      </c>
      <c r="N106" s="91">
        <f>VLOOKUP($B106,[1]NUM5!$H$3:$S$180,11,FALSE)</f>
        <v>262</v>
      </c>
      <c r="O106" s="91"/>
      <c r="Q106" s="13">
        <f t="shared" si="33"/>
        <v>2826</v>
      </c>
    </row>
    <row r="107" spans="1:21" ht="15" thickBot="1" x14ac:dyDescent="0.25">
      <c r="A107" s="87" t="s">
        <v>133</v>
      </c>
      <c r="B107" s="165" t="s">
        <v>346</v>
      </c>
      <c r="C107" s="56"/>
      <c r="D107" s="75"/>
      <c r="E107" s="91">
        <f>VLOOKUP($B107,[1]NUM5!$H$3:$S$180,2,FALSE)</f>
        <v>289</v>
      </c>
      <c r="F107" s="91">
        <f>VLOOKUP($B107,[1]NUM5!$H$3:$S$180,3,FALSE)</f>
        <v>275</v>
      </c>
      <c r="G107" s="91">
        <f>VLOOKUP($B107,[1]NUM5!$H$3:$S$180,4,FALSE)</f>
        <v>236</v>
      </c>
      <c r="H107" s="91">
        <f>VLOOKUP($B107,[1]NUM5!$H$3:$S$180,5,FALSE)</f>
        <v>138</v>
      </c>
      <c r="I107" s="91">
        <f>VLOOKUP($B107,[1]NUM5!$H$3:$S$180,6,FALSE)</f>
        <v>280</v>
      </c>
      <c r="J107" s="91">
        <f>VLOOKUP($B107,[1]NUM5!$H$3:$S$180,7,FALSE)</f>
        <v>385</v>
      </c>
      <c r="K107" s="91">
        <f>VLOOKUP($B107,[1]NUM5!$H$3:$S$180,8,FALSE)</f>
        <v>302</v>
      </c>
      <c r="L107" s="91">
        <f>VLOOKUP($B107,[1]NUM5!$H$3:$S$180,9,FALSE)</f>
        <v>457</v>
      </c>
      <c r="M107" s="91">
        <f>VLOOKUP($B107,[1]NUM5!$H$3:$S$180,10,FALSE)</f>
        <v>251</v>
      </c>
      <c r="N107" s="91">
        <f>VLOOKUP($B107,[1]NUM5!$H$3:$S$180,11,FALSE)</f>
        <v>303</v>
      </c>
      <c r="O107" s="91"/>
      <c r="Q107" s="13">
        <f t="shared" si="33"/>
        <v>2916</v>
      </c>
    </row>
    <row r="108" spans="1:21" ht="15" thickBot="1" x14ac:dyDescent="0.25">
      <c r="A108" s="87" t="s">
        <v>133</v>
      </c>
      <c r="B108" s="165" t="s">
        <v>396</v>
      </c>
      <c r="C108" s="56"/>
      <c r="D108" s="75"/>
      <c r="E108" s="91">
        <f>VLOOKUP($B108,[1]NUM5!$H$3:$S$180,2,FALSE)</f>
        <v>0</v>
      </c>
      <c r="F108" s="91">
        <f>VLOOKUP($B108,[1]NUM5!$H$3:$S$180,3,FALSE)</f>
        <v>0</v>
      </c>
      <c r="G108" s="91">
        <f>VLOOKUP($B108,[1]NUM5!$H$3:$S$180,4,FALSE)</f>
        <v>0</v>
      </c>
      <c r="H108" s="91">
        <f>VLOOKUP($B108,[1]NUM5!$H$3:$S$180,5,FALSE)</f>
        <v>0</v>
      </c>
      <c r="I108" s="91">
        <f>VLOOKUP($B108,[1]NUM5!$H$3:$S$180,6,FALSE)</f>
        <v>0</v>
      </c>
      <c r="J108" s="91">
        <f>VLOOKUP($B108,[1]NUM5!$H$3:$S$180,7,FALSE)</f>
        <v>0</v>
      </c>
      <c r="K108" s="91">
        <f>VLOOKUP($B108,[1]NUM5!$H$3:$S$180,8,FALSE)</f>
        <v>0</v>
      </c>
      <c r="L108" s="91">
        <f>VLOOKUP($B108,[1]NUM5!$H$3:$S$180,9,FALSE)</f>
        <v>0</v>
      </c>
      <c r="M108" s="91">
        <f>VLOOKUP($B108,[1]NUM5!$H$3:$S$180,10,FALSE)</f>
        <v>221</v>
      </c>
      <c r="N108" s="91">
        <f>VLOOKUP($B108,[1]NUM5!$H$3:$S$180,11,FALSE)</f>
        <v>363</v>
      </c>
      <c r="O108" s="91"/>
      <c r="Q108" s="13">
        <f t="shared" si="33"/>
        <v>584</v>
      </c>
    </row>
    <row r="109" spans="1:21" s="58" customFormat="1" ht="15" thickBot="1" x14ac:dyDescent="0.25">
      <c r="A109" s="333" t="s">
        <v>180</v>
      </c>
      <c r="B109" s="334"/>
      <c r="C109" s="250">
        <f>+D109/Metas!I92</f>
        <v>1.3292724800986655</v>
      </c>
      <c r="D109" s="16">
        <f>+Q109/R109</f>
        <v>0.79756348805919941</v>
      </c>
      <c r="E109" s="10">
        <f>SUM(E91:E108)</f>
        <v>5937</v>
      </c>
      <c r="F109" s="10">
        <f t="shared" ref="F109:P109" si="34">SUM(F91:F108)</f>
        <v>5991</v>
      </c>
      <c r="G109" s="10">
        <f t="shared" si="34"/>
        <v>7948</v>
      </c>
      <c r="H109" s="10">
        <f t="shared" si="34"/>
        <v>7747</v>
      </c>
      <c r="I109" s="10">
        <f t="shared" si="34"/>
        <v>8745</v>
      </c>
      <c r="J109" s="10">
        <f t="shared" si="34"/>
        <v>8703</v>
      </c>
      <c r="K109" s="10">
        <f t="shared" si="34"/>
        <v>7149</v>
      </c>
      <c r="L109" s="10">
        <f t="shared" si="34"/>
        <v>8817</v>
      </c>
      <c r="M109" s="10">
        <f t="shared" si="34"/>
        <v>6170</v>
      </c>
      <c r="N109" s="10">
        <f t="shared" ref="N109" si="35">SUM(N91:N108)</f>
        <v>8670</v>
      </c>
      <c r="O109" s="10">
        <f t="shared" si="34"/>
        <v>0</v>
      </c>
      <c r="P109" s="10">
        <f t="shared" si="34"/>
        <v>0</v>
      </c>
      <c r="Q109" s="10">
        <f>SUM(Q91:Q108)</f>
        <v>75877</v>
      </c>
      <c r="R109" s="340">
        <v>95136</v>
      </c>
      <c r="S109" s="341"/>
    </row>
    <row r="110" spans="1:21" ht="15" thickBot="1" x14ac:dyDescent="0.25">
      <c r="A110" s="87" t="s">
        <v>146</v>
      </c>
      <c r="B110" s="165" t="s">
        <v>134</v>
      </c>
      <c r="C110" s="56"/>
      <c r="D110" s="75"/>
      <c r="E110" s="91">
        <f>VLOOKUP($B110,[1]NUM5!$H$3:$S$180,2,FALSE)</f>
        <v>15</v>
      </c>
      <c r="F110" s="91">
        <f>VLOOKUP($B110,[1]NUM5!$H$3:$S$180,3,FALSE)</f>
        <v>0</v>
      </c>
      <c r="G110" s="91">
        <f>VLOOKUP($B110,[1]NUM5!$H$3:$S$180,4,FALSE)</f>
        <v>14</v>
      </c>
      <c r="H110" s="91">
        <f>VLOOKUP($B110,[1]NUM5!$H$3:$S$180,5,FALSE)</f>
        <v>12</v>
      </c>
      <c r="I110" s="91">
        <f>VLOOKUP($B110,[1]NUM5!$H$3:$S$180,6,FALSE)</f>
        <v>0</v>
      </c>
      <c r="J110" s="91">
        <f>VLOOKUP($B110,[1]NUM5!$H$3:$S$180,7,FALSE)</f>
        <v>0</v>
      </c>
      <c r="K110" s="91">
        <f>VLOOKUP($B110,[1]NUM5!$H$3:$S$180,8,FALSE)</f>
        <v>0</v>
      </c>
      <c r="L110" s="91">
        <f>VLOOKUP($B110,[1]NUM5!$H$3:$S$180,9,FALSE)</f>
        <v>16</v>
      </c>
      <c r="M110" s="91">
        <f>VLOOKUP($B110,[1]NUM5!$H$3:$S$180,10,FALSE)</f>
        <v>14</v>
      </c>
      <c r="N110" s="91">
        <f>VLOOKUP($B110,[1]NUM5!$H$3:$S$180,11,FALSE)</f>
        <v>37</v>
      </c>
      <c r="O110" s="91"/>
      <c r="Q110" s="13">
        <f t="shared" ref="Q110:Q121" si="36">SUM(E110:P110)</f>
        <v>108</v>
      </c>
    </row>
    <row r="111" spans="1:21" ht="15" thickBot="1" x14ac:dyDescent="0.25">
      <c r="A111" s="87" t="s">
        <v>146</v>
      </c>
      <c r="B111" s="165" t="s">
        <v>135</v>
      </c>
      <c r="C111" s="56"/>
      <c r="D111" s="75"/>
      <c r="E111" s="91">
        <f>VLOOKUP($B111,[1]NUM5!$H$3:$S$180,2,FALSE)</f>
        <v>54</v>
      </c>
      <c r="F111" s="91">
        <f>VLOOKUP($B111,[1]NUM5!$H$3:$S$180,3,FALSE)</f>
        <v>36</v>
      </c>
      <c r="G111" s="91">
        <f>VLOOKUP($B111,[1]NUM5!$H$3:$S$180,4,FALSE)</f>
        <v>20</v>
      </c>
      <c r="H111" s="91">
        <f>VLOOKUP($B111,[1]NUM5!$H$3:$S$180,5,FALSE)</f>
        <v>21</v>
      </c>
      <c r="I111" s="91">
        <f>VLOOKUP($B111,[1]NUM5!$H$3:$S$180,6,FALSE)</f>
        <v>0</v>
      </c>
      <c r="J111" s="91">
        <f>VLOOKUP($B111,[1]NUM5!$H$3:$S$180,7,FALSE)</f>
        <v>0</v>
      </c>
      <c r="K111" s="91">
        <f>VLOOKUP($B111,[1]NUM5!$H$3:$S$180,8,FALSE)</f>
        <v>52</v>
      </c>
      <c r="L111" s="91">
        <f>VLOOKUP($B111,[1]NUM5!$H$3:$S$180,9,FALSE)</f>
        <v>37</v>
      </c>
      <c r="M111" s="91">
        <f>VLOOKUP($B111,[1]NUM5!$H$3:$S$180,10,FALSE)</f>
        <v>57</v>
      </c>
      <c r="N111" s="91">
        <f>VLOOKUP($B111,[1]NUM5!$H$3:$S$180,11,FALSE)</f>
        <v>105</v>
      </c>
      <c r="O111" s="91"/>
      <c r="Q111" s="13">
        <f t="shared" si="36"/>
        <v>382</v>
      </c>
    </row>
    <row r="112" spans="1:21" ht="15" thickBot="1" x14ac:dyDescent="0.25">
      <c r="A112" s="87" t="s">
        <v>146</v>
      </c>
      <c r="B112" s="165" t="s">
        <v>136</v>
      </c>
      <c r="C112" s="56"/>
      <c r="D112" s="75"/>
      <c r="E112" s="91">
        <f>VLOOKUP($B112,[1]NUM5!$H$3:$S$180,2,FALSE)</f>
        <v>56</v>
      </c>
      <c r="F112" s="91">
        <f>VLOOKUP($B112,[1]NUM5!$H$3:$S$180,3,FALSE)</f>
        <v>67</v>
      </c>
      <c r="G112" s="91">
        <f>VLOOKUP($B112,[1]NUM5!$H$3:$S$180,4,FALSE)</f>
        <v>36</v>
      </c>
      <c r="H112" s="91">
        <f>VLOOKUP($B112,[1]NUM5!$H$3:$S$180,5,FALSE)</f>
        <v>82</v>
      </c>
      <c r="I112" s="91">
        <f>VLOOKUP($B112,[1]NUM5!$H$3:$S$180,6,FALSE)</f>
        <v>64</v>
      </c>
      <c r="J112" s="91">
        <f>VLOOKUP($B112,[1]NUM5!$H$3:$S$180,7,FALSE)</f>
        <v>36</v>
      </c>
      <c r="K112" s="91">
        <f>VLOOKUP($B112,[1]NUM5!$H$3:$S$180,8,FALSE)</f>
        <v>49</v>
      </c>
      <c r="L112" s="91">
        <f>VLOOKUP($B112,[1]NUM5!$H$3:$S$180,9,FALSE)</f>
        <v>35</v>
      </c>
      <c r="M112" s="91">
        <f>VLOOKUP($B112,[1]NUM5!$H$3:$S$180,10,FALSE)</f>
        <v>73</v>
      </c>
      <c r="N112" s="91">
        <f>VLOOKUP($B112,[1]NUM5!$H$3:$S$180,11,FALSE)</f>
        <v>0</v>
      </c>
      <c r="O112" s="91"/>
      <c r="Q112" s="13">
        <f t="shared" si="36"/>
        <v>498</v>
      </c>
    </row>
    <row r="113" spans="1:19" ht="15" thickBot="1" x14ac:dyDescent="0.25">
      <c r="A113" s="87" t="s">
        <v>146</v>
      </c>
      <c r="B113" s="165" t="s">
        <v>137</v>
      </c>
      <c r="C113" s="56"/>
      <c r="D113" s="75"/>
      <c r="E113" s="91">
        <f>VLOOKUP($B113,[1]NUM5!$H$3:$S$180,2,FALSE)</f>
        <v>78</v>
      </c>
      <c r="F113" s="91">
        <f>VLOOKUP($B113,[1]NUM5!$H$3:$S$180,3,FALSE)</f>
        <v>63</v>
      </c>
      <c r="G113" s="91">
        <f>VLOOKUP($B113,[1]NUM5!$H$3:$S$180,4,FALSE)</f>
        <v>85</v>
      </c>
      <c r="H113" s="91">
        <f>VLOOKUP($B113,[1]NUM5!$H$3:$S$180,5,FALSE)</f>
        <v>47</v>
      </c>
      <c r="I113" s="91">
        <f>VLOOKUP($B113,[1]NUM5!$H$3:$S$180,6,FALSE)</f>
        <v>34</v>
      </c>
      <c r="J113" s="91">
        <f>VLOOKUP($B113,[1]NUM5!$H$3:$S$180,7,FALSE)</f>
        <v>28</v>
      </c>
      <c r="K113" s="91">
        <f>VLOOKUP($B113,[1]NUM5!$H$3:$S$180,8,FALSE)</f>
        <v>40</v>
      </c>
      <c r="L113" s="91">
        <f>VLOOKUP($B113,[1]NUM5!$H$3:$S$180,9,FALSE)</f>
        <v>40</v>
      </c>
      <c r="M113" s="91">
        <f>VLOOKUP($B113,[1]NUM5!$H$3:$S$180,10,FALSE)</f>
        <v>74</v>
      </c>
      <c r="N113" s="91">
        <f>VLOOKUP($B113,[1]NUM5!$H$3:$S$180,11,FALSE)</f>
        <v>121</v>
      </c>
      <c r="O113" s="91"/>
      <c r="Q113" s="13">
        <f t="shared" si="36"/>
        <v>610</v>
      </c>
    </row>
    <row r="114" spans="1:19" ht="15" thickBot="1" x14ac:dyDescent="0.25">
      <c r="A114" s="87" t="s">
        <v>146</v>
      </c>
      <c r="B114" s="165" t="s">
        <v>138</v>
      </c>
      <c r="C114" s="56"/>
      <c r="D114" s="75"/>
      <c r="E114" s="91">
        <f>VLOOKUP($B114,[1]NUM5!$H$3:$S$180,2,FALSE)</f>
        <v>83</v>
      </c>
      <c r="F114" s="91">
        <f>VLOOKUP($B114,[1]NUM5!$H$3:$S$180,3,FALSE)</f>
        <v>74</v>
      </c>
      <c r="G114" s="91">
        <f>VLOOKUP($B114,[1]NUM5!$H$3:$S$180,4,FALSE)</f>
        <v>88</v>
      </c>
      <c r="H114" s="91">
        <f>VLOOKUP($B114,[1]NUM5!$H$3:$S$180,5,FALSE)</f>
        <v>83</v>
      </c>
      <c r="I114" s="91">
        <f>VLOOKUP($B114,[1]NUM5!$H$3:$S$180,6,FALSE)</f>
        <v>6</v>
      </c>
      <c r="J114" s="91">
        <f>VLOOKUP($B114,[1]NUM5!$H$3:$S$180,7,FALSE)</f>
        <v>0</v>
      </c>
      <c r="K114" s="91">
        <f>VLOOKUP($B114,[1]NUM5!$H$3:$S$180,8,FALSE)</f>
        <v>15</v>
      </c>
      <c r="L114" s="91">
        <f>VLOOKUP($B114,[1]NUM5!$H$3:$S$180,9,FALSE)</f>
        <v>106</v>
      </c>
      <c r="M114" s="91">
        <f>VLOOKUP($B114,[1]NUM5!$H$3:$S$180,10,FALSE)</f>
        <v>114</v>
      </c>
      <c r="N114" s="91">
        <f>VLOOKUP($B114,[1]NUM5!$H$3:$S$180,11,FALSE)</f>
        <v>141</v>
      </c>
      <c r="O114" s="91"/>
      <c r="Q114" s="13">
        <f t="shared" si="36"/>
        <v>710</v>
      </c>
    </row>
    <row r="115" spans="1:19" ht="15" thickBot="1" x14ac:dyDescent="0.25">
      <c r="A115" s="87" t="s">
        <v>146</v>
      </c>
      <c r="B115" s="165" t="s">
        <v>139</v>
      </c>
      <c r="C115" s="56"/>
      <c r="D115" s="75"/>
      <c r="E115" s="91">
        <f>VLOOKUP($B115,[1]NUM5!$H$3:$S$180,2,FALSE)</f>
        <v>0</v>
      </c>
      <c r="F115" s="91">
        <f>VLOOKUP($B115,[1]NUM5!$H$3:$S$180,3,FALSE)</f>
        <v>0</v>
      </c>
      <c r="G115" s="91">
        <f>VLOOKUP($B115,[1]NUM5!$H$3:$S$180,4,FALSE)</f>
        <v>18</v>
      </c>
      <c r="H115" s="91">
        <f>VLOOKUP($B115,[1]NUM5!$H$3:$S$180,5,FALSE)</f>
        <v>18</v>
      </c>
      <c r="I115" s="91">
        <f>VLOOKUP($B115,[1]NUM5!$H$3:$S$180,6,FALSE)</f>
        <v>22</v>
      </c>
      <c r="J115" s="91">
        <f>VLOOKUP($B115,[1]NUM5!$H$3:$S$180,7,FALSE)</f>
        <v>24</v>
      </c>
      <c r="K115" s="91">
        <f>VLOOKUP($B115,[1]NUM5!$H$3:$S$180,8,FALSE)</f>
        <v>18</v>
      </c>
      <c r="L115" s="91">
        <f>VLOOKUP($B115,[1]NUM5!$H$3:$S$180,9,FALSE)</f>
        <v>0</v>
      </c>
      <c r="M115" s="91">
        <f>VLOOKUP($B115,[1]NUM5!$H$3:$S$180,10,FALSE)</f>
        <v>16</v>
      </c>
      <c r="N115" s="91">
        <f>VLOOKUP($B115,[1]NUM5!$H$3:$S$180,11,FALSE)</f>
        <v>34</v>
      </c>
      <c r="O115" s="91"/>
      <c r="Q115" s="13">
        <f t="shared" si="36"/>
        <v>150</v>
      </c>
    </row>
    <row r="116" spans="1:19" ht="15" thickBot="1" x14ac:dyDescent="0.25">
      <c r="A116" s="87" t="s">
        <v>146</v>
      </c>
      <c r="B116" s="165" t="s">
        <v>140</v>
      </c>
      <c r="C116" s="56"/>
      <c r="D116" s="75"/>
      <c r="E116" s="91">
        <f>VLOOKUP($B116,[1]NUM5!$H$3:$S$180,2,FALSE)</f>
        <v>47</v>
      </c>
      <c r="F116" s="91">
        <f>VLOOKUP($B116,[1]NUM5!$H$3:$S$180,3,FALSE)</f>
        <v>24</v>
      </c>
      <c r="G116" s="91">
        <f>VLOOKUP($B116,[1]NUM5!$H$3:$S$180,4,FALSE)</f>
        <v>73</v>
      </c>
      <c r="H116" s="91">
        <f>VLOOKUP($B116,[1]NUM5!$H$3:$S$180,5,FALSE)</f>
        <v>37</v>
      </c>
      <c r="I116" s="91">
        <f>VLOOKUP($B116,[1]NUM5!$H$3:$S$180,6,FALSE)</f>
        <v>34</v>
      </c>
      <c r="J116" s="91">
        <f>VLOOKUP($B116,[1]NUM5!$H$3:$S$180,7,FALSE)</f>
        <v>66</v>
      </c>
      <c r="K116" s="91">
        <f>VLOOKUP($B116,[1]NUM5!$H$3:$S$180,8,FALSE)</f>
        <v>48</v>
      </c>
      <c r="L116" s="91">
        <f>VLOOKUP($B116,[1]NUM5!$H$3:$S$180,9,FALSE)</f>
        <v>26</v>
      </c>
      <c r="M116" s="91">
        <f>VLOOKUP($B116,[1]NUM5!$H$3:$S$180,10,FALSE)</f>
        <v>33</v>
      </c>
      <c r="N116" s="91">
        <f>VLOOKUP($B116,[1]NUM5!$H$3:$S$180,11,FALSE)</f>
        <v>47</v>
      </c>
      <c r="O116" s="91"/>
      <c r="Q116" s="13">
        <f t="shared" si="36"/>
        <v>435</v>
      </c>
    </row>
    <row r="117" spans="1:19" ht="15" thickBot="1" x14ac:dyDescent="0.25">
      <c r="A117" s="87" t="s">
        <v>146</v>
      </c>
      <c r="B117" s="165" t="s">
        <v>141</v>
      </c>
      <c r="C117" s="56"/>
      <c r="D117" s="75"/>
      <c r="E117" s="91">
        <f>VLOOKUP($B117,[1]NUM5!$H$3:$S$180,2,FALSE)</f>
        <v>88</v>
      </c>
      <c r="F117" s="91">
        <f>VLOOKUP($B117,[1]NUM5!$H$3:$S$180,3,FALSE)</f>
        <v>71</v>
      </c>
      <c r="G117" s="91">
        <f>VLOOKUP($B117,[1]NUM5!$H$3:$S$180,4,FALSE)</f>
        <v>36</v>
      </c>
      <c r="H117" s="91">
        <f>VLOOKUP($B117,[1]NUM5!$H$3:$S$180,5,FALSE)</f>
        <v>74</v>
      </c>
      <c r="I117" s="91">
        <f>VLOOKUP($B117,[1]NUM5!$H$3:$S$180,6,FALSE)</f>
        <v>40</v>
      </c>
      <c r="J117" s="91">
        <f>VLOOKUP($B117,[1]NUM5!$H$3:$S$180,7,FALSE)</f>
        <v>84</v>
      </c>
      <c r="K117" s="91">
        <f>VLOOKUP($B117,[1]NUM5!$H$3:$S$180,8,FALSE)</f>
        <v>82</v>
      </c>
      <c r="L117" s="91">
        <f>VLOOKUP($B117,[1]NUM5!$H$3:$S$180,9,FALSE)</f>
        <v>78</v>
      </c>
      <c r="M117" s="91">
        <f>VLOOKUP($B117,[1]NUM5!$H$3:$S$180,10,FALSE)</f>
        <v>72</v>
      </c>
      <c r="N117" s="91">
        <f>VLOOKUP($B117,[1]NUM5!$H$3:$S$180,11,FALSE)</f>
        <v>52</v>
      </c>
      <c r="O117" s="91"/>
      <c r="Q117" s="13">
        <f t="shared" si="36"/>
        <v>677</v>
      </c>
    </row>
    <row r="118" spans="1:19" ht="15" thickBot="1" x14ac:dyDescent="0.25">
      <c r="A118" s="87" t="s">
        <v>146</v>
      </c>
      <c r="B118" s="165" t="s">
        <v>142</v>
      </c>
      <c r="C118" s="56"/>
      <c r="D118" s="75"/>
      <c r="E118" s="91">
        <f>VLOOKUP($B118,[1]NUM5!$H$3:$S$180,2,FALSE)</f>
        <v>49</v>
      </c>
      <c r="F118" s="91">
        <f>VLOOKUP($B118,[1]NUM5!$H$3:$S$180,3,FALSE)</f>
        <v>43</v>
      </c>
      <c r="G118" s="91">
        <f>VLOOKUP($B118,[1]NUM5!$H$3:$S$180,4,FALSE)</f>
        <v>20</v>
      </c>
      <c r="H118" s="91">
        <f>VLOOKUP($B118,[1]NUM5!$H$3:$S$180,5,FALSE)</f>
        <v>22</v>
      </c>
      <c r="I118" s="91">
        <f>VLOOKUP($B118,[1]NUM5!$H$3:$S$180,6,FALSE)</f>
        <v>18</v>
      </c>
      <c r="J118" s="91">
        <f>VLOOKUP($B118,[1]NUM5!$H$3:$S$180,7,FALSE)</f>
        <v>0</v>
      </c>
      <c r="K118" s="91">
        <f>VLOOKUP($B118,[1]NUM5!$H$3:$S$180,8,FALSE)</f>
        <v>57</v>
      </c>
      <c r="L118" s="91">
        <f>VLOOKUP($B118,[1]NUM5!$H$3:$S$180,9,FALSE)</f>
        <v>75</v>
      </c>
      <c r="M118" s="91">
        <f>VLOOKUP($B118,[1]NUM5!$H$3:$S$180,10,FALSE)</f>
        <v>62</v>
      </c>
      <c r="N118" s="91">
        <f>VLOOKUP($B118,[1]NUM5!$H$3:$S$180,11,FALSE)</f>
        <v>102</v>
      </c>
      <c r="O118" s="91"/>
      <c r="Q118" s="13">
        <f t="shared" si="36"/>
        <v>448</v>
      </c>
    </row>
    <row r="119" spans="1:19" ht="15" thickBot="1" x14ac:dyDescent="0.25">
      <c r="A119" s="87" t="s">
        <v>146</v>
      </c>
      <c r="B119" s="165" t="s">
        <v>143</v>
      </c>
      <c r="C119" s="56"/>
      <c r="D119" s="75"/>
      <c r="E119" s="91">
        <f>VLOOKUP($B119,[1]NUM5!$H$3:$S$180,2,FALSE)</f>
        <v>26</v>
      </c>
      <c r="F119" s="91">
        <f>VLOOKUP($B119,[1]NUM5!$H$3:$S$180,3,FALSE)</f>
        <v>26</v>
      </c>
      <c r="G119" s="91">
        <f>VLOOKUP($B119,[1]NUM5!$H$3:$S$180,4,FALSE)</f>
        <v>27</v>
      </c>
      <c r="H119" s="91">
        <f>VLOOKUP($B119,[1]NUM5!$H$3:$S$180,5,FALSE)</f>
        <v>24</v>
      </c>
      <c r="I119" s="91">
        <f>VLOOKUP($B119,[1]NUM5!$H$3:$S$180,6,FALSE)</f>
        <v>36</v>
      </c>
      <c r="J119" s="91">
        <f>VLOOKUP($B119,[1]NUM5!$H$3:$S$180,7,FALSE)</f>
        <v>27</v>
      </c>
      <c r="K119" s="91">
        <f>VLOOKUP($B119,[1]NUM5!$H$3:$S$180,8,FALSE)</f>
        <v>19</v>
      </c>
      <c r="L119" s="91">
        <f>VLOOKUP($B119,[1]NUM5!$H$3:$S$180,9,FALSE)</f>
        <v>21</v>
      </c>
      <c r="M119" s="91">
        <f>VLOOKUP($B119,[1]NUM5!$H$3:$S$180,10,FALSE)</f>
        <v>36</v>
      </c>
      <c r="N119" s="91">
        <f>VLOOKUP($B119,[1]NUM5!$H$3:$S$180,11,FALSE)</f>
        <v>19</v>
      </c>
      <c r="O119" s="91"/>
      <c r="Q119" s="13">
        <f t="shared" si="36"/>
        <v>261</v>
      </c>
    </row>
    <row r="120" spans="1:19" ht="15" thickBot="1" x14ac:dyDescent="0.25">
      <c r="A120" s="87" t="s">
        <v>146</v>
      </c>
      <c r="B120" s="165" t="s">
        <v>144</v>
      </c>
      <c r="C120" s="56"/>
      <c r="D120" s="75"/>
      <c r="E120" s="91">
        <f>VLOOKUP($B120,[1]NUM5!$H$3:$S$180,2,FALSE)</f>
        <v>54</v>
      </c>
      <c r="F120" s="91">
        <f>VLOOKUP($B120,[1]NUM5!$H$3:$S$180,3,FALSE)</f>
        <v>16</v>
      </c>
      <c r="G120" s="91">
        <f>VLOOKUP($B120,[1]NUM5!$H$3:$S$180,4,FALSE)</f>
        <v>33</v>
      </c>
      <c r="H120" s="91">
        <f>VLOOKUP($B120,[1]NUM5!$H$3:$S$180,5,FALSE)</f>
        <v>51</v>
      </c>
      <c r="I120" s="91">
        <f>VLOOKUP($B120,[1]NUM5!$H$3:$S$180,6,FALSE)</f>
        <v>13</v>
      </c>
      <c r="J120" s="91">
        <f>VLOOKUP($B120,[1]NUM5!$H$3:$S$180,7,FALSE)</f>
        <v>37</v>
      </c>
      <c r="K120" s="91">
        <f>VLOOKUP($B120,[1]NUM5!$H$3:$S$180,8,FALSE)</f>
        <v>42</v>
      </c>
      <c r="L120" s="91">
        <f>VLOOKUP($B120,[1]NUM5!$H$3:$S$180,9,FALSE)</f>
        <v>39</v>
      </c>
      <c r="M120" s="91">
        <f>VLOOKUP($B120,[1]NUM5!$H$3:$S$180,10,FALSE)</f>
        <v>41</v>
      </c>
      <c r="N120" s="91">
        <f>VLOOKUP($B120,[1]NUM5!$H$3:$S$180,11,FALSE)</f>
        <v>39</v>
      </c>
      <c r="O120" s="91"/>
      <c r="Q120" s="13">
        <f t="shared" si="36"/>
        <v>365</v>
      </c>
    </row>
    <row r="121" spans="1:19" ht="15" thickBot="1" x14ac:dyDescent="0.25">
      <c r="A121" s="87" t="s">
        <v>146</v>
      </c>
      <c r="B121" s="165" t="s">
        <v>145</v>
      </c>
      <c r="C121" s="56"/>
      <c r="D121" s="75"/>
      <c r="E121" s="91">
        <f>VLOOKUP($B121,[1]NUM5!$H$3:$S$180,2,FALSE)</f>
        <v>27</v>
      </c>
      <c r="F121" s="91">
        <f>VLOOKUP($B121,[1]NUM5!$H$3:$S$180,3,FALSE)</f>
        <v>36</v>
      </c>
      <c r="G121" s="91">
        <f>VLOOKUP($B121,[1]NUM5!$H$3:$S$180,4,FALSE)</f>
        <v>20</v>
      </c>
      <c r="H121" s="91">
        <f>VLOOKUP($B121,[1]NUM5!$H$3:$S$180,5,FALSE)</f>
        <v>51</v>
      </c>
      <c r="I121" s="91">
        <f>VLOOKUP($B121,[1]NUM5!$H$3:$S$180,6,FALSE)</f>
        <v>18</v>
      </c>
      <c r="J121" s="91">
        <f>VLOOKUP($B121,[1]NUM5!$H$3:$S$180,7,FALSE)</f>
        <v>0</v>
      </c>
      <c r="K121" s="91">
        <f>VLOOKUP($B121,[1]NUM5!$H$3:$S$180,8,FALSE)</f>
        <v>0</v>
      </c>
      <c r="L121" s="91">
        <f>VLOOKUP($B121,[1]NUM5!$H$3:$S$180,9,FALSE)</f>
        <v>30</v>
      </c>
      <c r="M121" s="91">
        <f>VLOOKUP($B121,[1]NUM5!$H$3:$S$180,10,FALSE)</f>
        <v>16</v>
      </c>
      <c r="N121" s="91">
        <f>VLOOKUP($B121,[1]NUM5!$H$3:$S$180,11,FALSE)</f>
        <v>89</v>
      </c>
      <c r="O121" s="91"/>
      <c r="Q121" s="13">
        <f t="shared" si="36"/>
        <v>287</v>
      </c>
    </row>
    <row r="122" spans="1:19" s="58" customFormat="1" ht="15" thickBot="1" x14ac:dyDescent="0.25">
      <c r="A122" s="333" t="s">
        <v>181</v>
      </c>
      <c r="B122" s="334"/>
      <c r="C122" s="250">
        <f>+D122/Metas!I86</f>
        <v>0.93164298669891177</v>
      </c>
      <c r="D122" s="16">
        <f>+Q122/R122</f>
        <v>0.74531438935912941</v>
      </c>
      <c r="E122" s="10">
        <f>SUM(E110:E121)</f>
        <v>577</v>
      </c>
      <c r="F122" s="10">
        <f t="shared" ref="F122:P122" si="37">SUM(F110:F121)</f>
        <v>456</v>
      </c>
      <c r="G122" s="10">
        <f t="shared" si="37"/>
        <v>470</v>
      </c>
      <c r="H122" s="10">
        <f t="shared" si="37"/>
        <v>522</v>
      </c>
      <c r="I122" s="10">
        <f t="shared" ref="I122:J122" si="38">SUM(I110:I121)</f>
        <v>285</v>
      </c>
      <c r="J122" s="10">
        <f t="shared" si="38"/>
        <v>302</v>
      </c>
      <c r="K122" s="10">
        <f t="shared" ref="K122:L122" si="39">SUM(K110:K121)</f>
        <v>422</v>
      </c>
      <c r="L122" s="10">
        <f t="shared" si="39"/>
        <v>503</v>
      </c>
      <c r="M122" s="10">
        <f t="shared" ref="M122:N122" si="40">SUM(M110:M121)</f>
        <v>608</v>
      </c>
      <c r="N122" s="10">
        <f t="shared" si="40"/>
        <v>786</v>
      </c>
      <c r="O122" s="10">
        <f t="shared" si="37"/>
        <v>0</v>
      </c>
      <c r="P122" s="10">
        <f t="shared" si="37"/>
        <v>0</v>
      </c>
      <c r="Q122" s="10">
        <f>SUM(Q110:Q121)</f>
        <v>4931</v>
      </c>
      <c r="R122" s="340">
        <v>6616</v>
      </c>
      <c r="S122" s="341"/>
    </row>
    <row r="123" spans="1:19" ht="15" thickBot="1" x14ac:dyDescent="0.25">
      <c r="A123" s="87" t="s">
        <v>160</v>
      </c>
      <c r="B123" s="165" t="s">
        <v>147</v>
      </c>
      <c r="C123" s="56"/>
      <c r="D123" s="75"/>
      <c r="E123" s="91">
        <f>VLOOKUP($B123,[1]NUM5!$H$3:$S$180,2,FALSE)</f>
        <v>508</v>
      </c>
      <c r="F123" s="91">
        <f>VLOOKUP($B123,[1]NUM5!$H$3:$S$180,3,FALSE)</f>
        <v>987</v>
      </c>
      <c r="G123" s="91">
        <f>VLOOKUP($B123,[1]NUM5!$H$3:$S$180,4,FALSE)</f>
        <v>1004</v>
      </c>
      <c r="H123" s="91">
        <f>VLOOKUP($B123,[1]NUM5!$H$3:$S$180,5,FALSE)</f>
        <v>742</v>
      </c>
      <c r="I123" s="91">
        <f>VLOOKUP($B123,[1]NUM5!$H$3:$S$180,6,FALSE)</f>
        <v>680</v>
      </c>
      <c r="J123" s="91">
        <f>VLOOKUP($B123,[1]NUM5!$H$3:$S$180,7,FALSE)</f>
        <v>903</v>
      </c>
      <c r="K123" s="91">
        <f>VLOOKUP($B123,[1]NUM5!$H$3:$S$180,8,FALSE)</f>
        <v>938</v>
      </c>
      <c r="L123" s="91">
        <f>VLOOKUP($B123,[1]NUM5!$H$3:$S$180,9,FALSE)</f>
        <v>1056</v>
      </c>
      <c r="M123" s="91">
        <f>VLOOKUP($B123,[1]NUM5!$H$3:$S$180,10,FALSE)</f>
        <v>865</v>
      </c>
      <c r="N123" s="91">
        <f>VLOOKUP($B123,[1]NUM5!$H$3:$S$180,11,FALSE)</f>
        <v>992</v>
      </c>
      <c r="O123" s="91"/>
      <c r="Q123" s="13">
        <f t="shared" ref="Q123:Q135" si="41">SUM(E123:P123)</f>
        <v>8675</v>
      </c>
    </row>
    <row r="124" spans="1:19" ht="15" thickBot="1" x14ac:dyDescent="0.25">
      <c r="A124" s="87" t="s">
        <v>160</v>
      </c>
      <c r="B124" s="165" t="s">
        <v>148</v>
      </c>
      <c r="C124" s="56"/>
      <c r="D124" s="75"/>
      <c r="E124" s="91">
        <f>VLOOKUP($B124,[1]NUM5!$H$3:$S$180,2,FALSE)</f>
        <v>276</v>
      </c>
      <c r="F124" s="91">
        <f>VLOOKUP($B124,[1]NUM5!$H$3:$S$180,3,FALSE)</f>
        <v>408</v>
      </c>
      <c r="G124" s="91">
        <f>VLOOKUP($B124,[1]NUM5!$H$3:$S$180,4,FALSE)</f>
        <v>536</v>
      </c>
      <c r="H124" s="91">
        <f>VLOOKUP($B124,[1]NUM5!$H$3:$S$180,5,FALSE)</f>
        <v>387</v>
      </c>
      <c r="I124" s="91">
        <f>VLOOKUP($B124,[1]NUM5!$H$3:$S$180,6,FALSE)</f>
        <v>572</v>
      </c>
      <c r="J124" s="91">
        <f>VLOOKUP($B124,[1]NUM5!$H$3:$S$180,7,FALSE)</f>
        <v>275</v>
      </c>
      <c r="K124" s="91">
        <f>VLOOKUP($B124,[1]NUM5!$H$3:$S$180,8,FALSE)</f>
        <v>756</v>
      </c>
      <c r="L124" s="91">
        <f>VLOOKUP($B124,[1]NUM5!$H$3:$S$180,9,FALSE)</f>
        <v>502</v>
      </c>
      <c r="M124" s="91">
        <f>VLOOKUP($B124,[1]NUM5!$H$3:$S$180,10,FALSE)</f>
        <v>392</v>
      </c>
      <c r="N124" s="91">
        <f>VLOOKUP($B124,[1]NUM5!$H$3:$S$180,11,FALSE)</f>
        <v>204</v>
      </c>
      <c r="O124" s="91"/>
      <c r="Q124" s="13">
        <f t="shared" si="41"/>
        <v>4308</v>
      </c>
    </row>
    <row r="125" spans="1:19" ht="15" thickBot="1" x14ac:dyDescent="0.25">
      <c r="A125" s="87" t="s">
        <v>160</v>
      </c>
      <c r="B125" s="165" t="s">
        <v>149</v>
      </c>
      <c r="C125" s="56"/>
      <c r="D125" s="75"/>
      <c r="E125" s="91">
        <f>VLOOKUP($B125,[1]NUM5!$H$3:$S$180,2,FALSE)</f>
        <v>176</v>
      </c>
      <c r="F125" s="91">
        <f>VLOOKUP($B125,[1]NUM5!$H$3:$S$180,3,FALSE)</f>
        <v>141</v>
      </c>
      <c r="G125" s="91">
        <f>VLOOKUP($B125,[1]NUM5!$H$3:$S$180,4,FALSE)</f>
        <v>203</v>
      </c>
      <c r="H125" s="91">
        <f>VLOOKUP($B125,[1]NUM5!$H$3:$S$180,5,FALSE)</f>
        <v>138</v>
      </c>
      <c r="I125" s="91">
        <f>VLOOKUP($B125,[1]NUM5!$H$3:$S$180,6,FALSE)</f>
        <v>277</v>
      </c>
      <c r="J125" s="91">
        <f>VLOOKUP($B125,[1]NUM5!$H$3:$S$180,7,FALSE)</f>
        <v>266</v>
      </c>
      <c r="K125" s="91">
        <f>VLOOKUP($B125,[1]NUM5!$H$3:$S$180,8,FALSE)</f>
        <v>213</v>
      </c>
      <c r="L125" s="91">
        <f>VLOOKUP($B125,[1]NUM5!$H$3:$S$180,9,FALSE)</f>
        <v>294</v>
      </c>
      <c r="M125" s="91">
        <f>VLOOKUP($B125,[1]NUM5!$H$3:$S$180,10,FALSE)</f>
        <v>277</v>
      </c>
      <c r="N125" s="91">
        <f>VLOOKUP($B125,[1]NUM5!$H$3:$S$180,11,FALSE)</f>
        <v>187</v>
      </c>
      <c r="O125" s="91"/>
      <c r="Q125" s="13">
        <f t="shared" si="41"/>
        <v>2172</v>
      </c>
    </row>
    <row r="126" spans="1:19" ht="15" thickBot="1" x14ac:dyDescent="0.25">
      <c r="A126" s="87" t="s">
        <v>160</v>
      </c>
      <c r="B126" s="165" t="s">
        <v>150</v>
      </c>
      <c r="C126" s="56"/>
      <c r="D126" s="75"/>
      <c r="E126" s="91">
        <f>VLOOKUP($B126,[1]NUM5!$H$3:$S$180,2,FALSE)</f>
        <v>480</v>
      </c>
      <c r="F126" s="91">
        <f>VLOOKUP($B126,[1]NUM5!$H$3:$S$180,3,FALSE)</f>
        <v>576</v>
      </c>
      <c r="G126" s="91">
        <f>VLOOKUP($B126,[1]NUM5!$H$3:$S$180,4,FALSE)</f>
        <v>763</v>
      </c>
      <c r="H126" s="91">
        <f>VLOOKUP($B126,[1]NUM5!$H$3:$S$180,5,FALSE)</f>
        <v>636</v>
      </c>
      <c r="I126" s="91">
        <f>VLOOKUP($B126,[1]NUM5!$H$3:$S$180,6,FALSE)</f>
        <v>751</v>
      </c>
      <c r="J126" s="91">
        <f>VLOOKUP($B126,[1]NUM5!$H$3:$S$180,7,FALSE)</f>
        <v>617</v>
      </c>
      <c r="K126" s="91">
        <f>VLOOKUP($B126,[1]NUM5!$H$3:$S$180,8,FALSE)</f>
        <v>871</v>
      </c>
      <c r="L126" s="91">
        <f>VLOOKUP($B126,[1]NUM5!$H$3:$S$180,9,FALSE)</f>
        <v>1078</v>
      </c>
      <c r="M126" s="91">
        <f>VLOOKUP($B126,[1]NUM5!$H$3:$S$180,10,FALSE)</f>
        <v>771</v>
      </c>
      <c r="N126" s="91">
        <f>VLOOKUP($B126,[1]NUM5!$H$3:$S$180,11,FALSE)</f>
        <v>502</v>
      </c>
      <c r="O126" s="91"/>
      <c r="Q126" s="13">
        <f t="shared" si="41"/>
        <v>7045</v>
      </c>
    </row>
    <row r="127" spans="1:19" ht="15" thickBot="1" x14ac:dyDescent="0.25">
      <c r="A127" s="87" t="s">
        <v>160</v>
      </c>
      <c r="B127" s="165" t="s">
        <v>151</v>
      </c>
      <c r="C127" s="56"/>
      <c r="D127" s="75"/>
      <c r="E127" s="91">
        <f>VLOOKUP($B127,[1]NUM5!$H$3:$S$180,2,FALSE)</f>
        <v>154</v>
      </c>
      <c r="F127" s="91">
        <f>VLOOKUP($B127,[1]NUM5!$H$3:$S$180,3,FALSE)</f>
        <v>63</v>
      </c>
      <c r="G127" s="91">
        <f>VLOOKUP($B127,[1]NUM5!$H$3:$S$180,4,FALSE)</f>
        <v>56</v>
      </c>
      <c r="H127" s="91">
        <f>VLOOKUP($B127,[1]NUM5!$H$3:$S$180,5,FALSE)</f>
        <v>13</v>
      </c>
      <c r="I127" s="91">
        <f>VLOOKUP($B127,[1]NUM5!$H$3:$S$180,6,FALSE)</f>
        <v>71</v>
      </c>
      <c r="J127" s="91">
        <f>VLOOKUP($B127,[1]NUM5!$H$3:$S$180,7,FALSE)</f>
        <v>49</v>
      </c>
      <c r="K127" s="91">
        <f>VLOOKUP($B127,[1]NUM5!$H$3:$S$180,8,FALSE)</f>
        <v>65</v>
      </c>
      <c r="L127" s="91">
        <f>VLOOKUP($B127,[1]NUM5!$H$3:$S$180,9,FALSE)</f>
        <v>27</v>
      </c>
      <c r="M127" s="91">
        <f>VLOOKUP($B127,[1]NUM5!$H$3:$S$180,10,FALSE)</f>
        <v>24</v>
      </c>
      <c r="N127" s="91">
        <f>VLOOKUP($B127,[1]NUM5!$H$3:$S$180,11,FALSE)</f>
        <v>44</v>
      </c>
      <c r="O127" s="91"/>
      <c r="Q127" s="13">
        <f t="shared" si="41"/>
        <v>566</v>
      </c>
    </row>
    <row r="128" spans="1:19" ht="15" thickBot="1" x14ac:dyDescent="0.25">
      <c r="A128" s="87" t="s">
        <v>160</v>
      </c>
      <c r="B128" s="165" t="s">
        <v>152</v>
      </c>
      <c r="C128" s="56"/>
      <c r="D128" s="75"/>
      <c r="E128" s="91">
        <f>VLOOKUP($B128,[1]NUM5!$H$3:$S$180,2,FALSE)</f>
        <v>54</v>
      </c>
      <c r="F128" s="91">
        <f>VLOOKUP($B128,[1]NUM5!$H$3:$S$180,3,FALSE)</f>
        <v>25</v>
      </c>
      <c r="G128" s="91">
        <f>VLOOKUP($B128,[1]NUM5!$H$3:$S$180,4,FALSE)</f>
        <v>38</v>
      </c>
      <c r="H128" s="91">
        <f>VLOOKUP($B128,[1]NUM5!$H$3:$S$180,5,FALSE)</f>
        <v>0</v>
      </c>
      <c r="I128" s="91">
        <f>VLOOKUP($B128,[1]NUM5!$H$3:$S$180,6,FALSE)</f>
        <v>41</v>
      </c>
      <c r="J128" s="91">
        <f>VLOOKUP($B128,[1]NUM5!$H$3:$S$180,7,FALSE)</f>
        <v>54</v>
      </c>
      <c r="K128" s="91">
        <f>VLOOKUP($B128,[1]NUM5!$H$3:$S$180,8,FALSE)</f>
        <v>0</v>
      </c>
      <c r="L128" s="91">
        <f>VLOOKUP($B128,[1]NUM5!$H$3:$S$180,9,FALSE)</f>
        <v>35</v>
      </c>
      <c r="M128" s="91">
        <f>VLOOKUP($B128,[1]NUM5!$H$3:$S$180,10,FALSE)</f>
        <v>30</v>
      </c>
      <c r="N128" s="91">
        <f>VLOOKUP($B128,[1]NUM5!$H$3:$S$180,11,FALSE)</f>
        <v>13</v>
      </c>
      <c r="O128" s="91"/>
      <c r="Q128" s="13">
        <f t="shared" si="41"/>
        <v>290</v>
      </c>
    </row>
    <row r="129" spans="1:22" ht="15" thickBot="1" x14ac:dyDescent="0.25">
      <c r="A129" s="87" t="s">
        <v>160</v>
      </c>
      <c r="B129" s="165" t="s">
        <v>153</v>
      </c>
      <c r="C129" s="56"/>
      <c r="D129" s="75"/>
      <c r="E129" s="91">
        <f>VLOOKUP($B129,[1]NUM5!$H$3:$S$180,2,FALSE)</f>
        <v>21</v>
      </c>
      <c r="F129" s="91">
        <f>VLOOKUP($B129,[1]NUM5!$H$3:$S$180,3,FALSE)</f>
        <v>87</v>
      </c>
      <c r="G129" s="91">
        <f>VLOOKUP($B129,[1]NUM5!$H$3:$S$180,4,FALSE)</f>
        <v>65</v>
      </c>
      <c r="H129" s="91">
        <f>VLOOKUP($B129,[1]NUM5!$H$3:$S$180,5,FALSE)</f>
        <v>24</v>
      </c>
      <c r="I129" s="91">
        <f>VLOOKUP($B129,[1]NUM5!$H$3:$S$180,6,FALSE)</f>
        <v>60</v>
      </c>
      <c r="J129" s="91">
        <f>VLOOKUP($B129,[1]NUM5!$H$3:$S$180,7,FALSE)</f>
        <v>35</v>
      </c>
      <c r="K129" s="91">
        <f>VLOOKUP($B129,[1]NUM5!$H$3:$S$180,8,FALSE)</f>
        <v>108</v>
      </c>
      <c r="L129" s="91">
        <f>VLOOKUP($B129,[1]NUM5!$H$3:$S$180,9,FALSE)</f>
        <v>61</v>
      </c>
      <c r="M129" s="91">
        <f>VLOOKUP($B129,[1]NUM5!$H$3:$S$180,10,FALSE)</f>
        <v>99</v>
      </c>
      <c r="N129" s="91">
        <f>VLOOKUP($B129,[1]NUM5!$H$3:$S$180,11,FALSE)</f>
        <v>19</v>
      </c>
      <c r="O129" s="91"/>
      <c r="Q129" s="13">
        <f t="shared" si="41"/>
        <v>579</v>
      </c>
    </row>
    <row r="130" spans="1:22" ht="15" thickBot="1" x14ac:dyDescent="0.25">
      <c r="A130" s="87" t="s">
        <v>160</v>
      </c>
      <c r="B130" s="165" t="s">
        <v>154</v>
      </c>
      <c r="C130" s="56"/>
      <c r="D130" s="75"/>
      <c r="E130" s="91">
        <f>VLOOKUP($B130,[1]NUM5!$H$3:$S$180,2,FALSE)</f>
        <v>0</v>
      </c>
      <c r="F130" s="91">
        <f>VLOOKUP($B130,[1]NUM5!$H$3:$S$180,3,FALSE)</f>
        <v>38</v>
      </c>
      <c r="G130" s="91">
        <f>VLOOKUP($B130,[1]NUM5!$H$3:$S$180,4,FALSE)</f>
        <v>25</v>
      </c>
      <c r="H130" s="91">
        <f>VLOOKUP($B130,[1]NUM5!$H$3:$S$180,5,FALSE)</f>
        <v>0</v>
      </c>
      <c r="I130" s="91">
        <f>VLOOKUP($B130,[1]NUM5!$H$3:$S$180,6,FALSE)</f>
        <v>40</v>
      </c>
      <c r="J130" s="91">
        <f>VLOOKUP($B130,[1]NUM5!$H$3:$S$180,7,FALSE)</f>
        <v>49</v>
      </c>
      <c r="K130" s="91">
        <f>VLOOKUP($B130,[1]NUM5!$H$3:$S$180,8,FALSE)</f>
        <v>33</v>
      </c>
      <c r="L130" s="91">
        <f>VLOOKUP($B130,[1]NUM5!$H$3:$S$180,9,FALSE)</f>
        <v>25</v>
      </c>
      <c r="M130" s="91">
        <f>VLOOKUP($B130,[1]NUM5!$H$3:$S$180,10,FALSE)</f>
        <v>29</v>
      </c>
      <c r="N130" s="91">
        <f>VLOOKUP($B130,[1]NUM5!$H$3:$S$180,11,FALSE)</f>
        <v>24</v>
      </c>
      <c r="O130" s="91"/>
      <c r="Q130" s="13">
        <f t="shared" si="41"/>
        <v>263</v>
      </c>
      <c r="V130" s="62"/>
    </row>
    <row r="131" spans="1:22" ht="15" thickBot="1" x14ac:dyDescent="0.25">
      <c r="A131" s="87" t="s">
        <v>160</v>
      </c>
      <c r="B131" s="165" t="s">
        <v>155</v>
      </c>
      <c r="C131" s="56"/>
      <c r="D131" s="75"/>
      <c r="E131" s="91">
        <f>VLOOKUP($B131,[1]NUM5!$H$3:$S$180,2,FALSE)</f>
        <v>18</v>
      </c>
      <c r="F131" s="91">
        <f>VLOOKUP($B131,[1]NUM5!$H$3:$S$180,3,FALSE)</f>
        <v>0</v>
      </c>
      <c r="G131" s="91">
        <f>VLOOKUP($B131,[1]NUM5!$H$3:$S$180,4,FALSE)</f>
        <v>36</v>
      </c>
      <c r="H131" s="91">
        <f>VLOOKUP($B131,[1]NUM5!$H$3:$S$180,5,FALSE)</f>
        <v>33</v>
      </c>
      <c r="I131" s="91">
        <f>VLOOKUP($B131,[1]NUM5!$H$3:$S$180,6,FALSE)</f>
        <v>49</v>
      </c>
      <c r="J131" s="91">
        <f>VLOOKUP($B131,[1]NUM5!$H$3:$S$180,7,FALSE)</f>
        <v>38</v>
      </c>
      <c r="K131" s="91">
        <f>VLOOKUP($B131,[1]NUM5!$H$3:$S$180,8,FALSE)</f>
        <v>15</v>
      </c>
      <c r="L131" s="91">
        <f>VLOOKUP($B131,[1]NUM5!$H$3:$S$180,9,FALSE)</f>
        <v>15</v>
      </c>
      <c r="M131" s="91">
        <f>VLOOKUP($B131,[1]NUM5!$H$3:$S$180,10,FALSE)</f>
        <v>15</v>
      </c>
      <c r="N131" s="91">
        <f>VLOOKUP($B131,[1]NUM5!$H$3:$S$180,11,FALSE)</f>
        <v>30</v>
      </c>
      <c r="O131" s="91"/>
      <c r="Q131" s="13">
        <f t="shared" si="41"/>
        <v>249</v>
      </c>
    </row>
    <row r="132" spans="1:22" ht="15" thickBot="1" x14ac:dyDescent="0.25">
      <c r="A132" s="87" t="s">
        <v>160</v>
      </c>
      <c r="B132" s="165" t="s">
        <v>156</v>
      </c>
      <c r="C132" s="56"/>
      <c r="D132" s="75"/>
      <c r="E132" s="91">
        <f>VLOOKUP($B132,[1]NUM5!$H$3:$S$180,2,FALSE)</f>
        <v>100</v>
      </c>
      <c r="F132" s="91">
        <f>VLOOKUP($B132,[1]NUM5!$H$3:$S$180,3,FALSE)</f>
        <v>82</v>
      </c>
      <c r="G132" s="91">
        <f>VLOOKUP($B132,[1]NUM5!$H$3:$S$180,4,FALSE)</f>
        <v>146</v>
      </c>
      <c r="H132" s="91">
        <f>VLOOKUP($B132,[1]NUM5!$H$3:$S$180,5,FALSE)</f>
        <v>21</v>
      </c>
      <c r="I132" s="91">
        <f>VLOOKUP($B132,[1]NUM5!$H$3:$S$180,6,FALSE)</f>
        <v>87</v>
      </c>
      <c r="J132" s="91">
        <f>VLOOKUP($B132,[1]NUM5!$H$3:$S$180,7,FALSE)</f>
        <v>82</v>
      </c>
      <c r="K132" s="91">
        <f>VLOOKUP($B132,[1]NUM5!$H$3:$S$180,8,FALSE)</f>
        <v>75</v>
      </c>
      <c r="L132" s="91">
        <f>VLOOKUP($B132,[1]NUM5!$H$3:$S$180,9,FALSE)</f>
        <v>111</v>
      </c>
      <c r="M132" s="91">
        <f>VLOOKUP($B132,[1]NUM5!$H$3:$S$180,10,FALSE)</f>
        <v>65</v>
      </c>
      <c r="N132" s="91">
        <f>VLOOKUP($B132,[1]NUM5!$H$3:$S$180,11,FALSE)</f>
        <v>61</v>
      </c>
      <c r="O132" s="91"/>
      <c r="Q132" s="13">
        <f t="shared" si="41"/>
        <v>830</v>
      </c>
    </row>
    <row r="133" spans="1:22" ht="15" thickBot="1" x14ac:dyDescent="0.25">
      <c r="A133" s="87" t="s">
        <v>160</v>
      </c>
      <c r="B133" s="165" t="s">
        <v>157</v>
      </c>
      <c r="C133" s="56"/>
      <c r="D133" s="75"/>
      <c r="E133" s="91">
        <f>VLOOKUP($B133,[1]NUM5!$H$3:$S$180,2,FALSE)</f>
        <v>54</v>
      </c>
      <c r="F133" s="91">
        <f>VLOOKUP($B133,[1]NUM5!$H$3:$S$180,3,FALSE)</f>
        <v>0</v>
      </c>
      <c r="G133" s="91">
        <f>VLOOKUP($B133,[1]NUM5!$H$3:$S$180,4,FALSE)</f>
        <v>72</v>
      </c>
      <c r="H133" s="91">
        <f>VLOOKUP($B133,[1]NUM5!$H$3:$S$180,5,FALSE)</f>
        <v>76</v>
      </c>
      <c r="I133" s="91">
        <f>VLOOKUP($B133,[1]NUM5!$H$3:$S$180,6,FALSE)</f>
        <v>92</v>
      </c>
      <c r="J133" s="91">
        <f>VLOOKUP($B133,[1]NUM5!$H$3:$S$180,7,FALSE)</f>
        <v>82</v>
      </c>
      <c r="K133" s="91">
        <f>VLOOKUP($B133,[1]NUM5!$H$3:$S$180,8,FALSE)</f>
        <v>65</v>
      </c>
      <c r="L133" s="91">
        <f>VLOOKUP($B133,[1]NUM5!$H$3:$S$180,9,FALSE)</f>
        <v>74</v>
      </c>
      <c r="M133" s="91">
        <f>VLOOKUP($B133,[1]NUM5!$H$3:$S$180,10,FALSE)</f>
        <v>67</v>
      </c>
      <c r="N133" s="91">
        <f>VLOOKUP($B133,[1]NUM5!$H$3:$S$180,11,FALSE)</f>
        <v>40</v>
      </c>
      <c r="O133" s="91"/>
      <c r="Q133" s="13">
        <f t="shared" si="41"/>
        <v>622</v>
      </c>
    </row>
    <row r="134" spans="1:22" ht="15" thickBot="1" x14ac:dyDescent="0.25">
      <c r="A134" s="87" t="s">
        <v>160</v>
      </c>
      <c r="B134" s="165" t="s">
        <v>158</v>
      </c>
      <c r="C134" s="56"/>
      <c r="D134" s="75"/>
      <c r="E134" s="91">
        <f>VLOOKUP($B134,[1]NUM5!$H$3:$S$180,2,FALSE)</f>
        <v>0</v>
      </c>
      <c r="F134" s="91">
        <f>VLOOKUP($B134,[1]NUM5!$H$3:$S$180,3,FALSE)</f>
        <v>11</v>
      </c>
      <c r="G134" s="91">
        <f>VLOOKUP($B134,[1]NUM5!$H$3:$S$180,4,FALSE)</f>
        <v>18</v>
      </c>
      <c r="H134" s="91">
        <f>VLOOKUP($B134,[1]NUM5!$H$3:$S$180,5,FALSE)</f>
        <v>17</v>
      </c>
      <c r="I134" s="91">
        <f>VLOOKUP($B134,[1]NUM5!$H$3:$S$180,6,FALSE)</f>
        <v>28</v>
      </c>
      <c r="J134" s="91">
        <f>VLOOKUP($B134,[1]NUM5!$H$3:$S$180,7,FALSE)</f>
        <v>36</v>
      </c>
      <c r="K134" s="91">
        <f>VLOOKUP($B134,[1]NUM5!$H$3:$S$180,8,FALSE)</f>
        <v>25</v>
      </c>
      <c r="L134" s="91">
        <f>VLOOKUP($B134,[1]NUM5!$H$3:$S$180,9,FALSE)</f>
        <v>25</v>
      </c>
      <c r="M134" s="91">
        <f>VLOOKUP($B134,[1]NUM5!$H$3:$S$180,10,FALSE)</f>
        <v>13</v>
      </c>
      <c r="N134" s="91">
        <f>VLOOKUP($B134,[1]NUM5!$H$3:$S$180,11,FALSE)</f>
        <v>14</v>
      </c>
      <c r="O134" s="91"/>
      <c r="Q134" s="13">
        <f t="shared" si="41"/>
        <v>187</v>
      </c>
    </row>
    <row r="135" spans="1:22" ht="15" thickBot="1" x14ac:dyDescent="0.25">
      <c r="A135" s="87" t="s">
        <v>160</v>
      </c>
      <c r="B135" s="165" t="s">
        <v>159</v>
      </c>
      <c r="C135" s="56"/>
      <c r="D135" s="75"/>
      <c r="E135" s="91">
        <f>VLOOKUP($B135,[1]NUM5!$H$3:$S$180,2,FALSE)</f>
        <v>10</v>
      </c>
      <c r="F135" s="91">
        <f>VLOOKUP($B135,[1]NUM5!$H$3:$S$180,3,FALSE)</f>
        <v>0</v>
      </c>
      <c r="G135" s="91">
        <f>VLOOKUP($B135,[1]NUM5!$H$3:$S$180,4,FALSE)</f>
        <v>25</v>
      </c>
      <c r="H135" s="91">
        <f>VLOOKUP($B135,[1]NUM5!$H$3:$S$180,5,FALSE)</f>
        <v>10</v>
      </c>
      <c r="I135" s="91">
        <f>VLOOKUP($B135,[1]NUM5!$H$3:$S$180,6,FALSE)</f>
        <v>11</v>
      </c>
      <c r="J135" s="91">
        <f>VLOOKUP($B135,[1]NUM5!$H$3:$S$180,7,FALSE)</f>
        <v>17</v>
      </c>
      <c r="K135" s="91">
        <f>VLOOKUP($B135,[1]NUM5!$H$3:$S$180,8,FALSE)</f>
        <v>17</v>
      </c>
      <c r="L135" s="91">
        <f>VLOOKUP($B135,[1]NUM5!$H$3:$S$180,9,FALSE)</f>
        <v>10</v>
      </c>
      <c r="M135" s="91">
        <f>VLOOKUP($B135,[1]NUM5!$H$3:$S$180,10,FALSE)</f>
        <v>6</v>
      </c>
      <c r="N135" s="91">
        <f>VLOOKUP($B135,[1]NUM5!$H$3:$S$180,11,FALSE)</f>
        <v>7</v>
      </c>
      <c r="O135" s="91"/>
      <c r="Q135" s="13">
        <f t="shared" si="41"/>
        <v>113</v>
      </c>
    </row>
    <row r="136" spans="1:22" s="58" customFormat="1" ht="15" thickBot="1" x14ac:dyDescent="0.25">
      <c r="A136" s="333" t="s">
        <v>182</v>
      </c>
      <c r="B136" s="334"/>
      <c r="C136" s="250">
        <f>+D136/Metas!I91</f>
        <v>1.0691463011889035</v>
      </c>
      <c r="D136" s="16">
        <f>+Q136/R136</f>
        <v>0.76979550588515044</v>
      </c>
      <c r="E136" s="10">
        <f>SUM(E123:E135)</f>
        <v>1851</v>
      </c>
      <c r="F136" s="10">
        <f t="shared" ref="F136:P136" si="42">SUM(F123:F135)</f>
        <v>2418</v>
      </c>
      <c r="G136" s="10">
        <f t="shared" si="42"/>
        <v>2987</v>
      </c>
      <c r="H136" s="10">
        <f t="shared" si="42"/>
        <v>2097</v>
      </c>
      <c r="I136" s="10">
        <f t="shared" ref="I136:J136" si="43">SUM(I123:I135)</f>
        <v>2759</v>
      </c>
      <c r="J136" s="10">
        <f t="shared" si="43"/>
        <v>2503</v>
      </c>
      <c r="K136" s="10">
        <f t="shared" ref="K136:L136" si="44">SUM(K123:K135)</f>
        <v>3181</v>
      </c>
      <c r="L136" s="10">
        <f t="shared" si="44"/>
        <v>3313</v>
      </c>
      <c r="M136" s="10">
        <f t="shared" ref="M136:N136" si="45">SUM(M123:M135)</f>
        <v>2653</v>
      </c>
      <c r="N136" s="10">
        <f t="shared" si="45"/>
        <v>2137</v>
      </c>
      <c r="O136" s="10">
        <f t="shared" si="42"/>
        <v>0</v>
      </c>
      <c r="P136" s="10">
        <f t="shared" si="42"/>
        <v>0</v>
      </c>
      <c r="Q136" s="10">
        <f>SUM(Q123:Q135)</f>
        <v>25899</v>
      </c>
      <c r="R136" s="340">
        <v>33644</v>
      </c>
      <c r="S136" s="341"/>
    </row>
    <row r="137" spans="1:22" ht="15" thickBot="1" x14ac:dyDescent="0.25">
      <c r="A137" s="87" t="s">
        <v>165</v>
      </c>
      <c r="B137" s="165" t="s">
        <v>161</v>
      </c>
      <c r="C137" s="56"/>
      <c r="D137" s="75"/>
      <c r="E137" s="91">
        <f>VLOOKUP($B137,[1]NUM5!$H$3:$S$180,2,FALSE)</f>
        <v>1179</v>
      </c>
      <c r="F137" s="91">
        <f>VLOOKUP($B137,[1]NUM5!$H$3:$S$180,3,FALSE)</f>
        <v>386</v>
      </c>
      <c r="G137" s="91">
        <f>VLOOKUP($B137,[1]NUM5!$H$3:$S$180,4,FALSE)</f>
        <v>929</v>
      </c>
      <c r="H137" s="91">
        <f>VLOOKUP($B137,[1]NUM5!$H$3:$S$180,5,FALSE)</f>
        <v>966</v>
      </c>
      <c r="I137" s="91">
        <f>VLOOKUP($B137,[1]NUM5!$H$3:$S$180,6,FALSE)</f>
        <v>1075</v>
      </c>
      <c r="J137" s="91">
        <f>VLOOKUP($B137,[1]NUM5!$H$3:$S$180,7,FALSE)</f>
        <v>831</v>
      </c>
      <c r="K137" s="91">
        <f>VLOOKUP($B137,[1]NUM5!$H$3:$S$180,8,FALSE)</f>
        <v>734</v>
      </c>
      <c r="L137" s="91">
        <f>VLOOKUP($B137,[1]NUM5!$H$3:$S$180,9,FALSE)</f>
        <v>771</v>
      </c>
      <c r="M137" s="91">
        <f>VLOOKUP($B137,[1]NUM5!$H$3:$S$180,10,FALSE)</f>
        <v>734</v>
      </c>
      <c r="N137" s="91">
        <f>VLOOKUP($B137,[1]NUM5!$H$3:$S$180,11,FALSE)</f>
        <v>1090</v>
      </c>
      <c r="O137" s="91"/>
      <c r="Q137" s="13">
        <f>SUM(E137:P137)</f>
        <v>8695</v>
      </c>
    </row>
    <row r="138" spans="1:22" ht="15" thickBot="1" x14ac:dyDescent="0.25">
      <c r="A138" s="87" t="s">
        <v>165</v>
      </c>
      <c r="B138" s="165" t="s">
        <v>162</v>
      </c>
      <c r="C138" s="56"/>
      <c r="D138" s="75"/>
      <c r="E138" s="91">
        <f>VLOOKUP($B138,[1]NUM5!$H$3:$S$180,2,FALSE)</f>
        <v>101</v>
      </c>
      <c r="F138" s="91">
        <f>VLOOKUP($B138,[1]NUM5!$H$3:$S$180,3,FALSE)</f>
        <v>126</v>
      </c>
      <c r="G138" s="91">
        <f>VLOOKUP($B138,[1]NUM5!$H$3:$S$180,4,FALSE)</f>
        <v>80</v>
      </c>
      <c r="H138" s="91">
        <f>VLOOKUP($B138,[1]NUM5!$H$3:$S$180,5,FALSE)</f>
        <v>109</v>
      </c>
      <c r="I138" s="91">
        <f>VLOOKUP($B138,[1]NUM5!$H$3:$S$180,6,FALSE)</f>
        <v>140</v>
      </c>
      <c r="J138" s="91">
        <f>VLOOKUP($B138,[1]NUM5!$H$3:$S$180,7,FALSE)</f>
        <v>125</v>
      </c>
      <c r="K138" s="91">
        <f>VLOOKUP($B138,[1]NUM5!$H$3:$S$180,8,FALSE)</f>
        <v>116</v>
      </c>
      <c r="L138" s="91">
        <f>VLOOKUP($B138,[1]NUM5!$H$3:$S$180,9,FALSE)</f>
        <v>156</v>
      </c>
      <c r="M138" s="91">
        <f>VLOOKUP($B138,[1]NUM5!$H$3:$S$180,10,FALSE)</f>
        <v>34</v>
      </c>
      <c r="N138" s="91">
        <f>VLOOKUP($B138,[1]NUM5!$H$3:$S$180,11,FALSE)</f>
        <v>192</v>
      </c>
      <c r="O138" s="91"/>
      <c r="Q138" s="13">
        <f>SUM(E138:P138)</f>
        <v>1179</v>
      </c>
    </row>
    <row r="139" spans="1:22" ht="15" thickBot="1" x14ac:dyDescent="0.25">
      <c r="A139" s="87" t="s">
        <v>165</v>
      </c>
      <c r="B139" s="165" t="s">
        <v>163</v>
      </c>
      <c r="C139" s="56"/>
      <c r="D139" s="75"/>
      <c r="E139" s="91">
        <f>VLOOKUP($B139,[1]NUM5!$H$3:$S$180,2,FALSE)</f>
        <v>9</v>
      </c>
      <c r="F139" s="91">
        <f>VLOOKUP($B139,[1]NUM5!$H$3:$S$180,3,FALSE)</f>
        <v>11</v>
      </c>
      <c r="G139" s="91">
        <f>VLOOKUP($B139,[1]NUM5!$H$3:$S$180,4,FALSE)</f>
        <v>13</v>
      </c>
      <c r="H139" s="91">
        <f>VLOOKUP($B139,[1]NUM5!$H$3:$S$180,5,FALSE)</f>
        <v>3</v>
      </c>
      <c r="I139" s="91">
        <f>VLOOKUP($B139,[1]NUM5!$H$3:$S$180,6,FALSE)</f>
        <v>9</v>
      </c>
      <c r="J139" s="91">
        <f>VLOOKUP($B139,[1]NUM5!$H$3:$S$180,7,FALSE)</f>
        <v>5</v>
      </c>
      <c r="K139" s="91">
        <f>VLOOKUP($B139,[1]NUM5!$H$3:$S$180,8,FALSE)</f>
        <v>0</v>
      </c>
      <c r="L139" s="91">
        <f>VLOOKUP($B139,[1]NUM5!$H$3:$S$180,9,FALSE)</f>
        <v>0</v>
      </c>
      <c r="M139" s="91">
        <f>VLOOKUP($B139,[1]NUM5!$H$3:$S$180,10,FALSE)</f>
        <v>0</v>
      </c>
      <c r="N139" s="91">
        <f>VLOOKUP($B139,[1]NUM5!$H$3:$S$180,11,FALSE)</f>
        <v>31</v>
      </c>
      <c r="Q139" s="13">
        <f>SUM(E139:P139)</f>
        <v>81</v>
      </c>
    </row>
    <row r="140" spans="1:22" ht="15" thickBot="1" x14ac:dyDescent="0.25">
      <c r="A140" s="87" t="s">
        <v>165</v>
      </c>
      <c r="B140" s="165" t="s">
        <v>164</v>
      </c>
      <c r="C140" s="56"/>
      <c r="D140" s="75"/>
      <c r="E140" s="91">
        <f>VLOOKUP($B140,[1]NUM5!$H$3:$S$180,2,FALSE)</f>
        <v>14</v>
      </c>
      <c r="F140" s="91">
        <f>VLOOKUP($B140,[1]NUM5!$H$3:$S$180,3,FALSE)</f>
        <v>22</v>
      </c>
      <c r="G140" s="91">
        <f>VLOOKUP($B140,[1]NUM5!$H$3:$S$180,4,FALSE)</f>
        <v>19</v>
      </c>
      <c r="H140" s="91">
        <f>VLOOKUP($B140,[1]NUM5!$H$3:$S$180,5,FALSE)</f>
        <v>18</v>
      </c>
      <c r="I140" s="91">
        <f>VLOOKUP($B140,[1]NUM5!$H$3:$S$180,6,FALSE)</f>
        <v>16</v>
      </c>
      <c r="J140" s="91">
        <f>VLOOKUP($B140,[1]NUM5!$H$3:$S$180,7,FALSE)</f>
        <v>21</v>
      </c>
      <c r="K140" s="91">
        <f>VLOOKUP($B140,[1]NUM5!$H$3:$S$180,8,FALSE)</f>
        <v>26</v>
      </c>
      <c r="L140" s="91">
        <f>VLOOKUP($B140,[1]NUM5!$H$3:$S$180,9,FALSE)</f>
        <v>23</v>
      </c>
      <c r="M140" s="91">
        <f>VLOOKUP($B140,[1]NUM5!$H$3:$S$180,10,FALSE)</f>
        <v>0</v>
      </c>
      <c r="N140" s="91">
        <f>VLOOKUP($B140,[1]NUM5!$H$3:$S$180,11,FALSE)</f>
        <v>22</v>
      </c>
      <c r="Q140" s="13">
        <f>SUM(E140:P140)</f>
        <v>181</v>
      </c>
    </row>
    <row r="141" spans="1:22" s="58" customFormat="1" ht="15" thickBot="1" x14ac:dyDescent="0.25">
      <c r="A141" s="333" t="s">
        <v>183</v>
      </c>
      <c r="B141" s="334"/>
      <c r="C141" s="250">
        <f>+D141/Metas!I93</f>
        <v>1.0139244558258642</v>
      </c>
      <c r="D141" s="16">
        <f>+Q141/R141</f>
        <v>0.8922535211267606</v>
      </c>
      <c r="E141" s="10">
        <f>SUM(E137:E140)</f>
        <v>1303</v>
      </c>
      <c r="F141" s="10">
        <f t="shared" ref="F141:P141" si="46">SUM(F137:F140)</f>
        <v>545</v>
      </c>
      <c r="G141" s="10">
        <f t="shared" si="46"/>
        <v>1041</v>
      </c>
      <c r="H141" s="10">
        <f t="shared" si="46"/>
        <v>1096</v>
      </c>
      <c r="I141" s="10">
        <f t="shared" ref="I141:J141" si="47">SUM(I137:I140)</f>
        <v>1240</v>
      </c>
      <c r="J141" s="10">
        <f t="shared" si="47"/>
        <v>982</v>
      </c>
      <c r="K141" s="10">
        <f t="shared" ref="K141:L141" si="48">SUM(K137:K140)</f>
        <v>876</v>
      </c>
      <c r="L141" s="10">
        <f t="shared" si="48"/>
        <v>950</v>
      </c>
      <c r="M141" s="10">
        <f t="shared" ref="M141:N141" si="49">SUM(M137:M140)</f>
        <v>768</v>
      </c>
      <c r="N141" s="10">
        <f t="shared" si="49"/>
        <v>1335</v>
      </c>
      <c r="O141" s="10">
        <f t="shared" si="46"/>
        <v>0</v>
      </c>
      <c r="P141" s="10">
        <f t="shared" si="46"/>
        <v>0</v>
      </c>
      <c r="Q141" s="10">
        <f>SUM(Q137:Q140)</f>
        <v>10136</v>
      </c>
      <c r="R141" s="340">
        <v>11360</v>
      </c>
      <c r="S141" s="341"/>
    </row>
    <row r="142" spans="1:22" ht="15" thickBot="1" x14ac:dyDescent="0.25">
      <c r="A142" s="87" t="s">
        <v>173</v>
      </c>
      <c r="B142" s="165" t="s">
        <v>166</v>
      </c>
      <c r="C142" s="56"/>
      <c r="D142" s="75"/>
      <c r="E142" s="91">
        <f>VLOOKUP($B142,[1]NUM5!$H$3:$S$180,2,FALSE)</f>
        <v>174</v>
      </c>
      <c r="F142" s="91">
        <f>VLOOKUP($B142,[1]NUM5!$H$3:$S$180,3,FALSE)</f>
        <v>104</v>
      </c>
      <c r="G142" s="91">
        <f>VLOOKUP($B142,[1]NUM5!$H$3:$S$180,4,FALSE)</f>
        <v>86</v>
      </c>
      <c r="H142" s="91">
        <f>VLOOKUP($B142,[1]NUM5!$H$3:$S$180,5,FALSE)</f>
        <v>122</v>
      </c>
      <c r="I142" s="91">
        <f>VLOOKUP($B142,[1]NUM5!$H$3:$S$180,6,FALSE)</f>
        <v>102</v>
      </c>
      <c r="J142" s="91">
        <f>VLOOKUP($B142,[1]NUM5!$H$3:$S$180,7,FALSE)</f>
        <v>154</v>
      </c>
      <c r="K142" s="91">
        <f>VLOOKUP($B142,[1]NUM5!$H$3:$S$180,8,FALSE)</f>
        <v>160</v>
      </c>
      <c r="L142" s="91">
        <f>VLOOKUP($B142,[1]NUM5!$H$3:$S$180,9,FALSE)</f>
        <v>223</v>
      </c>
      <c r="M142" s="91">
        <f>VLOOKUP($B142,[1]NUM5!$H$3:$S$180,10,FALSE)</f>
        <v>184</v>
      </c>
      <c r="N142" s="91">
        <f>VLOOKUP($B142,[1]NUM5!$H$3:$S$180,11,FALSE)</f>
        <v>258</v>
      </c>
      <c r="O142" s="91"/>
      <c r="Q142" s="13">
        <f t="shared" ref="Q142:Q148" si="50">SUM(E142:P142)</f>
        <v>1567</v>
      </c>
    </row>
    <row r="143" spans="1:22" ht="15" thickBot="1" x14ac:dyDescent="0.25">
      <c r="A143" s="87" t="s">
        <v>173</v>
      </c>
      <c r="B143" s="165" t="s">
        <v>167</v>
      </c>
      <c r="C143" s="56"/>
      <c r="D143" s="75"/>
      <c r="E143" s="91">
        <f>VLOOKUP($B143,[1]NUM5!$H$3:$S$180,2,FALSE)</f>
        <v>11</v>
      </c>
      <c r="F143" s="91">
        <f>VLOOKUP($B143,[1]NUM5!$H$3:$S$180,3,FALSE)</f>
        <v>7</v>
      </c>
      <c r="G143" s="91">
        <f>VLOOKUP($B143,[1]NUM5!$H$3:$S$180,4,FALSE)</f>
        <v>12</v>
      </c>
      <c r="H143" s="91">
        <f>VLOOKUP($B143,[1]NUM5!$H$3:$S$180,5,FALSE)</f>
        <v>21</v>
      </c>
      <c r="I143" s="91">
        <f>VLOOKUP($B143,[1]NUM5!$H$3:$S$180,6,FALSE)</f>
        <v>11</v>
      </c>
      <c r="J143" s="91">
        <f>VLOOKUP($B143,[1]NUM5!$H$3:$S$180,7,FALSE)</f>
        <v>24</v>
      </c>
      <c r="K143" s="91">
        <f>VLOOKUP($B143,[1]NUM5!$H$3:$S$180,8,FALSE)</f>
        <v>20</v>
      </c>
      <c r="L143" s="91">
        <f>VLOOKUP($B143,[1]NUM5!$H$3:$S$180,9,FALSE)</f>
        <v>15</v>
      </c>
      <c r="M143" s="91">
        <f>VLOOKUP($B143,[1]NUM5!$H$3:$S$180,10,FALSE)</f>
        <v>13</v>
      </c>
      <c r="N143" s="91">
        <f>VLOOKUP($B143,[1]NUM5!$H$3:$S$180,11,FALSE)</f>
        <v>19</v>
      </c>
      <c r="O143" s="91"/>
      <c r="Q143" s="13">
        <f t="shared" si="50"/>
        <v>153</v>
      </c>
    </row>
    <row r="144" spans="1:22" ht="15" thickBot="1" x14ac:dyDescent="0.25">
      <c r="A144" s="87" t="s">
        <v>173</v>
      </c>
      <c r="B144" s="165" t="s">
        <v>168</v>
      </c>
      <c r="C144" s="56"/>
      <c r="D144" s="75"/>
      <c r="E144" s="91">
        <f>VLOOKUP($B144,[1]NUM5!$H$3:$S$180,2,FALSE)</f>
        <v>20</v>
      </c>
      <c r="F144" s="91">
        <f>VLOOKUP($B144,[1]NUM5!$H$3:$S$180,3,FALSE)</f>
        <v>11</v>
      </c>
      <c r="G144" s="91">
        <f>VLOOKUP($B144,[1]NUM5!$H$3:$S$180,4,FALSE)</f>
        <v>17</v>
      </c>
      <c r="H144" s="91">
        <f>VLOOKUP($B144,[1]NUM5!$H$3:$S$180,5,FALSE)</f>
        <v>36</v>
      </c>
      <c r="I144" s="91">
        <f>VLOOKUP($B144,[1]NUM5!$H$3:$S$180,6,FALSE)</f>
        <v>14</v>
      </c>
      <c r="J144" s="91">
        <f>VLOOKUP($B144,[1]NUM5!$H$3:$S$180,7,FALSE)</f>
        <v>31</v>
      </c>
      <c r="K144" s="91">
        <f>VLOOKUP($B144,[1]NUM5!$H$3:$S$180,8,FALSE)</f>
        <v>41</v>
      </c>
      <c r="L144" s="91">
        <f>VLOOKUP($B144,[1]NUM5!$H$3:$S$180,9,FALSE)</f>
        <v>13</v>
      </c>
      <c r="M144" s="91">
        <f>VLOOKUP($B144,[1]NUM5!$H$3:$S$180,10,FALSE)</f>
        <v>15</v>
      </c>
      <c r="N144" s="91">
        <f>VLOOKUP($B144,[1]NUM5!$H$3:$S$180,11,FALSE)</f>
        <v>27</v>
      </c>
      <c r="O144" s="91"/>
      <c r="Q144" s="13">
        <f t="shared" si="50"/>
        <v>225</v>
      </c>
    </row>
    <row r="145" spans="1:19" ht="15" thickBot="1" x14ac:dyDescent="0.25">
      <c r="A145" s="87" t="s">
        <v>173</v>
      </c>
      <c r="B145" s="165" t="s">
        <v>169</v>
      </c>
      <c r="C145" s="56"/>
      <c r="D145" s="75"/>
      <c r="E145" s="91">
        <f>VLOOKUP($B145,[1]NUM5!$H$3:$S$180,2,FALSE)</f>
        <v>9</v>
      </c>
      <c r="F145" s="91">
        <f>VLOOKUP($B145,[1]NUM5!$H$3:$S$180,3,FALSE)</f>
        <v>10</v>
      </c>
      <c r="G145" s="91">
        <f>VLOOKUP($B145,[1]NUM5!$H$3:$S$180,4,FALSE)</f>
        <v>10</v>
      </c>
      <c r="H145" s="91">
        <f>VLOOKUP($B145,[1]NUM5!$H$3:$S$180,5,FALSE)</f>
        <v>12</v>
      </c>
      <c r="I145" s="91">
        <f>VLOOKUP($B145,[1]NUM5!$H$3:$S$180,6,FALSE)</f>
        <v>11</v>
      </c>
      <c r="J145" s="91">
        <f>VLOOKUP($B145,[1]NUM5!$H$3:$S$180,7,FALSE)</f>
        <v>20</v>
      </c>
      <c r="K145" s="91">
        <f>VLOOKUP($B145,[1]NUM5!$H$3:$S$180,8,FALSE)</f>
        <v>12</v>
      </c>
      <c r="L145" s="91">
        <f>VLOOKUP($B145,[1]NUM5!$H$3:$S$180,9,FALSE)</f>
        <v>19</v>
      </c>
      <c r="M145" s="91">
        <f>VLOOKUP($B145,[1]NUM5!$H$3:$S$180,10,FALSE)</f>
        <v>12</v>
      </c>
      <c r="N145" s="91">
        <f>VLOOKUP($B145,[1]NUM5!$H$3:$S$180,11,FALSE)</f>
        <v>16</v>
      </c>
      <c r="O145" s="91"/>
      <c r="Q145" s="13">
        <f t="shared" si="50"/>
        <v>131</v>
      </c>
    </row>
    <row r="146" spans="1:19" ht="15" thickBot="1" x14ac:dyDescent="0.25">
      <c r="A146" s="87" t="s">
        <v>173</v>
      </c>
      <c r="B146" s="165" t="s">
        <v>170</v>
      </c>
      <c r="C146" s="56"/>
      <c r="D146" s="75"/>
      <c r="E146" s="91">
        <f>VLOOKUP($B146,[1]NUM5!$H$3:$S$180,2,FALSE)</f>
        <v>43</v>
      </c>
      <c r="F146" s="91">
        <f>VLOOKUP($B146,[1]NUM5!$H$3:$S$180,3,FALSE)</f>
        <v>31</v>
      </c>
      <c r="G146" s="91">
        <f>VLOOKUP($B146,[1]NUM5!$H$3:$S$180,4,FALSE)</f>
        <v>55</v>
      </c>
      <c r="H146" s="91">
        <f>VLOOKUP($B146,[1]NUM5!$H$3:$S$180,5,FALSE)</f>
        <v>0</v>
      </c>
      <c r="I146" s="91">
        <f>VLOOKUP($B146,[1]NUM5!$H$3:$S$180,6,FALSE)</f>
        <v>50</v>
      </c>
      <c r="J146" s="91">
        <f>VLOOKUP($B146,[1]NUM5!$H$3:$S$180,7,FALSE)</f>
        <v>93</v>
      </c>
      <c r="K146" s="91">
        <f>VLOOKUP($B146,[1]NUM5!$H$3:$S$180,8,FALSE)</f>
        <v>55</v>
      </c>
      <c r="L146" s="91">
        <f>VLOOKUP($B146,[1]NUM5!$H$3:$S$180,9,FALSE)</f>
        <v>1</v>
      </c>
      <c r="M146" s="91">
        <f>VLOOKUP($B146,[1]NUM5!$H$3:$S$180,10,FALSE)</f>
        <v>28</v>
      </c>
      <c r="N146" s="91">
        <f>VLOOKUP($B146,[1]NUM5!$H$3:$S$180,11,FALSE)</f>
        <v>52</v>
      </c>
      <c r="O146" s="91"/>
      <c r="Q146" s="13">
        <f t="shared" si="50"/>
        <v>408</v>
      </c>
    </row>
    <row r="147" spans="1:19" ht="15" thickBot="1" x14ac:dyDescent="0.25">
      <c r="A147" s="87" t="s">
        <v>173</v>
      </c>
      <c r="B147" s="165" t="s">
        <v>171</v>
      </c>
      <c r="C147" s="56"/>
      <c r="D147" s="75"/>
      <c r="E147" s="91">
        <f>VLOOKUP($B147,[1]NUM5!$H$3:$S$180,2,FALSE)</f>
        <v>18</v>
      </c>
      <c r="F147" s="91">
        <f>VLOOKUP($B147,[1]NUM5!$H$3:$S$180,3,FALSE)</f>
        <v>31</v>
      </c>
      <c r="G147" s="91">
        <f>VLOOKUP($B147,[1]NUM5!$H$3:$S$180,4,FALSE)</f>
        <v>35</v>
      </c>
      <c r="H147" s="91">
        <f>VLOOKUP($B147,[1]NUM5!$H$3:$S$180,5,FALSE)</f>
        <v>23</v>
      </c>
      <c r="I147" s="91">
        <f>VLOOKUP($B147,[1]NUM5!$H$3:$S$180,6,FALSE)</f>
        <v>29</v>
      </c>
      <c r="J147" s="91">
        <f>VLOOKUP($B147,[1]NUM5!$H$3:$S$180,7,FALSE)</f>
        <v>23</v>
      </c>
      <c r="K147" s="91">
        <f>VLOOKUP($B147,[1]NUM5!$H$3:$S$180,8,FALSE)</f>
        <v>23</v>
      </c>
      <c r="L147" s="91">
        <f>VLOOKUP($B147,[1]NUM5!$H$3:$S$180,9,FALSE)</f>
        <v>24</v>
      </c>
      <c r="M147" s="91">
        <f>VLOOKUP($B147,[1]NUM5!$H$3:$S$180,10,FALSE)</f>
        <v>10</v>
      </c>
      <c r="N147" s="91">
        <f>VLOOKUP($B147,[1]NUM5!$H$3:$S$180,11,FALSE)</f>
        <v>25</v>
      </c>
      <c r="O147" s="91"/>
      <c r="Q147" s="13">
        <f t="shared" si="50"/>
        <v>241</v>
      </c>
    </row>
    <row r="148" spans="1:19" ht="15" thickBot="1" x14ac:dyDescent="0.25">
      <c r="A148" s="87" t="s">
        <v>173</v>
      </c>
      <c r="B148" s="165" t="s">
        <v>172</v>
      </c>
      <c r="C148" s="56"/>
      <c r="D148" s="75"/>
      <c r="E148" s="91">
        <f>VLOOKUP($B148,[1]NUM5!$H$3:$S$180,2,FALSE)</f>
        <v>34</v>
      </c>
      <c r="F148" s="91">
        <f>VLOOKUP($B148,[1]NUM5!$H$3:$S$180,3,FALSE)</f>
        <v>16</v>
      </c>
      <c r="G148" s="91">
        <f>VLOOKUP($B148,[1]NUM5!$H$3:$S$180,4,FALSE)</f>
        <v>14</v>
      </c>
      <c r="H148" s="91">
        <f>VLOOKUP($B148,[1]NUM5!$H$3:$S$180,5,FALSE)</f>
        <v>22</v>
      </c>
      <c r="I148" s="91">
        <f>VLOOKUP($B148,[1]NUM5!$H$3:$S$180,6,FALSE)</f>
        <v>14</v>
      </c>
      <c r="J148" s="91">
        <f>VLOOKUP($B148,[1]NUM5!$H$3:$S$180,7,FALSE)</f>
        <v>37</v>
      </c>
      <c r="K148" s="91">
        <f>VLOOKUP($B148,[1]NUM5!$H$3:$S$180,8,FALSE)</f>
        <v>23</v>
      </c>
      <c r="L148" s="91">
        <f>VLOOKUP($B148,[1]NUM5!$H$3:$S$180,9,FALSE)</f>
        <v>20</v>
      </c>
      <c r="M148" s="91">
        <f>VLOOKUP($B148,[1]NUM5!$H$3:$S$180,10,FALSE)</f>
        <v>9</v>
      </c>
      <c r="N148" s="91">
        <f>VLOOKUP($B148,[1]NUM5!$H$3:$S$180,11,FALSE)</f>
        <v>25</v>
      </c>
      <c r="O148" s="91"/>
      <c r="Q148" s="13">
        <f t="shared" si="50"/>
        <v>214</v>
      </c>
    </row>
    <row r="149" spans="1:19" s="58" customFormat="1" ht="15" thickBot="1" x14ac:dyDescent="0.25">
      <c r="A149" s="333" t="s">
        <v>184</v>
      </c>
      <c r="B149" s="334"/>
      <c r="C149" s="250">
        <f>+D149/Metas!I94</f>
        <v>0.83779931584948686</v>
      </c>
      <c r="D149" s="16">
        <f>+Q149/R149</f>
        <v>0.67023945267958951</v>
      </c>
      <c r="E149" s="10">
        <f>SUM(E142:E148)</f>
        <v>309</v>
      </c>
      <c r="F149" s="10">
        <f t="shared" ref="F149:P149" si="51">SUM(F142:F148)</f>
        <v>210</v>
      </c>
      <c r="G149" s="10">
        <f t="shared" si="51"/>
        <v>229</v>
      </c>
      <c r="H149" s="10">
        <f t="shared" si="51"/>
        <v>236</v>
      </c>
      <c r="I149" s="10">
        <f t="shared" ref="I149:J149" si="52">SUM(I142:I148)</f>
        <v>231</v>
      </c>
      <c r="J149" s="10">
        <f t="shared" si="52"/>
        <v>382</v>
      </c>
      <c r="K149" s="10">
        <f t="shared" ref="K149:L149" si="53">SUM(K142:K148)</f>
        <v>334</v>
      </c>
      <c r="L149" s="10">
        <f t="shared" si="53"/>
        <v>315</v>
      </c>
      <c r="M149" s="10">
        <f t="shared" ref="M149:N149" si="54">SUM(M142:M148)</f>
        <v>271</v>
      </c>
      <c r="N149" s="10">
        <f t="shared" si="54"/>
        <v>422</v>
      </c>
      <c r="O149" s="10">
        <f t="shared" si="51"/>
        <v>0</v>
      </c>
      <c r="P149" s="10">
        <f t="shared" si="51"/>
        <v>0</v>
      </c>
      <c r="Q149" s="10">
        <f>SUM(Q142:Q148)</f>
        <v>2939</v>
      </c>
      <c r="R149" s="340">
        <v>4385</v>
      </c>
      <c r="S149" s="341"/>
    </row>
    <row r="150" spans="1:19" ht="15" x14ac:dyDescent="0.25">
      <c r="B150" s="100" t="s">
        <v>189</v>
      </c>
      <c r="C150" s="262"/>
      <c r="D150" s="67"/>
      <c r="E150" s="67">
        <f>+E25+E37+E48+E62+E73+E79+E90+E109+E122+E136+E141+E149</f>
        <v>40692</v>
      </c>
      <c r="F150" s="67">
        <f>+F25+F37+F48+F62+F73+F79+F90+F109+F122+F136+F141+F149</f>
        <v>38545</v>
      </c>
      <c r="G150" s="67">
        <f>+G25+G37+G48+G62+G73+G79+G90+G109+G122+G136+G141+G149</f>
        <v>46958</v>
      </c>
      <c r="H150" s="67">
        <f>+H25+H37+H48+H62+H73+H79+H90+H109+H122+H136+H141+H149</f>
        <v>40711</v>
      </c>
      <c r="I150" s="67">
        <f t="shared" ref="I150:J150" si="55">+I25+I37+I48+I62+I73+I79+I90+I109+I122+I136+I141+I149</f>
        <v>48608</v>
      </c>
      <c r="J150" s="67">
        <f t="shared" si="55"/>
        <v>47572</v>
      </c>
      <c r="K150" s="67">
        <f t="shared" ref="K150:L150" si="56">+K25+K37+K48+K62+K73+K79+K90+K109+K122+K136+K141+K149</f>
        <v>47033</v>
      </c>
      <c r="L150" s="67">
        <f t="shared" si="56"/>
        <v>48910</v>
      </c>
      <c r="M150" s="67">
        <f t="shared" ref="M150:N150" si="57">+M25+M37+M48+M62+M73+M79+M90+M109+M122+M136+M141+M149</f>
        <v>41177</v>
      </c>
      <c r="N150" s="67">
        <f t="shared" si="57"/>
        <v>45833</v>
      </c>
      <c r="O150" s="67">
        <f>+O25+O37+O48+O62+O73+O79+O90+O109+O122+O136+O141+O149</f>
        <v>0</v>
      </c>
      <c r="P150" s="67">
        <f>+P25+P37+P48+P62+P73+P79+P90+P109+P122+P136+P141+P149</f>
        <v>0</v>
      </c>
      <c r="Q150" s="67">
        <f>+Q25+Q37+Q48+Q62+Q73+Q79+Q90+Q109+Q122+Q136+Q141+Q149</f>
        <v>446039</v>
      </c>
      <c r="R150" s="339">
        <f>+R25+R37+R48+R62+R73+R79+R90+R109+R122+R136+R141+R149</f>
        <v>582546</v>
      </c>
      <c r="S150" s="339"/>
    </row>
    <row r="151" spans="1:19" x14ac:dyDescent="0.2">
      <c r="C151" s="259"/>
      <c r="D151" s="79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9:B109"/>
    <mergeCell ref="R109:S109"/>
    <mergeCell ref="A122:B122"/>
    <mergeCell ref="R122:S122"/>
    <mergeCell ref="R150:S150"/>
    <mergeCell ref="A136:B136"/>
    <mergeCell ref="R136:S136"/>
    <mergeCell ref="A141:B141"/>
    <mergeCell ref="R141:S141"/>
    <mergeCell ref="A149:B149"/>
    <mergeCell ref="R149:S14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6" style="87" bestFit="1" customWidth="1"/>
    <col min="2" max="2" width="50.28515625" style="87" bestFit="1" customWidth="1"/>
    <col min="3" max="3" width="14.42578125" style="58" customWidth="1"/>
    <col min="4" max="4" width="11.5703125" style="182" bestFit="1" customWidth="1"/>
    <col min="5" max="5" width="9" style="67" bestFit="1" customWidth="1"/>
    <col min="6" max="6" width="8.42578125" style="67" bestFit="1" customWidth="1"/>
    <col min="7" max="14" width="9" style="67" bestFit="1" customWidth="1"/>
    <col min="15" max="15" width="9.140625" style="67" customWidth="1"/>
    <col min="16" max="16" width="8.28515625" style="67" customWidth="1"/>
    <col min="17" max="17" width="11.140625" style="67" bestFit="1" customWidth="1"/>
    <col min="18" max="18" width="9.7109375" style="67" bestFit="1" customWidth="1"/>
    <col min="19" max="26" width="10.5703125" style="67" bestFit="1" customWidth="1"/>
    <col min="27" max="27" width="11.7109375" style="67" customWidth="1"/>
    <col min="28" max="28" width="8.5703125" style="67" customWidth="1"/>
    <col min="29" max="29" width="7.5703125" style="67" customWidth="1"/>
    <col min="30" max="30" width="12.5703125" style="67" bestFit="1" customWidth="1"/>
    <col min="31" max="16384" width="11.42578125" style="55"/>
  </cols>
  <sheetData>
    <row r="1" spans="1:30" s="123" customFormat="1" ht="79.5" customHeight="1" thickTop="1" thickBot="1" x14ac:dyDescent="0.25">
      <c r="A1" s="335" t="s">
        <v>0</v>
      </c>
      <c r="B1" s="304" t="s">
        <v>1</v>
      </c>
      <c r="C1" s="304" t="s">
        <v>190</v>
      </c>
      <c r="D1" s="361" t="s">
        <v>187</v>
      </c>
      <c r="E1" s="350" t="s">
        <v>331</v>
      </c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1"/>
      <c r="T1" s="351"/>
      <c r="U1" s="351"/>
      <c r="V1" s="351"/>
      <c r="W1" s="351"/>
      <c r="X1" s="351"/>
      <c r="Y1" s="351"/>
      <c r="Z1" s="351"/>
      <c r="AA1" s="351"/>
      <c r="AB1" s="351"/>
      <c r="AC1" s="351"/>
      <c r="AD1" s="352"/>
    </row>
    <row r="2" spans="1:30" s="123" customFormat="1" ht="15" customHeight="1" thickTop="1" x14ac:dyDescent="0.2">
      <c r="A2" s="336"/>
      <c r="B2" s="338"/>
      <c r="C2" s="305"/>
      <c r="D2" s="362"/>
      <c r="E2" s="320" t="s">
        <v>2</v>
      </c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0" t="s">
        <v>3</v>
      </c>
      <c r="S2" s="321"/>
      <c r="T2" s="321"/>
      <c r="U2" s="321"/>
      <c r="V2" s="321"/>
      <c r="W2" s="321"/>
      <c r="X2" s="321"/>
      <c r="Y2" s="321"/>
      <c r="Z2" s="321"/>
      <c r="AA2" s="321"/>
      <c r="AB2" s="321"/>
      <c r="AC2" s="321"/>
      <c r="AD2" s="325"/>
    </row>
    <row r="3" spans="1:30" s="123" customFormat="1" ht="15" customHeight="1" x14ac:dyDescent="0.2">
      <c r="A3" s="336"/>
      <c r="B3" s="338"/>
      <c r="C3" s="305"/>
      <c r="D3" s="362"/>
      <c r="E3" s="320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0"/>
      <c r="S3" s="321"/>
      <c r="T3" s="321"/>
      <c r="U3" s="321"/>
      <c r="V3" s="321"/>
      <c r="W3" s="321"/>
      <c r="X3" s="321"/>
      <c r="Y3" s="321"/>
      <c r="Z3" s="321"/>
      <c r="AA3" s="321"/>
      <c r="AB3" s="321"/>
      <c r="AC3" s="321"/>
      <c r="AD3" s="325"/>
    </row>
    <row r="4" spans="1:30" s="123" customFormat="1" ht="15" customHeight="1" x14ac:dyDescent="0.2">
      <c r="A4" s="336"/>
      <c r="B4" s="338"/>
      <c r="C4" s="305"/>
      <c r="D4" s="362"/>
      <c r="E4" s="320"/>
      <c r="F4" s="321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320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5"/>
    </row>
    <row r="5" spans="1:30" s="123" customFormat="1" ht="15" customHeight="1" x14ac:dyDescent="0.2">
      <c r="A5" s="336"/>
      <c r="B5" s="338"/>
      <c r="C5" s="305"/>
      <c r="D5" s="362"/>
      <c r="E5" s="320"/>
      <c r="F5" s="321"/>
      <c r="G5" s="321"/>
      <c r="H5" s="321"/>
      <c r="I5" s="321"/>
      <c r="J5" s="321"/>
      <c r="K5" s="321"/>
      <c r="L5" s="321"/>
      <c r="M5" s="321"/>
      <c r="N5" s="321"/>
      <c r="O5" s="321"/>
      <c r="P5" s="321"/>
      <c r="Q5" s="321"/>
      <c r="R5" s="320"/>
      <c r="S5" s="321"/>
      <c r="T5" s="321"/>
      <c r="U5" s="321"/>
      <c r="V5" s="321"/>
      <c r="W5" s="321"/>
      <c r="X5" s="321"/>
      <c r="Y5" s="321"/>
      <c r="Z5" s="321"/>
      <c r="AA5" s="321"/>
      <c r="AB5" s="321"/>
      <c r="AC5" s="321"/>
      <c r="AD5" s="325"/>
    </row>
    <row r="6" spans="1:30" s="123" customFormat="1" ht="15" customHeight="1" x14ac:dyDescent="0.2">
      <c r="A6" s="336"/>
      <c r="B6" s="338"/>
      <c r="C6" s="305"/>
      <c r="D6" s="362"/>
      <c r="E6" s="320"/>
      <c r="F6" s="321"/>
      <c r="G6" s="321"/>
      <c r="H6" s="321"/>
      <c r="I6" s="321"/>
      <c r="J6" s="321"/>
      <c r="K6" s="321"/>
      <c r="L6" s="321"/>
      <c r="M6" s="321"/>
      <c r="N6" s="321"/>
      <c r="O6" s="321"/>
      <c r="P6" s="321"/>
      <c r="Q6" s="321"/>
      <c r="R6" s="320"/>
      <c r="S6" s="321"/>
      <c r="T6" s="321"/>
      <c r="U6" s="321"/>
      <c r="V6" s="321"/>
      <c r="W6" s="321"/>
      <c r="X6" s="321"/>
      <c r="Y6" s="321"/>
      <c r="Z6" s="321"/>
      <c r="AA6" s="321"/>
      <c r="AB6" s="321"/>
      <c r="AC6" s="321"/>
      <c r="AD6" s="325"/>
    </row>
    <row r="7" spans="1:30" s="123" customFormat="1" ht="15" customHeight="1" x14ac:dyDescent="0.2">
      <c r="A7" s="336"/>
      <c r="B7" s="338"/>
      <c r="C7" s="305"/>
      <c r="D7" s="362"/>
      <c r="E7" s="320"/>
      <c r="F7" s="321"/>
      <c r="G7" s="321"/>
      <c r="H7" s="321"/>
      <c r="I7" s="321"/>
      <c r="J7" s="321"/>
      <c r="K7" s="321"/>
      <c r="L7" s="321"/>
      <c r="M7" s="321"/>
      <c r="N7" s="321"/>
      <c r="O7" s="321"/>
      <c r="P7" s="321"/>
      <c r="Q7" s="321"/>
      <c r="R7" s="320"/>
      <c r="S7" s="321"/>
      <c r="T7" s="321"/>
      <c r="U7" s="321"/>
      <c r="V7" s="321"/>
      <c r="W7" s="321"/>
      <c r="X7" s="321"/>
      <c r="Y7" s="321"/>
      <c r="Z7" s="321"/>
      <c r="AA7" s="321"/>
      <c r="AB7" s="321"/>
      <c r="AC7" s="321"/>
      <c r="AD7" s="325"/>
    </row>
    <row r="8" spans="1:30" s="123" customFormat="1" ht="15" customHeight="1" x14ac:dyDescent="0.2">
      <c r="A8" s="336"/>
      <c r="B8" s="338"/>
      <c r="C8" s="305"/>
      <c r="D8" s="362"/>
      <c r="E8" s="320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20"/>
      <c r="S8" s="321"/>
      <c r="T8" s="321"/>
      <c r="U8" s="321"/>
      <c r="V8" s="321"/>
      <c r="W8" s="321"/>
      <c r="X8" s="321"/>
      <c r="Y8" s="321"/>
      <c r="Z8" s="321"/>
      <c r="AA8" s="321"/>
      <c r="AB8" s="321"/>
      <c r="AC8" s="321"/>
      <c r="AD8" s="325"/>
    </row>
    <row r="9" spans="1:30" s="123" customFormat="1" ht="15.75" customHeight="1" thickBot="1" x14ac:dyDescent="0.25">
      <c r="A9" s="336"/>
      <c r="B9" s="338"/>
      <c r="C9" s="305"/>
      <c r="D9" s="362"/>
      <c r="E9" s="322"/>
      <c r="F9" s="323"/>
      <c r="G9" s="323"/>
      <c r="H9" s="323"/>
      <c r="I9" s="323"/>
      <c r="J9" s="323"/>
      <c r="K9" s="323"/>
      <c r="L9" s="323"/>
      <c r="M9" s="323"/>
      <c r="N9" s="323"/>
      <c r="O9" s="323"/>
      <c r="P9" s="323"/>
      <c r="Q9" s="323"/>
      <c r="R9" s="322"/>
      <c r="S9" s="323"/>
      <c r="T9" s="323"/>
      <c r="U9" s="323"/>
      <c r="V9" s="323"/>
      <c r="W9" s="323"/>
      <c r="X9" s="323"/>
      <c r="Y9" s="323"/>
      <c r="Z9" s="323"/>
      <c r="AA9" s="323"/>
      <c r="AB9" s="323"/>
      <c r="AC9" s="323"/>
      <c r="AD9" s="326"/>
    </row>
    <row r="10" spans="1:30" s="123" customFormat="1" ht="57.75" customHeight="1" thickBot="1" x14ac:dyDescent="0.25">
      <c r="A10" s="337"/>
      <c r="B10" s="306"/>
      <c r="C10" s="305"/>
      <c r="D10" s="363"/>
      <c r="E10" s="327" t="s">
        <v>332</v>
      </c>
      <c r="F10" s="327"/>
      <c r="G10" s="327"/>
      <c r="H10" s="327"/>
      <c r="I10" s="327"/>
      <c r="J10" s="327"/>
      <c r="K10" s="327"/>
      <c r="L10" s="327"/>
      <c r="M10" s="327"/>
      <c r="N10" s="327"/>
      <c r="O10" s="327"/>
      <c r="P10" s="327"/>
      <c r="Q10" s="327"/>
      <c r="R10" s="328" t="s">
        <v>333</v>
      </c>
      <c r="S10" s="327"/>
      <c r="T10" s="327"/>
      <c r="U10" s="327"/>
      <c r="V10" s="327"/>
      <c r="W10" s="327"/>
      <c r="X10" s="327"/>
      <c r="Y10" s="327"/>
      <c r="Z10" s="327"/>
      <c r="AA10" s="327"/>
      <c r="AB10" s="327"/>
      <c r="AC10" s="327"/>
      <c r="AD10" s="329"/>
    </row>
    <row r="11" spans="1:30" s="123" customFormat="1" ht="33" thickBot="1" x14ac:dyDescent="0.25">
      <c r="A11" s="132"/>
      <c r="B11" s="132"/>
      <c r="C11" s="306"/>
      <c r="D11" s="180" t="s">
        <v>188</v>
      </c>
      <c r="E11" s="133" t="s">
        <v>4</v>
      </c>
      <c r="F11" s="133" t="s">
        <v>5</v>
      </c>
      <c r="G11" s="133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3" t="s">
        <v>15</v>
      </c>
      <c r="Q11" s="133" t="s">
        <v>16</v>
      </c>
      <c r="R11" s="133" t="s">
        <v>4</v>
      </c>
      <c r="S11" s="133" t="s">
        <v>5</v>
      </c>
      <c r="T11" s="133" t="s">
        <v>6</v>
      </c>
      <c r="U11" s="133" t="s">
        <v>7</v>
      </c>
      <c r="V11" s="133" t="s">
        <v>8</v>
      </c>
      <c r="W11" s="133" t="s">
        <v>9</v>
      </c>
      <c r="X11" s="133" t="s">
        <v>10</v>
      </c>
      <c r="Y11" s="133" t="s">
        <v>11</v>
      </c>
      <c r="Z11" s="133" t="s">
        <v>12</v>
      </c>
      <c r="AA11" s="133" t="s">
        <v>13</v>
      </c>
      <c r="AB11" s="133" t="s">
        <v>14</v>
      </c>
      <c r="AC11" s="133" t="s">
        <v>15</v>
      </c>
      <c r="AD11" s="133" t="s">
        <v>16</v>
      </c>
    </row>
    <row r="12" spans="1:30" ht="15" thickBot="1" x14ac:dyDescent="0.25">
      <c r="A12" s="87" t="s">
        <v>52</v>
      </c>
      <c r="B12" s="165" t="s">
        <v>39</v>
      </c>
      <c r="C12" s="56"/>
      <c r="D12" s="181"/>
      <c r="E12" s="91">
        <f>IFERROR(VLOOKUP($B12,[1]NUM6!$H$3:$S$157,2,FALSE),0)</f>
        <v>190</v>
      </c>
      <c r="F12" s="91">
        <f>IFERROR(VLOOKUP($B12,[1]NUM6!$H$3:$S$157,3,FALSE),0)</f>
        <v>241</v>
      </c>
      <c r="G12" s="91">
        <f>IFERROR(VLOOKUP($B12,[1]NUM6!$H$3:$S$157,4,FALSE),0)</f>
        <v>363</v>
      </c>
      <c r="H12" s="91">
        <f>IFERROR(VLOOKUP($B12,[1]NUM6!$H$3:$S$157,5,FALSE),0)</f>
        <v>219</v>
      </c>
      <c r="I12" s="91">
        <f>IFERROR(VLOOKUP($B12,[1]NUM6!$H$3:$S$157,6,FALSE),0)</f>
        <v>312</v>
      </c>
      <c r="J12" s="91">
        <f>IFERROR(VLOOKUP($B12,[1]NUM6!$H$3:$S$157,7,FALSE),0)</f>
        <v>225</v>
      </c>
      <c r="K12" s="91">
        <f>IFERROR(VLOOKUP($B12,[1]NUM6!$H$3:$S$157,8,FALSE),0)</f>
        <v>366</v>
      </c>
      <c r="L12" s="91">
        <f>IFERROR(VLOOKUP($B12,[1]NUM6!$H$3:$S$157,9,FALSE),0)</f>
        <v>269</v>
      </c>
      <c r="M12" s="91">
        <f>IFERROR(VLOOKUP($B12,[1]NUM6!$H$3:$S$157,10,FALSE),0)</f>
        <v>457</v>
      </c>
      <c r="N12" s="91">
        <f>IFERROR(VLOOKUP($B12,[1]NUM6!$H$3:$S$157,11,FALSE),0)</f>
        <v>318</v>
      </c>
      <c r="O12" s="82"/>
      <c r="P12" s="82"/>
      <c r="Q12" s="13">
        <f t="shared" ref="Q12:Q61" si="0">SUM(E12:P12)</f>
        <v>2960</v>
      </c>
      <c r="R12" s="91">
        <f>VLOOKUP($B12,[1]DEN6!$H$3:$S$180,2,FALSE)</f>
        <v>1710</v>
      </c>
      <c r="S12" s="91">
        <f>VLOOKUP($B12,[1]DEN6!$H$3:$S$180,3,FALSE)</f>
        <v>1894</v>
      </c>
      <c r="T12" s="91">
        <f>VLOOKUP($B12,[1]DEN6!$H$3:$S$180,4,FALSE)</f>
        <v>2132</v>
      </c>
      <c r="U12" s="91">
        <f>VLOOKUP($B12,[1]DEN6!$H$3:$S$180,5,FALSE)</f>
        <v>1931</v>
      </c>
      <c r="V12" s="91">
        <f>VLOOKUP($B12,[1]DEN6!$H$3:$S$180,6,FALSE)</f>
        <v>1696</v>
      </c>
      <c r="W12" s="91">
        <f>VLOOKUP($B12,[1]DEN6!$H$3:$S$180,7,FALSE)</f>
        <v>1679</v>
      </c>
      <c r="X12" s="91">
        <f>VLOOKUP($B12,[1]DEN6!$H$3:$S$180,8,FALSE)</f>
        <v>1682</v>
      </c>
      <c r="Y12" s="91">
        <f>VLOOKUP($B12,[1]DEN6!$H$3:$S$180,9,FALSE)</f>
        <v>1587</v>
      </c>
      <c r="Z12" s="91">
        <f>VLOOKUP($B12,[1]DEN6!$H$3:$S$180,10,FALSE)</f>
        <v>1851</v>
      </c>
      <c r="AA12" s="91">
        <f>VLOOKUP($B12,[1]DEN6!$H$3:$S$180,11,FALSE)</f>
        <v>1605</v>
      </c>
      <c r="AB12" s="82"/>
      <c r="AC12" s="82"/>
      <c r="AD12" s="13">
        <f t="shared" ref="AD12:AD61" si="1">SUM(R12:AC12)</f>
        <v>17767</v>
      </c>
    </row>
    <row r="13" spans="1:30" ht="15" thickBot="1" x14ac:dyDescent="0.25">
      <c r="A13" s="87" t="s">
        <v>52</v>
      </c>
      <c r="B13" s="165" t="s">
        <v>40</v>
      </c>
      <c r="C13" s="56"/>
      <c r="D13" s="181"/>
      <c r="E13" s="91">
        <f>IFERROR(VLOOKUP($B13,[1]NUM6!$H$3:$S$157,2,FALSE),0)</f>
        <v>191</v>
      </c>
      <c r="F13" s="91">
        <f>IFERROR(VLOOKUP($B13,[1]NUM6!$H$3:$S$157,3,FALSE),0)</f>
        <v>208</v>
      </c>
      <c r="G13" s="91">
        <f>IFERROR(VLOOKUP($B13,[1]NUM6!$H$3:$S$157,4,FALSE),0)</f>
        <v>182</v>
      </c>
      <c r="H13" s="91">
        <f>IFERROR(VLOOKUP($B13,[1]NUM6!$H$3:$S$157,5,FALSE),0)</f>
        <v>159</v>
      </c>
      <c r="I13" s="91">
        <f>IFERROR(VLOOKUP($B13,[1]NUM6!$H$3:$S$157,6,FALSE),0)</f>
        <v>113</v>
      </c>
      <c r="J13" s="91">
        <f>IFERROR(VLOOKUP($B13,[1]NUM6!$H$3:$S$157,7,FALSE),0)</f>
        <v>90</v>
      </c>
      <c r="K13" s="91">
        <f>IFERROR(VLOOKUP($B13,[1]NUM6!$H$3:$S$157,8,FALSE),0)</f>
        <v>162</v>
      </c>
      <c r="L13" s="91">
        <f>IFERROR(VLOOKUP($B13,[1]NUM6!$H$3:$S$157,9,FALSE),0)</f>
        <v>157</v>
      </c>
      <c r="M13" s="91">
        <f>IFERROR(VLOOKUP($B13,[1]NUM6!$H$3:$S$157,10,FALSE),0)</f>
        <v>82</v>
      </c>
      <c r="N13" s="91">
        <f>IFERROR(VLOOKUP($B13,[1]NUM6!$H$3:$S$157,11,FALSE),0)</f>
        <v>142</v>
      </c>
      <c r="O13" s="94"/>
      <c r="P13" s="69"/>
      <c r="Q13" s="13">
        <f t="shared" si="0"/>
        <v>1486</v>
      </c>
      <c r="R13" s="91">
        <f>VLOOKUP($B13,[1]DEN6!$H$3:$S$180,2,FALSE)</f>
        <v>1864</v>
      </c>
      <c r="S13" s="91">
        <f>VLOOKUP($B13,[1]DEN6!$H$3:$S$180,3,FALSE)</f>
        <v>1858</v>
      </c>
      <c r="T13" s="91">
        <f>VLOOKUP($B13,[1]DEN6!$H$3:$S$180,4,FALSE)</f>
        <v>1546</v>
      </c>
      <c r="U13" s="91">
        <f>VLOOKUP($B13,[1]DEN6!$H$3:$S$180,5,FALSE)</f>
        <v>1451</v>
      </c>
      <c r="V13" s="91">
        <f>VLOOKUP($B13,[1]DEN6!$H$3:$S$180,6,FALSE)</f>
        <v>1724</v>
      </c>
      <c r="W13" s="91">
        <f>VLOOKUP($B13,[1]DEN6!$H$3:$S$180,7,FALSE)</f>
        <v>1596</v>
      </c>
      <c r="X13" s="91">
        <f>VLOOKUP($B13,[1]DEN6!$H$3:$S$180,8,FALSE)</f>
        <v>1953</v>
      </c>
      <c r="Y13" s="91">
        <f>VLOOKUP($B13,[1]DEN6!$H$3:$S$180,9,FALSE)</f>
        <v>2398</v>
      </c>
      <c r="Z13" s="91">
        <f>VLOOKUP($B13,[1]DEN6!$H$3:$S$180,10,FALSE)</f>
        <v>1812</v>
      </c>
      <c r="AA13" s="91">
        <f>VLOOKUP($B13,[1]DEN6!$H$3:$S$180,11,FALSE)</f>
        <v>2233</v>
      </c>
      <c r="AB13" s="69"/>
      <c r="AC13" s="69"/>
      <c r="AD13" s="13">
        <f t="shared" si="1"/>
        <v>18435</v>
      </c>
    </row>
    <row r="14" spans="1:30" ht="15" thickBot="1" x14ac:dyDescent="0.25">
      <c r="A14" s="87" t="s">
        <v>52</v>
      </c>
      <c r="B14" s="165" t="s">
        <v>41</v>
      </c>
      <c r="C14" s="56"/>
      <c r="D14" s="181"/>
      <c r="E14" s="91">
        <f>IFERROR(VLOOKUP($B14,[1]NUM6!$H$3:$S$157,2,FALSE),0)</f>
        <v>164</v>
      </c>
      <c r="F14" s="91">
        <f>IFERROR(VLOOKUP($B14,[1]NUM6!$H$3:$S$157,3,FALSE),0)</f>
        <v>224</v>
      </c>
      <c r="G14" s="91">
        <f>IFERROR(VLOOKUP($B14,[1]NUM6!$H$3:$S$157,4,FALSE),0)</f>
        <v>186</v>
      </c>
      <c r="H14" s="91">
        <f>IFERROR(VLOOKUP($B14,[1]NUM6!$H$3:$S$157,5,FALSE),0)</f>
        <v>140</v>
      </c>
      <c r="I14" s="91">
        <f>IFERROR(VLOOKUP($B14,[1]NUM6!$H$3:$S$157,6,FALSE),0)</f>
        <v>202</v>
      </c>
      <c r="J14" s="91">
        <f>IFERROR(VLOOKUP($B14,[1]NUM6!$H$3:$S$157,7,FALSE),0)</f>
        <v>159</v>
      </c>
      <c r="K14" s="91">
        <f>IFERROR(VLOOKUP($B14,[1]NUM6!$H$3:$S$157,8,FALSE),0)</f>
        <v>221</v>
      </c>
      <c r="L14" s="91">
        <f>IFERROR(VLOOKUP($B14,[1]NUM6!$H$3:$S$157,9,FALSE),0)</f>
        <v>144</v>
      </c>
      <c r="M14" s="91">
        <f>IFERROR(VLOOKUP($B14,[1]NUM6!$H$3:$S$157,10,FALSE),0)</f>
        <v>135</v>
      </c>
      <c r="N14" s="91">
        <f>IFERROR(VLOOKUP($B14,[1]NUM6!$H$3:$S$157,11,FALSE),0)</f>
        <v>205</v>
      </c>
      <c r="O14" s="94"/>
      <c r="P14" s="69"/>
      <c r="Q14" s="13">
        <f t="shared" si="0"/>
        <v>1780</v>
      </c>
      <c r="R14" s="91">
        <f>VLOOKUP($B14,[1]DEN6!$H$3:$S$180,2,FALSE)</f>
        <v>1873</v>
      </c>
      <c r="S14" s="91">
        <f>VLOOKUP($B14,[1]DEN6!$H$3:$S$180,3,FALSE)</f>
        <v>2128</v>
      </c>
      <c r="T14" s="91">
        <f>VLOOKUP($B14,[1]DEN6!$H$3:$S$180,4,FALSE)</f>
        <v>2688</v>
      </c>
      <c r="U14" s="91">
        <f>VLOOKUP($B14,[1]DEN6!$H$3:$S$180,5,FALSE)</f>
        <v>2041</v>
      </c>
      <c r="V14" s="91">
        <f>VLOOKUP($B14,[1]DEN6!$H$3:$S$180,6,FALSE)</f>
        <v>2227</v>
      </c>
      <c r="W14" s="91">
        <f>VLOOKUP($B14,[1]DEN6!$H$3:$S$180,7,FALSE)</f>
        <v>1983</v>
      </c>
      <c r="X14" s="91">
        <f>VLOOKUP($B14,[1]DEN6!$H$3:$S$180,8,FALSE)</f>
        <v>2283</v>
      </c>
      <c r="Y14" s="91">
        <f>VLOOKUP($B14,[1]DEN6!$H$3:$S$180,9,FALSE)</f>
        <v>2206</v>
      </c>
      <c r="Z14" s="91">
        <f>VLOOKUP($B14,[1]DEN6!$H$3:$S$180,10,FALSE)</f>
        <v>1619</v>
      </c>
      <c r="AA14" s="91">
        <f>VLOOKUP($B14,[1]DEN6!$H$3:$S$180,11,FALSE)</f>
        <v>1770</v>
      </c>
      <c r="AB14" s="69"/>
      <c r="AC14" s="69"/>
      <c r="AD14" s="13">
        <f t="shared" si="1"/>
        <v>20818</v>
      </c>
    </row>
    <row r="15" spans="1:30" ht="15" thickBot="1" x14ac:dyDescent="0.25">
      <c r="A15" s="87" t="s">
        <v>52</v>
      </c>
      <c r="B15" s="165" t="s">
        <v>42</v>
      </c>
      <c r="C15" s="56"/>
      <c r="D15" s="181"/>
      <c r="E15" s="91">
        <f>IFERROR(VLOOKUP($B15,[1]NUM6!$H$3:$S$157,2,FALSE),0)</f>
        <v>294</v>
      </c>
      <c r="F15" s="91">
        <f>IFERROR(VLOOKUP($B15,[1]NUM6!$H$3:$S$157,3,FALSE),0)</f>
        <v>251</v>
      </c>
      <c r="G15" s="91">
        <f>IFERROR(VLOOKUP($B15,[1]NUM6!$H$3:$S$157,4,FALSE),0)</f>
        <v>191</v>
      </c>
      <c r="H15" s="91">
        <f>IFERROR(VLOOKUP($B15,[1]NUM6!$H$3:$S$157,5,FALSE),0)</f>
        <v>197</v>
      </c>
      <c r="I15" s="91">
        <f>IFERROR(VLOOKUP($B15,[1]NUM6!$H$3:$S$157,6,FALSE),0)</f>
        <v>171</v>
      </c>
      <c r="J15" s="91">
        <f>IFERROR(VLOOKUP($B15,[1]NUM6!$H$3:$S$157,7,FALSE),0)</f>
        <v>164</v>
      </c>
      <c r="K15" s="91">
        <f>IFERROR(VLOOKUP($B15,[1]NUM6!$H$3:$S$157,8,FALSE),0)</f>
        <v>184</v>
      </c>
      <c r="L15" s="91">
        <f>IFERROR(VLOOKUP($B15,[1]NUM6!$H$3:$S$157,9,FALSE),0)</f>
        <v>180</v>
      </c>
      <c r="M15" s="91">
        <f>IFERROR(VLOOKUP($B15,[1]NUM6!$H$3:$S$157,10,FALSE),0)</f>
        <v>143</v>
      </c>
      <c r="N15" s="91">
        <f>IFERROR(VLOOKUP($B15,[1]NUM6!$H$3:$S$157,11,FALSE),0)</f>
        <v>176</v>
      </c>
      <c r="O15" s="94"/>
      <c r="P15" s="69"/>
      <c r="Q15" s="13">
        <f t="shared" si="0"/>
        <v>1951</v>
      </c>
      <c r="R15" s="91">
        <f>VLOOKUP($B15,[1]DEN6!$H$3:$S$180,2,FALSE)</f>
        <v>1783</v>
      </c>
      <c r="S15" s="91">
        <f>VLOOKUP($B15,[1]DEN6!$H$3:$S$180,3,FALSE)</f>
        <v>1635</v>
      </c>
      <c r="T15" s="91">
        <f>VLOOKUP($B15,[1]DEN6!$H$3:$S$180,4,FALSE)</f>
        <v>1759</v>
      </c>
      <c r="U15" s="91">
        <f>VLOOKUP($B15,[1]DEN6!$H$3:$S$180,5,FALSE)</f>
        <v>2228</v>
      </c>
      <c r="V15" s="91">
        <f>VLOOKUP($B15,[1]DEN6!$H$3:$S$180,6,FALSE)</f>
        <v>2441</v>
      </c>
      <c r="W15" s="91">
        <f>VLOOKUP($B15,[1]DEN6!$H$3:$S$180,7,FALSE)</f>
        <v>2090</v>
      </c>
      <c r="X15" s="91">
        <f>VLOOKUP($B15,[1]DEN6!$H$3:$S$180,8,FALSE)</f>
        <v>1906</v>
      </c>
      <c r="Y15" s="91">
        <f>VLOOKUP($B15,[1]DEN6!$H$3:$S$180,9,FALSE)</f>
        <v>2132</v>
      </c>
      <c r="Z15" s="91">
        <f>VLOOKUP($B15,[1]DEN6!$H$3:$S$180,10,FALSE)</f>
        <v>1746</v>
      </c>
      <c r="AA15" s="91">
        <f>VLOOKUP($B15,[1]DEN6!$H$3:$S$180,11,FALSE)</f>
        <v>2124</v>
      </c>
      <c r="AB15" s="69"/>
      <c r="AC15" s="69"/>
      <c r="AD15" s="13">
        <f t="shared" si="1"/>
        <v>19844</v>
      </c>
    </row>
    <row r="16" spans="1:30" ht="15" thickBot="1" x14ac:dyDescent="0.25">
      <c r="A16" s="87" t="s">
        <v>52</v>
      </c>
      <c r="B16" s="165" t="s">
        <v>43</v>
      </c>
      <c r="C16" s="59"/>
      <c r="D16" s="181"/>
      <c r="E16" s="91">
        <f>IFERROR(VLOOKUP($B16,[1]NUM6!$H$3:$S$157,2,FALSE),0)</f>
        <v>168</v>
      </c>
      <c r="F16" s="91">
        <f>IFERROR(VLOOKUP($B16,[1]NUM6!$H$3:$S$157,3,FALSE),0)</f>
        <v>221</v>
      </c>
      <c r="G16" s="91">
        <f>IFERROR(VLOOKUP($B16,[1]NUM6!$H$3:$S$157,4,FALSE),0)</f>
        <v>213</v>
      </c>
      <c r="H16" s="91">
        <f>IFERROR(VLOOKUP($B16,[1]NUM6!$H$3:$S$157,5,FALSE),0)</f>
        <v>132</v>
      </c>
      <c r="I16" s="91">
        <f>IFERROR(VLOOKUP($B16,[1]NUM6!$H$3:$S$157,6,FALSE),0)</f>
        <v>210</v>
      </c>
      <c r="J16" s="91">
        <f>IFERROR(VLOOKUP($B16,[1]NUM6!$H$3:$S$157,7,FALSE),0)</f>
        <v>258</v>
      </c>
      <c r="K16" s="91">
        <f>IFERROR(VLOOKUP($B16,[1]NUM6!$H$3:$S$157,8,FALSE),0)</f>
        <v>283</v>
      </c>
      <c r="L16" s="91">
        <f>IFERROR(VLOOKUP($B16,[1]NUM6!$H$3:$S$157,9,FALSE),0)</f>
        <v>182</v>
      </c>
      <c r="M16" s="91">
        <f>IFERROR(VLOOKUP($B16,[1]NUM6!$H$3:$S$157,10,FALSE),0)</f>
        <v>149</v>
      </c>
      <c r="N16" s="91">
        <f>IFERROR(VLOOKUP($B16,[1]NUM6!$H$3:$S$157,11,FALSE),0)</f>
        <v>218</v>
      </c>
      <c r="O16" s="94"/>
      <c r="P16" s="69"/>
      <c r="Q16" s="13">
        <f t="shared" si="0"/>
        <v>2034</v>
      </c>
      <c r="R16" s="91">
        <f>VLOOKUP($B16,[1]DEN6!$H$3:$S$180,2,FALSE)</f>
        <v>2012</v>
      </c>
      <c r="S16" s="91">
        <f>VLOOKUP($B16,[1]DEN6!$H$3:$S$180,3,FALSE)</f>
        <v>2276</v>
      </c>
      <c r="T16" s="91">
        <f>VLOOKUP($B16,[1]DEN6!$H$3:$S$180,4,FALSE)</f>
        <v>2657</v>
      </c>
      <c r="U16" s="91">
        <f>VLOOKUP($B16,[1]DEN6!$H$3:$S$180,5,FALSE)</f>
        <v>1905</v>
      </c>
      <c r="V16" s="91">
        <f>VLOOKUP($B16,[1]DEN6!$H$3:$S$180,6,FALSE)</f>
        <v>3371</v>
      </c>
      <c r="W16" s="91">
        <f>VLOOKUP($B16,[1]DEN6!$H$3:$S$180,7,FALSE)</f>
        <v>3501</v>
      </c>
      <c r="X16" s="91">
        <f>VLOOKUP($B16,[1]DEN6!$H$3:$S$180,8,FALSE)</f>
        <v>2758</v>
      </c>
      <c r="Y16" s="91">
        <f>VLOOKUP($B16,[1]DEN6!$H$3:$S$180,9,FALSE)</f>
        <v>2748</v>
      </c>
      <c r="Z16" s="91">
        <f>VLOOKUP($B16,[1]DEN6!$H$3:$S$180,10,FALSE)</f>
        <v>2138</v>
      </c>
      <c r="AA16" s="91">
        <f>VLOOKUP($B16,[1]DEN6!$H$3:$S$180,11,FALSE)</f>
        <v>2934</v>
      </c>
      <c r="AB16" s="69"/>
      <c r="AC16" s="69"/>
      <c r="AD16" s="13">
        <f t="shared" si="1"/>
        <v>26300</v>
      </c>
    </row>
    <row r="17" spans="1:30" ht="15" thickBot="1" x14ac:dyDescent="0.25">
      <c r="A17" s="87" t="s">
        <v>52</v>
      </c>
      <c r="B17" s="165" t="s">
        <v>44</v>
      </c>
      <c r="C17" s="56"/>
      <c r="D17" s="181"/>
      <c r="E17" s="91">
        <f>IFERROR(VLOOKUP($B17,[1]NUM6!$H$3:$S$157,2,FALSE),0)</f>
        <v>225</v>
      </c>
      <c r="F17" s="91">
        <f>IFERROR(VLOOKUP($B17,[1]NUM6!$H$3:$S$157,3,FALSE),0)</f>
        <v>209</v>
      </c>
      <c r="G17" s="91">
        <f>IFERROR(VLOOKUP($B17,[1]NUM6!$H$3:$S$157,4,FALSE),0)</f>
        <v>237</v>
      </c>
      <c r="H17" s="91">
        <f>IFERROR(VLOOKUP($B17,[1]NUM6!$H$3:$S$157,5,FALSE),0)</f>
        <v>152</v>
      </c>
      <c r="I17" s="91">
        <f>IFERROR(VLOOKUP($B17,[1]NUM6!$H$3:$S$157,6,FALSE),0)</f>
        <v>135</v>
      </c>
      <c r="J17" s="91">
        <f>IFERROR(VLOOKUP($B17,[1]NUM6!$H$3:$S$157,7,FALSE),0)</f>
        <v>179</v>
      </c>
      <c r="K17" s="91">
        <f>IFERROR(VLOOKUP($B17,[1]NUM6!$H$3:$S$157,8,FALSE),0)</f>
        <v>179</v>
      </c>
      <c r="L17" s="91">
        <f>IFERROR(VLOOKUP($B17,[1]NUM6!$H$3:$S$157,9,FALSE),0)</f>
        <v>157</v>
      </c>
      <c r="M17" s="91">
        <f>IFERROR(VLOOKUP($B17,[1]NUM6!$H$3:$S$157,10,FALSE),0)</f>
        <v>143</v>
      </c>
      <c r="N17" s="91">
        <f>IFERROR(VLOOKUP($B17,[1]NUM6!$H$3:$S$157,11,FALSE),0)</f>
        <v>194</v>
      </c>
      <c r="O17" s="94"/>
      <c r="P17" s="69"/>
      <c r="Q17" s="13">
        <f t="shared" si="0"/>
        <v>1810</v>
      </c>
      <c r="R17" s="91">
        <f>VLOOKUP($B17,[1]DEN6!$H$3:$S$180,2,FALSE)</f>
        <v>1556</v>
      </c>
      <c r="S17" s="91">
        <f>VLOOKUP($B17,[1]DEN6!$H$3:$S$180,3,FALSE)</f>
        <v>1284</v>
      </c>
      <c r="T17" s="91">
        <f>VLOOKUP($B17,[1]DEN6!$H$3:$S$180,4,FALSE)</f>
        <v>1561</v>
      </c>
      <c r="U17" s="91">
        <f>VLOOKUP($B17,[1]DEN6!$H$3:$S$180,5,FALSE)</f>
        <v>1066</v>
      </c>
      <c r="V17" s="91">
        <f>VLOOKUP($B17,[1]DEN6!$H$3:$S$180,6,FALSE)</f>
        <v>1705</v>
      </c>
      <c r="W17" s="91">
        <f>VLOOKUP($B17,[1]DEN6!$H$3:$S$180,7,FALSE)</f>
        <v>1585</v>
      </c>
      <c r="X17" s="91">
        <f>VLOOKUP($B17,[1]DEN6!$H$3:$S$180,8,FALSE)</f>
        <v>1767</v>
      </c>
      <c r="Y17" s="91">
        <f>VLOOKUP($B17,[1]DEN6!$H$3:$S$180,9,FALSE)</f>
        <v>1648</v>
      </c>
      <c r="Z17" s="91">
        <f>VLOOKUP($B17,[1]DEN6!$H$3:$S$180,10,FALSE)</f>
        <v>1340</v>
      </c>
      <c r="AA17" s="91">
        <f>VLOOKUP($B17,[1]DEN6!$H$3:$S$180,11,FALSE)</f>
        <v>1476</v>
      </c>
      <c r="AB17" s="69"/>
      <c r="AC17" s="69"/>
      <c r="AD17" s="13">
        <f t="shared" si="1"/>
        <v>14988</v>
      </c>
    </row>
    <row r="18" spans="1:30" ht="15" thickBot="1" x14ac:dyDescent="0.25">
      <c r="A18" s="87" t="s">
        <v>52</v>
      </c>
      <c r="B18" s="165" t="s">
        <v>45</v>
      </c>
      <c r="C18" s="56"/>
      <c r="D18" s="181"/>
      <c r="E18" s="91">
        <f>IFERROR(VLOOKUP($B18,[1]NUM6!$H$3:$S$157,2,FALSE),0)</f>
        <v>20</v>
      </c>
      <c r="F18" s="91">
        <f>IFERROR(VLOOKUP($B18,[1]NUM6!$H$3:$S$157,3,FALSE),0)</f>
        <v>31</v>
      </c>
      <c r="G18" s="91">
        <f>IFERROR(VLOOKUP($B18,[1]NUM6!$H$3:$S$157,4,FALSE),0)</f>
        <v>40</v>
      </c>
      <c r="H18" s="91">
        <f>IFERROR(VLOOKUP($B18,[1]NUM6!$H$3:$S$157,5,FALSE),0)</f>
        <v>34</v>
      </c>
      <c r="I18" s="91">
        <f>IFERROR(VLOOKUP($B18,[1]NUM6!$H$3:$S$157,6,FALSE),0)</f>
        <v>25</v>
      </c>
      <c r="J18" s="91">
        <f>IFERROR(VLOOKUP($B18,[1]NUM6!$H$3:$S$157,7,FALSE),0)</f>
        <v>29</v>
      </c>
      <c r="K18" s="91">
        <f>IFERROR(VLOOKUP($B18,[1]NUM6!$H$3:$S$157,8,FALSE),0)</f>
        <v>35</v>
      </c>
      <c r="L18" s="91">
        <f>IFERROR(VLOOKUP($B18,[1]NUM6!$H$3:$S$157,9,FALSE),0)</f>
        <v>31</v>
      </c>
      <c r="M18" s="91">
        <f>IFERROR(VLOOKUP($B18,[1]NUM6!$H$3:$S$157,10,FALSE),0)</f>
        <v>21</v>
      </c>
      <c r="N18" s="91">
        <f>IFERROR(VLOOKUP($B18,[1]NUM6!$H$3:$S$157,11,FALSE),0)</f>
        <v>17</v>
      </c>
      <c r="O18" s="94"/>
      <c r="P18" s="69"/>
      <c r="Q18" s="13">
        <f t="shared" si="0"/>
        <v>283</v>
      </c>
      <c r="R18" s="91">
        <f>VLOOKUP($B18,[1]DEN6!$H$3:$S$180,2,FALSE)</f>
        <v>218</v>
      </c>
      <c r="S18" s="91">
        <f>VLOOKUP($B18,[1]DEN6!$H$3:$S$180,3,FALSE)</f>
        <v>270</v>
      </c>
      <c r="T18" s="91">
        <f>VLOOKUP($B18,[1]DEN6!$H$3:$S$180,4,FALSE)</f>
        <v>415</v>
      </c>
      <c r="U18" s="91">
        <f>VLOOKUP($B18,[1]DEN6!$H$3:$S$180,5,FALSE)</f>
        <v>231</v>
      </c>
      <c r="V18" s="91">
        <f>VLOOKUP($B18,[1]DEN6!$H$3:$S$180,6,FALSE)</f>
        <v>287</v>
      </c>
      <c r="W18" s="91">
        <f>VLOOKUP($B18,[1]DEN6!$H$3:$S$180,7,FALSE)</f>
        <v>296</v>
      </c>
      <c r="X18" s="91">
        <f>VLOOKUP($B18,[1]DEN6!$H$3:$S$180,8,FALSE)</f>
        <v>373</v>
      </c>
      <c r="Y18" s="91">
        <f>VLOOKUP($B18,[1]DEN6!$H$3:$S$180,9,FALSE)</f>
        <v>324</v>
      </c>
      <c r="Z18" s="91">
        <f>VLOOKUP($B18,[1]DEN6!$H$3:$S$180,10,FALSE)</f>
        <v>226</v>
      </c>
      <c r="AA18" s="91">
        <f>VLOOKUP($B18,[1]DEN6!$H$3:$S$180,11,FALSE)</f>
        <v>225</v>
      </c>
      <c r="AB18" s="69"/>
      <c r="AC18" s="69"/>
      <c r="AD18" s="13">
        <f t="shared" si="1"/>
        <v>2865</v>
      </c>
    </row>
    <row r="19" spans="1:30" ht="15" thickBot="1" x14ac:dyDescent="0.25">
      <c r="A19" s="87" t="s">
        <v>52</v>
      </c>
      <c r="B19" s="165" t="s">
        <v>46</v>
      </c>
      <c r="C19" s="56"/>
      <c r="D19" s="181"/>
      <c r="E19" s="91">
        <f>IFERROR(VLOOKUP($B19,[1]NUM6!$H$3:$S$157,2,FALSE),0)</f>
        <v>8</v>
      </c>
      <c r="F19" s="91">
        <f>IFERROR(VLOOKUP($B19,[1]NUM6!$H$3:$S$157,3,FALSE),0)</f>
        <v>2</v>
      </c>
      <c r="G19" s="91">
        <f>IFERROR(VLOOKUP($B19,[1]NUM6!$H$3:$S$157,4,FALSE),0)</f>
        <v>7</v>
      </c>
      <c r="H19" s="91">
        <f>IFERROR(VLOOKUP($B19,[1]NUM6!$H$3:$S$157,5,FALSE),0)</f>
        <v>1</v>
      </c>
      <c r="I19" s="91">
        <f>IFERROR(VLOOKUP($B19,[1]NUM6!$H$3:$S$157,6,FALSE),0)</f>
        <v>0</v>
      </c>
      <c r="J19" s="91">
        <f>IFERROR(VLOOKUP($B19,[1]NUM6!$H$3:$S$157,7,FALSE),0)</f>
        <v>7</v>
      </c>
      <c r="K19" s="91">
        <f>IFERROR(VLOOKUP($B19,[1]NUM6!$H$3:$S$157,8,FALSE),0)</f>
        <v>10</v>
      </c>
      <c r="L19" s="91">
        <f>IFERROR(VLOOKUP($B19,[1]NUM6!$H$3:$S$157,9,FALSE),0)</f>
        <v>6</v>
      </c>
      <c r="M19" s="91">
        <f>IFERROR(VLOOKUP($B19,[1]NUM6!$H$3:$S$157,10,FALSE),0)</f>
        <v>6</v>
      </c>
      <c r="N19" s="91">
        <f>IFERROR(VLOOKUP($B19,[1]NUM6!$H$3:$S$157,11,FALSE),0)</f>
        <v>3</v>
      </c>
      <c r="O19" s="69"/>
      <c r="P19" s="69"/>
      <c r="Q19" s="13">
        <f t="shared" si="0"/>
        <v>50</v>
      </c>
      <c r="R19" s="91">
        <f>VLOOKUP($B19,[1]DEN6!$H$3:$S$180,2,FALSE)</f>
        <v>27</v>
      </c>
      <c r="S19" s="91">
        <f>VLOOKUP($B19,[1]DEN6!$H$3:$S$180,3,FALSE)</f>
        <v>48</v>
      </c>
      <c r="T19" s="91">
        <f>VLOOKUP($B19,[1]DEN6!$H$3:$S$180,4,FALSE)</f>
        <v>61</v>
      </c>
      <c r="U19" s="91">
        <f>VLOOKUP($B19,[1]DEN6!$H$3:$S$180,5,FALSE)</f>
        <v>29</v>
      </c>
      <c r="V19" s="91">
        <f>VLOOKUP($B19,[1]DEN6!$H$3:$S$180,6,FALSE)</f>
        <v>42</v>
      </c>
      <c r="W19" s="91">
        <f>VLOOKUP($B19,[1]DEN6!$H$3:$S$180,7,FALSE)</f>
        <v>48</v>
      </c>
      <c r="X19" s="91">
        <f>VLOOKUP($B19,[1]DEN6!$H$3:$S$180,8,FALSE)</f>
        <v>50</v>
      </c>
      <c r="Y19" s="91">
        <f>VLOOKUP($B19,[1]DEN6!$H$3:$S$180,9,FALSE)</f>
        <v>45</v>
      </c>
      <c r="Z19" s="91">
        <f>VLOOKUP($B19,[1]DEN6!$H$3:$S$180,10,FALSE)</f>
        <v>25</v>
      </c>
      <c r="AA19" s="91">
        <f>VLOOKUP($B19,[1]DEN6!$H$3:$S$180,11,FALSE)</f>
        <v>32</v>
      </c>
      <c r="AB19" s="69"/>
      <c r="AC19" s="69"/>
      <c r="AD19" s="13">
        <f t="shared" si="1"/>
        <v>407</v>
      </c>
    </row>
    <row r="20" spans="1:30" ht="15" thickBot="1" x14ac:dyDescent="0.25">
      <c r="A20" s="87" t="s">
        <v>52</v>
      </c>
      <c r="B20" s="165" t="s">
        <v>47</v>
      </c>
      <c r="C20" s="56"/>
      <c r="D20" s="181"/>
      <c r="E20" s="91">
        <f>IFERROR(VLOOKUP($B20,[1]NUM6!$H$3:$S$157,2,FALSE),0)</f>
        <v>3</v>
      </c>
      <c r="F20" s="91">
        <f>IFERROR(VLOOKUP($B20,[1]NUM6!$H$3:$S$157,3,FALSE),0)</f>
        <v>7</v>
      </c>
      <c r="G20" s="91">
        <f>IFERROR(VLOOKUP($B20,[1]NUM6!$H$3:$S$157,4,FALSE),0)</f>
        <v>3</v>
      </c>
      <c r="H20" s="91">
        <f>IFERROR(VLOOKUP($B20,[1]NUM6!$H$3:$S$157,5,FALSE),0)</f>
        <v>11</v>
      </c>
      <c r="I20" s="91">
        <f>IFERROR(VLOOKUP($B20,[1]NUM6!$H$3:$S$157,6,FALSE),0)</f>
        <v>2</v>
      </c>
      <c r="J20" s="91">
        <f>IFERROR(VLOOKUP($B20,[1]NUM6!$H$3:$S$157,7,FALSE),0)</f>
        <v>9</v>
      </c>
      <c r="K20" s="91">
        <f>IFERROR(VLOOKUP($B20,[1]NUM6!$H$3:$S$157,8,FALSE),0)</f>
        <v>10</v>
      </c>
      <c r="L20" s="91">
        <f>IFERROR(VLOOKUP($B20,[1]NUM6!$H$3:$S$157,9,FALSE),0)</f>
        <v>9</v>
      </c>
      <c r="M20" s="91">
        <f>IFERROR(VLOOKUP($B20,[1]NUM6!$H$3:$S$157,10,FALSE),0)</f>
        <v>2</v>
      </c>
      <c r="N20" s="91">
        <f>IFERROR(VLOOKUP($B20,[1]NUM6!$H$3:$S$157,11,FALSE),0)</f>
        <v>7</v>
      </c>
      <c r="O20" s="69"/>
      <c r="P20" s="69"/>
      <c r="Q20" s="13">
        <f t="shared" si="0"/>
        <v>63</v>
      </c>
      <c r="R20" s="91">
        <f>VLOOKUP($B20,[1]DEN6!$H$3:$S$180,2,FALSE)</f>
        <v>43</v>
      </c>
      <c r="S20" s="91">
        <f>VLOOKUP($B20,[1]DEN6!$H$3:$S$180,3,FALSE)</f>
        <v>30</v>
      </c>
      <c r="T20" s="91">
        <f>VLOOKUP($B20,[1]DEN6!$H$3:$S$180,4,FALSE)</f>
        <v>37</v>
      </c>
      <c r="U20" s="91">
        <f>VLOOKUP($B20,[1]DEN6!$H$3:$S$180,5,FALSE)</f>
        <v>35</v>
      </c>
      <c r="V20" s="91">
        <f>VLOOKUP($B20,[1]DEN6!$H$3:$S$180,6,FALSE)</f>
        <v>40</v>
      </c>
      <c r="W20" s="91">
        <f>VLOOKUP($B20,[1]DEN6!$H$3:$S$180,7,FALSE)</f>
        <v>45</v>
      </c>
      <c r="X20" s="91">
        <f>VLOOKUP($B20,[1]DEN6!$H$3:$S$180,8,FALSE)</f>
        <v>26</v>
      </c>
      <c r="Y20" s="91">
        <f>VLOOKUP($B20,[1]DEN6!$H$3:$S$180,9,FALSE)</f>
        <v>56</v>
      </c>
      <c r="Z20" s="91">
        <f>VLOOKUP($B20,[1]DEN6!$H$3:$S$180,10,FALSE)</f>
        <v>36</v>
      </c>
      <c r="AA20" s="91">
        <f>VLOOKUP($B20,[1]DEN6!$H$3:$S$180,11,FALSE)</f>
        <v>36</v>
      </c>
      <c r="AB20" s="69"/>
      <c r="AC20" s="69"/>
      <c r="AD20" s="13">
        <f t="shared" si="1"/>
        <v>384</v>
      </c>
    </row>
    <row r="21" spans="1:30" ht="15" thickBot="1" x14ac:dyDescent="0.25">
      <c r="A21" s="87" t="s">
        <v>52</v>
      </c>
      <c r="B21" s="165" t="s">
        <v>48</v>
      </c>
      <c r="C21" s="60"/>
      <c r="D21" s="181"/>
      <c r="E21" s="91">
        <f>IFERROR(VLOOKUP($B21,[1]NUM6!$H$3:$S$157,2,FALSE),0)</f>
        <v>6</v>
      </c>
      <c r="F21" s="91">
        <f>IFERROR(VLOOKUP($B21,[1]NUM6!$H$3:$S$157,3,FALSE),0)</f>
        <v>11</v>
      </c>
      <c r="G21" s="91">
        <f>IFERROR(VLOOKUP($B21,[1]NUM6!$H$3:$S$157,4,FALSE),0)</f>
        <v>9</v>
      </c>
      <c r="H21" s="91">
        <f>IFERROR(VLOOKUP($B21,[1]NUM6!$H$3:$S$157,5,FALSE),0)</f>
        <v>5</v>
      </c>
      <c r="I21" s="91">
        <f>IFERROR(VLOOKUP($B21,[1]NUM6!$H$3:$S$157,6,FALSE),0)</f>
        <v>0</v>
      </c>
      <c r="J21" s="91">
        <f>IFERROR(VLOOKUP($B21,[1]NUM6!$H$3:$S$157,7,FALSE),0)</f>
        <v>4</v>
      </c>
      <c r="K21" s="91">
        <f>IFERROR(VLOOKUP($B21,[1]NUM6!$H$3:$S$157,8,FALSE),0)</f>
        <v>6</v>
      </c>
      <c r="L21" s="91">
        <f>IFERROR(VLOOKUP($B21,[1]NUM6!$H$3:$S$157,9,FALSE),0)</f>
        <v>3</v>
      </c>
      <c r="M21" s="91">
        <f>IFERROR(VLOOKUP($B21,[1]NUM6!$H$3:$S$157,10,FALSE),0)</f>
        <v>0</v>
      </c>
      <c r="N21" s="91">
        <f>IFERROR(VLOOKUP($B21,[1]NUM6!$H$3:$S$157,11,FALSE),0)</f>
        <v>11</v>
      </c>
      <c r="O21" s="69"/>
      <c r="P21" s="69"/>
      <c r="Q21" s="13">
        <f t="shared" si="0"/>
        <v>55</v>
      </c>
      <c r="R21" s="91">
        <f>VLOOKUP($B21,[1]DEN6!$H$3:$S$180,2,FALSE)</f>
        <v>34</v>
      </c>
      <c r="S21" s="91">
        <f>VLOOKUP($B21,[1]DEN6!$H$3:$S$180,3,FALSE)</f>
        <v>43</v>
      </c>
      <c r="T21" s="91">
        <f>VLOOKUP($B21,[1]DEN6!$H$3:$S$180,4,FALSE)</f>
        <v>70</v>
      </c>
      <c r="U21" s="91">
        <f>VLOOKUP($B21,[1]DEN6!$H$3:$S$180,5,FALSE)</f>
        <v>49</v>
      </c>
      <c r="V21" s="91">
        <f>VLOOKUP($B21,[1]DEN6!$H$3:$S$180,6,FALSE)</f>
        <v>19</v>
      </c>
      <c r="W21" s="91">
        <f>VLOOKUP($B21,[1]DEN6!$H$3:$S$180,7,FALSE)</f>
        <v>45</v>
      </c>
      <c r="X21" s="91">
        <f>VLOOKUP($B21,[1]DEN6!$H$3:$S$180,8,FALSE)</f>
        <v>48</v>
      </c>
      <c r="Y21" s="91">
        <f>VLOOKUP($B21,[1]DEN6!$H$3:$S$180,9,FALSE)</f>
        <v>39</v>
      </c>
      <c r="Z21" s="91">
        <f>VLOOKUP($B21,[1]DEN6!$H$3:$S$180,10,FALSE)</f>
        <v>11</v>
      </c>
      <c r="AA21" s="91">
        <f>VLOOKUP($B21,[1]DEN6!$H$3:$S$180,11,FALSE)</f>
        <v>34</v>
      </c>
      <c r="AB21" s="69"/>
      <c r="AC21" s="69"/>
      <c r="AD21" s="13">
        <f t="shared" si="1"/>
        <v>392</v>
      </c>
    </row>
    <row r="22" spans="1:30" ht="15" thickBot="1" x14ac:dyDescent="0.25">
      <c r="A22" s="87" t="s">
        <v>52</v>
      </c>
      <c r="B22" s="165" t="s">
        <v>49</v>
      </c>
      <c r="C22" s="56"/>
      <c r="D22" s="181"/>
      <c r="E22" s="91">
        <f>IFERROR(VLOOKUP($B22,[1]NUM6!$H$3:$S$157,2,FALSE),0)</f>
        <v>25</v>
      </c>
      <c r="F22" s="91">
        <f>IFERROR(VLOOKUP($B22,[1]NUM6!$H$3:$S$157,3,FALSE),0)</f>
        <v>9</v>
      </c>
      <c r="G22" s="91">
        <f>IFERROR(VLOOKUP($B22,[1]NUM6!$H$3:$S$157,4,FALSE),0)</f>
        <v>11</v>
      </c>
      <c r="H22" s="91">
        <f>IFERROR(VLOOKUP($B22,[1]NUM6!$H$3:$S$157,5,FALSE),0)</f>
        <v>11</v>
      </c>
      <c r="I22" s="91">
        <f>IFERROR(VLOOKUP($B22,[1]NUM6!$H$3:$S$157,6,FALSE),0)</f>
        <v>18</v>
      </c>
      <c r="J22" s="91">
        <f>IFERROR(VLOOKUP($B22,[1]NUM6!$H$3:$S$157,7,FALSE),0)</f>
        <v>25</v>
      </c>
      <c r="K22" s="91">
        <f>IFERROR(VLOOKUP($B22,[1]NUM6!$H$3:$S$157,8,FALSE),0)</f>
        <v>15</v>
      </c>
      <c r="L22" s="91">
        <f>IFERROR(VLOOKUP($B22,[1]NUM6!$H$3:$S$157,9,FALSE),0)</f>
        <v>5</v>
      </c>
      <c r="M22" s="91">
        <f>IFERROR(VLOOKUP($B22,[1]NUM6!$H$3:$S$157,10,FALSE),0)</f>
        <v>9</v>
      </c>
      <c r="N22" s="91">
        <f>IFERROR(VLOOKUP($B22,[1]NUM6!$H$3:$S$157,11,FALSE),0)</f>
        <v>38</v>
      </c>
      <c r="O22" s="69"/>
      <c r="P22" s="69"/>
      <c r="Q22" s="13">
        <f t="shared" si="0"/>
        <v>166</v>
      </c>
      <c r="R22" s="91">
        <f>VLOOKUP($B22,[1]DEN6!$H$3:$S$180,2,FALSE)</f>
        <v>470</v>
      </c>
      <c r="S22" s="91">
        <f>VLOOKUP($B22,[1]DEN6!$H$3:$S$180,3,FALSE)</f>
        <v>447</v>
      </c>
      <c r="T22" s="91">
        <f>VLOOKUP($B22,[1]DEN6!$H$3:$S$180,4,FALSE)</f>
        <v>459</v>
      </c>
      <c r="U22" s="91">
        <f>VLOOKUP($B22,[1]DEN6!$H$3:$S$180,5,FALSE)</f>
        <v>331</v>
      </c>
      <c r="V22" s="91">
        <f>VLOOKUP($B22,[1]DEN6!$H$3:$S$180,6,FALSE)</f>
        <v>308</v>
      </c>
      <c r="W22" s="91">
        <f>VLOOKUP($B22,[1]DEN6!$H$3:$S$180,7,FALSE)</f>
        <v>377</v>
      </c>
      <c r="X22" s="91">
        <f>VLOOKUP($B22,[1]DEN6!$H$3:$S$180,8,FALSE)</f>
        <v>311</v>
      </c>
      <c r="Y22" s="91">
        <f>VLOOKUP($B22,[1]DEN6!$H$3:$S$180,9,FALSE)</f>
        <v>213</v>
      </c>
      <c r="Z22" s="91">
        <f>VLOOKUP($B22,[1]DEN6!$H$3:$S$180,10,FALSE)</f>
        <v>210</v>
      </c>
      <c r="AA22" s="91">
        <f>VLOOKUP($B22,[1]DEN6!$H$3:$S$180,11,FALSE)</f>
        <v>187</v>
      </c>
      <c r="AB22" s="69"/>
      <c r="AC22" s="69"/>
      <c r="AD22" s="13">
        <f t="shared" si="1"/>
        <v>3313</v>
      </c>
    </row>
    <row r="23" spans="1:30" ht="15" thickBot="1" x14ac:dyDescent="0.25">
      <c r="A23" s="87" t="s">
        <v>52</v>
      </c>
      <c r="B23" s="165" t="s">
        <v>50</v>
      </c>
      <c r="C23" s="56"/>
      <c r="D23" s="181"/>
      <c r="E23" s="91">
        <f>IFERROR(VLOOKUP($B23,[1]NUM6!$H$3:$S$157,2,FALSE),0)</f>
        <v>4</v>
      </c>
      <c r="F23" s="91">
        <f>IFERROR(VLOOKUP($B23,[1]NUM6!$H$3:$S$157,3,FALSE),0)</f>
        <v>6</v>
      </c>
      <c r="G23" s="91">
        <f>IFERROR(VLOOKUP($B23,[1]NUM6!$H$3:$S$157,4,FALSE),0)</f>
        <v>30</v>
      </c>
      <c r="H23" s="91">
        <f>IFERROR(VLOOKUP($B23,[1]NUM6!$H$3:$S$157,5,FALSE),0)</f>
        <v>7</v>
      </c>
      <c r="I23" s="91">
        <f>IFERROR(VLOOKUP($B23,[1]NUM6!$H$3:$S$157,6,FALSE),0)</f>
        <v>12</v>
      </c>
      <c r="J23" s="91">
        <f>IFERROR(VLOOKUP($B23,[1]NUM6!$H$3:$S$157,7,FALSE),0)</f>
        <v>4</v>
      </c>
      <c r="K23" s="91">
        <f>IFERROR(VLOOKUP($B23,[1]NUM6!$H$3:$S$157,8,FALSE),0)</f>
        <v>5</v>
      </c>
      <c r="L23" s="91">
        <f>IFERROR(VLOOKUP($B23,[1]NUM6!$H$3:$S$157,9,FALSE),0)</f>
        <v>5</v>
      </c>
      <c r="M23" s="91">
        <f>IFERROR(VLOOKUP($B23,[1]NUM6!$H$3:$S$157,10,FALSE),0)</f>
        <v>0</v>
      </c>
      <c r="N23" s="91">
        <f>IFERROR(VLOOKUP($B23,[1]NUM6!$H$3:$S$157,11,FALSE),0)</f>
        <v>0</v>
      </c>
      <c r="O23" s="69"/>
      <c r="P23" s="69"/>
      <c r="Q23" s="13">
        <f t="shared" si="0"/>
        <v>73</v>
      </c>
      <c r="R23" s="91">
        <f>VLOOKUP($B23,[1]DEN6!$H$3:$S$180,2,FALSE)</f>
        <v>119</v>
      </c>
      <c r="S23" s="91">
        <f>VLOOKUP($B23,[1]DEN6!$H$3:$S$180,3,FALSE)</f>
        <v>52</v>
      </c>
      <c r="T23" s="91">
        <f>VLOOKUP($B23,[1]DEN6!$H$3:$S$180,4,FALSE)</f>
        <v>153</v>
      </c>
      <c r="U23" s="91">
        <f>VLOOKUP($B23,[1]DEN6!$H$3:$S$180,5,FALSE)</f>
        <v>93</v>
      </c>
      <c r="V23" s="91">
        <f>VLOOKUP($B23,[1]DEN6!$H$3:$S$180,6,FALSE)</f>
        <v>159</v>
      </c>
      <c r="W23" s="91">
        <f>VLOOKUP($B23,[1]DEN6!$H$3:$S$180,7,FALSE)</f>
        <v>95</v>
      </c>
      <c r="X23" s="91">
        <f>VLOOKUP($B23,[1]DEN6!$H$3:$S$180,8,FALSE)</f>
        <v>93</v>
      </c>
      <c r="Y23" s="91">
        <f>VLOOKUP($B23,[1]DEN6!$H$3:$S$180,9,FALSE)</f>
        <v>35</v>
      </c>
      <c r="Z23" s="91">
        <f>VLOOKUP($B23,[1]DEN6!$H$3:$S$180,10,FALSE)</f>
        <v>90</v>
      </c>
      <c r="AA23" s="91">
        <f>VLOOKUP($B23,[1]DEN6!$H$3:$S$180,11,FALSE)</f>
        <v>60</v>
      </c>
      <c r="AB23" s="69"/>
      <c r="AC23" s="69"/>
      <c r="AD23" s="13">
        <f t="shared" si="1"/>
        <v>949</v>
      </c>
    </row>
    <row r="24" spans="1:30" ht="15" thickBot="1" x14ac:dyDescent="0.25">
      <c r="A24" s="87" t="s">
        <v>52</v>
      </c>
      <c r="B24" s="165" t="s">
        <v>51</v>
      </c>
      <c r="C24" s="56"/>
      <c r="D24" s="181"/>
      <c r="E24" s="91">
        <f>IFERROR(VLOOKUP($B24,[1]NUM6!$H$3:$S$157,2,FALSE),0)</f>
        <v>39</v>
      </c>
      <c r="F24" s="91">
        <f>IFERROR(VLOOKUP($B24,[1]NUM6!$H$3:$S$157,3,FALSE),0)</f>
        <v>37</v>
      </c>
      <c r="G24" s="91">
        <f>IFERROR(VLOOKUP($B24,[1]NUM6!$H$3:$S$157,4,FALSE),0)</f>
        <v>52</v>
      </c>
      <c r="H24" s="91">
        <f>IFERROR(VLOOKUP($B24,[1]NUM6!$H$3:$S$157,5,FALSE),0)</f>
        <v>0</v>
      </c>
      <c r="I24" s="91">
        <f>IFERROR(VLOOKUP($B24,[1]NUM6!$H$3:$S$157,6,FALSE),0)</f>
        <v>29</v>
      </c>
      <c r="J24" s="91">
        <f>IFERROR(VLOOKUP($B24,[1]NUM6!$H$3:$S$157,7,FALSE),0)</f>
        <v>21</v>
      </c>
      <c r="K24" s="91">
        <f>IFERROR(VLOOKUP($B24,[1]NUM6!$H$3:$S$157,8,FALSE),0)</f>
        <v>14</v>
      </c>
      <c r="L24" s="91">
        <f>IFERROR(VLOOKUP($B24,[1]NUM6!$H$3:$S$157,9,FALSE),0)</f>
        <v>25</v>
      </c>
      <c r="M24" s="91">
        <f>IFERROR(VLOOKUP($B24,[1]NUM6!$H$3:$S$157,10,FALSE),0)</f>
        <v>18</v>
      </c>
      <c r="N24" s="91">
        <f>IFERROR(VLOOKUP($B24,[1]NUM6!$H$3:$S$157,11,FALSE),0)</f>
        <v>17</v>
      </c>
      <c r="O24" s="69"/>
      <c r="P24" s="69"/>
      <c r="Q24" s="13">
        <f t="shared" si="0"/>
        <v>252</v>
      </c>
      <c r="R24" s="91">
        <f>VLOOKUP($B24,[1]DEN6!$H$3:$S$180,2,FALSE)</f>
        <v>285</v>
      </c>
      <c r="S24" s="91">
        <f>VLOOKUP($B24,[1]DEN6!$H$3:$S$180,3,FALSE)</f>
        <v>210</v>
      </c>
      <c r="T24" s="91">
        <f>VLOOKUP($B24,[1]DEN6!$H$3:$S$180,4,FALSE)</f>
        <v>333</v>
      </c>
      <c r="U24" s="91">
        <f>VLOOKUP($B24,[1]DEN6!$H$3:$S$180,5,FALSE)</f>
        <v>197</v>
      </c>
      <c r="V24" s="91">
        <f>VLOOKUP($B24,[1]DEN6!$H$3:$S$180,6,FALSE)</f>
        <v>172</v>
      </c>
      <c r="W24" s="91">
        <f>VLOOKUP($B24,[1]DEN6!$H$3:$S$180,7,FALSE)</f>
        <v>195</v>
      </c>
      <c r="X24" s="91">
        <f>VLOOKUP($B24,[1]DEN6!$H$3:$S$180,8,FALSE)</f>
        <v>192</v>
      </c>
      <c r="Y24" s="91">
        <f>VLOOKUP($B24,[1]DEN6!$H$3:$S$180,9,FALSE)</f>
        <v>141</v>
      </c>
      <c r="Z24" s="91">
        <f>VLOOKUP($B24,[1]DEN6!$H$3:$S$180,10,FALSE)</f>
        <v>154</v>
      </c>
      <c r="AA24" s="91">
        <f>VLOOKUP($B24,[1]DEN6!$H$3:$S$180,11,FALSE)</f>
        <v>142</v>
      </c>
      <c r="AB24" s="69"/>
      <c r="AC24" s="69"/>
      <c r="AD24" s="13">
        <f>SUM(R24:AC24)</f>
        <v>2021</v>
      </c>
    </row>
    <row r="25" spans="1:30" ht="15" thickBot="1" x14ac:dyDescent="0.25">
      <c r="A25" s="333" t="s">
        <v>174</v>
      </c>
      <c r="B25" s="334"/>
      <c r="C25" s="250">
        <f>Metas!J89/D25</f>
        <v>1.0902725376260987</v>
      </c>
      <c r="D25" s="15">
        <f>+Q25/AD25</f>
        <v>0.10089272510760178</v>
      </c>
      <c r="E25" s="70">
        <f t="shared" ref="E25:H25" si="2">SUM(E12:E24)</f>
        <v>1337</v>
      </c>
      <c r="F25" s="70">
        <f t="shared" si="2"/>
        <v>1457</v>
      </c>
      <c r="G25" s="70">
        <f t="shared" si="2"/>
        <v>1524</v>
      </c>
      <c r="H25" s="70">
        <f t="shared" si="2"/>
        <v>1068</v>
      </c>
      <c r="I25" s="70">
        <f t="shared" ref="I25:J25" si="3">SUM(I12:I24)</f>
        <v>1229</v>
      </c>
      <c r="J25" s="70">
        <f t="shared" si="3"/>
        <v>1174</v>
      </c>
      <c r="K25" s="70">
        <f t="shared" ref="K25:L25" si="4">SUM(K12:K24)</f>
        <v>1490</v>
      </c>
      <c r="L25" s="70">
        <f t="shared" si="4"/>
        <v>1173</v>
      </c>
      <c r="M25" s="70">
        <f t="shared" ref="M25:N25" si="5">SUM(M12:M24)</f>
        <v>1165</v>
      </c>
      <c r="N25" s="70">
        <f t="shared" si="5"/>
        <v>1346</v>
      </c>
      <c r="O25" s="70">
        <f t="shared" ref="O25:AC25" si="6">SUM(O12:O24)</f>
        <v>0</v>
      </c>
      <c r="P25" s="70">
        <f t="shared" si="6"/>
        <v>0</v>
      </c>
      <c r="Q25" s="10">
        <f>SUM(Q12:Q24)</f>
        <v>12963</v>
      </c>
      <c r="R25" s="70">
        <f>SUM(R12:R24)</f>
        <v>11994</v>
      </c>
      <c r="S25" s="70">
        <f t="shared" si="6"/>
        <v>12175</v>
      </c>
      <c r="T25" s="70">
        <f t="shared" si="6"/>
        <v>13871</v>
      </c>
      <c r="U25" s="70">
        <f t="shared" si="6"/>
        <v>11587</v>
      </c>
      <c r="V25" s="70">
        <f t="shared" ref="V25:W25" si="7">SUM(V12:V24)</f>
        <v>14191</v>
      </c>
      <c r="W25" s="70">
        <f t="shared" si="7"/>
        <v>13535</v>
      </c>
      <c r="X25" s="70">
        <f t="shared" ref="X25:Y25" si="8">SUM(X12:X24)</f>
        <v>13442</v>
      </c>
      <c r="Y25" s="70">
        <f t="shared" si="8"/>
        <v>13572</v>
      </c>
      <c r="Z25" s="70">
        <f t="shared" ref="Z25:AA25" si="9">SUM(Z12:Z24)</f>
        <v>11258</v>
      </c>
      <c r="AA25" s="70">
        <f t="shared" si="9"/>
        <v>12858</v>
      </c>
      <c r="AB25" s="70">
        <f t="shared" si="6"/>
        <v>0</v>
      </c>
      <c r="AC25" s="70">
        <f t="shared" si="6"/>
        <v>0</v>
      </c>
      <c r="AD25" s="10">
        <f>SUM(AD12:AD24)</f>
        <v>128483</v>
      </c>
    </row>
    <row r="26" spans="1:30" ht="15" thickBot="1" x14ac:dyDescent="0.25">
      <c r="A26" s="87" t="s">
        <v>53</v>
      </c>
      <c r="B26" s="165" t="s">
        <v>54</v>
      </c>
      <c r="C26" s="56"/>
      <c r="D26" s="181"/>
      <c r="E26" s="91">
        <f>IFERROR(VLOOKUP($B26,[1]NUM6!$H$3:$S$157,2,FALSE),0)</f>
        <v>163</v>
      </c>
      <c r="F26" s="91">
        <f>IFERROR(VLOOKUP($B26,[1]NUM6!$H$3:$S$157,3,FALSE),0)</f>
        <v>138</v>
      </c>
      <c r="G26" s="91">
        <f>IFERROR(VLOOKUP($B26,[1]NUM6!$H$3:$S$157,4,FALSE),0)</f>
        <v>206</v>
      </c>
      <c r="H26" s="91">
        <f>IFERROR(VLOOKUP($B26,[1]NUM6!$H$3:$S$157,5,FALSE),0)</f>
        <v>99</v>
      </c>
      <c r="I26" s="91">
        <f>IFERROR(VLOOKUP($B26,[1]NUM6!$H$3:$S$157,6,FALSE),0)</f>
        <v>169</v>
      </c>
      <c r="J26" s="91">
        <f>IFERROR(VLOOKUP($B26,[1]NUM6!$H$3:$S$157,7,FALSE),0)</f>
        <v>86</v>
      </c>
      <c r="K26" s="91">
        <f>IFERROR(VLOOKUP($B26,[1]NUM6!$H$3:$S$157,8,FALSE),0)</f>
        <v>66</v>
      </c>
      <c r="L26" s="91">
        <f>IFERROR(VLOOKUP($B26,[1]NUM6!$H$3:$S$157,9,FALSE),0)</f>
        <v>127</v>
      </c>
      <c r="M26" s="91">
        <f>IFERROR(VLOOKUP($B26,[1]NUM6!$H$3:$S$157,10,FALSE),0)</f>
        <v>108</v>
      </c>
      <c r="N26" s="91">
        <f>IFERROR(VLOOKUP($B26,[1]NUM6!$H$3:$S$157,11,FALSE),0)</f>
        <v>90</v>
      </c>
      <c r="O26" s="69"/>
      <c r="P26" s="69"/>
      <c r="Q26" s="13">
        <f t="shared" si="0"/>
        <v>1252</v>
      </c>
      <c r="R26" s="91">
        <f>VLOOKUP($B26,[1]DEN6!$H$3:$S$180,2,FALSE)</f>
        <v>2231</v>
      </c>
      <c r="S26" s="91">
        <f>VLOOKUP($B26,[1]DEN6!$H$3:$S$180,3,FALSE)</f>
        <v>2159</v>
      </c>
      <c r="T26" s="91">
        <f>VLOOKUP($B26,[1]DEN6!$H$3:$S$180,4,FALSE)</f>
        <v>2916</v>
      </c>
      <c r="U26" s="91">
        <f>VLOOKUP($B26,[1]DEN6!$H$3:$S$180,5,FALSE)</f>
        <v>2246</v>
      </c>
      <c r="V26" s="91">
        <f>VLOOKUP($B26,[1]DEN6!$H$3:$S$180,6,FALSE)</f>
        <v>2967</v>
      </c>
      <c r="W26" s="91">
        <f>VLOOKUP($B26,[1]DEN6!$H$3:$S$180,7,FALSE)</f>
        <v>2872</v>
      </c>
      <c r="X26" s="91">
        <f>VLOOKUP($B26,[1]DEN6!$H$3:$S$180,8,FALSE)</f>
        <v>2845</v>
      </c>
      <c r="Y26" s="91">
        <f>VLOOKUP($B26,[1]DEN6!$H$3:$S$180,9,FALSE)</f>
        <v>2749</v>
      </c>
      <c r="Z26" s="91">
        <f>VLOOKUP($B26,[1]DEN6!$H$3:$S$180,10,FALSE)</f>
        <v>2504</v>
      </c>
      <c r="AA26" s="91">
        <f>VLOOKUP($B26,[1]DEN6!$H$3:$S$180,11,FALSE)</f>
        <v>2134</v>
      </c>
      <c r="AB26" s="69"/>
      <c r="AC26" s="69"/>
      <c r="AD26" s="13">
        <f t="shared" si="1"/>
        <v>25623</v>
      </c>
    </row>
    <row r="27" spans="1:30" ht="15" thickBot="1" x14ac:dyDescent="0.25">
      <c r="A27" s="87" t="s">
        <v>53</v>
      </c>
      <c r="B27" s="165" t="s">
        <v>55</v>
      </c>
      <c r="C27" s="56"/>
      <c r="D27" s="181"/>
      <c r="E27" s="91">
        <f>IFERROR(VLOOKUP($B27,[1]NUM6!$H$3:$S$157,2,FALSE),0)</f>
        <v>322</v>
      </c>
      <c r="F27" s="91">
        <f>IFERROR(VLOOKUP($B27,[1]NUM6!$H$3:$S$157,3,FALSE),0)</f>
        <v>193</v>
      </c>
      <c r="G27" s="91">
        <f>IFERROR(VLOOKUP($B27,[1]NUM6!$H$3:$S$157,4,FALSE),0)</f>
        <v>208</v>
      </c>
      <c r="H27" s="91">
        <f>IFERROR(VLOOKUP($B27,[1]NUM6!$H$3:$S$157,5,FALSE),0)</f>
        <v>168</v>
      </c>
      <c r="I27" s="91">
        <f>IFERROR(VLOOKUP($B27,[1]NUM6!$H$3:$S$157,6,FALSE),0)</f>
        <v>217</v>
      </c>
      <c r="J27" s="91">
        <f>IFERROR(VLOOKUP($B27,[1]NUM6!$H$3:$S$157,7,FALSE),0)</f>
        <v>140</v>
      </c>
      <c r="K27" s="91">
        <f>IFERROR(VLOOKUP($B27,[1]NUM6!$H$3:$S$157,8,FALSE),0)</f>
        <v>187</v>
      </c>
      <c r="L27" s="91">
        <f>IFERROR(VLOOKUP($B27,[1]NUM6!$H$3:$S$157,9,FALSE),0)</f>
        <v>253</v>
      </c>
      <c r="M27" s="91">
        <f>IFERROR(VLOOKUP($B27,[1]NUM6!$H$3:$S$157,10,FALSE),0)</f>
        <v>157</v>
      </c>
      <c r="N27" s="91">
        <f>IFERROR(VLOOKUP($B27,[1]NUM6!$H$3:$S$157,11,FALSE),0)</f>
        <v>243</v>
      </c>
      <c r="O27" s="69"/>
      <c r="P27" s="69"/>
      <c r="Q27" s="13">
        <f t="shared" si="0"/>
        <v>2088</v>
      </c>
      <c r="R27" s="91">
        <f>VLOOKUP($B27,[1]DEN6!$H$3:$S$180,2,FALSE)</f>
        <v>3402</v>
      </c>
      <c r="S27" s="91">
        <f>VLOOKUP($B27,[1]DEN6!$H$3:$S$180,3,FALSE)</f>
        <v>2581</v>
      </c>
      <c r="T27" s="91">
        <f>VLOOKUP($B27,[1]DEN6!$H$3:$S$180,4,FALSE)</f>
        <v>2755</v>
      </c>
      <c r="U27" s="91">
        <f>VLOOKUP($B27,[1]DEN6!$H$3:$S$180,5,FALSE)</f>
        <v>2531</v>
      </c>
      <c r="V27" s="91">
        <f>VLOOKUP($B27,[1]DEN6!$H$3:$S$180,6,FALSE)</f>
        <v>3319</v>
      </c>
      <c r="W27" s="91">
        <f>VLOOKUP($B27,[1]DEN6!$H$3:$S$180,7,FALSE)</f>
        <v>3148</v>
      </c>
      <c r="X27" s="91">
        <f>VLOOKUP($B27,[1]DEN6!$H$3:$S$180,8,FALSE)</f>
        <v>3412</v>
      </c>
      <c r="Y27" s="91">
        <f>VLOOKUP($B27,[1]DEN6!$H$3:$S$180,9,FALSE)</f>
        <v>3398</v>
      </c>
      <c r="Z27" s="91">
        <f>VLOOKUP($B27,[1]DEN6!$H$3:$S$180,10,FALSE)</f>
        <v>2738</v>
      </c>
      <c r="AA27" s="91">
        <f>VLOOKUP($B27,[1]DEN6!$H$3:$S$180,11,FALSE)</f>
        <v>3177</v>
      </c>
      <c r="AB27" s="69"/>
      <c r="AC27" s="69"/>
      <c r="AD27" s="13">
        <f t="shared" si="1"/>
        <v>30461</v>
      </c>
    </row>
    <row r="28" spans="1:30" ht="15" thickBot="1" x14ac:dyDescent="0.25">
      <c r="A28" s="87" t="s">
        <v>53</v>
      </c>
      <c r="B28" s="165" t="s">
        <v>56</v>
      </c>
      <c r="C28" s="56"/>
      <c r="D28" s="181"/>
      <c r="E28" s="91">
        <f>IFERROR(VLOOKUP($B28,[1]NUM6!$H$3:$S$157,2,FALSE),0)</f>
        <v>583</v>
      </c>
      <c r="F28" s="91">
        <f>IFERROR(VLOOKUP($B28,[1]NUM6!$H$3:$S$157,3,FALSE),0)</f>
        <v>463</v>
      </c>
      <c r="G28" s="91">
        <f>IFERROR(VLOOKUP($B28,[1]NUM6!$H$3:$S$157,4,FALSE),0)</f>
        <v>435</v>
      </c>
      <c r="H28" s="91">
        <f>IFERROR(VLOOKUP($B28,[1]NUM6!$H$3:$S$157,5,FALSE),0)</f>
        <v>356</v>
      </c>
      <c r="I28" s="91">
        <f>IFERROR(VLOOKUP($B28,[1]NUM6!$H$3:$S$157,6,FALSE),0)</f>
        <v>417</v>
      </c>
      <c r="J28" s="91">
        <f>IFERROR(VLOOKUP($B28,[1]NUM6!$H$3:$S$157,7,FALSE),0)</f>
        <v>406</v>
      </c>
      <c r="K28" s="91">
        <f>IFERROR(VLOOKUP($B28,[1]NUM6!$H$3:$S$157,8,FALSE),0)</f>
        <v>440</v>
      </c>
      <c r="L28" s="91">
        <f>IFERROR(VLOOKUP($B28,[1]NUM6!$H$3:$S$157,9,FALSE),0)</f>
        <v>337</v>
      </c>
      <c r="M28" s="91">
        <f>IFERROR(VLOOKUP($B28,[1]NUM6!$H$3:$S$157,10,FALSE),0)</f>
        <v>295</v>
      </c>
      <c r="N28" s="91">
        <f>IFERROR(VLOOKUP($B28,[1]NUM6!$H$3:$S$157,11,FALSE),0)</f>
        <v>419</v>
      </c>
      <c r="O28" s="69"/>
      <c r="P28" s="69"/>
      <c r="Q28" s="13">
        <f t="shared" si="0"/>
        <v>4151</v>
      </c>
      <c r="R28" s="91">
        <f>VLOOKUP($B28,[1]DEN6!$H$3:$S$180,2,FALSE)</f>
        <v>4261</v>
      </c>
      <c r="S28" s="91">
        <f>VLOOKUP($B28,[1]DEN6!$H$3:$S$180,3,FALSE)</f>
        <v>3637</v>
      </c>
      <c r="T28" s="91">
        <f>VLOOKUP($B28,[1]DEN6!$H$3:$S$180,4,FALSE)</f>
        <v>4783</v>
      </c>
      <c r="U28" s="91">
        <f>VLOOKUP($B28,[1]DEN6!$H$3:$S$180,5,FALSE)</f>
        <v>4830</v>
      </c>
      <c r="V28" s="91">
        <f>VLOOKUP($B28,[1]DEN6!$H$3:$S$180,6,FALSE)</f>
        <v>4261</v>
      </c>
      <c r="W28" s="91">
        <f>VLOOKUP($B28,[1]DEN6!$H$3:$S$180,7,FALSE)</f>
        <v>3861</v>
      </c>
      <c r="X28" s="91">
        <f>VLOOKUP($B28,[1]DEN6!$H$3:$S$180,8,FALSE)</f>
        <v>3901</v>
      </c>
      <c r="Y28" s="91">
        <f>VLOOKUP($B28,[1]DEN6!$H$3:$S$180,9,FALSE)</f>
        <v>3532</v>
      </c>
      <c r="Z28" s="91">
        <f>VLOOKUP($B28,[1]DEN6!$H$3:$S$180,10,FALSE)</f>
        <v>3085</v>
      </c>
      <c r="AA28" s="91">
        <f>VLOOKUP($B28,[1]DEN6!$H$3:$S$180,11,FALSE)</f>
        <v>3496</v>
      </c>
      <c r="AB28" s="69"/>
      <c r="AC28" s="69"/>
      <c r="AD28" s="13">
        <f t="shared" si="1"/>
        <v>39647</v>
      </c>
    </row>
    <row r="29" spans="1:30" ht="15" thickBot="1" x14ac:dyDescent="0.25">
      <c r="A29" s="87" t="s">
        <v>53</v>
      </c>
      <c r="B29" s="165" t="s">
        <v>57</v>
      </c>
      <c r="C29" s="56"/>
      <c r="D29" s="181"/>
      <c r="E29" s="91">
        <f>IFERROR(VLOOKUP($B29,[1]NUM6!$H$3:$S$157,2,FALSE),0)</f>
        <v>61</v>
      </c>
      <c r="F29" s="91">
        <f>IFERROR(VLOOKUP($B29,[1]NUM6!$H$3:$S$157,3,FALSE),0)</f>
        <v>67</v>
      </c>
      <c r="G29" s="91">
        <f>IFERROR(VLOOKUP($B29,[1]NUM6!$H$3:$S$157,4,FALSE),0)</f>
        <v>63</v>
      </c>
      <c r="H29" s="91">
        <f>IFERROR(VLOOKUP($B29,[1]NUM6!$H$3:$S$157,5,FALSE),0)</f>
        <v>62</v>
      </c>
      <c r="I29" s="91">
        <f>IFERROR(VLOOKUP($B29,[1]NUM6!$H$3:$S$157,6,FALSE),0)</f>
        <v>52</v>
      </c>
      <c r="J29" s="91">
        <f>IFERROR(VLOOKUP($B29,[1]NUM6!$H$3:$S$157,7,FALSE),0)</f>
        <v>66</v>
      </c>
      <c r="K29" s="91">
        <f>IFERROR(VLOOKUP($B29,[1]NUM6!$H$3:$S$157,8,FALSE),0)</f>
        <v>45</v>
      </c>
      <c r="L29" s="91">
        <f>IFERROR(VLOOKUP($B29,[1]NUM6!$H$3:$S$157,9,FALSE),0)</f>
        <v>50</v>
      </c>
      <c r="M29" s="91">
        <f>IFERROR(VLOOKUP($B29,[1]NUM6!$H$3:$S$157,10,FALSE),0)</f>
        <v>53</v>
      </c>
      <c r="N29" s="91">
        <f>IFERROR(VLOOKUP($B29,[1]NUM6!$H$3:$S$157,11,FALSE),0)</f>
        <v>59</v>
      </c>
      <c r="O29" s="69"/>
      <c r="P29" s="69"/>
      <c r="Q29" s="13">
        <f t="shared" si="0"/>
        <v>578</v>
      </c>
      <c r="R29" s="91">
        <f>VLOOKUP($B29,[1]DEN6!$H$3:$S$180,2,FALSE)</f>
        <v>680</v>
      </c>
      <c r="S29" s="91">
        <f>VLOOKUP($B29,[1]DEN6!$H$3:$S$180,3,FALSE)</f>
        <v>646</v>
      </c>
      <c r="T29" s="91">
        <f>VLOOKUP($B29,[1]DEN6!$H$3:$S$180,4,FALSE)</f>
        <v>870</v>
      </c>
      <c r="U29" s="91">
        <f>VLOOKUP($B29,[1]DEN6!$H$3:$S$180,5,FALSE)</f>
        <v>613</v>
      </c>
      <c r="V29" s="91">
        <f>VLOOKUP($B29,[1]DEN6!$H$3:$S$180,6,FALSE)</f>
        <v>729</v>
      </c>
      <c r="W29" s="91">
        <f>VLOOKUP($B29,[1]DEN6!$H$3:$S$180,7,FALSE)</f>
        <v>847</v>
      </c>
      <c r="X29" s="91">
        <f>VLOOKUP($B29,[1]DEN6!$H$3:$S$180,8,FALSE)</f>
        <v>767</v>
      </c>
      <c r="Y29" s="91">
        <f>VLOOKUP($B29,[1]DEN6!$H$3:$S$180,9,FALSE)</f>
        <v>713</v>
      </c>
      <c r="Z29" s="91">
        <f>VLOOKUP($B29,[1]DEN6!$H$3:$S$180,10,FALSE)</f>
        <v>649</v>
      </c>
      <c r="AA29" s="91">
        <f>VLOOKUP($B29,[1]DEN6!$H$3:$S$180,11,FALSE)</f>
        <v>778</v>
      </c>
      <c r="AB29" s="69"/>
      <c r="AC29" s="69"/>
      <c r="AD29" s="13">
        <f t="shared" si="1"/>
        <v>7292</v>
      </c>
    </row>
    <row r="30" spans="1:30" ht="15" thickBot="1" x14ac:dyDescent="0.25">
      <c r="A30" s="87" t="s">
        <v>53</v>
      </c>
      <c r="B30" s="165" t="s">
        <v>58</v>
      </c>
      <c r="C30" s="56"/>
      <c r="D30" s="181"/>
      <c r="E30" s="91">
        <f>IFERROR(VLOOKUP($B30,[1]NUM6!$H$3:$S$157,2,FALSE),0)</f>
        <v>0</v>
      </c>
      <c r="F30" s="91">
        <f>IFERROR(VLOOKUP($B30,[1]NUM6!$H$3:$S$157,3,FALSE),0)</f>
        <v>477</v>
      </c>
      <c r="G30" s="91">
        <f>IFERROR(VLOOKUP($B30,[1]NUM6!$H$3:$S$157,4,FALSE),0)</f>
        <v>517</v>
      </c>
      <c r="H30" s="91">
        <f>IFERROR(VLOOKUP($B30,[1]NUM6!$H$3:$S$157,5,FALSE),0)</f>
        <v>301</v>
      </c>
      <c r="I30" s="91">
        <f>IFERROR(VLOOKUP($B30,[1]NUM6!$H$3:$S$157,6,FALSE),0)</f>
        <v>540</v>
      </c>
      <c r="J30" s="91">
        <f>IFERROR(VLOOKUP($B30,[1]NUM6!$H$3:$S$157,7,FALSE),0)</f>
        <v>465</v>
      </c>
      <c r="K30" s="91">
        <f>IFERROR(VLOOKUP($B30,[1]NUM6!$H$3:$S$157,8,FALSE),0)</f>
        <v>514</v>
      </c>
      <c r="L30" s="91">
        <f>IFERROR(VLOOKUP($B30,[1]NUM6!$H$3:$S$157,9,FALSE),0)</f>
        <v>499</v>
      </c>
      <c r="M30" s="91">
        <f>IFERROR(VLOOKUP($B30,[1]NUM6!$H$3:$S$157,10,FALSE),0)</f>
        <v>358</v>
      </c>
      <c r="N30" s="91">
        <f>IFERROR(VLOOKUP($B30,[1]NUM6!$H$3:$S$157,11,FALSE),0)</f>
        <v>501</v>
      </c>
      <c r="O30" s="69"/>
      <c r="P30" s="69"/>
      <c r="Q30" s="13">
        <f t="shared" si="0"/>
        <v>4172</v>
      </c>
      <c r="R30" s="91">
        <f>VLOOKUP($B30,[1]DEN6!$H$3:$S$180,2,FALSE)</f>
        <v>3297</v>
      </c>
      <c r="S30" s="91">
        <f>VLOOKUP($B30,[1]DEN6!$H$3:$S$180,3,FALSE)</f>
        <v>3021</v>
      </c>
      <c r="T30" s="91">
        <f>VLOOKUP($B30,[1]DEN6!$H$3:$S$180,4,FALSE)</f>
        <v>3082</v>
      </c>
      <c r="U30" s="91">
        <f>VLOOKUP($B30,[1]DEN6!$H$3:$S$180,5,FALSE)</f>
        <v>2307</v>
      </c>
      <c r="V30" s="91">
        <f>VLOOKUP($B30,[1]DEN6!$H$3:$S$180,6,FALSE)</f>
        <v>3303</v>
      </c>
      <c r="W30" s="91">
        <f>VLOOKUP($B30,[1]DEN6!$H$3:$S$180,7,FALSE)</f>
        <v>3608</v>
      </c>
      <c r="X30" s="91">
        <f>VLOOKUP($B30,[1]DEN6!$H$3:$S$180,8,FALSE)</f>
        <v>3345</v>
      </c>
      <c r="Y30" s="91">
        <f>VLOOKUP($B30,[1]DEN6!$H$3:$S$180,9,FALSE)</f>
        <v>3352</v>
      </c>
      <c r="Z30" s="91">
        <f>VLOOKUP($B30,[1]DEN6!$H$3:$S$180,10,FALSE)</f>
        <v>2593</v>
      </c>
      <c r="AA30" s="91">
        <f>VLOOKUP($B30,[1]DEN6!$H$3:$S$180,11,FALSE)</f>
        <v>3055</v>
      </c>
      <c r="AB30" s="69"/>
      <c r="AC30" s="69"/>
      <c r="AD30" s="13">
        <f t="shared" si="1"/>
        <v>30963</v>
      </c>
    </row>
    <row r="31" spans="1:30" ht="15" thickBot="1" x14ac:dyDescent="0.25">
      <c r="A31" s="87" t="s">
        <v>53</v>
      </c>
      <c r="B31" s="165" t="s">
        <v>59</v>
      </c>
      <c r="C31" s="56"/>
      <c r="D31" s="181"/>
      <c r="E31" s="91">
        <f>IFERROR(VLOOKUP($B31,[1]NUM6!$H$3:$S$157,2,FALSE),0)</f>
        <v>0</v>
      </c>
      <c r="F31" s="91">
        <f>IFERROR(VLOOKUP($B31,[1]NUM6!$H$3:$S$157,3,FALSE),0)</f>
        <v>1</v>
      </c>
      <c r="G31" s="91">
        <f>IFERROR(VLOOKUP($B31,[1]NUM6!$H$3:$S$157,4,FALSE),0)</f>
        <v>1</v>
      </c>
      <c r="H31" s="91">
        <f>IFERROR(VLOOKUP($B31,[1]NUM6!$H$3:$S$157,5,FALSE),0)</f>
        <v>0</v>
      </c>
      <c r="I31" s="91">
        <f>IFERROR(VLOOKUP($B31,[1]NUM6!$H$3:$S$157,6,FALSE),0)</f>
        <v>1</v>
      </c>
      <c r="J31" s="91">
        <f>IFERROR(VLOOKUP($B31,[1]NUM6!$H$3:$S$157,7,FALSE),0)</f>
        <v>0</v>
      </c>
      <c r="K31" s="91">
        <f>IFERROR(VLOOKUP($B31,[1]NUM6!$H$3:$S$157,8,FALSE),0)</f>
        <v>0</v>
      </c>
      <c r="L31" s="91">
        <f>IFERROR(VLOOKUP($B31,[1]NUM6!$H$3:$S$157,9,FALSE),0)</f>
        <v>0</v>
      </c>
      <c r="M31" s="91">
        <f>IFERROR(VLOOKUP($B31,[1]NUM6!$H$3:$S$157,10,FALSE),0)</f>
        <v>0</v>
      </c>
      <c r="N31" s="91">
        <f>IFERROR(VLOOKUP($B31,[1]NUM6!$H$3:$S$157,11,FALSE),0)</f>
        <v>1</v>
      </c>
      <c r="O31" s="69"/>
      <c r="P31" s="69"/>
      <c r="Q31" s="13">
        <f t="shared" si="0"/>
        <v>4</v>
      </c>
      <c r="R31" s="91">
        <f>VLOOKUP($B31,[1]DEN6!$H$3:$S$180,2,FALSE)</f>
        <v>14</v>
      </c>
      <c r="S31" s="91">
        <f>VLOOKUP($B31,[1]DEN6!$H$3:$S$180,3,FALSE)</f>
        <v>12</v>
      </c>
      <c r="T31" s="91">
        <f>VLOOKUP($B31,[1]DEN6!$H$3:$S$180,4,FALSE)</f>
        <v>20</v>
      </c>
      <c r="U31" s="91">
        <f>VLOOKUP($B31,[1]DEN6!$H$3:$S$180,5,FALSE)</f>
        <v>0</v>
      </c>
      <c r="V31" s="91">
        <f>VLOOKUP($B31,[1]DEN6!$H$3:$S$180,6,FALSE)</f>
        <v>17</v>
      </c>
      <c r="W31" s="91">
        <f>VLOOKUP($B31,[1]DEN6!$H$3:$S$180,7,FALSE)</f>
        <v>15</v>
      </c>
      <c r="X31" s="91">
        <f>VLOOKUP($B31,[1]DEN6!$H$3:$S$180,8,FALSE)</f>
        <v>4</v>
      </c>
      <c r="Y31" s="91">
        <f>VLOOKUP($B31,[1]DEN6!$H$3:$S$180,9,FALSE)</f>
        <v>0</v>
      </c>
      <c r="Z31" s="91">
        <f>VLOOKUP($B31,[1]DEN6!$H$3:$S$180,10,FALSE)</f>
        <v>15</v>
      </c>
      <c r="AA31" s="91">
        <f>VLOOKUP($B31,[1]DEN6!$H$3:$S$180,11,FALSE)</f>
        <v>13</v>
      </c>
      <c r="AB31" s="69"/>
      <c r="AC31" s="69"/>
      <c r="AD31" s="13">
        <f t="shared" si="1"/>
        <v>110</v>
      </c>
    </row>
    <row r="32" spans="1:30" ht="15" thickBot="1" x14ac:dyDescent="0.25">
      <c r="A32" s="87" t="s">
        <v>53</v>
      </c>
      <c r="B32" s="165" t="s">
        <v>60</v>
      </c>
      <c r="C32" s="56"/>
      <c r="D32" s="181"/>
      <c r="E32" s="91">
        <f>IFERROR(VLOOKUP($B32,[1]NUM6!$H$3:$S$157,2,FALSE),0)</f>
        <v>26</v>
      </c>
      <c r="F32" s="91">
        <f>IFERROR(VLOOKUP($B32,[1]NUM6!$H$3:$S$157,3,FALSE),0)</f>
        <v>22</v>
      </c>
      <c r="G32" s="91">
        <f>IFERROR(VLOOKUP($B32,[1]NUM6!$H$3:$S$157,4,FALSE),0)</f>
        <v>21</v>
      </c>
      <c r="H32" s="91">
        <f>IFERROR(VLOOKUP($B32,[1]NUM6!$H$3:$S$157,5,FALSE),0)</f>
        <v>12</v>
      </c>
      <c r="I32" s="91">
        <f>IFERROR(VLOOKUP($B32,[1]NUM6!$H$3:$S$157,6,FALSE),0)</f>
        <v>16</v>
      </c>
      <c r="J32" s="91">
        <f>IFERROR(VLOOKUP($B32,[1]NUM6!$H$3:$S$157,7,FALSE),0)</f>
        <v>13</v>
      </c>
      <c r="K32" s="91">
        <f>IFERROR(VLOOKUP($B32,[1]NUM6!$H$3:$S$157,8,FALSE),0)</f>
        <v>15</v>
      </c>
      <c r="L32" s="91">
        <f>IFERROR(VLOOKUP($B32,[1]NUM6!$H$3:$S$157,9,FALSE),0)</f>
        <v>19</v>
      </c>
      <c r="M32" s="91">
        <f>IFERROR(VLOOKUP($B32,[1]NUM6!$H$3:$S$157,10,FALSE),0)</f>
        <v>18</v>
      </c>
      <c r="N32" s="91">
        <f>IFERROR(VLOOKUP($B32,[1]NUM6!$H$3:$S$157,11,FALSE),0)</f>
        <v>26</v>
      </c>
      <c r="O32" s="69"/>
      <c r="P32" s="69"/>
      <c r="Q32" s="13">
        <f t="shared" si="0"/>
        <v>188</v>
      </c>
      <c r="R32" s="91">
        <f>VLOOKUP($B32,[1]DEN6!$H$3:$S$180,2,FALSE)</f>
        <v>271</v>
      </c>
      <c r="S32" s="91">
        <f>VLOOKUP($B32,[1]DEN6!$H$3:$S$180,3,FALSE)</f>
        <v>203</v>
      </c>
      <c r="T32" s="91">
        <f>VLOOKUP($B32,[1]DEN6!$H$3:$S$180,4,FALSE)</f>
        <v>239</v>
      </c>
      <c r="U32" s="91">
        <f>VLOOKUP($B32,[1]DEN6!$H$3:$S$180,5,FALSE)</f>
        <v>187</v>
      </c>
      <c r="V32" s="91">
        <f>VLOOKUP($B32,[1]DEN6!$H$3:$S$180,6,FALSE)</f>
        <v>199</v>
      </c>
      <c r="W32" s="91">
        <f>VLOOKUP($B32,[1]DEN6!$H$3:$S$180,7,FALSE)</f>
        <v>233</v>
      </c>
      <c r="X32" s="91">
        <f>VLOOKUP($B32,[1]DEN6!$H$3:$S$180,8,FALSE)</f>
        <v>171</v>
      </c>
      <c r="Y32" s="91">
        <f>VLOOKUP($B32,[1]DEN6!$H$3:$S$180,9,FALSE)</f>
        <v>197</v>
      </c>
      <c r="Z32" s="91">
        <f>VLOOKUP($B32,[1]DEN6!$H$3:$S$180,10,FALSE)</f>
        <v>175</v>
      </c>
      <c r="AA32" s="91">
        <f>VLOOKUP($B32,[1]DEN6!$H$3:$S$180,11,FALSE)</f>
        <v>274</v>
      </c>
      <c r="AB32" s="69"/>
      <c r="AC32" s="69"/>
      <c r="AD32" s="13">
        <f t="shared" si="1"/>
        <v>2149</v>
      </c>
    </row>
    <row r="33" spans="1:30" ht="15" thickBot="1" x14ac:dyDescent="0.25">
      <c r="A33" s="87" t="s">
        <v>53</v>
      </c>
      <c r="B33" s="165" t="s">
        <v>61</v>
      </c>
      <c r="C33" s="56"/>
      <c r="D33" s="181"/>
      <c r="E33" s="91">
        <f>IFERROR(VLOOKUP($B33,[1]NUM6!$H$3:$S$157,2,FALSE),0)</f>
        <v>76</v>
      </c>
      <c r="F33" s="91">
        <f>IFERROR(VLOOKUP($B33,[1]NUM6!$H$3:$S$157,3,FALSE),0)</f>
        <v>57</v>
      </c>
      <c r="G33" s="91">
        <f>IFERROR(VLOOKUP($B33,[1]NUM6!$H$3:$S$157,4,FALSE),0)</f>
        <v>47</v>
      </c>
      <c r="H33" s="91">
        <f>IFERROR(VLOOKUP($B33,[1]NUM6!$H$3:$S$157,5,FALSE),0)</f>
        <v>37</v>
      </c>
      <c r="I33" s="91">
        <f>IFERROR(VLOOKUP($B33,[1]NUM6!$H$3:$S$157,6,FALSE),0)</f>
        <v>79</v>
      </c>
      <c r="J33" s="91">
        <f>IFERROR(VLOOKUP($B33,[1]NUM6!$H$3:$S$157,7,FALSE),0)</f>
        <v>56</v>
      </c>
      <c r="K33" s="91">
        <f>IFERROR(VLOOKUP($B33,[1]NUM6!$H$3:$S$157,8,FALSE),0)</f>
        <v>49</v>
      </c>
      <c r="L33" s="91">
        <f>IFERROR(VLOOKUP($B33,[1]NUM6!$H$3:$S$157,9,FALSE),0)</f>
        <v>64</v>
      </c>
      <c r="M33" s="91">
        <f>IFERROR(VLOOKUP($B33,[1]NUM6!$H$3:$S$157,10,FALSE),0)</f>
        <v>67</v>
      </c>
      <c r="N33" s="91">
        <f>IFERROR(VLOOKUP($B33,[1]NUM6!$H$3:$S$157,11,FALSE),0)</f>
        <v>54</v>
      </c>
      <c r="O33" s="69"/>
      <c r="P33" s="69"/>
      <c r="Q33" s="13">
        <f t="shared" si="0"/>
        <v>586</v>
      </c>
      <c r="R33" s="91">
        <f>VLOOKUP($B33,[1]DEN6!$H$3:$S$180,2,FALSE)</f>
        <v>680</v>
      </c>
      <c r="S33" s="91">
        <f>VLOOKUP($B33,[1]DEN6!$H$3:$S$180,3,FALSE)</f>
        <v>592</v>
      </c>
      <c r="T33" s="91">
        <f>VLOOKUP($B33,[1]DEN6!$H$3:$S$180,4,FALSE)</f>
        <v>661</v>
      </c>
      <c r="U33" s="91">
        <f>VLOOKUP($B33,[1]DEN6!$H$3:$S$180,5,FALSE)</f>
        <v>517</v>
      </c>
      <c r="V33" s="91">
        <f>VLOOKUP($B33,[1]DEN6!$H$3:$S$180,6,FALSE)</f>
        <v>1086</v>
      </c>
      <c r="W33" s="91">
        <f>VLOOKUP($B33,[1]DEN6!$H$3:$S$180,7,FALSE)</f>
        <v>925</v>
      </c>
      <c r="X33" s="91">
        <f>VLOOKUP($B33,[1]DEN6!$H$3:$S$180,8,FALSE)</f>
        <v>1057</v>
      </c>
      <c r="Y33" s="91">
        <f>VLOOKUP($B33,[1]DEN6!$H$3:$S$180,9,FALSE)</f>
        <v>1213</v>
      </c>
      <c r="Z33" s="91">
        <f>VLOOKUP($B33,[1]DEN6!$H$3:$S$180,10,FALSE)</f>
        <v>777</v>
      </c>
      <c r="AA33" s="91">
        <f>VLOOKUP($B33,[1]DEN6!$H$3:$S$180,11,FALSE)</f>
        <v>847</v>
      </c>
      <c r="AB33" s="69"/>
      <c r="AC33" s="69"/>
      <c r="AD33" s="13">
        <f t="shared" si="1"/>
        <v>8355</v>
      </c>
    </row>
    <row r="34" spans="1:30" ht="15" thickBot="1" x14ac:dyDescent="0.25">
      <c r="A34" s="87" t="s">
        <v>53</v>
      </c>
      <c r="B34" s="165" t="s">
        <v>62</v>
      </c>
      <c r="C34" s="56"/>
      <c r="D34" s="181"/>
      <c r="E34" s="91">
        <f>IFERROR(VLOOKUP($B34,[1]NUM6!$H$3:$S$157,2,FALSE),0)</f>
        <v>6</v>
      </c>
      <c r="F34" s="91">
        <f>IFERROR(VLOOKUP($B34,[1]NUM6!$H$3:$S$157,3,FALSE),0)</f>
        <v>6</v>
      </c>
      <c r="G34" s="91">
        <f>IFERROR(VLOOKUP($B34,[1]NUM6!$H$3:$S$157,4,FALSE),0)</f>
        <v>7</v>
      </c>
      <c r="H34" s="91">
        <f>IFERROR(VLOOKUP($B34,[1]NUM6!$H$3:$S$157,5,FALSE),0)</f>
        <v>8</v>
      </c>
      <c r="I34" s="91">
        <f>IFERROR(VLOOKUP($B34,[1]NUM6!$H$3:$S$157,6,FALSE),0)</f>
        <v>9</v>
      </c>
      <c r="J34" s="91">
        <f>IFERROR(VLOOKUP($B34,[1]NUM6!$H$3:$S$157,7,FALSE),0)</f>
        <v>5</v>
      </c>
      <c r="K34" s="91">
        <f>IFERROR(VLOOKUP($B34,[1]NUM6!$H$3:$S$157,8,FALSE),0)</f>
        <v>10</v>
      </c>
      <c r="L34" s="91">
        <f>IFERROR(VLOOKUP($B34,[1]NUM6!$H$3:$S$157,9,FALSE),0)</f>
        <v>3</v>
      </c>
      <c r="M34" s="91">
        <f>IFERROR(VLOOKUP($B34,[1]NUM6!$H$3:$S$157,10,FALSE),0)</f>
        <v>2</v>
      </c>
      <c r="N34" s="91">
        <f>IFERROR(VLOOKUP($B34,[1]NUM6!$H$3:$S$157,11,FALSE),0)</f>
        <v>4</v>
      </c>
      <c r="O34" s="69"/>
      <c r="P34" s="69"/>
      <c r="Q34" s="13">
        <f t="shared" si="0"/>
        <v>60</v>
      </c>
      <c r="R34" s="91">
        <f>VLOOKUP($B34,[1]DEN6!$H$3:$S$180,2,FALSE)</f>
        <v>48</v>
      </c>
      <c r="S34" s="91">
        <f>VLOOKUP($B34,[1]DEN6!$H$3:$S$180,3,FALSE)</f>
        <v>48</v>
      </c>
      <c r="T34" s="91">
        <f>VLOOKUP($B34,[1]DEN6!$H$3:$S$180,4,FALSE)</f>
        <v>53</v>
      </c>
      <c r="U34" s="91">
        <f>VLOOKUP($B34,[1]DEN6!$H$3:$S$180,5,FALSE)</f>
        <v>55</v>
      </c>
      <c r="V34" s="91">
        <f>VLOOKUP($B34,[1]DEN6!$H$3:$S$180,6,FALSE)</f>
        <v>62</v>
      </c>
      <c r="W34" s="91">
        <f>VLOOKUP($B34,[1]DEN6!$H$3:$S$180,7,FALSE)</f>
        <v>61</v>
      </c>
      <c r="X34" s="91">
        <f>VLOOKUP($B34,[1]DEN6!$H$3:$S$180,8,FALSE)</f>
        <v>67</v>
      </c>
      <c r="Y34" s="91">
        <f>VLOOKUP($B34,[1]DEN6!$H$3:$S$180,9,FALSE)</f>
        <v>72</v>
      </c>
      <c r="Z34" s="91">
        <f>VLOOKUP($B34,[1]DEN6!$H$3:$S$180,10,FALSE)</f>
        <v>48</v>
      </c>
      <c r="AA34" s="91">
        <f>VLOOKUP($B34,[1]DEN6!$H$3:$S$180,11,FALSE)</f>
        <v>47</v>
      </c>
      <c r="AB34" s="69"/>
      <c r="AC34" s="69"/>
      <c r="AD34" s="13">
        <f t="shared" si="1"/>
        <v>561</v>
      </c>
    </row>
    <row r="35" spans="1:30" ht="15" thickBot="1" x14ac:dyDescent="0.25">
      <c r="A35" s="87" t="s">
        <v>53</v>
      </c>
      <c r="B35" s="165" t="s">
        <v>63</v>
      </c>
      <c r="C35" s="56"/>
      <c r="D35" s="181"/>
      <c r="E35" s="91">
        <f>IFERROR(VLOOKUP($B35,[1]NUM6!$H$3:$S$157,2,FALSE),0)</f>
        <v>43</v>
      </c>
      <c r="F35" s="91">
        <f>IFERROR(VLOOKUP($B35,[1]NUM6!$H$3:$S$157,3,FALSE),0)</f>
        <v>42</v>
      </c>
      <c r="G35" s="91">
        <f>IFERROR(VLOOKUP($B35,[1]NUM6!$H$3:$S$157,4,FALSE),0)</f>
        <v>49</v>
      </c>
      <c r="H35" s="91">
        <f>IFERROR(VLOOKUP($B35,[1]NUM6!$H$3:$S$157,5,FALSE),0)</f>
        <v>19</v>
      </c>
      <c r="I35" s="91">
        <f>IFERROR(VLOOKUP($B35,[1]NUM6!$H$3:$S$157,6,FALSE),0)</f>
        <v>28</v>
      </c>
      <c r="J35" s="91">
        <f>IFERROR(VLOOKUP($B35,[1]NUM6!$H$3:$S$157,7,FALSE),0)</f>
        <v>41</v>
      </c>
      <c r="K35" s="91">
        <f>IFERROR(VLOOKUP($B35,[1]NUM6!$H$3:$S$157,8,FALSE),0)</f>
        <v>39</v>
      </c>
      <c r="L35" s="91">
        <f>IFERROR(VLOOKUP($B35,[1]NUM6!$H$3:$S$157,9,FALSE),0)</f>
        <v>40</v>
      </c>
      <c r="M35" s="91">
        <f>IFERROR(VLOOKUP($B35,[1]NUM6!$H$3:$S$157,10,FALSE),0)</f>
        <v>21</v>
      </c>
      <c r="N35" s="91">
        <f>IFERROR(VLOOKUP($B35,[1]NUM6!$H$3:$S$157,11,FALSE),0)</f>
        <v>27</v>
      </c>
      <c r="O35" s="69"/>
      <c r="P35" s="69"/>
      <c r="Q35" s="13">
        <f t="shared" si="0"/>
        <v>349</v>
      </c>
      <c r="R35" s="91">
        <f>VLOOKUP($B35,[1]DEN6!$H$3:$S$180,2,FALSE)</f>
        <v>356</v>
      </c>
      <c r="S35" s="91">
        <f>VLOOKUP($B35,[1]DEN6!$H$3:$S$180,3,FALSE)</f>
        <v>376</v>
      </c>
      <c r="T35" s="91">
        <f>VLOOKUP($B35,[1]DEN6!$H$3:$S$180,4,FALSE)</f>
        <v>445</v>
      </c>
      <c r="U35" s="91">
        <f>VLOOKUP($B35,[1]DEN6!$H$3:$S$180,5,FALSE)</f>
        <v>299</v>
      </c>
      <c r="V35" s="91">
        <f>VLOOKUP($B35,[1]DEN6!$H$3:$S$180,6,FALSE)</f>
        <v>357</v>
      </c>
      <c r="W35" s="91">
        <f>VLOOKUP($B35,[1]DEN6!$H$3:$S$180,7,FALSE)</f>
        <v>260</v>
      </c>
      <c r="X35" s="91">
        <f>VLOOKUP($B35,[1]DEN6!$H$3:$S$180,8,FALSE)</f>
        <v>447</v>
      </c>
      <c r="Y35" s="91">
        <f>VLOOKUP($B35,[1]DEN6!$H$3:$S$180,9,FALSE)</f>
        <v>456</v>
      </c>
      <c r="Z35" s="91">
        <f>VLOOKUP($B35,[1]DEN6!$H$3:$S$180,10,FALSE)</f>
        <v>1954</v>
      </c>
      <c r="AA35" s="91">
        <f>VLOOKUP($B35,[1]DEN6!$H$3:$S$180,11,FALSE)</f>
        <v>310</v>
      </c>
      <c r="AB35" s="69"/>
      <c r="AC35" s="69"/>
      <c r="AD35" s="13">
        <f t="shared" si="1"/>
        <v>5260</v>
      </c>
    </row>
    <row r="36" spans="1:30" ht="15" thickBot="1" x14ac:dyDescent="0.25">
      <c r="A36" s="87" t="s">
        <v>53</v>
      </c>
      <c r="B36" s="165" t="s">
        <v>345</v>
      </c>
      <c r="C36" s="56"/>
      <c r="D36" s="181"/>
      <c r="E36" s="91">
        <f>IFERROR(VLOOKUP($B36,[1]NUM6!$H$3:$S$157,2,FALSE),0)</f>
        <v>0</v>
      </c>
      <c r="F36" s="91">
        <f>IFERROR(VLOOKUP($B36,[1]NUM6!$H$3:$S$157,3,FALSE),0)</f>
        <v>0</v>
      </c>
      <c r="G36" s="91">
        <f>IFERROR(VLOOKUP($B36,[1]NUM6!$H$3:$S$157,4,FALSE),0)</f>
        <v>0</v>
      </c>
      <c r="H36" s="91">
        <f>IFERROR(VLOOKUP($B36,[1]NUM6!$H$3:$S$157,5,FALSE),0)</f>
        <v>0</v>
      </c>
      <c r="I36" s="91">
        <f>IFERROR(VLOOKUP($B36,[1]NUM6!$H$3:$S$157,6,FALSE),0)</f>
        <v>0</v>
      </c>
      <c r="J36" s="91">
        <f>IFERROR(VLOOKUP($B36,[1]NUM6!$H$3:$S$157,7,FALSE),0)</f>
        <v>0</v>
      </c>
      <c r="K36" s="91">
        <f>IFERROR(VLOOKUP($B36,[1]NUM6!$H$3:$S$157,8,FALSE),0)</f>
        <v>0</v>
      </c>
      <c r="L36" s="91">
        <f>IFERROR(VLOOKUP($B36,[1]NUM6!$H$3:$S$157,9,FALSE),0)</f>
        <v>14</v>
      </c>
      <c r="M36" s="91">
        <f>IFERROR(VLOOKUP($B36,[1]NUM6!$H$3:$S$157,10,FALSE),0)</f>
        <v>16</v>
      </c>
      <c r="N36" s="91">
        <f>IFERROR(VLOOKUP($B36,[1]NUM6!$H$3:$S$157,11,FALSE),0)</f>
        <v>15</v>
      </c>
      <c r="O36" s="69"/>
      <c r="P36" s="69"/>
      <c r="Q36" s="13">
        <f t="shared" si="0"/>
        <v>45</v>
      </c>
      <c r="R36" s="91">
        <f>VLOOKUP($B36,[1]DEN6!$H$3:$S$180,2,FALSE)</f>
        <v>369</v>
      </c>
      <c r="S36" s="91">
        <f>VLOOKUP($B36,[1]DEN6!$H$3:$S$180,3,FALSE)</f>
        <v>237</v>
      </c>
      <c r="T36" s="91">
        <f>VLOOKUP($B36,[1]DEN6!$H$3:$S$180,4,FALSE)</f>
        <v>538</v>
      </c>
      <c r="U36" s="91">
        <f>VLOOKUP($B36,[1]DEN6!$H$3:$S$180,5,FALSE)</f>
        <v>412</v>
      </c>
      <c r="V36" s="91">
        <f>VLOOKUP($B36,[1]DEN6!$H$3:$S$180,6,FALSE)</f>
        <v>707</v>
      </c>
      <c r="W36" s="91">
        <f>VLOOKUP($B36,[1]DEN6!$H$3:$S$180,7,FALSE)</f>
        <v>608</v>
      </c>
      <c r="X36" s="91">
        <f>VLOOKUP($B36,[1]DEN6!$H$3:$S$180,8,FALSE)</f>
        <v>453</v>
      </c>
      <c r="Y36" s="91">
        <f>VLOOKUP($B36,[1]DEN6!$H$3:$S$180,9,FALSE)</f>
        <v>637</v>
      </c>
      <c r="Z36" s="91">
        <f>VLOOKUP($B36,[1]DEN6!$H$3:$S$180,10,FALSE)</f>
        <v>547</v>
      </c>
      <c r="AA36" s="91">
        <f>VLOOKUP($B36,[1]DEN6!$H$3:$S$180,11,FALSE)</f>
        <v>507</v>
      </c>
      <c r="AB36" s="69"/>
      <c r="AC36" s="69"/>
      <c r="AD36" s="13">
        <f t="shared" si="1"/>
        <v>5015</v>
      </c>
    </row>
    <row r="37" spans="1:30" ht="15" thickBot="1" x14ac:dyDescent="0.25">
      <c r="A37" s="333" t="s">
        <v>175</v>
      </c>
      <c r="B37" s="334"/>
      <c r="C37" s="250">
        <f>Metas!J87/D37</f>
        <v>1.1536440150569873</v>
      </c>
      <c r="D37" s="15">
        <f>+Q37/AD37</f>
        <v>8.6678761676831625E-2</v>
      </c>
      <c r="E37" s="48">
        <f>SUM(E26:E36)</f>
        <v>1280</v>
      </c>
      <c r="F37" s="48">
        <f t="shared" ref="F37:Q37" si="10">SUM(F26:F36)</f>
        <v>1466</v>
      </c>
      <c r="G37" s="48">
        <f t="shared" si="10"/>
        <v>1554</v>
      </c>
      <c r="H37" s="48">
        <f t="shared" si="10"/>
        <v>1062</v>
      </c>
      <c r="I37" s="48">
        <f t="shared" ref="I37:J37" si="11">SUM(I26:I36)</f>
        <v>1528</v>
      </c>
      <c r="J37" s="48">
        <f t="shared" si="11"/>
        <v>1278</v>
      </c>
      <c r="K37" s="48">
        <f t="shared" ref="K37:L37" si="12">SUM(K26:K36)</f>
        <v>1365</v>
      </c>
      <c r="L37" s="48">
        <f t="shared" si="12"/>
        <v>1406</v>
      </c>
      <c r="M37" s="48">
        <f t="shared" ref="M37:N37" si="13">SUM(M26:M36)</f>
        <v>1095</v>
      </c>
      <c r="N37" s="48">
        <f t="shared" si="13"/>
        <v>1439</v>
      </c>
      <c r="O37" s="48">
        <f t="shared" si="10"/>
        <v>0</v>
      </c>
      <c r="P37" s="48">
        <f t="shared" si="10"/>
        <v>0</v>
      </c>
      <c r="Q37" s="48">
        <f t="shared" si="10"/>
        <v>13473</v>
      </c>
      <c r="R37" s="48">
        <f t="shared" ref="R37" si="14">SUM(R26:R36)</f>
        <v>15609</v>
      </c>
      <c r="S37" s="48">
        <f t="shared" ref="S37" si="15">SUM(S26:S36)</f>
        <v>13512</v>
      </c>
      <c r="T37" s="48">
        <f t="shared" ref="T37" si="16">SUM(T26:T36)</f>
        <v>16362</v>
      </c>
      <c r="U37" s="48">
        <f t="shared" ref="U37:V37" si="17">SUM(U26:U36)</f>
        <v>13997</v>
      </c>
      <c r="V37" s="48">
        <f t="shared" si="17"/>
        <v>17007</v>
      </c>
      <c r="W37" s="48">
        <f t="shared" ref="W37:X37" si="18">SUM(W26:W36)</f>
        <v>16438</v>
      </c>
      <c r="X37" s="48">
        <f t="shared" si="18"/>
        <v>16469</v>
      </c>
      <c r="Y37" s="48">
        <f t="shared" ref="Y37" si="19">SUM(Y26:Y36)</f>
        <v>16319</v>
      </c>
      <c r="Z37" s="48">
        <f t="shared" ref="Z37:AA37" si="20">SUM(Z26:Z36)</f>
        <v>15085</v>
      </c>
      <c r="AA37" s="48">
        <f t="shared" si="20"/>
        <v>14638</v>
      </c>
      <c r="AB37" s="48">
        <f t="shared" ref="AB37" si="21">SUM(AB26:AB36)</f>
        <v>0</v>
      </c>
      <c r="AC37" s="48">
        <f t="shared" ref="AC37" si="22">SUM(AC26:AC36)</f>
        <v>0</v>
      </c>
      <c r="AD37" s="48">
        <f t="shared" ref="AD37" si="23">SUM(AD26:AD36)</f>
        <v>155436</v>
      </c>
    </row>
    <row r="38" spans="1:30" ht="15" thickBot="1" x14ac:dyDescent="0.25">
      <c r="A38" s="87" t="s">
        <v>74</v>
      </c>
      <c r="B38" s="165" t="s">
        <v>64</v>
      </c>
      <c r="C38" s="56"/>
      <c r="D38" s="181"/>
      <c r="E38" s="91">
        <f>IFERROR(VLOOKUP($B38,[1]NUM6!$H$3:$S$157,2,FALSE),0)</f>
        <v>0</v>
      </c>
      <c r="F38" s="91">
        <f>IFERROR(VLOOKUP($B38,[1]NUM6!$H$3:$S$157,3,FALSE),0)</f>
        <v>0</v>
      </c>
      <c r="G38" s="91">
        <f>IFERROR(VLOOKUP($B38,[1]NUM6!$H$3:$S$157,4,FALSE),0)</f>
        <v>18</v>
      </c>
      <c r="H38" s="91">
        <f>IFERROR(VLOOKUP($B38,[1]NUM6!$H$3:$S$157,5,FALSE),0)</f>
        <v>0</v>
      </c>
      <c r="I38" s="91">
        <f>IFERROR(VLOOKUP($B38,[1]NUM6!$H$3:$S$157,6,FALSE),0)</f>
        <v>0</v>
      </c>
      <c r="J38" s="91">
        <f>IFERROR(VLOOKUP($B38,[1]NUM6!$H$3:$S$157,7,FALSE),0)</f>
        <v>0</v>
      </c>
      <c r="K38" s="91">
        <f>IFERROR(VLOOKUP($B38,[1]NUM6!$H$3:$S$157,8,FALSE),0)</f>
        <v>6</v>
      </c>
      <c r="L38" s="91">
        <f>IFERROR(VLOOKUP($B38,[1]NUM6!$H$3:$S$157,9,FALSE),0)</f>
        <v>10</v>
      </c>
      <c r="M38" s="91">
        <f>IFERROR(VLOOKUP($B38,[1]NUM6!$H$3:$S$157,10,FALSE),0)</f>
        <v>12</v>
      </c>
      <c r="N38" s="91">
        <f>IFERROR(VLOOKUP($B38,[1]NUM6!$H$3:$S$157,11,FALSE),0)</f>
        <v>21</v>
      </c>
      <c r="O38" s="69"/>
      <c r="P38" s="69"/>
      <c r="Q38" s="13">
        <f t="shared" si="0"/>
        <v>67</v>
      </c>
      <c r="R38" s="91">
        <f>VLOOKUP($B38,[1]DEN6!$H$3:$S$180,2,FALSE)</f>
        <v>121</v>
      </c>
      <c r="S38" s="91">
        <f>VLOOKUP($B38,[1]DEN6!$H$3:$S$180,3,FALSE)</f>
        <v>89</v>
      </c>
      <c r="T38" s="91">
        <f>VLOOKUP($B38,[1]DEN6!$H$3:$S$180,4,FALSE)</f>
        <v>83</v>
      </c>
      <c r="U38" s="91">
        <f>VLOOKUP($B38,[1]DEN6!$H$3:$S$180,5,FALSE)</f>
        <v>146</v>
      </c>
      <c r="V38" s="91">
        <f>VLOOKUP($B38,[1]DEN6!$H$3:$S$180,6,FALSE)</f>
        <v>293</v>
      </c>
      <c r="W38" s="91">
        <f>VLOOKUP($B38,[1]DEN6!$H$3:$S$180,7,FALSE)</f>
        <v>70</v>
      </c>
      <c r="X38" s="91">
        <f>VLOOKUP($B38,[1]DEN6!$H$3:$S$180,8,FALSE)</f>
        <v>147</v>
      </c>
      <c r="Y38" s="91">
        <f>VLOOKUP($B38,[1]DEN6!$H$3:$S$180,9,FALSE)</f>
        <v>103</v>
      </c>
      <c r="Z38" s="91">
        <f>VLOOKUP($B38,[1]DEN6!$H$3:$S$180,10,FALSE)</f>
        <v>132</v>
      </c>
      <c r="AA38" s="91">
        <f>VLOOKUP($B38,[1]DEN6!$H$3:$S$180,11,FALSE)</f>
        <v>214</v>
      </c>
      <c r="AB38" s="69"/>
      <c r="AC38" s="69"/>
      <c r="AD38" s="13">
        <f t="shared" si="1"/>
        <v>1398</v>
      </c>
    </row>
    <row r="39" spans="1:30" ht="15" thickBot="1" x14ac:dyDescent="0.25">
      <c r="A39" s="87" t="s">
        <v>74</v>
      </c>
      <c r="B39" s="165" t="s">
        <v>65</v>
      </c>
      <c r="C39" s="56"/>
      <c r="D39" s="181"/>
      <c r="E39" s="91">
        <f>IFERROR(VLOOKUP($B39,[1]NUM6!$H$3:$S$157,2,FALSE),0)</f>
        <v>0</v>
      </c>
      <c r="F39" s="91">
        <f>IFERROR(VLOOKUP($B39,[1]NUM6!$H$3:$S$157,3,FALSE),0)</f>
        <v>0</v>
      </c>
      <c r="G39" s="91">
        <f>IFERROR(VLOOKUP($B39,[1]NUM6!$H$3:$S$157,4,FALSE),0)</f>
        <v>0</v>
      </c>
      <c r="H39" s="91">
        <f>IFERROR(VLOOKUP($B39,[1]NUM6!$H$3:$S$157,5,FALSE),0)</f>
        <v>0</v>
      </c>
      <c r="I39" s="91">
        <f>IFERROR(VLOOKUP($B39,[1]NUM6!$H$3:$S$157,6,FALSE),0)</f>
        <v>0</v>
      </c>
      <c r="J39" s="91">
        <f>IFERROR(VLOOKUP($B39,[1]NUM6!$H$3:$S$157,7,FALSE),0)</f>
        <v>2</v>
      </c>
      <c r="K39" s="91">
        <f>IFERROR(VLOOKUP($B39,[1]NUM6!$H$3:$S$157,8,FALSE),0)</f>
        <v>8</v>
      </c>
      <c r="L39" s="91">
        <f>IFERROR(VLOOKUP($B39,[1]NUM6!$H$3:$S$157,9,FALSE),0)</f>
        <v>7</v>
      </c>
      <c r="M39" s="91">
        <f>IFERROR(VLOOKUP($B39,[1]NUM6!$H$3:$S$157,10,FALSE),0)</f>
        <v>3</v>
      </c>
      <c r="N39" s="91">
        <f>IFERROR(VLOOKUP($B39,[1]NUM6!$H$3:$S$157,11,FALSE),0)</f>
        <v>2</v>
      </c>
      <c r="O39" s="69"/>
      <c r="P39" s="69"/>
      <c r="Q39" s="13">
        <f t="shared" si="0"/>
        <v>22</v>
      </c>
      <c r="R39" s="91">
        <f>VLOOKUP($B39,[1]DEN6!$H$3:$S$180,2,FALSE)</f>
        <v>55</v>
      </c>
      <c r="S39" s="91">
        <f>VLOOKUP($B39,[1]DEN6!$H$3:$S$180,3,FALSE)</f>
        <v>48</v>
      </c>
      <c r="T39" s="91">
        <f>VLOOKUP($B39,[1]DEN6!$H$3:$S$180,4,FALSE)</f>
        <v>67</v>
      </c>
      <c r="U39" s="91">
        <f>VLOOKUP($B39,[1]DEN6!$H$3:$S$180,5,FALSE)</f>
        <v>46</v>
      </c>
      <c r="V39" s="91">
        <f>VLOOKUP($B39,[1]DEN6!$H$3:$S$180,6,FALSE)</f>
        <v>54</v>
      </c>
      <c r="W39" s="91">
        <f>VLOOKUP($B39,[1]DEN6!$H$3:$S$180,7,FALSE)</f>
        <v>52</v>
      </c>
      <c r="X39" s="91">
        <f>VLOOKUP($B39,[1]DEN6!$H$3:$S$180,8,FALSE)</f>
        <v>60</v>
      </c>
      <c r="Y39" s="91">
        <f>VLOOKUP($B39,[1]DEN6!$H$3:$S$180,9,FALSE)</f>
        <v>72</v>
      </c>
      <c r="Z39" s="91">
        <f>VLOOKUP($B39,[1]DEN6!$H$3:$S$180,10,FALSE)</f>
        <v>37</v>
      </c>
      <c r="AA39" s="91">
        <f>VLOOKUP($B39,[1]DEN6!$H$3:$S$180,11,FALSE)</f>
        <v>28</v>
      </c>
      <c r="AB39" s="69"/>
      <c r="AC39" s="69"/>
      <c r="AD39" s="13">
        <f t="shared" si="1"/>
        <v>519</v>
      </c>
    </row>
    <row r="40" spans="1:30" ht="15" thickBot="1" x14ac:dyDescent="0.25">
      <c r="A40" s="87" t="s">
        <v>74</v>
      </c>
      <c r="B40" s="165" t="s">
        <v>66</v>
      </c>
      <c r="C40" s="56"/>
      <c r="D40" s="181"/>
      <c r="E40" s="91">
        <f>IFERROR(VLOOKUP($B40,[1]NUM6!$H$3:$S$157,2,FALSE),0)</f>
        <v>0</v>
      </c>
      <c r="F40" s="91">
        <f>IFERROR(VLOOKUP($B40,[1]NUM6!$H$3:$S$157,3,FALSE),0)</f>
        <v>0</v>
      </c>
      <c r="G40" s="91">
        <f>IFERROR(VLOOKUP($B40,[1]NUM6!$H$3:$S$157,4,FALSE),0)</f>
        <v>11</v>
      </c>
      <c r="H40" s="91">
        <f>IFERROR(VLOOKUP($B40,[1]NUM6!$H$3:$S$157,5,FALSE),0)</f>
        <v>0</v>
      </c>
      <c r="I40" s="91">
        <f>IFERROR(VLOOKUP($B40,[1]NUM6!$H$3:$S$157,6,FALSE),0)</f>
        <v>0</v>
      </c>
      <c r="J40" s="91">
        <f>IFERROR(VLOOKUP($B40,[1]NUM6!$H$3:$S$157,7,FALSE),0)</f>
        <v>9</v>
      </c>
      <c r="K40" s="91">
        <f>IFERROR(VLOOKUP($B40,[1]NUM6!$H$3:$S$157,8,FALSE),0)</f>
        <v>12</v>
      </c>
      <c r="L40" s="91">
        <f>IFERROR(VLOOKUP($B40,[1]NUM6!$H$3:$S$157,9,FALSE),0)</f>
        <v>13</v>
      </c>
      <c r="M40" s="91">
        <f>IFERROR(VLOOKUP($B40,[1]NUM6!$H$3:$S$157,10,FALSE),0)</f>
        <v>11</v>
      </c>
      <c r="N40" s="91">
        <f>IFERROR(VLOOKUP($B40,[1]NUM6!$H$3:$S$157,11,FALSE),0)</f>
        <v>13</v>
      </c>
      <c r="O40" s="69"/>
      <c r="P40" s="69"/>
      <c r="Q40" s="13">
        <f t="shared" si="0"/>
        <v>69</v>
      </c>
      <c r="R40" s="91">
        <f>VLOOKUP($B40,[1]DEN6!$H$3:$S$180,2,FALSE)</f>
        <v>96</v>
      </c>
      <c r="S40" s="91">
        <f>VLOOKUP($B40,[1]DEN6!$H$3:$S$180,3,FALSE)</f>
        <v>69</v>
      </c>
      <c r="T40" s="91">
        <f>VLOOKUP($B40,[1]DEN6!$H$3:$S$180,4,FALSE)</f>
        <v>100</v>
      </c>
      <c r="U40" s="91">
        <f>VLOOKUP($B40,[1]DEN6!$H$3:$S$180,5,FALSE)</f>
        <v>65</v>
      </c>
      <c r="V40" s="91">
        <f>VLOOKUP($B40,[1]DEN6!$H$3:$S$180,6,FALSE)</f>
        <v>66</v>
      </c>
      <c r="W40" s="91">
        <f>VLOOKUP($B40,[1]DEN6!$H$3:$S$180,7,FALSE)</f>
        <v>81</v>
      </c>
      <c r="X40" s="91">
        <f>VLOOKUP($B40,[1]DEN6!$H$3:$S$180,8,FALSE)</f>
        <v>169</v>
      </c>
      <c r="Y40" s="91">
        <f>VLOOKUP($B40,[1]DEN6!$H$3:$S$180,9,FALSE)</f>
        <v>137</v>
      </c>
      <c r="Z40" s="91">
        <f>VLOOKUP($B40,[1]DEN6!$H$3:$S$180,10,FALSE)</f>
        <v>115</v>
      </c>
      <c r="AA40" s="91">
        <f>VLOOKUP($B40,[1]DEN6!$H$3:$S$180,11,FALSE)</f>
        <v>124</v>
      </c>
      <c r="AB40" s="69"/>
      <c r="AC40" s="69"/>
      <c r="AD40" s="13">
        <f t="shared" si="1"/>
        <v>1022</v>
      </c>
    </row>
    <row r="41" spans="1:30" ht="15" thickBot="1" x14ac:dyDescent="0.25">
      <c r="A41" s="87" t="s">
        <v>74</v>
      </c>
      <c r="B41" s="165" t="s">
        <v>67</v>
      </c>
      <c r="C41" s="56"/>
      <c r="D41" s="181"/>
      <c r="E41" s="91">
        <f>IFERROR(VLOOKUP($B41,[1]NUM6!$H$3:$S$157,2,FALSE),0)</f>
        <v>0</v>
      </c>
      <c r="F41" s="91">
        <f>IFERROR(VLOOKUP($B41,[1]NUM6!$H$3:$S$157,3,FALSE),0)</f>
        <v>5</v>
      </c>
      <c r="G41" s="91">
        <f>IFERROR(VLOOKUP($B41,[1]NUM6!$H$3:$S$157,4,FALSE),0)</f>
        <v>0</v>
      </c>
      <c r="H41" s="91">
        <f>IFERROR(VLOOKUP($B41,[1]NUM6!$H$3:$S$157,5,FALSE),0)</f>
        <v>0</v>
      </c>
      <c r="I41" s="91">
        <f>IFERROR(VLOOKUP($B41,[1]NUM6!$H$3:$S$157,6,FALSE),0)</f>
        <v>0</v>
      </c>
      <c r="J41" s="91">
        <f>IFERROR(VLOOKUP($B41,[1]NUM6!$H$3:$S$157,7,FALSE),0)</f>
        <v>0</v>
      </c>
      <c r="K41" s="91">
        <f>IFERROR(VLOOKUP($B41,[1]NUM6!$H$3:$S$157,8,FALSE),0)</f>
        <v>0</v>
      </c>
      <c r="L41" s="91">
        <f>IFERROR(VLOOKUP($B41,[1]NUM6!$H$3:$S$157,9,FALSE),0)</f>
        <v>1</v>
      </c>
      <c r="M41" s="91">
        <f>IFERROR(VLOOKUP($B41,[1]NUM6!$H$3:$S$157,10,FALSE),0)</f>
        <v>2</v>
      </c>
      <c r="N41" s="91">
        <f>IFERROR(VLOOKUP($B41,[1]NUM6!$H$3:$S$157,11,FALSE),0)</f>
        <v>2</v>
      </c>
      <c r="O41" s="69"/>
      <c r="P41" s="69"/>
      <c r="Q41" s="13">
        <f t="shared" si="0"/>
        <v>10</v>
      </c>
      <c r="R41" s="91">
        <f>VLOOKUP($B41,[1]DEN6!$H$3:$S$180,2,FALSE)</f>
        <v>7</v>
      </c>
      <c r="S41" s="91">
        <f>VLOOKUP($B41,[1]DEN6!$H$3:$S$180,3,FALSE)</f>
        <v>14</v>
      </c>
      <c r="T41" s="91">
        <f>VLOOKUP($B41,[1]DEN6!$H$3:$S$180,4,FALSE)</f>
        <v>13</v>
      </c>
      <c r="U41" s="91">
        <f>VLOOKUP($B41,[1]DEN6!$H$3:$S$180,5,FALSE)</f>
        <v>13</v>
      </c>
      <c r="V41" s="91">
        <f>VLOOKUP($B41,[1]DEN6!$H$3:$S$180,6,FALSE)</f>
        <v>30</v>
      </c>
      <c r="W41" s="91">
        <f>VLOOKUP($B41,[1]DEN6!$H$3:$S$180,7,FALSE)</f>
        <v>9</v>
      </c>
      <c r="X41" s="91">
        <f>VLOOKUP($B41,[1]DEN6!$H$3:$S$180,8,FALSE)</f>
        <v>5</v>
      </c>
      <c r="Y41" s="91">
        <f>VLOOKUP($B41,[1]DEN6!$H$3:$S$180,9,FALSE)</f>
        <v>15</v>
      </c>
      <c r="Z41" s="91">
        <f>VLOOKUP($B41,[1]DEN6!$H$3:$S$180,10,FALSE)</f>
        <v>27</v>
      </c>
      <c r="AA41" s="91">
        <f>VLOOKUP($B41,[1]DEN6!$H$3:$S$180,11,FALSE)</f>
        <v>17</v>
      </c>
      <c r="AB41" s="69"/>
      <c r="AC41" s="69"/>
      <c r="AD41" s="13">
        <f t="shared" si="1"/>
        <v>150</v>
      </c>
    </row>
    <row r="42" spans="1:30" ht="15" thickBot="1" x14ac:dyDescent="0.25">
      <c r="A42" s="87" t="s">
        <v>74</v>
      </c>
      <c r="B42" s="165" t="s">
        <v>68</v>
      </c>
      <c r="C42" s="56"/>
      <c r="D42" s="181"/>
      <c r="E42" s="91">
        <f>IFERROR(VLOOKUP($B42,[1]NUM6!$H$3:$S$157,2,FALSE),0)</f>
        <v>0</v>
      </c>
      <c r="F42" s="91">
        <f>IFERROR(VLOOKUP($B42,[1]NUM6!$H$3:$S$157,3,FALSE),0)</f>
        <v>0</v>
      </c>
      <c r="G42" s="91">
        <f>IFERROR(VLOOKUP($B42,[1]NUM6!$H$3:$S$157,4,FALSE),0)</f>
        <v>7</v>
      </c>
      <c r="H42" s="91">
        <f>IFERROR(VLOOKUP($B42,[1]NUM6!$H$3:$S$157,5,FALSE),0)</f>
        <v>0</v>
      </c>
      <c r="I42" s="91">
        <f>IFERROR(VLOOKUP($B42,[1]NUM6!$H$3:$S$157,6,FALSE),0)</f>
        <v>5</v>
      </c>
      <c r="J42" s="91">
        <f>IFERROR(VLOOKUP($B42,[1]NUM6!$H$3:$S$157,7,FALSE),0)</f>
        <v>4</v>
      </c>
      <c r="K42" s="91">
        <f>IFERROR(VLOOKUP($B42,[1]NUM6!$H$3:$S$157,8,FALSE),0)</f>
        <v>7</v>
      </c>
      <c r="L42" s="91">
        <f>IFERROR(VLOOKUP($B42,[1]NUM6!$H$3:$S$157,9,FALSE),0)</f>
        <v>11</v>
      </c>
      <c r="M42" s="91">
        <f>IFERROR(VLOOKUP($B42,[1]NUM6!$H$3:$S$157,10,FALSE),0)</f>
        <v>7</v>
      </c>
      <c r="N42" s="91">
        <f>IFERROR(VLOOKUP($B42,[1]NUM6!$H$3:$S$157,11,FALSE),0)</f>
        <v>11</v>
      </c>
      <c r="O42" s="69"/>
      <c r="P42" s="69"/>
      <c r="Q42" s="13">
        <f t="shared" si="0"/>
        <v>52</v>
      </c>
      <c r="R42" s="91">
        <f>VLOOKUP($B42,[1]DEN6!$H$3:$S$180,2,FALSE)</f>
        <v>98</v>
      </c>
      <c r="S42" s="91">
        <f>VLOOKUP($B42,[1]DEN6!$H$3:$S$180,3,FALSE)</f>
        <v>178</v>
      </c>
      <c r="T42" s="91">
        <f>VLOOKUP($B42,[1]DEN6!$H$3:$S$180,4,FALSE)</f>
        <v>73</v>
      </c>
      <c r="U42" s="91">
        <f>VLOOKUP($B42,[1]DEN6!$H$3:$S$180,5,FALSE)</f>
        <v>97</v>
      </c>
      <c r="V42" s="91">
        <f>VLOOKUP($B42,[1]DEN6!$H$3:$S$180,6,FALSE)</f>
        <v>140</v>
      </c>
      <c r="W42" s="91">
        <f>VLOOKUP($B42,[1]DEN6!$H$3:$S$180,7,FALSE)</f>
        <v>46</v>
      </c>
      <c r="X42" s="91">
        <f>VLOOKUP($B42,[1]DEN6!$H$3:$S$180,8,FALSE)</f>
        <v>109</v>
      </c>
      <c r="Y42" s="91">
        <f>VLOOKUP($B42,[1]DEN6!$H$3:$S$180,9,FALSE)</f>
        <v>129</v>
      </c>
      <c r="Z42" s="91">
        <f>VLOOKUP($B42,[1]DEN6!$H$3:$S$180,10,FALSE)</f>
        <v>109</v>
      </c>
      <c r="AA42" s="91">
        <f>VLOOKUP($B42,[1]DEN6!$H$3:$S$180,11,FALSE)</f>
        <v>119</v>
      </c>
      <c r="AB42" s="69"/>
      <c r="AC42" s="69"/>
      <c r="AD42" s="13">
        <f t="shared" si="1"/>
        <v>1098</v>
      </c>
    </row>
    <row r="43" spans="1:30" ht="15" thickBot="1" x14ac:dyDescent="0.25">
      <c r="A43" s="87" t="s">
        <v>74</v>
      </c>
      <c r="B43" s="165" t="s">
        <v>69</v>
      </c>
      <c r="C43" s="56"/>
      <c r="D43" s="181"/>
      <c r="E43" s="91">
        <f>IFERROR(VLOOKUP($B43,[1]NUM6!$H$3:$S$157,2,FALSE),0)</f>
        <v>0</v>
      </c>
      <c r="F43" s="91">
        <f>IFERROR(VLOOKUP($B43,[1]NUM6!$H$3:$S$157,3,FALSE),0)</f>
        <v>0</v>
      </c>
      <c r="G43" s="91">
        <f>IFERROR(VLOOKUP($B43,[1]NUM6!$H$3:$S$157,4,FALSE),0)</f>
        <v>9</v>
      </c>
      <c r="H43" s="91">
        <f>IFERROR(VLOOKUP($B43,[1]NUM6!$H$3:$S$157,5,FALSE),0)</f>
        <v>0</v>
      </c>
      <c r="I43" s="91">
        <f>IFERROR(VLOOKUP($B43,[1]NUM6!$H$3:$S$157,6,FALSE),0)</f>
        <v>3</v>
      </c>
      <c r="J43" s="91">
        <f>IFERROR(VLOOKUP($B43,[1]NUM6!$H$3:$S$157,7,FALSE),0)</f>
        <v>0</v>
      </c>
      <c r="K43" s="91">
        <f>IFERROR(VLOOKUP($B43,[1]NUM6!$H$3:$S$157,8,FALSE),0)</f>
        <v>2</v>
      </c>
      <c r="L43" s="91">
        <f>IFERROR(VLOOKUP($B43,[1]NUM6!$H$3:$S$157,9,FALSE),0)</f>
        <v>11</v>
      </c>
      <c r="M43" s="91">
        <f>IFERROR(VLOOKUP($B43,[1]NUM6!$H$3:$S$157,10,FALSE),0)</f>
        <v>11</v>
      </c>
      <c r="N43" s="91">
        <f>IFERROR(VLOOKUP($B43,[1]NUM6!$H$3:$S$157,11,FALSE),0)</f>
        <v>10</v>
      </c>
      <c r="O43" s="69"/>
      <c r="P43" s="69"/>
      <c r="Q43" s="13">
        <f t="shared" si="0"/>
        <v>46</v>
      </c>
      <c r="R43" s="91">
        <f>VLOOKUP($B43,[1]DEN6!$H$3:$S$180,2,FALSE)</f>
        <v>76</v>
      </c>
      <c r="S43" s="91">
        <f>VLOOKUP($B43,[1]DEN6!$H$3:$S$180,3,FALSE)</f>
        <v>55</v>
      </c>
      <c r="T43" s="91">
        <f>VLOOKUP($B43,[1]DEN6!$H$3:$S$180,4,FALSE)</f>
        <v>82</v>
      </c>
      <c r="U43" s="91">
        <f>VLOOKUP($B43,[1]DEN6!$H$3:$S$180,5,FALSE)</f>
        <v>138</v>
      </c>
      <c r="V43" s="91">
        <f>VLOOKUP($B43,[1]DEN6!$H$3:$S$180,6,FALSE)</f>
        <v>146</v>
      </c>
      <c r="W43" s="91">
        <f>VLOOKUP($B43,[1]DEN6!$H$3:$S$180,7,FALSE)</f>
        <v>34</v>
      </c>
      <c r="X43" s="91">
        <f>VLOOKUP($B43,[1]DEN6!$H$3:$S$180,8,FALSE)</f>
        <v>97</v>
      </c>
      <c r="Y43" s="91">
        <f>VLOOKUP($B43,[1]DEN6!$H$3:$S$180,9,FALSE)</f>
        <v>59</v>
      </c>
      <c r="Z43" s="91">
        <f>VLOOKUP($B43,[1]DEN6!$H$3:$S$180,10,FALSE)</f>
        <v>97</v>
      </c>
      <c r="AA43" s="91">
        <f>VLOOKUP($B43,[1]DEN6!$H$3:$S$180,11,FALSE)</f>
        <v>113</v>
      </c>
      <c r="AB43" s="69"/>
      <c r="AC43" s="69"/>
      <c r="AD43" s="13">
        <f t="shared" si="1"/>
        <v>897</v>
      </c>
    </row>
    <row r="44" spans="1:30" ht="15" thickBot="1" x14ac:dyDescent="0.25">
      <c r="A44" s="87" t="s">
        <v>74</v>
      </c>
      <c r="B44" s="165" t="s">
        <v>70</v>
      </c>
      <c r="C44" s="56"/>
      <c r="D44" s="181"/>
      <c r="E44" s="91">
        <f>IFERROR(VLOOKUP($B44,[1]NUM6!$H$3:$S$157,2,FALSE),0)</f>
        <v>0</v>
      </c>
      <c r="F44" s="91">
        <f>IFERROR(VLOOKUP($B44,[1]NUM6!$H$3:$S$157,3,FALSE),0)</f>
        <v>0</v>
      </c>
      <c r="G44" s="91">
        <f>IFERROR(VLOOKUP($B44,[1]NUM6!$H$3:$S$157,4,FALSE),0)</f>
        <v>0</v>
      </c>
      <c r="H44" s="91">
        <f>IFERROR(VLOOKUP($B44,[1]NUM6!$H$3:$S$157,5,FALSE),0)</f>
        <v>0</v>
      </c>
      <c r="I44" s="91">
        <f>IFERROR(VLOOKUP($B44,[1]NUM6!$H$3:$S$157,6,FALSE),0)</f>
        <v>0</v>
      </c>
      <c r="J44" s="91">
        <f>IFERROR(VLOOKUP($B44,[1]NUM6!$H$3:$S$157,7,FALSE),0)</f>
        <v>4</v>
      </c>
      <c r="K44" s="91">
        <f>IFERROR(VLOOKUP($B44,[1]NUM6!$H$3:$S$157,8,FALSE),0)</f>
        <v>11</v>
      </c>
      <c r="L44" s="91">
        <f>IFERROR(VLOOKUP($B44,[1]NUM6!$H$3:$S$157,9,FALSE),0)</f>
        <v>10</v>
      </c>
      <c r="M44" s="91">
        <f>IFERROR(VLOOKUP($B44,[1]NUM6!$H$3:$S$157,10,FALSE),0)</f>
        <v>10</v>
      </c>
      <c r="N44" s="91">
        <f>IFERROR(VLOOKUP($B44,[1]NUM6!$H$3:$S$157,11,FALSE),0)</f>
        <v>10</v>
      </c>
      <c r="O44" s="69"/>
      <c r="P44" s="69"/>
      <c r="Q44" s="13">
        <f t="shared" si="0"/>
        <v>45</v>
      </c>
      <c r="R44" s="91">
        <f>VLOOKUP($B44,[1]DEN6!$H$3:$S$180,2,FALSE)</f>
        <v>76</v>
      </c>
      <c r="S44" s="91">
        <f>VLOOKUP($B44,[1]DEN6!$H$3:$S$180,3,FALSE)</f>
        <v>99</v>
      </c>
      <c r="T44" s="91">
        <f>VLOOKUP($B44,[1]DEN6!$H$3:$S$180,4,FALSE)</f>
        <v>67</v>
      </c>
      <c r="U44" s="91">
        <f>VLOOKUP($B44,[1]DEN6!$H$3:$S$180,5,FALSE)</f>
        <v>80</v>
      </c>
      <c r="V44" s="91">
        <f>VLOOKUP($B44,[1]DEN6!$H$3:$S$180,6,FALSE)</f>
        <v>87</v>
      </c>
      <c r="W44" s="91">
        <f>VLOOKUP($B44,[1]DEN6!$H$3:$S$180,7,FALSE)</f>
        <v>63</v>
      </c>
      <c r="X44" s="91">
        <f>VLOOKUP($B44,[1]DEN6!$H$3:$S$180,8,FALSE)</f>
        <v>134</v>
      </c>
      <c r="Y44" s="91">
        <f>VLOOKUP($B44,[1]DEN6!$H$3:$S$180,9,FALSE)</f>
        <v>127</v>
      </c>
      <c r="Z44" s="91">
        <f>VLOOKUP($B44,[1]DEN6!$H$3:$S$180,10,FALSE)</f>
        <v>82</v>
      </c>
      <c r="AA44" s="91">
        <f>VLOOKUP($B44,[1]DEN6!$H$3:$S$180,11,FALSE)</f>
        <v>100</v>
      </c>
      <c r="AB44" s="69"/>
      <c r="AC44" s="69"/>
      <c r="AD44" s="13">
        <f t="shared" si="1"/>
        <v>915</v>
      </c>
    </row>
    <row r="45" spans="1:30" ht="15" thickBot="1" x14ac:dyDescent="0.25">
      <c r="A45" s="87" t="s">
        <v>74</v>
      </c>
      <c r="B45" s="165" t="s">
        <v>71</v>
      </c>
      <c r="C45" s="56"/>
      <c r="D45" s="181"/>
      <c r="E45" s="91">
        <f>IFERROR(VLOOKUP($B45,[1]NUM6!$H$3:$S$157,2,FALSE),0)</f>
        <v>0</v>
      </c>
      <c r="F45" s="91">
        <f>IFERROR(VLOOKUP($B45,[1]NUM6!$H$3:$S$157,3,FALSE),0)</f>
        <v>0</v>
      </c>
      <c r="G45" s="91">
        <f>IFERROR(VLOOKUP($B45,[1]NUM6!$H$3:$S$157,4,FALSE),0)</f>
        <v>3</v>
      </c>
      <c r="H45" s="91">
        <f>IFERROR(VLOOKUP($B45,[1]NUM6!$H$3:$S$157,5,FALSE),0)</f>
        <v>0</v>
      </c>
      <c r="I45" s="91">
        <f>IFERROR(VLOOKUP($B45,[1]NUM6!$H$3:$S$157,6,FALSE),0)</f>
        <v>0</v>
      </c>
      <c r="J45" s="91">
        <f>IFERROR(VLOOKUP($B45,[1]NUM6!$H$3:$S$157,7,FALSE),0)</f>
        <v>2</v>
      </c>
      <c r="K45" s="91">
        <f>IFERROR(VLOOKUP($B45,[1]NUM6!$H$3:$S$157,8,FALSE),0)</f>
        <v>0</v>
      </c>
      <c r="L45" s="91">
        <f>IFERROR(VLOOKUP($B45,[1]NUM6!$H$3:$S$157,9,FALSE),0)</f>
        <v>3</v>
      </c>
      <c r="M45" s="91">
        <f>IFERROR(VLOOKUP($B45,[1]NUM6!$H$3:$S$157,10,FALSE),0)</f>
        <v>2</v>
      </c>
      <c r="N45" s="91">
        <f>IFERROR(VLOOKUP($B45,[1]NUM6!$H$3:$S$157,11,FALSE),0)</f>
        <v>5</v>
      </c>
      <c r="O45" s="69"/>
      <c r="P45" s="69"/>
      <c r="Q45" s="13">
        <f t="shared" si="0"/>
        <v>15</v>
      </c>
      <c r="R45" s="91">
        <f>VLOOKUP($B45,[1]DEN6!$H$3:$S$180,2,FALSE)</f>
        <v>21</v>
      </c>
      <c r="S45" s="91">
        <f>VLOOKUP($B45,[1]DEN6!$H$3:$S$180,3,FALSE)</f>
        <v>28</v>
      </c>
      <c r="T45" s="91">
        <f>VLOOKUP($B45,[1]DEN6!$H$3:$S$180,4,FALSE)</f>
        <v>20</v>
      </c>
      <c r="U45" s="91">
        <f>VLOOKUP($B45,[1]DEN6!$H$3:$S$180,5,FALSE)</f>
        <v>14</v>
      </c>
      <c r="V45" s="91">
        <f>VLOOKUP($B45,[1]DEN6!$H$3:$S$180,6,FALSE)</f>
        <v>37</v>
      </c>
      <c r="W45" s="91">
        <f>VLOOKUP($B45,[1]DEN6!$H$3:$S$180,7,FALSE)</f>
        <v>17</v>
      </c>
      <c r="X45" s="91">
        <f>VLOOKUP($B45,[1]DEN6!$H$3:$S$180,8,FALSE)</f>
        <v>34</v>
      </c>
      <c r="Y45" s="91">
        <f>VLOOKUP($B45,[1]DEN6!$H$3:$S$180,9,FALSE)</f>
        <v>35</v>
      </c>
      <c r="Z45" s="91">
        <f>VLOOKUP($B45,[1]DEN6!$H$3:$S$180,10,FALSE)</f>
        <v>13</v>
      </c>
      <c r="AA45" s="91">
        <f>VLOOKUP($B45,[1]DEN6!$H$3:$S$180,11,FALSE)</f>
        <v>42</v>
      </c>
      <c r="AB45" s="69"/>
      <c r="AC45" s="69"/>
      <c r="AD45" s="13">
        <f t="shared" si="1"/>
        <v>261</v>
      </c>
    </row>
    <row r="46" spans="1:30" ht="15" thickBot="1" x14ac:dyDescent="0.25">
      <c r="A46" s="87" t="s">
        <v>74</v>
      </c>
      <c r="B46" s="165" t="s">
        <v>72</v>
      </c>
      <c r="C46" s="56"/>
      <c r="D46" s="181"/>
      <c r="E46" s="91">
        <f>IFERROR(VLOOKUP($B46,[1]NUM6!$H$3:$S$157,2,FALSE),0)</f>
        <v>0</v>
      </c>
      <c r="F46" s="91">
        <f>IFERROR(VLOOKUP($B46,[1]NUM6!$H$3:$S$157,3,FALSE),0)</f>
        <v>0</v>
      </c>
      <c r="G46" s="91">
        <f>IFERROR(VLOOKUP($B46,[1]NUM6!$H$3:$S$157,4,FALSE),0)</f>
        <v>0</v>
      </c>
      <c r="H46" s="91">
        <f>IFERROR(VLOOKUP($B46,[1]NUM6!$H$3:$S$157,5,FALSE),0)</f>
        <v>0</v>
      </c>
      <c r="I46" s="91">
        <f>IFERROR(VLOOKUP($B46,[1]NUM6!$H$3:$S$157,6,FALSE),0)</f>
        <v>0</v>
      </c>
      <c r="J46" s="91">
        <f>IFERROR(VLOOKUP($B46,[1]NUM6!$H$3:$S$157,7,FALSE),0)</f>
        <v>0</v>
      </c>
      <c r="K46" s="91">
        <f>IFERROR(VLOOKUP($B46,[1]NUM6!$H$3:$S$157,8,FALSE),0)</f>
        <v>6</v>
      </c>
      <c r="L46" s="91">
        <f>IFERROR(VLOOKUP($B46,[1]NUM6!$H$3:$S$157,9,FALSE),0)</f>
        <v>23</v>
      </c>
      <c r="M46" s="91">
        <f>IFERROR(VLOOKUP($B46,[1]NUM6!$H$3:$S$157,10,FALSE),0)</f>
        <v>16</v>
      </c>
      <c r="N46" s="91">
        <f>IFERROR(VLOOKUP($B46,[1]NUM6!$H$3:$S$157,11,FALSE),0)</f>
        <v>26</v>
      </c>
      <c r="O46" s="69"/>
      <c r="P46" s="69"/>
      <c r="Q46" s="13">
        <f t="shared" si="0"/>
        <v>71</v>
      </c>
      <c r="R46" s="91">
        <f>VLOOKUP($B46,[1]DEN6!$H$3:$S$180,2,FALSE)</f>
        <v>189</v>
      </c>
      <c r="S46" s="91">
        <f>VLOOKUP($B46,[1]DEN6!$H$3:$S$180,3,FALSE)</f>
        <v>155</v>
      </c>
      <c r="T46" s="91">
        <f>VLOOKUP($B46,[1]DEN6!$H$3:$S$180,4,FALSE)</f>
        <v>98</v>
      </c>
      <c r="U46" s="91">
        <f>VLOOKUP($B46,[1]DEN6!$H$3:$S$180,5,FALSE)</f>
        <v>237</v>
      </c>
      <c r="V46" s="91">
        <f>VLOOKUP($B46,[1]DEN6!$H$3:$S$180,6,FALSE)</f>
        <v>160</v>
      </c>
      <c r="W46" s="91">
        <f>VLOOKUP($B46,[1]DEN6!$H$3:$S$180,7,FALSE)</f>
        <v>165</v>
      </c>
      <c r="X46" s="91">
        <f>VLOOKUP($B46,[1]DEN6!$H$3:$S$180,8,FALSE)</f>
        <v>210</v>
      </c>
      <c r="Y46" s="91">
        <f>VLOOKUP($B46,[1]DEN6!$H$3:$S$180,9,FALSE)</f>
        <v>247</v>
      </c>
      <c r="Z46" s="91">
        <f>VLOOKUP($B46,[1]DEN6!$H$3:$S$180,10,FALSE)</f>
        <v>140</v>
      </c>
      <c r="AA46" s="91">
        <f>VLOOKUP($B46,[1]DEN6!$H$3:$S$180,11,FALSE)</f>
        <v>264</v>
      </c>
      <c r="AB46" s="69"/>
      <c r="AC46" s="69"/>
      <c r="AD46" s="13">
        <f t="shared" si="1"/>
        <v>1865</v>
      </c>
    </row>
    <row r="47" spans="1:30" ht="15" thickBot="1" x14ac:dyDescent="0.25">
      <c r="A47" s="87" t="s">
        <v>74</v>
      </c>
      <c r="B47" s="165" t="s">
        <v>73</v>
      </c>
      <c r="C47" s="56"/>
      <c r="D47" s="181"/>
      <c r="E47" s="91">
        <f>IFERROR(VLOOKUP($B47,[1]NUM6!$H$3:$S$157,2,FALSE),0)</f>
        <v>0</v>
      </c>
      <c r="F47" s="91">
        <f>IFERROR(VLOOKUP($B47,[1]NUM6!$H$3:$S$157,3,FALSE),0)</f>
        <v>0</v>
      </c>
      <c r="G47" s="91">
        <f>IFERROR(VLOOKUP($B47,[1]NUM6!$H$3:$S$157,4,FALSE),0)</f>
        <v>4</v>
      </c>
      <c r="H47" s="91">
        <f>IFERROR(VLOOKUP($B47,[1]NUM6!$H$3:$S$157,5,FALSE),0)</f>
        <v>0</v>
      </c>
      <c r="I47" s="91">
        <f>IFERROR(VLOOKUP($B47,[1]NUM6!$H$3:$S$157,6,FALSE),0)</f>
        <v>0</v>
      </c>
      <c r="J47" s="91">
        <f>IFERROR(VLOOKUP($B47,[1]NUM6!$H$3:$S$157,7,FALSE),0)</f>
        <v>0</v>
      </c>
      <c r="K47" s="91">
        <f>IFERROR(VLOOKUP($B47,[1]NUM6!$H$3:$S$157,8,FALSE),0)</f>
        <v>6</v>
      </c>
      <c r="L47" s="91">
        <f>IFERROR(VLOOKUP($B47,[1]NUM6!$H$3:$S$157,9,FALSE),0)</f>
        <v>4</v>
      </c>
      <c r="M47" s="91">
        <f>IFERROR(VLOOKUP($B47,[1]NUM6!$H$3:$S$157,10,FALSE),0)</f>
        <v>2</v>
      </c>
      <c r="N47" s="91">
        <f>IFERROR(VLOOKUP($B47,[1]NUM6!$H$3:$S$157,11,FALSE),0)</f>
        <v>6</v>
      </c>
      <c r="O47" s="69"/>
      <c r="P47" s="69"/>
      <c r="Q47" s="13">
        <f t="shared" si="0"/>
        <v>22</v>
      </c>
      <c r="R47" s="91">
        <f>VLOOKUP($B47,[1]DEN6!$H$3:$S$180,2,FALSE)</f>
        <v>38</v>
      </c>
      <c r="S47" s="91">
        <f>VLOOKUP($B47,[1]DEN6!$H$3:$S$180,3,FALSE)</f>
        <v>41</v>
      </c>
      <c r="T47" s="91">
        <f>VLOOKUP($B47,[1]DEN6!$H$3:$S$180,4,FALSE)</f>
        <v>22</v>
      </c>
      <c r="U47" s="91">
        <f>VLOOKUP($B47,[1]DEN6!$H$3:$S$180,5,FALSE)</f>
        <v>33</v>
      </c>
      <c r="V47" s="91">
        <f>VLOOKUP($B47,[1]DEN6!$H$3:$S$180,6,FALSE)</f>
        <v>26</v>
      </c>
      <c r="W47" s="91">
        <f>VLOOKUP($B47,[1]DEN6!$H$3:$S$180,7,FALSE)</f>
        <v>0</v>
      </c>
      <c r="X47" s="91">
        <f>VLOOKUP($B47,[1]DEN6!$H$3:$S$180,8,FALSE)</f>
        <v>74</v>
      </c>
      <c r="Y47" s="91">
        <f>VLOOKUP($B47,[1]DEN6!$H$3:$S$180,9,FALSE)</f>
        <v>29</v>
      </c>
      <c r="Z47" s="91">
        <f>VLOOKUP($B47,[1]DEN6!$H$3:$S$180,10,FALSE)</f>
        <v>24</v>
      </c>
      <c r="AA47" s="91">
        <f>VLOOKUP($B47,[1]DEN6!$H$3:$S$180,11,FALSE)</f>
        <v>42</v>
      </c>
      <c r="AB47" s="69"/>
      <c r="AC47" s="69"/>
      <c r="AD47" s="13">
        <f t="shared" si="1"/>
        <v>329</v>
      </c>
    </row>
    <row r="48" spans="1:30" ht="22.5" customHeight="1" thickBot="1" x14ac:dyDescent="0.25">
      <c r="A48" s="333" t="s">
        <v>176</v>
      </c>
      <c r="B48" s="334"/>
      <c r="C48" s="250">
        <f>Metas!J96/D48</f>
        <v>2.0176610978520286</v>
      </c>
      <c r="D48" s="15">
        <f>+Q48/AD48</f>
        <v>4.9562337355098178E-2</v>
      </c>
      <c r="E48" s="48">
        <f>SUM(E38:E47)</f>
        <v>0</v>
      </c>
      <c r="F48" s="48">
        <f t="shared" ref="F48:P48" si="24">SUM(F38:F47)</f>
        <v>5</v>
      </c>
      <c r="G48" s="48">
        <f t="shared" si="24"/>
        <v>52</v>
      </c>
      <c r="H48" s="48">
        <f t="shared" si="24"/>
        <v>0</v>
      </c>
      <c r="I48" s="48">
        <f t="shared" ref="I48:J48" si="25">SUM(I38:I47)</f>
        <v>8</v>
      </c>
      <c r="J48" s="48">
        <f t="shared" si="25"/>
        <v>21</v>
      </c>
      <c r="K48" s="48">
        <f t="shared" ref="K48:L48" si="26">SUM(K38:K47)</f>
        <v>58</v>
      </c>
      <c r="L48" s="48">
        <f t="shared" si="26"/>
        <v>93</v>
      </c>
      <c r="M48" s="48">
        <f t="shared" ref="M48:N48" si="27">SUM(M38:M47)</f>
        <v>76</v>
      </c>
      <c r="N48" s="48">
        <f t="shared" si="27"/>
        <v>106</v>
      </c>
      <c r="O48" s="48">
        <f t="shared" si="24"/>
        <v>0</v>
      </c>
      <c r="P48" s="48">
        <f t="shared" si="24"/>
        <v>0</v>
      </c>
      <c r="Q48" s="10">
        <f>SUM(Q38:Q47)</f>
        <v>419</v>
      </c>
      <c r="R48" s="48">
        <f t="shared" ref="R48:AC48" si="28">SUM(R38:R47)</f>
        <v>777</v>
      </c>
      <c r="S48" s="48">
        <f t="shared" si="28"/>
        <v>776</v>
      </c>
      <c r="T48" s="48">
        <f t="shared" si="28"/>
        <v>625</v>
      </c>
      <c r="U48" s="48">
        <f t="shared" si="28"/>
        <v>869</v>
      </c>
      <c r="V48" s="48">
        <f t="shared" ref="V48:W48" si="29">SUM(V38:V47)</f>
        <v>1039</v>
      </c>
      <c r="W48" s="48">
        <f t="shared" si="29"/>
        <v>537</v>
      </c>
      <c r="X48" s="48">
        <f t="shared" ref="X48:Y48" si="30">SUM(X38:X47)</f>
        <v>1039</v>
      </c>
      <c r="Y48" s="48">
        <f t="shared" si="30"/>
        <v>953</v>
      </c>
      <c r="Z48" s="48">
        <f t="shared" ref="Z48:AA48" si="31">SUM(Z38:Z47)</f>
        <v>776</v>
      </c>
      <c r="AA48" s="48">
        <f t="shared" si="31"/>
        <v>1063</v>
      </c>
      <c r="AB48" s="48">
        <f t="shared" si="28"/>
        <v>0</v>
      </c>
      <c r="AC48" s="48">
        <f t="shared" si="28"/>
        <v>0</v>
      </c>
      <c r="AD48" s="10">
        <f>SUM(AD38:AD47)</f>
        <v>8454</v>
      </c>
    </row>
    <row r="49" spans="1:30" ht="15" thickBot="1" x14ac:dyDescent="0.25">
      <c r="A49" s="166" t="s">
        <v>88</v>
      </c>
      <c r="B49" s="165" t="s">
        <v>75</v>
      </c>
      <c r="C49" s="56"/>
      <c r="D49" s="181"/>
      <c r="E49" s="91">
        <f>IFERROR(VLOOKUP($B49,[1]NUM6!$H$3:$S$157,2,FALSE),0)</f>
        <v>0</v>
      </c>
      <c r="F49" s="91">
        <f>IFERROR(VLOOKUP($B49,[1]NUM6!$H$3:$S$157,3,FALSE),0)</f>
        <v>0</v>
      </c>
      <c r="G49" s="91">
        <f>IFERROR(VLOOKUP($B49,[1]NUM6!$H$3:$S$157,4,FALSE),0)</f>
        <v>0</v>
      </c>
      <c r="H49" s="91">
        <f>IFERROR(VLOOKUP($B49,[1]NUM6!$H$3:$S$157,5,FALSE),0)</f>
        <v>45</v>
      </c>
      <c r="I49" s="91">
        <f>IFERROR(VLOOKUP($B49,[1]NUM6!$H$3:$S$157,6,FALSE),0)</f>
        <v>57</v>
      </c>
      <c r="J49" s="91">
        <f>IFERROR(VLOOKUP($B49,[1]NUM6!$H$3:$S$157,7,FALSE),0)</f>
        <v>49</v>
      </c>
      <c r="K49" s="91">
        <f>IFERROR(VLOOKUP($B49,[1]NUM6!$H$3:$S$157,8,FALSE),0)</f>
        <v>83</v>
      </c>
      <c r="L49" s="91">
        <f>IFERROR(VLOOKUP($B49,[1]NUM6!$H$3:$S$157,9,FALSE),0)</f>
        <v>123</v>
      </c>
      <c r="M49" s="91">
        <f>IFERROR(VLOOKUP($B49,[1]NUM6!$H$3:$S$157,10,FALSE),0)</f>
        <v>49</v>
      </c>
      <c r="N49" s="91">
        <f>IFERROR(VLOOKUP($B49,[1]NUM6!$H$3:$S$157,11,FALSE),0)</f>
        <v>61</v>
      </c>
      <c r="O49" s="69"/>
      <c r="P49" s="69"/>
      <c r="Q49" s="13">
        <f t="shared" si="0"/>
        <v>467</v>
      </c>
      <c r="R49" s="91">
        <f>VLOOKUP($B49,[1]DEN6!$H$3:$S$180,2,FALSE)</f>
        <v>384</v>
      </c>
      <c r="S49" s="91">
        <f>VLOOKUP($B49,[1]DEN6!$H$3:$S$180,3,FALSE)</f>
        <v>428</v>
      </c>
      <c r="T49" s="91">
        <f>VLOOKUP($B49,[1]DEN6!$H$3:$S$180,4,FALSE)</f>
        <v>406</v>
      </c>
      <c r="U49" s="91">
        <f>VLOOKUP($B49,[1]DEN6!$H$3:$S$180,5,FALSE)</f>
        <v>273</v>
      </c>
      <c r="V49" s="91">
        <f>VLOOKUP($B49,[1]DEN6!$H$3:$S$180,6,FALSE)</f>
        <v>443</v>
      </c>
      <c r="W49" s="91">
        <f>VLOOKUP($B49,[1]DEN6!$H$3:$S$180,7,FALSE)</f>
        <v>748</v>
      </c>
      <c r="X49" s="91">
        <f>VLOOKUP($B49,[1]DEN6!$H$3:$S$180,8,FALSE)</f>
        <v>1012</v>
      </c>
      <c r="Y49" s="91">
        <f>VLOOKUP($B49,[1]DEN6!$H$3:$S$180,9,FALSE)</f>
        <v>886</v>
      </c>
      <c r="Z49" s="91">
        <f>VLOOKUP($B49,[1]DEN6!$H$3:$S$180,10,FALSE)</f>
        <v>551</v>
      </c>
      <c r="AA49" s="91">
        <f>VLOOKUP($B49,[1]DEN6!$H$3:$S$180,11,FALSE)</f>
        <v>678</v>
      </c>
      <c r="AB49" s="69"/>
      <c r="AC49" s="69"/>
      <c r="AD49" s="13">
        <f t="shared" si="1"/>
        <v>5809</v>
      </c>
    </row>
    <row r="50" spans="1:30" ht="15" thickBot="1" x14ac:dyDescent="0.25">
      <c r="A50" s="166" t="s">
        <v>88</v>
      </c>
      <c r="B50" s="165" t="s">
        <v>76</v>
      </c>
      <c r="C50" s="56"/>
      <c r="D50" s="181"/>
      <c r="E50" s="91">
        <f>IFERROR(VLOOKUP($B50,[1]NUM6!$H$3:$S$157,2,FALSE),0)</f>
        <v>5</v>
      </c>
      <c r="F50" s="91">
        <f>IFERROR(VLOOKUP($B50,[1]NUM6!$H$3:$S$157,3,FALSE),0)</f>
        <v>2</v>
      </c>
      <c r="G50" s="91">
        <f>IFERROR(VLOOKUP($B50,[1]NUM6!$H$3:$S$157,4,FALSE),0)</f>
        <v>0</v>
      </c>
      <c r="H50" s="91">
        <f>IFERROR(VLOOKUP($B50,[1]NUM6!$H$3:$S$157,5,FALSE),0)</f>
        <v>5</v>
      </c>
      <c r="I50" s="91">
        <f>IFERROR(VLOOKUP($B50,[1]NUM6!$H$3:$S$157,6,FALSE),0)</f>
        <v>6</v>
      </c>
      <c r="J50" s="91">
        <f>IFERROR(VLOOKUP($B50,[1]NUM6!$H$3:$S$157,7,FALSE),0)</f>
        <v>1</v>
      </c>
      <c r="K50" s="91">
        <f>IFERROR(VLOOKUP($B50,[1]NUM6!$H$3:$S$157,8,FALSE),0)</f>
        <v>0</v>
      </c>
      <c r="L50" s="91">
        <f>IFERROR(VLOOKUP($B50,[1]NUM6!$H$3:$S$157,9,FALSE),0)</f>
        <v>1</v>
      </c>
      <c r="M50" s="91">
        <f>IFERROR(VLOOKUP($B50,[1]NUM6!$H$3:$S$157,10,FALSE),0)</f>
        <v>0</v>
      </c>
      <c r="N50" s="91">
        <f>IFERROR(VLOOKUP($B50,[1]NUM6!$H$3:$S$157,11,FALSE),0)</f>
        <v>2</v>
      </c>
      <c r="O50" s="69"/>
      <c r="P50" s="69"/>
      <c r="Q50" s="13">
        <f t="shared" si="0"/>
        <v>22</v>
      </c>
      <c r="R50" s="91">
        <f>VLOOKUP($B50,[1]DEN6!$H$3:$S$180,2,FALSE)</f>
        <v>47</v>
      </c>
      <c r="S50" s="91">
        <f>VLOOKUP($B50,[1]DEN6!$H$3:$S$180,3,FALSE)</f>
        <v>27</v>
      </c>
      <c r="T50" s="91">
        <f>VLOOKUP($B50,[1]DEN6!$H$3:$S$180,4,FALSE)</f>
        <v>91</v>
      </c>
      <c r="U50" s="91">
        <f>VLOOKUP($B50,[1]DEN6!$H$3:$S$180,5,FALSE)</f>
        <v>62</v>
      </c>
      <c r="V50" s="91">
        <f>VLOOKUP($B50,[1]DEN6!$H$3:$S$180,6,FALSE)</f>
        <v>61</v>
      </c>
      <c r="W50" s="91">
        <f>VLOOKUP($B50,[1]DEN6!$H$3:$S$180,7,FALSE)</f>
        <v>54</v>
      </c>
      <c r="X50" s="91">
        <f>VLOOKUP($B50,[1]DEN6!$H$3:$S$180,8,FALSE)</f>
        <v>91</v>
      </c>
      <c r="Y50" s="91">
        <f>VLOOKUP($B50,[1]DEN6!$H$3:$S$180,9,FALSE)</f>
        <v>91</v>
      </c>
      <c r="Z50" s="91">
        <f>VLOOKUP($B50,[1]DEN6!$H$3:$S$180,10,FALSE)</f>
        <v>90</v>
      </c>
      <c r="AA50" s="91">
        <f>VLOOKUP($B50,[1]DEN6!$H$3:$S$180,11,FALSE)</f>
        <v>69</v>
      </c>
      <c r="AB50" s="69"/>
      <c r="AC50" s="69"/>
      <c r="AD50" s="13">
        <f t="shared" si="1"/>
        <v>683</v>
      </c>
    </row>
    <row r="51" spans="1:30" ht="15" thickBot="1" x14ac:dyDescent="0.25">
      <c r="A51" s="166" t="s">
        <v>88</v>
      </c>
      <c r="B51" s="165" t="s">
        <v>77</v>
      </c>
      <c r="C51" s="56"/>
      <c r="D51" s="181"/>
      <c r="E51" s="91">
        <f>IFERROR(VLOOKUP($B51,[1]NUM6!$H$3:$S$157,2,FALSE),0)</f>
        <v>3</v>
      </c>
      <c r="F51" s="91">
        <f>IFERROR(VLOOKUP($B51,[1]NUM6!$H$3:$S$157,3,FALSE),0)</f>
        <v>1</v>
      </c>
      <c r="G51" s="91">
        <f>IFERROR(VLOOKUP($B51,[1]NUM6!$H$3:$S$157,4,FALSE),0)</f>
        <v>0</v>
      </c>
      <c r="H51" s="91">
        <f>IFERROR(VLOOKUP($B51,[1]NUM6!$H$3:$S$157,5,FALSE),0)</f>
        <v>0</v>
      </c>
      <c r="I51" s="91">
        <f>IFERROR(VLOOKUP($B51,[1]NUM6!$H$3:$S$157,6,FALSE),0)</f>
        <v>1</v>
      </c>
      <c r="J51" s="91">
        <f>IFERROR(VLOOKUP($B51,[1]NUM6!$H$3:$S$157,7,FALSE),0)</f>
        <v>4</v>
      </c>
      <c r="K51" s="91">
        <f>IFERROR(VLOOKUP($B51,[1]NUM6!$H$3:$S$157,8,FALSE),0)</f>
        <v>0</v>
      </c>
      <c r="L51" s="91">
        <f>IFERROR(VLOOKUP($B51,[1]NUM6!$H$3:$S$157,9,FALSE),0)</f>
        <v>0</v>
      </c>
      <c r="M51" s="91">
        <f>IFERROR(VLOOKUP($B51,[1]NUM6!$H$3:$S$157,10,FALSE),0)</f>
        <v>1</v>
      </c>
      <c r="N51" s="91">
        <f>IFERROR(VLOOKUP($B51,[1]NUM6!$H$3:$S$157,11,FALSE),0)</f>
        <v>0</v>
      </c>
      <c r="O51" s="69"/>
      <c r="P51" s="69"/>
      <c r="Q51" s="13">
        <f t="shared" si="0"/>
        <v>10</v>
      </c>
      <c r="R51" s="91">
        <f>VLOOKUP($B51,[1]DEN6!$H$3:$S$180,2,FALSE)</f>
        <v>38</v>
      </c>
      <c r="S51" s="91">
        <f>VLOOKUP($B51,[1]DEN6!$H$3:$S$180,3,FALSE)</f>
        <v>13</v>
      </c>
      <c r="T51" s="91">
        <f>VLOOKUP($B51,[1]DEN6!$H$3:$S$180,4,FALSE)</f>
        <v>49</v>
      </c>
      <c r="U51" s="91">
        <f>VLOOKUP($B51,[1]DEN6!$H$3:$S$180,5,FALSE)</f>
        <v>43</v>
      </c>
      <c r="V51" s="91">
        <f>VLOOKUP($B51,[1]DEN6!$H$3:$S$180,6,FALSE)</f>
        <v>39</v>
      </c>
      <c r="W51" s="91">
        <f>VLOOKUP($B51,[1]DEN6!$H$3:$S$180,7,FALSE)</f>
        <v>70</v>
      </c>
      <c r="X51" s="91">
        <f>VLOOKUP($B51,[1]DEN6!$H$3:$S$180,8,FALSE)</f>
        <v>46</v>
      </c>
      <c r="Y51" s="91">
        <f>VLOOKUP($B51,[1]DEN6!$H$3:$S$180,9,FALSE)</f>
        <v>44</v>
      </c>
      <c r="Z51" s="91">
        <f>VLOOKUP($B51,[1]DEN6!$H$3:$S$180,10,FALSE)</f>
        <v>48</v>
      </c>
      <c r="AA51" s="91">
        <f>VLOOKUP($B51,[1]DEN6!$H$3:$S$180,11,FALSE)</f>
        <v>42</v>
      </c>
      <c r="AB51" s="69"/>
      <c r="AC51" s="69"/>
      <c r="AD51" s="13">
        <f t="shared" si="1"/>
        <v>432</v>
      </c>
    </row>
    <row r="52" spans="1:30" ht="15" thickBot="1" x14ac:dyDescent="0.25">
      <c r="A52" s="166" t="s">
        <v>88</v>
      </c>
      <c r="B52" s="165" t="s">
        <v>78</v>
      </c>
      <c r="C52" s="56"/>
      <c r="D52" s="181"/>
      <c r="E52" s="91">
        <f>IFERROR(VLOOKUP($B52,[1]NUM6!$H$3:$S$157,2,FALSE),0)</f>
        <v>5</v>
      </c>
      <c r="F52" s="91">
        <f>IFERROR(VLOOKUP($B52,[1]NUM6!$H$3:$S$157,3,FALSE),0)</f>
        <v>0</v>
      </c>
      <c r="G52" s="91">
        <f>IFERROR(VLOOKUP($B52,[1]NUM6!$H$3:$S$157,4,FALSE),0)</f>
        <v>0</v>
      </c>
      <c r="H52" s="91">
        <f>IFERROR(VLOOKUP($B52,[1]NUM6!$H$3:$S$157,5,FALSE),0)</f>
        <v>0</v>
      </c>
      <c r="I52" s="91">
        <f>IFERROR(VLOOKUP($B52,[1]NUM6!$H$3:$S$157,6,FALSE),0)</f>
        <v>2</v>
      </c>
      <c r="J52" s="91">
        <f>IFERROR(VLOOKUP($B52,[1]NUM6!$H$3:$S$157,7,FALSE),0)</f>
        <v>1</v>
      </c>
      <c r="K52" s="91">
        <f>IFERROR(VLOOKUP($B52,[1]NUM6!$H$3:$S$157,8,FALSE),0)</f>
        <v>0</v>
      </c>
      <c r="L52" s="91">
        <f>IFERROR(VLOOKUP($B52,[1]NUM6!$H$3:$S$157,9,FALSE),0)</f>
        <v>9</v>
      </c>
      <c r="M52" s="91">
        <f>IFERROR(VLOOKUP($B52,[1]NUM6!$H$3:$S$157,10,FALSE),0)</f>
        <v>3</v>
      </c>
      <c r="N52" s="91">
        <f>IFERROR(VLOOKUP($B52,[1]NUM6!$H$3:$S$157,11,FALSE),0)</f>
        <v>3</v>
      </c>
      <c r="O52" s="69"/>
      <c r="P52" s="69"/>
      <c r="Q52" s="13">
        <f t="shared" si="0"/>
        <v>23</v>
      </c>
      <c r="R52" s="91">
        <f>VLOOKUP($B52,[1]DEN6!$H$3:$S$180,2,FALSE)</f>
        <v>36</v>
      </c>
      <c r="S52" s="91">
        <f>VLOOKUP($B52,[1]DEN6!$H$3:$S$180,3,FALSE)</f>
        <v>33</v>
      </c>
      <c r="T52" s="91">
        <f>VLOOKUP($B52,[1]DEN6!$H$3:$S$180,4,FALSE)</f>
        <v>19</v>
      </c>
      <c r="U52" s="91">
        <f>VLOOKUP($B52,[1]DEN6!$H$3:$S$180,5,FALSE)</f>
        <v>32</v>
      </c>
      <c r="V52" s="91">
        <f>VLOOKUP($B52,[1]DEN6!$H$3:$S$180,6,FALSE)</f>
        <v>59</v>
      </c>
      <c r="W52" s="91">
        <f>VLOOKUP($B52,[1]DEN6!$H$3:$S$180,7,FALSE)</f>
        <v>71</v>
      </c>
      <c r="X52" s="91">
        <f>VLOOKUP($B52,[1]DEN6!$H$3:$S$180,8,FALSE)</f>
        <v>57</v>
      </c>
      <c r="Y52" s="91">
        <f>VLOOKUP($B52,[1]DEN6!$H$3:$S$180,9,FALSE)</f>
        <v>50</v>
      </c>
      <c r="Z52" s="91">
        <f>VLOOKUP($B52,[1]DEN6!$H$3:$S$180,10,FALSE)</f>
        <v>48</v>
      </c>
      <c r="AA52" s="91">
        <f>VLOOKUP($B52,[1]DEN6!$H$3:$S$180,11,FALSE)</f>
        <v>54</v>
      </c>
      <c r="AB52" s="69"/>
      <c r="AC52" s="69"/>
      <c r="AD52" s="13">
        <f t="shared" si="1"/>
        <v>459</v>
      </c>
    </row>
    <row r="53" spans="1:30" ht="15" thickBot="1" x14ac:dyDescent="0.25">
      <c r="A53" s="166" t="s">
        <v>88</v>
      </c>
      <c r="B53" s="165" t="s">
        <v>79</v>
      </c>
      <c r="C53" s="56"/>
      <c r="D53" s="181"/>
      <c r="E53" s="91">
        <f>IFERROR(VLOOKUP($B53,[1]NUM6!$H$3:$S$157,2,FALSE),0)</f>
        <v>1</v>
      </c>
      <c r="F53" s="91">
        <f>IFERROR(VLOOKUP($B53,[1]NUM6!$H$3:$S$157,3,FALSE),0)</f>
        <v>1</v>
      </c>
      <c r="G53" s="91">
        <f>IFERROR(VLOOKUP($B53,[1]NUM6!$H$3:$S$157,4,FALSE),0)</f>
        <v>0</v>
      </c>
      <c r="H53" s="91">
        <f>IFERROR(VLOOKUP($B53,[1]NUM6!$H$3:$S$157,5,FALSE),0)</f>
        <v>3</v>
      </c>
      <c r="I53" s="91">
        <f>IFERROR(VLOOKUP($B53,[1]NUM6!$H$3:$S$157,6,FALSE),0)</f>
        <v>0</v>
      </c>
      <c r="J53" s="91">
        <f>IFERROR(VLOOKUP($B53,[1]NUM6!$H$3:$S$157,7,FALSE),0)</f>
        <v>1</v>
      </c>
      <c r="K53" s="91">
        <f>IFERROR(VLOOKUP($B53,[1]NUM6!$H$3:$S$157,8,FALSE),0)</f>
        <v>0</v>
      </c>
      <c r="L53" s="91">
        <f>IFERROR(VLOOKUP($B53,[1]NUM6!$H$3:$S$157,9,FALSE),0)</f>
        <v>0</v>
      </c>
      <c r="M53" s="91">
        <f>IFERROR(VLOOKUP($B53,[1]NUM6!$H$3:$S$157,10,FALSE),0)</f>
        <v>2</v>
      </c>
      <c r="N53" s="91">
        <f>IFERROR(VLOOKUP($B53,[1]NUM6!$H$3:$S$157,11,FALSE),0)</f>
        <v>0</v>
      </c>
      <c r="O53" s="69"/>
      <c r="P53" s="69"/>
      <c r="Q53" s="13">
        <f t="shared" si="0"/>
        <v>8</v>
      </c>
      <c r="R53" s="91">
        <f>VLOOKUP($B53,[1]DEN6!$H$3:$S$180,2,FALSE)</f>
        <v>0</v>
      </c>
      <c r="S53" s="91">
        <f>VLOOKUP($B53,[1]DEN6!$H$3:$S$180,3,FALSE)</f>
        <v>0</v>
      </c>
      <c r="T53" s="91">
        <f>VLOOKUP($B53,[1]DEN6!$H$3:$S$180,4,FALSE)</f>
        <v>26</v>
      </c>
      <c r="U53" s="91">
        <f>VLOOKUP($B53,[1]DEN6!$H$3:$S$180,5,FALSE)</f>
        <v>21</v>
      </c>
      <c r="V53" s="91">
        <f>VLOOKUP($B53,[1]DEN6!$H$3:$S$180,6,FALSE)</f>
        <v>13</v>
      </c>
      <c r="W53" s="91">
        <f>VLOOKUP($B53,[1]DEN6!$H$3:$S$180,7,FALSE)</f>
        <v>17</v>
      </c>
      <c r="X53" s="91">
        <f>VLOOKUP($B53,[1]DEN6!$H$3:$S$180,8,FALSE)</f>
        <v>13</v>
      </c>
      <c r="Y53" s="91">
        <f>VLOOKUP($B53,[1]DEN6!$H$3:$S$180,9,FALSE)</f>
        <v>4</v>
      </c>
      <c r="Z53" s="91">
        <f>VLOOKUP($B53,[1]DEN6!$H$3:$S$180,10,FALSE)</f>
        <v>11</v>
      </c>
      <c r="AA53" s="91">
        <f>VLOOKUP($B53,[1]DEN6!$H$3:$S$180,11,FALSE)</f>
        <v>11</v>
      </c>
      <c r="AB53" s="69"/>
      <c r="AC53" s="69"/>
      <c r="AD53" s="13">
        <f t="shared" si="1"/>
        <v>116</v>
      </c>
    </row>
    <row r="54" spans="1:30" ht="15" thickBot="1" x14ac:dyDescent="0.25">
      <c r="A54" s="166" t="s">
        <v>88</v>
      </c>
      <c r="B54" s="165" t="s">
        <v>80</v>
      </c>
      <c r="C54" s="56"/>
      <c r="D54" s="181"/>
      <c r="E54" s="91">
        <f>IFERROR(VLOOKUP($B54,[1]NUM6!$H$3:$S$157,2,FALSE),0)</f>
        <v>2</v>
      </c>
      <c r="F54" s="91">
        <f>IFERROR(VLOOKUP($B54,[1]NUM6!$H$3:$S$157,3,FALSE),0)</f>
        <v>2</v>
      </c>
      <c r="G54" s="91">
        <f>IFERROR(VLOOKUP($B54,[1]NUM6!$H$3:$S$157,4,FALSE),0)</f>
        <v>0</v>
      </c>
      <c r="H54" s="91">
        <f>IFERROR(VLOOKUP($B54,[1]NUM6!$H$3:$S$157,5,FALSE),0)</f>
        <v>3</v>
      </c>
      <c r="I54" s="91">
        <f>IFERROR(VLOOKUP($B54,[1]NUM6!$H$3:$S$157,6,FALSE),0)</f>
        <v>5</v>
      </c>
      <c r="J54" s="91">
        <f>IFERROR(VLOOKUP($B54,[1]NUM6!$H$3:$S$157,7,FALSE),0)</f>
        <v>5</v>
      </c>
      <c r="K54" s="91">
        <f>IFERROR(VLOOKUP($B54,[1]NUM6!$H$3:$S$157,8,FALSE),0)</f>
        <v>0</v>
      </c>
      <c r="L54" s="91">
        <f>IFERROR(VLOOKUP($B54,[1]NUM6!$H$3:$S$157,9,FALSE),0)</f>
        <v>3</v>
      </c>
      <c r="M54" s="91">
        <f>IFERROR(VLOOKUP($B54,[1]NUM6!$H$3:$S$157,10,FALSE),0)</f>
        <v>4</v>
      </c>
      <c r="N54" s="91">
        <f>IFERROR(VLOOKUP($B54,[1]NUM6!$H$3:$S$157,11,FALSE),0)</f>
        <v>2</v>
      </c>
      <c r="O54" s="69"/>
      <c r="P54" s="69"/>
      <c r="Q54" s="13">
        <f t="shared" si="0"/>
        <v>26</v>
      </c>
      <c r="R54" s="91">
        <f>VLOOKUP($B54,[1]DEN6!$H$3:$S$180,2,FALSE)</f>
        <v>25</v>
      </c>
      <c r="S54" s="91">
        <f>VLOOKUP($B54,[1]DEN6!$H$3:$S$180,3,FALSE)</f>
        <v>41</v>
      </c>
      <c r="T54" s="91">
        <f>VLOOKUP($B54,[1]DEN6!$H$3:$S$180,4,FALSE)</f>
        <v>33</v>
      </c>
      <c r="U54" s="91">
        <f>VLOOKUP($B54,[1]DEN6!$H$3:$S$180,5,FALSE)</f>
        <v>51</v>
      </c>
      <c r="V54" s="91">
        <f>VLOOKUP($B54,[1]DEN6!$H$3:$S$180,6,FALSE)</f>
        <v>63</v>
      </c>
      <c r="W54" s="91">
        <f>VLOOKUP($B54,[1]DEN6!$H$3:$S$180,7,FALSE)</f>
        <v>46</v>
      </c>
      <c r="X54" s="91">
        <f>VLOOKUP($B54,[1]DEN6!$H$3:$S$180,8,FALSE)</f>
        <v>53</v>
      </c>
      <c r="Y54" s="91">
        <f>VLOOKUP($B54,[1]DEN6!$H$3:$S$180,9,FALSE)</f>
        <v>33</v>
      </c>
      <c r="Z54" s="91">
        <f>VLOOKUP($B54,[1]DEN6!$H$3:$S$180,10,FALSE)</f>
        <v>31</v>
      </c>
      <c r="AA54" s="91">
        <f>VLOOKUP($B54,[1]DEN6!$H$3:$S$180,11,FALSE)</f>
        <v>54</v>
      </c>
      <c r="AB54" s="69"/>
      <c r="AC54" s="69"/>
      <c r="AD54" s="13">
        <f t="shared" si="1"/>
        <v>430</v>
      </c>
    </row>
    <row r="55" spans="1:30" ht="15" thickBot="1" x14ac:dyDescent="0.25">
      <c r="A55" s="166" t="s">
        <v>88</v>
      </c>
      <c r="B55" s="165" t="s">
        <v>81</v>
      </c>
      <c r="C55" s="56"/>
      <c r="D55" s="181"/>
      <c r="E55" s="91">
        <f>IFERROR(VLOOKUP($B55,[1]NUM6!$H$3:$S$157,2,FALSE),0)</f>
        <v>2</v>
      </c>
      <c r="F55" s="91">
        <f>IFERROR(VLOOKUP($B55,[1]NUM6!$H$3:$S$157,3,FALSE),0)</f>
        <v>0</v>
      </c>
      <c r="G55" s="91">
        <f>IFERROR(VLOOKUP($B55,[1]NUM6!$H$3:$S$157,4,FALSE),0)</f>
        <v>0</v>
      </c>
      <c r="H55" s="91">
        <f>IFERROR(VLOOKUP($B55,[1]NUM6!$H$3:$S$157,5,FALSE),0)</f>
        <v>2</v>
      </c>
      <c r="I55" s="91">
        <f>IFERROR(VLOOKUP($B55,[1]NUM6!$H$3:$S$157,6,FALSE),0)</f>
        <v>0</v>
      </c>
      <c r="J55" s="91">
        <f>IFERROR(VLOOKUP($B55,[1]NUM6!$H$3:$S$157,7,FALSE),0)</f>
        <v>7</v>
      </c>
      <c r="K55" s="91">
        <f>IFERROR(VLOOKUP($B55,[1]NUM6!$H$3:$S$157,8,FALSE),0)</f>
        <v>0</v>
      </c>
      <c r="L55" s="91">
        <f>IFERROR(VLOOKUP($B55,[1]NUM6!$H$3:$S$157,9,FALSE),0)</f>
        <v>3</v>
      </c>
      <c r="M55" s="91">
        <f>IFERROR(VLOOKUP($B55,[1]NUM6!$H$3:$S$157,10,FALSE),0)</f>
        <v>3</v>
      </c>
      <c r="N55" s="91">
        <f>IFERROR(VLOOKUP($B55,[1]NUM6!$H$3:$S$157,11,FALSE),0)</f>
        <v>1</v>
      </c>
      <c r="O55" s="69"/>
      <c r="P55" s="69"/>
      <c r="Q55" s="13">
        <f t="shared" si="0"/>
        <v>18</v>
      </c>
      <c r="R55" s="91">
        <f>VLOOKUP($B55,[1]DEN6!$H$3:$S$180,2,FALSE)</f>
        <v>0</v>
      </c>
      <c r="S55" s="91">
        <f>VLOOKUP($B55,[1]DEN6!$H$3:$S$180,3,FALSE)</f>
        <v>0</v>
      </c>
      <c r="T55" s="91">
        <f>VLOOKUP($B55,[1]DEN6!$H$3:$S$180,4,FALSE)</f>
        <v>78</v>
      </c>
      <c r="U55" s="91">
        <f>VLOOKUP($B55,[1]DEN6!$H$3:$S$180,5,FALSE)</f>
        <v>32</v>
      </c>
      <c r="V55" s="91">
        <f>VLOOKUP($B55,[1]DEN6!$H$3:$S$180,6,FALSE)</f>
        <v>52</v>
      </c>
      <c r="W55" s="91">
        <f>VLOOKUP($B55,[1]DEN6!$H$3:$S$180,7,FALSE)</f>
        <v>60</v>
      </c>
      <c r="X55" s="91">
        <f>VLOOKUP($B55,[1]DEN6!$H$3:$S$180,8,FALSE)</f>
        <v>43</v>
      </c>
      <c r="Y55" s="91">
        <f>VLOOKUP($B55,[1]DEN6!$H$3:$S$180,9,FALSE)</f>
        <v>53</v>
      </c>
      <c r="Z55" s="91">
        <f>VLOOKUP($B55,[1]DEN6!$H$3:$S$180,10,FALSE)</f>
        <v>19</v>
      </c>
      <c r="AA55" s="91">
        <f>VLOOKUP($B55,[1]DEN6!$H$3:$S$180,11,FALSE)</f>
        <v>44</v>
      </c>
      <c r="AB55" s="69"/>
      <c r="AC55" s="69"/>
      <c r="AD55" s="13">
        <f t="shared" si="1"/>
        <v>381</v>
      </c>
    </row>
    <row r="56" spans="1:30" ht="15" thickBot="1" x14ac:dyDescent="0.25">
      <c r="A56" s="166" t="s">
        <v>88</v>
      </c>
      <c r="B56" s="165" t="s">
        <v>82</v>
      </c>
      <c r="C56" s="56"/>
      <c r="D56" s="181"/>
      <c r="E56" s="91">
        <f>IFERROR(VLOOKUP($B56,[1]NUM6!$H$3:$S$157,2,FALSE),0)</f>
        <v>0</v>
      </c>
      <c r="F56" s="91">
        <f>IFERROR(VLOOKUP($B56,[1]NUM6!$H$3:$S$157,3,FALSE),0)</f>
        <v>0</v>
      </c>
      <c r="G56" s="91">
        <f>IFERROR(VLOOKUP($B56,[1]NUM6!$H$3:$S$157,4,FALSE),0)</f>
        <v>0</v>
      </c>
      <c r="H56" s="91">
        <f>IFERROR(VLOOKUP($B56,[1]NUM6!$H$3:$S$157,5,FALSE),0)</f>
        <v>0</v>
      </c>
      <c r="I56" s="91">
        <f>IFERROR(VLOOKUP($B56,[1]NUM6!$H$3:$S$157,6,FALSE),0)</f>
        <v>0</v>
      </c>
      <c r="J56" s="91">
        <f>IFERROR(VLOOKUP($B56,[1]NUM6!$H$3:$S$157,7,FALSE),0)</f>
        <v>4</v>
      </c>
      <c r="K56" s="91">
        <f>IFERROR(VLOOKUP($B56,[1]NUM6!$H$3:$S$157,8,FALSE),0)</f>
        <v>0</v>
      </c>
      <c r="L56" s="91">
        <f>IFERROR(VLOOKUP($B56,[1]NUM6!$H$3:$S$157,9,FALSE),0)</f>
        <v>0</v>
      </c>
      <c r="M56" s="91">
        <f>IFERROR(VLOOKUP($B56,[1]NUM6!$H$3:$S$157,10,FALSE),0)</f>
        <v>1</v>
      </c>
      <c r="N56" s="91">
        <f>IFERROR(VLOOKUP($B56,[1]NUM6!$H$3:$S$157,11,FALSE),0)</f>
        <v>1</v>
      </c>
      <c r="O56" s="69"/>
      <c r="P56" s="69"/>
      <c r="Q56" s="13">
        <f t="shared" si="0"/>
        <v>6</v>
      </c>
      <c r="R56" s="91">
        <f>VLOOKUP($B56,[1]DEN6!$H$3:$S$180,2,FALSE)</f>
        <v>0</v>
      </c>
      <c r="S56" s="91">
        <f>VLOOKUP($B56,[1]DEN6!$H$3:$S$180,3,FALSE)</f>
        <v>13</v>
      </c>
      <c r="T56" s="91">
        <f>VLOOKUP($B56,[1]DEN6!$H$3:$S$180,4,FALSE)</f>
        <v>38</v>
      </c>
      <c r="U56" s="91">
        <f>VLOOKUP($B56,[1]DEN6!$H$3:$S$180,5,FALSE)</f>
        <v>43</v>
      </c>
      <c r="V56" s="91">
        <f>VLOOKUP($B56,[1]DEN6!$H$3:$S$180,6,FALSE)</f>
        <v>27</v>
      </c>
      <c r="W56" s="91">
        <f>VLOOKUP($B56,[1]DEN6!$H$3:$S$180,7,FALSE)</f>
        <v>25</v>
      </c>
      <c r="X56" s="91">
        <f>VLOOKUP($B56,[1]DEN6!$H$3:$S$180,8,FALSE)</f>
        <v>16</v>
      </c>
      <c r="Y56" s="91">
        <f>VLOOKUP($B56,[1]DEN6!$H$3:$S$180,9,FALSE)</f>
        <v>6</v>
      </c>
      <c r="Z56" s="91">
        <f>VLOOKUP($B56,[1]DEN6!$H$3:$S$180,10,FALSE)</f>
        <v>22</v>
      </c>
      <c r="AA56" s="91">
        <f>VLOOKUP($B56,[1]DEN6!$H$3:$S$180,11,FALSE)</f>
        <v>19</v>
      </c>
      <c r="AB56" s="69"/>
      <c r="AC56" s="69"/>
      <c r="AD56" s="13">
        <f t="shared" si="1"/>
        <v>209</v>
      </c>
    </row>
    <row r="57" spans="1:30" ht="15" thickBot="1" x14ac:dyDescent="0.25">
      <c r="A57" s="166" t="s">
        <v>88</v>
      </c>
      <c r="B57" s="165" t="s">
        <v>83</v>
      </c>
      <c r="C57" s="56"/>
      <c r="D57" s="181"/>
      <c r="E57" s="91">
        <f>IFERROR(VLOOKUP($B57,[1]NUM6!$H$3:$S$157,2,FALSE),0)</f>
        <v>6</v>
      </c>
      <c r="F57" s="91">
        <f>IFERROR(VLOOKUP($B57,[1]NUM6!$H$3:$S$157,3,FALSE),0)</f>
        <v>0</v>
      </c>
      <c r="G57" s="91">
        <f>IFERROR(VLOOKUP($B57,[1]NUM6!$H$3:$S$157,4,FALSE),0)</f>
        <v>0</v>
      </c>
      <c r="H57" s="91">
        <f>IFERROR(VLOOKUP($B57,[1]NUM6!$H$3:$S$157,5,FALSE),0)</f>
        <v>4</v>
      </c>
      <c r="I57" s="91">
        <f>IFERROR(VLOOKUP($B57,[1]NUM6!$H$3:$S$157,6,FALSE),0)</f>
        <v>3</v>
      </c>
      <c r="J57" s="91">
        <f>IFERROR(VLOOKUP($B57,[1]NUM6!$H$3:$S$157,7,FALSE),0)</f>
        <v>8</v>
      </c>
      <c r="K57" s="91">
        <f>IFERROR(VLOOKUP($B57,[1]NUM6!$H$3:$S$157,8,FALSE),0)</f>
        <v>0</v>
      </c>
      <c r="L57" s="91">
        <f>IFERROR(VLOOKUP($B57,[1]NUM6!$H$3:$S$157,9,FALSE),0)</f>
        <v>3</v>
      </c>
      <c r="M57" s="91">
        <f>IFERROR(VLOOKUP($B57,[1]NUM6!$H$3:$S$157,10,FALSE),0)</f>
        <v>3</v>
      </c>
      <c r="N57" s="91">
        <f>IFERROR(VLOOKUP($B57,[1]NUM6!$H$3:$S$157,11,FALSE),0)</f>
        <v>0</v>
      </c>
      <c r="O57" s="69"/>
      <c r="P57" s="69"/>
      <c r="Q57" s="13">
        <f t="shared" si="0"/>
        <v>27</v>
      </c>
      <c r="R57" s="91">
        <f>VLOOKUP($B57,[1]DEN6!$H$3:$S$180,2,FALSE)</f>
        <v>72</v>
      </c>
      <c r="S57" s="91">
        <f>VLOOKUP($B57,[1]DEN6!$H$3:$S$180,3,FALSE)</f>
        <v>0</v>
      </c>
      <c r="T57" s="91">
        <f>VLOOKUP($B57,[1]DEN6!$H$3:$S$180,4,FALSE)</f>
        <v>139</v>
      </c>
      <c r="U57" s="91">
        <f>VLOOKUP($B57,[1]DEN6!$H$3:$S$180,5,FALSE)</f>
        <v>60</v>
      </c>
      <c r="V57" s="91">
        <f>VLOOKUP($B57,[1]DEN6!$H$3:$S$180,6,FALSE)</f>
        <v>68</v>
      </c>
      <c r="W57" s="91">
        <f>VLOOKUP($B57,[1]DEN6!$H$3:$S$180,7,FALSE)</f>
        <v>100</v>
      </c>
      <c r="X57" s="91">
        <f>VLOOKUP($B57,[1]DEN6!$H$3:$S$180,8,FALSE)</f>
        <v>84</v>
      </c>
      <c r="Y57" s="91">
        <f>VLOOKUP($B57,[1]DEN6!$H$3:$S$180,9,FALSE)</f>
        <v>51</v>
      </c>
      <c r="Z57" s="91">
        <f>VLOOKUP($B57,[1]DEN6!$H$3:$S$180,10,FALSE)</f>
        <v>65</v>
      </c>
      <c r="AA57" s="91">
        <f>VLOOKUP($B57,[1]DEN6!$H$3:$S$180,11,FALSE)</f>
        <v>115</v>
      </c>
      <c r="AB57" s="69"/>
      <c r="AC57" s="69"/>
      <c r="AD57" s="13">
        <f t="shared" si="1"/>
        <v>754</v>
      </c>
    </row>
    <row r="58" spans="1:30" ht="15" thickBot="1" x14ac:dyDescent="0.25">
      <c r="A58" s="166" t="s">
        <v>88</v>
      </c>
      <c r="B58" s="165" t="s">
        <v>84</v>
      </c>
      <c r="C58" s="56"/>
      <c r="D58" s="181"/>
      <c r="E58" s="91">
        <f>IFERROR(VLOOKUP($B58,[1]NUM6!$H$3:$S$157,2,FALSE),0)</f>
        <v>4</v>
      </c>
      <c r="F58" s="91">
        <f>IFERROR(VLOOKUP($B58,[1]NUM6!$H$3:$S$157,3,FALSE),0)</f>
        <v>1</v>
      </c>
      <c r="G58" s="91">
        <f>IFERROR(VLOOKUP($B58,[1]NUM6!$H$3:$S$157,4,FALSE),0)</f>
        <v>0</v>
      </c>
      <c r="H58" s="91">
        <f>IFERROR(VLOOKUP($B58,[1]NUM6!$H$3:$S$157,5,FALSE),0)</f>
        <v>6</v>
      </c>
      <c r="I58" s="91">
        <f>IFERROR(VLOOKUP($B58,[1]NUM6!$H$3:$S$157,6,FALSE),0)</f>
        <v>0</v>
      </c>
      <c r="J58" s="91">
        <f>IFERROR(VLOOKUP($B58,[1]NUM6!$H$3:$S$157,7,FALSE),0)</f>
        <v>3</v>
      </c>
      <c r="K58" s="91">
        <f>IFERROR(VLOOKUP($B58,[1]NUM6!$H$3:$S$157,8,FALSE),0)</f>
        <v>0</v>
      </c>
      <c r="L58" s="91">
        <f>IFERROR(VLOOKUP($B58,[1]NUM6!$H$3:$S$157,9,FALSE),0)</f>
        <v>1</v>
      </c>
      <c r="M58" s="91">
        <f>IFERROR(VLOOKUP($B58,[1]NUM6!$H$3:$S$157,10,FALSE),0)</f>
        <v>3</v>
      </c>
      <c r="N58" s="91">
        <f>IFERROR(VLOOKUP($B58,[1]NUM6!$H$3:$S$157,11,FALSE),0)</f>
        <v>4</v>
      </c>
      <c r="O58" s="69"/>
      <c r="P58" s="69"/>
      <c r="Q58" s="13">
        <f t="shared" si="0"/>
        <v>22</v>
      </c>
      <c r="R58" s="91">
        <f>VLOOKUP($B58,[1]DEN6!$H$3:$S$180,2,FALSE)</f>
        <v>30</v>
      </c>
      <c r="S58" s="91">
        <f>VLOOKUP($B58,[1]DEN6!$H$3:$S$180,3,FALSE)</f>
        <v>0</v>
      </c>
      <c r="T58" s="91">
        <f>VLOOKUP($B58,[1]DEN6!$H$3:$S$180,4,FALSE)</f>
        <v>28</v>
      </c>
      <c r="U58" s="91">
        <f>VLOOKUP($B58,[1]DEN6!$H$3:$S$180,5,FALSE)</f>
        <v>21</v>
      </c>
      <c r="V58" s="91">
        <f>VLOOKUP($B58,[1]DEN6!$H$3:$S$180,6,FALSE)</f>
        <v>0</v>
      </c>
      <c r="W58" s="91">
        <f>VLOOKUP($B58,[1]DEN6!$H$3:$S$180,7,FALSE)</f>
        <v>31</v>
      </c>
      <c r="X58" s="91">
        <f>VLOOKUP($B58,[1]DEN6!$H$3:$S$180,8,FALSE)</f>
        <v>36</v>
      </c>
      <c r="Y58" s="91">
        <f>VLOOKUP($B58,[1]DEN6!$H$3:$S$180,9,FALSE)</f>
        <v>18</v>
      </c>
      <c r="Z58" s="91">
        <f>VLOOKUP($B58,[1]DEN6!$H$3:$S$180,10,FALSE)</f>
        <v>25</v>
      </c>
      <c r="AA58" s="91">
        <f>VLOOKUP($B58,[1]DEN6!$H$3:$S$180,11,FALSE)</f>
        <v>30</v>
      </c>
      <c r="AB58" s="69"/>
      <c r="AC58" s="69"/>
      <c r="AD58" s="13">
        <f t="shared" si="1"/>
        <v>219</v>
      </c>
    </row>
    <row r="59" spans="1:30" ht="15" thickBot="1" x14ac:dyDescent="0.25">
      <c r="A59" s="166" t="s">
        <v>88</v>
      </c>
      <c r="B59" s="165" t="s">
        <v>85</v>
      </c>
      <c r="C59" s="56"/>
      <c r="D59" s="181"/>
      <c r="E59" s="91">
        <f>IFERROR(VLOOKUP($B59,[1]NUM6!$H$3:$S$157,2,FALSE),0)</f>
        <v>4</v>
      </c>
      <c r="F59" s="91">
        <f>IFERROR(VLOOKUP($B59,[1]NUM6!$H$3:$S$157,3,FALSE),0)</f>
        <v>15</v>
      </c>
      <c r="G59" s="91">
        <f>IFERROR(VLOOKUP($B59,[1]NUM6!$H$3:$S$157,4,FALSE),0)</f>
        <v>0</v>
      </c>
      <c r="H59" s="91">
        <f>IFERROR(VLOOKUP($B59,[1]NUM6!$H$3:$S$157,5,FALSE),0)</f>
        <v>13</v>
      </c>
      <c r="I59" s="91">
        <f>IFERROR(VLOOKUP($B59,[1]NUM6!$H$3:$S$157,6,FALSE),0)</f>
        <v>10</v>
      </c>
      <c r="J59" s="91">
        <f>IFERROR(VLOOKUP($B59,[1]NUM6!$H$3:$S$157,7,FALSE),0)</f>
        <v>8</v>
      </c>
      <c r="K59" s="91">
        <f>IFERROR(VLOOKUP($B59,[1]NUM6!$H$3:$S$157,8,FALSE),0)</f>
        <v>0</v>
      </c>
      <c r="L59" s="91">
        <f>IFERROR(VLOOKUP($B59,[1]NUM6!$H$3:$S$157,9,FALSE),0)</f>
        <v>13</v>
      </c>
      <c r="M59" s="91">
        <f>IFERROR(VLOOKUP($B59,[1]NUM6!$H$3:$S$157,10,FALSE),0)</f>
        <v>7</v>
      </c>
      <c r="N59" s="91">
        <f>IFERROR(VLOOKUP($B59,[1]NUM6!$H$3:$S$157,11,FALSE),0)</f>
        <v>15</v>
      </c>
      <c r="O59" s="69"/>
      <c r="P59" s="69"/>
      <c r="Q59" s="13">
        <f t="shared" si="0"/>
        <v>85</v>
      </c>
      <c r="R59" s="91">
        <f>VLOOKUP($B59,[1]DEN6!$H$3:$S$180,2,FALSE)</f>
        <v>110</v>
      </c>
      <c r="S59" s="91">
        <f>VLOOKUP($B59,[1]DEN6!$H$3:$S$180,3,FALSE)</f>
        <v>0</v>
      </c>
      <c r="T59" s="91">
        <f>VLOOKUP($B59,[1]DEN6!$H$3:$S$180,4,FALSE)</f>
        <v>169</v>
      </c>
      <c r="U59" s="91">
        <f>VLOOKUP($B59,[1]DEN6!$H$3:$S$180,5,FALSE)</f>
        <v>135</v>
      </c>
      <c r="V59" s="91">
        <f>VLOOKUP($B59,[1]DEN6!$H$3:$S$180,6,FALSE)</f>
        <v>103</v>
      </c>
      <c r="W59" s="91">
        <f>VLOOKUP($B59,[1]DEN6!$H$3:$S$180,7,FALSE)</f>
        <v>121</v>
      </c>
      <c r="X59" s="91">
        <f>VLOOKUP($B59,[1]DEN6!$H$3:$S$180,8,FALSE)</f>
        <v>124</v>
      </c>
      <c r="Y59" s="91">
        <f>VLOOKUP($B59,[1]DEN6!$H$3:$S$180,9,FALSE)</f>
        <v>134</v>
      </c>
      <c r="Z59" s="91">
        <f>VLOOKUP($B59,[1]DEN6!$H$3:$S$180,10,FALSE)</f>
        <v>109</v>
      </c>
      <c r="AA59" s="91">
        <f>VLOOKUP($B59,[1]DEN6!$H$3:$S$180,11,FALSE)</f>
        <v>135</v>
      </c>
      <c r="AB59" s="69"/>
      <c r="AC59" s="69"/>
      <c r="AD59" s="13">
        <f t="shared" si="1"/>
        <v>1140</v>
      </c>
    </row>
    <row r="60" spans="1:30" ht="15" thickBot="1" x14ac:dyDescent="0.25">
      <c r="A60" s="166" t="s">
        <v>88</v>
      </c>
      <c r="B60" s="165" t="s">
        <v>86</v>
      </c>
      <c r="C60" s="56"/>
      <c r="D60" s="181"/>
      <c r="E60" s="91">
        <f>IFERROR(VLOOKUP($B60,[1]NUM6!$H$3:$S$157,2,FALSE),0)</f>
        <v>1</v>
      </c>
      <c r="F60" s="91">
        <f>IFERROR(VLOOKUP($B60,[1]NUM6!$H$3:$S$157,3,FALSE),0)</f>
        <v>0</v>
      </c>
      <c r="G60" s="91">
        <f>IFERROR(VLOOKUP($B60,[1]NUM6!$H$3:$S$157,4,FALSE),0)</f>
        <v>0</v>
      </c>
      <c r="H60" s="91">
        <f>IFERROR(VLOOKUP($B60,[1]NUM6!$H$3:$S$157,5,FALSE),0)</f>
        <v>2</v>
      </c>
      <c r="I60" s="91">
        <f>IFERROR(VLOOKUP($B60,[1]NUM6!$H$3:$S$157,6,FALSE),0)</f>
        <v>1</v>
      </c>
      <c r="J60" s="91">
        <f>IFERROR(VLOOKUP($B60,[1]NUM6!$H$3:$S$157,7,FALSE),0)</f>
        <v>0</v>
      </c>
      <c r="K60" s="91">
        <f>IFERROR(VLOOKUP($B60,[1]NUM6!$H$3:$S$157,8,FALSE),0)</f>
        <v>0</v>
      </c>
      <c r="L60" s="91">
        <f>IFERROR(VLOOKUP($B60,[1]NUM6!$H$3:$S$157,9,FALSE),0)</f>
        <v>3</v>
      </c>
      <c r="M60" s="91">
        <f>IFERROR(VLOOKUP($B60,[1]NUM6!$H$3:$S$157,10,FALSE),0)</f>
        <v>5</v>
      </c>
      <c r="N60" s="91">
        <f>IFERROR(VLOOKUP($B60,[1]NUM6!$H$3:$S$157,11,FALSE),0)</f>
        <v>2</v>
      </c>
      <c r="O60" s="69"/>
      <c r="P60" s="69"/>
      <c r="Q60" s="13">
        <f t="shared" si="0"/>
        <v>14</v>
      </c>
      <c r="R60" s="91">
        <f>VLOOKUP($B60,[1]DEN6!$H$3:$S$180,2,FALSE)</f>
        <v>15</v>
      </c>
      <c r="S60" s="91">
        <f>VLOOKUP($B60,[1]DEN6!$H$3:$S$180,3,FALSE)</f>
        <v>44</v>
      </c>
      <c r="T60" s="91">
        <f>VLOOKUP($B60,[1]DEN6!$H$3:$S$180,4,FALSE)</f>
        <v>21</v>
      </c>
      <c r="U60" s="91">
        <f>VLOOKUP($B60,[1]DEN6!$H$3:$S$180,5,FALSE)</f>
        <v>32</v>
      </c>
      <c r="V60" s="91">
        <f>VLOOKUP($B60,[1]DEN6!$H$3:$S$180,6,FALSE)</f>
        <v>33</v>
      </c>
      <c r="W60" s="91">
        <f>VLOOKUP($B60,[1]DEN6!$H$3:$S$180,7,FALSE)</f>
        <v>26</v>
      </c>
      <c r="X60" s="91">
        <f>VLOOKUP($B60,[1]DEN6!$H$3:$S$180,8,FALSE)</f>
        <v>50</v>
      </c>
      <c r="Y60" s="91">
        <f>VLOOKUP($B60,[1]DEN6!$H$3:$S$180,9,FALSE)</f>
        <v>32</v>
      </c>
      <c r="Z60" s="91">
        <f>VLOOKUP($B60,[1]DEN6!$H$3:$S$180,10,FALSE)</f>
        <v>22</v>
      </c>
      <c r="AA60" s="91">
        <f>VLOOKUP($B60,[1]DEN6!$H$3:$S$180,11,FALSE)</f>
        <v>29</v>
      </c>
      <c r="AB60" s="69"/>
      <c r="AC60" s="69"/>
      <c r="AD60" s="13">
        <f t="shared" si="1"/>
        <v>304</v>
      </c>
    </row>
    <row r="61" spans="1:30" ht="15" thickBot="1" x14ac:dyDescent="0.25">
      <c r="A61" s="166" t="s">
        <v>88</v>
      </c>
      <c r="B61" s="165" t="s">
        <v>87</v>
      </c>
      <c r="C61" s="56"/>
      <c r="D61" s="181"/>
      <c r="E61" s="91">
        <f>IFERROR(VLOOKUP($B61,[1]NUM6!$H$3:$S$157,2,FALSE),0)</f>
        <v>1</v>
      </c>
      <c r="F61" s="91">
        <f>IFERROR(VLOOKUP($B61,[1]NUM6!$H$3:$S$157,3,FALSE),0)</f>
        <v>0</v>
      </c>
      <c r="G61" s="91">
        <f>IFERROR(VLOOKUP($B61,[1]NUM6!$H$3:$S$157,4,FALSE),0)</f>
        <v>0</v>
      </c>
      <c r="H61" s="91">
        <f>IFERROR(VLOOKUP($B61,[1]NUM6!$H$3:$S$157,5,FALSE),0)</f>
        <v>4</v>
      </c>
      <c r="I61" s="91">
        <f>IFERROR(VLOOKUP($B61,[1]NUM6!$H$3:$S$157,6,FALSE),0)</f>
        <v>2</v>
      </c>
      <c r="J61" s="91">
        <f>IFERROR(VLOOKUP($B61,[1]NUM6!$H$3:$S$157,7,FALSE),0)</f>
        <v>4</v>
      </c>
      <c r="K61" s="91">
        <f>IFERROR(VLOOKUP($B61,[1]NUM6!$H$3:$S$157,8,FALSE),0)</f>
        <v>0</v>
      </c>
      <c r="L61" s="91">
        <f>IFERROR(VLOOKUP($B61,[1]NUM6!$H$3:$S$157,9,FALSE),0)</f>
        <v>6</v>
      </c>
      <c r="M61" s="91">
        <f>IFERROR(VLOOKUP($B61,[1]NUM6!$H$3:$S$157,10,FALSE),0)</f>
        <v>2</v>
      </c>
      <c r="N61" s="91">
        <f>IFERROR(VLOOKUP($B61,[1]NUM6!$H$3:$S$157,11,FALSE),0)</f>
        <v>5</v>
      </c>
      <c r="O61" s="69"/>
      <c r="P61" s="69"/>
      <c r="Q61" s="13">
        <f t="shared" si="0"/>
        <v>24</v>
      </c>
      <c r="R61" s="91">
        <f>VLOOKUP($B61,[1]DEN6!$H$3:$S$180,2,FALSE)</f>
        <v>23</v>
      </c>
      <c r="S61" s="91">
        <f>VLOOKUP($B61,[1]DEN6!$H$3:$S$180,3,FALSE)</f>
        <v>39</v>
      </c>
      <c r="T61" s="91">
        <f>VLOOKUP($B61,[1]DEN6!$H$3:$S$180,4,FALSE)</f>
        <v>17</v>
      </c>
      <c r="U61" s="91">
        <f>VLOOKUP($B61,[1]DEN6!$H$3:$S$180,5,FALSE)</f>
        <v>27</v>
      </c>
      <c r="V61" s="91">
        <f>VLOOKUP($B61,[1]DEN6!$H$3:$S$180,6,FALSE)</f>
        <v>39</v>
      </c>
      <c r="W61" s="91">
        <f>VLOOKUP($B61,[1]DEN6!$H$3:$S$180,7,FALSE)</f>
        <v>41</v>
      </c>
      <c r="X61" s="91">
        <f>VLOOKUP($B61,[1]DEN6!$H$3:$S$180,8,FALSE)</f>
        <v>45</v>
      </c>
      <c r="Y61" s="91">
        <f>VLOOKUP($B61,[1]DEN6!$H$3:$S$180,9,FALSE)</f>
        <v>41</v>
      </c>
      <c r="Z61" s="91">
        <f>VLOOKUP($B61,[1]DEN6!$H$3:$S$180,10,FALSE)</f>
        <v>39</v>
      </c>
      <c r="AA61" s="91">
        <f>VLOOKUP($B61,[1]DEN6!$H$3:$S$180,11,FALSE)</f>
        <v>33</v>
      </c>
      <c r="AB61" s="69"/>
      <c r="AC61" s="69"/>
      <c r="AD61" s="13">
        <f t="shared" si="1"/>
        <v>344</v>
      </c>
    </row>
    <row r="62" spans="1:30" ht="15" thickBot="1" x14ac:dyDescent="0.25">
      <c r="A62" s="333" t="s">
        <v>177</v>
      </c>
      <c r="B62" s="334"/>
      <c r="C62" s="250">
        <f>Metas!J88/D62</f>
        <v>1.5</v>
      </c>
      <c r="D62" s="15">
        <f>+Q62/AD62</f>
        <v>6.6666666666666666E-2</v>
      </c>
      <c r="E62" s="48">
        <f>SUM(E49:E61)</f>
        <v>34</v>
      </c>
      <c r="F62" s="48">
        <f t="shared" ref="F62:P62" si="32">SUM(F49:F61)</f>
        <v>22</v>
      </c>
      <c r="G62" s="48">
        <f t="shared" si="32"/>
        <v>0</v>
      </c>
      <c r="H62" s="48">
        <f t="shared" si="32"/>
        <v>87</v>
      </c>
      <c r="I62" s="48">
        <f t="shared" ref="I62:J62" si="33">SUM(I49:I61)</f>
        <v>87</v>
      </c>
      <c r="J62" s="48">
        <f t="shared" si="33"/>
        <v>95</v>
      </c>
      <c r="K62" s="48">
        <f t="shared" ref="K62:L62" si="34">SUM(K49:K61)</f>
        <v>83</v>
      </c>
      <c r="L62" s="48">
        <f t="shared" si="34"/>
        <v>165</v>
      </c>
      <c r="M62" s="48">
        <f t="shared" ref="M62:N62" si="35">SUM(M49:M61)</f>
        <v>83</v>
      </c>
      <c r="N62" s="48">
        <f t="shared" si="35"/>
        <v>96</v>
      </c>
      <c r="O62" s="48">
        <f t="shared" si="32"/>
        <v>0</v>
      </c>
      <c r="P62" s="48">
        <f t="shared" si="32"/>
        <v>0</v>
      </c>
      <c r="Q62" s="10">
        <f>SUM(Q49:Q61)</f>
        <v>752</v>
      </c>
      <c r="R62" s="48">
        <f t="shared" ref="R62:AC62" si="36">SUM(R49:R61)</f>
        <v>780</v>
      </c>
      <c r="S62" s="48">
        <f t="shared" si="36"/>
        <v>638</v>
      </c>
      <c r="T62" s="48">
        <f t="shared" si="36"/>
        <v>1114</v>
      </c>
      <c r="U62" s="48">
        <f t="shared" si="36"/>
        <v>832</v>
      </c>
      <c r="V62" s="48">
        <f t="shared" ref="V62:W62" si="37">SUM(V49:V61)</f>
        <v>1000</v>
      </c>
      <c r="W62" s="48">
        <f t="shared" si="37"/>
        <v>1410</v>
      </c>
      <c r="X62" s="48">
        <f t="shared" ref="X62:Y62" si="38">SUM(X49:X61)</f>
        <v>1670</v>
      </c>
      <c r="Y62" s="48">
        <f t="shared" si="38"/>
        <v>1443</v>
      </c>
      <c r="Z62" s="48">
        <f t="shared" ref="Z62:AA62" si="39">SUM(Z49:Z61)</f>
        <v>1080</v>
      </c>
      <c r="AA62" s="48">
        <f t="shared" si="39"/>
        <v>1313</v>
      </c>
      <c r="AB62" s="48">
        <f t="shared" si="36"/>
        <v>0</v>
      </c>
      <c r="AC62" s="48">
        <f t="shared" si="36"/>
        <v>0</v>
      </c>
      <c r="AD62" s="10">
        <f>SUM(AD49:AD61)</f>
        <v>11280</v>
      </c>
    </row>
    <row r="63" spans="1:30" ht="15" thickBot="1" x14ac:dyDescent="0.25">
      <c r="A63" s="166" t="s">
        <v>99</v>
      </c>
      <c r="B63" s="165" t="s">
        <v>89</v>
      </c>
      <c r="C63" s="56"/>
      <c r="D63" s="181"/>
      <c r="E63" s="91">
        <f>IFERROR(VLOOKUP($B63,[1]NUM6!$H$3:$S$157,2,FALSE),0)</f>
        <v>68</v>
      </c>
      <c r="F63" s="91">
        <f>IFERROR(VLOOKUP($B63,[1]NUM6!$H$3:$S$157,3,FALSE),0)</f>
        <v>60</v>
      </c>
      <c r="G63" s="91">
        <f>IFERROR(VLOOKUP($B63,[1]NUM6!$H$3:$S$157,4,FALSE),0)</f>
        <v>77</v>
      </c>
      <c r="H63" s="91">
        <f>IFERROR(VLOOKUP($B63,[1]NUM6!$H$3:$S$157,5,FALSE),0)</f>
        <v>69</v>
      </c>
      <c r="I63" s="91">
        <f>IFERROR(VLOOKUP($B63,[1]NUM6!$H$3:$S$157,6,FALSE),0)</f>
        <v>73</v>
      </c>
      <c r="J63" s="91">
        <f>IFERROR(VLOOKUP($B63,[1]NUM6!$H$3:$S$157,7,FALSE),0)</f>
        <v>93</v>
      </c>
      <c r="K63" s="91">
        <f>IFERROR(VLOOKUP($B63,[1]NUM6!$H$3:$S$157,8,FALSE),0)</f>
        <v>101</v>
      </c>
      <c r="L63" s="91">
        <f>IFERROR(VLOOKUP($B63,[1]NUM6!$H$3:$S$157,9,FALSE),0)</f>
        <v>168</v>
      </c>
      <c r="M63" s="91">
        <f>IFERROR(VLOOKUP($B63,[1]NUM6!$H$3:$S$157,10,FALSE),0)</f>
        <v>64</v>
      </c>
      <c r="N63" s="91">
        <f>IFERROR(VLOOKUP($B63,[1]NUM6!$H$3:$S$157,11,FALSE),0)</f>
        <v>142</v>
      </c>
      <c r="O63" s="71"/>
      <c r="P63" s="71"/>
      <c r="Q63" s="13">
        <f t="shared" ref="Q63:Q72" si="40">SUM(E63:P63)</f>
        <v>915</v>
      </c>
      <c r="R63" s="91">
        <f>VLOOKUP($B63,[1]DEN6!$H$3:$S$180,2,FALSE)</f>
        <v>641</v>
      </c>
      <c r="S63" s="91">
        <f>VLOOKUP($B63,[1]DEN6!$H$3:$S$180,3,FALSE)</f>
        <v>584</v>
      </c>
      <c r="T63" s="91">
        <f>VLOOKUP($B63,[1]DEN6!$H$3:$S$180,4,FALSE)</f>
        <v>694</v>
      </c>
      <c r="U63" s="91">
        <f>VLOOKUP($B63,[1]DEN6!$H$3:$S$180,5,FALSE)</f>
        <v>595</v>
      </c>
      <c r="V63" s="91">
        <f>VLOOKUP($B63,[1]DEN6!$H$3:$S$180,6,FALSE)</f>
        <v>768</v>
      </c>
      <c r="W63" s="91">
        <f>VLOOKUP($B63,[1]DEN6!$H$3:$S$180,7,FALSE)</f>
        <v>823</v>
      </c>
      <c r="X63" s="91">
        <f>VLOOKUP($B63,[1]DEN6!$H$3:$S$180,8,FALSE)</f>
        <v>706</v>
      </c>
      <c r="Y63" s="91">
        <f>VLOOKUP($B63,[1]DEN6!$H$3:$S$180,9,FALSE)</f>
        <v>844</v>
      </c>
      <c r="Z63" s="91">
        <f>VLOOKUP($B63,[1]DEN6!$H$3:$S$180,10,FALSE)</f>
        <v>600</v>
      </c>
      <c r="AA63" s="91">
        <f>VLOOKUP($B63,[1]DEN6!$H$3:$S$180,11,FALSE)</f>
        <v>796</v>
      </c>
      <c r="AB63" s="71"/>
      <c r="AC63" s="71"/>
      <c r="AD63" s="13">
        <f t="shared" ref="AD63:AD72" si="41">SUM(R63:AC63)</f>
        <v>7051</v>
      </c>
    </row>
    <row r="64" spans="1:30" ht="15" thickBot="1" x14ac:dyDescent="0.25">
      <c r="A64" s="166" t="s">
        <v>99</v>
      </c>
      <c r="B64" s="165" t="s">
        <v>90</v>
      </c>
      <c r="C64" s="56"/>
      <c r="D64" s="181"/>
      <c r="E64" s="91">
        <f>IFERROR(VLOOKUP($B64,[1]NUM6!$H$3:$S$157,2,FALSE),0)</f>
        <v>0</v>
      </c>
      <c r="F64" s="91">
        <f>IFERROR(VLOOKUP($B64,[1]NUM6!$H$3:$S$157,3,FALSE),0)</f>
        <v>0</v>
      </c>
      <c r="G64" s="91">
        <f>IFERROR(VLOOKUP($B64,[1]NUM6!$H$3:$S$157,4,FALSE),0)</f>
        <v>0</v>
      </c>
      <c r="H64" s="91">
        <f>IFERROR(VLOOKUP($B64,[1]NUM6!$H$3:$S$157,5,FALSE),0)</f>
        <v>0</v>
      </c>
      <c r="I64" s="91">
        <f>IFERROR(VLOOKUP($B64,[1]NUM6!$H$3:$S$157,6,FALSE),0)</f>
        <v>0</v>
      </c>
      <c r="J64" s="91">
        <f>IFERROR(VLOOKUP($B64,[1]NUM6!$H$3:$S$157,7,FALSE),0)</f>
        <v>0</v>
      </c>
      <c r="K64" s="91">
        <f>IFERROR(VLOOKUP($B64,[1]NUM6!$H$3:$S$157,8,FALSE),0)</f>
        <v>0</v>
      </c>
      <c r="L64" s="91">
        <f>IFERROR(VLOOKUP($B64,[1]NUM6!$H$3:$S$157,9,FALSE),0)</f>
        <v>0</v>
      </c>
      <c r="M64" s="91">
        <f>IFERROR(VLOOKUP($B64,[1]NUM6!$H$3:$S$157,10,FALSE),0)</f>
        <v>0</v>
      </c>
      <c r="N64" s="91">
        <f>IFERROR(VLOOKUP($B64,[1]NUM6!$H$3:$S$157,11,FALSE),0)</f>
        <v>0</v>
      </c>
      <c r="O64" s="71"/>
      <c r="P64" s="71"/>
      <c r="Q64" s="13">
        <f t="shared" si="40"/>
        <v>0</v>
      </c>
      <c r="R64" s="91">
        <f>VLOOKUP($B64,[1]DEN6!$H$3:$S$180,2,FALSE)</f>
        <v>115</v>
      </c>
      <c r="S64" s="91">
        <f>VLOOKUP($B64,[1]DEN6!$H$3:$S$180,3,FALSE)</f>
        <v>54</v>
      </c>
      <c r="T64" s="91">
        <f>VLOOKUP($B64,[1]DEN6!$H$3:$S$180,4,FALSE)</f>
        <v>127</v>
      </c>
      <c r="U64" s="91">
        <f>VLOOKUP($B64,[1]DEN6!$H$3:$S$180,5,FALSE)</f>
        <v>60</v>
      </c>
      <c r="V64" s="91">
        <f>VLOOKUP($B64,[1]DEN6!$H$3:$S$180,6,FALSE)</f>
        <v>92</v>
      </c>
      <c r="W64" s="91">
        <f>VLOOKUP($B64,[1]DEN6!$H$3:$S$180,7,FALSE)</f>
        <v>84</v>
      </c>
      <c r="X64" s="91">
        <f>VLOOKUP($B64,[1]DEN6!$H$3:$S$180,8,FALSE)</f>
        <v>110</v>
      </c>
      <c r="Y64" s="91">
        <f>VLOOKUP($B64,[1]DEN6!$H$3:$S$180,9,FALSE)</f>
        <v>186</v>
      </c>
      <c r="Z64" s="91">
        <f>VLOOKUP($B64,[1]DEN6!$H$3:$S$180,10,FALSE)</f>
        <v>68</v>
      </c>
      <c r="AA64" s="91">
        <f>VLOOKUP($B64,[1]DEN6!$H$3:$S$180,11,FALSE)</f>
        <v>132</v>
      </c>
      <c r="AB64" s="71"/>
      <c r="AC64" s="71"/>
      <c r="AD64" s="13">
        <f t="shared" si="41"/>
        <v>1028</v>
      </c>
    </row>
    <row r="65" spans="1:30" ht="15" thickBot="1" x14ac:dyDescent="0.25">
      <c r="A65" s="166" t="s">
        <v>99</v>
      </c>
      <c r="B65" s="165" t="s">
        <v>91</v>
      </c>
      <c r="C65" s="56"/>
      <c r="D65" s="181"/>
      <c r="E65" s="91">
        <f>IFERROR(VLOOKUP($B65,[1]NUM6!$H$3:$S$157,2,FALSE),0)</f>
        <v>0</v>
      </c>
      <c r="F65" s="91">
        <f>IFERROR(VLOOKUP($B65,[1]NUM6!$H$3:$S$157,3,FALSE),0)</f>
        <v>0</v>
      </c>
      <c r="G65" s="91">
        <f>IFERROR(VLOOKUP($B65,[1]NUM6!$H$3:$S$157,4,FALSE),0)</f>
        <v>0</v>
      </c>
      <c r="H65" s="91">
        <f>IFERROR(VLOOKUP($B65,[1]NUM6!$H$3:$S$157,5,FALSE),0)</f>
        <v>0</v>
      </c>
      <c r="I65" s="91">
        <f>IFERROR(VLOOKUP($B65,[1]NUM6!$H$3:$S$157,6,FALSE),0)</f>
        <v>0</v>
      </c>
      <c r="J65" s="91">
        <f>IFERROR(VLOOKUP($B65,[1]NUM6!$H$3:$S$157,7,FALSE),0)</f>
        <v>0</v>
      </c>
      <c r="K65" s="91">
        <f>IFERROR(VLOOKUP($B65,[1]NUM6!$H$3:$S$157,8,FALSE),0)</f>
        <v>0</v>
      </c>
      <c r="L65" s="91">
        <f>IFERROR(VLOOKUP($B65,[1]NUM6!$H$3:$S$157,9,FALSE),0)</f>
        <v>0</v>
      </c>
      <c r="M65" s="91">
        <f>IFERROR(VLOOKUP($B65,[1]NUM6!$H$3:$S$157,10,FALSE),0)</f>
        <v>0</v>
      </c>
      <c r="N65" s="91">
        <f>IFERROR(VLOOKUP($B65,[1]NUM6!$H$3:$S$157,11,FALSE),0)</f>
        <v>0</v>
      </c>
      <c r="O65" s="71"/>
      <c r="P65" s="71"/>
      <c r="Q65" s="13">
        <f t="shared" si="40"/>
        <v>0</v>
      </c>
      <c r="R65" s="91">
        <f>VLOOKUP($B65,[1]DEN6!$H$3:$S$180,2,FALSE)</f>
        <v>32</v>
      </c>
      <c r="S65" s="91">
        <f>VLOOKUP($B65,[1]DEN6!$H$3:$S$180,3,FALSE)</f>
        <v>19</v>
      </c>
      <c r="T65" s="91">
        <f>VLOOKUP($B65,[1]DEN6!$H$3:$S$180,4,FALSE)</f>
        <v>15</v>
      </c>
      <c r="U65" s="91">
        <f>VLOOKUP($B65,[1]DEN6!$H$3:$S$180,5,FALSE)</f>
        <v>18</v>
      </c>
      <c r="V65" s="91">
        <f>VLOOKUP($B65,[1]DEN6!$H$3:$S$180,6,FALSE)</f>
        <v>31</v>
      </c>
      <c r="W65" s="91">
        <f>VLOOKUP($B65,[1]DEN6!$H$3:$S$180,7,FALSE)</f>
        <v>32</v>
      </c>
      <c r="X65" s="91">
        <f>VLOOKUP($B65,[1]DEN6!$H$3:$S$180,8,FALSE)</f>
        <v>31</v>
      </c>
      <c r="Y65" s="91">
        <f>VLOOKUP($B65,[1]DEN6!$H$3:$S$180,9,FALSE)</f>
        <v>30</v>
      </c>
      <c r="Z65" s="91">
        <f>VLOOKUP($B65,[1]DEN6!$H$3:$S$180,10,FALSE)</f>
        <v>35</v>
      </c>
      <c r="AA65" s="91">
        <f>VLOOKUP($B65,[1]DEN6!$H$3:$S$180,11,FALSE)</f>
        <v>32</v>
      </c>
      <c r="AB65" s="71"/>
      <c r="AC65" s="71"/>
      <c r="AD65" s="13">
        <f t="shared" si="41"/>
        <v>275</v>
      </c>
    </row>
    <row r="66" spans="1:30" ht="15" thickBot="1" x14ac:dyDescent="0.25">
      <c r="A66" s="166" t="s">
        <v>99</v>
      </c>
      <c r="B66" s="165" t="s">
        <v>92</v>
      </c>
      <c r="C66" s="56"/>
      <c r="D66" s="181"/>
      <c r="E66" s="91">
        <f>IFERROR(VLOOKUP($B66,[1]NUM6!$H$3:$S$157,2,FALSE),0)</f>
        <v>0</v>
      </c>
      <c r="F66" s="91">
        <f>IFERROR(VLOOKUP($B66,[1]NUM6!$H$3:$S$157,3,FALSE),0)</f>
        <v>0</v>
      </c>
      <c r="G66" s="91">
        <f>IFERROR(VLOOKUP($B66,[1]NUM6!$H$3:$S$157,4,FALSE),0)</f>
        <v>0</v>
      </c>
      <c r="H66" s="91">
        <f>IFERROR(VLOOKUP($B66,[1]NUM6!$H$3:$S$157,5,FALSE),0)</f>
        <v>0</v>
      </c>
      <c r="I66" s="91">
        <f>IFERROR(VLOOKUP($B66,[1]NUM6!$H$3:$S$157,6,FALSE),0)</f>
        <v>0</v>
      </c>
      <c r="J66" s="91">
        <f>IFERROR(VLOOKUP($B66,[1]NUM6!$H$3:$S$157,7,FALSE),0)</f>
        <v>0</v>
      </c>
      <c r="K66" s="91">
        <f>IFERROR(VLOOKUP($B66,[1]NUM6!$H$3:$S$157,8,FALSE),0)</f>
        <v>0</v>
      </c>
      <c r="L66" s="91">
        <f>IFERROR(VLOOKUP($B66,[1]NUM6!$H$3:$S$157,9,FALSE),0)</f>
        <v>0</v>
      </c>
      <c r="M66" s="91">
        <f>IFERROR(VLOOKUP($B66,[1]NUM6!$H$3:$S$157,10,FALSE),0)</f>
        <v>0</v>
      </c>
      <c r="N66" s="91">
        <f>IFERROR(VLOOKUP($B66,[1]NUM6!$H$3:$S$157,11,FALSE),0)</f>
        <v>0</v>
      </c>
      <c r="O66" s="71"/>
      <c r="P66" s="71"/>
      <c r="Q66" s="13">
        <f t="shared" si="40"/>
        <v>0</v>
      </c>
      <c r="R66" s="91">
        <f>VLOOKUP($B66,[1]DEN6!$H$3:$S$180,2,FALSE)</f>
        <v>34</v>
      </c>
      <c r="S66" s="91">
        <f>VLOOKUP($B66,[1]DEN6!$H$3:$S$180,3,FALSE)</f>
        <v>28</v>
      </c>
      <c r="T66" s="91">
        <f>VLOOKUP($B66,[1]DEN6!$H$3:$S$180,4,FALSE)</f>
        <v>30</v>
      </c>
      <c r="U66" s="91">
        <f>VLOOKUP($B66,[1]DEN6!$H$3:$S$180,5,FALSE)</f>
        <v>48</v>
      </c>
      <c r="V66" s="91">
        <f>VLOOKUP($B66,[1]DEN6!$H$3:$S$180,6,FALSE)</f>
        <v>78</v>
      </c>
      <c r="W66" s="91">
        <f>VLOOKUP($B66,[1]DEN6!$H$3:$S$180,7,FALSE)</f>
        <v>61</v>
      </c>
      <c r="X66" s="91">
        <f>VLOOKUP($B66,[1]DEN6!$H$3:$S$180,8,FALSE)</f>
        <v>32</v>
      </c>
      <c r="Y66" s="91">
        <f>VLOOKUP($B66,[1]DEN6!$H$3:$S$180,9,FALSE)</f>
        <v>64</v>
      </c>
      <c r="Z66" s="91">
        <f>VLOOKUP($B66,[1]DEN6!$H$3:$S$180,10,FALSE)</f>
        <v>34</v>
      </c>
      <c r="AA66" s="91">
        <f>VLOOKUP($B66,[1]DEN6!$H$3:$S$180,11,FALSE)</f>
        <v>64</v>
      </c>
      <c r="AB66" s="71"/>
      <c r="AC66" s="71"/>
      <c r="AD66" s="13">
        <f t="shared" si="41"/>
        <v>473</v>
      </c>
    </row>
    <row r="67" spans="1:30" ht="15" thickBot="1" x14ac:dyDescent="0.25">
      <c r="A67" s="166" t="s">
        <v>99</v>
      </c>
      <c r="B67" s="165" t="s">
        <v>93</v>
      </c>
      <c r="C67" s="56"/>
      <c r="D67" s="181"/>
      <c r="E67" s="91">
        <f>IFERROR(VLOOKUP($B67,[1]NUM6!$H$3:$S$157,2,FALSE),0)</f>
        <v>0</v>
      </c>
      <c r="F67" s="91">
        <f>IFERROR(VLOOKUP($B67,[1]NUM6!$H$3:$S$157,3,FALSE),0)</f>
        <v>0</v>
      </c>
      <c r="G67" s="91">
        <f>IFERROR(VLOOKUP($B67,[1]NUM6!$H$3:$S$157,4,FALSE),0)</f>
        <v>0</v>
      </c>
      <c r="H67" s="91">
        <f>IFERROR(VLOOKUP($B67,[1]NUM6!$H$3:$S$157,5,FALSE),0)</f>
        <v>0</v>
      </c>
      <c r="I67" s="91">
        <f>IFERROR(VLOOKUP($B67,[1]NUM6!$H$3:$S$157,6,FALSE),0)</f>
        <v>0</v>
      </c>
      <c r="J67" s="91">
        <f>IFERROR(VLOOKUP($B67,[1]NUM6!$H$3:$S$157,7,FALSE),0)</f>
        <v>0</v>
      </c>
      <c r="K67" s="91">
        <f>IFERROR(VLOOKUP($B67,[1]NUM6!$H$3:$S$157,8,FALSE),0)</f>
        <v>0</v>
      </c>
      <c r="L67" s="91">
        <f>IFERROR(VLOOKUP($B67,[1]NUM6!$H$3:$S$157,9,FALSE),0)</f>
        <v>0</v>
      </c>
      <c r="M67" s="91">
        <f>IFERROR(VLOOKUP($B67,[1]NUM6!$H$3:$S$157,10,FALSE),0)</f>
        <v>0</v>
      </c>
      <c r="N67" s="91">
        <f>IFERROR(VLOOKUP($B67,[1]NUM6!$H$3:$S$157,11,FALSE),0)</f>
        <v>0</v>
      </c>
      <c r="O67" s="71"/>
      <c r="P67" s="71"/>
      <c r="Q67" s="13">
        <f t="shared" si="40"/>
        <v>0</v>
      </c>
      <c r="R67" s="91">
        <f>VLOOKUP($B67,[1]DEN6!$H$3:$S$180,2,FALSE)</f>
        <v>0</v>
      </c>
      <c r="S67" s="91">
        <f>VLOOKUP($B67,[1]DEN6!$H$3:$S$180,3,FALSE)</f>
        <v>16</v>
      </c>
      <c r="T67" s="91">
        <f>VLOOKUP($B67,[1]DEN6!$H$3:$S$180,4,FALSE)</f>
        <v>0</v>
      </c>
      <c r="U67" s="91">
        <f>VLOOKUP($B67,[1]DEN6!$H$3:$S$180,5,FALSE)</f>
        <v>37</v>
      </c>
      <c r="V67" s="91">
        <f>VLOOKUP($B67,[1]DEN6!$H$3:$S$180,6,FALSE)</f>
        <v>43</v>
      </c>
      <c r="W67" s="91">
        <f>VLOOKUP($B67,[1]DEN6!$H$3:$S$180,7,FALSE)</f>
        <v>14</v>
      </c>
      <c r="X67" s="91">
        <f>VLOOKUP($B67,[1]DEN6!$H$3:$S$180,8,FALSE)</f>
        <v>15</v>
      </c>
      <c r="Y67" s="91">
        <f>VLOOKUP($B67,[1]DEN6!$H$3:$S$180,9,FALSE)</f>
        <v>27</v>
      </c>
      <c r="Z67" s="91">
        <f>VLOOKUP($B67,[1]DEN6!$H$3:$S$180,10,FALSE)</f>
        <v>14</v>
      </c>
      <c r="AA67" s="91">
        <f>VLOOKUP($B67,[1]DEN6!$H$3:$S$180,11,FALSE)</f>
        <v>26</v>
      </c>
      <c r="AB67" s="71"/>
      <c r="AC67" s="71"/>
      <c r="AD67" s="13">
        <f t="shared" si="41"/>
        <v>192</v>
      </c>
    </row>
    <row r="68" spans="1:30" ht="15" thickBot="1" x14ac:dyDescent="0.25">
      <c r="A68" s="166" t="s">
        <v>99</v>
      </c>
      <c r="B68" s="165" t="s">
        <v>94</v>
      </c>
      <c r="C68" s="56"/>
      <c r="D68" s="181"/>
      <c r="E68" s="91">
        <f>IFERROR(VLOOKUP($B68,[1]NUM6!$H$3:$S$157,2,FALSE),0)</f>
        <v>0</v>
      </c>
      <c r="F68" s="91">
        <f>IFERROR(VLOOKUP($B68,[1]NUM6!$H$3:$S$157,3,FALSE),0)</f>
        <v>0</v>
      </c>
      <c r="G68" s="91">
        <f>IFERROR(VLOOKUP($B68,[1]NUM6!$H$3:$S$157,4,FALSE),0)</f>
        <v>0</v>
      </c>
      <c r="H68" s="91">
        <f>IFERROR(VLOOKUP($B68,[1]NUM6!$H$3:$S$157,5,FALSE),0)</f>
        <v>0</v>
      </c>
      <c r="I68" s="91">
        <f>IFERROR(VLOOKUP($B68,[1]NUM6!$H$3:$S$157,6,FALSE),0)</f>
        <v>0</v>
      </c>
      <c r="J68" s="91">
        <f>IFERROR(VLOOKUP($B68,[1]NUM6!$H$3:$S$157,7,FALSE),0)</f>
        <v>0</v>
      </c>
      <c r="K68" s="91">
        <f>IFERROR(VLOOKUP($B68,[1]NUM6!$H$3:$S$157,8,FALSE),0)</f>
        <v>0</v>
      </c>
      <c r="L68" s="91">
        <f>IFERROR(VLOOKUP($B68,[1]NUM6!$H$3:$S$157,9,FALSE),0)</f>
        <v>0</v>
      </c>
      <c r="M68" s="91">
        <f>IFERROR(VLOOKUP($B68,[1]NUM6!$H$3:$S$157,10,FALSE),0)</f>
        <v>0</v>
      </c>
      <c r="N68" s="91">
        <f>IFERROR(VLOOKUP($B68,[1]NUM6!$H$3:$S$157,11,FALSE),0)</f>
        <v>0</v>
      </c>
      <c r="O68" s="71"/>
      <c r="P68" s="71"/>
      <c r="Q68" s="13">
        <f t="shared" si="40"/>
        <v>0</v>
      </c>
      <c r="R68" s="91">
        <f>VLOOKUP($B68,[1]DEN6!$H$3:$S$180,2,FALSE)</f>
        <v>61</v>
      </c>
      <c r="S68" s="91">
        <f>VLOOKUP($B68,[1]DEN6!$H$3:$S$180,3,FALSE)</f>
        <v>54</v>
      </c>
      <c r="T68" s="91">
        <f>VLOOKUP($B68,[1]DEN6!$H$3:$S$180,4,FALSE)</f>
        <v>52</v>
      </c>
      <c r="U68" s="91">
        <f>VLOOKUP($B68,[1]DEN6!$H$3:$S$180,5,FALSE)</f>
        <v>71</v>
      </c>
      <c r="V68" s="91">
        <f>VLOOKUP($B68,[1]DEN6!$H$3:$S$180,6,FALSE)</f>
        <v>36</v>
      </c>
      <c r="W68" s="91">
        <f>VLOOKUP($B68,[1]DEN6!$H$3:$S$180,7,FALSE)</f>
        <v>76</v>
      </c>
      <c r="X68" s="91">
        <f>VLOOKUP($B68,[1]DEN6!$H$3:$S$180,8,FALSE)</f>
        <v>55</v>
      </c>
      <c r="Y68" s="91">
        <f>VLOOKUP($B68,[1]DEN6!$H$3:$S$180,9,FALSE)</f>
        <v>65</v>
      </c>
      <c r="Z68" s="91">
        <f>VLOOKUP($B68,[1]DEN6!$H$3:$S$180,10,FALSE)</f>
        <v>32</v>
      </c>
      <c r="AA68" s="91">
        <f>VLOOKUP($B68,[1]DEN6!$H$3:$S$180,11,FALSE)</f>
        <v>58</v>
      </c>
      <c r="AB68" s="71"/>
      <c r="AC68" s="71"/>
      <c r="AD68" s="13">
        <f t="shared" si="41"/>
        <v>560</v>
      </c>
    </row>
    <row r="69" spans="1:30" ht="15" thickBot="1" x14ac:dyDescent="0.25">
      <c r="A69" s="166" t="s">
        <v>99</v>
      </c>
      <c r="B69" s="165" t="s">
        <v>95</v>
      </c>
      <c r="C69" s="56"/>
      <c r="D69" s="181"/>
      <c r="E69" s="91">
        <f>IFERROR(VLOOKUP($B69,[1]NUM6!$H$3:$S$157,2,FALSE),0)</f>
        <v>0</v>
      </c>
      <c r="F69" s="91">
        <f>IFERROR(VLOOKUP($B69,[1]NUM6!$H$3:$S$157,3,FALSE),0)</f>
        <v>0</v>
      </c>
      <c r="G69" s="91">
        <f>IFERROR(VLOOKUP($B69,[1]NUM6!$H$3:$S$157,4,FALSE),0)</f>
        <v>0</v>
      </c>
      <c r="H69" s="91">
        <f>IFERROR(VLOOKUP($B69,[1]NUM6!$H$3:$S$157,5,FALSE),0)</f>
        <v>0</v>
      </c>
      <c r="I69" s="91">
        <f>IFERROR(VLOOKUP($B69,[1]NUM6!$H$3:$S$157,6,FALSE),0)</f>
        <v>0</v>
      </c>
      <c r="J69" s="91">
        <f>IFERROR(VLOOKUP($B69,[1]NUM6!$H$3:$S$157,7,FALSE),0)</f>
        <v>0</v>
      </c>
      <c r="K69" s="91">
        <f>IFERROR(VLOOKUP($B69,[1]NUM6!$H$3:$S$157,8,FALSE),0)</f>
        <v>0</v>
      </c>
      <c r="L69" s="91">
        <f>IFERROR(VLOOKUP($B69,[1]NUM6!$H$3:$S$157,9,FALSE),0)</f>
        <v>0</v>
      </c>
      <c r="M69" s="91">
        <f>IFERROR(VLOOKUP($B69,[1]NUM6!$H$3:$S$157,10,FALSE),0)</f>
        <v>0</v>
      </c>
      <c r="N69" s="91">
        <f>IFERROR(VLOOKUP($B69,[1]NUM6!$H$3:$S$157,11,FALSE),0)</f>
        <v>0</v>
      </c>
      <c r="O69" s="71"/>
      <c r="P69" s="71"/>
      <c r="Q69" s="13">
        <f t="shared" si="40"/>
        <v>0</v>
      </c>
      <c r="R69" s="91">
        <f>VLOOKUP($B69,[1]DEN6!$H$3:$S$180,2,FALSE)</f>
        <v>0</v>
      </c>
      <c r="S69" s="91">
        <f>VLOOKUP($B69,[1]DEN6!$H$3:$S$180,3,FALSE)</f>
        <v>17</v>
      </c>
      <c r="T69" s="91">
        <f>VLOOKUP($B69,[1]DEN6!$H$3:$S$180,4,FALSE)</f>
        <v>0</v>
      </c>
      <c r="U69" s="91">
        <f>VLOOKUP($B69,[1]DEN6!$H$3:$S$180,5,FALSE)</f>
        <v>0</v>
      </c>
      <c r="V69" s="91">
        <f>VLOOKUP($B69,[1]DEN6!$H$3:$S$180,6,FALSE)</f>
        <v>0</v>
      </c>
      <c r="W69" s="91">
        <f>VLOOKUP($B69,[1]DEN6!$H$3:$S$180,7,FALSE)</f>
        <v>14</v>
      </c>
      <c r="X69" s="91">
        <f>VLOOKUP($B69,[1]DEN6!$H$3:$S$180,8,FALSE)</f>
        <v>14</v>
      </c>
      <c r="Y69" s="91">
        <f>VLOOKUP($B69,[1]DEN6!$H$3:$S$180,9,FALSE)</f>
        <v>0</v>
      </c>
      <c r="Z69" s="91">
        <f>VLOOKUP($B69,[1]DEN6!$H$3:$S$180,10,FALSE)</f>
        <v>11</v>
      </c>
      <c r="AA69" s="91">
        <f>VLOOKUP($B69,[1]DEN6!$H$3:$S$180,11,FALSE)</f>
        <v>14</v>
      </c>
      <c r="AB69" s="71"/>
      <c r="AC69" s="71"/>
      <c r="AD69" s="13">
        <f t="shared" si="41"/>
        <v>70</v>
      </c>
    </row>
    <row r="70" spans="1:30" ht="15" thickBot="1" x14ac:dyDescent="0.25">
      <c r="A70" s="166" t="s">
        <v>99</v>
      </c>
      <c r="B70" s="165" t="s">
        <v>96</v>
      </c>
      <c r="C70" s="56"/>
      <c r="D70" s="181"/>
      <c r="E70" s="91">
        <f>IFERROR(VLOOKUP($B70,[1]NUM6!$H$3:$S$157,2,FALSE),0)</f>
        <v>0</v>
      </c>
      <c r="F70" s="91">
        <f>IFERROR(VLOOKUP($B70,[1]NUM6!$H$3:$S$157,3,FALSE),0)</f>
        <v>0</v>
      </c>
      <c r="G70" s="91">
        <f>IFERROR(VLOOKUP($B70,[1]NUM6!$H$3:$S$157,4,FALSE),0)</f>
        <v>0</v>
      </c>
      <c r="H70" s="91">
        <f>IFERROR(VLOOKUP($B70,[1]NUM6!$H$3:$S$157,5,FALSE),0)</f>
        <v>0</v>
      </c>
      <c r="I70" s="91">
        <f>IFERROR(VLOOKUP($B70,[1]NUM6!$H$3:$S$157,6,FALSE),0)</f>
        <v>0</v>
      </c>
      <c r="J70" s="91">
        <f>IFERROR(VLOOKUP($B70,[1]NUM6!$H$3:$S$157,7,FALSE),0)</f>
        <v>0</v>
      </c>
      <c r="K70" s="91">
        <f>IFERROR(VLOOKUP($B70,[1]NUM6!$H$3:$S$157,8,FALSE),0)</f>
        <v>0</v>
      </c>
      <c r="L70" s="91">
        <f>IFERROR(VLOOKUP($B70,[1]NUM6!$H$3:$S$157,9,FALSE),0)</f>
        <v>0</v>
      </c>
      <c r="M70" s="91">
        <f>IFERROR(VLOOKUP($B70,[1]NUM6!$H$3:$S$157,10,FALSE),0)</f>
        <v>0</v>
      </c>
      <c r="N70" s="91">
        <f>IFERROR(VLOOKUP($B70,[1]NUM6!$H$3:$S$157,11,FALSE),0)</f>
        <v>0</v>
      </c>
      <c r="O70" s="71"/>
      <c r="P70" s="71"/>
      <c r="Q70" s="13">
        <f t="shared" si="40"/>
        <v>0</v>
      </c>
      <c r="R70" s="91">
        <f>VLOOKUP($B70,[1]DEN6!$H$3:$S$180,2,FALSE)</f>
        <v>14</v>
      </c>
      <c r="S70" s="91">
        <f>VLOOKUP($B70,[1]DEN6!$H$3:$S$180,3,FALSE)</f>
        <v>0</v>
      </c>
      <c r="T70" s="91">
        <f>VLOOKUP($B70,[1]DEN6!$H$3:$S$180,4,FALSE)</f>
        <v>13</v>
      </c>
      <c r="U70" s="91">
        <f>VLOOKUP($B70,[1]DEN6!$H$3:$S$180,5,FALSE)</f>
        <v>28</v>
      </c>
      <c r="V70" s="91">
        <f>VLOOKUP($B70,[1]DEN6!$H$3:$S$180,6,FALSE)</f>
        <v>0</v>
      </c>
      <c r="W70" s="91">
        <f>VLOOKUP($B70,[1]DEN6!$H$3:$S$180,7,FALSE)</f>
        <v>10</v>
      </c>
      <c r="X70" s="91">
        <f>VLOOKUP($B70,[1]DEN6!$H$3:$S$180,8,FALSE)</f>
        <v>16</v>
      </c>
      <c r="Y70" s="91">
        <f>VLOOKUP($B70,[1]DEN6!$H$3:$S$180,9,FALSE)</f>
        <v>16</v>
      </c>
      <c r="Z70" s="91">
        <f>VLOOKUP($B70,[1]DEN6!$H$3:$S$180,10,FALSE)</f>
        <v>18</v>
      </c>
      <c r="AA70" s="91">
        <f>VLOOKUP($B70,[1]DEN6!$H$3:$S$180,11,FALSE)</f>
        <v>18</v>
      </c>
      <c r="AB70" s="71"/>
      <c r="AC70" s="71"/>
      <c r="AD70" s="13">
        <f t="shared" si="41"/>
        <v>133</v>
      </c>
    </row>
    <row r="71" spans="1:30" ht="15" thickBot="1" x14ac:dyDescent="0.25">
      <c r="A71" s="166" t="s">
        <v>99</v>
      </c>
      <c r="B71" s="165" t="s">
        <v>97</v>
      </c>
      <c r="C71" s="56"/>
      <c r="D71" s="181"/>
      <c r="E71" s="91">
        <f>IFERROR(VLOOKUP($B71,[1]NUM6!$H$3:$S$157,2,FALSE),0)</f>
        <v>0</v>
      </c>
      <c r="F71" s="91">
        <f>IFERROR(VLOOKUP($B71,[1]NUM6!$H$3:$S$157,3,FALSE),0)</f>
        <v>0</v>
      </c>
      <c r="G71" s="91">
        <f>IFERROR(VLOOKUP($B71,[1]NUM6!$H$3:$S$157,4,FALSE),0)</f>
        <v>0</v>
      </c>
      <c r="H71" s="91">
        <f>IFERROR(VLOOKUP($B71,[1]NUM6!$H$3:$S$157,5,FALSE),0)</f>
        <v>0</v>
      </c>
      <c r="I71" s="91">
        <f>IFERROR(VLOOKUP($B71,[1]NUM6!$H$3:$S$157,6,FALSE),0)</f>
        <v>0</v>
      </c>
      <c r="J71" s="91">
        <f>IFERROR(VLOOKUP($B71,[1]NUM6!$H$3:$S$157,7,FALSE),0)</f>
        <v>0</v>
      </c>
      <c r="K71" s="91">
        <f>IFERROR(VLOOKUP($B71,[1]NUM6!$H$3:$S$157,8,FALSE),0)</f>
        <v>0</v>
      </c>
      <c r="L71" s="91">
        <f>IFERROR(VLOOKUP($B71,[1]NUM6!$H$3:$S$157,9,FALSE),0)</f>
        <v>0</v>
      </c>
      <c r="M71" s="91">
        <f>IFERROR(VLOOKUP($B71,[1]NUM6!$H$3:$S$157,10,FALSE),0)</f>
        <v>0</v>
      </c>
      <c r="N71" s="91">
        <f>IFERROR(VLOOKUP($B71,[1]NUM6!$H$3:$S$157,11,FALSE),0)</f>
        <v>0</v>
      </c>
      <c r="O71" s="71"/>
      <c r="P71" s="71"/>
      <c r="Q71" s="13">
        <f t="shared" si="40"/>
        <v>0</v>
      </c>
      <c r="R71" s="91">
        <f>VLOOKUP($B71,[1]DEN6!$H$3:$S$180,2,FALSE)</f>
        <v>18</v>
      </c>
      <c r="S71" s="91">
        <f>VLOOKUP($B71,[1]DEN6!$H$3:$S$180,3,FALSE)</f>
        <v>15</v>
      </c>
      <c r="T71" s="91">
        <f>VLOOKUP($B71,[1]DEN6!$H$3:$S$180,4,FALSE)</f>
        <v>0</v>
      </c>
      <c r="U71" s="91">
        <f>VLOOKUP($B71,[1]DEN6!$H$3:$S$180,5,FALSE)</f>
        <v>16</v>
      </c>
      <c r="V71" s="91">
        <f>VLOOKUP($B71,[1]DEN6!$H$3:$S$180,6,FALSE)</f>
        <v>0</v>
      </c>
      <c r="W71" s="91">
        <f>VLOOKUP($B71,[1]DEN6!$H$3:$S$180,7,FALSE)</f>
        <v>7</v>
      </c>
      <c r="X71" s="91">
        <f>VLOOKUP($B71,[1]DEN6!$H$3:$S$180,8,FALSE)</f>
        <v>9</v>
      </c>
      <c r="Y71" s="91">
        <f>VLOOKUP($B71,[1]DEN6!$H$3:$S$180,9,FALSE)</f>
        <v>12</v>
      </c>
      <c r="Z71" s="91">
        <f>VLOOKUP($B71,[1]DEN6!$H$3:$S$180,10,FALSE)</f>
        <v>11</v>
      </c>
      <c r="AA71" s="91">
        <f>VLOOKUP($B71,[1]DEN6!$H$3:$S$180,11,FALSE)</f>
        <v>0</v>
      </c>
      <c r="AB71" s="71"/>
      <c r="AC71" s="71"/>
      <c r="AD71" s="13">
        <f t="shared" si="41"/>
        <v>88</v>
      </c>
    </row>
    <row r="72" spans="1:30" ht="15" thickBot="1" x14ac:dyDescent="0.25">
      <c r="A72" s="166" t="s">
        <v>99</v>
      </c>
      <c r="B72" s="165" t="s">
        <v>98</v>
      </c>
      <c r="C72" s="56"/>
      <c r="D72" s="181"/>
      <c r="E72" s="91">
        <f>IFERROR(VLOOKUP($B72,[1]NUM6!$H$3:$S$157,2,FALSE),0)</f>
        <v>0</v>
      </c>
      <c r="F72" s="91">
        <f>IFERROR(VLOOKUP($B72,[1]NUM6!$H$3:$S$157,3,FALSE),0)</f>
        <v>0</v>
      </c>
      <c r="G72" s="91">
        <f>IFERROR(VLOOKUP($B72,[1]NUM6!$H$3:$S$157,4,FALSE),0)</f>
        <v>0</v>
      </c>
      <c r="H72" s="91">
        <f>IFERROR(VLOOKUP($B72,[1]NUM6!$H$3:$S$157,5,FALSE),0)</f>
        <v>0</v>
      </c>
      <c r="I72" s="91">
        <f>IFERROR(VLOOKUP($B72,[1]NUM6!$H$3:$S$157,6,FALSE),0)</f>
        <v>0</v>
      </c>
      <c r="J72" s="91">
        <f>IFERROR(VLOOKUP($B72,[1]NUM6!$H$3:$S$157,7,FALSE),0)</f>
        <v>0</v>
      </c>
      <c r="K72" s="91">
        <f>IFERROR(VLOOKUP($B72,[1]NUM6!$H$3:$S$157,8,FALSE),0)</f>
        <v>0</v>
      </c>
      <c r="L72" s="91">
        <f>IFERROR(VLOOKUP($B72,[1]NUM6!$H$3:$S$157,9,FALSE),0)</f>
        <v>0</v>
      </c>
      <c r="M72" s="91">
        <f>IFERROR(VLOOKUP($B72,[1]NUM6!$H$3:$S$157,10,FALSE),0)</f>
        <v>0</v>
      </c>
      <c r="N72" s="91">
        <f>IFERROR(VLOOKUP($B72,[1]NUM6!$H$3:$S$157,11,FALSE),0)</f>
        <v>0</v>
      </c>
      <c r="O72" s="71"/>
      <c r="P72" s="71"/>
      <c r="Q72" s="13">
        <f t="shared" si="40"/>
        <v>0</v>
      </c>
      <c r="R72" s="91">
        <f>VLOOKUP($B72,[1]DEN6!$H$3:$S$180,2,FALSE)</f>
        <v>0</v>
      </c>
      <c r="S72" s="91">
        <f>VLOOKUP($B72,[1]DEN6!$H$3:$S$180,3,FALSE)</f>
        <v>13</v>
      </c>
      <c r="T72" s="91">
        <f>VLOOKUP($B72,[1]DEN6!$H$3:$S$180,4,FALSE)</f>
        <v>12</v>
      </c>
      <c r="U72" s="91">
        <f>VLOOKUP($B72,[1]DEN6!$H$3:$S$180,5,FALSE)</f>
        <v>0</v>
      </c>
      <c r="V72" s="91">
        <f>VLOOKUP($B72,[1]DEN6!$H$3:$S$180,6,FALSE)</f>
        <v>0</v>
      </c>
      <c r="W72" s="91">
        <f>VLOOKUP($B72,[1]DEN6!$H$3:$S$180,7,FALSE)</f>
        <v>17</v>
      </c>
      <c r="X72" s="91">
        <f>VLOOKUP($B72,[1]DEN6!$H$3:$S$180,8,FALSE)</f>
        <v>12</v>
      </c>
      <c r="Y72" s="91">
        <f>VLOOKUP($B72,[1]DEN6!$H$3:$S$180,9,FALSE)</f>
        <v>13</v>
      </c>
      <c r="Z72" s="91">
        <f>VLOOKUP($B72,[1]DEN6!$H$3:$S$180,10,FALSE)</f>
        <v>10</v>
      </c>
      <c r="AA72" s="91">
        <f>VLOOKUP($B72,[1]DEN6!$H$3:$S$180,11,FALSE)</f>
        <v>10</v>
      </c>
      <c r="AB72" s="71"/>
      <c r="AC72" s="71"/>
      <c r="AD72" s="13">
        <f t="shared" si="41"/>
        <v>87</v>
      </c>
    </row>
    <row r="73" spans="1:30" ht="15" thickBot="1" x14ac:dyDescent="0.25">
      <c r="A73" s="333" t="s">
        <v>18</v>
      </c>
      <c r="B73" s="334"/>
      <c r="C73" s="250">
        <f>Metas!J85/D73</f>
        <v>1.0879882944351467</v>
      </c>
      <c r="D73" s="15">
        <f>+Q73/AD73</f>
        <v>9.1895149141307628E-2</v>
      </c>
      <c r="E73" s="48">
        <f>SUM(E63:E72)</f>
        <v>68</v>
      </c>
      <c r="F73" s="48">
        <f t="shared" ref="F73:P73" si="42">SUM(F63:F72)</f>
        <v>60</v>
      </c>
      <c r="G73" s="48">
        <f t="shared" si="42"/>
        <v>77</v>
      </c>
      <c r="H73" s="48">
        <f t="shared" si="42"/>
        <v>69</v>
      </c>
      <c r="I73" s="48">
        <f t="shared" ref="I73:J73" si="43">SUM(I63:I72)</f>
        <v>73</v>
      </c>
      <c r="J73" s="48">
        <f t="shared" si="43"/>
        <v>93</v>
      </c>
      <c r="K73" s="48">
        <f t="shared" ref="K73:L73" si="44">SUM(K63:K72)</f>
        <v>101</v>
      </c>
      <c r="L73" s="48">
        <f t="shared" si="44"/>
        <v>168</v>
      </c>
      <c r="M73" s="48">
        <f t="shared" ref="M73:N73" si="45">SUM(M63:M72)</f>
        <v>64</v>
      </c>
      <c r="N73" s="48">
        <f t="shared" si="45"/>
        <v>142</v>
      </c>
      <c r="O73" s="48">
        <f t="shared" si="42"/>
        <v>0</v>
      </c>
      <c r="P73" s="48">
        <f t="shared" si="42"/>
        <v>0</v>
      </c>
      <c r="Q73" s="10">
        <f>SUM(Q63:Q72)</f>
        <v>915</v>
      </c>
      <c r="R73" s="48">
        <f t="shared" ref="R73:AC73" si="46">SUM(R63:R72)</f>
        <v>915</v>
      </c>
      <c r="S73" s="48">
        <f t="shared" si="46"/>
        <v>800</v>
      </c>
      <c r="T73" s="48">
        <f t="shared" si="46"/>
        <v>943</v>
      </c>
      <c r="U73" s="48">
        <f t="shared" si="46"/>
        <v>873</v>
      </c>
      <c r="V73" s="48">
        <f t="shared" ref="V73:W73" si="47">SUM(V63:V72)</f>
        <v>1048</v>
      </c>
      <c r="W73" s="48">
        <f t="shared" si="47"/>
        <v>1138</v>
      </c>
      <c r="X73" s="48">
        <f t="shared" ref="X73:Y73" si="48">SUM(X63:X72)</f>
        <v>1000</v>
      </c>
      <c r="Y73" s="48">
        <f t="shared" si="48"/>
        <v>1257</v>
      </c>
      <c r="Z73" s="48">
        <f t="shared" ref="Z73:AA73" si="49">SUM(Z63:Z72)</f>
        <v>833</v>
      </c>
      <c r="AA73" s="48">
        <f t="shared" si="49"/>
        <v>1150</v>
      </c>
      <c r="AB73" s="48">
        <f t="shared" si="46"/>
        <v>0</v>
      </c>
      <c r="AC73" s="48">
        <f t="shared" si="46"/>
        <v>0</v>
      </c>
      <c r="AD73" s="10">
        <f>SUM(AD63:AD72)</f>
        <v>9957</v>
      </c>
    </row>
    <row r="74" spans="1:30" ht="15" thickBot="1" x14ac:dyDescent="0.25">
      <c r="A74" s="87" t="s">
        <v>105</v>
      </c>
      <c r="B74" s="165" t="s">
        <v>100</v>
      </c>
      <c r="C74" s="56"/>
      <c r="D74" s="181"/>
      <c r="E74" s="91">
        <f>IFERROR(VLOOKUP($B74,[1]NUM6!$H$3:$S$157,2,FALSE),0)</f>
        <v>1</v>
      </c>
      <c r="F74" s="91">
        <f>IFERROR(VLOOKUP($B74,[1]NUM6!$H$3:$S$157,3,FALSE),0)</f>
        <v>4</v>
      </c>
      <c r="G74" s="91">
        <f>IFERROR(VLOOKUP($B74,[1]NUM6!$H$3:$S$157,4,FALSE),0)</f>
        <v>10</v>
      </c>
      <c r="H74" s="91">
        <f>IFERROR(VLOOKUP($B74,[1]NUM6!$H$3:$S$157,5,FALSE),0)</f>
        <v>3</v>
      </c>
      <c r="I74" s="91">
        <f>IFERROR(VLOOKUP($B74,[1]NUM6!$H$3:$S$157,6,FALSE),0)</f>
        <v>4</v>
      </c>
      <c r="J74" s="91">
        <f>IFERROR(VLOOKUP($B74,[1]NUM6!$H$3:$S$157,7,FALSE),0)</f>
        <v>5</v>
      </c>
      <c r="K74" s="91">
        <f>IFERROR(VLOOKUP($B74,[1]NUM6!$H$3:$S$157,8,FALSE),0)</f>
        <v>3</v>
      </c>
      <c r="L74" s="91">
        <f>IFERROR(VLOOKUP($B74,[1]NUM6!$H$3:$S$157,9,FALSE),0)</f>
        <v>7</v>
      </c>
      <c r="M74" s="91">
        <f>IFERROR(VLOOKUP($B74,[1]NUM6!$H$3:$S$157,10,FALSE),0)</f>
        <v>5</v>
      </c>
      <c r="N74" s="91">
        <f>IFERROR(VLOOKUP($B74,[1]NUM6!$H$3:$S$157,11,FALSE),0)</f>
        <v>1</v>
      </c>
      <c r="O74" s="69"/>
      <c r="P74" s="69"/>
      <c r="Q74" s="13">
        <f>SUM(E74:P74)</f>
        <v>43</v>
      </c>
      <c r="R74" s="91">
        <f>VLOOKUP($B74,[1]DEN6!$H$3:$S$180,2,FALSE)</f>
        <v>57</v>
      </c>
      <c r="S74" s="91">
        <f>VLOOKUP($B74,[1]DEN6!$H$3:$S$180,3,FALSE)</f>
        <v>114</v>
      </c>
      <c r="T74" s="91">
        <f>VLOOKUP($B74,[1]DEN6!$H$3:$S$180,4,FALSE)</f>
        <v>105</v>
      </c>
      <c r="U74" s="91">
        <f>VLOOKUP($B74,[1]DEN6!$H$3:$S$180,5,FALSE)</f>
        <v>74</v>
      </c>
      <c r="V74" s="91">
        <f>VLOOKUP($B74,[1]DEN6!$H$3:$S$180,6,FALSE)</f>
        <v>112</v>
      </c>
      <c r="W74" s="91">
        <f>VLOOKUP($B74,[1]DEN6!$H$3:$S$180,7,FALSE)</f>
        <v>157</v>
      </c>
      <c r="X74" s="91">
        <f>VLOOKUP($B74,[1]DEN6!$H$3:$S$180,8,FALSE)</f>
        <v>103</v>
      </c>
      <c r="Y74" s="91">
        <f>VLOOKUP($B74,[1]DEN6!$H$3:$S$180,9,FALSE)</f>
        <v>194</v>
      </c>
      <c r="Z74" s="91">
        <f>VLOOKUP($B74,[1]DEN6!$H$3:$S$180,10,FALSE)</f>
        <v>85</v>
      </c>
      <c r="AA74" s="91">
        <f>VLOOKUP($B74,[1]DEN6!$H$3:$S$180,11,FALSE)</f>
        <v>84</v>
      </c>
      <c r="AB74" s="69"/>
      <c r="AC74" s="69"/>
      <c r="AD74" s="13">
        <f>SUM(R74:AC74)</f>
        <v>1085</v>
      </c>
    </row>
    <row r="75" spans="1:30" ht="15" thickBot="1" x14ac:dyDescent="0.25">
      <c r="A75" s="87" t="s">
        <v>105</v>
      </c>
      <c r="B75" s="165" t="s">
        <v>101</v>
      </c>
      <c r="C75" s="56"/>
      <c r="D75" s="181"/>
      <c r="E75" s="91">
        <f>IFERROR(VLOOKUP($B75,[1]NUM6!$H$3:$S$157,2,FALSE),0)</f>
        <v>0</v>
      </c>
      <c r="F75" s="91">
        <f>IFERROR(VLOOKUP($B75,[1]NUM6!$H$3:$S$157,3,FALSE),0)</f>
        <v>2</v>
      </c>
      <c r="G75" s="91">
        <f>IFERROR(VLOOKUP($B75,[1]NUM6!$H$3:$S$157,4,FALSE),0)</f>
        <v>2</v>
      </c>
      <c r="H75" s="91">
        <f>IFERROR(VLOOKUP($B75,[1]NUM6!$H$3:$S$157,5,FALSE),0)</f>
        <v>4</v>
      </c>
      <c r="I75" s="91">
        <f>IFERROR(VLOOKUP($B75,[1]NUM6!$H$3:$S$157,6,FALSE),0)</f>
        <v>5</v>
      </c>
      <c r="J75" s="91">
        <f>IFERROR(VLOOKUP($B75,[1]NUM6!$H$3:$S$157,7,FALSE),0)</f>
        <v>7</v>
      </c>
      <c r="K75" s="91">
        <f>IFERROR(VLOOKUP($B75,[1]NUM6!$H$3:$S$157,8,FALSE),0)</f>
        <v>2</v>
      </c>
      <c r="L75" s="91">
        <f>IFERROR(VLOOKUP($B75,[1]NUM6!$H$3:$S$157,9,FALSE),0)</f>
        <v>2</v>
      </c>
      <c r="M75" s="91">
        <f>IFERROR(VLOOKUP($B75,[1]NUM6!$H$3:$S$157,10,FALSE),0)</f>
        <v>2</v>
      </c>
      <c r="N75" s="91">
        <f>IFERROR(VLOOKUP($B75,[1]NUM6!$H$3:$S$157,11,FALSE),0)</f>
        <v>4</v>
      </c>
      <c r="O75" s="69"/>
      <c r="P75" s="69"/>
      <c r="Q75" s="13">
        <f>SUM(E75:P75)</f>
        <v>30</v>
      </c>
      <c r="R75" s="91">
        <f>VLOOKUP($B75,[1]DEN6!$H$3:$S$180,2,FALSE)</f>
        <v>0</v>
      </c>
      <c r="S75" s="91">
        <f>VLOOKUP($B75,[1]DEN6!$H$3:$S$180,3,FALSE)</f>
        <v>14</v>
      </c>
      <c r="T75" s="91">
        <f>VLOOKUP($B75,[1]DEN6!$H$3:$S$180,4,FALSE)</f>
        <v>56</v>
      </c>
      <c r="U75" s="91">
        <f>VLOOKUP($B75,[1]DEN6!$H$3:$S$180,5,FALSE)</f>
        <v>31</v>
      </c>
      <c r="V75" s="91">
        <f>VLOOKUP($B75,[1]DEN6!$H$3:$S$180,6,FALSE)</f>
        <v>47</v>
      </c>
      <c r="W75" s="91">
        <f>VLOOKUP($B75,[1]DEN6!$H$3:$S$180,7,FALSE)</f>
        <v>60</v>
      </c>
      <c r="X75" s="91">
        <f>VLOOKUP($B75,[1]DEN6!$H$3:$S$180,8,FALSE)</f>
        <v>41</v>
      </c>
      <c r="Y75" s="91">
        <f>VLOOKUP($B75,[1]DEN6!$H$3:$S$180,9,FALSE)</f>
        <v>56</v>
      </c>
      <c r="Z75" s="91">
        <f>VLOOKUP($B75,[1]DEN6!$H$3:$S$180,10,FALSE)</f>
        <v>37</v>
      </c>
      <c r="AA75" s="91">
        <f>VLOOKUP($B75,[1]DEN6!$H$3:$S$180,11,FALSE)</f>
        <v>44</v>
      </c>
      <c r="AB75" s="69"/>
      <c r="AC75" s="69"/>
      <c r="AD75" s="13">
        <f>SUM(R75:AC75)</f>
        <v>386</v>
      </c>
    </row>
    <row r="76" spans="1:30" ht="15" thickBot="1" x14ac:dyDescent="0.25">
      <c r="A76" s="87" t="s">
        <v>105</v>
      </c>
      <c r="B76" s="165" t="s">
        <v>102</v>
      </c>
      <c r="C76" s="56"/>
      <c r="D76" s="181"/>
      <c r="E76" s="91">
        <f>IFERROR(VLOOKUP($B76,[1]NUM6!$H$3:$S$157,2,FALSE),0)</f>
        <v>9</v>
      </c>
      <c r="F76" s="91">
        <f>IFERROR(VLOOKUP($B76,[1]NUM6!$H$3:$S$157,3,FALSE),0)</f>
        <v>8</v>
      </c>
      <c r="G76" s="91">
        <f>IFERROR(VLOOKUP($B76,[1]NUM6!$H$3:$S$157,4,FALSE),0)</f>
        <v>8</v>
      </c>
      <c r="H76" s="91">
        <f>IFERROR(VLOOKUP($B76,[1]NUM6!$H$3:$S$157,5,FALSE),0)</f>
        <v>4</v>
      </c>
      <c r="I76" s="91">
        <f>IFERROR(VLOOKUP($B76,[1]NUM6!$H$3:$S$157,6,FALSE),0)</f>
        <v>4</v>
      </c>
      <c r="J76" s="91">
        <f>IFERROR(VLOOKUP($B76,[1]NUM6!$H$3:$S$157,7,FALSE),0)</f>
        <v>3</v>
      </c>
      <c r="K76" s="91">
        <f>IFERROR(VLOOKUP($B76,[1]NUM6!$H$3:$S$157,8,FALSE),0)</f>
        <v>6</v>
      </c>
      <c r="L76" s="91">
        <f>IFERROR(VLOOKUP($B76,[1]NUM6!$H$3:$S$157,9,FALSE),0)</f>
        <v>10</v>
      </c>
      <c r="M76" s="91">
        <f>IFERROR(VLOOKUP($B76,[1]NUM6!$H$3:$S$157,10,FALSE),0)</f>
        <v>8</v>
      </c>
      <c r="N76" s="91">
        <f>IFERROR(VLOOKUP($B76,[1]NUM6!$H$3:$S$157,11,FALSE),0)</f>
        <v>9</v>
      </c>
      <c r="O76" s="69"/>
      <c r="P76" s="69"/>
      <c r="Q76" s="13">
        <f>SUM(E76:P76)</f>
        <v>69</v>
      </c>
      <c r="R76" s="91">
        <f>VLOOKUP($B76,[1]DEN6!$H$3:$S$180,2,FALSE)</f>
        <v>51</v>
      </c>
      <c r="S76" s="91">
        <f>VLOOKUP($B76,[1]DEN6!$H$3:$S$180,3,FALSE)</f>
        <v>71</v>
      </c>
      <c r="T76" s="91">
        <f>VLOOKUP($B76,[1]DEN6!$H$3:$S$180,4,FALSE)</f>
        <v>122</v>
      </c>
      <c r="U76" s="91">
        <f>VLOOKUP($B76,[1]DEN6!$H$3:$S$180,5,FALSE)</f>
        <v>51</v>
      </c>
      <c r="V76" s="91">
        <f>VLOOKUP($B76,[1]DEN6!$H$3:$S$180,6,FALSE)</f>
        <v>117</v>
      </c>
      <c r="W76" s="91">
        <f>VLOOKUP($B76,[1]DEN6!$H$3:$S$180,7,FALSE)</f>
        <v>129</v>
      </c>
      <c r="X76" s="91">
        <f>VLOOKUP($B76,[1]DEN6!$H$3:$S$180,8,FALSE)</f>
        <v>96</v>
      </c>
      <c r="Y76" s="91">
        <f>VLOOKUP($B76,[1]DEN6!$H$3:$S$180,9,FALSE)</f>
        <v>116</v>
      </c>
      <c r="Z76" s="91">
        <f>VLOOKUP($B76,[1]DEN6!$H$3:$S$180,10,FALSE)</f>
        <v>57</v>
      </c>
      <c r="AA76" s="91">
        <f>VLOOKUP($B76,[1]DEN6!$H$3:$S$180,11,FALSE)</f>
        <v>39</v>
      </c>
      <c r="AB76" s="69"/>
      <c r="AC76" s="69"/>
      <c r="AD76" s="13">
        <f>SUM(R76:AC76)</f>
        <v>849</v>
      </c>
    </row>
    <row r="77" spans="1:30" ht="15" thickBot="1" x14ac:dyDescent="0.25">
      <c r="A77" s="87" t="s">
        <v>105</v>
      </c>
      <c r="B77" s="165" t="s">
        <v>103</v>
      </c>
      <c r="C77" s="56"/>
      <c r="D77" s="181"/>
      <c r="E77" s="91">
        <f>IFERROR(VLOOKUP($B77,[1]NUM6!$H$3:$S$157,2,FALSE),0)</f>
        <v>0</v>
      </c>
      <c r="F77" s="91">
        <f>IFERROR(VLOOKUP($B77,[1]NUM6!$H$3:$S$157,3,FALSE),0)</f>
        <v>0</v>
      </c>
      <c r="G77" s="91">
        <f>IFERROR(VLOOKUP($B77,[1]NUM6!$H$3:$S$157,4,FALSE),0)</f>
        <v>1</v>
      </c>
      <c r="H77" s="91">
        <f>IFERROR(VLOOKUP($B77,[1]NUM6!$H$3:$S$157,5,FALSE),0)</f>
        <v>0</v>
      </c>
      <c r="I77" s="91">
        <f>IFERROR(VLOOKUP($B77,[1]NUM6!$H$3:$S$157,6,FALSE),0)</f>
        <v>1</v>
      </c>
      <c r="J77" s="91">
        <f>IFERROR(VLOOKUP($B77,[1]NUM6!$H$3:$S$157,7,FALSE),0)</f>
        <v>0</v>
      </c>
      <c r="K77" s="91">
        <f>IFERROR(VLOOKUP($B77,[1]NUM6!$H$3:$S$157,8,FALSE),0)</f>
        <v>1</v>
      </c>
      <c r="L77" s="91">
        <f>IFERROR(VLOOKUP($B77,[1]NUM6!$H$3:$S$157,9,FALSE),0)</f>
        <v>0</v>
      </c>
      <c r="M77" s="91">
        <f>IFERROR(VLOOKUP($B77,[1]NUM6!$H$3:$S$157,10,FALSE),0)</f>
        <v>0</v>
      </c>
      <c r="N77" s="91">
        <f>IFERROR(VLOOKUP($B77,[1]NUM6!$H$3:$S$157,11,FALSE),0)</f>
        <v>0</v>
      </c>
      <c r="O77" s="69"/>
      <c r="P77" s="69"/>
      <c r="Q77" s="13">
        <f>SUM(E77:P77)</f>
        <v>3</v>
      </c>
      <c r="R77" s="91">
        <f>VLOOKUP($B77,[1]DEN6!$H$3:$S$180,2,FALSE)</f>
        <v>9</v>
      </c>
      <c r="S77" s="91">
        <f>VLOOKUP($B77,[1]DEN6!$H$3:$S$180,3,FALSE)</f>
        <v>12</v>
      </c>
      <c r="T77" s="91">
        <f>VLOOKUP($B77,[1]DEN6!$H$3:$S$180,4,FALSE)</f>
        <v>9</v>
      </c>
      <c r="U77" s="91">
        <f>VLOOKUP($B77,[1]DEN6!$H$3:$S$180,5,FALSE)</f>
        <v>9</v>
      </c>
      <c r="V77" s="91">
        <f>VLOOKUP($B77,[1]DEN6!$H$3:$S$180,6,FALSE)</f>
        <v>28</v>
      </c>
      <c r="W77" s="91">
        <f>VLOOKUP($B77,[1]DEN6!$H$3:$S$180,7,FALSE)</f>
        <v>29</v>
      </c>
      <c r="X77" s="91">
        <f>VLOOKUP($B77,[1]DEN6!$H$3:$S$180,8,FALSE)</f>
        <v>22</v>
      </c>
      <c r="Y77" s="91">
        <f>VLOOKUP($B77,[1]DEN6!$H$3:$S$180,9,FALSE)</f>
        <v>31</v>
      </c>
      <c r="Z77" s="91">
        <f>VLOOKUP($B77,[1]DEN6!$H$3:$S$180,10,FALSE)</f>
        <v>9</v>
      </c>
      <c r="AA77" s="91">
        <f>VLOOKUP($B77,[1]DEN6!$H$3:$S$180,11,FALSE)</f>
        <v>12</v>
      </c>
      <c r="AB77" s="69"/>
      <c r="AC77" s="69"/>
      <c r="AD77" s="13">
        <f>SUM(R77:AC77)</f>
        <v>170</v>
      </c>
    </row>
    <row r="78" spans="1:30" ht="15" thickBot="1" x14ac:dyDescent="0.25">
      <c r="A78" s="87" t="s">
        <v>105</v>
      </c>
      <c r="B78" s="165" t="s">
        <v>104</v>
      </c>
      <c r="C78" s="56"/>
      <c r="D78" s="181"/>
      <c r="E78" s="91">
        <f>IFERROR(VLOOKUP($B78,[1]NUM6!$H$3:$S$157,2,FALSE),0)</f>
        <v>1</v>
      </c>
      <c r="F78" s="91">
        <f>IFERROR(VLOOKUP($B78,[1]NUM6!$H$3:$S$157,3,FALSE),0)</f>
        <v>1</v>
      </c>
      <c r="G78" s="91">
        <f>IFERROR(VLOOKUP($B78,[1]NUM6!$H$3:$S$157,4,FALSE),0)</f>
        <v>5</v>
      </c>
      <c r="H78" s="91">
        <f>IFERROR(VLOOKUP($B78,[1]NUM6!$H$3:$S$157,5,FALSE),0)</f>
        <v>1</v>
      </c>
      <c r="I78" s="91">
        <f>IFERROR(VLOOKUP($B78,[1]NUM6!$H$3:$S$157,6,FALSE),0)</f>
        <v>2</v>
      </c>
      <c r="J78" s="91">
        <f>IFERROR(VLOOKUP($B78,[1]NUM6!$H$3:$S$157,7,FALSE),0)</f>
        <v>1</v>
      </c>
      <c r="K78" s="91">
        <f>IFERROR(VLOOKUP($B78,[1]NUM6!$H$3:$S$157,8,FALSE),0)</f>
        <v>5</v>
      </c>
      <c r="L78" s="91">
        <f>IFERROR(VLOOKUP($B78,[1]NUM6!$H$3:$S$157,9,FALSE),0)</f>
        <v>3</v>
      </c>
      <c r="M78" s="91">
        <f>IFERROR(VLOOKUP($B78,[1]NUM6!$H$3:$S$157,10,FALSE),0)</f>
        <v>6</v>
      </c>
      <c r="N78" s="91">
        <f>IFERROR(VLOOKUP($B78,[1]NUM6!$H$3:$S$157,11,FALSE),0)</f>
        <v>0</v>
      </c>
      <c r="O78" s="69"/>
      <c r="P78" s="69"/>
      <c r="Q78" s="13">
        <f>SUM(E78:P78)</f>
        <v>25</v>
      </c>
      <c r="R78" s="91">
        <f>VLOOKUP($B78,[1]DEN6!$H$3:$S$180,2,FALSE)</f>
        <v>0</v>
      </c>
      <c r="S78" s="91">
        <f>VLOOKUP($B78,[1]DEN6!$H$3:$S$180,3,FALSE)</f>
        <v>43</v>
      </c>
      <c r="T78" s="91">
        <f>VLOOKUP($B78,[1]DEN6!$H$3:$S$180,4,FALSE)</f>
        <v>69</v>
      </c>
      <c r="U78" s="91">
        <f>VLOOKUP($B78,[1]DEN6!$H$3:$S$180,5,FALSE)</f>
        <v>26</v>
      </c>
      <c r="V78" s="91">
        <f>VLOOKUP($B78,[1]DEN6!$H$3:$S$180,6,FALSE)</f>
        <v>26</v>
      </c>
      <c r="W78" s="91">
        <f>VLOOKUP($B78,[1]DEN6!$H$3:$S$180,7,FALSE)</f>
        <v>38</v>
      </c>
      <c r="X78" s="91">
        <f>VLOOKUP($B78,[1]DEN6!$H$3:$S$180,8,FALSE)</f>
        <v>44</v>
      </c>
      <c r="Y78" s="91">
        <f>VLOOKUP($B78,[1]DEN6!$H$3:$S$180,9,FALSE)</f>
        <v>48</v>
      </c>
      <c r="Z78" s="91">
        <f>VLOOKUP($B78,[1]DEN6!$H$3:$S$180,10,FALSE)</f>
        <v>39</v>
      </c>
      <c r="AA78" s="91">
        <f>VLOOKUP($B78,[1]DEN6!$H$3:$S$180,11,FALSE)</f>
        <v>23</v>
      </c>
      <c r="AB78" s="69"/>
      <c r="AC78" s="69"/>
      <c r="AD78" s="13">
        <f>SUM(R78:AC78)</f>
        <v>356</v>
      </c>
    </row>
    <row r="79" spans="1:30" ht="15" thickBot="1" x14ac:dyDescent="0.25">
      <c r="A79" s="333" t="s">
        <v>178</v>
      </c>
      <c r="B79" s="334"/>
      <c r="C79" s="250">
        <f>Metas!J90/D79</f>
        <v>1.6735822720517695</v>
      </c>
      <c r="D79" s="15">
        <f>+Q79/AD79</f>
        <v>5.9732958538299366E-2</v>
      </c>
      <c r="E79" s="48">
        <f t="shared" ref="E79:AD79" si="50">SUM(E74:E78)</f>
        <v>11</v>
      </c>
      <c r="F79" s="48">
        <f t="shared" si="50"/>
        <v>15</v>
      </c>
      <c r="G79" s="48">
        <f t="shared" si="50"/>
        <v>26</v>
      </c>
      <c r="H79" s="48">
        <f t="shared" si="50"/>
        <v>12</v>
      </c>
      <c r="I79" s="48">
        <f t="shared" ref="I79:J79" si="51">SUM(I74:I78)</f>
        <v>16</v>
      </c>
      <c r="J79" s="48">
        <f t="shared" si="51"/>
        <v>16</v>
      </c>
      <c r="K79" s="48">
        <f t="shared" ref="K79:L79" si="52">SUM(K74:K78)</f>
        <v>17</v>
      </c>
      <c r="L79" s="48">
        <f t="shared" si="52"/>
        <v>22</v>
      </c>
      <c r="M79" s="48">
        <f t="shared" ref="M79:N79" si="53">SUM(M74:M78)</f>
        <v>21</v>
      </c>
      <c r="N79" s="48">
        <f t="shared" si="53"/>
        <v>14</v>
      </c>
      <c r="O79" s="48">
        <f t="shared" si="50"/>
        <v>0</v>
      </c>
      <c r="P79" s="48">
        <f t="shared" si="50"/>
        <v>0</v>
      </c>
      <c r="Q79" s="10">
        <f t="shared" si="50"/>
        <v>170</v>
      </c>
      <c r="R79" s="48">
        <f t="shared" si="50"/>
        <v>117</v>
      </c>
      <c r="S79" s="48">
        <f t="shared" si="50"/>
        <v>254</v>
      </c>
      <c r="T79" s="48">
        <f t="shared" si="50"/>
        <v>361</v>
      </c>
      <c r="U79" s="48">
        <f t="shared" si="50"/>
        <v>191</v>
      </c>
      <c r="V79" s="48">
        <f t="shared" ref="V79:W79" si="54">SUM(V74:V78)</f>
        <v>330</v>
      </c>
      <c r="W79" s="48">
        <f t="shared" si="54"/>
        <v>413</v>
      </c>
      <c r="X79" s="48">
        <f t="shared" ref="X79:Y79" si="55">SUM(X74:X78)</f>
        <v>306</v>
      </c>
      <c r="Y79" s="48">
        <f t="shared" si="55"/>
        <v>445</v>
      </c>
      <c r="Z79" s="48">
        <f t="shared" ref="Z79:AA79" si="56">SUM(Z74:Z78)</f>
        <v>227</v>
      </c>
      <c r="AA79" s="48">
        <f t="shared" si="56"/>
        <v>202</v>
      </c>
      <c r="AB79" s="48">
        <f t="shared" si="50"/>
        <v>0</v>
      </c>
      <c r="AC79" s="48">
        <f t="shared" si="50"/>
        <v>0</v>
      </c>
      <c r="AD79" s="10">
        <f t="shared" si="50"/>
        <v>2846</v>
      </c>
    </row>
    <row r="80" spans="1:30" ht="15" thickBot="1" x14ac:dyDescent="0.25">
      <c r="A80" s="87" t="s">
        <v>116</v>
      </c>
      <c r="B80" s="165" t="s">
        <v>106</v>
      </c>
      <c r="C80" s="56"/>
      <c r="D80" s="181"/>
      <c r="E80" s="91">
        <f>IFERROR(VLOOKUP($B80,[1]NUM6!$H$3:$S$157,2,FALSE),0)</f>
        <v>0</v>
      </c>
      <c r="F80" s="91">
        <f>IFERROR(VLOOKUP($B80,[1]NUM6!$H$3:$S$157,3,FALSE),0)</f>
        <v>0</v>
      </c>
      <c r="G80" s="91">
        <f>IFERROR(VLOOKUP($B80,[1]NUM6!$H$3:$S$157,4,FALSE),0)</f>
        <v>13</v>
      </c>
      <c r="H80" s="91">
        <f>IFERROR(VLOOKUP($B80,[1]NUM6!$H$3:$S$157,5,FALSE),0)</f>
        <v>3</v>
      </c>
      <c r="I80" s="91">
        <f>IFERROR(VLOOKUP($B80,[1]NUM6!$H$3:$S$157,6,FALSE),0)</f>
        <v>2</v>
      </c>
      <c r="J80" s="91">
        <f>IFERROR(VLOOKUP($B80,[1]NUM6!$H$3:$S$157,7,FALSE),0)</f>
        <v>20</v>
      </c>
      <c r="K80" s="91">
        <f>IFERROR(VLOOKUP($B80,[1]NUM6!$H$3:$S$157,8,FALSE),0)</f>
        <v>3</v>
      </c>
      <c r="L80" s="91">
        <f>IFERROR(VLOOKUP($B80,[1]NUM6!$H$3:$S$157,9,FALSE),0)</f>
        <v>2</v>
      </c>
      <c r="M80" s="91">
        <f>IFERROR(VLOOKUP($B80,[1]NUM6!$H$3:$S$157,10,FALSE),0)</f>
        <v>1</v>
      </c>
      <c r="N80" s="91">
        <f>IFERROR(VLOOKUP($B80,[1]NUM6!$H$3:$S$157,11,FALSE),0)</f>
        <v>4</v>
      </c>
      <c r="O80" s="69"/>
      <c r="P80" s="69"/>
      <c r="Q80" s="13">
        <f t="shared" ref="Q80:Q89" si="57">SUM(E80:P80)</f>
        <v>48</v>
      </c>
      <c r="R80" s="91">
        <f>VLOOKUP($B80,[1]DEN6!$H$3:$S$180,2,FALSE)</f>
        <v>221</v>
      </c>
      <c r="S80" s="91">
        <f>VLOOKUP($B80,[1]DEN6!$H$3:$S$180,3,FALSE)</f>
        <v>362</v>
      </c>
      <c r="T80" s="91">
        <f>VLOOKUP($B80,[1]DEN6!$H$3:$S$180,4,FALSE)</f>
        <v>427</v>
      </c>
      <c r="U80" s="91">
        <f>VLOOKUP($B80,[1]DEN6!$H$3:$S$180,5,FALSE)</f>
        <v>289</v>
      </c>
      <c r="V80" s="91">
        <f>VLOOKUP($B80,[1]DEN6!$H$3:$S$180,6,FALSE)</f>
        <v>294</v>
      </c>
      <c r="W80" s="91">
        <f>VLOOKUP($B80,[1]DEN6!$H$3:$S$180,7,FALSE)</f>
        <v>498</v>
      </c>
      <c r="X80" s="91">
        <f>VLOOKUP($B80,[1]DEN6!$H$3:$S$180,8,FALSE)</f>
        <v>529</v>
      </c>
      <c r="Y80" s="91">
        <f>VLOOKUP($B80,[1]DEN6!$H$3:$S$180,9,FALSE)</f>
        <v>405</v>
      </c>
      <c r="Z80" s="91">
        <f>VLOOKUP($B80,[1]DEN6!$H$3:$S$180,10,FALSE)</f>
        <v>652</v>
      </c>
      <c r="AA80" s="91">
        <f>VLOOKUP($B80,[1]DEN6!$H$3:$S$180,11,FALSE)</f>
        <v>683</v>
      </c>
      <c r="AB80" s="69"/>
      <c r="AC80" s="69"/>
      <c r="AD80" s="13">
        <f t="shared" ref="AD80:AD89" si="58">SUM(R80:AC80)</f>
        <v>4360</v>
      </c>
    </row>
    <row r="81" spans="1:30" ht="15" thickBot="1" x14ac:dyDescent="0.25">
      <c r="A81" s="87" t="s">
        <v>116</v>
      </c>
      <c r="B81" s="165" t="s">
        <v>107</v>
      </c>
      <c r="C81" s="56"/>
      <c r="D81" s="181"/>
      <c r="E81" s="91">
        <f>IFERROR(VLOOKUP($B81,[1]NUM6!$H$3:$S$157,2,FALSE),0)</f>
        <v>0</v>
      </c>
      <c r="F81" s="91">
        <f>IFERROR(VLOOKUP($B81,[1]NUM6!$H$3:$S$157,3,FALSE),0)</f>
        <v>0</v>
      </c>
      <c r="G81" s="91">
        <f>IFERROR(VLOOKUP($B81,[1]NUM6!$H$3:$S$157,4,FALSE),0)</f>
        <v>31</v>
      </c>
      <c r="H81" s="91">
        <f>IFERROR(VLOOKUP($B81,[1]NUM6!$H$3:$S$157,5,FALSE),0)</f>
        <v>6</v>
      </c>
      <c r="I81" s="91">
        <f>IFERROR(VLOOKUP($B81,[1]NUM6!$H$3:$S$157,6,FALSE),0)</f>
        <v>16</v>
      </c>
      <c r="J81" s="91">
        <f>IFERROR(VLOOKUP($B81,[1]NUM6!$H$3:$S$157,7,FALSE),0)</f>
        <v>7</v>
      </c>
      <c r="K81" s="91">
        <f>IFERROR(VLOOKUP($B81,[1]NUM6!$H$3:$S$157,8,FALSE),0)</f>
        <v>8</v>
      </c>
      <c r="L81" s="91">
        <f>IFERROR(VLOOKUP($B81,[1]NUM6!$H$3:$S$157,9,FALSE),0)</f>
        <v>3</v>
      </c>
      <c r="M81" s="91">
        <f>IFERROR(VLOOKUP($B81,[1]NUM6!$H$3:$S$157,10,FALSE),0)</f>
        <v>13</v>
      </c>
      <c r="N81" s="91">
        <f>IFERROR(VLOOKUP($B81,[1]NUM6!$H$3:$S$157,11,FALSE),0)</f>
        <v>10</v>
      </c>
      <c r="O81" s="69"/>
      <c r="P81" s="69"/>
      <c r="Q81" s="13">
        <f t="shared" si="57"/>
        <v>94</v>
      </c>
      <c r="R81" s="91">
        <f>VLOOKUP($B81,[1]DEN6!$H$3:$S$180,2,FALSE)</f>
        <v>43</v>
      </c>
      <c r="S81" s="91">
        <f>VLOOKUP($B81,[1]DEN6!$H$3:$S$180,3,FALSE)</f>
        <v>46</v>
      </c>
      <c r="T81" s="91">
        <f>VLOOKUP($B81,[1]DEN6!$H$3:$S$180,4,FALSE)</f>
        <v>82</v>
      </c>
      <c r="U81" s="91">
        <f>VLOOKUP($B81,[1]DEN6!$H$3:$S$180,5,FALSE)</f>
        <v>35</v>
      </c>
      <c r="V81" s="91">
        <f>VLOOKUP($B81,[1]DEN6!$H$3:$S$180,6,FALSE)</f>
        <v>38</v>
      </c>
      <c r="W81" s="91">
        <f>VLOOKUP($B81,[1]DEN6!$H$3:$S$180,7,FALSE)</f>
        <v>49</v>
      </c>
      <c r="X81" s="91">
        <f>VLOOKUP($B81,[1]DEN6!$H$3:$S$180,8,FALSE)</f>
        <v>77</v>
      </c>
      <c r="Y81" s="91">
        <f>VLOOKUP($B81,[1]DEN6!$H$3:$S$180,9,FALSE)</f>
        <v>89</v>
      </c>
      <c r="Z81" s="91">
        <f>VLOOKUP($B81,[1]DEN6!$H$3:$S$180,10,FALSE)</f>
        <v>64</v>
      </c>
      <c r="AA81" s="91">
        <f>VLOOKUP($B81,[1]DEN6!$H$3:$S$180,11,FALSE)</f>
        <v>77</v>
      </c>
      <c r="AB81" s="69"/>
      <c r="AC81" s="69"/>
      <c r="AD81" s="13">
        <f t="shared" si="58"/>
        <v>600</v>
      </c>
    </row>
    <row r="82" spans="1:30" ht="15" thickBot="1" x14ac:dyDescent="0.25">
      <c r="A82" s="87" t="s">
        <v>116</v>
      </c>
      <c r="B82" s="165" t="s">
        <v>108</v>
      </c>
      <c r="C82" s="56"/>
      <c r="D82" s="181"/>
      <c r="E82" s="91">
        <f>IFERROR(VLOOKUP($B82,[1]NUM6!$H$3:$S$157,2,FALSE),0)</f>
        <v>0</v>
      </c>
      <c r="F82" s="91">
        <f>IFERROR(VLOOKUP($B82,[1]NUM6!$H$3:$S$157,3,FALSE),0)</f>
        <v>0</v>
      </c>
      <c r="G82" s="91">
        <f>IFERROR(VLOOKUP($B82,[1]NUM6!$H$3:$S$157,4,FALSE),0)</f>
        <v>7</v>
      </c>
      <c r="H82" s="91">
        <f>IFERROR(VLOOKUP($B82,[1]NUM6!$H$3:$S$157,5,FALSE),0)</f>
        <v>2</v>
      </c>
      <c r="I82" s="91">
        <f>IFERROR(VLOOKUP($B82,[1]NUM6!$H$3:$S$157,6,FALSE),0)</f>
        <v>0</v>
      </c>
      <c r="J82" s="91">
        <f>IFERROR(VLOOKUP($B82,[1]NUM6!$H$3:$S$157,7,FALSE),0)</f>
        <v>2</v>
      </c>
      <c r="K82" s="91">
        <f>IFERROR(VLOOKUP($B82,[1]NUM6!$H$3:$S$157,8,FALSE),0)</f>
        <v>2</v>
      </c>
      <c r="L82" s="91">
        <f>IFERROR(VLOOKUP($B82,[1]NUM6!$H$3:$S$157,9,FALSE),0)</f>
        <v>0</v>
      </c>
      <c r="M82" s="91">
        <f>IFERROR(VLOOKUP($B82,[1]NUM6!$H$3:$S$157,10,FALSE),0)</f>
        <v>1</v>
      </c>
      <c r="N82" s="91">
        <f>IFERROR(VLOOKUP($B82,[1]NUM6!$H$3:$S$157,11,FALSE),0)</f>
        <v>3</v>
      </c>
      <c r="O82" s="69"/>
      <c r="P82" s="69"/>
      <c r="Q82" s="13">
        <f t="shared" si="57"/>
        <v>17</v>
      </c>
      <c r="R82" s="91">
        <f>VLOOKUP($B82,[1]DEN6!$H$3:$S$180,2,FALSE)</f>
        <v>20</v>
      </c>
      <c r="S82" s="91">
        <f>VLOOKUP($B82,[1]DEN6!$H$3:$S$180,3,FALSE)</f>
        <v>16</v>
      </c>
      <c r="T82" s="91">
        <f>VLOOKUP($B82,[1]DEN6!$H$3:$S$180,4,FALSE)</f>
        <v>37</v>
      </c>
      <c r="U82" s="91">
        <f>VLOOKUP($B82,[1]DEN6!$H$3:$S$180,5,FALSE)</f>
        <v>47</v>
      </c>
      <c r="V82" s="91">
        <f>VLOOKUP($B82,[1]DEN6!$H$3:$S$180,6,FALSE)</f>
        <v>0</v>
      </c>
      <c r="W82" s="91">
        <f>VLOOKUP($B82,[1]DEN6!$H$3:$S$180,7,FALSE)</f>
        <v>49</v>
      </c>
      <c r="X82" s="91">
        <f>VLOOKUP($B82,[1]DEN6!$H$3:$S$180,8,FALSE)</f>
        <v>61</v>
      </c>
      <c r="Y82" s="91">
        <f>VLOOKUP($B82,[1]DEN6!$H$3:$S$180,9,FALSE)</f>
        <v>35</v>
      </c>
      <c r="Z82" s="91">
        <f>VLOOKUP($B82,[1]DEN6!$H$3:$S$180,10,FALSE)</f>
        <v>53</v>
      </c>
      <c r="AA82" s="91">
        <f>VLOOKUP($B82,[1]DEN6!$H$3:$S$180,11,FALSE)</f>
        <v>55</v>
      </c>
      <c r="AB82" s="69"/>
      <c r="AC82" s="69"/>
      <c r="AD82" s="13">
        <f t="shared" si="58"/>
        <v>373</v>
      </c>
    </row>
    <row r="83" spans="1:30" ht="15" thickBot="1" x14ac:dyDescent="0.25">
      <c r="A83" s="87" t="s">
        <v>116</v>
      </c>
      <c r="B83" s="165" t="s">
        <v>109</v>
      </c>
      <c r="C83" s="56"/>
      <c r="D83" s="181"/>
      <c r="E83" s="91">
        <f>IFERROR(VLOOKUP($B83,[1]NUM6!$H$3:$S$157,2,FALSE),0)</f>
        <v>0</v>
      </c>
      <c r="F83" s="91">
        <f>IFERROR(VLOOKUP($B83,[1]NUM6!$H$3:$S$157,3,FALSE),0)</f>
        <v>0</v>
      </c>
      <c r="G83" s="91">
        <f>IFERROR(VLOOKUP($B83,[1]NUM6!$H$3:$S$157,4,FALSE),0)</f>
        <v>19</v>
      </c>
      <c r="H83" s="91">
        <f>IFERROR(VLOOKUP($B83,[1]NUM6!$H$3:$S$157,5,FALSE),0)</f>
        <v>1</v>
      </c>
      <c r="I83" s="91">
        <f>IFERROR(VLOOKUP($B83,[1]NUM6!$H$3:$S$157,6,FALSE),0)</f>
        <v>1</v>
      </c>
      <c r="J83" s="91">
        <f>IFERROR(VLOOKUP($B83,[1]NUM6!$H$3:$S$157,7,FALSE),0)</f>
        <v>2</v>
      </c>
      <c r="K83" s="91">
        <f>IFERROR(VLOOKUP($B83,[1]NUM6!$H$3:$S$157,8,FALSE),0)</f>
        <v>1</v>
      </c>
      <c r="L83" s="91">
        <f>IFERROR(VLOOKUP($B83,[1]NUM6!$H$3:$S$157,9,FALSE),0)</f>
        <v>3</v>
      </c>
      <c r="M83" s="91">
        <f>IFERROR(VLOOKUP($B83,[1]NUM6!$H$3:$S$157,10,FALSE),0)</f>
        <v>4</v>
      </c>
      <c r="N83" s="91">
        <f>IFERROR(VLOOKUP($B83,[1]NUM6!$H$3:$S$157,11,FALSE),0)</f>
        <v>6</v>
      </c>
      <c r="O83" s="69"/>
      <c r="P83" s="69"/>
      <c r="Q83" s="13">
        <f t="shared" si="57"/>
        <v>37</v>
      </c>
      <c r="R83" s="91">
        <f>VLOOKUP($B83,[1]DEN6!$H$3:$S$180,2,FALSE)</f>
        <v>19</v>
      </c>
      <c r="S83" s="91">
        <f>VLOOKUP($B83,[1]DEN6!$H$3:$S$180,3,FALSE)</f>
        <v>51</v>
      </c>
      <c r="T83" s="91">
        <f>VLOOKUP($B83,[1]DEN6!$H$3:$S$180,4,FALSE)</f>
        <v>92</v>
      </c>
      <c r="U83" s="91">
        <f>VLOOKUP($B83,[1]DEN6!$H$3:$S$180,5,FALSE)</f>
        <v>31</v>
      </c>
      <c r="V83" s="91">
        <f>VLOOKUP($B83,[1]DEN6!$H$3:$S$180,6,FALSE)</f>
        <v>87</v>
      </c>
      <c r="W83" s="91">
        <f>VLOOKUP($B83,[1]DEN6!$H$3:$S$180,7,FALSE)</f>
        <v>39</v>
      </c>
      <c r="X83" s="91">
        <f>VLOOKUP($B83,[1]DEN6!$H$3:$S$180,8,FALSE)</f>
        <v>47</v>
      </c>
      <c r="Y83" s="91">
        <f>VLOOKUP($B83,[1]DEN6!$H$3:$S$180,9,FALSE)</f>
        <v>75</v>
      </c>
      <c r="Z83" s="91">
        <f>VLOOKUP($B83,[1]DEN6!$H$3:$S$180,10,FALSE)</f>
        <v>98</v>
      </c>
      <c r="AA83" s="91">
        <f>VLOOKUP($B83,[1]DEN6!$H$3:$S$180,11,FALSE)</f>
        <v>45</v>
      </c>
      <c r="AB83" s="69"/>
      <c r="AC83" s="69"/>
      <c r="AD83" s="13">
        <f t="shared" si="58"/>
        <v>584</v>
      </c>
    </row>
    <row r="84" spans="1:30" ht="15" thickBot="1" x14ac:dyDescent="0.25">
      <c r="A84" s="87" t="s">
        <v>116</v>
      </c>
      <c r="B84" s="165" t="s">
        <v>110</v>
      </c>
      <c r="C84" s="56"/>
      <c r="D84" s="181"/>
      <c r="E84" s="91">
        <f>IFERROR(VLOOKUP($B84,[1]NUM6!$H$3:$S$157,2,FALSE),0)</f>
        <v>0</v>
      </c>
      <c r="F84" s="91">
        <f>IFERROR(VLOOKUP($B84,[1]NUM6!$H$3:$S$157,3,FALSE),0)</f>
        <v>0</v>
      </c>
      <c r="G84" s="91">
        <f>IFERROR(VLOOKUP($B84,[1]NUM6!$H$3:$S$157,4,FALSE),0)</f>
        <v>27</v>
      </c>
      <c r="H84" s="91">
        <f>IFERROR(VLOOKUP($B84,[1]NUM6!$H$3:$S$157,5,FALSE),0)</f>
        <v>2</v>
      </c>
      <c r="I84" s="91">
        <f>IFERROR(VLOOKUP($B84,[1]NUM6!$H$3:$S$157,6,FALSE),0)</f>
        <v>4</v>
      </c>
      <c r="J84" s="91">
        <f>IFERROR(VLOOKUP($B84,[1]NUM6!$H$3:$S$157,7,FALSE),0)</f>
        <v>9</v>
      </c>
      <c r="K84" s="91">
        <f>IFERROR(VLOOKUP($B84,[1]NUM6!$H$3:$S$157,8,FALSE),0)</f>
        <v>3</v>
      </c>
      <c r="L84" s="91">
        <f>IFERROR(VLOOKUP($B84,[1]NUM6!$H$3:$S$157,9,FALSE),0)</f>
        <v>0</v>
      </c>
      <c r="M84" s="91">
        <f>IFERROR(VLOOKUP($B84,[1]NUM6!$H$3:$S$157,10,FALSE),0)</f>
        <v>5</v>
      </c>
      <c r="N84" s="91">
        <f>IFERROR(VLOOKUP($B84,[1]NUM6!$H$3:$S$157,11,FALSE),0)</f>
        <v>10</v>
      </c>
      <c r="O84" s="69"/>
      <c r="P84" s="69"/>
      <c r="Q84" s="13">
        <f t="shared" si="57"/>
        <v>60</v>
      </c>
      <c r="R84" s="91">
        <f>VLOOKUP($B84,[1]DEN6!$H$3:$S$180,2,FALSE)</f>
        <v>43</v>
      </c>
      <c r="S84" s="91">
        <f>VLOOKUP($B84,[1]DEN6!$H$3:$S$180,3,FALSE)</f>
        <v>47</v>
      </c>
      <c r="T84" s="91">
        <f>VLOOKUP($B84,[1]DEN6!$H$3:$S$180,4,FALSE)</f>
        <v>85</v>
      </c>
      <c r="U84" s="91">
        <f>VLOOKUP($B84,[1]DEN6!$H$3:$S$180,5,FALSE)</f>
        <v>51</v>
      </c>
      <c r="V84" s="91">
        <f>VLOOKUP($B84,[1]DEN6!$H$3:$S$180,6,FALSE)</f>
        <v>76</v>
      </c>
      <c r="W84" s="91">
        <f>VLOOKUP($B84,[1]DEN6!$H$3:$S$180,7,FALSE)</f>
        <v>116</v>
      </c>
      <c r="X84" s="91">
        <f>VLOOKUP($B84,[1]DEN6!$H$3:$S$180,8,FALSE)</f>
        <v>111</v>
      </c>
      <c r="Y84" s="91">
        <f>VLOOKUP($B84,[1]DEN6!$H$3:$S$180,9,FALSE)</f>
        <v>93</v>
      </c>
      <c r="Z84" s="91">
        <f>VLOOKUP($B84,[1]DEN6!$H$3:$S$180,10,FALSE)</f>
        <v>114</v>
      </c>
      <c r="AA84" s="91">
        <f>VLOOKUP($B84,[1]DEN6!$H$3:$S$180,11,FALSE)</f>
        <v>102</v>
      </c>
      <c r="AB84" s="69"/>
      <c r="AC84" s="69"/>
      <c r="AD84" s="13">
        <f t="shared" si="58"/>
        <v>838</v>
      </c>
    </row>
    <row r="85" spans="1:30" ht="15" thickBot="1" x14ac:dyDescent="0.25">
      <c r="A85" s="87" t="s">
        <v>116</v>
      </c>
      <c r="B85" s="165" t="s">
        <v>111</v>
      </c>
      <c r="C85" s="56"/>
      <c r="D85" s="181"/>
      <c r="E85" s="91">
        <f>IFERROR(VLOOKUP($B85,[1]NUM6!$H$3:$S$157,2,FALSE),0)</f>
        <v>0</v>
      </c>
      <c r="F85" s="91">
        <f>IFERROR(VLOOKUP($B85,[1]NUM6!$H$3:$S$157,3,FALSE),0)</f>
        <v>0</v>
      </c>
      <c r="G85" s="91">
        <f>IFERROR(VLOOKUP($B85,[1]NUM6!$H$3:$S$157,4,FALSE),0)</f>
        <v>6</v>
      </c>
      <c r="H85" s="91">
        <f>IFERROR(VLOOKUP($B85,[1]NUM6!$H$3:$S$157,5,FALSE),0)</f>
        <v>3</v>
      </c>
      <c r="I85" s="91">
        <f>IFERROR(VLOOKUP($B85,[1]NUM6!$H$3:$S$157,6,FALSE),0)</f>
        <v>2</v>
      </c>
      <c r="J85" s="91">
        <f>IFERROR(VLOOKUP($B85,[1]NUM6!$H$3:$S$157,7,FALSE),0)</f>
        <v>2</v>
      </c>
      <c r="K85" s="91">
        <f>IFERROR(VLOOKUP($B85,[1]NUM6!$H$3:$S$157,8,FALSE),0)</f>
        <v>1</v>
      </c>
      <c r="L85" s="91">
        <f>IFERROR(VLOOKUP($B85,[1]NUM6!$H$3:$S$157,9,FALSE),0)</f>
        <v>0</v>
      </c>
      <c r="M85" s="91">
        <f>IFERROR(VLOOKUP($B85,[1]NUM6!$H$3:$S$157,10,FALSE),0)</f>
        <v>3</v>
      </c>
      <c r="N85" s="91">
        <f>IFERROR(VLOOKUP($B85,[1]NUM6!$H$3:$S$157,11,FALSE),0)</f>
        <v>5</v>
      </c>
      <c r="O85" s="69"/>
      <c r="P85" s="69"/>
      <c r="Q85" s="13">
        <f t="shared" si="57"/>
        <v>22</v>
      </c>
      <c r="R85" s="91">
        <f>VLOOKUP($B85,[1]DEN6!$H$3:$S$180,2,FALSE)</f>
        <v>42</v>
      </c>
      <c r="S85" s="91">
        <f>VLOOKUP($B85,[1]DEN6!$H$3:$S$180,3,FALSE)</f>
        <v>38</v>
      </c>
      <c r="T85" s="91">
        <f>VLOOKUP($B85,[1]DEN6!$H$3:$S$180,4,FALSE)</f>
        <v>20</v>
      </c>
      <c r="U85" s="91">
        <f>VLOOKUP($B85,[1]DEN6!$H$3:$S$180,5,FALSE)</f>
        <v>31</v>
      </c>
      <c r="V85" s="91">
        <f>VLOOKUP($B85,[1]DEN6!$H$3:$S$180,6,FALSE)</f>
        <v>27</v>
      </c>
      <c r="W85" s="91">
        <f>VLOOKUP($B85,[1]DEN6!$H$3:$S$180,7,FALSE)</f>
        <v>76</v>
      </c>
      <c r="X85" s="91">
        <f>VLOOKUP($B85,[1]DEN6!$H$3:$S$180,8,FALSE)</f>
        <v>55</v>
      </c>
      <c r="Y85" s="91">
        <f>VLOOKUP($B85,[1]DEN6!$H$3:$S$180,9,FALSE)</f>
        <v>32</v>
      </c>
      <c r="Z85" s="91">
        <f>VLOOKUP($B85,[1]DEN6!$H$3:$S$180,10,FALSE)</f>
        <v>104</v>
      </c>
      <c r="AA85" s="91">
        <f>VLOOKUP($B85,[1]DEN6!$H$3:$S$180,11,FALSE)</f>
        <v>51</v>
      </c>
      <c r="AB85" s="69"/>
      <c r="AC85" s="69"/>
      <c r="AD85" s="13">
        <f t="shared" si="58"/>
        <v>476</v>
      </c>
    </row>
    <row r="86" spans="1:30" ht="15" thickBot="1" x14ac:dyDescent="0.25">
      <c r="A86" s="87" t="s">
        <v>116</v>
      </c>
      <c r="B86" s="165" t="s">
        <v>112</v>
      </c>
      <c r="C86" s="56"/>
      <c r="D86" s="181"/>
      <c r="E86" s="91">
        <f>IFERROR(VLOOKUP($B86,[1]NUM6!$H$3:$S$157,2,FALSE),0)</f>
        <v>0</v>
      </c>
      <c r="F86" s="91">
        <f>IFERROR(VLOOKUP($B86,[1]NUM6!$H$3:$S$157,3,FALSE),0)</f>
        <v>0</v>
      </c>
      <c r="G86" s="91">
        <f>IFERROR(VLOOKUP($B86,[1]NUM6!$H$3:$S$157,4,FALSE),0)</f>
        <v>59</v>
      </c>
      <c r="H86" s="91">
        <f>IFERROR(VLOOKUP($B86,[1]NUM6!$H$3:$S$157,5,FALSE),0)</f>
        <v>9</v>
      </c>
      <c r="I86" s="91">
        <f>IFERROR(VLOOKUP($B86,[1]NUM6!$H$3:$S$157,6,FALSE),0)</f>
        <v>22</v>
      </c>
      <c r="J86" s="91">
        <f>IFERROR(VLOOKUP($B86,[1]NUM6!$H$3:$S$157,7,FALSE),0)</f>
        <v>8</v>
      </c>
      <c r="K86" s="91">
        <f>IFERROR(VLOOKUP($B86,[1]NUM6!$H$3:$S$157,8,FALSE),0)</f>
        <v>10</v>
      </c>
      <c r="L86" s="91">
        <f>IFERROR(VLOOKUP($B86,[1]NUM6!$H$3:$S$157,9,FALSE),0)</f>
        <v>3</v>
      </c>
      <c r="M86" s="91">
        <f>IFERROR(VLOOKUP($B86,[1]NUM6!$H$3:$S$157,10,FALSE),0)</f>
        <v>23</v>
      </c>
      <c r="N86" s="91">
        <f>IFERROR(VLOOKUP($B86,[1]NUM6!$H$3:$S$157,11,FALSE),0)</f>
        <v>14</v>
      </c>
      <c r="O86" s="69"/>
      <c r="P86" s="69"/>
      <c r="Q86" s="13">
        <f t="shared" si="57"/>
        <v>148</v>
      </c>
      <c r="R86" s="91">
        <f>VLOOKUP($B86,[1]DEN6!$H$3:$S$180,2,FALSE)</f>
        <v>18</v>
      </c>
      <c r="S86" s="91">
        <f>VLOOKUP($B86,[1]DEN6!$H$3:$S$180,3,FALSE)</f>
        <v>21</v>
      </c>
      <c r="T86" s="91">
        <f>VLOOKUP($B86,[1]DEN6!$H$3:$S$180,4,FALSE)</f>
        <v>43</v>
      </c>
      <c r="U86" s="91">
        <f>VLOOKUP($B86,[1]DEN6!$H$3:$S$180,5,FALSE)</f>
        <v>33</v>
      </c>
      <c r="V86" s="91">
        <f>VLOOKUP($B86,[1]DEN6!$H$3:$S$180,6,FALSE)</f>
        <v>37</v>
      </c>
      <c r="W86" s="91">
        <f>VLOOKUP($B86,[1]DEN6!$H$3:$S$180,7,FALSE)</f>
        <v>43</v>
      </c>
      <c r="X86" s="91">
        <f>VLOOKUP($B86,[1]DEN6!$H$3:$S$180,8,FALSE)</f>
        <v>71</v>
      </c>
      <c r="Y86" s="91">
        <f>VLOOKUP($B86,[1]DEN6!$H$3:$S$180,9,FALSE)</f>
        <v>66</v>
      </c>
      <c r="Z86" s="91">
        <f>VLOOKUP($B86,[1]DEN6!$H$3:$S$180,10,FALSE)</f>
        <v>88</v>
      </c>
      <c r="AA86" s="91">
        <f>VLOOKUP($B86,[1]DEN6!$H$3:$S$180,11,FALSE)</f>
        <v>21</v>
      </c>
      <c r="AB86" s="69"/>
      <c r="AC86" s="69"/>
      <c r="AD86" s="13">
        <f t="shared" si="58"/>
        <v>441</v>
      </c>
    </row>
    <row r="87" spans="1:30" ht="15" thickBot="1" x14ac:dyDescent="0.25">
      <c r="A87" s="87" t="s">
        <v>116</v>
      </c>
      <c r="B87" s="165" t="s">
        <v>113</v>
      </c>
      <c r="C87" s="56"/>
      <c r="D87" s="181"/>
      <c r="E87" s="91">
        <f>IFERROR(VLOOKUP($B87,[1]NUM6!$H$3:$S$157,2,FALSE),0)</f>
        <v>0</v>
      </c>
      <c r="F87" s="91">
        <f>IFERROR(VLOOKUP($B87,[1]NUM6!$H$3:$S$157,3,FALSE),0)</f>
        <v>0</v>
      </c>
      <c r="G87" s="91">
        <f>IFERROR(VLOOKUP($B87,[1]NUM6!$H$3:$S$157,4,FALSE),0)</f>
        <v>31</v>
      </c>
      <c r="H87" s="91">
        <f>IFERROR(VLOOKUP($B87,[1]NUM6!$H$3:$S$157,5,FALSE),0)</f>
        <v>4</v>
      </c>
      <c r="I87" s="91">
        <f>IFERROR(VLOOKUP($B87,[1]NUM6!$H$3:$S$157,6,FALSE),0)</f>
        <v>6</v>
      </c>
      <c r="J87" s="91">
        <f>IFERROR(VLOOKUP($B87,[1]NUM6!$H$3:$S$157,7,FALSE),0)</f>
        <v>8</v>
      </c>
      <c r="K87" s="91">
        <f>IFERROR(VLOOKUP($B87,[1]NUM6!$H$3:$S$157,8,FALSE),0)</f>
        <v>7</v>
      </c>
      <c r="L87" s="91">
        <f>IFERROR(VLOOKUP($B87,[1]NUM6!$H$3:$S$157,9,FALSE),0)</f>
        <v>3</v>
      </c>
      <c r="M87" s="91">
        <f>IFERROR(VLOOKUP($B87,[1]NUM6!$H$3:$S$157,10,FALSE),0)</f>
        <v>20</v>
      </c>
      <c r="N87" s="91">
        <f>IFERROR(VLOOKUP($B87,[1]NUM6!$H$3:$S$157,11,FALSE),0)</f>
        <v>11</v>
      </c>
      <c r="O87" s="69"/>
      <c r="P87" s="69"/>
      <c r="Q87" s="13">
        <f t="shared" si="57"/>
        <v>90</v>
      </c>
      <c r="R87" s="91">
        <f>VLOOKUP($B87,[1]DEN6!$H$3:$S$180,2,FALSE)</f>
        <v>38</v>
      </c>
      <c r="S87" s="91">
        <f>VLOOKUP($B87,[1]DEN6!$H$3:$S$180,3,FALSE)</f>
        <v>62</v>
      </c>
      <c r="T87" s="91">
        <f>VLOOKUP($B87,[1]DEN6!$H$3:$S$180,4,FALSE)</f>
        <v>87</v>
      </c>
      <c r="U87" s="91">
        <f>VLOOKUP($B87,[1]DEN6!$H$3:$S$180,5,FALSE)</f>
        <v>50</v>
      </c>
      <c r="V87" s="91">
        <f>VLOOKUP($B87,[1]DEN6!$H$3:$S$180,6,FALSE)</f>
        <v>71</v>
      </c>
      <c r="W87" s="91">
        <f>VLOOKUP($B87,[1]DEN6!$H$3:$S$180,7,FALSE)</f>
        <v>151</v>
      </c>
      <c r="X87" s="91">
        <f>VLOOKUP($B87,[1]DEN6!$H$3:$S$180,8,FALSE)</f>
        <v>56</v>
      </c>
      <c r="Y87" s="91">
        <f>VLOOKUP($B87,[1]DEN6!$H$3:$S$180,9,FALSE)</f>
        <v>81</v>
      </c>
      <c r="Z87" s="91">
        <f>VLOOKUP($B87,[1]DEN6!$H$3:$S$180,10,FALSE)</f>
        <v>52</v>
      </c>
      <c r="AA87" s="91">
        <f>VLOOKUP($B87,[1]DEN6!$H$3:$S$180,11,FALSE)</f>
        <v>75</v>
      </c>
      <c r="AB87" s="69"/>
      <c r="AC87" s="69"/>
      <c r="AD87" s="13">
        <f t="shared" si="58"/>
        <v>723</v>
      </c>
    </row>
    <row r="88" spans="1:30" ht="15" thickBot="1" x14ac:dyDescent="0.25">
      <c r="A88" s="87" t="s">
        <v>116</v>
      </c>
      <c r="B88" s="165" t="s">
        <v>114</v>
      </c>
      <c r="C88" s="56"/>
      <c r="D88" s="181"/>
      <c r="E88" s="91">
        <f>IFERROR(VLOOKUP($B88,[1]NUM6!$H$3:$S$157,2,FALSE),0)</f>
        <v>0</v>
      </c>
      <c r="F88" s="91">
        <f>IFERROR(VLOOKUP($B88,[1]NUM6!$H$3:$S$157,3,FALSE),0)</f>
        <v>0</v>
      </c>
      <c r="G88" s="91">
        <f>IFERROR(VLOOKUP($B88,[1]NUM6!$H$3:$S$157,4,FALSE),0)</f>
        <v>5</v>
      </c>
      <c r="H88" s="91">
        <f>IFERROR(VLOOKUP($B88,[1]NUM6!$H$3:$S$157,5,FALSE),0)</f>
        <v>4</v>
      </c>
      <c r="I88" s="91">
        <f>IFERROR(VLOOKUP($B88,[1]NUM6!$H$3:$S$157,6,FALSE),0)</f>
        <v>8</v>
      </c>
      <c r="J88" s="91">
        <f>IFERROR(VLOOKUP($B88,[1]NUM6!$H$3:$S$157,7,FALSE),0)</f>
        <v>2</v>
      </c>
      <c r="K88" s="91">
        <f>IFERROR(VLOOKUP($B88,[1]NUM6!$H$3:$S$157,8,FALSE),0)</f>
        <v>2</v>
      </c>
      <c r="L88" s="91">
        <f>IFERROR(VLOOKUP($B88,[1]NUM6!$H$3:$S$157,9,FALSE),0)</f>
        <v>1</v>
      </c>
      <c r="M88" s="91">
        <f>IFERROR(VLOOKUP($B88,[1]NUM6!$H$3:$S$157,10,FALSE),0)</f>
        <v>4</v>
      </c>
      <c r="N88" s="91">
        <f>IFERROR(VLOOKUP($B88,[1]NUM6!$H$3:$S$157,11,FALSE),0)</f>
        <v>4</v>
      </c>
      <c r="O88" s="69"/>
      <c r="P88" s="69"/>
      <c r="Q88" s="13">
        <f t="shared" si="57"/>
        <v>30</v>
      </c>
      <c r="R88" s="91">
        <f>VLOOKUP($B88,[1]DEN6!$H$3:$S$180,2,FALSE)</f>
        <v>29</v>
      </c>
      <c r="S88" s="91">
        <f>VLOOKUP($B88,[1]DEN6!$H$3:$S$180,3,FALSE)</f>
        <v>82</v>
      </c>
      <c r="T88" s="91">
        <f>VLOOKUP($B88,[1]DEN6!$H$3:$S$180,4,FALSE)</f>
        <v>49</v>
      </c>
      <c r="U88" s="91">
        <f>VLOOKUP($B88,[1]DEN6!$H$3:$S$180,5,FALSE)</f>
        <v>52</v>
      </c>
      <c r="V88" s="91">
        <f>VLOOKUP($B88,[1]DEN6!$H$3:$S$180,6,FALSE)</f>
        <v>39</v>
      </c>
      <c r="W88" s="91">
        <f>VLOOKUP($B88,[1]DEN6!$H$3:$S$180,7,FALSE)</f>
        <v>108</v>
      </c>
      <c r="X88" s="91">
        <f>VLOOKUP($B88,[1]DEN6!$H$3:$S$180,8,FALSE)</f>
        <v>97</v>
      </c>
      <c r="Y88" s="91">
        <f>VLOOKUP($B88,[1]DEN6!$H$3:$S$180,9,FALSE)</f>
        <v>52</v>
      </c>
      <c r="Z88" s="91">
        <f>VLOOKUP($B88,[1]DEN6!$H$3:$S$180,10,FALSE)</f>
        <v>113</v>
      </c>
      <c r="AA88" s="91">
        <f>VLOOKUP($B88,[1]DEN6!$H$3:$S$180,11,FALSE)</f>
        <v>86</v>
      </c>
      <c r="AB88" s="69"/>
      <c r="AC88" s="69"/>
      <c r="AD88" s="13">
        <f t="shared" si="58"/>
        <v>707</v>
      </c>
    </row>
    <row r="89" spans="1:30" ht="15" thickBot="1" x14ac:dyDescent="0.25">
      <c r="A89" s="87" t="s">
        <v>116</v>
      </c>
      <c r="B89" s="165" t="s">
        <v>115</v>
      </c>
      <c r="C89" s="56"/>
      <c r="D89" s="181"/>
      <c r="E89" s="91">
        <f>IFERROR(VLOOKUP($B89,[1]NUM6!$H$3:$S$157,2,FALSE),0)</f>
        <v>0</v>
      </c>
      <c r="F89" s="91">
        <f>IFERROR(VLOOKUP($B89,[1]NUM6!$H$3:$S$157,3,FALSE),0)</f>
        <v>0</v>
      </c>
      <c r="G89" s="91">
        <f>IFERROR(VLOOKUP($B89,[1]NUM6!$H$3:$S$157,4,FALSE),0)</f>
        <v>33</v>
      </c>
      <c r="H89" s="91">
        <f>IFERROR(VLOOKUP($B89,[1]NUM6!$H$3:$S$157,5,FALSE),0)</f>
        <v>8</v>
      </c>
      <c r="I89" s="91">
        <f>IFERROR(VLOOKUP($B89,[1]NUM6!$H$3:$S$157,6,FALSE),0)</f>
        <v>4</v>
      </c>
      <c r="J89" s="91">
        <f>IFERROR(VLOOKUP($B89,[1]NUM6!$H$3:$S$157,7,FALSE),0)</f>
        <v>1</v>
      </c>
      <c r="K89" s="91">
        <f>IFERROR(VLOOKUP($B89,[1]NUM6!$H$3:$S$157,8,FALSE),0)</f>
        <v>1</v>
      </c>
      <c r="L89" s="91">
        <f>IFERROR(VLOOKUP($B89,[1]NUM6!$H$3:$S$157,9,FALSE),0)</f>
        <v>2</v>
      </c>
      <c r="M89" s="91">
        <f>IFERROR(VLOOKUP($B89,[1]NUM6!$H$3:$S$157,10,FALSE),0)</f>
        <v>12</v>
      </c>
      <c r="N89" s="91">
        <f>IFERROR(VLOOKUP($B89,[1]NUM6!$H$3:$S$157,11,FALSE),0)</f>
        <v>6</v>
      </c>
      <c r="O89" s="69"/>
      <c r="P89" s="69"/>
      <c r="Q89" s="13">
        <f t="shared" si="57"/>
        <v>67</v>
      </c>
      <c r="R89" s="91">
        <f>VLOOKUP($B89,[1]DEN6!$H$3:$S$180,2,FALSE)</f>
        <v>50</v>
      </c>
      <c r="S89" s="91">
        <f>VLOOKUP($B89,[1]DEN6!$H$3:$S$180,3,FALSE)</f>
        <v>45</v>
      </c>
      <c r="T89" s="91">
        <f>VLOOKUP($B89,[1]DEN6!$H$3:$S$180,4,FALSE)</f>
        <v>85</v>
      </c>
      <c r="U89" s="91">
        <f>VLOOKUP($B89,[1]DEN6!$H$3:$S$180,5,FALSE)</f>
        <v>45</v>
      </c>
      <c r="V89" s="91">
        <f>VLOOKUP($B89,[1]DEN6!$H$3:$S$180,6,FALSE)</f>
        <v>64</v>
      </c>
      <c r="W89" s="91">
        <f>VLOOKUP($B89,[1]DEN6!$H$3:$S$180,7,FALSE)</f>
        <v>100</v>
      </c>
      <c r="X89" s="91">
        <f>VLOOKUP($B89,[1]DEN6!$H$3:$S$180,8,FALSE)</f>
        <v>41</v>
      </c>
      <c r="Y89" s="91">
        <f>VLOOKUP($B89,[1]DEN6!$H$3:$S$180,9,FALSE)</f>
        <v>95</v>
      </c>
      <c r="Z89" s="91">
        <f>VLOOKUP($B89,[1]DEN6!$H$3:$S$180,10,FALSE)</f>
        <v>110</v>
      </c>
      <c r="AA89" s="91">
        <f>VLOOKUP($B89,[1]DEN6!$H$3:$S$180,11,FALSE)</f>
        <v>64</v>
      </c>
      <c r="AB89" s="69"/>
      <c r="AC89" s="69"/>
      <c r="AD89" s="13">
        <f t="shared" si="58"/>
        <v>699</v>
      </c>
    </row>
    <row r="90" spans="1:30" ht="15" thickBot="1" x14ac:dyDescent="0.25">
      <c r="A90" s="333" t="s">
        <v>179</v>
      </c>
      <c r="B90" s="334"/>
      <c r="C90" s="250">
        <f>Metas!J95/D90</f>
        <v>1.5987251801795876</v>
      </c>
      <c r="D90" s="15">
        <f>+Q90/AD90</f>
        <v>6.2544638302214059E-2</v>
      </c>
      <c r="E90" s="48">
        <f>SUM(E80:E89)</f>
        <v>0</v>
      </c>
      <c r="F90" s="48">
        <f t="shared" ref="F90:P90" si="59">SUM(F80:F89)</f>
        <v>0</v>
      </c>
      <c r="G90" s="48">
        <f t="shared" si="59"/>
        <v>231</v>
      </c>
      <c r="H90" s="48">
        <f t="shared" si="59"/>
        <v>42</v>
      </c>
      <c r="I90" s="48">
        <f t="shared" ref="I90:J90" si="60">SUM(I80:I89)</f>
        <v>65</v>
      </c>
      <c r="J90" s="48">
        <f t="shared" si="60"/>
        <v>61</v>
      </c>
      <c r="K90" s="48">
        <f t="shared" ref="K90:L90" si="61">SUM(K80:K89)</f>
        <v>38</v>
      </c>
      <c r="L90" s="48">
        <f t="shared" si="61"/>
        <v>17</v>
      </c>
      <c r="M90" s="48">
        <f t="shared" ref="M90:N90" si="62">SUM(M80:M89)</f>
        <v>86</v>
      </c>
      <c r="N90" s="48">
        <f t="shared" si="62"/>
        <v>73</v>
      </c>
      <c r="O90" s="48">
        <f t="shared" si="59"/>
        <v>0</v>
      </c>
      <c r="P90" s="48">
        <f t="shared" si="59"/>
        <v>0</v>
      </c>
      <c r="Q90" s="10">
        <f>SUM(Q80:Q89)</f>
        <v>613</v>
      </c>
      <c r="R90" s="48">
        <f t="shared" ref="R90:AC90" si="63">SUM(R80:R89)</f>
        <v>523</v>
      </c>
      <c r="S90" s="48">
        <f t="shared" si="63"/>
        <v>770</v>
      </c>
      <c r="T90" s="48">
        <f t="shared" si="63"/>
        <v>1007</v>
      </c>
      <c r="U90" s="48">
        <f t="shared" si="63"/>
        <v>664</v>
      </c>
      <c r="V90" s="48">
        <f t="shared" ref="V90:W90" si="64">SUM(V80:V89)</f>
        <v>733</v>
      </c>
      <c r="W90" s="48">
        <f t="shared" si="64"/>
        <v>1229</v>
      </c>
      <c r="X90" s="48">
        <f t="shared" ref="X90:Y90" si="65">SUM(X80:X89)</f>
        <v>1145</v>
      </c>
      <c r="Y90" s="48">
        <f t="shared" si="65"/>
        <v>1023</v>
      </c>
      <c r="Z90" s="48">
        <f t="shared" ref="Z90:AA90" si="66">SUM(Z80:Z89)</f>
        <v>1448</v>
      </c>
      <c r="AA90" s="48">
        <f t="shared" si="66"/>
        <v>1259</v>
      </c>
      <c r="AB90" s="48">
        <f t="shared" si="63"/>
        <v>0</v>
      </c>
      <c r="AC90" s="48">
        <f t="shared" si="63"/>
        <v>0</v>
      </c>
      <c r="AD90" s="10">
        <f>SUM(AD80:AD89)</f>
        <v>9801</v>
      </c>
    </row>
    <row r="91" spans="1:30" ht="15" thickBot="1" x14ac:dyDescent="0.25">
      <c r="A91" s="87" t="s">
        <v>133</v>
      </c>
      <c r="B91" s="165" t="s">
        <v>117</v>
      </c>
      <c r="C91" s="56"/>
      <c r="D91" s="181"/>
      <c r="E91" s="69">
        <f>IFERROR(VLOOKUP($B91,[1]NUM6!$H$3:$S$157,2,FALSE),0)</f>
        <v>113</v>
      </c>
      <c r="F91" s="69">
        <f>IFERROR(VLOOKUP($B91,[1]NUM6!$H$3:$S$157,3,FALSE),0)</f>
        <v>93</v>
      </c>
      <c r="G91" s="69">
        <f>IFERROR(VLOOKUP($B91,[1]NUM6!$H$3:$S$157,4,FALSE),0)</f>
        <v>49</v>
      </c>
      <c r="H91" s="69">
        <f>IFERROR(VLOOKUP($B91,[1]NUM6!$H$3:$S$157,5,FALSE),0)</f>
        <v>49</v>
      </c>
      <c r="I91" s="69">
        <f>IFERROR(VLOOKUP($B91,[1]NUM6!$H$3:$S$157,6,FALSE),0)</f>
        <v>83</v>
      </c>
      <c r="J91" s="69">
        <f>IFERROR(VLOOKUP($B91,[1]NUM6!$H$3:$S$157,7,FALSE),0)</f>
        <v>56</v>
      </c>
      <c r="K91" s="69">
        <f>IFERROR(VLOOKUP($B91,[1]NUM6!$H$3:$S$157,8,FALSE),0)</f>
        <v>51</v>
      </c>
      <c r="L91" s="69">
        <f>IFERROR(VLOOKUP($B91,[1]NUM6!$H$3:$S$157,9,FALSE),0)</f>
        <v>54</v>
      </c>
      <c r="M91" s="69">
        <f>IFERROR(VLOOKUP($B91,[1]NUM6!$H$3:$S$157,10,FALSE),0)</f>
        <v>25</v>
      </c>
      <c r="N91" s="69">
        <f>IFERROR(VLOOKUP($B91,[1]NUM6!$H$3:$S$157,11,FALSE),0)</f>
        <v>43</v>
      </c>
      <c r="O91" s="69"/>
      <c r="P91" s="69"/>
      <c r="Q91" s="13">
        <f t="shared" ref="Q91:Q108" si="67">SUM(E91:P91)</f>
        <v>616</v>
      </c>
      <c r="R91" s="91">
        <f>VLOOKUP($B91,[1]DEN6!$H$3:$S$180,2,FALSE)</f>
        <v>726</v>
      </c>
      <c r="S91" s="91">
        <f>VLOOKUP($B91,[1]DEN6!$H$3:$S$180,3,FALSE)</f>
        <v>710</v>
      </c>
      <c r="T91" s="91">
        <f>VLOOKUP($B91,[1]DEN6!$H$3:$S$180,4,FALSE)</f>
        <v>616</v>
      </c>
      <c r="U91" s="91">
        <f>VLOOKUP($B91,[1]DEN6!$H$3:$S$180,5,FALSE)</f>
        <v>769</v>
      </c>
      <c r="V91" s="91">
        <f>VLOOKUP($B91,[1]DEN6!$H$3:$S$180,6,FALSE)</f>
        <v>819</v>
      </c>
      <c r="W91" s="91">
        <f>VLOOKUP($B91,[1]DEN6!$H$3:$S$180,7,FALSE)</f>
        <v>880</v>
      </c>
      <c r="X91" s="91">
        <f>VLOOKUP($B91,[1]DEN6!$H$3:$S$180,8,FALSE)</f>
        <v>646</v>
      </c>
      <c r="Y91" s="91">
        <f>VLOOKUP($B91,[1]DEN6!$H$3:$S$180,9,FALSE)</f>
        <v>815</v>
      </c>
      <c r="Z91" s="91">
        <f>VLOOKUP($B91,[1]DEN6!$H$3:$S$180,10,FALSE)</f>
        <v>453</v>
      </c>
      <c r="AA91" s="91">
        <f>VLOOKUP($B91,[1]DEN6!$H$3:$S$180,11,FALSE)</f>
        <v>636</v>
      </c>
      <c r="AB91" s="92"/>
      <c r="AC91" s="69"/>
      <c r="AD91" s="13">
        <f t="shared" ref="AD91:AD108" si="68">SUM(R91:AC91)</f>
        <v>7070</v>
      </c>
    </row>
    <row r="92" spans="1:30" ht="15" thickBot="1" x14ac:dyDescent="0.25">
      <c r="A92" s="87" t="s">
        <v>133</v>
      </c>
      <c r="B92" s="165" t="s">
        <v>118</v>
      </c>
      <c r="C92" s="56"/>
      <c r="D92" s="181"/>
      <c r="E92" s="69">
        <f>IFERROR(VLOOKUP($B92,[1]NUM6!$H$3:$S$157,2,FALSE),0)</f>
        <v>225</v>
      </c>
      <c r="F92" s="69">
        <f>IFERROR(VLOOKUP($B92,[1]NUM6!$H$3:$S$157,3,FALSE),0)</f>
        <v>217</v>
      </c>
      <c r="G92" s="69">
        <f>IFERROR(VLOOKUP($B92,[1]NUM6!$H$3:$S$157,4,FALSE),0)</f>
        <v>251</v>
      </c>
      <c r="H92" s="69">
        <f>IFERROR(VLOOKUP($B92,[1]NUM6!$H$3:$S$157,5,FALSE),0)</f>
        <v>168</v>
      </c>
      <c r="I92" s="69">
        <f>IFERROR(VLOOKUP($B92,[1]NUM6!$H$3:$S$157,6,FALSE),0)</f>
        <v>198</v>
      </c>
      <c r="J92" s="69">
        <f>IFERROR(VLOOKUP($B92,[1]NUM6!$H$3:$S$157,7,FALSE),0)</f>
        <v>162</v>
      </c>
      <c r="K92" s="69">
        <f>IFERROR(VLOOKUP($B92,[1]NUM6!$H$3:$S$157,8,FALSE),0)</f>
        <v>200</v>
      </c>
      <c r="L92" s="69">
        <f>IFERROR(VLOOKUP($B92,[1]NUM6!$H$3:$S$157,9,FALSE),0)</f>
        <v>204</v>
      </c>
      <c r="M92" s="69">
        <f>IFERROR(VLOOKUP($B92,[1]NUM6!$H$3:$S$157,10,FALSE),0)</f>
        <v>145</v>
      </c>
      <c r="N92" s="69">
        <f>IFERROR(VLOOKUP($B92,[1]NUM6!$H$3:$S$157,11,FALSE),0)</f>
        <v>206</v>
      </c>
      <c r="O92" s="69"/>
      <c r="P92" s="69"/>
      <c r="Q92" s="13">
        <f t="shared" si="67"/>
        <v>1976</v>
      </c>
      <c r="R92" s="91">
        <f>VLOOKUP($B92,[1]DEN6!$H$3:$S$180,2,FALSE)</f>
        <v>1326</v>
      </c>
      <c r="S92" s="91">
        <f>VLOOKUP($B92,[1]DEN6!$H$3:$S$180,3,FALSE)</f>
        <v>1036</v>
      </c>
      <c r="T92" s="91">
        <f>VLOOKUP($B92,[1]DEN6!$H$3:$S$180,4,FALSE)</f>
        <v>1750</v>
      </c>
      <c r="U92" s="91">
        <f>VLOOKUP($B92,[1]DEN6!$H$3:$S$180,5,FALSE)</f>
        <v>1874</v>
      </c>
      <c r="V92" s="91">
        <f>VLOOKUP($B92,[1]DEN6!$H$3:$S$180,6,FALSE)</f>
        <v>1699</v>
      </c>
      <c r="W92" s="91">
        <f>VLOOKUP($B92,[1]DEN6!$H$3:$S$180,7,FALSE)</f>
        <v>1705</v>
      </c>
      <c r="X92" s="91">
        <f>VLOOKUP($B92,[1]DEN6!$H$3:$S$180,8,FALSE)</f>
        <v>1596</v>
      </c>
      <c r="Y92" s="91">
        <f>VLOOKUP($B92,[1]DEN6!$H$3:$S$180,9,FALSE)</f>
        <v>2307</v>
      </c>
      <c r="Z92" s="91">
        <f>VLOOKUP($B92,[1]DEN6!$H$3:$S$180,10,FALSE)</f>
        <v>1437</v>
      </c>
      <c r="AA92" s="91">
        <f>VLOOKUP($B92,[1]DEN6!$H$3:$S$180,11,FALSE)</f>
        <v>1860</v>
      </c>
      <c r="AB92" s="92"/>
      <c r="AC92" s="69"/>
      <c r="AD92" s="13">
        <f t="shared" si="68"/>
        <v>16590</v>
      </c>
    </row>
    <row r="93" spans="1:30" ht="15" thickBot="1" x14ac:dyDescent="0.25">
      <c r="A93" s="87" t="s">
        <v>133</v>
      </c>
      <c r="B93" s="165" t="s">
        <v>119</v>
      </c>
      <c r="C93" s="56"/>
      <c r="D93" s="181"/>
      <c r="E93" s="69">
        <f>IFERROR(VLOOKUP($B93,[1]NUM6!$H$3:$S$157,2,FALSE),0)</f>
        <v>161</v>
      </c>
      <c r="F93" s="69">
        <f>IFERROR(VLOOKUP($B93,[1]NUM6!$H$3:$S$157,3,FALSE),0)</f>
        <v>216</v>
      </c>
      <c r="G93" s="69">
        <f>IFERROR(VLOOKUP($B93,[1]NUM6!$H$3:$S$157,4,FALSE),0)</f>
        <v>236</v>
      </c>
      <c r="H93" s="69">
        <f>IFERROR(VLOOKUP($B93,[1]NUM6!$H$3:$S$157,5,FALSE),0)</f>
        <v>197</v>
      </c>
      <c r="I93" s="69">
        <f>IFERROR(VLOOKUP($B93,[1]NUM6!$H$3:$S$157,6,FALSE),0)</f>
        <v>256</v>
      </c>
      <c r="J93" s="69">
        <f>IFERROR(VLOOKUP($B93,[1]NUM6!$H$3:$S$157,7,FALSE),0)</f>
        <v>205</v>
      </c>
      <c r="K93" s="69">
        <f>IFERROR(VLOOKUP($B93,[1]NUM6!$H$3:$S$157,8,FALSE),0)</f>
        <v>172</v>
      </c>
      <c r="L93" s="69">
        <f>IFERROR(VLOOKUP($B93,[1]NUM6!$H$3:$S$157,9,FALSE),0)</f>
        <v>146</v>
      </c>
      <c r="M93" s="69">
        <f>IFERROR(VLOOKUP($B93,[1]NUM6!$H$3:$S$157,10,FALSE),0)</f>
        <v>160</v>
      </c>
      <c r="N93" s="69">
        <f>IFERROR(VLOOKUP($B93,[1]NUM6!$H$3:$S$157,11,FALSE),0)</f>
        <v>227</v>
      </c>
      <c r="O93" s="69"/>
      <c r="P93" s="69"/>
      <c r="Q93" s="13">
        <f t="shared" si="67"/>
        <v>1976</v>
      </c>
      <c r="R93" s="91">
        <f>VLOOKUP($B93,[1]DEN6!$H$3:$S$180,2,FALSE)</f>
        <v>2375</v>
      </c>
      <c r="S93" s="91">
        <f>VLOOKUP($B93,[1]DEN6!$H$3:$S$180,3,FALSE)</f>
        <v>2450</v>
      </c>
      <c r="T93" s="91">
        <f>VLOOKUP($B93,[1]DEN6!$H$3:$S$180,4,FALSE)</f>
        <v>3098</v>
      </c>
      <c r="U93" s="91">
        <f>VLOOKUP($B93,[1]DEN6!$H$3:$S$180,5,FALSE)</f>
        <v>2632</v>
      </c>
      <c r="V93" s="91">
        <f>VLOOKUP($B93,[1]DEN6!$H$3:$S$180,6,FALSE)</f>
        <v>2586</v>
      </c>
      <c r="W93" s="91">
        <f>VLOOKUP($B93,[1]DEN6!$H$3:$S$180,7,FALSE)</f>
        <v>2912</v>
      </c>
      <c r="X93" s="91">
        <f>VLOOKUP($B93,[1]DEN6!$H$3:$S$180,8,FALSE)</f>
        <v>2510</v>
      </c>
      <c r="Y93" s="91">
        <f>VLOOKUP($B93,[1]DEN6!$H$3:$S$180,9,FALSE)</f>
        <v>2527</v>
      </c>
      <c r="Z93" s="91">
        <f>VLOOKUP($B93,[1]DEN6!$H$3:$S$180,10,FALSE)</f>
        <v>2276</v>
      </c>
      <c r="AA93" s="91">
        <f>VLOOKUP($B93,[1]DEN6!$H$3:$S$180,11,FALSE)</f>
        <v>3082</v>
      </c>
      <c r="AB93" s="92"/>
      <c r="AC93" s="69"/>
      <c r="AD93" s="13">
        <f t="shared" si="68"/>
        <v>26448</v>
      </c>
    </row>
    <row r="94" spans="1:30" ht="15" thickBot="1" x14ac:dyDescent="0.25">
      <c r="A94" s="87" t="s">
        <v>133</v>
      </c>
      <c r="B94" s="165" t="s">
        <v>120</v>
      </c>
      <c r="C94" s="56"/>
      <c r="D94" s="181"/>
      <c r="E94" s="69">
        <f>IFERROR(VLOOKUP($B94,[1]NUM6!$H$3:$S$157,2,FALSE),0)</f>
        <v>34</v>
      </c>
      <c r="F94" s="69">
        <f>IFERROR(VLOOKUP($B94,[1]NUM6!$H$3:$S$157,3,FALSE),0)</f>
        <v>30</v>
      </c>
      <c r="G94" s="69">
        <f>IFERROR(VLOOKUP($B94,[1]NUM6!$H$3:$S$157,4,FALSE),0)</f>
        <v>35</v>
      </c>
      <c r="H94" s="69">
        <f>IFERROR(VLOOKUP($B94,[1]NUM6!$H$3:$S$157,5,FALSE),0)</f>
        <v>24</v>
      </c>
      <c r="I94" s="69">
        <f>IFERROR(VLOOKUP($B94,[1]NUM6!$H$3:$S$157,6,FALSE),0)</f>
        <v>47</v>
      </c>
      <c r="J94" s="69">
        <f>IFERROR(VLOOKUP($B94,[1]NUM6!$H$3:$S$157,7,FALSE),0)</f>
        <v>22</v>
      </c>
      <c r="K94" s="69">
        <f>IFERROR(VLOOKUP($B94,[1]NUM6!$H$3:$S$157,8,FALSE),0)</f>
        <v>46</v>
      </c>
      <c r="L94" s="69">
        <f>IFERROR(VLOOKUP($B94,[1]NUM6!$H$3:$S$157,9,FALSE),0)</f>
        <v>31</v>
      </c>
      <c r="M94" s="69">
        <f>IFERROR(VLOOKUP($B94,[1]NUM6!$H$3:$S$157,10,FALSE),0)</f>
        <v>24</v>
      </c>
      <c r="N94" s="69">
        <f>IFERROR(VLOOKUP($B94,[1]NUM6!$H$3:$S$157,11,FALSE),0)</f>
        <v>33</v>
      </c>
      <c r="O94" s="69"/>
      <c r="P94" s="69"/>
      <c r="Q94" s="13">
        <f t="shared" si="67"/>
        <v>326</v>
      </c>
      <c r="R94" s="91">
        <f>VLOOKUP($B94,[1]DEN6!$H$3:$S$180,2,FALSE)</f>
        <v>298</v>
      </c>
      <c r="S94" s="91">
        <f>VLOOKUP($B94,[1]DEN6!$H$3:$S$180,3,FALSE)</f>
        <v>132</v>
      </c>
      <c r="T94" s="91">
        <f>VLOOKUP($B94,[1]DEN6!$H$3:$S$180,4,FALSE)</f>
        <v>496</v>
      </c>
      <c r="U94" s="91">
        <f>VLOOKUP($B94,[1]DEN6!$H$3:$S$180,5,FALSE)</f>
        <v>716</v>
      </c>
      <c r="V94" s="91">
        <f>VLOOKUP($B94,[1]DEN6!$H$3:$S$180,6,FALSE)</f>
        <v>699</v>
      </c>
      <c r="W94" s="91">
        <f>VLOOKUP($B94,[1]DEN6!$H$3:$S$180,7,FALSE)</f>
        <v>762</v>
      </c>
      <c r="X94" s="91">
        <f>VLOOKUP($B94,[1]DEN6!$H$3:$S$180,8,FALSE)</f>
        <v>548</v>
      </c>
      <c r="Y94" s="91">
        <f>VLOOKUP($B94,[1]DEN6!$H$3:$S$180,9,FALSE)</f>
        <v>610</v>
      </c>
      <c r="Z94" s="91">
        <f>VLOOKUP($B94,[1]DEN6!$H$3:$S$180,10,FALSE)</f>
        <v>448</v>
      </c>
      <c r="AA94" s="91">
        <f>VLOOKUP($B94,[1]DEN6!$H$3:$S$180,11,FALSE)</f>
        <v>740</v>
      </c>
      <c r="AB94" s="92"/>
      <c r="AC94" s="69"/>
      <c r="AD94" s="13">
        <f t="shared" si="68"/>
        <v>5449</v>
      </c>
    </row>
    <row r="95" spans="1:30" ht="15" thickBot="1" x14ac:dyDescent="0.25">
      <c r="A95" s="87" t="s">
        <v>133</v>
      </c>
      <c r="B95" s="165" t="s">
        <v>121</v>
      </c>
      <c r="C95" s="56"/>
      <c r="D95" s="181"/>
      <c r="E95" s="69">
        <f>IFERROR(VLOOKUP($B95,[1]NUM6!$H$3:$S$157,2,FALSE),0)</f>
        <v>24</v>
      </c>
      <c r="F95" s="69">
        <f>IFERROR(VLOOKUP($B95,[1]NUM6!$H$3:$S$157,3,FALSE),0)</f>
        <v>22</v>
      </c>
      <c r="G95" s="69">
        <f>IFERROR(VLOOKUP($B95,[1]NUM6!$H$3:$S$157,4,FALSE),0)</f>
        <v>17</v>
      </c>
      <c r="H95" s="69">
        <f>IFERROR(VLOOKUP($B95,[1]NUM6!$H$3:$S$157,5,FALSE),0)</f>
        <v>14</v>
      </c>
      <c r="I95" s="69">
        <f>IFERROR(VLOOKUP($B95,[1]NUM6!$H$3:$S$157,6,FALSE),0)</f>
        <v>9</v>
      </c>
      <c r="J95" s="69">
        <f>IFERROR(VLOOKUP($B95,[1]NUM6!$H$3:$S$157,7,FALSE),0)</f>
        <v>18</v>
      </c>
      <c r="K95" s="69">
        <f>IFERROR(VLOOKUP($B95,[1]NUM6!$H$3:$S$157,8,FALSE),0)</f>
        <v>14</v>
      </c>
      <c r="L95" s="69">
        <f>IFERROR(VLOOKUP($B95,[1]NUM6!$H$3:$S$157,9,FALSE),0)</f>
        <v>11</v>
      </c>
      <c r="M95" s="69">
        <f>IFERROR(VLOOKUP($B95,[1]NUM6!$H$3:$S$157,10,FALSE),0)</f>
        <v>6</v>
      </c>
      <c r="N95" s="69">
        <f>IFERROR(VLOOKUP($B95,[1]NUM6!$H$3:$S$157,11,FALSE),0)</f>
        <v>8</v>
      </c>
      <c r="O95" s="69"/>
      <c r="P95" s="69"/>
      <c r="Q95" s="13">
        <f t="shared" si="67"/>
        <v>143</v>
      </c>
      <c r="R95" s="91">
        <f>VLOOKUP($B95,[1]DEN6!$H$3:$S$180,2,FALSE)</f>
        <v>28</v>
      </c>
      <c r="S95" s="91">
        <f>VLOOKUP($B95,[1]DEN6!$H$3:$S$180,3,FALSE)</f>
        <v>82</v>
      </c>
      <c r="T95" s="91">
        <f>VLOOKUP($B95,[1]DEN6!$H$3:$S$180,4,FALSE)</f>
        <v>113</v>
      </c>
      <c r="U95" s="91">
        <f>VLOOKUP($B95,[1]DEN6!$H$3:$S$180,5,FALSE)</f>
        <v>75</v>
      </c>
      <c r="V95" s="91">
        <f>VLOOKUP($B95,[1]DEN6!$H$3:$S$180,6,FALSE)</f>
        <v>75</v>
      </c>
      <c r="W95" s="91">
        <f>VLOOKUP($B95,[1]DEN6!$H$3:$S$180,7,FALSE)</f>
        <v>57</v>
      </c>
      <c r="X95" s="91">
        <f>VLOOKUP($B95,[1]DEN6!$H$3:$S$180,8,FALSE)</f>
        <v>45</v>
      </c>
      <c r="Y95" s="91">
        <f>VLOOKUP($B95,[1]DEN6!$H$3:$S$180,9,FALSE)</f>
        <v>101</v>
      </c>
      <c r="Z95" s="91">
        <f>VLOOKUP($B95,[1]DEN6!$H$3:$S$180,10,FALSE)</f>
        <v>110</v>
      </c>
      <c r="AA95" s="91">
        <f>VLOOKUP($B95,[1]DEN6!$H$3:$S$180,11,FALSE)</f>
        <v>58</v>
      </c>
      <c r="AB95" s="69"/>
      <c r="AC95" s="69"/>
      <c r="AD95" s="13">
        <f t="shared" si="68"/>
        <v>744</v>
      </c>
    </row>
    <row r="96" spans="1:30" ht="15" thickBot="1" x14ac:dyDescent="0.25">
      <c r="A96" s="87" t="s">
        <v>133</v>
      </c>
      <c r="B96" s="165" t="s">
        <v>122</v>
      </c>
      <c r="C96" s="56"/>
      <c r="D96" s="181"/>
      <c r="E96" s="69">
        <f>IFERROR(VLOOKUP($B96,[1]NUM6!$H$3:$S$157,2,FALSE),0)</f>
        <v>6</v>
      </c>
      <c r="F96" s="69">
        <f>IFERROR(VLOOKUP($B96,[1]NUM6!$H$3:$S$157,3,FALSE),0)</f>
        <v>12</v>
      </c>
      <c r="G96" s="69">
        <f>IFERROR(VLOOKUP($B96,[1]NUM6!$H$3:$S$157,4,FALSE),0)</f>
        <v>13</v>
      </c>
      <c r="H96" s="69">
        <f>IFERROR(VLOOKUP($B96,[1]NUM6!$H$3:$S$157,5,FALSE),0)</f>
        <v>8</v>
      </c>
      <c r="I96" s="69">
        <f>IFERROR(VLOOKUP($B96,[1]NUM6!$H$3:$S$157,6,FALSE),0)</f>
        <v>9</v>
      </c>
      <c r="J96" s="69">
        <f>IFERROR(VLOOKUP($B96,[1]NUM6!$H$3:$S$157,7,FALSE),0)</f>
        <v>9</v>
      </c>
      <c r="K96" s="69">
        <f>IFERROR(VLOOKUP($B96,[1]NUM6!$H$3:$S$157,8,FALSE),0)</f>
        <v>8</v>
      </c>
      <c r="L96" s="69">
        <f>IFERROR(VLOOKUP($B96,[1]NUM6!$H$3:$S$157,9,FALSE),0)</f>
        <v>3</v>
      </c>
      <c r="M96" s="69">
        <f>IFERROR(VLOOKUP($B96,[1]NUM6!$H$3:$S$157,10,FALSE),0)</f>
        <v>8</v>
      </c>
      <c r="N96" s="69">
        <f>IFERROR(VLOOKUP($B96,[1]NUM6!$H$3:$S$157,11,FALSE),0)</f>
        <v>13</v>
      </c>
      <c r="O96" s="69"/>
      <c r="P96" s="69"/>
      <c r="Q96" s="13">
        <f t="shared" si="67"/>
        <v>89</v>
      </c>
      <c r="R96" s="91">
        <f>VLOOKUP($B96,[1]DEN6!$H$3:$S$180,2,FALSE)</f>
        <v>41</v>
      </c>
      <c r="S96" s="91">
        <f>VLOOKUP($B96,[1]DEN6!$H$3:$S$180,3,FALSE)</f>
        <v>213</v>
      </c>
      <c r="T96" s="91">
        <f>VLOOKUP($B96,[1]DEN6!$H$3:$S$180,4,FALSE)</f>
        <v>354</v>
      </c>
      <c r="U96" s="91">
        <f>VLOOKUP($B96,[1]DEN6!$H$3:$S$180,5,FALSE)</f>
        <v>263</v>
      </c>
      <c r="V96" s="91">
        <f>VLOOKUP($B96,[1]DEN6!$H$3:$S$180,6,FALSE)</f>
        <v>169</v>
      </c>
      <c r="W96" s="91">
        <f>VLOOKUP($B96,[1]DEN6!$H$3:$S$180,7,FALSE)</f>
        <v>213</v>
      </c>
      <c r="X96" s="91">
        <f>VLOOKUP($B96,[1]DEN6!$H$3:$S$180,8,FALSE)</f>
        <v>190</v>
      </c>
      <c r="Y96" s="91">
        <f>VLOOKUP($B96,[1]DEN6!$H$3:$S$180,9,FALSE)</f>
        <v>282</v>
      </c>
      <c r="Z96" s="91">
        <f>VLOOKUP($B96,[1]DEN6!$H$3:$S$180,10,FALSE)</f>
        <v>104</v>
      </c>
      <c r="AA96" s="91">
        <f>VLOOKUP($B96,[1]DEN6!$H$3:$S$180,11,FALSE)</f>
        <v>188</v>
      </c>
      <c r="AB96" s="69"/>
      <c r="AC96" s="69"/>
      <c r="AD96" s="13">
        <f t="shared" si="68"/>
        <v>2017</v>
      </c>
    </row>
    <row r="97" spans="1:30" ht="15" thickBot="1" x14ac:dyDescent="0.25">
      <c r="A97" s="87" t="s">
        <v>133</v>
      </c>
      <c r="B97" s="165" t="s">
        <v>123</v>
      </c>
      <c r="C97" s="56"/>
      <c r="D97" s="181"/>
      <c r="E97" s="69">
        <f>IFERROR(VLOOKUP($B97,[1]NUM6!$H$3:$S$157,2,FALSE),0)</f>
        <v>6</v>
      </c>
      <c r="F97" s="69">
        <f>IFERROR(VLOOKUP($B97,[1]NUM6!$H$3:$S$157,3,FALSE),0)</f>
        <v>10</v>
      </c>
      <c r="G97" s="69">
        <f>IFERROR(VLOOKUP($B97,[1]NUM6!$H$3:$S$157,4,FALSE),0)</f>
        <v>7</v>
      </c>
      <c r="H97" s="69">
        <f>IFERROR(VLOOKUP($B97,[1]NUM6!$H$3:$S$157,5,FALSE),0)</f>
        <v>0</v>
      </c>
      <c r="I97" s="69">
        <f>IFERROR(VLOOKUP($B97,[1]NUM6!$H$3:$S$157,6,FALSE),0)</f>
        <v>11</v>
      </c>
      <c r="J97" s="69">
        <f>IFERROR(VLOOKUP($B97,[1]NUM6!$H$3:$S$157,7,FALSE),0)</f>
        <v>2</v>
      </c>
      <c r="K97" s="69">
        <f>IFERROR(VLOOKUP($B97,[1]NUM6!$H$3:$S$157,8,FALSE),0)</f>
        <v>10</v>
      </c>
      <c r="L97" s="69">
        <f>IFERROR(VLOOKUP($B97,[1]NUM6!$H$3:$S$157,9,FALSE),0)</f>
        <v>3</v>
      </c>
      <c r="M97" s="69">
        <f>IFERROR(VLOOKUP($B97,[1]NUM6!$H$3:$S$157,10,FALSE),0)</f>
        <v>1</v>
      </c>
      <c r="N97" s="69">
        <f>IFERROR(VLOOKUP($B97,[1]NUM6!$H$3:$S$157,11,FALSE),0)</f>
        <v>8</v>
      </c>
      <c r="O97" s="69"/>
      <c r="P97" s="69"/>
      <c r="Q97" s="13">
        <f t="shared" si="67"/>
        <v>58</v>
      </c>
      <c r="R97" s="91">
        <f>VLOOKUP($B97,[1]DEN6!$H$3:$S$180,2,FALSE)</f>
        <v>96</v>
      </c>
      <c r="S97" s="91">
        <f>VLOOKUP($B97,[1]DEN6!$H$3:$S$180,3,FALSE)</f>
        <v>146</v>
      </c>
      <c r="T97" s="91">
        <f>VLOOKUP($B97,[1]DEN6!$H$3:$S$180,4,FALSE)</f>
        <v>167</v>
      </c>
      <c r="U97" s="91">
        <f>VLOOKUP($B97,[1]DEN6!$H$3:$S$180,5,FALSE)</f>
        <v>150</v>
      </c>
      <c r="V97" s="91">
        <f>VLOOKUP($B97,[1]DEN6!$H$3:$S$180,6,FALSE)</f>
        <v>168</v>
      </c>
      <c r="W97" s="91">
        <f>VLOOKUP($B97,[1]DEN6!$H$3:$S$180,7,FALSE)</f>
        <v>132</v>
      </c>
      <c r="X97" s="91">
        <f>VLOOKUP($B97,[1]DEN6!$H$3:$S$180,8,FALSE)</f>
        <v>111</v>
      </c>
      <c r="Y97" s="91">
        <f>VLOOKUP($B97,[1]DEN6!$H$3:$S$180,9,FALSE)</f>
        <v>128</v>
      </c>
      <c r="Z97" s="91">
        <f>VLOOKUP($B97,[1]DEN6!$H$3:$S$180,10,FALSE)</f>
        <v>105</v>
      </c>
      <c r="AA97" s="91">
        <f>VLOOKUP($B97,[1]DEN6!$H$3:$S$180,11,FALSE)</f>
        <v>145</v>
      </c>
      <c r="AB97" s="69"/>
      <c r="AC97" s="69"/>
      <c r="AD97" s="13">
        <f t="shared" si="68"/>
        <v>1348</v>
      </c>
    </row>
    <row r="98" spans="1:30" ht="15" thickBot="1" x14ac:dyDescent="0.25">
      <c r="A98" s="87" t="s">
        <v>133</v>
      </c>
      <c r="B98" s="165" t="s">
        <v>124</v>
      </c>
      <c r="C98" s="56"/>
      <c r="D98" s="181"/>
      <c r="E98" s="69">
        <f>IFERROR(VLOOKUP($B98,[1]NUM6!$H$3:$S$157,2,FALSE),0)</f>
        <v>0</v>
      </c>
      <c r="F98" s="69">
        <f>IFERROR(VLOOKUP($B98,[1]NUM6!$H$3:$S$157,3,FALSE),0)</f>
        <v>18</v>
      </c>
      <c r="G98" s="69">
        <f>IFERROR(VLOOKUP($B98,[1]NUM6!$H$3:$S$157,4,FALSE),0)</f>
        <v>14</v>
      </c>
      <c r="H98" s="69">
        <f>IFERROR(VLOOKUP($B98,[1]NUM6!$H$3:$S$157,5,FALSE),0)</f>
        <v>4</v>
      </c>
      <c r="I98" s="69">
        <f>IFERROR(VLOOKUP($B98,[1]NUM6!$H$3:$S$157,6,FALSE),0)</f>
        <v>7</v>
      </c>
      <c r="J98" s="69">
        <f>IFERROR(VLOOKUP($B98,[1]NUM6!$H$3:$S$157,7,FALSE),0)</f>
        <v>9</v>
      </c>
      <c r="K98" s="69">
        <f>IFERROR(VLOOKUP($B98,[1]NUM6!$H$3:$S$157,8,FALSE),0)</f>
        <v>12</v>
      </c>
      <c r="L98" s="69">
        <f>IFERROR(VLOOKUP($B98,[1]NUM6!$H$3:$S$157,9,FALSE),0)</f>
        <v>11</v>
      </c>
      <c r="M98" s="69">
        <f>IFERROR(VLOOKUP($B98,[1]NUM6!$H$3:$S$157,10,FALSE),0)</f>
        <v>9</v>
      </c>
      <c r="N98" s="69">
        <f>IFERROR(VLOOKUP($B98,[1]NUM6!$H$3:$S$157,11,FALSE),0)</f>
        <v>8</v>
      </c>
      <c r="O98" s="69"/>
      <c r="P98" s="69"/>
      <c r="Q98" s="13">
        <f t="shared" si="67"/>
        <v>92</v>
      </c>
      <c r="R98" s="91">
        <f>VLOOKUP($B98,[1]DEN6!$H$3:$S$180,2,FALSE)</f>
        <v>0</v>
      </c>
      <c r="S98" s="91">
        <f>VLOOKUP($B98,[1]DEN6!$H$3:$S$180,3,FALSE)</f>
        <v>26</v>
      </c>
      <c r="T98" s="91">
        <f>VLOOKUP($B98,[1]DEN6!$H$3:$S$180,4,FALSE)</f>
        <v>31</v>
      </c>
      <c r="U98" s="91">
        <f>VLOOKUP($B98,[1]DEN6!$H$3:$S$180,5,FALSE)</f>
        <v>13</v>
      </c>
      <c r="V98" s="91">
        <f>VLOOKUP($B98,[1]DEN6!$H$3:$S$180,6,FALSE)</f>
        <v>40</v>
      </c>
      <c r="W98" s="91">
        <f>VLOOKUP($B98,[1]DEN6!$H$3:$S$180,7,FALSE)</f>
        <v>35</v>
      </c>
      <c r="X98" s="91">
        <f>VLOOKUP($B98,[1]DEN6!$H$3:$S$180,8,FALSE)</f>
        <v>47</v>
      </c>
      <c r="Y98" s="91">
        <f>VLOOKUP($B98,[1]DEN6!$H$3:$S$180,9,FALSE)</f>
        <v>32</v>
      </c>
      <c r="Z98" s="91">
        <f>VLOOKUP($B98,[1]DEN6!$H$3:$S$180,10,FALSE)</f>
        <v>24</v>
      </c>
      <c r="AA98" s="91">
        <f>VLOOKUP($B98,[1]DEN6!$H$3:$S$180,11,FALSE)</f>
        <v>49</v>
      </c>
      <c r="AB98" s="69"/>
      <c r="AC98" s="69"/>
      <c r="AD98" s="13">
        <f t="shared" si="68"/>
        <v>297</v>
      </c>
    </row>
    <row r="99" spans="1:30" ht="15" thickBot="1" x14ac:dyDescent="0.25">
      <c r="A99" s="87" t="s">
        <v>133</v>
      </c>
      <c r="B99" s="165" t="s">
        <v>125</v>
      </c>
      <c r="C99" s="56"/>
      <c r="D99" s="181"/>
      <c r="E99" s="69">
        <f>IFERROR(VLOOKUP($B99,[1]NUM6!$H$3:$S$157,2,FALSE),0)</f>
        <v>7</v>
      </c>
      <c r="F99" s="69">
        <f>IFERROR(VLOOKUP($B99,[1]NUM6!$H$3:$S$157,3,FALSE),0)</f>
        <v>13</v>
      </c>
      <c r="G99" s="69">
        <f>IFERROR(VLOOKUP($B99,[1]NUM6!$H$3:$S$157,4,FALSE),0)</f>
        <v>11</v>
      </c>
      <c r="H99" s="69">
        <f>IFERROR(VLOOKUP($B99,[1]NUM6!$H$3:$S$157,5,FALSE),0)</f>
        <v>12</v>
      </c>
      <c r="I99" s="69">
        <f>IFERROR(VLOOKUP($B99,[1]NUM6!$H$3:$S$157,6,FALSE),0)</f>
        <v>18</v>
      </c>
      <c r="J99" s="69">
        <f>IFERROR(VLOOKUP($B99,[1]NUM6!$H$3:$S$157,7,FALSE),0)</f>
        <v>0</v>
      </c>
      <c r="K99" s="69">
        <f>IFERROR(VLOOKUP($B99,[1]NUM6!$H$3:$S$157,8,FALSE),0)</f>
        <v>35</v>
      </c>
      <c r="L99" s="69">
        <f>IFERROR(VLOOKUP($B99,[1]NUM6!$H$3:$S$157,9,FALSE),0)</f>
        <v>0</v>
      </c>
      <c r="M99" s="69">
        <f>IFERROR(VLOOKUP($B99,[1]NUM6!$H$3:$S$157,10,FALSE),0)</f>
        <v>0</v>
      </c>
      <c r="N99" s="69">
        <f>IFERROR(VLOOKUP($B99,[1]NUM6!$H$3:$S$157,11,FALSE),0)</f>
        <v>0</v>
      </c>
      <c r="O99" s="69"/>
      <c r="P99" s="69"/>
      <c r="Q99" s="13">
        <f t="shared" si="67"/>
        <v>96</v>
      </c>
      <c r="R99" s="91">
        <f>VLOOKUP($B99,[1]DEN6!$H$3:$S$180,2,FALSE)</f>
        <v>35</v>
      </c>
      <c r="S99" s="91">
        <f>VLOOKUP($B99,[1]DEN6!$H$3:$S$180,3,FALSE)</f>
        <v>74</v>
      </c>
      <c r="T99" s="91">
        <f>VLOOKUP($B99,[1]DEN6!$H$3:$S$180,4,FALSE)</f>
        <v>148</v>
      </c>
      <c r="U99" s="91">
        <f>VLOOKUP($B99,[1]DEN6!$H$3:$S$180,5,FALSE)</f>
        <v>157</v>
      </c>
      <c r="V99" s="91">
        <f>VLOOKUP($B99,[1]DEN6!$H$3:$S$180,6,FALSE)</f>
        <v>215</v>
      </c>
      <c r="W99" s="91">
        <f>VLOOKUP($B99,[1]DEN6!$H$3:$S$180,7,FALSE)</f>
        <v>274</v>
      </c>
      <c r="X99" s="91">
        <f>VLOOKUP($B99,[1]DEN6!$H$3:$S$180,8,FALSE)</f>
        <v>193</v>
      </c>
      <c r="Y99" s="91">
        <f>VLOOKUP($B99,[1]DEN6!$H$3:$S$180,9,FALSE)</f>
        <v>317</v>
      </c>
      <c r="Z99" s="91">
        <f>VLOOKUP($B99,[1]DEN6!$H$3:$S$180,10,FALSE)</f>
        <v>0</v>
      </c>
      <c r="AA99" s="91">
        <f>VLOOKUP($B99,[1]DEN6!$H$3:$S$180,11,FALSE)</f>
        <v>0</v>
      </c>
      <c r="AB99" s="69"/>
      <c r="AC99" s="69"/>
      <c r="AD99" s="13">
        <f t="shared" si="68"/>
        <v>1413</v>
      </c>
    </row>
    <row r="100" spans="1:30" ht="15" thickBot="1" x14ac:dyDescent="0.25">
      <c r="A100" s="87" t="s">
        <v>133</v>
      </c>
      <c r="B100" s="165" t="s">
        <v>126</v>
      </c>
      <c r="C100" s="56"/>
      <c r="D100" s="181"/>
      <c r="E100" s="69">
        <f>IFERROR(VLOOKUP($B100,[1]NUM6!$H$3:$S$157,2,FALSE),0)</f>
        <v>2</v>
      </c>
      <c r="F100" s="69">
        <f>IFERROR(VLOOKUP($B100,[1]NUM6!$H$3:$S$157,3,FALSE),0)</f>
        <v>1</v>
      </c>
      <c r="G100" s="69">
        <f>IFERROR(VLOOKUP($B100,[1]NUM6!$H$3:$S$157,4,FALSE),0)</f>
        <v>0</v>
      </c>
      <c r="H100" s="69">
        <f>IFERROR(VLOOKUP($B100,[1]NUM6!$H$3:$S$157,5,FALSE),0)</f>
        <v>3</v>
      </c>
      <c r="I100" s="69">
        <f>IFERROR(VLOOKUP($B100,[1]NUM6!$H$3:$S$157,6,FALSE),0)</f>
        <v>2</v>
      </c>
      <c r="J100" s="69">
        <f>IFERROR(VLOOKUP($B100,[1]NUM6!$H$3:$S$157,7,FALSE),0)</f>
        <v>1</v>
      </c>
      <c r="K100" s="69">
        <f>IFERROR(VLOOKUP($B100,[1]NUM6!$H$3:$S$157,8,FALSE),0)</f>
        <v>2</v>
      </c>
      <c r="L100" s="69">
        <f>IFERROR(VLOOKUP($B100,[1]NUM6!$H$3:$S$157,9,FALSE),0)</f>
        <v>2</v>
      </c>
      <c r="M100" s="69">
        <f>IFERROR(VLOOKUP($B100,[1]NUM6!$H$3:$S$157,10,FALSE),0)</f>
        <v>3</v>
      </c>
      <c r="N100" s="69">
        <f>IFERROR(VLOOKUP($B100,[1]NUM6!$H$3:$S$157,11,FALSE),0)</f>
        <v>2</v>
      </c>
      <c r="O100" s="69"/>
      <c r="P100" s="69"/>
      <c r="Q100" s="13">
        <f t="shared" si="67"/>
        <v>18</v>
      </c>
      <c r="R100" s="91">
        <f>VLOOKUP($B100,[1]DEN6!$H$3:$S$180,2,FALSE)</f>
        <v>48</v>
      </c>
      <c r="S100" s="91">
        <f>VLOOKUP($B100,[1]DEN6!$H$3:$S$180,3,FALSE)</f>
        <v>9</v>
      </c>
      <c r="T100" s="91">
        <f>VLOOKUP($B100,[1]DEN6!$H$3:$S$180,4,FALSE)</f>
        <v>52</v>
      </c>
      <c r="U100" s="91">
        <f>VLOOKUP($B100,[1]DEN6!$H$3:$S$180,5,FALSE)</f>
        <v>48</v>
      </c>
      <c r="V100" s="91">
        <f>VLOOKUP($B100,[1]DEN6!$H$3:$S$180,6,FALSE)</f>
        <v>20</v>
      </c>
      <c r="W100" s="91">
        <f>VLOOKUP($B100,[1]DEN6!$H$3:$S$180,7,FALSE)</f>
        <v>35</v>
      </c>
      <c r="X100" s="91">
        <f>VLOOKUP($B100,[1]DEN6!$H$3:$S$180,8,FALSE)</f>
        <v>30</v>
      </c>
      <c r="Y100" s="91">
        <f>VLOOKUP($B100,[1]DEN6!$H$3:$S$180,9,FALSE)</f>
        <v>58</v>
      </c>
      <c r="Z100" s="91">
        <f>VLOOKUP($B100,[1]DEN6!$H$3:$S$180,10,FALSE)</f>
        <v>39</v>
      </c>
      <c r="AA100" s="91">
        <f>VLOOKUP($B100,[1]DEN6!$H$3:$S$180,11,FALSE)</f>
        <v>14</v>
      </c>
      <c r="AB100" s="69"/>
      <c r="AC100" s="69"/>
      <c r="AD100" s="13">
        <f t="shared" si="68"/>
        <v>353</v>
      </c>
    </row>
    <row r="101" spans="1:30" ht="15" thickBot="1" x14ac:dyDescent="0.25">
      <c r="A101" s="87" t="s">
        <v>133</v>
      </c>
      <c r="B101" s="165" t="s">
        <v>127</v>
      </c>
      <c r="C101" s="56"/>
      <c r="D101" s="181"/>
      <c r="E101" s="69">
        <f>IFERROR(VLOOKUP($B101,[1]NUM6!$H$3:$S$157,2,FALSE),0)</f>
        <v>2</v>
      </c>
      <c r="F101" s="69">
        <f>IFERROR(VLOOKUP($B101,[1]NUM6!$H$3:$S$157,3,FALSE),0)</f>
        <v>6</v>
      </c>
      <c r="G101" s="69">
        <f>IFERROR(VLOOKUP($B101,[1]NUM6!$H$3:$S$157,4,FALSE),0)</f>
        <v>5</v>
      </c>
      <c r="H101" s="69">
        <f>IFERROR(VLOOKUP($B101,[1]NUM6!$H$3:$S$157,5,FALSE),0)</f>
        <v>4</v>
      </c>
      <c r="I101" s="69">
        <f>IFERROR(VLOOKUP($B101,[1]NUM6!$H$3:$S$157,6,FALSE),0)</f>
        <v>5</v>
      </c>
      <c r="J101" s="69">
        <f>IFERROR(VLOOKUP($B101,[1]NUM6!$H$3:$S$157,7,FALSE),0)</f>
        <v>5</v>
      </c>
      <c r="K101" s="69">
        <f>IFERROR(VLOOKUP($B101,[1]NUM6!$H$3:$S$157,8,FALSE),0)</f>
        <v>8</v>
      </c>
      <c r="L101" s="69">
        <f>IFERROR(VLOOKUP($B101,[1]NUM6!$H$3:$S$157,9,FALSE),0)</f>
        <v>4</v>
      </c>
      <c r="M101" s="69">
        <f>IFERROR(VLOOKUP($B101,[1]NUM6!$H$3:$S$157,10,FALSE),0)</f>
        <v>5</v>
      </c>
      <c r="N101" s="69">
        <f>IFERROR(VLOOKUP($B101,[1]NUM6!$H$3:$S$157,11,FALSE),0)</f>
        <v>4</v>
      </c>
      <c r="O101" s="69"/>
      <c r="P101" s="69"/>
      <c r="Q101" s="13">
        <f t="shared" si="67"/>
        <v>48</v>
      </c>
      <c r="R101" s="91">
        <f>VLOOKUP($B101,[1]DEN6!$H$3:$S$180,2,FALSE)</f>
        <v>36</v>
      </c>
      <c r="S101" s="91">
        <f>VLOOKUP($B101,[1]DEN6!$H$3:$S$180,3,FALSE)</f>
        <v>22</v>
      </c>
      <c r="T101" s="91">
        <f>VLOOKUP($B101,[1]DEN6!$H$3:$S$180,4,FALSE)</f>
        <v>87</v>
      </c>
      <c r="U101" s="91">
        <f>VLOOKUP($B101,[1]DEN6!$H$3:$S$180,5,FALSE)</f>
        <v>111</v>
      </c>
      <c r="V101" s="91">
        <f>VLOOKUP($B101,[1]DEN6!$H$3:$S$180,6,FALSE)</f>
        <v>27</v>
      </c>
      <c r="W101" s="91">
        <f>VLOOKUP($B101,[1]DEN6!$H$3:$S$180,7,FALSE)</f>
        <v>126</v>
      </c>
      <c r="X101" s="91">
        <f>VLOOKUP($B101,[1]DEN6!$H$3:$S$180,8,FALSE)</f>
        <v>29</v>
      </c>
      <c r="Y101" s="91">
        <f>VLOOKUP($B101,[1]DEN6!$H$3:$S$180,9,FALSE)</f>
        <v>107</v>
      </c>
      <c r="Z101" s="91">
        <f>VLOOKUP($B101,[1]DEN6!$H$3:$S$180,10,FALSE)</f>
        <v>95</v>
      </c>
      <c r="AA101" s="91">
        <f>VLOOKUP($B101,[1]DEN6!$H$3:$S$180,11,FALSE)</f>
        <v>121</v>
      </c>
      <c r="AB101" s="69"/>
      <c r="AC101" s="69"/>
      <c r="AD101" s="13">
        <f t="shared" si="68"/>
        <v>761</v>
      </c>
    </row>
    <row r="102" spans="1:30" ht="15" thickBot="1" x14ac:dyDescent="0.25">
      <c r="A102" s="87" t="s">
        <v>133</v>
      </c>
      <c r="B102" s="165" t="s">
        <v>128</v>
      </c>
      <c r="C102" s="56"/>
      <c r="D102" s="181"/>
      <c r="E102" s="69">
        <f>IFERROR(VLOOKUP($B102,[1]NUM6!$H$3:$S$157,2,FALSE),0)</f>
        <v>0</v>
      </c>
      <c r="F102" s="69">
        <f>IFERROR(VLOOKUP($B102,[1]NUM6!$H$3:$S$157,3,FALSE),0)</f>
        <v>1</v>
      </c>
      <c r="G102" s="69">
        <f>IFERROR(VLOOKUP($B102,[1]NUM6!$H$3:$S$157,4,FALSE),0)</f>
        <v>1</v>
      </c>
      <c r="H102" s="69">
        <f>IFERROR(VLOOKUP($B102,[1]NUM6!$H$3:$S$157,5,FALSE),0)</f>
        <v>1</v>
      </c>
      <c r="I102" s="69">
        <f>IFERROR(VLOOKUP($B102,[1]NUM6!$H$3:$S$157,6,FALSE),0)</f>
        <v>2</v>
      </c>
      <c r="J102" s="69">
        <f>IFERROR(VLOOKUP($B102,[1]NUM6!$H$3:$S$157,7,FALSE),0)</f>
        <v>2</v>
      </c>
      <c r="K102" s="69">
        <f>IFERROR(VLOOKUP($B102,[1]NUM6!$H$3:$S$157,8,FALSE),0)</f>
        <v>2</v>
      </c>
      <c r="L102" s="69">
        <f>IFERROR(VLOOKUP($B102,[1]NUM6!$H$3:$S$157,9,FALSE),0)</f>
        <v>4</v>
      </c>
      <c r="M102" s="69">
        <f>IFERROR(VLOOKUP($B102,[1]NUM6!$H$3:$S$157,10,FALSE),0)</f>
        <v>1</v>
      </c>
      <c r="N102" s="69">
        <f>IFERROR(VLOOKUP($B102,[1]NUM6!$H$3:$S$157,11,FALSE),0)</f>
        <v>1</v>
      </c>
      <c r="O102" s="69"/>
      <c r="P102" s="69"/>
      <c r="Q102" s="13">
        <f t="shared" si="67"/>
        <v>15</v>
      </c>
      <c r="R102" s="91">
        <f>VLOOKUP($B102,[1]DEN6!$H$3:$S$180,2,FALSE)</f>
        <v>34</v>
      </c>
      <c r="S102" s="91">
        <f>VLOOKUP($B102,[1]DEN6!$H$3:$S$180,3,FALSE)</f>
        <v>38</v>
      </c>
      <c r="T102" s="91">
        <f>VLOOKUP($B102,[1]DEN6!$H$3:$S$180,4,FALSE)</f>
        <v>35</v>
      </c>
      <c r="U102" s="91">
        <f>VLOOKUP($B102,[1]DEN6!$H$3:$S$180,5,FALSE)</f>
        <v>27</v>
      </c>
      <c r="V102" s="91">
        <f>VLOOKUP($B102,[1]DEN6!$H$3:$S$180,6,FALSE)</f>
        <v>11</v>
      </c>
      <c r="W102" s="91">
        <f>VLOOKUP($B102,[1]DEN6!$H$3:$S$180,7,FALSE)</f>
        <v>26</v>
      </c>
      <c r="X102" s="91">
        <f>VLOOKUP($B102,[1]DEN6!$H$3:$S$180,8,FALSE)</f>
        <v>21</v>
      </c>
      <c r="Y102" s="91">
        <f>VLOOKUP($B102,[1]DEN6!$H$3:$S$180,9,FALSE)</f>
        <v>15</v>
      </c>
      <c r="Z102" s="91">
        <f>VLOOKUP($B102,[1]DEN6!$H$3:$S$180,10,FALSE)</f>
        <v>15</v>
      </c>
      <c r="AA102" s="91">
        <f>VLOOKUP($B102,[1]DEN6!$H$3:$S$180,11,FALSE)</f>
        <v>68</v>
      </c>
      <c r="AB102" s="69"/>
      <c r="AC102" s="69"/>
      <c r="AD102" s="13">
        <f t="shared" si="68"/>
        <v>290</v>
      </c>
    </row>
    <row r="103" spans="1:30" ht="15" thickBot="1" x14ac:dyDescent="0.25">
      <c r="A103" s="87" t="s">
        <v>133</v>
      </c>
      <c r="B103" s="165" t="s">
        <v>129</v>
      </c>
      <c r="C103" s="56"/>
      <c r="D103" s="181"/>
      <c r="E103" s="69">
        <f>IFERROR(VLOOKUP($B103,[1]NUM6!$H$3:$S$157,2,FALSE),0)</f>
        <v>5</v>
      </c>
      <c r="F103" s="69">
        <f>IFERROR(VLOOKUP($B103,[1]NUM6!$H$3:$S$157,3,FALSE),0)</f>
        <v>16</v>
      </c>
      <c r="G103" s="69">
        <f>IFERROR(VLOOKUP($B103,[1]NUM6!$H$3:$S$157,4,FALSE),0)</f>
        <v>14</v>
      </c>
      <c r="H103" s="69">
        <f>IFERROR(VLOOKUP($B103,[1]NUM6!$H$3:$S$157,5,FALSE),0)</f>
        <v>7</v>
      </c>
      <c r="I103" s="69">
        <f>IFERROR(VLOOKUP($B103,[1]NUM6!$H$3:$S$157,6,FALSE),0)</f>
        <v>14</v>
      </c>
      <c r="J103" s="69">
        <f>IFERROR(VLOOKUP($B103,[1]NUM6!$H$3:$S$157,7,FALSE),0)</f>
        <v>5</v>
      </c>
      <c r="K103" s="69">
        <f>IFERROR(VLOOKUP($B103,[1]NUM6!$H$3:$S$157,8,FALSE),0)</f>
        <v>9</v>
      </c>
      <c r="L103" s="69">
        <f>IFERROR(VLOOKUP($B103,[1]NUM6!$H$3:$S$157,9,FALSE),0)</f>
        <v>13</v>
      </c>
      <c r="M103" s="69">
        <f>IFERROR(VLOOKUP($B103,[1]NUM6!$H$3:$S$157,10,FALSE),0)</f>
        <v>10</v>
      </c>
      <c r="N103" s="69">
        <f>IFERROR(VLOOKUP($B103,[1]NUM6!$H$3:$S$157,11,FALSE),0)</f>
        <v>22</v>
      </c>
      <c r="O103" s="69"/>
      <c r="P103" s="69"/>
      <c r="Q103" s="13">
        <f t="shared" si="67"/>
        <v>115</v>
      </c>
      <c r="R103" s="91">
        <f>VLOOKUP($B103,[1]DEN6!$H$3:$S$180,2,FALSE)</f>
        <v>83</v>
      </c>
      <c r="S103" s="91">
        <f>VLOOKUP($B103,[1]DEN6!$H$3:$S$180,3,FALSE)</f>
        <v>105</v>
      </c>
      <c r="T103" s="91">
        <f>VLOOKUP($B103,[1]DEN6!$H$3:$S$180,4,FALSE)</f>
        <v>129</v>
      </c>
      <c r="U103" s="91">
        <f>VLOOKUP($B103,[1]DEN6!$H$3:$S$180,5,FALSE)</f>
        <v>119</v>
      </c>
      <c r="V103" s="91">
        <f>VLOOKUP($B103,[1]DEN6!$H$3:$S$180,6,FALSE)</f>
        <v>123</v>
      </c>
      <c r="W103" s="91">
        <f>VLOOKUP($B103,[1]DEN6!$H$3:$S$180,7,FALSE)</f>
        <v>119</v>
      </c>
      <c r="X103" s="91">
        <f>VLOOKUP($B103,[1]DEN6!$H$3:$S$180,8,FALSE)</f>
        <v>90</v>
      </c>
      <c r="Y103" s="91">
        <f>VLOOKUP($B103,[1]DEN6!$H$3:$S$180,9,FALSE)</f>
        <v>178</v>
      </c>
      <c r="Z103" s="91">
        <f>VLOOKUP($B103,[1]DEN6!$H$3:$S$180,10,FALSE)</f>
        <v>66</v>
      </c>
      <c r="AA103" s="91">
        <f>VLOOKUP($B103,[1]DEN6!$H$3:$S$180,11,FALSE)</f>
        <v>165</v>
      </c>
      <c r="AB103" s="69"/>
      <c r="AC103" s="69"/>
      <c r="AD103" s="13">
        <f t="shared" si="68"/>
        <v>1177</v>
      </c>
    </row>
    <row r="104" spans="1:30" ht="15" thickBot="1" x14ac:dyDescent="0.25">
      <c r="A104" s="87" t="s">
        <v>133</v>
      </c>
      <c r="B104" s="165" t="s">
        <v>130</v>
      </c>
      <c r="C104" s="56"/>
      <c r="D104" s="181"/>
      <c r="E104" s="69">
        <f>IFERROR(VLOOKUP($B104,[1]NUM6!$H$3:$S$157,2,FALSE),0)</f>
        <v>0</v>
      </c>
      <c r="F104" s="69">
        <f>IFERROR(VLOOKUP($B104,[1]NUM6!$H$3:$S$157,3,FALSE),0)</f>
        <v>25</v>
      </c>
      <c r="G104" s="69">
        <f>IFERROR(VLOOKUP($B104,[1]NUM6!$H$3:$S$157,4,FALSE),0)</f>
        <v>13</v>
      </c>
      <c r="H104" s="69">
        <f>IFERROR(VLOOKUP($B104,[1]NUM6!$H$3:$S$157,5,FALSE),0)</f>
        <v>5</v>
      </c>
      <c r="I104" s="69">
        <f>IFERROR(VLOOKUP($B104,[1]NUM6!$H$3:$S$157,6,FALSE),0)</f>
        <v>11</v>
      </c>
      <c r="J104" s="69">
        <f>IFERROR(VLOOKUP($B104,[1]NUM6!$H$3:$S$157,7,FALSE),0)</f>
        <v>7</v>
      </c>
      <c r="K104" s="69">
        <f>IFERROR(VLOOKUP($B104,[1]NUM6!$H$3:$S$157,8,FALSE),0)</f>
        <v>11</v>
      </c>
      <c r="L104" s="69">
        <f>IFERROR(VLOOKUP($B104,[1]NUM6!$H$3:$S$157,9,FALSE),0)</f>
        <v>14</v>
      </c>
      <c r="M104" s="69">
        <f>IFERROR(VLOOKUP($B104,[1]NUM6!$H$3:$S$157,10,FALSE),0)</f>
        <v>11</v>
      </c>
      <c r="N104" s="69">
        <f>IFERROR(VLOOKUP($B104,[1]NUM6!$H$3:$S$157,11,FALSE),0)</f>
        <v>13</v>
      </c>
      <c r="O104" s="69"/>
      <c r="P104" s="69"/>
      <c r="Q104" s="13">
        <f t="shared" si="67"/>
        <v>110</v>
      </c>
      <c r="R104" s="91">
        <f>VLOOKUP($B104,[1]DEN6!$H$3:$S$180,2,FALSE)</f>
        <v>114</v>
      </c>
      <c r="S104" s="91">
        <f>VLOOKUP($B104,[1]DEN6!$H$3:$S$180,3,FALSE)</f>
        <v>127</v>
      </c>
      <c r="T104" s="91">
        <f>VLOOKUP($B104,[1]DEN6!$H$3:$S$180,4,FALSE)</f>
        <v>221</v>
      </c>
      <c r="U104" s="91">
        <f>VLOOKUP($B104,[1]DEN6!$H$3:$S$180,5,FALSE)</f>
        <v>159</v>
      </c>
      <c r="V104" s="91">
        <f>VLOOKUP($B104,[1]DEN6!$H$3:$S$180,6,FALSE)</f>
        <v>131</v>
      </c>
      <c r="W104" s="91">
        <f>VLOOKUP($B104,[1]DEN6!$H$3:$S$180,7,FALSE)</f>
        <v>182</v>
      </c>
      <c r="X104" s="91">
        <f>VLOOKUP($B104,[1]DEN6!$H$3:$S$180,8,FALSE)</f>
        <v>113</v>
      </c>
      <c r="Y104" s="91">
        <f>VLOOKUP($B104,[1]DEN6!$H$3:$S$180,9,FALSE)</f>
        <v>118</v>
      </c>
      <c r="Z104" s="91">
        <f>VLOOKUP($B104,[1]DEN6!$H$3:$S$180,10,FALSE)</f>
        <v>104</v>
      </c>
      <c r="AA104" s="91">
        <f>VLOOKUP($B104,[1]DEN6!$H$3:$S$180,11,FALSE)</f>
        <v>145</v>
      </c>
      <c r="AB104" s="69"/>
      <c r="AC104" s="69"/>
      <c r="AD104" s="13">
        <f t="shared" si="68"/>
        <v>1414</v>
      </c>
    </row>
    <row r="105" spans="1:30" ht="15" thickBot="1" x14ac:dyDescent="0.25">
      <c r="A105" s="87" t="s">
        <v>133</v>
      </c>
      <c r="B105" s="165" t="s">
        <v>131</v>
      </c>
      <c r="C105" s="56"/>
      <c r="D105" s="181"/>
      <c r="E105" s="69">
        <f>IFERROR(VLOOKUP($B105,[1]NUM6!$H$3:$S$157,2,FALSE),0)</f>
        <v>29</v>
      </c>
      <c r="F105" s="69">
        <f>IFERROR(VLOOKUP($B105,[1]NUM6!$H$3:$S$157,3,FALSE),0)</f>
        <v>90</v>
      </c>
      <c r="G105" s="69">
        <f>IFERROR(VLOOKUP($B105,[1]NUM6!$H$3:$S$157,4,FALSE),0)</f>
        <v>47</v>
      </c>
      <c r="H105" s="69">
        <f>IFERROR(VLOOKUP($B105,[1]NUM6!$H$3:$S$157,5,FALSE),0)</f>
        <v>11</v>
      </c>
      <c r="I105" s="69">
        <f>IFERROR(VLOOKUP($B105,[1]NUM6!$H$3:$S$157,6,FALSE),0)</f>
        <v>34</v>
      </c>
      <c r="J105" s="69">
        <f>IFERROR(VLOOKUP($B105,[1]NUM6!$H$3:$S$157,7,FALSE),0)</f>
        <v>27</v>
      </c>
      <c r="K105" s="69">
        <f>IFERROR(VLOOKUP($B105,[1]NUM6!$H$3:$S$157,8,FALSE),0)</f>
        <v>18</v>
      </c>
      <c r="L105" s="69">
        <f>IFERROR(VLOOKUP($B105,[1]NUM6!$H$3:$S$157,9,FALSE),0)</f>
        <v>46</v>
      </c>
      <c r="M105" s="69">
        <f>IFERROR(VLOOKUP($B105,[1]NUM6!$H$3:$S$157,10,FALSE),0)</f>
        <v>25</v>
      </c>
      <c r="N105" s="69">
        <f>IFERROR(VLOOKUP($B105,[1]NUM6!$H$3:$S$157,11,FALSE),0)</f>
        <v>36</v>
      </c>
      <c r="O105" s="69"/>
      <c r="P105" s="69"/>
      <c r="Q105" s="13">
        <f t="shared" si="67"/>
        <v>363</v>
      </c>
      <c r="R105" s="91">
        <f>VLOOKUP($B105,[1]DEN6!$H$3:$S$180,2,FALSE)</f>
        <v>158</v>
      </c>
      <c r="S105" s="91">
        <f>VLOOKUP($B105,[1]DEN6!$H$3:$S$180,3,FALSE)</f>
        <v>168</v>
      </c>
      <c r="T105" s="91">
        <f>VLOOKUP($B105,[1]DEN6!$H$3:$S$180,4,FALSE)</f>
        <v>78</v>
      </c>
      <c r="U105" s="91">
        <f>VLOOKUP($B105,[1]DEN6!$H$3:$S$180,5,FALSE)</f>
        <v>137</v>
      </c>
      <c r="V105" s="91">
        <f>VLOOKUP($B105,[1]DEN6!$H$3:$S$180,6,FALSE)</f>
        <v>1442</v>
      </c>
      <c r="W105" s="91">
        <f>VLOOKUP($B105,[1]DEN6!$H$3:$S$180,7,FALSE)</f>
        <v>589</v>
      </c>
      <c r="X105" s="91">
        <f>VLOOKUP($B105,[1]DEN6!$H$3:$S$180,8,FALSE)</f>
        <v>394</v>
      </c>
      <c r="Y105" s="91">
        <f>VLOOKUP($B105,[1]DEN6!$H$3:$S$180,9,FALSE)</f>
        <v>512</v>
      </c>
      <c r="Z105" s="91">
        <f>VLOOKUP($B105,[1]DEN6!$H$3:$S$180,10,FALSE)</f>
        <v>231</v>
      </c>
      <c r="AA105" s="91">
        <f>VLOOKUP($B105,[1]DEN6!$H$3:$S$180,11,FALSE)</f>
        <v>471</v>
      </c>
      <c r="AB105" s="69"/>
      <c r="AC105" s="69"/>
      <c r="AD105" s="13">
        <f t="shared" si="68"/>
        <v>4180</v>
      </c>
    </row>
    <row r="106" spans="1:30" ht="15" thickBot="1" x14ac:dyDescent="0.25">
      <c r="A106" s="87" t="s">
        <v>133</v>
      </c>
      <c r="B106" s="165" t="s">
        <v>132</v>
      </c>
      <c r="C106" s="56"/>
      <c r="D106" s="181"/>
      <c r="E106" s="69">
        <f>IFERROR(VLOOKUP($B106,[1]NUM6!$H$3:$S$157,2,FALSE),0)</f>
        <v>53</v>
      </c>
      <c r="F106" s="69">
        <f>IFERROR(VLOOKUP($B106,[1]NUM6!$H$3:$S$157,3,FALSE),0)</f>
        <v>49</v>
      </c>
      <c r="G106" s="69">
        <f>IFERROR(VLOOKUP($B106,[1]NUM6!$H$3:$S$157,4,FALSE),0)</f>
        <v>34</v>
      </c>
      <c r="H106" s="69">
        <f>IFERROR(VLOOKUP($B106,[1]NUM6!$H$3:$S$157,5,FALSE),0)</f>
        <v>32</v>
      </c>
      <c r="I106" s="69">
        <f>IFERROR(VLOOKUP($B106,[1]NUM6!$H$3:$S$157,6,FALSE),0)</f>
        <v>49</v>
      </c>
      <c r="J106" s="69">
        <f>IFERROR(VLOOKUP($B106,[1]NUM6!$H$3:$S$157,7,FALSE),0)</f>
        <v>22</v>
      </c>
      <c r="K106" s="69">
        <f>IFERROR(VLOOKUP($B106,[1]NUM6!$H$3:$S$157,8,FALSE),0)</f>
        <v>0</v>
      </c>
      <c r="L106" s="69">
        <f>IFERROR(VLOOKUP($B106,[1]NUM6!$H$3:$S$157,9,FALSE),0)</f>
        <v>37</v>
      </c>
      <c r="M106" s="69">
        <f>IFERROR(VLOOKUP($B106,[1]NUM6!$H$3:$S$157,10,FALSE),0)</f>
        <v>0</v>
      </c>
      <c r="N106" s="69">
        <f>IFERROR(VLOOKUP($B106,[1]NUM6!$H$3:$S$157,11,FALSE),0)</f>
        <v>0</v>
      </c>
      <c r="O106" s="69"/>
      <c r="P106" s="69"/>
      <c r="Q106" s="13">
        <f t="shared" si="67"/>
        <v>276</v>
      </c>
      <c r="R106" s="91">
        <f>VLOOKUP($B106,[1]DEN6!$H$3:$S$180,2,FALSE)</f>
        <v>250</v>
      </c>
      <c r="S106" s="91">
        <f>VLOOKUP($B106,[1]DEN6!$H$3:$S$180,3,FALSE)</f>
        <v>378</v>
      </c>
      <c r="T106" s="91">
        <f>VLOOKUP($B106,[1]DEN6!$H$3:$S$180,4,FALSE)</f>
        <v>337</v>
      </c>
      <c r="U106" s="91">
        <f>VLOOKUP($B106,[1]DEN6!$H$3:$S$180,5,FALSE)</f>
        <v>359</v>
      </c>
      <c r="V106" s="91">
        <f>VLOOKUP($B106,[1]DEN6!$H$3:$S$180,6,FALSE)</f>
        <v>241</v>
      </c>
      <c r="W106" s="91">
        <f>VLOOKUP($B106,[1]DEN6!$H$3:$S$180,7,FALSE)</f>
        <v>271</v>
      </c>
      <c r="X106" s="91">
        <f>VLOOKUP($B106,[1]DEN6!$H$3:$S$180,8,FALSE)</f>
        <v>284</v>
      </c>
      <c r="Y106" s="91">
        <f>VLOOKUP($B106,[1]DEN6!$H$3:$S$180,9,FALSE)</f>
        <v>253</v>
      </c>
      <c r="Z106" s="91">
        <f>VLOOKUP($B106,[1]DEN6!$H$3:$S$180,10,FALSE)</f>
        <v>191</v>
      </c>
      <c r="AA106" s="91">
        <f>VLOOKUP($B106,[1]DEN6!$H$3:$S$180,11,FALSE)</f>
        <v>262</v>
      </c>
      <c r="AB106" s="69"/>
      <c r="AC106" s="69"/>
      <c r="AD106" s="13">
        <f t="shared" si="68"/>
        <v>2826</v>
      </c>
    </row>
    <row r="107" spans="1:30" ht="15" thickBot="1" x14ac:dyDescent="0.25">
      <c r="A107" s="87" t="s">
        <v>133</v>
      </c>
      <c r="B107" s="165" t="s">
        <v>346</v>
      </c>
      <c r="C107" s="56"/>
      <c r="D107" s="181"/>
      <c r="E107" s="69">
        <f>IFERROR(VLOOKUP($B107,[1]NUM6!$H$3:$S$157,2,FALSE),0)</f>
        <v>0</v>
      </c>
      <c r="F107" s="69">
        <f>IFERROR(VLOOKUP($B107,[1]NUM6!$H$3:$S$157,3,FALSE),0)</f>
        <v>20</v>
      </c>
      <c r="G107" s="69">
        <f>IFERROR(VLOOKUP($B107,[1]NUM6!$H$3:$S$157,4,FALSE),0)</f>
        <v>0</v>
      </c>
      <c r="H107" s="69">
        <f>IFERROR(VLOOKUP($B107,[1]NUM6!$H$3:$S$157,5,FALSE),0)</f>
        <v>53</v>
      </c>
      <c r="I107" s="69">
        <f>IFERROR(VLOOKUP($B107,[1]NUM6!$H$3:$S$157,6,FALSE),0)</f>
        <v>22</v>
      </c>
      <c r="J107" s="69">
        <f>IFERROR(VLOOKUP($B107,[1]NUM6!$H$3:$S$157,7,FALSE),0)</f>
        <v>7</v>
      </c>
      <c r="K107" s="69">
        <f>IFERROR(VLOOKUP($B107,[1]NUM6!$H$3:$S$157,8,FALSE),0)</f>
        <v>18</v>
      </c>
      <c r="L107" s="69">
        <f>IFERROR(VLOOKUP($B107,[1]NUM6!$H$3:$S$157,9,FALSE),0)</f>
        <v>21</v>
      </c>
      <c r="M107" s="69">
        <f>IFERROR(VLOOKUP($B107,[1]NUM6!$H$3:$S$157,10,FALSE),0)</f>
        <v>9</v>
      </c>
      <c r="N107" s="69">
        <f>IFERROR(VLOOKUP($B107,[1]NUM6!$H$3:$S$157,11,FALSE),0)</f>
        <v>22</v>
      </c>
      <c r="O107" s="69"/>
      <c r="P107" s="69"/>
      <c r="Q107" s="13">
        <f t="shared" si="67"/>
        <v>172</v>
      </c>
      <c r="R107" s="91">
        <f>VLOOKUP($B107,[1]DEN6!$H$3:$S$180,2,FALSE)</f>
        <v>289</v>
      </c>
      <c r="S107" s="91">
        <f>VLOOKUP($B107,[1]DEN6!$H$3:$S$180,3,FALSE)</f>
        <v>275</v>
      </c>
      <c r="T107" s="91">
        <f>VLOOKUP($B107,[1]DEN6!$H$3:$S$180,4,FALSE)</f>
        <v>236</v>
      </c>
      <c r="U107" s="91">
        <f>VLOOKUP($B107,[1]DEN6!$H$3:$S$180,5,FALSE)</f>
        <v>138</v>
      </c>
      <c r="V107" s="91">
        <f>VLOOKUP($B107,[1]DEN6!$H$3:$S$180,6,FALSE)</f>
        <v>280</v>
      </c>
      <c r="W107" s="91">
        <f>VLOOKUP($B107,[1]DEN6!$H$3:$S$180,7,FALSE)</f>
        <v>385</v>
      </c>
      <c r="X107" s="91">
        <f>VLOOKUP($B107,[1]DEN6!$H$3:$S$180,8,FALSE)</f>
        <v>302</v>
      </c>
      <c r="Y107" s="91">
        <f>VLOOKUP($B107,[1]DEN6!$H$3:$S$180,9,FALSE)</f>
        <v>457</v>
      </c>
      <c r="Z107" s="91">
        <f>VLOOKUP($B107,[1]DEN6!$H$3:$S$180,10,FALSE)</f>
        <v>251</v>
      </c>
      <c r="AA107" s="91">
        <f>VLOOKUP($B107,[1]DEN6!$H$3:$S$180,11,FALSE)</f>
        <v>303</v>
      </c>
      <c r="AB107" s="69"/>
      <c r="AC107" s="69"/>
      <c r="AD107" s="13">
        <f t="shared" si="68"/>
        <v>2916</v>
      </c>
    </row>
    <row r="108" spans="1:30" ht="15" thickBot="1" x14ac:dyDescent="0.25">
      <c r="A108" s="87" t="s">
        <v>133</v>
      </c>
      <c r="B108" s="165" t="s">
        <v>396</v>
      </c>
      <c r="C108" s="56"/>
      <c r="D108" s="181"/>
      <c r="E108" s="69">
        <f>IFERROR(VLOOKUP($B108,[1]NUM6!$H$3:$S$157,2,FALSE),0)</f>
        <v>0</v>
      </c>
      <c r="F108" s="69">
        <f>IFERROR(VLOOKUP($B108,[1]NUM6!$H$3:$S$157,3,FALSE),0)</f>
        <v>0</v>
      </c>
      <c r="G108" s="69">
        <f>IFERROR(VLOOKUP($B108,[1]NUM6!$H$3:$S$157,4,FALSE),0)</f>
        <v>0</v>
      </c>
      <c r="H108" s="69">
        <f>IFERROR(VLOOKUP($B108,[1]NUM6!$H$3:$S$157,5,FALSE),0)</f>
        <v>0</v>
      </c>
      <c r="I108" s="69">
        <f>IFERROR(VLOOKUP($B108,[1]NUM6!$H$3:$S$157,6,FALSE),0)</f>
        <v>0</v>
      </c>
      <c r="J108" s="69">
        <f>IFERROR(VLOOKUP($B108,[1]NUM6!$H$3:$S$157,7,FALSE),0)</f>
        <v>0</v>
      </c>
      <c r="K108" s="69">
        <f>IFERROR(VLOOKUP($B108,[1]NUM6!$H$3:$S$157,8,FALSE),0)</f>
        <v>0</v>
      </c>
      <c r="L108" s="69">
        <f>IFERROR(VLOOKUP($B108,[1]NUM6!$H$3:$S$157,9,FALSE),0)</f>
        <v>0</v>
      </c>
      <c r="M108" s="69">
        <f>IFERROR(VLOOKUP($B108,[1]NUM6!$H$3:$S$157,10,FALSE),0)</f>
        <v>0</v>
      </c>
      <c r="N108" s="69">
        <f>IFERROR(VLOOKUP($B108,[1]NUM6!$H$3:$S$157,11,FALSE),0)</f>
        <v>18</v>
      </c>
      <c r="O108" s="69"/>
      <c r="P108" s="69"/>
      <c r="Q108" s="13">
        <f t="shared" si="67"/>
        <v>18</v>
      </c>
      <c r="R108" s="91">
        <f>VLOOKUP($B108,[1]DEN6!$H$3:$S$180,2,FALSE)</f>
        <v>0</v>
      </c>
      <c r="S108" s="91">
        <f>VLOOKUP($B108,[1]DEN6!$H$3:$S$180,3,FALSE)</f>
        <v>0</v>
      </c>
      <c r="T108" s="91">
        <f>VLOOKUP($B108,[1]DEN6!$H$3:$S$180,4,FALSE)</f>
        <v>0</v>
      </c>
      <c r="U108" s="91">
        <f>VLOOKUP($B108,[1]DEN6!$H$3:$S$180,5,FALSE)</f>
        <v>0</v>
      </c>
      <c r="V108" s="91">
        <f>VLOOKUP($B108,[1]DEN6!$H$3:$S$180,6,FALSE)</f>
        <v>0</v>
      </c>
      <c r="W108" s="91">
        <f>VLOOKUP($B108,[1]DEN6!$H$3:$S$180,7,FALSE)</f>
        <v>0</v>
      </c>
      <c r="X108" s="91">
        <f>VLOOKUP($B108,[1]DEN6!$H$3:$S$180,8,FALSE)</f>
        <v>0</v>
      </c>
      <c r="Y108" s="91">
        <f>VLOOKUP($B108,[1]DEN6!$H$3:$S$180,9,FALSE)</f>
        <v>0</v>
      </c>
      <c r="Z108" s="91">
        <f>VLOOKUP($B108,[1]DEN6!$H$3:$S$180,10,FALSE)</f>
        <v>221</v>
      </c>
      <c r="AA108" s="91">
        <f>VLOOKUP($B108,[1]DEN6!$H$3:$S$180,11,FALSE)</f>
        <v>363</v>
      </c>
      <c r="AB108" s="69"/>
      <c r="AC108" s="69"/>
      <c r="AD108" s="13">
        <f t="shared" si="68"/>
        <v>584</v>
      </c>
    </row>
    <row r="109" spans="1:30" ht="22.5" customHeight="1" thickBot="1" x14ac:dyDescent="0.25">
      <c r="A109" s="333" t="s">
        <v>180</v>
      </c>
      <c r="B109" s="334"/>
      <c r="C109" s="250">
        <f>Metas!J92/D109</f>
        <v>1.2826853034158545</v>
      </c>
      <c r="D109" s="15">
        <f>+Q109/AD109</f>
        <v>8.5757212330482224E-2</v>
      </c>
      <c r="E109" s="48">
        <f>SUM(E91:E108)</f>
        <v>667</v>
      </c>
      <c r="F109" s="48">
        <f t="shared" ref="F109:P109" si="69">SUM(F91:F108)</f>
        <v>839</v>
      </c>
      <c r="G109" s="48">
        <f t="shared" si="69"/>
        <v>747</v>
      </c>
      <c r="H109" s="48">
        <f t="shared" si="69"/>
        <v>592</v>
      </c>
      <c r="I109" s="48">
        <f t="shared" si="69"/>
        <v>777</v>
      </c>
      <c r="J109" s="48">
        <f t="shared" si="69"/>
        <v>559</v>
      </c>
      <c r="K109" s="48">
        <f t="shared" si="69"/>
        <v>616</v>
      </c>
      <c r="L109" s="48">
        <f t="shared" si="69"/>
        <v>604</v>
      </c>
      <c r="M109" s="48">
        <f t="shared" si="69"/>
        <v>442</v>
      </c>
      <c r="N109" s="48">
        <f t="shared" ref="N109" si="70">SUM(N91:N108)</f>
        <v>664</v>
      </c>
      <c r="O109" s="48">
        <f t="shared" si="69"/>
        <v>0</v>
      </c>
      <c r="P109" s="48">
        <f t="shared" si="69"/>
        <v>0</v>
      </c>
      <c r="Q109" s="48">
        <f>SUM(Q91:Q108)</f>
        <v>6507</v>
      </c>
      <c r="R109" s="48">
        <f>SUM(R91:R108)</f>
        <v>5937</v>
      </c>
      <c r="S109" s="48">
        <f t="shared" ref="S109:AD109" si="71">SUM(S91:S108)</f>
        <v>5991</v>
      </c>
      <c r="T109" s="48">
        <f t="shared" si="71"/>
        <v>7948</v>
      </c>
      <c r="U109" s="48">
        <f t="shared" si="71"/>
        <v>7747</v>
      </c>
      <c r="V109" s="48">
        <f t="shared" si="71"/>
        <v>8745</v>
      </c>
      <c r="W109" s="48">
        <f t="shared" si="71"/>
        <v>8703</v>
      </c>
      <c r="X109" s="48">
        <f t="shared" si="71"/>
        <v>7149</v>
      </c>
      <c r="Y109" s="48">
        <f t="shared" si="71"/>
        <v>8817</v>
      </c>
      <c r="Z109" s="48">
        <f t="shared" si="71"/>
        <v>6170</v>
      </c>
      <c r="AA109" s="48">
        <f t="shared" ref="AA109" si="72">SUM(AA91:AA108)</f>
        <v>8670</v>
      </c>
      <c r="AB109" s="48">
        <f t="shared" si="71"/>
        <v>0</v>
      </c>
      <c r="AC109" s="48">
        <f t="shared" si="71"/>
        <v>0</v>
      </c>
      <c r="AD109" s="48">
        <f t="shared" si="71"/>
        <v>75877</v>
      </c>
    </row>
    <row r="110" spans="1:30" ht="15" thickBot="1" x14ac:dyDescent="0.25">
      <c r="A110" s="87" t="s">
        <v>146</v>
      </c>
      <c r="B110" s="165" t="s">
        <v>134</v>
      </c>
      <c r="C110" s="56"/>
      <c r="D110" s="181"/>
      <c r="E110" s="69">
        <f>IFERROR(VLOOKUP($B110,[1]NUM6!$H$3:$S$157,2,FALSE),0)</f>
        <v>0</v>
      </c>
      <c r="F110" s="69">
        <f>IFERROR(VLOOKUP($B110,[1]NUM6!$H$3:$S$157,3,FALSE),0)</f>
        <v>1</v>
      </c>
      <c r="G110" s="69">
        <f>IFERROR(VLOOKUP($B110,[1]NUM6!$H$3:$S$157,4,FALSE),0)</f>
        <v>1</v>
      </c>
      <c r="H110" s="69">
        <f>IFERROR(VLOOKUP($B110,[1]NUM6!$H$3:$S$157,5,FALSE),0)</f>
        <v>2</v>
      </c>
      <c r="I110" s="69">
        <f>IFERROR(VLOOKUP($B110,[1]NUM6!$H$3:$S$157,6,FALSE),0)</f>
        <v>0</v>
      </c>
      <c r="J110" s="69">
        <f>IFERROR(VLOOKUP($B110,[1]NUM6!$H$3:$S$157,7,FALSE),0)</f>
        <v>1</v>
      </c>
      <c r="K110" s="69">
        <f>IFERROR(VLOOKUP($B110,[1]NUM6!$H$3:$S$157,8,FALSE),0)</f>
        <v>0</v>
      </c>
      <c r="L110" s="69">
        <f>IFERROR(VLOOKUP($B110,[1]NUM6!$H$3:$S$157,9,FALSE),0)</f>
        <v>1</v>
      </c>
      <c r="M110" s="69">
        <f>IFERROR(VLOOKUP($B110,[1]NUM6!$H$3:$S$157,10,FALSE),0)</f>
        <v>0</v>
      </c>
      <c r="N110" s="69">
        <f>IFERROR(VLOOKUP($B110,[1]NUM6!$H$3:$S$157,11,FALSE),0)</f>
        <v>0</v>
      </c>
      <c r="O110" s="69"/>
      <c r="P110" s="69"/>
      <c r="Q110" s="13">
        <f t="shared" ref="Q110:Q121" si="73">SUM(E110:P110)</f>
        <v>6</v>
      </c>
      <c r="R110" s="91">
        <f>VLOOKUP($B110,[1]DEN6!$H$3:$S$180,2,FALSE)</f>
        <v>15</v>
      </c>
      <c r="S110" s="91">
        <f>VLOOKUP($B110,[1]DEN6!$H$3:$S$180,3,FALSE)</f>
        <v>0</v>
      </c>
      <c r="T110" s="91">
        <f>VLOOKUP($B110,[1]DEN6!$H$3:$S$180,4,FALSE)</f>
        <v>14</v>
      </c>
      <c r="U110" s="91">
        <f>VLOOKUP($B110,[1]DEN6!$H$3:$S$180,5,FALSE)</f>
        <v>12</v>
      </c>
      <c r="V110" s="91">
        <f>VLOOKUP($B110,[1]DEN6!$H$3:$S$180,6,FALSE)</f>
        <v>0</v>
      </c>
      <c r="W110" s="91">
        <f>VLOOKUP($B110,[1]DEN6!$H$3:$S$180,7,FALSE)</f>
        <v>0</v>
      </c>
      <c r="X110" s="91">
        <f>VLOOKUP($B110,[1]DEN6!$H$3:$S$180,8,FALSE)</f>
        <v>0</v>
      </c>
      <c r="Y110" s="91">
        <f>VLOOKUP($B110,[1]DEN6!$H$3:$S$180,9,FALSE)</f>
        <v>16</v>
      </c>
      <c r="Z110" s="91">
        <f>VLOOKUP($B110,[1]DEN6!$H$3:$S$180,10,FALSE)</f>
        <v>14</v>
      </c>
      <c r="AA110" s="91">
        <f>VLOOKUP($B110,[1]DEN6!$H$3:$S$180,11,FALSE)</f>
        <v>37</v>
      </c>
      <c r="AB110" s="69"/>
      <c r="AC110" s="69"/>
      <c r="AD110" s="13">
        <f t="shared" ref="AD110:AD121" si="74">SUM(R110:AC110)</f>
        <v>108</v>
      </c>
    </row>
    <row r="111" spans="1:30" ht="15" thickBot="1" x14ac:dyDescent="0.25">
      <c r="A111" s="87" t="s">
        <v>146</v>
      </c>
      <c r="B111" s="165" t="s">
        <v>135</v>
      </c>
      <c r="C111" s="56"/>
      <c r="D111" s="181"/>
      <c r="E111" s="69">
        <f>IFERROR(VLOOKUP($B111,[1]NUM6!$H$3:$S$157,2,FALSE),0)</f>
        <v>3</v>
      </c>
      <c r="F111" s="69">
        <f>IFERROR(VLOOKUP($B111,[1]NUM6!$H$3:$S$157,3,FALSE),0)</f>
        <v>2</v>
      </c>
      <c r="G111" s="69">
        <f>IFERROR(VLOOKUP($B111,[1]NUM6!$H$3:$S$157,4,FALSE),0)</f>
        <v>5</v>
      </c>
      <c r="H111" s="69">
        <f>IFERROR(VLOOKUP($B111,[1]NUM6!$H$3:$S$157,5,FALSE),0)</f>
        <v>0</v>
      </c>
      <c r="I111" s="69">
        <f>IFERROR(VLOOKUP($B111,[1]NUM6!$H$3:$S$157,6,FALSE),0)</f>
        <v>0</v>
      </c>
      <c r="J111" s="69">
        <f>IFERROR(VLOOKUP($B111,[1]NUM6!$H$3:$S$157,7,FALSE),0)</f>
        <v>3</v>
      </c>
      <c r="K111" s="69">
        <f>IFERROR(VLOOKUP($B111,[1]NUM6!$H$3:$S$157,8,FALSE),0)</f>
        <v>5</v>
      </c>
      <c r="L111" s="69">
        <f>IFERROR(VLOOKUP($B111,[1]NUM6!$H$3:$S$157,9,FALSE),0)</f>
        <v>5</v>
      </c>
      <c r="M111" s="69">
        <f>IFERROR(VLOOKUP($B111,[1]NUM6!$H$3:$S$157,10,FALSE),0)</f>
        <v>0</v>
      </c>
      <c r="N111" s="69">
        <f>IFERROR(VLOOKUP($B111,[1]NUM6!$H$3:$S$157,11,FALSE),0)</f>
        <v>0</v>
      </c>
      <c r="O111" s="69"/>
      <c r="P111" s="69"/>
      <c r="Q111" s="13">
        <f t="shared" si="73"/>
        <v>23</v>
      </c>
      <c r="R111" s="91">
        <f>VLOOKUP($B111,[1]DEN6!$H$3:$S$180,2,FALSE)</f>
        <v>54</v>
      </c>
      <c r="S111" s="91">
        <f>VLOOKUP($B111,[1]DEN6!$H$3:$S$180,3,FALSE)</f>
        <v>36</v>
      </c>
      <c r="T111" s="91">
        <f>VLOOKUP($B111,[1]DEN6!$H$3:$S$180,4,FALSE)</f>
        <v>20</v>
      </c>
      <c r="U111" s="91">
        <f>VLOOKUP($B111,[1]DEN6!$H$3:$S$180,5,FALSE)</f>
        <v>21</v>
      </c>
      <c r="V111" s="91">
        <f>VLOOKUP($B111,[1]DEN6!$H$3:$S$180,6,FALSE)</f>
        <v>0</v>
      </c>
      <c r="W111" s="91">
        <f>VLOOKUP($B111,[1]DEN6!$H$3:$S$180,7,FALSE)</f>
        <v>0</v>
      </c>
      <c r="X111" s="91">
        <f>VLOOKUP($B111,[1]DEN6!$H$3:$S$180,8,FALSE)</f>
        <v>52</v>
      </c>
      <c r="Y111" s="91">
        <f>VLOOKUP($B111,[1]DEN6!$H$3:$S$180,9,FALSE)</f>
        <v>37</v>
      </c>
      <c r="Z111" s="91">
        <f>VLOOKUP($B111,[1]DEN6!$H$3:$S$180,10,FALSE)</f>
        <v>57</v>
      </c>
      <c r="AA111" s="91">
        <f>VLOOKUP($B111,[1]DEN6!$H$3:$S$180,11,FALSE)</f>
        <v>105</v>
      </c>
      <c r="AB111" s="69"/>
      <c r="AC111" s="69"/>
      <c r="AD111" s="13">
        <f t="shared" si="74"/>
        <v>382</v>
      </c>
    </row>
    <row r="112" spans="1:30" ht="15" thickBot="1" x14ac:dyDescent="0.25">
      <c r="A112" s="87" t="s">
        <v>146</v>
      </c>
      <c r="B112" s="165" t="s">
        <v>136</v>
      </c>
      <c r="C112" s="56"/>
      <c r="D112" s="181"/>
      <c r="E112" s="69">
        <f>IFERROR(VLOOKUP($B112,[1]NUM6!$H$3:$S$157,2,FALSE),0)</f>
        <v>5</v>
      </c>
      <c r="F112" s="69">
        <f>IFERROR(VLOOKUP($B112,[1]NUM6!$H$3:$S$157,3,FALSE),0)</f>
        <v>3</v>
      </c>
      <c r="G112" s="69">
        <f>IFERROR(VLOOKUP($B112,[1]NUM6!$H$3:$S$157,4,FALSE),0)</f>
        <v>0</v>
      </c>
      <c r="H112" s="69">
        <f>IFERROR(VLOOKUP($B112,[1]NUM6!$H$3:$S$157,5,FALSE),0)</f>
        <v>7</v>
      </c>
      <c r="I112" s="69">
        <f>IFERROR(VLOOKUP($B112,[1]NUM6!$H$3:$S$157,6,FALSE),0)</f>
        <v>3</v>
      </c>
      <c r="J112" s="69">
        <f>IFERROR(VLOOKUP($B112,[1]NUM6!$H$3:$S$157,7,FALSE),0)</f>
        <v>2</v>
      </c>
      <c r="K112" s="69">
        <f>IFERROR(VLOOKUP($B112,[1]NUM6!$H$3:$S$157,8,FALSE),0)</f>
        <v>4</v>
      </c>
      <c r="L112" s="69">
        <f>IFERROR(VLOOKUP($B112,[1]NUM6!$H$3:$S$157,9,FALSE),0)</f>
        <v>2</v>
      </c>
      <c r="M112" s="69">
        <f>IFERROR(VLOOKUP($B112,[1]NUM6!$H$3:$S$157,10,FALSE),0)</f>
        <v>4</v>
      </c>
      <c r="N112" s="69">
        <f>IFERROR(VLOOKUP($B112,[1]NUM6!$H$3:$S$157,11,FALSE),0)</f>
        <v>0</v>
      </c>
      <c r="O112" s="69"/>
      <c r="P112" s="69"/>
      <c r="Q112" s="13">
        <f t="shared" si="73"/>
        <v>30</v>
      </c>
      <c r="R112" s="91">
        <f>VLOOKUP($B112,[1]DEN6!$H$3:$S$180,2,FALSE)</f>
        <v>56</v>
      </c>
      <c r="S112" s="91">
        <f>VLOOKUP($B112,[1]DEN6!$H$3:$S$180,3,FALSE)</f>
        <v>67</v>
      </c>
      <c r="T112" s="91">
        <f>VLOOKUP($B112,[1]DEN6!$H$3:$S$180,4,FALSE)</f>
        <v>36</v>
      </c>
      <c r="U112" s="91">
        <f>VLOOKUP($B112,[1]DEN6!$H$3:$S$180,5,FALSE)</f>
        <v>82</v>
      </c>
      <c r="V112" s="91">
        <f>VLOOKUP($B112,[1]DEN6!$H$3:$S$180,6,FALSE)</f>
        <v>64</v>
      </c>
      <c r="W112" s="91">
        <f>VLOOKUP($B112,[1]DEN6!$H$3:$S$180,7,FALSE)</f>
        <v>36</v>
      </c>
      <c r="X112" s="91">
        <f>VLOOKUP($B112,[1]DEN6!$H$3:$S$180,8,FALSE)</f>
        <v>49</v>
      </c>
      <c r="Y112" s="91">
        <f>VLOOKUP($B112,[1]DEN6!$H$3:$S$180,9,FALSE)</f>
        <v>35</v>
      </c>
      <c r="Z112" s="91">
        <f>VLOOKUP($B112,[1]DEN6!$H$3:$S$180,10,FALSE)</f>
        <v>73</v>
      </c>
      <c r="AA112" s="91">
        <f>VLOOKUP($B112,[1]DEN6!$H$3:$S$180,11,FALSE)</f>
        <v>0</v>
      </c>
      <c r="AB112" s="69"/>
      <c r="AC112" s="69"/>
      <c r="AD112" s="13">
        <f t="shared" si="74"/>
        <v>498</v>
      </c>
    </row>
    <row r="113" spans="1:30" ht="15" thickBot="1" x14ac:dyDescent="0.25">
      <c r="A113" s="87" t="s">
        <v>146</v>
      </c>
      <c r="B113" s="165" t="s">
        <v>137</v>
      </c>
      <c r="C113" s="56"/>
      <c r="D113" s="181"/>
      <c r="E113" s="69">
        <f>IFERROR(VLOOKUP($B113,[1]NUM6!$H$3:$S$157,2,FALSE),0)</f>
        <v>0</v>
      </c>
      <c r="F113" s="69">
        <f>IFERROR(VLOOKUP($B113,[1]NUM6!$H$3:$S$157,3,FALSE),0)</f>
        <v>1</v>
      </c>
      <c r="G113" s="69">
        <f>IFERROR(VLOOKUP($B113,[1]NUM6!$H$3:$S$157,4,FALSE),0)</f>
        <v>2</v>
      </c>
      <c r="H113" s="69">
        <f>IFERROR(VLOOKUP($B113,[1]NUM6!$H$3:$S$157,5,FALSE),0)</f>
        <v>3</v>
      </c>
      <c r="I113" s="69">
        <f>IFERROR(VLOOKUP($B113,[1]NUM6!$H$3:$S$157,6,FALSE),0)</f>
        <v>1</v>
      </c>
      <c r="J113" s="69">
        <f>IFERROR(VLOOKUP($B113,[1]NUM6!$H$3:$S$157,7,FALSE),0)</f>
        <v>4</v>
      </c>
      <c r="K113" s="69">
        <f>IFERROR(VLOOKUP($B113,[1]NUM6!$H$3:$S$157,8,FALSE),0)</f>
        <v>0</v>
      </c>
      <c r="L113" s="69">
        <f>IFERROR(VLOOKUP($B113,[1]NUM6!$H$3:$S$157,9,FALSE),0)</f>
        <v>1</v>
      </c>
      <c r="M113" s="69">
        <f>IFERROR(VLOOKUP($B113,[1]NUM6!$H$3:$S$157,10,FALSE),0)</f>
        <v>5</v>
      </c>
      <c r="N113" s="69">
        <f>IFERROR(VLOOKUP($B113,[1]NUM6!$H$3:$S$157,11,FALSE),0)</f>
        <v>3</v>
      </c>
      <c r="O113" s="69"/>
      <c r="P113" s="69"/>
      <c r="Q113" s="13">
        <f t="shared" si="73"/>
        <v>20</v>
      </c>
      <c r="R113" s="91">
        <f>VLOOKUP($B113,[1]DEN6!$H$3:$S$180,2,FALSE)</f>
        <v>78</v>
      </c>
      <c r="S113" s="91">
        <f>VLOOKUP($B113,[1]DEN6!$H$3:$S$180,3,FALSE)</f>
        <v>63</v>
      </c>
      <c r="T113" s="91">
        <f>VLOOKUP($B113,[1]DEN6!$H$3:$S$180,4,FALSE)</f>
        <v>85</v>
      </c>
      <c r="U113" s="91">
        <f>VLOOKUP($B113,[1]DEN6!$H$3:$S$180,5,FALSE)</f>
        <v>47</v>
      </c>
      <c r="V113" s="91">
        <f>VLOOKUP($B113,[1]DEN6!$H$3:$S$180,6,FALSE)</f>
        <v>34</v>
      </c>
      <c r="W113" s="91">
        <f>VLOOKUP($B113,[1]DEN6!$H$3:$S$180,7,FALSE)</f>
        <v>28</v>
      </c>
      <c r="X113" s="91">
        <f>VLOOKUP($B113,[1]DEN6!$H$3:$S$180,8,FALSE)</f>
        <v>40</v>
      </c>
      <c r="Y113" s="91">
        <f>VLOOKUP($B113,[1]DEN6!$H$3:$S$180,9,FALSE)</f>
        <v>40</v>
      </c>
      <c r="Z113" s="91">
        <f>VLOOKUP($B113,[1]DEN6!$H$3:$S$180,10,FALSE)</f>
        <v>74</v>
      </c>
      <c r="AA113" s="91">
        <f>VLOOKUP($B113,[1]DEN6!$H$3:$S$180,11,FALSE)</f>
        <v>121</v>
      </c>
      <c r="AB113" s="69"/>
      <c r="AC113" s="69"/>
      <c r="AD113" s="13">
        <f t="shared" si="74"/>
        <v>610</v>
      </c>
    </row>
    <row r="114" spans="1:30" ht="15" thickBot="1" x14ac:dyDescent="0.25">
      <c r="A114" s="87" t="s">
        <v>146</v>
      </c>
      <c r="B114" s="165" t="s">
        <v>138</v>
      </c>
      <c r="C114" s="56"/>
      <c r="D114" s="181"/>
      <c r="E114" s="69">
        <f>IFERROR(VLOOKUP($B114,[1]NUM6!$H$3:$S$157,2,FALSE),0)</f>
        <v>3</v>
      </c>
      <c r="F114" s="69">
        <f>IFERROR(VLOOKUP($B114,[1]NUM6!$H$3:$S$157,3,FALSE),0)</f>
        <v>10</v>
      </c>
      <c r="G114" s="69">
        <f>IFERROR(VLOOKUP($B114,[1]NUM6!$H$3:$S$157,4,FALSE),0)</f>
        <v>11</v>
      </c>
      <c r="H114" s="69">
        <f>IFERROR(VLOOKUP($B114,[1]NUM6!$H$3:$S$157,5,FALSE),0)</f>
        <v>7</v>
      </c>
      <c r="I114" s="69">
        <f>IFERROR(VLOOKUP($B114,[1]NUM6!$H$3:$S$157,6,FALSE),0)</f>
        <v>0</v>
      </c>
      <c r="J114" s="69">
        <f>IFERROR(VLOOKUP($B114,[1]NUM6!$H$3:$S$157,7,FALSE),0)</f>
        <v>10</v>
      </c>
      <c r="K114" s="69">
        <f>IFERROR(VLOOKUP($B114,[1]NUM6!$H$3:$S$157,8,FALSE),0)</f>
        <v>0</v>
      </c>
      <c r="L114" s="69">
        <f>IFERROR(VLOOKUP($B114,[1]NUM6!$H$3:$S$157,9,FALSE),0)</f>
        <v>4</v>
      </c>
      <c r="M114" s="69">
        <f>IFERROR(VLOOKUP($B114,[1]NUM6!$H$3:$S$157,10,FALSE),0)</f>
        <v>9</v>
      </c>
      <c r="N114" s="69">
        <f>IFERROR(VLOOKUP($B114,[1]NUM6!$H$3:$S$157,11,FALSE),0)</f>
        <v>1</v>
      </c>
      <c r="O114" s="69"/>
      <c r="P114" s="69"/>
      <c r="Q114" s="13">
        <f t="shared" si="73"/>
        <v>55</v>
      </c>
      <c r="R114" s="91">
        <f>VLOOKUP($B114,[1]DEN6!$H$3:$S$180,2,FALSE)</f>
        <v>83</v>
      </c>
      <c r="S114" s="91">
        <f>VLOOKUP($B114,[1]DEN6!$H$3:$S$180,3,FALSE)</f>
        <v>74</v>
      </c>
      <c r="T114" s="91">
        <f>VLOOKUP($B114,[1]DEN6!$H$3:$S$180,4,FALSE)</f>
        <v>88</v>
      </c>
      <c r="U114" s="91">
        <f>VLOOKUP($B114,[1]DEN6!$H$3:$S$180,5,FALSE)</f>
        <v>83</v>
      </c>
      <c r="V114" s="91">
        <f>VLOOKUP($B114,[1]DEN6!$H$3:$S$180,6,FALSE)</f>
        <v>6</v>
      </c>
      <c r="W114" s="91">
        <f>VLOOKUP($B114,[1]DEN6!$H$3:$S$180,7,FALSE)</f>
        <v>0</v>
      </c>
      <c r="X114" s="91">
        <f>VLOOKUP($B114,[1]DEN6!$H$3:$S$180,8,FALSE)</f>
        <v>15</v>
      </c>
      <c r="Y114" s="91">
        <f>VLOOKUP($B114,[1]DEN6!$H$3:$S$180,9,FALSE)</f>
        <v>106</v>
      </c>
      <c r="Z114" s="91">
        <f>VLOOKUP($B114,[1]DEN6!$H$3:$S$180,10,FALSE)</f>
        <v>114</v>
      </c>
      <c r="AA114" s="91">
        <f>VLOOKUP($B114,[1]DEN6!$H$3:$S$180,11,FALSE)</f>
        <v>141</v>
      </c>
      <c r="AB114" s="69"/>
      <c r="AC114" s="69"/>
      <c r="AD114" s="13">
        <f t="shared" si="74"/>
        <v>710</v>
      </c>
    </row>
    <row r="115" spans="1:30" ht="15" thickBot="1" x14ac:dyDescent="0.25">
      <c r="A115" s="87" t="s">
        <v>146</v>
      </c>
      <c r="B115" s="165" t="s">
        <v>139</v>
      </c>
      <c r="C115" s="56"/>
      <c r="D115" s="181"/>
      <c r="E115" s="69">
        <f>IFERROR(VLOOKUP($B115,[1]NUM6!$H$3:$S$157,2,FALSE),0)</f>
        <v>1</v>
      </c>
      <c r="F115" s="69">
        <f>IFERROR(VLOOKUP($B115,[1]NUM6!$H$3:$S$157,3,FALSE),0)</f>
        <v>0</v>
      </c>
      <c r="G115" s="69">
        <f>IFERROR(VLOOKUP($B115,[1]NUM6!$H$3:$S$157,4,FALSE),0)</f>
        <v>1</v>
      </c>
      <c r="H115" s="69">
        <f>IFERROR(VLOOKUP($B115,[1]NUM6!$H$3:$S$157,5,FALSE),0)</f>
        <v>2</v>
      </c>
      <c r="I115" s="69">
        <f>IFERROR(VLOOKUP($B115,[1]NUM6!$H$3:$S$157,6,FALSE),0)</f>
        <v>3</v>
      </c>
      <c r="J115" s="69">
        <f>IFERROR(VLOOKUP($B115,[1]NUM6!$H$3:$S$157,7,FALSE),0)</f>
        <v>1</v>
      </c>
      <c r="K115" s="69">
        <f>IFERROR(VLOOKUP($B115,[1]NUM6!$H$3:$S$157,8,FALSE),0)</f>
        <v>1</v>
      </c>
      <c r="L115" s="69">
        <f>IFERROR(VLOOKUP($B115,[1]NUM6!$H$3:$S$157,9,FALSE),0)</f>
        <v>0</v>
      </c>
      <c r="M115" s="69">
        <f>IFERROR(VLOOKUP($B115,[1]NUM6!$H$3:$S$157,10,FALSE),0)</f>
        <v>1</v>
      </c>
      <c r="N115" s="69">
        <f>IFERROR(VLOOKUP($B115,[1]NUM6!$H$3:$S$157,11,FALSE),0)</f>
        <v>3</v>
      </c>
      <c r="O115" s="69"/>
      <c r="P115" s="69"/>
      <c r="Q115" s="13">
        <f t="shared" si="73"/>
        <v>13</v>
      </c>
      <c r="R115" s="91">
        <f>VLOOKUP($B115,[1]DEN6!$H$3:$S$180,2,FALSE)</f>
        <v>0</v>
      </c>
      <c r="S115" s="91">
        <f>VLOOKUP($B115,[1]DEN6!$H$3:$S$180,3,FALSE)</f>
        <v>0</v>
      </c>
      <c r="T115" s="91">
        <f>VLOOKUP($B115,[1]DEN6!$H$3:$S$180,4,FALSE)</f>
        <v>18</v>
      </c>
      <c r="U115" s="91">
        <f>VLOOKUP($B115,[1]DEN6!$H$3:$S$180,5,FALSE)</f>
        <v>18</v>
      </c>
      <c r="V115" s="91">
        <f>VLOOKUP($B115,[1]DEN6!$H$3:$S$180,6,FALSE)</f>
        <v>22</v>
      </c>
      <c r="W115" s="91">
        <f>VLOOKUP($B115,[1]DEN6!$H$3:$S$180,7,FALSE)</f>
        <v>24</v>
      </c>
      <c r="X115" s="91">
        <f>VLOOKUP($B115,[1]DEN6!$H$3:$S$180,8,FALSE)</f>
        <v>18</v>
      </c>
      <c r="Y115" s="91">
        <f>VLOOKUP($B115,[1]DEN6!$H$3:$S$180,9,FALSE)</f>
        <v>0</v>
      </c>
      <c r="Z115" s="91">
        <f>VLOOKUP($B115,[1]DEN6!$H$3:$S$180,10,FALSE)</f>
        <v>16</v>
      </c>
      <c r="AA115" s="91">
        <f>VLOOKUP($B115,[1]DEN6!$H$3:$S$180,11,FALSE)</f>
        <v>34</v>
      </c>
      <c r="AB115" s="69"/>
      <c r="AC115" s="69"/>
      <c r="AD115" s="13">
        <f t="shared" si="74"/>
        <v>150</v>
      </c>
    </row>
    <row r="116" spans="1:30" ht="15" thickBot="1" x14ac:dyDescent="0.25">
      <c r="A116" s="87" t="s">
        <v>146</v>
      </c>
      <c r="B116" s="165" t="s">
        <v>140</v>
      </c>
      <c r="C116" s="56"/>
      <c r="D116" s="181"/>
      <c r="E116" s="69">
        <f>IFERROR(VLOOKUP($B116,[1]NUM6!$H$3:$S$157,2,FALSE),0)</f>
        <v>0</v>
      </c>
      <c r="F116" s="69">
        <f>IFERROR(VLOOKUP($B116,[1]NUM6!$H$3:$S$157,3,FALSE),0)</f>
        <v>1</v>
      </c>
      <c r="G116" s="69">
        <f>IFERROR(VLOOKUP($B116,[1]NUM6!$H$3:$S$157,4,FALSE),0)</f>
        <v>9</v>
      </c>
      <c r="H116" s="69">
        <f>IFERROR(VLOOKUP($B116,[1]NUM6!$H$3:$S$157,5,FALSE),0)</f>
        <v>2</v>
      </c>
      <c r="I116" s="69">
        <f>IFERROR(VLOOKUP($B116,[1]NUM6!$H$3:$S$157,6,FALSE),0)</f>
        <v>3</v>
      </c>
      <c r="J116" s="69">
        <f>IFERROR(VLOOKUP($B116,[1]NUM6!$H$3:$S$157,7,FALSE),0)</f>
        <v>1</v>
      </c>
      <c r="K116" s="69">
        <f>IFERROR(VLOOKUP($B116,[1]NUM6!$H$3:$S$157,8,FALSE),0)</f>
        <v>3</v>
      </c>
      <c r="L116" s="69">
        <f>IFERROR(VLOOKUP($B116,[1]NUM6!$H$3:$S$157,9,FALSE),0)</f>
        <v>3</v>
      </c>
      <c r="M116" s="69">
        <f>IFERROR(VLOOKUP($B116,[1]NUM6!$H$3:$S$157,10,FALSE),0)</f>
        <v>2</v>
      </c>
      <c r="N116" s="69">
        <f>IFERROR(VLOOKUP($B116,[1]NUM6!$H$3:$S$157,11,FALSE),0)</f>
        <v>3</v>
      </c>
      <c r="O116" s="69"/>
      <c r="P116" s="69"/>
      <c r="Q116" s="13">
        <f t="shared" si="73"/>
        <v>27</v>
      </c>
      <c r="R116" s="91">
        <f>VLOOKUP($B116,[1]DEN6!$H$3:$S$180,2,FALSE)</f>
        <v>47</v>
      </c>
      <c r="S116" s="91">
        <f>VLOOKUP($B116,[1]DEN6!$H$3:$S$180,3,FALSE)</f>
        <v>24</v>
      </c>
      <c r="T116" s="91">
        <f>VLOOKUP($B116,[1]DEN6!$H$3:$S$180,4,FALSE)</f>
        <v>73</v>
      </c>
      <c r="U116" s="91">
        <f>VLOOKUP($B116,[1]DEN6!$H$3:$S$180,5,FALSE)</f>
        <v>37</v>
      </c>
      <c r="V116" s="91">
        <f>VLOOKUP($B116,[1]DEN6!$H$3:$S$180,6,FALSE)</f>
        <v>34</v>
      </c>
      <c r="W116" s="91">
        <f>VLOOKUP($B116,[1]DEN6!$H$3:$S$180,7,FALSE)</f>
        <v>66</v>
      </c>
      <c r="X116" s="91">
        <f>VLOOKUP($B116,[1]DEN6!$H$3:$S$180,8,FALSE)</f>
        <v>48</v>
      </c>
      <c r="Y116" s="91">
        <f>VLOOKUP($B116,[1]DEN6!$H$3:$S$180,9,FALSE)</f>
        <v>26</v>
      </c>
      <c r="Z116" s="91">
        <f>VLOOKUP($B116,[1]DEN6!$H$3:$S$180,10,FALSE)</f>
        <v>33</v>
      </c>
      <c r="AA116" s="91">
        <f>VLOOKUP($B116,[1]DEN6!$H$3:$S$180,11,FALSE)</f>
        <v>47</v>
      </c>
      <c r="AB116" s="69"/>
      <c r="AC116" s="69"/>
      <c r="AD116" s="13">
        <f t="shared" si="74"/>
        <v>435</v>
      </c>
    </row>
    <row r="117" spans="1:30" ht="15" thickBot="1" x14ac:dyDescent="0.25">
      <c r="A117" s="87" t="s">
        <v>146</v>
      </c>
      <c r="B117" s="165" t="s">
        <v>141</v>
      </c>
      <c r="C117" s="56"/>
      <c r="D117" s="181"/>
      <c r="E117" s="69">
        <f>IFERROR(VLOOKUP($B117,[1]NUM6!$H$3:$S$157,2,FALSE),0)</f>
        <v>7</v>
      </c>
      <c r="F117" s="69">
        <f>IFERROR(VLOOKUP($B117,[1]NUM6!$H$3:$S$157,3,FALSE),0)</f>
        <v>2</v>
      </c>
      <c r="G117" s="69">
        <f>IFERROR(VLOOKUP($B117,[1]NUM6!$H$3:$S$157,4,FALSE),0)</f>
        <v>1</v>
      </c>
      <c r="H117" s="69">
        <f>IFERROR(VLOOKUP($B117,[1]NUM6!$H$3:$S$157,5,FALSE),0)</f>
        <v>7</v>
      </c>
      <c r="I117" s="69">
        <f>IFERROR(VLOOKUP($B117,[1]NUM6!$H$3:$S$157,6,FALSE),0)</f>
        <v>2</v>
      </c>
      <c r="J117" s="69">
        <f>IFERROR(VLOOKUP($B117,[1]NUM6!$H$3:$S$157,7,FALSE),0)</f>
        <v>2</v>
      </c>
      <c r="K117" s="69">
        <f>IFERROR(VLOOKUP($B117,[1]NUM6!$H$3:$S$157,8,FALSE),0)</f>
        <v>9</v>
      </c>
      <c r="L117" s="69">
        <f>IFERROR(VLOOKUP($B117,[1]NUM6!$H$3:$S$157,9,FALSE),0)</f>
        <v>5</v>
      </c>
      <c r="M117" s="69">
        <f>IFERROR(VLOOKUP($B117,[1]NUM6!$H$3:$S$157,10,FALSE),0)</f>
        <v>3</v>
      </c>
      <c r="N117" s="69">
        <f>IFERROR(VLOOKUP($B117,[1]NUM6!$H$3:$S$157,11,FALSE),0)</f>
        <v>3</v>
      </c>
      <c r="O117" s="69"/>
      <c r="P117" s="69"/>
      <c r="Q117" s="13">
        <f t="shared" si="73"/>
        <v>41</v>
      </c>
      <c r="R117" s="91">
        <f>VLOOKUP($B117,[1]DEN6!$H$3:$S$180,2,FALSE)</f>
        <v>88</v>
      </c>
      <c r="S117" s="91">
        <f>VLOOKUP($B117,[1]DEN6!$H$3:$S$180,3,FALSE)</f>
        <v>71</v>
      </c>
      <c r="T117" s="91">
        <f>VLOOKUP($B117,[1]DEN6!$H$3:$S$180,4,FALSE)</f>
        <v>36</v>
      </c>
      <c r="U117" s="91">
        <f>VLOOKUP($B117,[1]DEN6!$H$3:$S$180,5,FALSE)</f>
        <v>74</v>
      </c>
      <c r="V117" s="91">
        <f>VLOOKUP($B117,[1]DEN6!$H$3:$S$180,6,FALSE)</f>
        <v>40</v>
      </c>
      <c r="W117" s="91">
        <f>VLOOKUP($B117,[1]DEN6!$H$3:$S$180,7,FALSE)</f>
        <v>84</v>
      </c>
      <c r="X117" s="91">
        <f>VLOOKUP($B117,[1]DEN6!$H$3:$S$180,8,FALSE)</f>
        <v>82</v>
      </c>
      <c r="Y117" s="91">
        <f>VLOOKUP($B117,[1]DEN6!$H$3:$S$180,9,FALSE)</f>
        <v>78</v>
      </c>
      <c r="Z117" s="91">
        <f>VLOOKUP($B117,[1]DEN6!$H$3:$S$180,10,FALSE)</f>
        <v>72</v>
      </c>
      <c r="AA117" s="91">
        <f>VLOOKUP($B117,[1]DEN6!$H$3:$S$180,11,FALSE)</f>
        <v>52</v>
      </c>
      <c r="AB117" s="69"/>
      <c r="AC117" s="69"/>
      <c r="AD117" s="13">
        <f t="shared" si="74"/>
        <v>677</v>
      </c>
    </row>
    <row r="118" spans="1:30" ht="15" thickBot="1" x14ac:dyDescent="0.25">
      <c r="A118" s="87" t="s">
        <v>146</v>
      </c>
      <c r="B118" s="165" t="s">
        <v>142</v>
      </c>
      <c r="C118" s="56"/>
      <c r="D118" s="181"/>
      <c r="E118" s="69">
        <f>IFERROR(VLOOKUP($B118,[1]NUM6!$H$3:$S$157,2,FALSE),0)</f>
        <v>3</v>
      </c>
      <c r="F118" s="69">
        <f>IFERROR(VLOOKUP($B118,[1]NUM6!$H$3:$S$157,3,FALSE),0)</f>
        <v>5</v>
      </c>
      <c r="G118" s="69">
        <f>IFERROR(VLOOKUP($B118,[1]NUM6!$H$3:$S$157,4,FALSE),0)</f>
        <v>2</v>
      </c>
      <c r="H118" s="69">
        <f>IFERROR(VLOOKUP($B118,[1]NUM6!$H$3:$S$157,5,FALSE),0)</f>
        <v>3</v>
      </c>
      <c r="I118" s="69">
        <f>IFERROR(VLOOKUP($B118,[1]NUM6!$H$3:$S$157,6,FALSE),0)</f>
        <v>0</v>
      </c>
      <c r="J118" s="69">
        <f>IFERROR(VLOOKUP($B118,[1]NUM6!$H$3:$S$157,7,FALSE),0)</f>
        <v>2</v>
      </c>
      <c r="K118" s="69">
        <f>IFERROR(VLOOKUP($B118,[1]NUM6!$H$3:$S$157,8,FALSE),0)</f>
        <v>4</v>
      </c>
      <c r="L118" s="69">
        <f>IFERROR(VLOOKUP($B118,[1]NUM6!$H$3:$S$157,9,FALSE),0)</f>
        <v>2</v>
      </c>
      <c r="M118" s="69">
        <f>IFERROR(VLOOKUP($B118,[1]NUM6!$H$3:$S$157,10,FALSE),0)</f>
        <v>5</v>
      </c>
      <c r="N118" s="69">
        <f>IFERROR(VLOOKUP($B118,[1]NUM6!$H$3:$S$157,11,FALSE),0)</f>
        <v>5</v>
      </c>
      <c r="O118" s="69"/>
      <c r="P118" s="69"/>
      <c r="Q118" s="13">
        <f t="shared" si="73"/>
        <v>31</v>
      </c>
      <c r="R118" s="91">
        <f>VLOOKUP($B118,[1]DEN6!$H$3:$S$180,2,FALSE)</f>
        <v>49</v>
      </c>
      <c r="S118" s="91">
        <f>VLOOKUP($B118,[1]DEN6!$H$3:$S$180,3,FALSE)</f>
        <v>43</v>
      </c>
      <c r="T118" s="91">
        <f>VLOOKUP($B118,[1]DEN6!$H$3:$S$180,4,FALSE)</f>
        <v>20</v>
      </c>
      <c r="U118" s="91">
        <f>VLOOKUP($B118,[1]DEN6!$H$3:$S$180,5,FALSE)</f>
        <v>22</v>
      </c>
      <c r="V118" s="91">
        <f>VLOOKUP($B118,[1]DEN6!$H$3:$S$180,6,FALSE)</f>
        <v>18</v>
      </c>
      <c r="W118" s="91">
        <f>VLOOKUP($B118,[1]DEN6!$H$3:$S$180,7,FALSE)</f>
        <v>0</v>
      </c>
      <c r="X118" s="91">
        <f>VLOOKUP($B118,[1]DEN6!$H$3:$S$180,8,FALSE)</f>
        <v>57</v>
      </c>
      <c r="Y118" s="91">
        <f>VLOOKUP($B118,[1]DEN6!$H$3:$S$180,9,FALSE)</f>
        <v>75</v>
      </c>
      <c r="Z118" s="91">
        <f>VLOOKUP($B118,[1]DEN6!$H$3:$S$180,10,FALSE)</f>
        <v>62</v>
      </c>
      <c r="AA118" s="91">
        <f>VLOOKUP($B118,[1]DEN6!$H$3:$S$180,11,FALSE)</f>
        <v>102</v>
      </c>
      <c r="AB118" s="69"/>
      <c r="AC118" s="69"/>
      <c r="AD118" s="13">
        <f t="shared" si="74"/>
        <v>448</v>
      </c>
    </row>
    <row r="119" spans="1:30" ht="15" thickBot="1" x14ac:dyDescent="0.25">
      <c r="A119" s="87" t="s">
        <v>146</v>
      </c>
      <c r="B119" s="165" t="s">
        <v>143</v>
      </c>
      <c r="C119" s="56"/>
      <c r="D119" s="181"/>
      <c r="E119" s="69">
        <f>IFERROR(VLOOKUP($B119,[1]NUM6!$H$3:$S$157,2,FALSE),0)</f>
        <v>0</v>
      </c>
      <c r="F119" s="69">
        <f>IFERROR(VLOOKUP($B119,[1]NUM6!$H$3:$S$157,3,FALSE),0)</f>
        <v>1</v>
      </c>
      <c r="G119" s="69">
        <f>IFERROR(VLOOKUP($B119,[1]NUM6!$H$3:$S$157,4,FALSE),0)</f>
        <v>1</v>
      </c>
      <c r="H119" s="69">
        <f>IFERROR(VLOOKUP($B119,[1]NUM6!$H$3:$S$157,5,FALSE),0)</f>
        <v>3</v>
      </c>
      <c r="I119" s="69">
        <f>IFERROR(VLOOKUP($B119,[1]NUM6!$H$3:$S$157,6,FALSE),0)</f>
        <v>0</v>
      </c>
      <c r="J119" s="69">
        <f>IFERROR(VLOOKUP($B119,[1]NUM6!$H$3:$S$157,7,FALSE),0)</f>
        <v>1</v>
      </c>
      <c r="K119" s="69">
        <f>IFERROR(VLOOKUP($B119,[1]NUM6!$H$3:$S$157,8,FALSE),0)</f>
        <v>2</v>
      </c>
      <c r="L119" s="69">
        <f>IFERROR(VLOOKUP($B119,[1]NUM6!$H$3:$S$157,9,FALSE),0)</f>
        <v>2</v>
      </c>
      <c r="M119" s="69">
        <f>IFERROR(VLOOKUP($B119,[1]NUM6!$H$3:$S$157,10,FALSE),0)</f>
        <v>2</v>
      </c>
      <c r="N119" s="69">
        <f>IFERROR(VLOOKUP($B119,[1]NUM6!$H$3:$S$157,11,FALSE),0)</f>
        <v>0</v>
      </c>
      <c r="O119" s="69"/>
      <c r="P119" s="69"/>
      <c r="Q119" s="13">
        <f t="shared" si="73"/>
        <v>12</v>
      </c>
      <c r="R119" s="91">
        <f>VLOOKUP($B119,[1]DEN6!$H$3:$S$180,2,FALSE)</f>
        <v>26</v>
      </c>
      <c r="S119" s="91">
        <f>VLOOKUP($B119,[1]DEN6!$H$3:$S$180,3,FALSE)</f>
        <v>26</v>
      </c>
      <c r="T119" s="91">
        <f>VLOOKUP($B119,[1]DEN6!$H$3:$S$180,4,FALSE)</f>
        <v>27</v>
      </c>
      <c r="U119" s="91">
        <f>VLOOKUP($B119,[1]DEN6!$H$3:$S$180,5,FALSE)</f>
        <v>24</v>
      </c>
      <c r="V119" s="91">
        <f>VLOOKUP($B119,[1]DEN6!$H$3:$S$180,6,FALSE)</f>
        <v>36</v>
      </c>
      <c r="W119" s="91">
        <f>VLOOKUP($B119,[1]DEN6!$H$3:$S$180,7,FALSE)</f>
        <v>27</v>
      </c>
      <c r="X119" s="91">
        <f>VLOOKUP($B119,[1]DEN6!$H$3:$S$180,8,FALSE)</f>
        <v>19</v>
      </c>
      <c r="Y119" s="91">
        <f>VLOOKUP($B119,[1]DEN6!$H$3:$S$180,9,FALSE)</f>
        <v>21</v>
      </c>
      <c r="Z119" s="91">
        <f>VLOOKUP($B119,[1]DEN6!$H$3:$S$180,10,FALSE)</f>
        <v>36</v>
      </c>
      <c r="AA119" s="91">
        <f>VLOOKUP($B119,[1]DEN6!$H$3:$S$180,11,FALSE)</f>
        <v>19</v>
      </c>
      <c r="AB119" s="69"/>
      <c r="AC119" s="69"/>
      <c r="AD119" s="13">
        <f t="shared" si="74"/>
        <v>261</v>
      </c>
    </row>
    <row r="120" spans="1:30" ht="15" thickBot="1" x14ac:dyDescent="0.25">
      <c r="A120" s="87" t="s">
        <v>146</v>
      </c>
      <c r="B120" s="165" t="s">
        <v>144</v>
      </c>
      <c r="C120" s="56"/>
      <c r="D120" s="181"/>
      <c r="E120" s="69">
        <f>IFERROR(VLOOKUP($B120,[1]NUM6!$H$3:$S$157,2,FALSE),0)</f>
        <v>1</v>
      </c>
      <c r="F120" s="69">
        <f>IFERROR(VLOOKUP($B120,[1]NUM6!$H$3:$S$157,3,FALSE),0)</f>
        <v>1</v>
      </c>
      <c r="G120" s="69">
        <f>IFERROR(VLOOKUP($B120,[1]NUM6!$H$3:$S$157,4,FALSE),0)</f>
        <v>1</v>
      </c>
      <c r="H120" s="69">
        <f>IFERROR(VLOOKUP($B120,[1]NUM6!$H$3:$S$157,5,FALSE),0)</f>
        <v>5</v>
      </c>
      <c r="I120" s="69">
        <f>IFERROR(VLOOKUP($B120,[1]NUM6!$H$3:$S$157,6,FALSE),0)</f>
        <v>3</v>
      </c>
      <c r="J120" s="69">
        <f>IFERROR(VLOOKUP($B120,[1]NUM6!$H$3:$S$157,7,FALSE),0)</f>
        <v>4</v>
      </c>
      <c r="K120" s="69">
        <f>IFERROR(VLOOKUP($B120,[1]NUM6!$H$3:$S$157,8,FALSE),0)</f>
        <v>3</v>
      </c>
      <c r="L120" s="69">
        <f>IFERROR(VLOOKUP($B120,[1]NUM6!$H$3:$S$157,9,FALSE),0)</f>
        <v>0</v>
      </c>
      <c r="M120" s="69">
        <f>IFERROR(VLOOKUP($B120,[1]NUM6!$H$3:$S$157,10,FALSE),0)</f>
        <v>3</v>
      </c>
      <c r="N120" s="69">
        <f>IFERROR(VLOOKUP($B120,[1]NUM6!$H$3:$S$157,11,FALSE),0)</f>
        <v>0</v>
      </c>
      <c r="O120" s="69"/>
      <c r="P120" s="69"/>
      <c r="Q120" s="13">
        <f t="shared" si="73"/>
        <v>21</v>
      </c>
      <c r="R120" s="91">
        <f>VLOOKUP($B120,[1]DEN6!$H$3:$S$180,2,FALSE)</f>
        <v>54</v>
      </c>
      <c r="S120" s="91">
        <f>VLOOKUP($B120,[1]DEN6!$H$3:$S$180,3,FALSE)</f>
        <v>16</v>
      </c>
      <c r="T120" s="91">
        <f>VLOOKUP($B120,[1]DEN6!$H$3:$S$180,4,FALSE)</f>
        <v>33</v>
      </c>
      <c r="U120" s="91">
        <f>VLOOKUP($B120,[1]DEN6!$H$3:$S$180,5,FALSE)</f>
        <v>51</v>
      </c>
      <c r="V120" s="91">
        <f>VLOOKUP($B120,[1]DEN6!$H$3:$S$180,6,FALSE)</f>
        <v>13</v>
      </c>
      <c r="W120" s="91">
        <f>VLOOKUP($B120,[1]DEN6!$H$3:$S$180,7,FALSE)</f>
        <v>37</v>
      </c>
      <c r="X120" s="91">
        <f>VLOOKUP($B120,[1]DEN6!$H$3:$S$180,8,FALSE)</f>
        <v>42</v>
      </c>
      <c r="Y120" s="91">
        <f>VLOOKUP($B120,[1]DEN6!$H$3:$S$180,9,FALSE)</f>
        <v>39</v>
      </c>
      <c r="Z120" s="91">
        <f>VLOOKUP($B120,[1]DEN6!$H$3:$S$180,10,FALSE)</f>
        <v>41</v>
      </c>
      <c r="AA120" s="91">
        <f>VLOOKUP($B120,[1]DEN6!$H$3:$S$180,11,FALSE)</f>
        <v>39</v>
      </c>
      <c r="AB120" s="69"/>
      <c r="AC120" s="69"/>
      <c r="AD120" s="13">
        <f t="shared" si="74"/>
        <v>365</v>
      </c>
    </row>
    <row r="121" spans="1:30" ht="15" thickBot="1" x14ac:dyDescent="0.25">
      <c r="A121" s="87" t="s">
        <v>146</v>
      </c>
      <c r="B121" s="165" t="s">
        <v>145</v>
      </c>
      <c r="C121" s="56"/>
      <c r="D121" s="181"/>
      <c r="E121" s="69">
        <f>IFERROR(VLOOKUP($B121,[1]NUM6!$H$3:$S$157,2,FALSE),0)</f>
        <v>5</v>
      </c>
      <c r="F121" s="69">
        <f>IFERROR(VLOOKUP($B121,[1]NUM6!$H$3:$S$157,3,FALSE),0)</f>
        <v>3</v>
      </c>
      <c r="G121" s="69">
        <f>IFERROR(VLOOKUP($B121,[1]NUM6!$H$3:$S$157,4,FALSE),0)</f>
        <v>0</v>
      </c>
      <c r="H121" s="69">
        <f>IFERROR(VLOOKUP($B121,[1]NUM6!$H$3:$S$157,5,FALSE),0)</f>
        <v>4</v>
      </c>
      <c r="I121" s="69">
        <f>IFERROR(VLOOKUP($B121,[1]NUM6!$H$3:$S$157,6,FALSE),0)</f>
        <v>0</v>
      </c>
      <c r="J121" s="69">
        <f>IFERROR(VLOOKUP($B121,[1]NUM6!$H$3:$S$157,7,FALSE),0)</f>
        <v>6</v>
      </c>
      <c r="K121" s="69">
        <f>IFERROR(VLOOKUP($B121,[1]NUM6!$H$3:$S$157,8,FALSE),0)</f>
        <v>1</v>
      </c>
      <c r="L121" s="69">
        <f>IFERROR(VLOOKUP($B121,[1]NUM6!$H$3:$S$157,9,FALSE),0)</f>
        <v>0</v>
      </c>
      <c r="M121" s="69">
        <f>IFERROR(VLOOKUP($B121,[1]NUM6!$H$3:$S$157,10,FALSE),0)</f>
        <v>0</v>
      </c>
      <c r="N121" s="69">
        <f>IFERROR(VLOOKUP($B121,[1]NUM6!$H$3:$S$157,11,FALSE),0)</f>
        <v>0</v>
      </c>
      <c r="O121" s="69"/>
      <c r="P121" s="69"/>
      <c r="Q121" s="13">
        <f t="shared" si="73"/>
        <v>19</v>
      </c>
      <c r="R121" s="91">
        <f>VLOOKUP($B121,[1]DEN6!$H$3:$S$180,2,FALSE)</f>
        <v>27</v>
      </c>
      <c r="S121" s="91">
        <f>VLOOKUP($B121,[1]DEN6!$H$3:$S$180,3,FALSE)</f>
        <v>36</v>
      </c>
      <c r="T121" s="91">
        <f>VLOOKUP($B121,[1]DEN6!$H$3:$S$180,4,FALSE)</f>
        <v>20</v>
      </c>
      <c r="U121" s="91">
        <f>VLOOKUP($B121,[1]DEN6!$H$3:$S$180,5,FALSE)</f>
        <v>51</v>
      </c>
      <c r="V121" s="91">
        <f>VLOOKUP($B121,[1]DEN6!$H$3:$S$180,6,FALSE)</f>
        <v>18</v>
      </c>
      <c r="W121" s="91">
        <f>VLOOKUP($B121,[1]DEN6!$H$3:$S$180,7,FALSE)</f>
        <v>0</v>
      </c>
      <c r="X121" s="91">
        <f>VLOOKUP($B121,[1]DEN6!$H$3:$S$180,8,FALSE)</f>
        <v>0</v>
      </c>
      <c r="Y121" s="91">
        <f>VLOOKUP($B121,[1]DEN6!$H$3:$S$180,9,FALSE)</f>
        <v>30</v>
      </c>
      <c r="Z121" s="91">
        <f>VLOOKUP($B121,[1]DEN6!$H$3:$S$180,10,FALSE)</f>
        <v>16</v>
      </c>
      <c r="AA121" s="91">
        <f>VLOOKUP($B121,[1]DEN6!$H$3:$S$180,11,FALSE)</f>
        <v>89</v>
      </c>
      <c r="AB121" s="69"/>
      <c r="AC121" s="69"/>
      <c r="AD121" s="13">
        <f t="shared" si="74"/>
        <v>287</v>
      </c>
    </row>
    <row r="122" spans="1:30" ht="15" thickBot="1" x14ac:dyDescent="0.25">
      <c r="A122" s="333" t="s">
        <v>181</v>
      </c>
      <c r="B122" s="334"/>
      <c r="C122" s="250">
        <f>Metas!J86/D122</f>
        <v>1.6554667791991002</v>
      </c>
      <c r="D122" s="15">
        <f>+Q122/AD122</f>
        <v>6.0433989048874467E-2</v>
      </c>
      <c r="E122" s="48">
        <f>SUM(E110:E121)</f>
        <v>28</v>
      </c>
      <c r="F122" s="48">
        <f t="shared" ref="F122:P122" si="75">SUM(F110:F121)</f>
        <v>30</v>
      </c>
      <c r="G122" s="48">
        <f t="shared" si="75"/>
        <v>34</v>
      </c>
      <c r="H122" s="48">
        <f t="shared" si="75"/>
        <v>45</v>
      </c>
      <c r="I122" s="48">
        <f t="shared" ref="I122:J122" si="76">SUM(I110:I121)</f>
        <v>15</v>
      </c>
      <c r="J122" s="48">
        <f t="shared" si="76"/>
        <v>37</v>
      </c>
      <c r="K122" s="48">
        <f t="shared" ref="K122:L122" si="77">SUM(K110:K121)</f>
        <v>32</v>
      </c>
      <c r="L122" s="48">
        <f t="shared" si="77"/>
        <v>25</v>
      </c>
      <c r="M122" s="48">
        <f t="shared" ref="M122:N122" si="78">SUM(M110:M121)</f>
        <v>34</v>
      </c>
      <c r="N122" s="48">
        <f t="shared" si="78"/>
        <v>18</v>
      </c>
      <c r="O122" s="48">
        <f t="shared" si="75"/>
        <v>0</v>
      </c>
      <c r="P122" s="48">
        <f t="shared" si="75"/>
        <v>0</v>
      </c>
      <c r="Q122" s="10">
        <f>SUM(Q110:Q121)</f>
        <v>298</v>
      </c>
      <c r="R122" s="48">
        <f t="shared" ref="R122:AC122" si="79">SUM(R110:R121)</f>
        <v>577</v>
      </c>
      <c r="S122" s="48">
        <f t="shared" si="79"/>
        <v>456</v>
      </c>
      <c r="T122" s="48">
        <f t="shared" si="79"/>
        <v>470</v>
      </c>
      <c r="U122" s="48">
        <f t="shared" si="79"/>
        <v>522</v>
      </c>
      <c r="V122" s="48">
        <f t="shared" ref="V122:W122" si="80">SUM(V110:V121)</f>
        <v>285</v>
      </c>
      <c r="W122" s="48">
        <f t="shared" si="80"/>
        <v>302</v>
      </c>
      <c r="X122" s="48">
        <f t="shared" ref="X122:Y122" si="81">SUM(X110:X121)</f>
        <v>422</v>
      </c>
      <c r="Y122" s="48">
        <f t="shared" si="81"/>
        <v>503</v>
      </c>
      <c r="Z122" s="48">
        <f t="shared" ref="Z122:AA122" si="82">SUM(Z110:Z121)</f>
        <v>608</v>
      </c>
      <c r="AA122" s="48">
        <f t="shared" si="82"/>
        <v>786</v>
      </c>
      <c r="AB122" s="48">
        <f t="shared" si="79"/>
        <v>0</v>
      </c>
      <c r="AC122" s="48">
        <f t="shared" si="79"/>
        <v>0</v>
      </c>
      <c r="AD122" s="10">
        <f>SUM(AD110:AD121)</f>
        <v>4931</v>
      </c>
    </row>
    <row r="123" spans="1:30" ht="15" thickBot="1" x14ac:dyDescent="0.25">
      <c r="A123" s="87" t="s">
        <v>160</v>
      </c>
      <c r="B123" s="165" t="s">
        <v>147</v>
      </c>
      <c r="C123" s="56"/>
      <c r="D123" s="181"/>
      <c r="E123" s="91">
        <f>IFERROR(VLOOKUP($B123,[1]NUM6!$H$3:$S$157,2,FALSE),0)</f>
        <v>0</v>
      </c>
      <c r="F123" s="91">
        <f>IFERROR(VLOOKUP($B123,[1]NUM6!$H$3:$S$157,3,FALSE),0)</f>
        <v>102</v>
      </c>
      <c r="G123" s="91">
        <f>IFERROR(VLOOKUP($B123,[1]NUM6!$H$3:$S$157,4,FALSE),0)</f>
        <v>100</v>
      </c>
      <c r="H123" s="91">
        <f>IFERROR(VLOOKUP($B123,[1]NUM6!$H$3:$S$157,5,FALSE),0)</f>
        <v>72</v>
      </c>
      <c r="I123" s="91">
        <f>IFERROR(VLOOKUP($B123,[1]NUM6!$H$3:$S$157,6,FALSE),0)</f>
        <v>77</v>
      </c>
      <c r="J123" s="91">
        <f>IFERROR(VLOOKUP($B123,[1]NUM6!$H$3:$S$157,7,FALSE),0)</f>
        <v>56</v>
      </c>
      <c r="K123" s="91">
        <f>IFERROR(VLOOKUP($B123,[1]NUM6!$H$3:$S$157,8,FALSE),0)</f>
        <v>77</v>
      </c>
      <c r="L123" s="91">
        <f>IFERROR(VLOOKUP($B123,[1]NUM6!$H$3:$S$157,9,FALSE),0)</f>
        <v>131</v>
      </c>
      <c r="M123" s="91">
        <f>IFERROR(VLOOKUP($B123,[1]NUM6!$H$3:$S$157,10,FALSE),0)</f>
        <v>92</v>
      </c>
      <c r="N123" s="91">
        <f>IFERROR(VLOOKUP($B123,[1]NUM6!$H$3:$S$157,11,FALSE),0)</f>
        <v>53</v>
      </c>
      <c r="O123" s="69"/>
      <c r="P123" s="69"/>
      <c r="Q123" s="13">
        <f t="shared" ref="Q123:Q135" si="83">SUM(E123:P123)</f>
        <v>760</v>
      </c>
      <c r="R123" s="91">
        <f>VLOOKUP($B123,[1]DEN6!$H$3:$S$180,2,FALSE)</f>
        <v>508</v>
      </c>
      <c r="S123" s="91">
        <f>VLOOKUP($B123,[1]DEN6!$H$3:$S$180,3,FALSE)</f>
        <v>987</v>
      </c>
      <c r="T123" s="91">
        <f>VLOOKUP($B123,[1]DEN6!$H$3:$S$180,4,FALSE)</f>
        <v>1004</v>
      </c>
      <c r="U123" s="91">
        <f>VLOOKUP($B123,[1]DEN6!$H$3:$S$180,5,FALSE)</f>
        <v>742</v>
      </c>
      <c r="V123" s="91">
        <f>VLOOKUP($B123,[1]DEN6!$H$3:$S$180,6,FALSE)</f>
        <v>680</v>
      </c>
      <c r="W123" s="91">
        <f>VLOOKUP($B123,[1]DEN6!$H$3:$S$180,7,FALSE)</f>
        <v>903</v>
      </c>
      <c r="X123" s="91">
        <f>VLOOKUP($B123,[1]DEN6!$H$3:$S$180,8,FALSE)</f>
        <v>938</v>
      </c>
      <c r="Y123" s="91">
        <f>VLOOKUP($B123,[1]DEN6!$H$3:$S$180,9,FALSE)</f>
        <v>1056</v>
      </c>
      <c r="Z123" s="91">
        <f>VLOOKUP($B123,[1]DEN6!$H$3:$S$180,10,FALSE)</f>
        <v>865</v>
      </c>
      <c r="AA123" s="91">
        <f>VLOOKUP($B123,[1]DEN6!$H$3:$S$180,11,FALSE)</f>
        <v>992</v>
      </c>
      <c r="AB123" s="69"/>
      <c r="AC123" s="69"/>
      <c r="AD123" s="13">
        <f t="shared" ref="AD123:AD135" si="84">SUM(R123:AC123)</f>
        <v>8675</v>
      </c>
    </row>
    <row r="124" spans="1:30" ht="15" thickBot="1" x14ac:dyDescent="0.25">
      <c r="A124" s="87" t="s">
        <v>160</v>
      </c>
      <c r="B124" s="165" t="s">
        <v>148</v>
      </c>
      <c r="C124" s="56"/>
      <c r="D124" s="181"/>
      <c r="E124" s="91">
        <f>IFERROR(VLOOKUP($B124,[1]NUM6!$H$3:$S$157,2,FALSE),0)</f>
        <v>25</v>
      </c>
      <c r="F124" s="91">
        <f>IFERROR(VLOOKUP($B124,[1]NUM6!$H$3:$S$157,3,FALSE),0)</f>
        <v>10</v>
      </c>
      <c r="G124" s="91">
        <f>IFERROR(VLOOKUP($B124,[1]NUM6!$H$3:$S$157,4,FALSE),0)</f>
        <v>55</v>
      </c>
      <c r="H124" s="91">
        <f>IFERROR(VLOOKUP($B124,[1]NUM6!$H$3:$S$157,5,FALSE),0)</f>
        <v>31</v>
      </c>
      <c r="I124" s="91">
        <f>IFERROR(VLOOKUP($B124,[1]NUM6!$H$3:$S$157,6,FALSE),0)</f>
        <v>56</v>
      </c>
      <c r="J124" s="91">
        <f>IFERROR(VLOOKUP($B124,[1]NUM6!$H$3:$S$157,7,FALSE),0)</f>
        <v>36</v>
      </c>
      <c r="K124" s="91">
        <f>IFERROR(VLOOKUP($B124,[1]NUM6!$H$3:$S$157,8,FALSE),0)</f>
        <v>21</v>
      </c>
      <c r="L124" s="91">
        <f>IFERROR(VLOOKUP($B124,[1]NUM6!$H$3:$S$157,9,FALSE),0)</f>
        <v>40</v>
      </c>
      <c r="M124" s="91">
        <f>IFERROR(VLOOKUP($B124,[1]NUM6!$H$3:$S$157,10,FALSE),0)</f>
        <v>46</v>
      </c>
      <c r="N124" s="91">
        <f>IFERROR(VLOOKUP($B124,[1]NUM6!$H$3:$S$157,11,FALSE),0)</f>
        <v>15</v>
      </c>
      <c r="O124" s="69"/>
      <c r="P124" s="69"/>
      <c r="Q124" s="13">
        <f t="shared" si="83"/>
        <v>335</v>
      </c>
      <c r="R124" s="91">
        <f>VLOOKUP($B124,[1]DEN6!$H$3:$S$180,2,FALSE)</f>
        <v>276</v>
      </c>
      <c r="S124" s="91">
        <f>VLOOKUP($B124,[1]DEN6!$H$3:$S$180,3,FALSE)</f>
        <v>408</v>
      </c>
      <c r="T124" s="91">
        <f>VLOOKUP($B124,[1]DEN6!$H$3:$S$180,4,FALSE)</f>
        <v>536</v>
      </c>
      <c r="U124" s="91">
        <f>VLOOKUP($B124,[1]DEN6!$H$3:$S$180,5,FALSE)</f>
        <v>387</v>
      </c>
      <c r="V124" s="91">
        <f>VLOOKUP($B124,[1]DEN6!$H$3:$S$180,6,FALSE)</f>
        <v>572</v>
      </c>
      <c r="W124" s="91">
        <f>VLOOKUP($B124,[1]DEN6!$H$3:$S$180,7,FALSE)</f>
        <v>275</v>
      </c>
      <c r="X124" s="91">
        <f>VLOOKUP($B124,[1]DEN6!$H$3:$S$180,8,FALSE)</f>
        <v>756</v>
      </c>
      <c r="Y124" s="91">
        <f>VLOOKUP($B124,[1]DEN6!$H$3:$S$180,9,FALSE)</f>
        <v>502</v>
      </c>
      <c r="Z124" s="91">
        <f>VLOOKUP($B124,[1]DEN6!$H$3:$S$180,10,FALSE)</f>
        <v>392</v>
      </c>
      <c r="AA124" s="91">
        <f>VLOOKUP($B124,[1]DEN6!$H$3:$S$180,11,FALSE)</f>
        <v>204</v>
      </c>
      <c r="AB124" s="69"/>
      <c r="AC124" s="69"/>
      <c r="AD124" s="13">
        <f t="shared" si="84"/>
        <v>4308</v>
      </c>
    </row>
    <row r="125" spans="1:30" ht="15" thickBot="1" x14ac:dyDescent="0.25">
      <c r="A125" s="87" t="s">
        <v>160</v>
      </c>
      <c r="B125" s="165" t="s">
        <v>149</v>
      </c>
      <c r="C125" s="56"/>
      <c r="D125" s="181"/>
      <c r="E125" s="91">
        <f>IFERROR(VLOOKUP($B125,[1]NUM6!$H$3:$S$157,2,FALSE),0)</f>
        <v>19</v>
      </c>
      <c r="F125" s="91">
        <f>IFERROR(VLOOKUP($B125,[1]NUM6!$H$3:$S$157,3,FALSE),0)</f>
        <v>16</v>
      </c>
      <c r="G125" s="91">
        <f>IFERROR(VLOOKUP($B125,[1]NUM6!$H$3:$S$157,4,FALSE),0)</f>
        <v>49</v>
      </c>
      <c r="H125" s="91">
        <f>IFERROR(VLOOKUP($B125,[1]NUM6!$H$3:$S$157,5,FALSE),0)</f>
        <v>21</v>
      </c>
      <c r="I125" s="91">
        <f>IFERROR(VLOOKUP($B125,[1]NUM6!$H$3:$S$157,6,FALSE),0)</f>
        <v>28</v>
      </c>
      <c r="J125" s="91">
        <f>IFERROR(VLOOKUP($B125,[1]NUM6!$H$3:$S$157,7,FALSE),0)</f>
        <v>21</v>
      </c>
      <c r="K125" s="91">
        <f>IFERROR(VLOOKUP($B125,[1]NUM6!$H$3:$S$157,8,FALSE),0)</f>
        <v>18</v>
      </c>
      <c r="L125" s="91">
        <f>IFERROR(VLOOKUP($B125,[1]NUM6!$H$3:$S$157,9,FALSE),0)</f>
        <v>18</v>
      </c>
      <c r="M125" s="91">
        <f>IFERROR(VLOOKUP($B125,[1]NUM6!$H$3:$S$157,10,FALSE),0)</f>
        <v>0</v>
      </c>
      <c r="N125" s="91">
        <f>IFERROR(VLOOKUP($B125,[1]NUM6!$H$3:$S$157,11,FALSE),0)</f>
        <v>25</v>
      </c>
      <c r="O125" s="69"/>
      <c r="P125" s="69"/>
      <c r="Q125" s="13">
        <f t="shared" si="83"/>
        <v>215</v>
      </c>
      <c r="R125" s="91">
        <f>VLOOKUP($B125,[1]DEN6!$H$3:$S$180,2,FALSE)</f>
        <v>176</v>
      </c>
      <c r="S125" s="91">
        <f>VLOOKUP($B125,[1]DEN6!$H$3:$S$180,3,FALSE)</f>
        <v>141</v>
      </c>
      <c r="T125" s="91">
        <f>VLOOKUP($B125,[1]DEN6!$H$3:$S$180,4,FALSE)</f>
        <v>203</v>
      </c>
      <c r="U125" s="91">
        <f>VLOOKUP($B125,[1]DEN6!$H$3:$S$180,5,FALSE)</f>
        <v>138</v>
      </c>
      <c r="V125" s="91">
        <f>VLOOKUP($B125,[1]DEN6!$H$3:$S$180,6,FALSE)</f>
        <v>277</v>
      </c>
      <c r="W125" s="91">
        <f>VLOOKUP($B125,[1]DEN6!$H$3:$S$180,7,FALSE)</f>
        <v>266</v>
      </c>
      <c r="X125" s="91">
        <f>VLOOKUP($B125,[1]DEN6!$H$3:$S$180,8,FALSE)</f>
        <v>213</v>
      </c>
      <c r="Y125" s="91">
        <f>VLOOKUP($B125,[1]DEN6!$H$3:$S$180,9,FALSE)</f>
        <v>294</v>
      </c>
      <c r="Z125" s="91">
        <f>VLOOKUP($B125,[1]DEN6!$H$3:$S$180,10,FALSE)</f>
        <v>277</v>
      </c>
      <c r="AA125" s="91">
        <f>VLOOKUP($B125,[1]DEN6!$H$3:$S$180,11,FALSE)</f>
        <v>187</v>
      </c>
      <c r="AB125" s="69"/>
      <c r="AC125" s="69"/>
      <c r="AD125" s="13">
        <f t="shared" si="84"/>
        <v>2172</v>
      </c>
    </row>
    <row r="126" spans="1:30" ht="15" thickBot="1" x14ac:dyDescent="0.25">
      <c r="A126" s="87" t="s">
        <v>160</v>
      </c>
      <c r="B126" s="165" t="s">
        <v>150</v>
      </c>
      <c r="C126" s="56"/>
      <c r="D126" s="181"/>
      <c r="E126" s="91">
        <f>IFERROR(VLOOKUP($B126,[1]NUM6!$H$3:$S$157,2,FALSE),0)</f>
        <v>0</v>
      </c>
      <c r="F126" s="91">
        <f>IFERROR(VLOOKUP($B126,[1]NUM6!$H$3:$S$157,3,FALSE),0)</f>
        <v>46</v>
      </c>
      <c r="G126" s="91">
        <f>IFERROR(VLOOKUP($B126,[1]NUM6!$H$3:$S$157,4,FALSE),0)</f>
        <v>34</v>
      </c>
      <c r="H126" s="91">
        <f>IFERROR(VLOOKUP($B126,[1]NUM6!$H$3:$S$157,5,FALSE),0)</f>
        <v>40</v>
      </c>
      <c r="I126" s="91">
        <f>IFERROR(VLOOKUP($B126,[1]NUM6!$H$3:$S$157,6,FALSE),0)</f>
        <v>78</v>
      </c>
      <c r="J126" s="91">
        <f>IFERROR(VLOOKUP($B126,[1]NUM6!$H$3:$S$157,7,FALSE),0)</f>
        <v>47</v>
      </c>
      <c r="K126" s="91">
        <f>IFERROR(VLOOKUP($B126,[1]NUM6!$H$3:$S$157,8,FALSE),0)</f>
        <v>63</v>
      </c>
      <c r="L126" s="91">
        <f>IFERROR(VLOOKUP($B126,[1]NUM6!$H$3:$S$157,9,FALSE),0)</f>
        <v>138</v>
      </c>
      <c r="M126" s="91">
        <f>IFERROR(VLOOKUP($B126,[1]NUM6!$H$3:$S$157,10,FALSE),0)</f>
        <v>86</v>
      </c>
      <c r="N126" s="91">
        <f>IFERROR(VLOOKUP($B126,[1]NUM6!$H$3:$S$157,11,FALSE),0)</f>
        <v>32</v>
      </c>
      <c r="O126" s="69"/>
      <c r="P126" s="69"/>
      <c r="Q126" s="13">
        <f t="shared" si="83"/>
        <v>564</v>
      </c>
      <c r="R126" s="91">
        <f>VLOOKUP($B126,[1]DEN6!$H$3:$S$180,2,FALSE)</f>
        <v>480</v>
      </c>
      <c r="S126" s="91">
        <f>VLOOKUP($B126,[1]DEN6!$H$3:$S$180,3,FALSE)</f>
        <v>576</v>
      </c>
      <c r="T126" s="91">
        <f>VLOOKUP($B126,[1]DEN6!$H$3:$S$180,4,FALSE)</f>
        <v>763</v>
      </c>
      <c r="U126" s="91">
        <f>VLOOKUP($B126,[1]DEN6!$H$3:$S$180,5,FALSE)</f>
        <v>636</v>
      </c>
      <c r="V126" s="91">
        <f>VLOOKUP($B126,[1]DEN6!$H$3:$S$180,6,FALSE)</f>
        <v>751</v>
      </c>
      <c r="W126" s="91">
        <f>VLOOKUP($B126,[1]DEN6!$H$3:$S$180,7,FALSE)</f>
        <v>617</v>
      </c>
      <c r="X126" s="91">
        <f>VLOOKUP($B126,[1]DEN6!$H$3:$S$180,8,FALSE)</f>
        <v>871</v>
      </c>
      <c r="Y126" s="91">
        <f>VLOOKUP($B126,[1]DEN6!$H$3:$S$180,9,FALSE)</f>
        <v>1078</v>
      </c>
      <c r="Z126" s="91">
        <f>VLOOKUP($B126,[1]DEN6!$H$3:$S$180,10,FALSE)</f>
        <v>771</v>
      </c>
      <c r="AA126" s="91">
        <f>VLOOKUP($B126,[1]DEN6!$H$3:$S$180,11,FALSE)</f>
        <v>502</v>
      </c>
      <c r="AB126" s="69"/>
      <c r="AC126" s="69"/>
      <c r="AD126" s="13">
        <f t="shared" si="84"/>
        <v>7045</v>
      </c>
    </row>
    <row r="127" spans="1:30" ht="15" thickBot="1" x14ac:dyDescent="0.25">
      <c r="A127" s="87" t="s">
        <v>160</v>
      </c>
      <c r="B127" s="165" t="s">
        <v>151</v>
      </c>
      <c r="C127" s="56"/>
      <c r="D127" s="181"/>
      <c r="E127" s="91">
        <f>IFERROR(VLOOKUP($B127,[1]NUM6!$H$3:$S$157,2,FALSE),0)</f>
        <v>0</v>
      </c>
      <c r="F127" s="91">
        <f>IFERROR(VLOOKUP($B127,[1]NUM6!$H$3:$S$157,3,FALSE),0)</f>
        <v>0</v>
      </c>
      <c r="G127" s="91">
        <f>IFERROR(VLOOKUP($B127,[1]NUM6!$H$3:$S$157,4,FALSE),0)</f>
        <v>0</v>
      </c>
      <c r="H127" s="91">
        <f>IFERROR(VLOOKUP($B127,[1]NUM6!$H$3:$S$157,5,FALSE),0)</f>
        <v>0</v>
      </c>
      <c r="I127" s="91">
        <f>IFERROR(VLOOKUP($B127,[1]NUM6!$H$3:$S$157,6,FALSE),0)</f>
        <v>0</v>
      </c>
      <c r="J127" s="91">
        <f>IFERROR(VLOOKUP($B127,[1]NUM6!$H$3:$S$157,7,FALSE),0)</f>
        <v>0</v>
      </c>
      <c r="K127" s="91">
        <f>IFERROR(VLOOKUP($B127,[1]NUM6!$H$3:$S$157,8,FALSE),0)</f>
        <v>0</v>
      </c>
      <c r="L127" s="91">
        <f>IFERROR(VLOOKUP($B127,[1]NUM6!$H$3:$S$157,9,FALSE),0)</f>
        <v>0</v>
      </c>
      <c r="M127" s="91">
        <f>IFERROR(VLOOKUP($B127,[1]NUM6!$H$3:$S$157,10,FALSE),0)</f>
        <v>0</v>
      </c>
      <c r="N127" s="91">
        <f>IFERROR(VLOOKUP($B127,[1]NUM6!$H$3:$S$157,11,FALSE),0)</f>
        <v>0</v>
      </c>
      <c r="O127" s="69"/>
      <c r="P127" s="69"/>
      <c r="Q127" s="13">
        <f t="shared" si="83"/>
        <v>0</v>
      </c>
      <c r="R127" s="91">
        <f>VLOOKUP($B127,[1]DEN6!$H$3:$S$180,2,FALSE)</f>
        <v>154</v>
      </c>
      <c r="S127" s="91">
        <f>VLOOKUP($B127,[1]DEN6!$H$3:$S$180,3,FALSE)</f>
        <v>63</v>
      </c>
      <c r="T127" s="91">
        <f>VLOOKUP($B127,[1]DEN6!$H$3:$S$180,4,FALSE)</f>
        <v>56</v>
      </c>
      <c r="U127" s="91">
        <f>VLOOKUP($B127,[1]DEN6!$H$3:$S$180,5,FALSE)</f>
        <v>13</v>
      </c>
      <c r="V127" s="91">
        <f>VLOOKUP($B127,[1]DEN6!$H$3:$S$180,6,FALSE)</f>
        <v>71</v>
      </c>
      <c r="W127" s="91">
        <f>VLOOKUP($B127,[1]DEN6!$H$3:$S$180,7,FALSE)</f>
        <v>49</v>
      </c>
      <c r="X127" s="91">
        <f>VLOOKUP($B127,[1]DEN6!$H$3:$S$180,8,FALSE)</f>
        <v>65</v>
      </c>
      <c r="Y127" s="91">
        <f>VLOOKUP($B127,[1]DEN6!$H$3:$S$180,9,FALSE)</f>
        <v>27</v>
      </c>
      <c r="Z127" s="91">
        <f>VLOOKUP($B127,[1]DEN6!$H$3:$S$180,10,FALSE)</f>
        <v>24</v>
      </c>
      <c r="AA127" s="91">
        <f>VLOOKUP($B127,[1]DEN6!$H$3:$S$180,11,FALSE)</f>
        <v>44</v>
      </c>
      <c r="AB127" s="69"/>
      <c r="AC127" s="69"/>
      <c r="AD127" s="13">
        <f t="shared" si="84"/>
        <v>566</v>
      </c>
    </row>
    <row r="128" spans="1:30" ht="15" thickBot="1" x14ac:dyDescent="0.25">
      <c r="A128" s="87" t="s">
        <v>160</v>
      </c>
      <c r="B128" s="165" t="s">
        <v>152</v>
      </c>
      <c r="C128" s="56"/>
      <c r="D128" s="181"/>
      <c r="E128" s="91">
        <f>IFERROR(VLOOKUP($B128,[1]NUM6!$H$3:$S$157,2,FALSE),0)</f>
        <v>0</v>
      </c>
      <c r="F128" s="91">
        <f>IFERROR(VLOOKUP($B128,[1]NUM6!$H$3:$S$157,3,FALSE),0)</f>
        <v>0</v>
      </c>
      <c r="G128" s="91">
        <f>IFERROR(VLOOKUP($B128,[1]NUM6!$H$3:$S$157,4,FALSE),0)</f>
        <v>0</v>
      </c>
      <c r="H128" s="91">
        <f>IFERROR(VLOOKUP($B128,[1]NUM6!$H$3:$S$157,5,FALSE),0)</f>
        <v>0</v>
      </c>
      <c r="I128" s="91">
        <f>IFERROR(VLOOKUP($B128,[1]NUM6!$H$3:$S$157,6,FALSE),0)</f>
        <v>0</v>
      </c>
      <c r="J128" s="91">
        <f>IFERROR(VLOOKUP($B128,[1]NUM6!$H$3:$S$157,7,FALSE),0)</f>
        <v>0</v>
      </c>
      <c r="K128" s="91">
        <f>IFERROR(VLOOKUP($B128,[1]NUM6!$H$3:$S$157,8,FALSE),0)</f>
        <v>0</v>
      </c>
      <c r="L128" s="91">
        <f>IFERROR(VLOOKUP($B128,[1]NUM6!$H$3:$S$157,9,FALSE),0)</f>
        <v>0</v>
      </c>
      <c r="M128" s="91">
        <f>IFERROR(VLOOKUP($B128,[1]NUM6!$H$3:$S$157,10,FALSE),0)</f>
        <v>0</v>
      </c>
      <c r="N128" s="91">
        <f>IFERROR(VLOOKUP($B128,[1]NUM6!$H$3:$S$157,11,FALSE),0)</f>
        <v>0</v>
      </c>
      <c r="O128" s="69"/>
      <c r="P128" s="69"/>
      <c r="Q128" s="13">
        <f t="shared" si="83"/>
        <v>0</v>
      </c>
      <c r="R128" s="91">
        <f>VLOOKUP($B128,[1]DEN6!$H$3:$S$180,2,FALSE)</f>
        <v>54</v>
      </c>
      <c r="S128" s="91">
        <f>VLOOKUP($B128,[1]DEN6!$H$3:$S$180,3,FALSE)</f>
        <v>25</v>
      </c>
      <c r="T128" s="91">
        <f>VLOOKUP($B128,[1]DEN6!$H$3:$S$180,4,FALSE)</f>
        <v>38</v>
      </c>
      <c r="U128" s="91">
        <f>VLOOKUP($B128,[1]DEN6!$H$3:$S$180,5,FALSE)</f>
        <v>0</v>
      </c>
      <c r="V128" s="91">
        <f>VLOOKUP($B128,[1]DEN6!$H$3:$S$180,6,FALSE)</f>
        <v>41</v>
      </c>
      <c r="W128" s="91">
        <f>VLOOKUP($B128,[1]DEN6!$H$3:$S$180,7,FALSE)</f>
        <v>54</v>
      </c>
      <c r="X128" s="91">
        <f>VLOOKUP($B128,[1]DEN6!$H$3:$S$180,8,FALSE)</f>
        <v>0</v>
      </c>
      <c r="Y128" s="91">
        <f>VLOOKUP($B128,[1]DEN6!$H$3:$S$180,9,FALSE)</f>
        <v>35</v>
      </c>
      <c r="Z128" s="91">
        <f>VLOOKUP($B128,[1]DEN6!$H$3:$S$180,10,FALSE)</f>
        <v>30</v>
      </c>
      <c r="AA128" s="91">
        <f>VLOOKUP($B128,[1]DEN6!$H$3:$S$180,11,FALSE)</f>
        <v>13</v>
      </c>
      <c r="AB128" s="69"/>
      <c r="AC128" s="69"/>
      <c r="AD128" s="13">
        <f t="shared" si="84"/>
        <v>290</v>
      </c>
    </row>
    <row r="129" spans="1:30" ht="15" thickBot="1" x14ac:dyDescent="0.25">
      <c r="A129" s="87" t="s">
        <v>160</v>
      </c>
      <c r="B129" s="165" t="s">
        <v>153</v>
      </c>
      <c r="C129" s="56"/>
      <c r="D129" s="181"/>
      <c r="E129" s="91">
        <f>IFERROR(VLOOKUP($B129,[1]NUM6!$H$3:$S$157,2,FALSE),0)</f>
        <v>0</v>
      </c>
      <c r="F129" s="91">
        <f>IFERROR(VLOOKUP($B129,[1]NUM6!$H$3:$S$157,3,FALSE),0)</f>
        <v>0</v>
      </c>
      <c r="G129" s="91">
        <f>IFERROR(VLOOKUP($B129,[1]NUM6!$H$3:$S$157,4,FALSE),0)</f>
        <v>0</v>
      </c>
      <c r="H129" s="91">
        <f>IFERROR(VLOOKUP($B129,[1]NUM6!$H$3:$S$157,5,FALSE),0)</f>
        <v>0</v>
      </c>
      <c r="I129" s="91">
        <f>IFERROR(VLOOKUP($B129,[1]NUM6!$H$3:$S$157,6,FALSE),0)</f>
        <v>0</v>
      </c>
      <c r="J129" s="91">
        <f>IFERROR(VLOOKUP($B129,[1]NUM6!$H$3:$S$157,7,FALSE),0)</f>
        <v>0</v>
      </c>
      <c r="K129" s="91">
        <f>IFERROR(VLOOKUP($B129,[1]NUM6!$H$3:$S$157,8,FALSE),0)</f>
        <v>0</v>
      </c>
      <c r="L129" s="91">
        <f>IFERROR(VLOOKUP($B129,[1]NUM6!$H$3:$S$157,9,FALSE),0)</f>
        <v>0</v>
      </c>
      <c r="M129" s="91">
        <f>IFERROR(VLOOKUP($B129,[1]NUM6!$H$3:$S$157,10,FALSE),0)</f>
        <v>0</v>
      </c>
      <c r="N129" s="91">
        <f>IFERROR(VLOOKUP($B129,[1]NUM6!$H$3:$S$157,11,FALSE),0)</f>
        <v>0</v>
      </c>
      <c r="O129" s="69"/>
      <c r="P129" s="69"/>
      <c r="Q129" s="13">
        <f t="shared" si="83"/>
        <v>0</v>
      </c>
      <c r="R129" s="91">
        <f>VLOOKUP($B129,[1]DEN6!$H$3:$S$180,2,FALSE)</f>
        <v>21</v>
      </c>
      <c r="S129" s="91">
        <f>VLOOKUP($B129,[1]DEN6!$H$3:$S$180,3,FALSE)</f>
        <v>87</v>
      </c>
      <c r="T129" s="91">
        <f>VLOOKUP($B129,[1]DEN6!$H$3:$S$180,4,FALSE)</f>
        <v>65</v>
      </c>
      <c r="U129" s="91">
        <f>VLOOKUP($B129,[1]DEN6!$H$3:$S$180,5,FALSE)</f>
        <v>24</v>
      </c>
      <c r="V129" s="91">
        <f>VLOOKUP($B129,[1]DEN6!$H$3:$S$180,6,FALSE)</f>
        <v>60</v>
      </c>
      <c r="W129" s="91">
        <f>VLOOKUP($B129,[1]DEN6!$H$3:$S$180,7,FALSE)</f>
        <v>35</v>
      </c>
      <c r="X129" s="91">
        <f>VLOOKUP($B129,[1]DEN6!$H$3:$S$180,8,FALSE)</f>
        <v>108</v>
      </c>
      <c r="Y129" s="91">
        <f>VLOOKUP($B129,[1]DEN6!$H$3:$S$180,9,FALSE)</f>
        <v>61</v>
      </c>
      <c r="Z129" s="91">
        <f>VLOOKUP($B129,[1]DEN6!$H$3:$S$180,10,FALSE)</f>
        <v>99</v>
      </c>
      <c r="AA129" s="91">
        <f>VLOOKUP($B129,[1]DEN6!$H$3:$S$180,11,FALSE)</f>
        <v>19</v>
      </c>
      <c r="AB129" s="69"/>
      <c r="AC129" s="69"/>
      <c r="AD129" s="13">
        <f t="shared" si="84"/>
        <v>579</v>
      </c>
    </row>
    <row r="130" spans="1:30" ht="15" thickBot="1" x14ac:dyDescent="0.25">
      <c r="A130" s="87" t="s">
        <v>160</v>
      </c>
      <c r="B130" s="165" t="s">
        <v>154</v>
      </c>
      <c r="C130" s="56"/>
      <c r="D130" s="181"/>
      <c r="E130" s="91">
        <f>IFERROR(VLOOKUP($B130,[1]NUM6!$H$3:$S$157,2,FALSE),0)</f>
        <v>0</v>
      </c>
      <c r="F130" s="91">
        <f>IFERROR(VLOOKUP($B130,[1]NUM6!$H$3:$S$157,3,FALSE),0)</f>
        <v>0</v>
      </c>
      <c r="G130" s="91">
        <f>IFERROR(VLOOKUP($B130,[1]NUM6!$H$3:$S$157,4,FALSE),0)</f>
        <v>0</v>
      </c>
      <c r="H130" s="91">
        <f>IFERROR(VLOOKUP($B130,[1]NUM6!$H$3:$S$157,5,FALSE),0)</f>
        <v>0</v>
      </c>
      <c r="I130" s="91">
        <f>IFERROR(VLOOKUP($B130,[1]NUM6!$H$3:$S$157,6,FALSE),0)</f>
        <v>0</v>
      </c>
      <c r="J130" s="91">
        <f>IFERROR(VLOOKUP($B130,[1]NUM6!$H$3:$S$157,7,FALSE),0)</f>
        <v>0</v>
      </c>
      <c r="K130" s="91">
        <f>IFERROR(VLOOKUP($B130,[1]NUM6!$H$3:$S$157,8,FALSE),0)</f>
        <v>0</v>
      </c>
      <c r="L130" s="91">
        <f>IFERROR(VLOOKUP($B130,[1]NUM6!$H$3:$S$157,9,FALSE),0)</f>
        <v>0</v>
      </c>
      <c r="M130" s="91">
        <f>IFERROR(VLOOKUP($B130,[1]NUM6!$H$3:$S$157,10,FALSE),0)</f>
        <v>0</v>
      </c>
      <c r="N130" s="91">
        <f>IFERROR(VLOOKUP($B130,[1]NUM6!$H$3:$S$157,11,FALSE),0)</f>
        <v>0</v>
      </c>
      <c r="O130" s="69"/>
      <c r="P130" s="69"/>
      <c r="Q130" s="13">
        <f t="shared" si="83"/>
        <v>0</v>
      </c>
      <c r="R130" s="91">
        <f>VLOOKUP($B130,[1]DEN6!$H$3:$S$180,2,FALSE)</f>
        <v>0</v>
      </c>
      <c r="S130" s="91">
        <f>VLOOKUP($B130,[1]DEN6!$H$3:$S$180,3,FALSE)</f>
        <v>38</v>
      </c>
      <c r="T130" s="91">
        <f>VLOOKUP($B130,[1]DEN6!$H$3:$S$180,4,FALSE)</f>
        <v>25</v>
      </c>
      <c r="U130" s="91">
        <f>VLOOKUP($B130,[1]DEN6!$H$3:$S$180,5,FALSE)</f>
        <v>0</v>
      </c>
      <c r="V130" s="91">
        <f>VLOOKUP($B130,[1]DEN6!$H$3:$S$180,6,FALSE)</f>
        <v>40</v>
      </c>
      <c r="W130" s="91">
        <f>VLOOKUP($B130,[1]DEN6!$H$3:$S$180,7,FALSE)</f>
        <v>49</v>
      </c>
      <c r="X130" s="91">
        <f>VLOOKUP($B130,[1]DEN6!$H$3:$S$180,8,FALSE)</f>
        <v>33</v>
      </c>
      <c r="Y130" s="91">
        <f>VLOOKUP($B130,[1]DEN6!$H$3:$S$180,9,FALSE)</f>
        <v>25</v>
      </c>
      <c r="Z130" s="91">
        <f>VLOOKUP($B130,[1]DEN6!$H$3:$S$180,10,FALSE)</f>
        <v>29</v>
      </c>
      <c r="AA130" s="91">
        <f>VLOOKUP($B130,[1]DEN6!$H$3:$S$180,11,FALSE)</f>
        <v>24</v>
      </c>
      <c r="AB130" s="69"/>
      <c r="AC130" s="69"/>
      <c r="AD130" s="13">
        <f t="shared" si="84"/>
        <v>263</v>
      </c>
    </row>
    <row r="131" spans="1:30" ht="15" thickBot="1" x14ac:dyDescent="0.25">
      <c r="A131" s="87" t="s">
        <v>160</v>
      </c>
      <c r="B131" s="165" t="s">
        <v>155</v>
      </c>
      <c r="C131" s="56"/>
      <c r="D131" s="181"/>
      <c r="E131" s="91">
        <f>IFERROR(VLOOKUP($B131,[1]NUM6!$H$3:$S$157,2,FALSE),0)</f>
        <v>0</v>
      </c>
      <c r="F131" s="91">
        <f>IFERROR(VLOOKUP($B131,[1]NUM6!$H$3:$S$157,3,FALSE),0)</f>
        <v>0</v>
      </c>
      <c r="G131" s="91">
        <f>IFERROR(VLOOKUP($B131,[1]NUM6!$H$3:$S$157,4,FALSE),0)</f>
        <v>0</v>
      </c>
      <c r="H131" s="91">
        <f>IFERROR(VLOOKUP($B131,[1]NUM6!$H$3:$S$157,5,FALSE),0)</f>
        <v>0</v>
      </c>
      <c r="I131" s="91">
        <f>IFERROR(VLOOKUP($B131,[1]NUM6!$H$3:$S$157,6,FALSE),0)</f>
        <v>0</v>
      </c>
      <c r="J131" s="91">
        <f>IFERROR(VLOOKUP($B131,[1]NUM6!$H$3:$S$157,7,FALSE),0)</f>
        <v>0</v>
      </c>
      <c r="K131" s="91">
        <f>IFERROR(VLOOKUP($B131,[1]NUM6!$H$3:$S$157,8,FALSE),0)</f>
        <v>0</v>
      </c>
      <c r="L131" s="91">
        <f>IFERROR(VLOOKUP($B131,[1]NUM6!$H$3:$S$157,9,FALSE),0)</f>
        <v>0</v>
      </c>
      <c r="M131" s="91">
        <f>IFERROR(VLOOKUP($B131,[1]NUM6!$H$3:$S$157,10,FALSE),0)</f>
        <v>0</v>
      </c>
      <c r="N131" s="91">
        <f>IFERROR(VLOOKUP($B131,[1]NUM6!$H$3:$S$157,11,FALSE),0)</f>
        <v>0</v>
      </c>
      <c r="O131" s="69"/>
      <c r="P131" s="69"/>
      <c r="Q131" s="13">
        <f t="shared" si="83"/>
        <v>0</v>
      </c>
      <c r="R131" s="91">
        <f>VLOOKUP($B131,[1]DEN6!$H$3:$S$180,2,FALSE)</f>
        <v>18</v>
      </c>
      <c r="S131" s="91">
        <f>VLOOKUP($B131,[1]DEN6!$H$3:$S$180,3,FALSE)</f>
        <v>0</v>
      </c>
      <c r="T131" s="91">
        <f>VLOOKUP($B131,[1]DEN6!$H$3:$S$180,4,FALSE)</f>
        <v>36</v>
      </c>
      <c r="U131" s="91">
        <f>VLOOKUP($B131,[1]DEN6!$H$3:$S$180,5,FALSE)</f>
        <v>33</v>
      </c>
      <c r="V131" s="91">
        <f>VLOOKUP($B131,[1]DEN6!$H$3:$S$180,6,FALSE)</f>
        <v>49</v>
      </c>
      <c r="W131" s="91">
        <f>VLOOKUP($B131,[1]DEN6!$H$3:$S$180,7,FALSE)</f>
        <v>38</v>
      </c>
      <c r="X131" s="91">
        <f>VLOOKUP($B131,[1]DEN6!$H$3:$S$180,8,FALSE)</f>
        <v>15</v>
      </c>
      <c r="Y131" s="91">
        <f>VLOOKUP($B131,[1]DEN6!$H$3:$S$180,9,FALSE)</f>
        <v>15</v>
      </c>
      <c r="Z131" s="91">
        <f>VLOOKUP($B131,[1]DEN6!$H$3:$S$180,10,FALSE)</f>
        <v>15</v>
      </c>
      <c r="AA131" s="91">
        <f>VLOOKUP($B131,[1]DEN6!$H$3:$S$180,11,FALSE)</f>
        <v>30</v>
      </c>
      <c r="AB131" s="69"/>
      <c r="AC131" s="69"/>
      <c r="AD131" s="13">
        <f t="shared" si="84"/>
        <v>249</v>
      </c>
    </row>
    <row r="132" spans="1:30" ht="15" thickBot="1" x14ac:dyDescent="0.25">
      <c r="A132" s="87" t="s">
        <v>160</v>
      </c>
      <c r="B132" s="165" t="s">
        <v>156</v>
      </c>
      <c r="C132" s="56"/>
      <c r="D132" s="181"/>
      <c r="E132" s="91">
        <f>IFERROR(VLOOKUP($B132,[1]NUM6!$H$3:$S$157,2,FALSE),0)</f>
        <v>0</v>
      </c>
      <c r="F132" s="91">
        <f>IFERROR(VLOOKUP($B132,[1]NUM6!$H$3:$S$157,3,FALSE),0)</f>
        <v>0</v>
      </c>
      <c r="G132" s="91">
        <f>IFERROR(VLOOKUP($B132,[1]NUM6!$H$3:$S$157,4,FALSE),0)</f>
        <v>0</v>
      </c>
      <c r="H132" s="91">
        <f>IFERROR(VLOOKUP($B132,[1]NUM6!$H$3:$S$157,5,FALSE),0)</f>
        <v>0</v>
      </c>
      <c r="I132" s="91">
        <f>IFERROR(VLOOKUP($B132,[1]NUM6!$H$3:$S$157,6,FALSE),0)</f>
        <v>0</v>
      </c>
      <c r="J132" s="91">
        <f>IFERROR(VLOOKUP($B132,[1]NUM6!$H$3:$S$157,7,FALSE),0)</f>
        <v>0</v>
      </c>
      <c r="K132" s="91">
        <f>IFERROR(VLOOKUP($B132,[1]NUM6!$H$3:$S$157,8,FALSE),0)</f>
        <v>0</v>
      </c>
      <c r="L132" s="91">
        <f>IFERROR(VLOOKUP($B132,[1]NUM6!$H$3:$S$157,9,FALSE),0)</f>
        <v>0</v>
      </c>
      <c r="M132" s="91">
        <f>IFERROR(VLOOKUP($B132,[1]NUM6!$H$3:$S$157,10,FALSE),0)</f>
        <v>0</v>
      </c>
      <c r="N132" s="91">
        <f>IFERROR(VLOOKUP($B132,[1]NUM6!$H$3:$S$157,11,FALSE),0)</f>
        <v>0</v>
      </c>
      <c r="O132" s="69"/>
      <c r="P132" s="69"/>
      <c r="Q132" s="13">
        <f t="shared" si="83"/>
        <v>0</v>
      </c>
      <c r="R132" s="91">
        <f>VLOOKUP($B132,[1]DEN6!$H$3:$S$180,2,FALSE)</f>
        <v>100</v>
      </c>
      <c r="S132" s="91">
        <f>VLOOKUP($B132,[1]DEN6!$H$3:$S$180,3,FALSE)</f>
        <v>82</v>
      </c>
      <c r="T132" s="91">
        <f>VLOOKUP($B132,[1]DEN6!$H$3:$S$180,4,FALSE)</f>
        <v>146</v>
      </c>
      <c r="U132" s="91">
        <f>VLOOKUP($B132,[1]DEN6!$H$3:$S$180,5,FALSE)</f>
        <v>21</v>
      </c>
      <c r="V132" s="91">
        <f>VLOOKUP($B132,[1]DEN6!$H$3:$S$180,6,FALSE)</f>
        <v>87</v>
      </c>
      <c r="W132" s="91">
        <f>VLOOKUP($B132,[1]DEN6!$H$3:$S$180,7,FALSE)</f>
        <v>82</v>
      </c>
      <c r="X132" s="91">
        <f>VLOOKUP($B132,[1]DEN6!$H$3:$S$180,8,FALSE)</f>
        <v>75</v>
      </c>
      <c r="Y132" s="91">
        <f>VLOOKUP($B132,[1]DEN6!$H$3:$S$180,9,FALSE)</f>
        <v>111</v>
      </c>
      <c r="Z132" s="91">
        <f>VLOOKUP($B132,[1]DEN6!$H$3:$S$180,10,FALSE)</f>
        <v>65</v>
      </c>
      <c r="AA132" s="91">
        <f>VLOOKUP($B132,[1]DEN6!$H$3:$S$180,11,FALSE)</f>
        <v>61</v>
      </c>
      <c r="AB132" s="69"/>
      <c r="AC132" s="69"/>
      <c r="AD132" s="13">
        <f t="shared" si="84"/>
        <v>830</v>
      </c>
    </row>
    <row r="133" spans="1:30" ht="15" thickBot="1" x14ac:dyDescent="0.25">
      <c r="A133" s="87" t="s">
        <v>160</v>
      </c>
      <c r="B133" s="165" t="s">
        <v>157</v>
      </c>
      <c r="C133" s="56"/>
      <c r="D133" s="181"/>
      <c r="E133" s="91">
        <f>IFERROR(VLOOKUP($B133,[1]NUM6!$H$3:$S$157,2,FALSE),0)</f>
        <v>0</v>
      </c>
      <c r="F133" s="91">
        <f>IFERROR(VLOOKUP($B133,[1]NUM6!$H$3:$S$157,3,FALSE),0)</f>
        <v>0</v>
      </c>
      <c r="G133" s="91">
        <f>IFERROR(VLOOKUP($B133,[1]NUM6!$H$3:$S$157,4,FALSE),0)</f>
        <v>0</v>
      </c>
      <c r="H133" s="91">
        <f>IFERROR(VLOOKUP($B133,[1]NUM6!$H$3:$S$157,5,FALSE),0)</f>
        <v>0</v>
      </c>
      <c r="I133" s="91">
        <f>IFERROR(VLOOKUP($B133,[1]NUM6!$H$3:$S$157,6,FALSE),0)</f>
        <v>0</v>
      </c>
      <c r="J133" s="91">
        <f>IFERROR(VLOOKUP($B133,[1]NUM6!$H$3:$S$157,7,FALSE),0)</f>
        <v>0</v>
      </c>
      <c r="K133" s="91">
        <f>IFERROR(VLOOKUP($B133,[1]NUM6!$H$3:$S$157,8,FALSE),0)</f>
        <v>0</v>
      </c>
      <c r="L133" s="91">
        <f>IFERROR(VLOOKUP($B133,[1]NUM6!$H$3:$S$157,9,FALSE),0)</f>
        <v>0</v>
      </c>
      <c r="M133" s="91">
        <f>IFERROR(VLOOKUP($B133,[1]NUM6!$H$3:$S$157,10,FALSE),0)</f>
        <v>0</v>
      </c>
      <c r="N133" s="91">
        <f>IFERROR(VLOOKUP($B133,[1]NUM6!$H$3:$S$157,11,FALSE),0)</f>
        <v>0</v>
      </c>
      <c r="O133" s="69"/>
      <c r="P133" s="69"/>
      <c r="Q133" s="13">
        <f t="shared" si="83"/>
        <v>0</v>
      </c>
      <c r="R133" s="91">
        <f>VLOOKUP($B133,[1]DEN6!$H$3:$S$180,2,FALSE)</f>
        <v>54</v>
      </c>
      <c r="S133" s="91">
        <f>VLOOKUP($B133,[1]DEN6!$H$3:$S$180,3,FALSE)</f>
        <v>0</v>
      </c>
      <c r="T133" s="91">
        <f>VLOOKUP($B133,[1]DEN6!$H$3:$S$180,4,FALSE)</f>
        <v>72</v>
      </c>
      <c r="U133" s="91">
        <f>VLOOKUP($B133,[1]DEN6!$H$3:$S$180,5,FALSE)</f>
        <v>76</v>
      </c>
      <c r="V133" s="91">
        <f>VLOOKUP($B133,[1]DEN6!$H$3:$S$180,6,FALSE)</f>
        <v>92</v>
      </c>
      <c r="W133" s="91">
        <f>VLOOKUP($B133,[1]DEN6!$H$3:$S$180,7,FALSE)</f>
        <v>82</v>
      </c>
      <c r="X133" s="91">
        <f>VLOOKUP($B133,[1]DEN6!$H$3:$S$180,8,FALSE)</f>
        <v>65</v>
      </c>
      <c r="Y133" s="91">
        <f>VLOOKUP($B133,[1]DEN6!$H$3:$S$180,9,FALSE)</f>
        <v>74</v>
      </c>
      <c r="Z133" s="91">
        <f>VLOOKUP($B133,[1]DEN6!$H$3:$S$180,10,FALSE)</f>
        <v>67</v>
      </c>
      <c r="AA133" s="91">
        <f>VLOOKUP($B133,[1]DEN6!$H$3:$S$180,11,FALSE)</f>
        <v>40</v>
      </c>
      <c r="AB133" s="69"/>
      <c r="AC133" s="69"/>
      <c r="AD133" s="13">
        <f t="shared" si="84"/>
        <v>622</v>
      </c>
    </row>
    <row r="134" spans="1:30" ht="15" thickBot="1" x14ac:dyDescent="0.25">
      <c r="A134" s="87" t="s">
        <v>160</v>
      </c>
      <c r="B134" s="165" t="s">
        <v>158</v>
      </c>
      <c r="C134" s="56"/>
      <c r="D134" s="181"/>
      <c r="E134" s="91">
        <f>IFERROR(VLOOKUP($B134,[1]NUM6!$H$3:$S$157,2,FALSE),0)</f>
        <v>0</v>
      </c>
      <c r="F134" s="91">
        <f>IFERROR(VLOOKUP($B134,[1]NUM6!$H$3:$S$157,3,FALSE),0)</f>
        <v>0</v>
      </c>
      <c r="G134" s="91">
        <f>IFERROR(VLOOKUP($B134,[1]NUM6!$H$3:$S$157,4,FALSE),0)</f>
        <v>0</v>
      </c>
      <c r="H134" s="91">
        <f>IFERROR(VLOOKUP($B134,[1]NUM6!$H$3:$S$157,5,FALSE),0)</f>
        <v>0</v>
      </c>
      <c r="I134" s="91">
        <f>IFERROR(VLOOKUP($B134,[1]NUM6!$H$3:$S$157,6,FALSE),0)</f>
        <v>0</v>
      </c>
      <c r="J134" s="91">
        <f>IFERROR(VLOOKUP($B134,[1]NUM6!$H$3:$S$157,7,FALSE),0)</f>
        <v>0</v>
      </c>
      <c r="K134" s="91">
        <f>IFERROR(VLOOKUP($B134,[1]NUM6!$H$3:$S$157,8,FALSE),0)</f>
        <v>0</v>
      </c>
      <c r="L134" s="91">
        <f>IFERROR(VLOOKUP($B134,[1]NUM6!$H$3:$S$157,9,FALSE),0)</f>
        <v>0</v>
      </c>
      <c r="M134" s="91">
        <f>IFERROR(VLOOKUP($B134,[1]NUM6!$H$3:$S$157,10,FALSE),0)</f>
        <v>0</v>
      </c>
      <c r="N134" s="91">
        <f>IFERROR(VLOOKUP($B134,[1]NUM6!$H$3:$S$157,11,FALSE),0)</f>
        <v>0</v>
      </c>
      <c r="O134" s="69"/>
      <c r="P134" s="69"/>
      <c r="Q134" s="13">
        <f t="shared" si="83"/>
        <v>0</v>
      </c>
      <c r="R134" s="91">
        <f>VLOOKUP($B134,[1]DEN6!$H$3:$S$180,2,FALSE)</f>
        <v>0</v>
      </c>
      <c r="S134" s="91">
        <f>VLOOKUP($B134,[1]DEN6!$H$3:$S$180,3,FALSE)</f>
        <v>11</v>
      </c>
      <c r="T134" s="91">
        <f>VLOOKUP($B134,[1]DEN6!$H$3:$S$180,4,FALSE)</f>
        <v>18</v>
      </c>
      <c r="U134" s="91">
        <f>VLOOKUP($B134,[1]DEN6!$H$3:$S$180,5,FALSE)</f>
        <v>17</v>
      </c>
      <c r="V134" s="91">
        <f>VLOOKUP($B134,[1]DEN6!$H$3:$S$180,6,FALSE)</f>
        <v>28</v>
      </c>
      <c r="W134" s="91">
        <f>VLOOKUP($B134,[1]DEN6!$H$3:$S$180,7,FALSE)</f>
        <v>36</v>
      </c>
      <c r="X134" s="91">
        <f>VLOOKUP($B134,[1]DEN6!$H$3:$S$180,8,FALSE)</f>
        <v>25</v>
      </c>
      <c r="Y134" s="91">
        <f>VLOOKUP($B134,[1]DEN6!$H$3:$S$180,9,FALSE)</f>
        <v>25</v>
      </c>
      <c r="Z134" s="91">
        <f>VLOOKUP($B134,[1]DEN6!$H$3:$S$180,10,FALSE)</f>
        <v>13</v>
      </c>
      <c r="AA134" s="91">
        <f>VLOOKUP($B134,[1]DEN6!$H$3:$S$180,11,FALSE)</f>
        <v>14</v>
      </c>
      <c r="AB134" s="69"/>
      <c r="AC134" s="69"/>
      <c r="AD134" s="13">
        <f t="shared" si="84"/>
        <v>187</v>
      </c>
    </row>
    <row r="135" spans="1:30" ht="15" thickBot="1" x14ac:dyDescent="0.25">
      <c r="A135" s="87" t="s">
        <v>160</v>
      </c>
      <c r="B135" s="165" t="s">
        <v>159</v>
      </c>
      <c r="C135" s="56"/>
      <c r="D135" s="181"/>
      <c r="E135" s="91">
        <f>IFERROR(VLOOKUP($B135,[1]NUM6!$H$3:$S$157,2,FALSE),0)</f>
        <v>0</v>
      </c>
      <c r="F135" s="91">
        <f>IFERROR(VLOOKUP($B135,[1]NUM6!$H$3:$S$157,3,FALSE),0)</f>
        <v>0</v>
      </c>
      <c r="G135" s="91">
        <f>IFERROR(VLOOKUP($B135,[1]NUM6!$H$3:$S$157,4,FALSE),0)</f>
        <v>0</v>
      </c>
      <c r="H135" s="91">
        <f>IFERROR(VLOOKUP($B135,[1]NUM6!$H$3:$S$157,5,FALSE),0)</f>
        <v>0</v>
      </c>
      <c r="I135" s="91">
        <f>IFERROR(VLOOKUP($B135,[1]NUM6!$H$3:$S$157,6,FALSE),0)</f>
        <v>0</v>
      </c>
      <c r="J135" s="91">
        <f>IFERROR(VLOOKUP($B135,[1]NUM6!$H$3:$S$157,7,FALSE),0)</f>
        <v>0</v>
      </c>
      <c r="K135" s="91">
        <f>IFERROR(VLOOKUP($B135,[1]NUM6!$H$3:$S$157,8,FALSE),0)</f>
        <v>0</v>
      </c>
      <c r="L135" s="91">
        <f>IFERROR(VLOOKUP($B135,[1]NUM6!$H$3:$S$157,9,FALSE),0)</f>
        <v>0</v>
      </c>
      <c r="M135" s="91">
        <f>IFERROR(VLOOKUP($B135,[1]NUM6!$H$3:$S$157,10,FALSE),0)</f>
        <v>0</v>
      </c>
      <c r="N135" s="91">
        <f>IFERROR(VLOOKUP($B135,[1]NUM6!$H$3:$S$157,11,FALSE),0)</f>
        <v>0</v>
      </c>
      <c r="O135" s="69"/>
      <c r="P135" s="69"/>
      <c r="Q135" s="13">
        <f t="shared" si="83"/>
        <v>0</v>
      </c>
      <c r="R135" s="91">
        <f>VLOOKUP($B135,[1]DEN6!$H$3:$S$180,2,FALSE)</f>
        <v>10</v>
      </c>
      <c r="S135" s="91">
        <f>VLOOKUP($B135,[1]DEN6!$H$3:$S$180,3,FALSE)</f>
        <v>0</v>
      </c>
      <c r="T135" s="91">
        <f>VLOOKUP($B135,[1]DEN6!$H$3:$S$180,4,FALSE)</f>
        <v>25</v>
      </c>
      <c r="U135" s="91">
        <f>VLOOKUP($B135,[1]DEN6!$H$3:$S$180,5,FALSE)</f>
        <v>10</v>
      </c>
      <c r="V135" s="91">
        <f>VLOOKUP($B135,[1]DEN6!$H$3:$S$180,6,FALSE)</f>
        <v>11</v>
      </c>
      <c r="W135" s="91">
        <f>VLOOKUP($B135,[1]DEN6!$H$3:$S$180,7,FALSE)</f>
        <v>17</v>
      </c>
      <c r="X135" s="91">
        <f>VLOOKUP($B135,[1]DEN6!$H$3:$S$180,8,FALSE)</f>
        <v>17</v>
      </c>
      <c r="Y135" s="91">
        <f>VLOOKUP($B135,[1]DEN6!$H$3:$S$180,9,FALSE)</f>
        <v>10</v>
      </c>
      <c r="Z135" s="91">
        <f>VLOOKUP($B135,[1]DEN6!$H$3:$S$180,10,FALSE)</f>
        <v>6</v>
      </c>
      <c r="AA135" s="91">
        <f>VLOOKUP($B135,[1]DEN6!$H$3:$S$180,11,FALSE)</f>
        <v>7</v>
      </c>
      <c r="AB135" s="69"/>
      <c r="AC135" s="69"/>
      <c r="AD135" s="13">
        <f t="shared" si="84"/>
        <v>113</v>
      </c>
    </row>
    <row r="136" spans="1:30" ht="24" customHeight="1" thickBot="1" x14ac:dyDescent="0.25">
      <c r="A136" s="333" t="s">
        <v>182</v>
      </c>
      <c r="B136" s="334"/>
      <c r="C136" s="250">
        <f>+Metas!J91/D136</f>
        <v>1.3818064345489671</v>
      </c>
      <c r="D136" s="15">
        <f>+Q136/AD136</f>
        <v>7.2358006100621652E-2</v>
      </c>
      <c r="E136" s="48">
        <f>SUM(E123:E135)</f>
        <v>44</v>
      </c>
      <c r="F136" s="48">
        <f t="shared" ref="F136:P136" si="85">SUM(F123:F135)</f>
        <v>174</v>
      </c>
      <c r="G136" s="48">
        <f t="shared" si="85"/>
        <v>238</v>
      </c>
      <c r="H136" s="48">
        <f t="shared" si="85"/>
        <v>164</v>
      </c>
      <c r="I136" s="48">
        <f t="shared" ref="I136:J136" si="86">SUM(I123:I135)</f>
        <v>239</v>
      </c>
      <c r="J136" s="48">
        <f t="shared" si="86"/>
        <v>160</v>
      </c>
      <c r="K136" s="48">
        <f t="shared" ref="K136:L136" si="87">SUM(K123:K135)</f>
        <v>179</v>
      </c>
      <c r="L136" s="48">
        <f t="shared" si="87"/>
        <v>327</v>
      </c>
      <c r="M136" s="48">
        <f t="shared" ref="M136:N136" si="88">SUM(M123:M135)</f>
        <v>224</v>
      </c>
      <c r="N136" s="48">
        <f t="shared" si="88"/>
        <v>125</v>
      </c>
      <c r="O136" s="48">
        <f t="shared" si="85"/>
        <v>0</v>
      </c>
      <c r="P136" s="48">
        <f t="shared" si="85"/>
        <v>0</v>
      </c>
      <c r="Q136" s="10">
        <f>SUM(Q123:Q135)</f>
        <v>1874</v>
      </c>
      <c r="R136" s="48">
        <f t="shared" ref="R136:AC136" si="89">SUM(R123:R135)</f>
        <v>1851</v>
      </c>
      <c r="S136" s="48">
        <f t="shared" si="89"/>
        <v>2418</v>
      </c>
      <c r="T136" s="48">
        <f t="shared" si="89"/>
        <v>2987</v>
      </c>
      <c r="U136" s="48">
        <f t="shared" si="89"/>
        <v>2097</v>
      </c>
      <c r="V136" s="48">
        <f t="shared" ref="V136:W136" si="90">SUM(V123:V135)</f>
        <v>2759</v>
      </c>
      <c r="W136" s="48">
        <f t="shared" si="90"/>
        <v>2503</v>
      </c>
      <c r="X136" s="48">
        <f t="shared" ref="X136:Y136" si="91">SUM(X123:X135)</f>
        <v>3181</v>
      </c>
      <c r="Y136" s="48">
        <f t="shared" si="91"/>
        <v>3313</v>
      </c>
      <c r="Z136" s="48">
        <f t="shared" ref="Z136:AA136" si="92">SUM(Z123:Z135)</f>
        <v>2653</v>
      </c>
      <c r="AA136" s="48">
        <f t="shared" si="92"/>
        <v>2137</v>
      </c>
      <c r="AB136" s="48">
        <f t="shared" si="89"/>
        <v>0</v>
      </c>
      <c r="AC136" s="48">
        <f t="shared" si="89"/>
        <v>0</v>
      </c>
      <c r="AD136" s="10">
        <f>SUM(AD123:AD135)</f>
        <v>25899</v>
      </c>
    </row>
    <row r="137" spans="1:30" ht="15" thickBot="1" x14ac:dyDescent="0.25">
      <c r="A137" s="87" t="s">
        <v>165</v>
      </c>
      <c r="B137" s="165" t="s">
        <v>161</v>
      </c>
      <c r="C137" s="56"/>
      <c r="D137" s="181"/>
      <c r="E137" s="91">
        <f>IFERROR(VLOOKUP($B137,[1]NUM6!$H$3:$S$157,2,FALSE),0)</f>
        <v>143</v>
      </c>
      <c r="F137" s="91">
        <f>IFERROR(VLOOKUP($B137,[1]NUM6!$H$3:$S$157,3,FALSE),0)</f>
        <v>104</v>
      </c>
      <c r="G137" s="91">
        <f>IFERROR(VLOOKUP($B137,[1]NUM6!$H$3:$S$157,4,FALSE),0)</f>
        <v>115</v>
      </c>
      <c r="H137" s="91">
        <f>IFERROR(VLOOKUP($B137,[1]NUM6!$H$3:$S$157,5,FALSE),0)</f>
        <v>108</v>
      </c>
      <c r="I137" s="91">
        <f>IFERROR(VLOOKUP($B137,[1]NUM6!$H$3:$S$157,6,FALSE),0)</f>
        <v>139</v>
      </c>
      <c r="J137" s="91">
        <f>IFERROR(VLOOKUP($B137,[1]NUM6!$H$3:$S$157,7,FALSE),0)</f>
        <v>64</v>
      </c>
      <c r="K137" s="91">
        <f>IFERROR(VLOOKUP($B137,[1]NUM6!$H$3:$S$157,8,FALSE),0)</f>
        <v>61</v>
      </c>
      <c r="L137" s="91">
        <f>IFERROR(VLOOKUP($B137,[1]NUM6!$H$3:$S$157,9,FALSE),0)</f>
        <v>94</v>
      </c>
      <c r="M137" s="91">
        <f>IFERROR(VLOOKUP($B137,[1]NUM6!$H$3:$S$157,10,FALSE),0)</f>
        <v>102</v>
      </c>
      <c r="N137" s="91">
        <f>IFERROR(VLOOKUP($B137,[1]NUM6!$H$3:$S$157,11,FALSE),0)</f>
        <v>107</v>
      </c>
      <c r="O137" s="69"/>
      <c r="P137" s="69"/>
      <c r="Q137" s="13">
        <f>SUM(E137:P137)</f>
        <v>1037</v>
      </c>
      <c r="R137" s="91">
        <f>VLOOKUP($B137,[1]DEN6!$H$3:$S$180,2,FALSE)</f>
        <v>1179</v>
      </c>
      <c r="S137" s="91">
        <f>VLOOKUP($B137,[1]DEN6!$H$3:$S$180,3,FALSE)</f>
        <v>386</v>
      </c>
      <c r="T137" s="91">
        <f>VLOOKUP($B137,[1]DEN6!$H$3:$S$180,4,FALSE)</f>
        <v>929</v>
      </c>
      <c r="U137" s="91">
        <f>VLOOKUP($B137,[1]DEN6!$H$3:$S$180,5,FALSE)</f>
        <v>966</v>
      </c>
      <c r="V137" s="91">
        <f>VLOOKUP($B137,[1]DEN6!$H$3:$S$180,6,FALSE)</f>
        <v>1075</v>
      </c>
      <c r="W137" s="91">
        <f>VLOOKUP($B137,[1]DEN6!$H$3:$S$180,7,FALSE)</f>
        <v>831</v>
      </c>
      <c r="X137" s="91">
        <f>VLOOKUP($B137,[1]DEN6!$H$3:$S$180,8,FALSE)</f>
        <v>734</v>
      </c>
      <c r="Y137" s="91">
        <f>VLOOKUP($B137,[1]DEN6!$H$3:$S$180,9,FALSE)</f>
        <v>771</v>
      </c>
      <c r="Z137" s="91">
        <f>VLOOKUP($B137,[1]DEN6!$H$3:$S$180,10,FALSE)</f>
        <v>734</v>
      </c>
      <c r="AA137" s="91">
        <f>VLOOKUP($B137,[1]DEN6!$H$3:$S$180,11,FALSE)</f>
        <v>1090</v>
      </c>
      <c r="AB137" s="69"/>
      <c r="AC137" s="69"/>
      <c r="AD137" s="13">
        <f>SUM(R137:AC137)</f>
        <v>8695</v>
      </c>
    </row>
    <row r="138" spans="1:30" ht="15" thickBot="1" x14ac:dyDescent="0.25">
      <c r="A138" s="87" t="s">
        <v>165</v>
      </c>
      <c r="B138" s="165" t="s">
        <v>162</v>
      </c>
      <c r="C138" s="56"/>
      <c r="D138" s="181"/>
      <c r="E138" s="91">
        <f>IFERROR(VLOOKUP($B138,[1]NUM6!$H$3:$S$157,2,FALSE),0)</f>
        <v>0</v>
      </c>
      <c r="F138" s="91">
        <f>IFERROR(VLOOKUP($B138,[1]NUM6!$H$3:$S$157,3,FALSE),0)</f>
        <v>0</v>
      </c>
      <c r="G138" s="91">
        <f>IFERROR(VLOOKUP($B138,[1]NUM6!$H$3:$S$157,4,FALSE),0)</f>
        <v>0</v>
      </c>
      <c r="H138" s="91">
        <f>IFERROR(VLOOKUP($B138,[1]NUM6!$H$3:$S$157,5,FALSE),0)</f>
        <v>0</v>
      </c>
      <c r="I138" s="91">
        <f>IFERROR(VLOOKUP($B138,[1]NUM6!$H$3:$S$157,6,FALSE),0)</f>
        <v>0</v>
      </c>
      <c r="J138" s="91">
        <f>IFERROR(VLOOKUP($B138,[1]NUM6!$H$3:$S$157,7,FALSE),0)</f>
        <v>0</v>
      </c>
      <c r="K138" s="91">
        <f>IFERROR(VLOOKUP($B138,[1]NUM6!$H$3:$S$157,8,FALSE),0)</f>
        <v>0</v>
      </c>
      <c r="L138" s="91">
        <f>IFERROR(VLOOKUP($B138,[1]NUM6!$H$3:$S$157,9,FALSE),0)</f>
        <v>0</v>
      </c>
      <c r="M138" s="91">
        <f>IFERROR(VLOOKUP($B138,[1]NUM6!$H$3:$S$157,10,FALSE),0)</f>
        <v>0</v>
      </c>
      <c r="N138" s="91">
        <f>IFERROR(VLOOKUP($B138,[1]NUM6!$H$3:$S$157,11,FALSE),0)</f>
        <v>0</v>
      </c>
      <c r="O138" s="69"/>
      <c r="P138" s="69"/>
      <c r="Q138" s="13">
        <f>SUM(E138:P138)</f>
        <v>0</v>
      </c>
      <c r="R138" s="91">
        <f>VLOOKUP($B138,[1]DEN6!$H$3:$S$180,2,FALSE)</f>
        <v>101</v>
      </c>
      <c r="S138" s="91">
        <f>VLOOKUP($B138,[1]DEN6!$H$3:$S$180,3,FALSE)</f>
        <v>126</v>
      </c>
      <c r="T138" s="91">
        <f>VLOOKUP($B138,[1]DEN6!$H$3:$S$180,4,FALSE)</f>
        <v>80</v>
      </c>
      <c r="U138" s="91">
        <f>VLOOKUP($B138,[1]DEN6!$H$3:$S$180,5,FALSE)</f>
        <v>109</v>
      </c>
      <c r="V138" s="91">
        <f>VLOOKUP($B138,[1]DEN6!$H$3:$S$180,6,FALSE)</f>
        <v>140</v>
      </c>
      <c r="W138" s="91">
        <f>VLOOKUP($B138,[1]DEN6!$H$3:$S$180,7,FALSE)</f>
        <v>125</v>
      </c>
      <c r="X138" s="91">
        <f>VLOOKUP($B138,[1]DEN6!$H$3:$S$180,8,FALSE)</f>
        <v>116</v>
      </c>
      <c r="Y138" s="91">
        <f>VLOOKUP($B138,[1]DEN6!$H$3:$S$180,9,FALSE)</f>
        <v>156</v>
      </c>
      <c r="Z138" s="91">
        <f>VLOOKUP($B138,[1]DEN6!$H$3:$S$180,10,FALSE)</f>
        <v>34</v>
      </c>
      <c r="AA138" s="91">
        <f>VLOOKUP($B138,[1]DEN6!$H$3:$S$180,11,FALSE)</f>
        <v>192</v>
      </c>
      <c r="AB138" s="69"/>
      <c r="AC138" s="69"/>
      <c r="AD138" s="13">
        <f>SUM(R138:AC138)</f>
        <v>1179</v>
      </c>
    </row>
    <row r="139" spans="1:30" ht="15" thickBot="1" x14ac:dyDescent="0.25">
      <c r="A139" s="87" t="s">
        <v>165</v>
      </c>
      <c r="B139" s="165" t="s">
        <v>163</v>
      </c>
      <c r="C139" s="56"/>
      <c r="D139" s="181"/>
      <c r="E139" s="91">
        <f>IFERROR(VLOOKUP($B139,[1]NUM6!$H$3:$S$157,2,FALSE),0)</f>
        <v>0</v>
      </c>
      <c r="F139" s="91">
        <f>IFERROR(VLOOKUP($B139,[1]NUM6!$H$3:$S$157,3,FALSE),0)</f>
        <v>0</v>
      </c>
      <c r="G139" s="91">
        <f>IFERROR(VLOOKUP($B139,[1]NUM6!$H$3:$S$157,4,FALSE),0)</f>
        <v>0</v>
      </c>
      <c r="H139" s="91">
        <f>IFERROR(VLOOKUP($B139,[1]NUM6!$H$3:$S$157,5,FALSE),0)</f>
        <v>0</v>
      </c>
      <c r="I139" s="91">
        <f>IFERROR(VLOOKUP($B139,[1]NUM6!$H$3:$S$157,6,FALSE),0)</f>
        <v>0</v>
      </c>
      <c r="J139" s="91">
        <f>IFERROR(VLOOKUP($B139,[1]NUM6!$H$3:$S$157,7,FALSE),0)</f>
        <v>0</v>
      </c>
      <c r="K139" s="91">
        <f>IFERROR(VLOOKUP($B139,[1]NUM6!$H$3:$S$157,8,FALSE),0)</f>
        <v>0</v>
      </c>
      <c r="L139" s="91">
        <f>IFERROR(VLOOKUP($B139,[1]NUM6!$H$3:$S$157,9,FALSE),0)</f>
        <v>0</v>
      </c>
      <c r="M139" s="91">
        <f>IFERROR(VLOOKUP($B139,[1]NUM6!$H$3:$S$157,10,FALSE),0)</f>
        <v>0</v>
      </c>
      <c r="N139" s="91">
        <f>IFERROR(VLOOKUP($B139,[1]NUM6!$H$3:$S$157,11,FALSE),0)</f>
        <v>0</v>
      </c>
      <c r="O139" s="69"/>
      <c r="P139" s="69"/>
      <c r="Q139" s="13">
        <f>SUM(E139:P139)</f>
        <v>0</v>
      </c>
      <c r="R139" s="91">
        <f>VLOOKUP($B139,[1]DEN6!$H$3:$S$180,2,FALSE)</f>
        <v>9</v>
      </c>
      <c r="S139" s="91">
        <f>VLOOKUP($B139,[1]DEN6!$H$3:$S$180,3,FALSE)</f>
        <v>11</v>
      </c>
      <c r="T139" s="91">
        <f>VLOOKUP($B139,[1]DEN6!$H$3:$S$180,4,FALSE)</f>
        <v>13</v>
      </c>
      <c r="U139" s="91">
        <f>VLOOKUP($B139,[1]DEN6!$H$3:$S$180,5,FALSE)</f>
        <v>3</v>
      </c>
      <c r="V139" s="91">
        <f>VLOOKUP($B139,[1]DEN6!$H$3:$S$180,6,FALSE)</f>
        <v>9</v>
      </c>
      <c r="W139" s="91">
        <f>VLOOKUP($B139,[1]DEN6!$H$3:$S$180,7,FALSE)</f>
        <v>5</v>
      </c>
      <c r="X139" s="91">
        <f>VLOOKUP($B139,[1]DEN6!$H$3:$S$180,8,FALSE)</f>
        <v>0</v>
      </c>
      <c r="Y139" s="91">
        <f>VLOOKUP($B139,[1]DEN6!$H$3:$S$180,9,FALSE)</f>
        <v>0</v>
      </c>
      <c r="Z139" s="91">
        <f>VLOOKUP($B139,[1]DEN6!$H$3:$S$180,10,FALSE)</f>
        <v>0</v>
      </c>
      <c r="AA139" s="91">
        <f>VLOOKUP($B139,[1]DEN6!$H$3:$S$180,11,FALSE)</f>
        <v>31</v>
      </c>
      <c r="AB139" s="69"/>
      <c r="AC139" s="69"/>
      <c r="AD139" s="13">
        <f>SUM(R139:AC139)</f>
        <v>81</v>
      </c>
    </row>
    <row r="140" spans="1:30" ht="15" thickBot="1" x14ac:dyDescent="0.25">
      <c r="A140" s="87" t="s">
        <v>165</v>
      </c>
      <c r="B140" s="165" t="s">
        <v>164</v>
      </c>
      <c r="C140" s="56"/>
      <c r="D140" s="181"/>
      <c r="E140" s="91">
        <f>IFERROR(VLOOKUP($B140,[1]NUM6!$H$3:$S$157,2,FALSE),0)</f>
        <v>0</v>
      </c>
      <c r="F140" s="91">
        <f>IFERROR(VLOOKUP($B140,[1]NUM6!$H$3:$S$157,3,FALSE),0)</f>
        <v>0</v>
      </c>
      <c r="G140" s="91">
        <f>IFERROR(VLOOKUP($B140,[1]NUM6!$H$3:$S$157,4,FALSE),0)</f>
        <v>0</v>
      </c>
      <c r="H140" s="91">
        <f>IFERROR(VLOOKUP($B140,[1]NUM6!$H$3:$S$157,5,FALSE),0)</f>
        <v>0</v>
      </c>
      <c r="I140" s="91">
        <f>IFERROR(VLOOKUP($B140,[1]NUM6!$H$3:$S$157,6,FALSE),0)</f>
        <v>0</v>
      </c>
      <c r="J140" s="91">
        <f>IFERROR(VLOOKUP($B140,[1]NUM6!$H$3:$S$157,7,FALSE),0)</f>
        <v>0</v>
      </c>
      <c r="K140" s="91">
        <f>IFERROR(VLOOKUP($B140,[1]NUM6!$H$3:$S$157,8,FALSE),0)</f>
        <v>0</v>
      </c>
      <c r="L140" s="91">
        <f>IFERROR(VLOOKUP($B140,[1]NUM6!$H$3:$S$157,9,FALSE),0)</f>
        <v>0</v>
      </c>
      <c r="M140" s="91">
        <f>IFERROR(VLOOKUP($B140,[1]NUM6!$H$3:$S$157,10,FALSE),0)</f>
        <v>0</v>
      </c>
      <c r="N140" s="91">
        <f>IFERROR(VLOOKUP($B140,[1]NUM6!$H$3:$S$157,11,FALSE),0)</f>
        <v>0</v>
      </c>
      <c r="O140" s="69"/>
      <c r="P140" s="69"/>
      <c r="Q140" s="13">
        <f>SUM(E140:P140)</f>
        <v>0</v>
      </c>
      <c r="R140" s="91">
        <f>VLOOKUP($B140,[1]DEN6!$H$3:$S$180,2,FALSE)</f>
        <v>14</v>
      </c>
      <c r="S140" s="91">
        <f>VLOOKUP($B140,[1]DEN6!$H$3:$S$180,3,FALSE)</f>
        <v>22</v>
      </c>
      <c r="T140" s="91">
        <f>VLOOKUP($B140,[1]DEN6!$H$3:$S$180,4,FALSE)</f>
        <v>19</v>
      </c>
      <c r="U140" s="91">
        <f>VLOOKUP($B140,[1]DEN6!$H$3:$S$180,5,FALSE)</f>
        <v>18</v>
      </c>
      <c r="V140" s="91">
        <f>VLOOKUP($B140,[1]DEN6!$H$3:$S$180,6,FALSE)</f>
        <v>16</v>
      </c>
      <c r="W140" s="91">
        <f>VLOOKUP($B140,[1]DEN6!$H$3:$S$180,7,FALSE)</f>
        <v>21</v>
      </c>
      <c r="X140" s="91">
        <f>VLOOKUP($B140,[1]DEN6!$H$3:$S$180,8,FALSE)</f>
        <v>26</v>
      </c>
      <c r="Y140" s="91">
        <f>VLOOKUP($B140,[1]DEN6!$H$3:$S$180,9,FALSE)</f>
        <v>23</v>
      </c>
      <c r="Z140" s="91">
        <f>VLOOKUP($B140,[1]DEN6!$H$3:$S$180,10,FALSE)</f>
        <v>0</v>
      </c>
      <c r="AA140" s="91">
        <f>VLOOKUP($B140,[1]DEN6!$H$3:$S$180,11,FALSE)</f>
        <v>22</v>
      </c>
      <c r="AB140" s="69"/>
      <c r="AC140" s="69"/>
      <c r="AD140" s="13">
        <f>SUM(R140:AC140)</f>
        <v>181</v>
      </c>
    </row>
    <row r="141" spans="1:30" ht="15" thickBot="1" x14ac:dyDescent="0.25">
      <c r="A141" s="333" t="s">
        <v>183</v>
      </c>
      <c r="B141" s="334"/>
      <c r="C141" s="250">
        <f>Metas!J93/D141</f>
        <v>0.97760404403734258</v>
      </c>
      <c r="D141" s="15">
        <f>+Q141/AD141</f>
        <v>0.10230860299921074</v>
      </c>
      <c r="E141" s="48">
        <f>SUM(E137:E140)</f>
        <v>143</v>
      </c>
      <c r="F141" s="48">
        <f t="shared" ref="F141:P141" si="93">SUM(F137:F140)</f>
        <v>104</v>
      </c>
      <c r="G141" s="48">
        <f t="shared" si="93"/>
        <v>115</v>
      </c>
      <c r="H141" s="48">
        <f t="shared" si="93"/>
        <v>108</v>
      </c>
      <c r="I141" s="48">
        <f t="shared" ref="I141:J141" si="94">SUM(I137:I140)</f>
        <v>139</v>
      </c>
      <c r="J141" s="48">
        <f t="shared" si="94"/>
        <v>64</v>
      </c>
      <c r="K141" s="48">
        <f t="shared" ref="K141:L141" si="95">SUM(K137:K140)</f>
        <v>61</v>
      </c>
      <c r="L141" s="48">
        <f t="shared" si="95"/>
        <v>94</v>
      </c>
      <c r="M141" s="48">
        <f t="shared" ref="M141:N141" si="96">SUM(M137:M140)</f>
        <v>102</v>
      </c>
      <c r="N141" s="48">
        <f t="shared" si="96"/>
        <v>107</v>
      </c>
      <c r="O141" s="48">
        <f t="shared" si="93"/>
        <v>0</v>
      </c>
      <c r="P141" s="48">
        <f t="shared" si="93"/>
        <v>0</v>
      </c>
      <c r="Q141" s="10">
        <f>SUM(Q137:Q140)</f>
        <v>1037</v>
      </c>
      <c r="R141" s="48">
        <f t="shared" ref="R141:AC141" si="97">SUM(R137:R140)</f>
        <v>1303</v>
      </c>
      <c r="S141" s="48">
        <f t="shared" si="97"/>
        <v>545</v>
      </c>
      <c r="T141" s="48">
        <f t="shared" si="97"/>
        <v>1041</v>
      </c>
      <c r="U141" s="48">
        <f t="shared" si="97"/>
        <v>1096</v>
      </c>
      <c r="V141" s="48">
        <f t="shared" ref="V141:W141" si="98">SUM(V137:V140)</f>
        <v>1240</v>
      </c>
      <c r="W141" s="48">
        <f t="shared" si="98"/>
        <v>982</v>
      </c>
      <c r="X141" s="48">
        <f t="shared" ref="X141:Y141" si="99">SUM(X137:X140)</f>
        <v>876</v>
      </c>
      <c r="Y141" s="48">
        <f t="shared" si="99"/>
        <v>950</v>
      </c>
      <c r="Z141" s="48">
        <f t="shared" ref="Z141:AA141" si="100">SUM(Z137:Z140)</f>
        <v>768</v>
      </c>
      <c r="AA141" s="48">
        <f t="shared" si="100"/>
        <v>1335</v>
      </c>
      <c r="AB141" s="48">
        <f t="shared" si="97"/>
        <v>0</v>
      </c>
      <c r="AC141" s="48">
        <f t="shared" si="97"/>
        <v>0</v>
      </c>
      <c r="AD141" s="10">
        <f>SUM(AD137:AD140)</f>
        <v>10136</v>
      </c>
    </row>
    <row r="142" spans="1:30" ht="15" thickBot="1" x14ac:dyDescent="0.25">
      <c r="A142" s="87" t="s">
        <v>173</v>
      </c>
      <c r="B142" s="165" t="s">
        <v>166</v>
      </c>
      <c r="C142" s="56"/>
      <c r="D142" s="181"/>
      <c r="E142" s="91">
        <f>IFERROR(VLOOKUP($B142,[1]NUM6!$H$3:$S$157,2,FALSE),0)</f>
        <v>10</v>
      </c>
      <c r="F142" s="91">
        <f>IFERROR(VLOOKUP($B142,[1]NUM6!$H$3:$S$157,3,FALSE),0)</f>
        <v>6</v>
      </c>
      <c r="G142" s="91">
        <f>IFERROR(VLOOKUP($B142,[1]NUM6!$H$3:$S$157,4,FALSE),0)</f>
        <v>5</v>
      </c>
      <c r="H142" s="91">
        <f>IFERROR(VLOOKUP($B142,[1]NUM6!$H$3:$S$157,5,FALSE),0)</f>
        <v>8</v>
      </c>
      <c r="I142" s="91">
        <f>IFERROR(VLOOKUP($B142,[1]NUM6!$H$3:$S$157,6,FALSE),0)</f>
        <v>2</v>
      </c>
      <c r="J142" s="91">
        <f>IFERROR(VLOOKUP($B142,[1]NUM6!$H$3:$S$157,7,FALSE),0)</f>
        <v>8</v>
      </c>
      <c r="K142" s="91">
        <f>IFERROR(VLOOKUP($B142,[1]NUM6!$H$3:$S$157,8,FALSE),0)</f>
        <v>5</v>
      </c>
      <c r="L142" s="91">
        <f>IFERROR(VLOOKUP($B142,[1]NUM6!$H$3:$S$157,9,FALSE),0)</f>
        <v>6</v>
      </c>
      <c r="M142" s="91">
        <f>IFERROR(VLOOKUP($B142,[1]NUM6!$H$3:$S$157,10,FALSE),0)</f>
        <v>9</v>
      </c>
      <c r="N142" s="91">
        <f>IFERROR(VLOOKUP($B142,[1]NUM6!$H$3:$S$157,11,FALSE),0)</f>
        <v>5</v>
      </c>
      <c r="O142" s="69"/>
      <c r="P142" s="69"/>
      <c r="Q142" s="13">
        <f t="shared" ref="Q142:Q147" si="101">SUM(E142:P142)</f>
        <v>64</v>
      </c>
      <c r="R142" s="91">
        <f>VLOOKUP($B142,[1]DEN6!$H$3:$S$180,2,FALSE)</f>
        <v>174</v>
      </c>
      <c r="S142" s="91">
        <f>VLOOKUP($B142,[1]DEN6!$H$3:$S$180,3,FALSE)</f>
        <v>104</v>
      </c>
      <c r="T142" s="91">
        <f>VLOOKUP($B142,[1]DEN6!$H$3:$S$180,4,FALSE)</f>
        <v>86</v>
      </c>
      <c r="U142" s="91">
        <f>VLOOKUP($B142,[1]DEN6!$H$3:$S$180,5,FALSE)</f>
        <v>122</v>
      </c>
      <c r="V142" s="91">
        <f>VLOOKUP($B142,[1]DEN6!$H$3:$S$180,6,FALSE)</f>
        <v>102</v>
      </c>
      <c r="W142" s="91">
        <f>VLOOKUP($B142,[1]DEN6!$H$3:$S$180,7,FALSE)</f>
        <v>154</v>
      </c>
      <c r="X142" s="91">
        <f>VLOOKUP($B142,[1]DEN6!$H$3:$S$180,8,FALSE)</f>
        <v>160</v>
      </c>
      <c r="Y142" s="91">
        <f>VLOOKUP($B142,[1]DEN6!$H$3:$S$180,9,FALSE)</f>
        <v>223</v>
      </c>
      <c r="Z142" s="91">
        <f>VLOOKUP($B142,[1]DEN6!$H$3:$S$180,10,FALSE)</f>
        <v>184</v>
      </c>
      <c r="AA142" s="91">
        <f>VLOOKUP($B142,[1]DEN6!$H$3:$S$180,11,FALSE)</f>
        <v>258</v>
      </c>
      <c r="AB142" s="69"/>
      <c r="AC142" s="69"/>
      <c r="AD142" s="13">
        <f t="shared" ref="AD142:AD148" si="102">SUM(R142:AC142)</f>
        <v>1567</v>
      </c>
    </row>
    <row r="143" spans="1:30" ht="15" thickBot="1" x14ac:dyDescent="0.25">
      <c r="A143" s="87" t="s">
        <v>173</v>
      </c>
      <c r="B143" s="165" t="s">
        <v>167</v>
      </c>
      <c r="C143" s="56"/>
      <c r="D143" s="181"/>
      <c r="E143" s="91">
        <f>IFERROR(VLOOKUP($B143,[1]NUM6!$H$3:$S$157,2,FALSE),0)</f>
        <v>0</v>
      </c>
      <c r="F143" s="91">
        <f>IFERROR(VLOOKUP($B143,[1]NUM6!$H$3:$S$157,3,FALSE),0)</f>
        <v>0</v>
      </c>
      <c r="G143" s="91">
        <f>IFERROR(VLOOKUP($B143,[1]NUM6!$H$3:$S$157,4,FALSE),0)</f>
        <v>2</v>
      </c>
      <c r="H143" s="91">
        <f>IFERROR(VLOOKUP($B143,[1]NUM6!$H$3:$S$157,5,FALSE),0)</f>
        <v>0</v>
      </c>
      <c r="I143" s="91">
        <f>IFERROR(VLOOKUP($B143,[1]NUM6!$H$3:$S$157,6,FALSE),0)</f>
        <v>0</v>
      </c>
      <c r="J143" s="91">
        <f>IFERROR(VLOOKUP($B143,[1]NUM6!$H$3:$S$157,7,FALSE),0)</f>
        <v>0</v>
      </c>
      <c r="K143" s="91">
        <f>IFERROR(VLOOKUP($B143,[1]NUM6!$H$3:$S$157,8,FALSE),0)</f>
        <v>3</v>
      </c>
      <c r="L143" s="91">
        <f>IFERROR(VLOOKUP($B143,[1]NUM6!$H$3:$S$157,9,FALSE),0)</f>
        <v>0</v>
      </c>
      <c r="M143" s="91">
        <f>IFERROR(VLOOKUP($B143,[1]NUM6!$H$3:$S$157,10,FALSE),0)</f>
        <v>0</v>
      </c>
      <c r="N143" s="91">
        <f>IFERROR(VLOOKUP($B143,[1]NUM6!$H$3:$S$157,11,FALSE),0)</f>
        <v>1</v>
      </c>
      <c r="O143" s="69"/>
      <c r="P143" s="69"/>
      <c r="Q143" s="13">
        <f t="shared" si="101"/>
        <v>6</v>
      </c>
      <c r="R143" s="91">
        <f>VLOOKUP($B143,[1]DEN6!$H$3:$S$180,2,FALSE)</f>
        <v>11</v>
      </c>
      <c r="S143" s="91">
        <f>VLOOKUP($B143,[1]DEN6!$H$3:$S$180,3,FALSE)</f>
        <v>7</v>
      </c>
      <c r="T143" s="91">
        <f>VLOOKUP($B143,[1]DEN6!$H$3:$S$180,4,FALSE)</f>
        <v>12</v>
      </c>
      <c r="U143" s="91">
        <f>VLOOKUP($B143,[1]DEN6!$H$3:$S$180,5,FALSE)</f>
        <v>21</v>
      </c>
      <c r="V143" s="91">
        <f>VLOOKUP($B143,[1]DEN6!$H$3:$S$180,6,FALSE)</f>
        <v>11</v>
      </c>
      <c r="W143" s="91">
        <f>VLOOKUP($B143,[1]DEN6!$H$3:$S$180,7,FALSE)</f>
        <v>24</v>
      </c>
      <c r="X143" s="91">
        <f>VLOOKUP($B143,[1]DEN6!$H$3:$S$180,8,FALSE)</f>
        <v>20</v>
      </c>
      <c r="Y143" s="91">
        <f>VLOOKUP($B143,[1]DEN6!$H$3:$S$180,9,FALSE)</f>
        <v>15</v>
      </c>
      <c r="Z143" s="91">
        <f>VLOOKUP($B143,[1]DEN6!$H$3:$S$180,10,FALSE)</f>
        <v>13</v>
      </c>
      <c r="AA143" s="91">
        <f>VLOOKUP($B143,[1]DEN6!$H$3:$S$180,11,FALSE)</f>
        <v>19</v>
      </c>
      <c r="AB143" s="69"/>
      <c r="AC143" s="69"/>
      <c r="AD143" s="13">
        <f t="shared" si="102"/>
        <v>153</v>
      </c>
    </row>
    <row r="144" spans="1:30" ht="15" thickBot="1" x14ac:dyDescent="0.25">
      <c r="A144" s="87" t="s">
        <v>173</v>
      </c>
      <c r="B144" s="165" t="s">
        <v>168</v>
      </c>
      <c r="C144" s="56"/>
      <c r="D144" s="181"/>
      <c r="E144" s="91">
        <f>IFERROR(VLOOKUP($B144,[1]NUM6!$H$3:$S$157,2,FALSE),0)</f>
        <v>0</v>
      </c>
      <c r="F144" s="91">
        <f>IFERROR(VLOOKUP($B144,[1]NUM6!$H$3:$S$157,3,FALSE),0)</f>
        <v>0</v>
      </c>
      <c r="G144" s="91">
        <f>IFERROR(VLOOKUP($B144,[1]NUM6!$H$3:$S$157,4,FALSE),0)</f>
        <v>2</v>
      </c>
      <c r="H144" s="91">
        <f>IFERROR(VLOOKUP($B144,[1]NUM6!$H$3:$S$157,5,FALSE),0)</f>
        <v>2</v>
      </c>
      <c r="I144" s="91">
        <f>IFERROR(VLOOKUP($B144,[1]NUM6!$H$3:$S$157,6,FALSE),0)</f>
        <v>0</v>
      </c>
      <c r="J144" s="91">
        <f>IFERROR(VLOOKUP($B144,[1]NUM6!$H$3:$S$157,7,FALSE),0)</f>
        <v>0</v>
      </c>
      <c r="K144" s="91">
        <f>IFERROR(VLOOKUP($B144,[1]NUM6!$H$3:$S$157,8,FALSE),0)</f>
        <v>1</v>
      </c>
      <c r="L144" s="91">
        <f>IFERROR(VLOOKUP($B144,[1]NUM6!$H$3:$S$157,9,FALSE),0)</f>
        <v>1</v>
      </c>
      <c r="M144" s="91">
        <f>IFERROR(VLOOKUP($B144,[1]NUM6!$H$3:$S$157,10,FALSE),0)</f>
        <v>2</v>
      </c>
      <c r="N144" s="91">
        <f>IFERROR(VLOOKUP($B144,[1]NUM6!$H$3:$S$157,11,FALSE),0)</f>
        <v>2</v>
      </c>
      <c r="O144" s="69"/>
      <c r="P144" s="69"/>
      <c r="Q144" s="13">
        <f t="shared" si="101"/>
        <v>10</v>
      </c>
      <c r="R144" s="91">
        <f>VLOOKUP($B144,[1]DEN6!$H$3:$S$180,2,FALSE)</f>
        <v>20</v>
      </c>
      <c r="S144" s="91">
        <f>VLOOKUP($B144,[1]DEN6!$H$3:$S$180,3,FALSE)</f>
        <v>11</v>
      </c>
      <c r="T144" s="91">
        <f>VLOOKUP($B144,[1]DEN6!$H$3:$S$180,4,FALSE)</f>
        <v>17</v>
      </c>
      <c r="U144" s="91">
        <f>VLOOKUP($B144,[1]DEN6!$H$3:$S$180,5,FALSE)</f>
        <v>36</v>
      </c>
      <c r="V144" s="91">
        <f>VLOOKUP($B144,[1]DEN6!$H$3:$S$180,6,FALSE)</f>
        <v>14</v>
      </c>
      <c r="W144" s="91">
        <f>VLOOKUP($B144,[1]DEN6!$H$3:$S$180,7,FALSE)</f>
        <v>31</v>
      </c>
      <c r="X144" s="91">
        <f>VLOOKUP($B144,[1]DEN6!$H$3:$S$180,8,FALSE)</f>
        <v>41</v>
      </c>
      <c r="Y144" s="91">
        <f>VLOOKUP($B144,[1]DEN6!$H$3:$S$180,9,FALSE)</f>
        <v>13</v>
      </c>
      <c r="Z144" s="91">
        <f>VLOOKUP($B144,[1]DEN6!$H$3:$S$180,10,FALSE)</f>
        <v>15</v>
      </c>
      <c r="AA144" s="91">
        <f>VLOOKUP($B144,[1]DEN6!$H$3:$S$180,11,FALSE)</f>
        <v>27</v>
      </c>
      <c r="AB144" s="69"/>
      <c r="AC144" s="69"/>
      <c r="AD144" s="13">
        <f t="shared" si="102"/>
        <v>225</v>
      </c>
    </row>
    <row r="145" spans="1:30" ht="15" thickBot="1" x14ac:dyDescent="0.25">
      <c r="A145" s="87" t="s">
        <v>173</v>
      </c>
      <c r="B145" s="165" t="s">
        <v>169</v>
      </c>
      <c r="C145" s="56"/>
      <c r="D145" s="181"/>
      <c r="E145" s="91">
        <f>IFERROR(VLOOKUP($B145,[1]NUM6!$H$3:$S$157,2,FALSE),0)</f>
        <v>0</v>
      </c>
      <c r="F145" s="91">
        <f>IFERROR(VLOOKUP($B145,[1]NUM6!$H$3:$S$157,3,FALSE),0)</f>
        <v>0</v>
      </c>
      <c r="G145" s="91">
        <f>IFERROR(VLOOKUP($B145,[1]NUM6!$H$3:$S$157,4,FALSE),0)</f>
        <v>3</v>
      </c>
      <c r="H145" s="91">
        <f>IFERROR(VLOOKUP($B145,[1]NUM6!$H$3:$S$157,5,FALSE),0)</f>
        <v>0</v>
      </c>
      <c r="I145" s="91">
        <f>IFERROR(VLOOKUP($B145,[1]NUM6!$H$3:$S$157,6,FALSE),0)</f>
        <v>0</v>
      </c>
      <c r="J145" s="91">
        <f>IFERROR(VLOOKUP($B145,[1]NUM6!$H$3:$S$157,7,FALSE),0)</f>
        <v>1</v>
      </c>
      <c r="K145" s="91">
        <f>IFERROR(VLOOKUP($B145,[1]NUM6!$H$3:$S$157,8,FALSE),0)</f>
        <v>0</v>
      </c>
      <c r="L145" s="91">
        <f>IFERROR(VLOOKUP($B145,[1]NUM6!$H$3:$S$157,9,FALSE),0)</f>
        <v>0</v>
      </c>
      <c r="M145" s="91">
        <f>IFERROR(VLOOKUP($B145,[1]NUM6!$H$3:$S$157,10,FALSE),0)</f>
        <v>3</v>
      </c>
      <c r="N145" s="91">
        <f>IFERROR(VLOOKUP($B145,[1]NUM6!$H$3:$S$157,11,FALSE),0)</f>
        <v>2</v>
      </c>
      <c r="O145" s="69"/>
      <c r="P145" s="69"/>
      <c r="Q145" s="13">
        <f t="shared" si="101"/>
        <v>9</v>
      </c>
      <c r="R145" s="91">
        <f>VLOOKUP($B145,[1]DEN6!$H$3:$S$180,2,FALSE)</f>
        <v>9</v>
      </c>
      <c r="S145" s="91">
        <f>VLOOKUP($B145,[1]DEN6!$H$3:$S$180,3,FALSE)</f>
        <v>10</v>
      </c>
      <c r="T145" s="91">
        <f>VLOOKUP($B145,[1]DEN6!$H$3:$S$180,4,FALSE)</f>
        <v>10</v>
      </c>
      <c r="U145" s="91">
        <f>VLOOKUP($B145,[1]DEN6!$H$3:$S$180,5,FALSE)</f>
        <v>12</v>
      </c>
      <c r="V145" s="91">
        <f>VLOOKUP($B145,[1]DEN6!$H$3:$S$180,6,FALSE)</f>
        <v>11</v>
      </c>
      <c r="W145" s="91">
        <f>VLOOKUP($B145,[1]DEN6!$H$3:$S$180,7,FALSE)</f>
        <v>20</v>
      </c>
      <c r="X145" s="91">
        <f>VLOOKUP($B145,[1]DEN6!$H$3:$S$180,8,FALSE)</f>
        <v>12</v>
      </c>
      <c r="Y145" s="91">
        <f>VLOOKUP($B145,[1]DEN6!$H$3:$S$180,9,FALSE)</f>
        <v>19</v>
      </c>
      <c r="Z145" s="91">
        <f>VLOOKUP($B145,[1]DEN6!$H$3:$S$180,10,FALSE)</f>
        <v>12</v>
      </c>
      <c r="AA145" s="91">
        <f>VLOOKUP($B145,[1]DEN6!$H$3:$S$180,11,FALSE)</f>
        <v>16</v>
      </c>
      <c r="AB145" s="69"/>
      <c r="AC145" s="69"/>
      <c r="AD145" s="13">
        <f t="shared" si="102"/>
        <v>131</v>
      </c>
    </row>
    <row r="146" spans="1:30" ht="15" thickBot="1" x14ac:dyDescent="0.25">
      <c r="A146" s="87" t="s">
        <v>173</v>
      </c>
      <c r="B146" s="165" t="s">
        <v>170</v>
      </c>
      <c r="C146" s="56"/>
      <c r="D146" s="181"/>
      <c r="E146" s="91">
        <f>IFERROR(VLOOKUP($B146,[1]NUM6!$H$3:$S$157,2,FALSE),0)</f>
        <v>8</v>
      </c>
      <c r="F146" s="91">
        <f>IFERROR(VLOOKUP($B146,[1]NUM6!$H$3:$S$157,3,FALSE),0)</f>
        <v>4</v>
      </c>
      <c r="G146" s="91">
        <f>IFERROR(VLOOKUP($B146,[1]NUM6!$H$3:$S$157,4,FALSE),0)</f>
        <v>12</v>
      </c>
      <c r="H146" s="91">
        <f>IFERROR(VLOOKUP($B146,[1]NUM6!$H$3:$S$157,5,FALSE),0)</f>
        <v>1</v>
      </c>
      <c r="I146" s="91">
        <f>IFERROR(VLOOKUP($B146,[1]NUM6!$H$3:$S$157,6,FALSE),0)</f>
        <v>4</v>
      </c>
      <c r="J146" s="91">
        <f>IFERROR(VLOOKUP($B146,[1]NUM6!$H$3:$S$157,7,FALSE),0)</f>
        <v>17</v>
      </c>
      <c r="K146" s="91">
        <f>IFERROR(VLOOKUP($B146,[1]NUM6!$H$3:$S$157,8,FALSE),0)</f>
        <v>6</v>
      </c>
      <c r="L146" s="91">
        <f>IFERROR(VLOOKUP($B146,[1]NUM6!$H$3:$S$157,9,FALSE),0)</f>
        <v>4</v>
      </c>
      <c r="M146" s="91">
        <f>IFERROR(VLOOKUP($B146,[1]NUM6!$H$3:$S$157,10,FALSE),0)</f>
        <v>10</v>
      </c>
      <c r="N146" s="91">
        <f>IFERROR(VLOOKUP($B146,[1]NUM6!$H$3:$S$157,11,FALSE),0)</f>
        <v>9</v>
      </c>
      <c r="O146" s="69"/>
      <c r="P146" s="69"/>
      <c r="Q146" s="13">
        <f t="shared" si="101"/>
        <v>75</v>
      </c>
      <c r="R146" s="91">
        <f>VLOOKUP($B146,[1]DEN6!$H$3:$S$180,2,FALSE)</f>
        <v>43</v>
      </c>
      <c r="S146" s="91">
        <f>VLOOKUP($B146,[1]DEN6!$H$3:$S$180,3,FALSE)</f>
        <v>31</v>
      </c>
      <c r="T146" s="91">
        <f>VLOOKUP($B146,[1]DEN6!$H$3:$S$180,4,FALSE)</f>
        <v>55</v>
      </c>
      <c r="U146" s="91">
        <f>VLOOKUP($B146,[1]DEN6!$H$3:$S$180,5,FALSE)</f>
        <v>0</v>
      </c>
      <c r="V146" s="91">
        <f>VLOOKUP($B146,[1]DEN6!$H$3:$S$180,6,FALSE)</f>
        <v>50</v>
      </c>
      <c r="W146" s="91">
        <f>VLOOKUP($B146,[1]DEN6!$H$3:$S$180,7,FALSE)</f>
        <v>93</v>
      </c>
      <c r="X146" s="91">
        <f>VLOOKUP($B146,[1]DEN6!$H$3:$S$180,8,FALSE)</f>
        <v>55</v>
      </c>
      <c r="Y146" s="91">
        <f>VLOOKUP($B146,[1]DEN6!$H$3:$S$180,9,FALSE)</f>
        <v>1</v>
      </c>
      <c r="Z146" s="91">
        <f>VLOOKUP($B146,[1]DEN6!$H$3:$S$180,10,FALSE)</f>
        <v>28</v>
      </c>
      <c r="AA146" s="91">
        <f>VLOOKUP($B146,[1]DEN6!$H$3:$S$180,11,FALSE)</f>
        <v>52</v>
      </c>
      <c r="AB146" s="69"/>
      <c r="AC146" s="69"/>
      <c r="AD146" s="13">
        <f t="shared" si="102"/>
        <v>408</v>
      </c>
    </row>
    <row r="147" spans="1:30" ht="15" thickBot="1" x14ac:dyDescent="0.25">
      <c r="A147" s="87" t="s">
        <v>173</v>
      </c>
      <c r="B147" s="165" t="s">
        <v>171</v>
      </c>
      <c r="C147" s="56"/>
      <c r="D147" s="181"/>
      <c r="E147" s="91">
        <f>IFERROR(VLOOKUP($B147,[1]NUM6!$H$3:$S$157,2,FALSE),0)</f>
        <v>1</v>
      </c>
      <c r="F147" s="91">
        <f>IFERROR(VLOOKUP($B147,[1]NUM6!$H$3:$S$157,3,FALSE),0)</f>
        <v>5</v>
      </c>
      <c r="G147" s="91">
        <f>IFERROR(VLOOKUP($B147,[1]NUM6!$H$3:$S$157,4,FALSE),0)</f>
        <v>1</v>
      </c>
      <c r="H147" s="91">
        <f>IFERROR(VLOOKUP($B147,[1]NUM6!$H$3:$S$157,5,FALSE),0)</f>
        <v>6</v>
      </c>
      <c r="I147" s="91">
        <f>IFERROR(VLOOKUP($B147,[1]NUM6!$H$3:$S$157,6,FALSE),0)</f>
        <v>0</v>
      </c>
      <c r="J147" s="91">
        <f>IFERROR(VLOOKUP($B147,[1]NUM6!$H$3:$S$157,7,FALSE),0)</f>
        <v>5</v>
      </c>
      <c r="K147" s="91">
        <f>IFERROR(VLOOKUP($B147,[1]NUM6!$H$3:$S$157,8,FALSE),0)</f>
        <v>1</v>
      </c>
      <c r="L147" s="91">
        <f>IFERROR(VLOOKUP($B147,[1]NUM6!$H$3:$S$157,9,FALSE),0)</f>
        <v>1</v>
      </c>
      <c r="M147" s="91">
        <f>IFERROR(VLOOKUP($B147,[1]NUM6!$H$3:$S$157,10,FALSE),0)</f>
        <v>0</v>
      </c>
      <c r="N147" s="91">
        <f>IFERROR(VLOOKUP($B147,[1]NUM6!$H$3:$S$157,11,FALSE),0)</f>
        <v>4</v>
      </c>
      <c r="O147" s="69"/>
      <c r="P147" s="69"/>
      <c r="Q147" s="13">
        <f t="shared" si="101"/>
        <v>24</v>
      </c>
      <c r="R147" s="91">
        <f>VLOOKUP($B147,[1]DEN6!$H$3:$S$180,2,FALSE)</f>
        <v>18</v>
      </c>
      <c r="S147" s="91">
        <f>VLOOKUP($B147,[1]DEN6!$H$3:$S$180,3,FALSE)</f>
        <v>31</v>
      </c>
      <c r="T147" s="91">
        <f>VLOOKUP($B147,[1]DEN6!$H$3:$S$180,4,FALSE)</f>
        <v>35</v>
      </c>
      <c r="U147" s="91">
        <f>VLOOKUP($B147,[1]DEN6!$H$3:$S$180,5,FALSE)</f>
        <v>23</v>
      </c>
      <c r="V147" s="91">
        <f>VLOOKUP($B147,[1]DEN6!$H$3:$S$180,6,FALSE)</f>
        <v>29</v>
      </c>
      <c r="W147" s="91">
        <f>VLOOKUP($B147,[1]DEN6!$H$3:$S$180,7,FALSE)</f>
        <v>23</v>
      </c>
      <c r="X147" s="91">
        <f>VLOOKUP($B147,[1]DEN6!$H$3:$S$180,8,FALSE)</f>
        <v>23</v>
      </c>
      <c r="Y147" s="91">
        <f>VLOOKUP($B147,[1]DEN6!$H$3:$S$180,9,FALSE)</f>
        <v>24</v>
      </c>
      <c r="Z147" s="91">
        <f>VLOOKUP($B147,[1]DEN6!$H$3:$S$180,10,FALSE)</f>
        <v>10</v>
      </c>
      <c r="AA147" s="91">
        <f>VLOOKUP($B147,[1]DEN6!$H$3:$S$180,11,FALSE)</f>
        <v>25</v>
      </c>
      <c r="AB147" s="69"/>
      <c r="AC147" s="69"/>
      <c r="AD147" s="13">
        <f t="shared" si="102"/>
        <v>241</v>
      </c>
    </row>
    <row r="148" spans="1:30" ht="15" thickBot="1" x14ac:dyDescent="0.25">
      <c r="A148" s="87" t="s">
        <v>173</v>
      </c>
      <c r="B148" s="165" t="s">
        <v>172</v>
      </c>
      <c r="C148" s="56"/>
      <c r="D148" s="181"/>
      <c r="E148" s="91">
        <f>IFERROR(VLOOKUP($B148,[1]NUM6!$H$3:$S$157,2,FALSE),0)</f>
        <v>3</v>
      </c>
      <c r="F148" s="91">
        <f>IFERROR(VLOOKUP($B148,[1]NUM6!$H$3:$S$157,3,FALSE),0)</f>
        <v>0</v>
      </c>
      <c r="G148" s="91">
        <f>IFERROR(VLOOKUP($B148,[1]NUM6!$H$3:$S$157,4,FALSE),0)</f>
        <v>0</v>
      </c>
      <c r="H148" s="91">
        <f>IFERROR(VLOOKUP($B148,[1]NUM6!$H$3:$S$157,5,FALSE),0)</f>
        <v>0</v>
      </c>
      <c r="I148" s="91">
        <f>IFERROR(VLOOKUP($B148,[1]NUM6!$H$3:$S$157,6,FALSE),0)</f>
        <v>0</v>
      </c>
      <c r="J148" s="91">
        <f>IFERROR(VLOOKUP($B148,[1]NUM6!$H$3:$S$157,7,FALSE),0)</f>
        <v>2</v>
      </c>
      <c r="K148" s="91">
        <f>IFERROR(VLOOKUP($B148,[1]NUM6!$H$3:$S$157,8,FALSE),0)</f>
        <v>2</v>
      </c>
      <c r="L148" s="91">
        <f>IFERROR(VLOOKUP($B148,[1]NUM6!$H$3:$S$157,9,FALSE),0)</f>
        <v>2</v>
      </c>
      <c r="M148" s="91">
        <f>IFERROR(VLOOKUP($B148,[1]NUM6!$H$3:$S$157,10,FALSE),0)</f>
        <v>4</v>
      </c>
      <c r="N148" s="91">
        <f>IFERROR(VLOOKUP($B148,[1]NUM6!$H$3:$S$157,11,FALSE),0)</f>
        <v>1</v>
      </c>
      <c r="O148" s="69"/>
      <c r="P148" s="69"/>
      <c r="Q148" s="13">
        <f>SUM(E148:P148)</f>
        <v>14</v>
      </c>
      <c r="R148" s="91">
        <f>VLOOKUP($B148,[1]DEN6!$H$3:$S$180,2,FALSE)</f>
        <v>34</v>
      </c>
      <c r="S148" s="91">
        <f>VLOOKUP($B148,[1]DEN6!$H$3:$S$180,3,FALSE)</f>
        <v>16</v>
      </c>
      <c r="T148" s="91">
        <f>VLOOKUP($B148,[1]DEN6!$H$3:$S$180,4,FALSE)</f>
        <v>14</v>
      </c>
      <c r="U148" s="91">
        <f>VLOOKUP($B148,[1]DEN6!$H$3:$S$180,5,FALSE)</f>
        <v>22</v>
      </c>
      <c r="V148" s="91">
        <f>VLOOKUP($B148,[1]DEN6!$H$3:$S$180,6,FALSE)</f>
        <v>14</v>
      </c>
      <c r="W148" s="91">
        <f>VLOOKUP($B148,[1]DEN6!$H$3:$S$180,7,FALSE)</f>
        <v>37</v>
      </c>
      <c r="X148" s="91">
        <f>VLOOKUP($B148,[1]DEN6!$H$3:$S$180,8,FALSE)</f>
        <v>23</v>
      </c>
      <c r="Y148" s="91">
        <f>VLOOKUP($B148,[1]DEN6!$H$3:$S$180,9,FALSE)</f>
        <v>20</v>
      </c>
      <c r="Z148" s="91">
        <f>VLOOKUP($B148,[1]DEN6!$H$3:$S$180,10,FALSE)</f>
        <v>9</v>
      </c>
      <c r="AA148" s="91">
        <f>VLOOKUP($B148,[1]DEN6!$H$3:$S$180,11,FALSE)</f>
        <v>25</v>
      </c>
      <c r="AB148" s="69"/>
      <c r="AC148" s="69"/>
      <c r="AD148" s="13">
        <f t="shared" si="102"/>
        <v>214</v>
      </c>
    </row>
    <row r="149" spans="1:30" ht="15" thickBot="1" x14ac:dyDescent="0.25">
      <c r="A149" s="333" t="s">
        <v>184</v>
      </c>
      <c r="B149" s="334"/>
      <c r="C149" s="250">
        <f>Metas!J94/D149</f>
        <v>1.4553214666188701</v>
      </c>
      <c r="D149" s="15">
        <f>+Q149/AD149</f>
        <v>6.8730860837019389E-2</v>
      </c>
      <c r="E149" s="48">
        <f>SUM(E142:E148)</f>
        <v>22</v>
      </c>
      <c r="F149" s="48">
        <f t="shared" ref="F149:P149" si="103">SUM(F142:F148)</f>
        <v>15</v>
      </c>
      <c r="G149" s="48">
        <f t="shared" si="103"/>
        <v>25</v>
      </c>
      <c r="H149" s="48">
        <f t="shared" si="103"/>
        <v>17</v>
      </c>
      <c r="I149" s="48">
        <f t="shared" ref="I149:J149" si="104">SUM(I142:I148)</f>
        <v>6</v>
      </c>
      <c r="J149" s="48">
        <f t="shared" si="104"/>
        <v>33</v>
      </c>
      <c r="K149" s="48">
        <f t="shared" ref="K149:L149" si="105">SUM(K142:K148)</f>
        <v>18</v>
      </c>
      <c r="L149" s="48">
        <f t="shared" si="105"/>
        <v>14</v>
      </c>
      <c r="M149" s="48">
        <f t="shared" ref="M149:N149" si="106">SUM(M142:M148)</f>
        <v>28</v>
      </c>
      <c r="N149" s="48">
        <f t="shared" si="106"/>
        <v>24</v>
      </c>
      <c r="O149" s="48">
        <f t="shared" si="103"/>
        <v>0</v>
      </c>
      <c r="P149" s="48">
        <f t="shared" si="103"/>
        <v>0</v>
      </c>
      <c r="Q149" s="10">
        <f>SUM(Q142:Q148)</f>
        <v>202</v>
      </c>
      <c r="R149" s="48">
        <f t="shared" ref="R149:AC149" si="107">SUM(R142:R148)</f>
        <v>309</v>
      </c>
      <c r="S149" s="48">
        <f t="shared" si="107"/>
        <v>210</v>
      </c>
      <c r="T149" s="48">
        <f t="shared" si="107"/>
        <v>229</v>
      </c>
      <c r="U149" s="48">
        <f t="shared" si="107"/>
        <v>236</v>
      </c>
      <c r="V149" s="48">
        <f t="shared" ref="V149:W149" si="108">SUM(V142:V148)</f>
        <v>231</v>
      </c>
      <c r="W149" s="48">
        <f t="shared" si="108"/>
        <v>382</v>
      </c>
      <c r="X149" s="48">
        <f t="shared" ref="X149:Y149" si="109">SUM(X142:X148)</f>
        <v>334</v>
      </c>
      <c r="Y149" s="48">
        <f t="shared" si="109"/>
        <v>315</v>
      </c>
      <c r="Z149" s="48">
        <f t="shared" ref="Z149:AA149" si="110">SUM(Z142:Z148)</f>
        <v>271</v>
      </c>
      <c r="AA149" s="48">
        <f t="shared" si="110"/>
        <v>422</v>
      </c>
      <c r="AB149" s="48">
        <f t="shared" si="107"/>
        <v>0</v>
      </c>
      <c r="AC149" s="48">
        <f t="shared" si="107"/>
        <v>0</v>
      </c>
      <c r="AD149" s="10">
        <f>SUM(AD142:AD148)</f>
        <v>2939</v>
      </c>
    </row>
    <row r="150" spans="1:30" ht="15" x14ac:dyDescent="0.25">
      <c r="B150" s="100" t="s">
        <v>189</v>
      </c>
      <c r="C150" s="262"/>
      <c r="D150" s="76"/>
      <c r="E150" s="69">
        <f t="shared" ref="E150:AD150" si="111">+E25+E37+E48+E62+E73+E79+E90+E109+E122+E136+E141+E149</f>
        <v>3634</v>
      </c>
      <c r="F150" s="69">
        <f t="shared" si="111"/>
        <v>4187</v>
      </c>
      <c r="G150" s="69">
        <f t="shared" si="111"/>
        <v>4623</v>
      </c>
      <c r="H150" s="69">
        <f t="shared" si="111"/>
        <v>3266</v>
      </c>
      <c r="I150" s="69">
        <f t="shared" ref="I150:J150" si="112">+I25+I37+I48+I62+I73+I79+I90+I109+I122+I136+I141+I149</f>
        <v>4182</v>
      </c>
      <c r="J150" s="69">
        <f t="shared" si="112"/>
        <v>3591</v>
      </c>
      <c r="K150" s="69">
        <f t="shared" ref="K150:L150" si="113">+K25+K37+K48+K62+K73+K79+K90+K109+K122+K136+K141+K149</f>
        <v>4058</v>
      </c>
      <c r="L150" s="69">
        <f t="shared" si="113"/>
        <v>4108</v>
      </c>
      <c r="M150" s="69">
        <f t="shared" ref="M150:N150" si="114">+M25+M37+M48+M62+M73+M79+M90+M109+M122+M136+M141+M149</f>
        <v>3420</v>
      </c>
      <c r="N150" s="69">
        <f t="shared" si="114"/>
        <v>4154</v>
      </c>
      <c r="O150" s="69">
        <f t="shared" si="111"/>
        <v>0</v>
      </c>
      <c r="P150" s="69">
        <f t="shared" si="111"/>
        <v>0</v>
      </c>
      <c r="Q150" s="67">
        <f t="shared" si="111"/>
        <v>39223</v>
      </c>
      <c r="R150" s="69">
        <f t="shared" si="111"/>
        <v>40692</v>
      </c>
      <c r="S150" s="69">
        <f t="shared" si="111"/>
        <v>38545</v>
      </c>
      <c r="T150" s="69">
        <f t="shared" si="111"/>
        <v>46958</v>
      </c>
      <c r="U150" s="69">
        <f t="shared" si="111"/>
        <v>40711</v>
      </c>
      <c r="V150" s="69">
        <f t="shared" ref="V150:W150" si="115">+V25+V37+V48+V62+V73+V79+V90+V109+V122+V136+V141+V149</f>
        <v>48608</v>
      </c>
      <c r="W150" s="69">
        <f t="shared" si="115"/>
        <v>47572</v>
      </c>
      <c r="X150" s="69">
        <f t="shared" ref="X150:Y150" si="116">+X25+X37+X48+X62+X73+X79+X90+X109+X122+X136+X141+X149</f>
        <v>47033</v>
      </c>
      <c r="Y150" s="69">
        <f t="shared" si="116"/>
        <v>48910</v>
      </c>
      <c r="Z150" s="69">
        <f t="shared" ref="Z150:AA150" si="117">+Z25+Z37+Z48+Z62+Z73+Z79+Z90+Z109+Z122+Z136+Z141+Z149</f>
        <v>41177</v>
      </c>
      <c r="AA150" s="69">
        <f t="shared" si="117"/>
        <v>45833</v>
      </c>
      <c r="AB150" s="69">
        <f t="shared" si="111"/>
        <v>0</v>
      </c>
      <c r="AC150" s="69">
        <f t="shared" si="111"/>
        <v>0</v>
      </c>
      <c r="AD150" s="67">
        <f t="shared" si="111"/>
        <v>446039</v>
      </c>
    </row>
    <row r="151" spans="1:30" x14ac:dyDescent="0.2">
      <c r="C151" s="259"/>
    </row>
  </sheetData>
  <mergeCells count="21">
    <mergeCell ref="A1:A10"/>
    <mergeCell ref="B1:B10"/>
    <mergeCell ref="C1:C11"/>
    <mergeCell ref="D1:D10"/>
    <mergeCell ref="E1:AD1"/>
    <mergeCell ref="E2:Q9"/>
    <mergeCell ref="R2:AD9"/>
    <mergeCell ref="E10:Q10"/>
    <mergeCell ref="R10:AD10"/>
    <mergeCell ref="A149:B149"/>
    <mergeCell ref="A25:B25"/>
    <mergeCell ref="A37:B37"/>
    <mergeCell ref="A48:B48"/>
    <mergeCell ref="A62:B62"/>
    <mergeCell ref="A73:B73"/>
    <mergeCell ref="A79:B79"/>
    <mergeCell ref="A90:B90"/>
    <mergeCell ref="A109:B109"/>
    <mergeCell ref="A122:B122"/>
    <mergeCell ref="A136:B136"/>
    <mergeCell ref="A141:B14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87" bestFit="1" customWidth="1"/>
    <col min="2" max="2" width="52.140625" style="87" bestFit="1" customWidth="1"/>
    <col min="3" max="3" width="14.42578125" style="58" customWidth="1"/>
    <col min="4" max="4" width="10" style="55" bestFit="1" customWidth="1"/>
    <col min="5" max="5" width="13.7109375" style="67" bestFit="1" customWidth="1"/>
    <col min="6" max="8" width="10.85546875" style="67" bestFit="1" customWidth="1"/>
    <col min="9" max="13" width="10.28515625" style="67" bestFit="1" customWidth="1"/>
    <col min="14" max="14" width="10.85546875" style="67" customWidth="1"/>
    <col min="15" max="15" width="9.7109375" style="67" bestFit="1" customWidth="1"/>
    <col min="16" max="16" width="10.28515625" style="67" bestFit="1" customWidth="1"/>
    <col min="17" max="17" width="11.7109375" style="67" bestFit="1" customWidth="1"/>
    <col min="18" max="18" width="14.140625" style="55" customWidth="1"/>
    <col min="19" max="19" width="15.7109375" style="55" customWidth="1"/>
    <col min="20" max="16384" width="11.42578125" style="55"/>
  </cols>
  <sheetData>
    <row r="1" spans="1:19" s="123" customFormat="1" ht="73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350" t="s">
        <v>285</v>
      </c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2"/>
    </row>
    <row r="2" spans="1:19" s="123" customFormat="1" ht="15" customHeight="1" thickTop="1" x14ac:dyDescent="0.2">
      <c r="A2" s="336"/>
      <c r="B2" s="338"/>
      <c r="C2" s="305"/>
      <c r="D2" s="331"/>
      <c r="E2" s="320" t="s">
        <v>2</v>
      </c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53" t="s">
        <v>3</v>
      </c>
      <c r="S2" s="354"/>
    </row>
    <row r="3" spans="1:19" s="123" customFormat="1" ht="15" customHeight="1" x14ac:dyDescent="0.2">
      <c r="A3" s="336"/>
      <c r="B3" s="338"/>
      <c r="C3" s="305"/>
      <c r="D3" s="331"/>
      <c r="E3" s="320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53"/>
      <c r="S3" s="354"/>
    </row>
    <row r="4" spans="1:19" s="123" customFormat="1" ht="15" customHeight="1" x14ac:dyDescent="0.2">
      <c r="A4" s="336"/>
      <c r="B4" s="338"/>
      <c r="C4" s="305"/>
      <c r="D4" s="331"/>
      <c r="E4" s="320"/>
      <c r="F4" s="321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353"/>
      <c r="S4" s="354"/>
    </row>
    <row r="5" spans="1:19" s="123" customFormat="1" ht="15" customHeight="1" x14ac:dyDescent="0.2">
      <c r="A5" s="336"/>
      <c r="B5" s="338"/>
      <c r="C5" s="305"/>
      <c r="D5" s="331"/>
      <c r="E5" s="320"/>
      <c r="F5" s="321"/>
      <c r="G5" s="321"/>
      <c r="H5" s="321"/>
      <c r="I5" s="321"/>
      <c r="J5" s="321"/>
      <c r="K5" s="321"/>
      <c r="L5" s="321"/>
      <c r="M5" s="321"/>
      <c r="N5" s="321"/>
      <c r="O5" s="321"/>
      <c r="P5" s="321"/>
      <c r="Q5" s="321"/>
      <c r="R5" s="353"/>
      <c r="S5" s="354"/>
    </row>
    <row r="6" spans="1:19" s="123" customFormat="1" ht="15" customHeight="1" x14ac:dyDescent="0.2">
      <c r="A6" s="336"/>
      <c r="B6" s="338"/>
      <c r="C6" s="305"/>
      <c r="D6" s="331"/>
      <c r="E6" s="320"/>
      <c r="F6" s="321"/>
      <c r="G6" s="321"/>
      <c r="H6" s="321"/>
      <c r="I6" s="321"/>
      <c r="J6" s="321"/>
      <c r="K6" s="321"/>
      <c r="L6" s="321"/>
      <c r="M6" s="321"/>
      <c r="N6" s="321"/>
      <c r="O6" s="321"/>
      <c r="P6" s="321"/>
      <c r="Q6" s="321"/>
      <c r="R6" s="353"/>
      <c r="S6" s="354"/>
    </row>
    <row r="7" spans="1:19" s="123" customFormat="1" ht="15" customHeight="1" x14ac:dyDescent="0.2">
      <c r="A7" s="336"/>
      <c r="B7" s="338"/>
      <c r="C7" s="305"/>
      <c r="D7" s="331"/>
      <c r="E7" s="320"/>
      <c r="F7" s="321"/>
      <c r="G7" s="321"/>
      <c r="H7" s="321"/>
      <c r="I7" s="321"/>
      <c r="J7" s="321"/>
      <c r="K7" s="321"/>
      <c r="L7" s="321"/>
      <c r="M7" s="321"/>
      <c r="N7" s="321"/>
      <c r="O7" s="321"/>
      <c r="P7" s="321"/>
      <c r="Q7" s="321"/>
      <c r="R7" s="353"/>
      <c r="S7" s="354"/>
    </row>
    <row r="8" spans="1:19" s="123" customFormat="1" ht="15" customHeight="1" x14ac:dyDescent="0.2">
      <c r="A8" s="336"/>
      <c r="B8" s="338"/>
      <c r="C8" s="305"/>
      <c r="D8" s="331"/>
      <c r="E8" s="320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53"/>
      <c r="S8" s="354"/>
    </row>
    <row r="9" spans="1:19" s="123" customFormat="1" ht="15.75" customHeight="1" thickBot="1" x14ac:dyDescent="0.25">
      <c r="A9" s="336"/>
      <c r="B9" s="338"/>
      <c r="C9" s="305"/>
      <c r="D9" s="331"/>
      <c r="E9" s="322"/>
      <c r="F9" s="323"/>
      <c r="G9" s="323"/>
      <c r="H9" s="323"/>
      <c r="I9" s="323"/>
      <c r="J9" s="323"/>
      <c r="K9" s="323"/>
      <c r="L9" s="323"/>
      <c r="M9" s="323"/>
      <c r="N9" s="323"/>
      <c r="O9" s="323"/>
      <c r="P9" s="323"/>
      <c r="Q9" s="323"/>
      <c r="R9" s="355"/>
      <c r="S9" s="356"/>
    </row>
    <row r="10" spans="1:19" s="123" customFormat="1" ht="57.75" customHeight="1" thickTop="1" thickBot="1" x14ac:dyDescent="0.25">
      <c r="A10" s="337"/>
      <c r="B10" s="306"/>
      <c r="C10" s="305"/>
      <c r="D10" s="332"/>
      <c r="E10" s="327" t="s">
        <v>35</v>
      </c>
      <c r="F10" s="327"/>
      <c r="G10" s="327"/>
      <c r="H10" s="327"/>
      <c r="I10" s="327"/>
      <c r="J10" s="327"/>
      <c r="K10" s="327"/>
      <c r="L10" s="327"/>
      <c r="M10" s="327"/>
      <c r="N10" s="327"/>
      <c r="O10" s="327"/>
      <c r="P10" s="327"/>
      <c r="Q10" s="327"/>
      <c r="R10" s="357" t="s">
        <v>381</v>
      </c>
      <c r="S10" s="358"/>
    </row>
    <row r="11" spans="1:19" s="123" customFormat="1" ht="15" thickBot="1" x14ac:dyDescent="0.25">
      <c r="A11" s="132"/>
      <c r="B11" s="132"/>
      <c r="C11" s="306"/>
      <c r="D11" s="126" t="s">
        <v>188</v>
      </c>
      <c r="E11" s="133" t="s">
        <v>4</v>
      </c>
      <c r="F11" s="133" t="s">
        <v>5</v>
      </c>
      <c r="G11" s="133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3" t="s">
        <v>15</v>
      </c>
      <c r="Q11" s="134" t="s">
        <v>16</v>
      </c>
      <c r="R11" s="359"/>
      <c r="S11" s="360"/>
    </row>
    <row r="12" spans="1:19" ht="15" thickBot="1" x14ac:dyDescent="0.25">
      <c r="A12" s="87" t="s">
        <v>52</v>
      </c>
      <c r="B12" s="165" t="s">
        <v>39</v>
      </c>
      <c r="C12" s="56"/>
      <c r="D12" s="56"/>
      <c r="E12" s="91">
        <f>IFERROR(VLOOKUP($B12,[1]NUM7!$H$3:$S$167,2,FALSE),0)</f>
        <v>281</v>
      </c>
      <c r="F12" s="91">
        <f>IFERROR(VLOOKUP($B12,[1]NUM7!$H$3:$S$167,3,FALSE),0)</f>
        <v>245</v>
      </c>
      <c r="G12" s="91">
        <f>IFERROR(VLOOKUP($B12,[1]NUM7!$H$3:$S$167,4,FALSE),0)</f>
        <v>328</v>
      </c>
      <c r="H12" s="91">
        <f>IFERROR(VLOOKUP($B12,[1]NUM7!$H$3:$S$167,5,FALSE),0)</f>
        <v>349</v>
      </c>
      <c r="I12" s="91">
        <f>IFERROR(VLOOKUP($B12,[1]NUM7!$H$3:$S$167,6,FALSE),0)</f>
        <v>140</v>
      </c>
      <c r="J12" s="91">
        <f>IFERROR(VLOOKUP($B12,[1]NUM7!$H$3:$S$167,7,FALSE),0)</f>
        <v>374</v>
      </c>
      <c r="K12" s="91">
        <f>IFERROR(VLOOKUP($B12,[1]NUM7!$H$3:$S$167,8,FALSE),0)</f>
        <v>334</v>
      </c>
      <c r="L12" s="91">
        <f>IFERROR(VLOOKUP($B12,[1]NUM7!$H$3:$S$167,9,FALSE),0)</f>
        <v>228</v>
      </c>
      <c r="M12" s="91">
        <f>IFERROR(VLOOKUP($B12,[1]NUM7!$H$3:$S$167,10,FALSE),0)</f>
        <v>213</v>
      </c>
      <c r="N12" s="91">
        <f>IFERROR(VLOOKUP($B12,[1]NUM7!$H$3:$S$167,11,FALSE),0)</f>
        <v>308</v>
      </c>
      <c r="O12" s="98"/>
      <c r="P12" s="98"/>
      <c r="Q12" s="13">
        <f>SUM(E12:P12)</f>
        <v>2800</v>
      </c>
    </row>
    <row r="13" spans="1:19" ht="15" thickBot="1" x14ac:dyDescent="0.25">
      <c r="A13" s="87" t="s">
        <v>52</v>
      </c>
      <c r="B13" s="165" t="s">
        <v>40</v>
      </c>
      <c r="C13" s="56"/>
      <c r="D13" s="56"/>
      <c r="E13" s="91">
        <f>IFERROR(VLOOKUP($B13,[1]NUM7!$H$3:$S$167,2,FALSE),0)</f>
        <v>428</v>
      </c>
      <c r="F13" s="91">
        <f>IFERROR(VLOOKUP($B13,[1]NUM7!$H$3:$S$167,3,FALSE),0)</f>
        <v>93</v>
      </c>
      <c r="G13" s="91">
        <f>IFERROR(VLOOKUP($B13,[1]NUM7!$H$3:$S$167,4,FALSE),0)</f>
        <v>355</v>
      </c>
      <c r="H13" s="91">
        <f>IFERROR(VLOOKUP($B13,[1]NUM7!$H$3:$S$167,5,FALSE),0)</f>
        <v>274</v>
      </c>
      <c r="I13" s="91">
        <f>IFERROR(VLOOKUP($B13,[1]NUM7!$H$3:$S$167,6,FALSE),0)</f>
        <v>269</v>
      </c>
      <c r="J13" s="91">
        <f>IFERROR(VLOOKUP($B13,[1]NUM7!$H$3:$S$167,7,FALSE),0)</f>
        <v>198</v>
      </c>
      <c r="K13" s="91">
        <f>IFERROR(VLOOKUP($B13,[1]NUM7!$H$3:$S$167,8,FALSE),0)</f>
        <v>298</v>
      </c>
      <c r="L13" s="91">
        <f>IFERROR(VLOOKUP($B13,[1]NUM7!$H$3:$S$167,9,FALSE),0)</f>
        <v>237</v>
      </c>
      <c r="M13" s="91">
        <f>IFERROR(VLOOKUP($B13,[1]NUM7!$H$3:$S$167,10,FALSE),0)</f>
        <v>160</v>
      </c>
      <c r="N13" s="91">
        <f>IFERROR(VLOOKUP($B13,[1]NUM7!$H$3:$S$167,11,FALSE),0)</f>
        <v>249</v>
      </c>
      <c r="O13" s="98"/>
      <c r="Q13" s="13">
        <f t="shared" ref="Q13:Q24" si="0">SUM(E13:P13)</f>
        <v>2561</v>
      </c>
    </row>
    <row r="14" spans="1:19" ht="15" thickBot="1" x14ac:dyDescent="0.25">
      <c r="A14" s="87" t="s">
        <v>52</v>
      </c>
      <c r="B14" s="165" t="s">
        <v>41</v>
      </c>
      <c r="C14" s="56"/>
      <c r="D14" s="56"/>
      <c r="E14" s="91">
        <f>IFERROR(VLOOKUP($B14,[1]NUM7!$H$3:$S$167,2,FALSE),0)</f>
        <v>133</v>
      </c>
      <c r="F14" s="91">
        <f>IFERROR(VLOOKUP($B14,[1]NUM7!$H$3:$S$167,3,FALSE),0)</f>
        <v>89</v>
      </c>
      <c r="G14" s="91">
        <f>IFERROR(VLOOKUP($B14,[1]NUM7!$H$3:$S$167,4,FALSE),0)</f>
        <v>165</v>
      </c>
      <c r="H14" s="91">
        <f>IFERROR(VLOOKUP($B14,[1]NUM7!$H$3:$S$167,5,FALSE),0)</f>
        <v>146</v>
      </c>
      <c r="I14" s="91">
        <f>IFERROR(VLOOKUP($B14,[1]NUM7!$H$3:$S$167,6,FALSE),0)</f>
        <v>229</v>
      </c>
      <c r="J14" s="91">
        <f>IFERROR(VLOOKUP($B14,[1]NUM7!$H$3:$S$167,7,FALSE),0)</f>
        <v>136</v>
      </c>
      <c r="K14" s="91">
        <f>IFERROR(VLOOKUP($B14,[1]NUM7!$H$3:$S$167,8,FALSE),0)</f>
        <v>133</v>
      </c>
      <c r="L14" s="91">
        <f>IFERROR(VLOOKUP($B14,[1]NUM7!$H$3:$S$167,9,FALSE),0)</f>
        <v>211</v>
      </c>
      <c r="M14" s="91">
        <f>IFERROR(VLOOKUP($B14,[1]NUM7!$H$3:$S$167,10,FALSE),0)</f>
        <v>103</v>
      </c>
      <c r="N14" s="91">
        <f>IFERROR(VLOOKUP($B14,[1]NUM7!$H$3:$S$167,11,FALSE),0)</f>
        <v>168</v>
      </c>
      <c r="O14" s="98"/>
      <c r="Q14" s="13">
        <f t="shared" si="0"/>
        <v>1513</v>
      </c>
    </row>
    <row r="15" spans="1:19" ht="15" thickBot="1" x14ac:dyDescent="0.25">
      <c r="A15" s="87" t="s">
        <v>52</v>
      </c>
      <c r="B15" s="165" t="s">
        <v>42</v>
      </c>
      <c r="C15" s="56"/>
      <c r="D15" s="56"/>
      <c r="E15" s="91">
        <f>IFERROR(VLOOKUP($B15,[1]NUM7!$H$3:$S$167,2,FALSE),0)</f>
        <v>50</v>
      </c>
      <c r="F15" s="91">
        <f>IFERROR(VLOOKUP($B15,[1]NUM7!$H$3:$S$167,3,FALSE),0)</f>
        <v>235</v>
      </c>
      <c r="G15" s="91">
        <f>IFERROR(VLOOKUP($B15,[1]NUM7!$H$3:$S$167,4,FALSE),0)</f>
        <v>302</v>
      </c>
      <c r="H15" s="91">
        <f>IFERROR(VLOOKUP($B15,[1]NUM7!$H$3:$S$167,5,FALSE),0)</f>
        <v>224</v>
      </c>
      <c r="I15" s="91">
        <f>IFERROR(VLOOKUP($B15,[1]NUM7!$H$3:$S$167,6,FALSE),0)</f>
        <v>197</v>
      </c>
      <c r="J15" s="91">
        <f>IFERROR(VLOOKUP($B15,[1]NUM7!$H$3:$S$167,7,FALSE),0)</f>
        <v>256</v>
      </c>
      <c r="K15" s="91">
        <f>IFERROR(VLOOKUP($B15,[1]NUM7!$H$3:$S$167,8,FALSE),0)</f>
        <v>312</v>
      </c>
      <c r="L15" s="91">
        <f>IFERROR(VLOOKUP($B15,[1]NUM7!$H$3:$S$167,9,FALSE),0)</f>
        <v>302</v>
      </c>
      <c r="M15" s="91">
        <f>IFERROR(VLOOKUP($B15,[1]NUM7!$H$3:$S$167,10,FALSE),0)</f>
        <v>228</v>
      </c>
      <c r="N15" s="91">
        <f>IFERROR(VLOOKUP($B15,[1]NUM7!$H$3:$S$167,11,FALSE),0)</f>
        <v>271</v>
      </c>
      <c r="O15" s="98"/>
      <c r="Q15" s="13">
        <f t="shared" si="0"/>
        <v>2377</v>
      </c>
    </row>
    <row r="16" spans="1:19" ht="15" thickBot="1" x14ac:dyDescent="0.25">
      <c r="A16" s="87" t="s">
        <v>52</v>
      </c>
      <c r="B16" s="165" t="s">
        <v>43</v>
      </c>
      <c r="C16" s="59"/>
      <c r="D16" s="56"/>
      <c r="E16" s="91">
        <f>IFERROR(VLOOKUP($B16,[1]NUM7!$H$3:$S$167,2,FALSE),0)</f>
        <v>154</v>
      </c>
      <c r="F16" s="91">
        <f>IFERROR(VLOOKUP($B16,[1]NUM7!$H$3:$S$167,3,FALSE),0)</f>
        <v>103</v>
      </c>
      <c r="G16" s="91">
        <f>IFERROR(VLOOKUP($B16,[1]NUM7!$H$3:$S$167,4,FALSE),0)</f>
        <v>86</v>
      </c>
      <c r="H16" s="91">
        <f>IFERROR(VLOOKUP($B16,[1]NUM7!$H$3:$S$167,5,FALSE),0)</f>
        <v>160</v>
      </c>
      <c r="I16" s="91">
        <f>IFERROR(VLOOKUP($B16,[1]NUM7!$H$3:$S$167,6,FALSE),0)</f>
        <v>152</v>
      </c>
      <c r="J16" s="91">
        <f>IFERROR(VLOOKUP($B16,[1]NUM7!$H$3:$S$167,7,FALSE),0)</f>
        <v>205</v>
      </c>
      <c r="K16" s="91">
        <f>IFERROR(VLOOKUP($B16,[1]NUM7!$H$3:$S$167,8,FALSE),0)</f>
        <v>90</v>
      </c>
      <c r="L16" s="91">
        <f>IFERROR(VLOOKUP($B16,[1]NUM7!$H$3:$S$167,9,FALSE),0)</f>
        <v>79</v>
      </c>
      <c r="M16" s="91">
        <f>IFERROR(VLOOKUP($B16,[1]NUM7!$H$3:$S$167,10,FALSE),0)</f>
        <v>57</v>
      </c>
      <c r="N16" s="91">
        <f>IFERROR(VLOOKUP($B16,[1]NUM7!$H$3:$S$167,11,FALSE),0)</f>
        <v>93</v>
      </c>
      <c r="O16" s="98"/>
      <c r="Q16" s="13">
        <f t="shared" si="0"/>
        <v>1179</v>
      </c>
    </row>
    <row r="17" spans="1:21" ht="15" thickBot="1" x14ac:dyDescent="0.25">
      <c r="A17" s="87" t="s">
        <v>52</v>
      </c>
      <c r="B17" s="165" t="s">
        <v>44</v>
      </c>
      <c r="C17" s="56"/>
      <c r="D17" s="56"/>
      <c r="E17" s="91">
        <f>IFERROR(VLOOKUP($B17,[1]NUM7!$H$3:$S$167,2,FALSE),0)</f>
        <v>216</v>
      </c>
      <c r="F17" s="91">
        <f>IFERROR(VLOOKUP($B17,[1]NUM7!$H$3:$S$167,3,FALSE),0)</f>
        <v>281</v>
      </c>
      <c r="G17" s="91">
        <f>IFERROR(VLOOKUP($B17,[1]NUM7!$H$3:$S$167,4,FALSE),0)</f>
        <v>219</v>
      </c>
      <c r="H17" s="91">
        <f>IFERROR(VLOOKUP($B17,[1]NUM7!$H$3:$S$167,5,FALSE),0)</f>
        <v>88</v>
      </c>
      <c r="I17" s="91">
        <f>IFERROR(VLOOKUP($B17,[1]NUM7!$H$3:$S$167,6,FALSE),0)</f>
        <v>152</v>
      </c>
      <c r="J17" s="91">
        <f>IFERROR(VLOOKUP($B17,[1]NUM7!$H$3:$S$167,7,FALSE),0)</f>
        <v>155</v>
      </c>
      <c r="K17" s="91">
        <f>IFERROR(VLOOKUP($B17,[1]NUM7!$H$3:$S$167,8,FALSE),0)</f>
        <v>148</v>
      </c>
      <c r="L17" s="91">
        <f>IFERROR(VLOOKUP($B17,[1]NUM7!$H$3:$S$167,9,FALSE),0)</f>
        <v>175</v>
      </c>
      <c r="M17" s="91">
        <f>IFERROR(VLOOKUP($B17,[1]NUM7!$H$3:$S$167,10,FALSE),0)</f>
        <v>230</v>
      </c>
      <c r="N17" s="91">
        <f>IFERROR(VLOOKUP($B17,[1]NUM7!$H$3:$S$167,11,FALSE),0)</f>
        <v>250</v>
      </c>
      <c r="O17" s="98"/>
      <c r="Q17" s="13">
        <f t="shared" si="0"/>
        <v>1914</v>
      </c>
    </row>
    <row r="18" spans="1:21" ht="15" thickBot="1" x14ac:dyDescent="0.25">
      <c r="A18" s="87" t="s">
        <v>52</v>
      </c>
      <c r="B18" s="165" t="s">
        <v>45</v>
      </c>
      <c r="C18" s="56"/>
      <c r="D18" s="56"/>
      <c r="E18" s="91">
        <f>IFERROR(VLOOKUP($B18,[1]NUM7!$H$3:$S$167,2,FALSE),0)</f>
        <v>16</v>
      </c>
      <c r="F18" s="91">
        <f>IFERROR(VLOOKUP($B18,[1]NUM7!$H$3:$S$167,3,FALSE),0)</f>
        <v>26</v>
      </c>
      <c r="G18" s="91">
        <f>IFERROR(VLOOKUP($B18,[1]NUM7!$H$3:$S$167,4,FALSE),0)</f>
        <v>17</v>
      </c>
      <c r="H18" s="91">
        <f>IFERROR(VLOOKUP($B18,[1]NUM7!$H$3:$S$167,5,FALSE),0)</f>
        <v>33</v>
      </c>
      <c r="I18" s="91">
        <f>IFERROR(VLOOKUP($B18,[1]NUM7!$H$3:$S$167,6,FALSE),0)</f>
        <v>39</v>
      </c>
      <c r="J18" s="91">
        <f>IFERROR(VLOOKUP($B18,[1]NUM7!$H$3:$S$167,7,FALSE),0)</f>
        <v>52</v>
      </c>
      <c r="K18" s="91">
        <f>IFERROR(VLOOKUP($B18,[1]NUM7!$H$3:$S$167,8,FALSE),0)</f>
        <v>40</v>
      </c>
      <c r="L18" s="91">
        <f>IFERROR(VLOOKUP($B18,[1]NUM7!$H$3:$S$167,9,FALSE),0)</f>
        <v>22</v>
      </c>
      <c r="M18" s="91">
        <f>IFERROR(VLOOKUP($B18,[1]NUM7!$H$3:$S$167,10,FALSE),0)</f>
        <v>20</v>
      </c>
      <c r="N18" s="91">
        <f>IFERROR(VLOOKUP($B18,[1]NUM7!$H$3:$S$167,11,FALSE),0)</f>
        <v>45</v>
      </c>
      <c r="O18" s="98"/>
      <c r="Q18" s="13">
        <f t="shared" si="0"/>
        <v>310</v>
      </c>
    </row>
    <row r="19" spans="1:21" ht="15" thickBot="1" x14ac:dyDescent="0.25">
      <c r="A19" s="87" t="s">
        <v>52</v>
      </c>
      <c r="B19" s="165" t="s">
        <v>46</v>
      </c>
      <c r="C19" s="56"/>
      <c r="D19" s="56"/>
      <c r="E19" s="91">
        <f>IFERROR(VLOOKUP($B19,[1]NUM7!$H$3:$S$167,2,FALSE),0)</f>
        <v>11</v>
      </c>
      <c r="F19" s="91">
        <f>IFERROR(VLOOKUP($B19,[1]NUM7!$H$3:$S$167,3,FALSE),0)</f>
        <v>17</v>
      </c>
      <c r="G19" s="91">
        <f>IFERROR(VLOOKUP($B19,[1]NUM7!$H$3:$S$167,4,FALSE),0)</f>
        <v>7</v>
      </c>
      <c r="H19" s="91">
        <f>IFERROR(VLOOKUP($B19,[1]NUM7!$H$3:$S$167,5,FALSE),0)</f>
        <v>20</v>
      </c>
      <c r="I19" s="91">
        <f>IFERROR(VLOOKUP($B19,[1]NUM7!$H$3:$S$167,6,FALSE),0)</f>
        <v>12</v>
      </c>
      <c r="J19" s="91">
        <f>IFERROR(VLOOKUP($B19,[1]NUM7!$H$3:$S$167,7,FALSE),0)</f>
        <v>10</v>
      </c>
      <c r="K19" s="91">
        <f>IFERROR(VLOOKUP($B19,[1]NUM7!$H$3:$S$167,8,FALSE),0)</f>
        <v>10</v>
      </c>
      <c r="L19" s="91">
        <f>IFERROR(VLOOKUP($B19,[1]NUM7!$H$3:$S$167,9,FALSE),0)</f>
        <v>4</v>
      </c>
      <c r="M19" s="91">
        <f>IFERROR(VLOOKUP($B19,[1]NUM7!$H$3:$S$167,10,FALSE),0)</f>
        <v>5</v>
      </c>
      <c r="N19" s="91">
        <f>IFERROR(VLOOKUP($B19,[1]NUM7!$H$3:$S$167,11,FALSE),0)</f>
        <v>13</v>
      </c>
      <c r="O19" s="98"/>
      <c r="Q19" s="13">
        <f t="shared" si="0"/>
        <v>109</v>
      </c>
    </row>
    <row r="20" spans="1:21" ht="15" thickBot="1" x14ac:dyDescent="0.25">
      <c r="A20" s="87" t="s">
        <v>52</v>
      </c>
      <c r="B20" s="165" t="s">
        <v>47</v>
      </c>
      <c r="C20" s="56"/>
      <c r="D20" s="56"/>
      <c r="E20" s="91">
        <f>IFERROR(VLOOKUP($B20,[1]NUM7!$H$3:$S$167,2,FALSE),0)</f>
        <v>3</v>
      </c>
      <c r="F20" s="91">
        <f>IFERROR(VLOOKUP($B20,[1]NUM7!$H$3:$S$167,3,FALSE),0)</f>
        <v>10</v>
      </c>
      <c r="G20" s="91">
        <f>IFERROR(VLOOKUP($B20,[1]NUM7!$H$3:$S$167,4,FALSE),0)</f>
        <v>12</v>
      </c>
      <c r="H20" s="91">
        <f>IFERROR(VLOOKUP($B20,[1]NUM7!$H$3:$S$167,5,FALSE),0)</f>
        <v>20</v>
      </c>
      <c r="I20" s="91">
        <f>IFERROR(VLOOKUP($B20,[1]NUM7!$H$3:$S$167,6,FALSE),0)</f>
        <v>11</v>
      </c>
      <c r="J20" s="91">
        <f>IFERROR(VLOOKUP($B20,[1]NUM7!$H$3:$S$167,7,FALSE),0)</f>
        <v>13</v>
      </c>
      <c r="K20" s="91">
        <f>IFERROR(VLOOKUP($B20,[1]NUM7!$H$3:$S$167,8,FALSE),0)</f>
        <v>8</v>
      </c>
      <c r="L20" s="91">
        <f>IFERROR(VLOOKUP($B20,[1]NUM7!$H$3:$S$167,9,FALSE),0)</f>
        <v>4</v>
      </c>
      <c r="M20" s="91">
        <f>IFERROR(VLOOKUP($B20,[1]NUM7!$H$3:$S$167,10,FALSE),0)</f>
        <v>4</v>
      </c>
      <c r="N20" s="91">
        <f>IFERROR(VLOOKUP($B20,[1]NUM7!$H$3:$S$167,11,FALSE),0)</f>
        <v>9</v>
      </c>
      <c r="O20" s="98"/>
      <c r="Q20" s="13">
        <f t="shared" si="0"/>
        <v>94</v>
      </c>
    </row>
    <row r="21" spans="1:21" ht="15" thickBot="1" x14ac:dyDescent="0.25">
      <c r="A21" s="87" t="s">
        <v>52</v>
      </c>
      <c r="B21" s="165" t="s">
        <v>48</v>
      </c>
      <c r="C21" s="60"/>
      <c r="D21" s="56"/>
      <c r="E21" s="91">
        <f>IFERROR(VLOOKUP($B21,[1]NUM7!$H$3:$S$167,2,FALSE),0)</f>
        <v>10</v>
      </c>
      <c r="F21" s="91">
        <f>IFERROR(VLOOKUP($B21,[1]NUM7!$H$3:$S$167,3,FALSE),0)</f>
        <v>13</v>
      </c>
      <c r="G21" s="91">
        <f>IFERROR(VLOOKUP($B21,[1]NUM7!$H$3:$S$167,4,FALSE),0)</f>
        <v>31</v>
      </c>
      <c r="H21" s="91">
        <f>IFERROR(VLOOKUP($B21,[1]NUM7!$H$3:$S$167,5,FALSE),0)</f>
        <v>21</v>
      </c>
      <c r="I21" s="91">
        <f>IFERROR(VLOOKUP($B21,[1]NUM7!$H$3:$S$167,6,FALSE),0)</f>
        <v>21</v>
      </c>
      <c r="J21" s="91">
        <f>IFERROR(VLOOKUP($B21,[1]NUM7!$H$3:$S$167,7,FALSE),0)</f>
        <v>15</v>
      </c>
      <c r="K21" s="91">
        <f>IFERROR(VLOOKUP($B21,[1]NUM7!$H$3:$S$167,8,FALSE),0)</f>
        <v>30</v>
      </c>
      <c r="L21" s="91">
        <f>IFERROR(VLOOKUP($B21,[1]NUM7!$H$3:$S$167,9,FALSE),0)</f>
        <v>3</v>
      </c>
      <c r="M21" s="91">
        <f>IFERROR(VLOOKUP($B21,[1]NUM7!$H$3:$S$167,10,FALSE),0)</f>
        <v>2</v>
      </c>
      <c r="N21" s="91">
        <f>IFERROR(VLOOKUP($B21,[1]NUM7!$H$3:$S$167,11,FALSE),0)</f>
        <v>14</v>
      </c>
      <c r="O21" s="98"/>
      <c r="Q21" s="13">
        <f t="shared" si="0"/>
        <v>160</v>
      </c>
    </row>
    <row r="22" spans="1:21" ht="15" thickBot="1" x14ac:dyDescent="0.25">
      <c r="A22" s="87" t="s">
        <v>52</v>
      </c>
      <c r="B22" s="165" t="s">
        <v>49</v>
      </c>
      <c r="C22" s="56"/>
      <c r="D22" s="56"/>
      <c r="E22" s="91">
        <f>IFERROR(VLOOKUP($B22,[1]NUM7!$H$3:$S$167,2,FALSE),0)</f>
        <v>20</v>
      </c>
      <c r="F22" s="91">
        <f>IFERROR(VLOOKUP($B22,[1]NUM7!$H$3:$S$167,3,FALSE),0)</f>
        <v>30</v>
      </c>
      <c r="G22" s="91">
        <f>IFERROR(VLOOKUP($B22,[1]NUM7!$H$3:$S$167,4,FALSE),0)</f>
        <v>39</v>
      </c>
      <c r="H22" s="91">
        <f>IFERROR(VLOOKUP($B22,[1]NUM7!$H$3:$S$167,5,FALSE),0)</f>
        <v>28</v>
      </c>
      <c r="I22" s="91">
        <f>IFERROR(VLOOKUP($B22,[1]NUM7!$H$3:$S$167,6,FALSE),0)</f>
        <v>32</v>
      </c>
      <c r="J22" s="91">
        <f>IFERROR(VLOOKUP($B22,[1]NUM7!$H$3:$S$167,7,FALSE),0)</f>
        <v>36</v>
      </c>
      <c r="K22" s="91">
        <f>IFERROR(VLOOKUP($B22,[1]NUM7!$H$3:$S$167,8,FALSE),0)</f>
        <v>36</v>
      </c>
      <c r="L22" s="91">
        <f>IFERROR(VLOOKUP($B22,[1]NUM7!$H$3:$S$167,9,FALSE),0)</f>
        <v>15</v>
      </c>
      <c r="M22" s="91">
        <f>IFERROR(VLOOKUP($B22,[1]NUM7!$H$3:$S$167,10,FALSE),0)</f>
        <v>22</v>
      </c>
      <c r="N22" s="91">
        <f>IFERROR(VLOOKUP($B22,[1]NUM7!$H$3:$S$167,11,FALSE),0)</f>
        <v>8</v>
      </c>
      <c r="O22" s="98"/>
      <c r="Q22" s="13">
        <f t="shared" si="0"/>
        <v>266</v>
      </c>
    </row>
    <row r="23" spans="1:21" ht="15" thickBot="1" x14ac:dyDescent="0.25">
      <c r="A23" s="87" t="s">
        <v>52</v>
      </c>
      <c r="B23" s="165" t="s">
        <v>50</v>
      </c>
      <c r="C23" s="56"/>
      <c r="D23" s="56"/>
      <c r="E23" s="91">
        <f>IFERROR(VLOOKUP($B23,[1]NUM7!$H$3:$S$167,2,FALSE),0)</f>
        <v>9</v>
      </c>
      <c r="F23" s="91">
        <f>IFERROR(VLOOKUP($B23,[1]NUM7!$H$3:$S$167,3,FALSE),0)</f>
        <v>29</v>
      </c>
      <c r="G23" s="91">
        <f>IFERROR(VLOOKUP($B23,[1]NUM7!$H$3:$S$167,4,FALSE),0)</f>
        <v>23</v>
      </c>
      <c r="H23" s="91">
        <f>IFERROR(VLOOKUP($B23,[1]NUM7!$H$3:$S$167,5,FALSE),0)</f>
        <v>18</v>
      </c>
      <c r="I23" s="91">
        <f>IFERROR(VLOOKUP($B23,[1]NUM7!$H$3:$S$167,6,FALSE),0)</f>
        <v>32</v>
      </c>
      <c r="J23" s="91">
        <f>IFERROR(VLOOKUP($B23,[1]NUM7!$H$3:$S$167,7,FALSE),0)</f>
        <v>24</v>
      </c>
      <c r="K23" s="91">
        <f>IFERROR(VLOOKUP($B23,[1]NUM7!$H$3:$S$167,8,FALSE),0)</f>
        <v>12</v>
      </c>
      <c r="L23" s="91">
        <f>IFERROR(VLOOKUP($B23,[1]NUM7!$H$3:$S$167,9,FALSE),0)</f>
        <v>10</v>
      </c>
      <c r="M23" s="91">
        <f>IFERROR(VLOOKUP($B23,[1]NUM7!$H$3:$S$167,10,FALSE),0)</f>
        <v>3</v>
      </c>
      <c r="N23" s="91">
        <f>IFERROR(VLOOKUP($B23,[1]NUM7!$H$3:$S$167,11,FALSE),0)</f>
        <v>19</v>
      </c>
      <c r="O23" s="98"/>
      <c r="Q23" s="13">
        <f t="shared" si="0"/>
        <v>179</v>
      </c>
      <c r="U23" s="62"/>
    </row>
    <row r="24" spans="1:21" ht="15" thickBot="1" x14ac:dyDescent="0.25">
      <c r="A24" s="87" t="s">
        <v>52</v>
      </c>
      <c r="B24" s="165" t="s">
        <v>51</v>
      </c>
      <c r="C24" s="56"/>
      <c r="D24" s="56"/>
      <c r="E24" s="91">
        <f>IFERROR(VLOOKUP($B24,[1]NUM7!$H$3:$S$167,2,FALSE),0)</f>
        <v>13</v>
      </c>
      <c r="F24" s="91">
        <f>IFERROR(VLOOKUP($B24,[1]NUM7!$H$3:$S$167,3,FALSE),0)</f>
        <v>7</v>
      </c>
      <c r="G24" s="91">
        <f>IFERROR(VLOOKUP($B24,[1]NUM7!$H$3:$S$167,4,FALSE),0)</f>
        <v>11</v>
      </c>
      <c r="H24" s="91">
        <f>IFERROR(VLOOKUP($B24,[1]NUM7!$H$3:$S$167,5,FALSE),0)</f>
        <v>6</v>
      </c>
      <c r="I24" s="91">
        <f>IFERROR(VLOOKUP($B24,[1]NUM7!$H$3:$S$167,6,FALSE),0)</f>
        <v>4</v>
      </c>
      <c r="J24" s="91">
        <f>IFERROR(VLOOKUP($B24,[1]NUM7!$H$3:$S$167,7,FALSE),0)</f>
        <v>7</v>
      </c>
      <c r="K24" s="91">
        <f>IFERROR(VLOOKUP($B24,[1]NUM7!$H$3:$S$167,8,FALSE),0)</f>
        <v>16</v>
      </c>
      <c r="L24" s="91">
        <f>IFERROR(VLOOKUP($B24,[1]NUM7!$H$3:$S$167,9,FALSE),0)</f>
        <v>9</v>
      </c>
      <c r="M24" s="91">
        <f>IFERROR(VLOOKUP($B24,[1]NUM7!$H$3:$S$167,10,FALSE),0)</f>
        <v>12</v>
      </c>
      <c r="N24" s="91">
        <f>IFERROR(VLOOKUP($B24,[1]NUM7!$H$3:$S$167,11,FALSE),0)</f>
        <v>22</v>
      </c>
      <c r="O24" s="98"/>
      <c r="Q24" s="13">
        <f t="shared" si="0"/>
        <v>107</v>
      </c>
    </row>
    <row r="25" spans="1:21" ht="15" thickBot="1" x14ac:dyDescent="0.25">
      <c r="A25" s="342" t="s">
        <v>174</v>
      </c>
      <c r="B25" s="343"/>
      <c r="C25" s="250">
        <f>+D25/Metas!K89</f>
        <v>1.3251024874031432</v>
      </c>
      <c r="D25" s="103">
        <f>+Q25/R25</f>
        <v>0.23322046716281947</v>
      </c>
      <c r="E25" s="68">
        <f>SUM(E12:E24)</f>
        <v>1344</v>
      </c>
      <c r="F25" s="68">
        <f t="shared" ref="F25:H25" si="1">SUM(F12:F24)</f>
        <v>1178</v>
      </c>
      <c r="G25" s="68">
        <f t="shared" si="1"/>
        <v>1595</v>
      </c>
      <c r="H25" s="68">
        <f t="shared" si="1"/>
        <v>1387</v>
      </c>
      <c r="I25" s="68">
        <f t="shared" ref="I25:J25" si="2">SUM(I12:I24)</f>
        <v>1290</v>
      </c>
      <c r="J25" s="68">
        <f t="shared" si="2"/>
        <v>1481</v>
      </c>
      <c r="K25" s="68">
        <f t="shared" ref="K25:P25" si="3">SUM(K12:K24)</f>
        <v>1467</v>
      </c>
      <c r="L25" s="68">
        <f t="shared" si="3"/>
        <v>1299</v>
      </c>
      <c r="M25" s="68">
        <f t="shared" si="3"/>
        <v>1059</v>
      </c>
      <c r="N25" s="68">
        <f t="shared" ref="N25" si="4">SUM(N12:N24)</f>
        <v>1469</v>
      </c>
      <c r="O25" s="68">
        <f t="shared" si="3"/>
        <v>0</v>
      </c>
      <c r="P25" s="68">
        <f t="shared" si="3"/>
        <v>0</v>
      </c>
      <c r="Q25" s="104">
        <f>SUM(Q12:Q24)</f>
        <v>13569</v>
      </c>
      <c r="R25" s="344">
        <v>58181</v>
      </c>
      <c r="S25" s="345"/>
      <c r="T25" s="74"/>
    </row>
    <row r="26" spans="1:21" ht="15" thickBot="1" x14ac:dyDescent="0.25">
      <c r="A26" s="87" t="s">
        <v>53</v>
      </c>
      <c r="B26" s="165" t="s">
        <v>54</v>
      </c>
      <c r="C26" s="56"/>
      <c r="D26" s="75"/>
      <c r="E26" s="91">
        <f>IFERROR(VLOOKUP($B26,[1]NUM7!$H$3:$S$167,2,FALSE),0)</f>
        <v>385</v>
      </c>
      <c r="F26" s="91">
        <f>IFERROR(VLOOKUP($B26,[1]NUM7!$H$3:$S$167,3,FALSE),0)</f>
        <v>413</v>
      </c>
      <c r="G26" s="91">
        <f>IFERROR(VLOOKUP($B26,[1]NUM7!$H$3:$S$167,4,FALSE),0)</f>
        <v>457</v>
      </c>
      <c r="H26" s="91">
        <f>IFERROR(VLOOKUP($B26,[1]NUM7!$H$3:$S$167,5,FALSE),0)</f>
        <v>472</v>
      </c>
      <c r="I26" s="91">
        <f>IFERROR(VLOOKUP($B26,[1]NUM7!$H$3:$S$167,6,FALSE),0)</f>
        <v>580</v>
      </c>
      <c r="J26" s="91">
        <f>IFERROR(VLOOKUP($B26,[1]NUM7!$H$3:$S$167,7,FALSE),0)</f>
        <v>244</v>
      </c>
      <c r="K26" s="91">
        <f>IFERROR(VLOOKUP($B26,[1]NUM7!$H$3:$S$167,8,FALSE),0)</f>
        <v>329</v>
      </c>
      <c r="L26" s="91">
        <f>IFERROR(VLOOKUP($B26,[1]NUM7!$H$3:$S$167,9,FALSE),0)</f>
        <v>309</v>
      </c>
      <c r="M26" s="91">
        <f>IFERROR(VLOOKUP($B26,[1]NUM7!$H$3:$S$167,10,FALSE),0)</f>
        <v>175</v>
      </c>
      <c r="N26" s="91">
        <f>IFERROR(VLOOKUP($B26,[1]NUM7!$H$3:$S$167,11,FALSE),0)</f>
        <v>280</v>
      </c>
      <c r="O26" s="91"/>
      <c r="Q26" s="13">
        <f t="shared" ref="Q26:Q36" si="5">SUM(E26:P26)</f>
        <v>3644</v>
      </c>
      <c r="U26" s="76"/>
    </row>
    <row r="27" spans="1:21" ht="15" thickBot="1" x14ac:dyDescent="0.25">
      <c r="A27" s="87" t="s">
        <v>53</v>
      </c>
      <c r="B27" s="165" t="s">
        <v>55</v>
      </c>
      <c r="C27" s="56"/>
      <c r="D27" s="75"/>
      <c r="E27" s="91">
        <f>IFERROR(VLOOKUP($B27,[1]NUM7!$H$3:$S$167,2,FALSE),0)</f>
        <v>388</v>
      </c>
      <c r="F27" s="91">
        <f>IFERROR(VLOOKUP($B27,[1]NUM7!$H$3:$S$167,3,FALSE),0)</f>
        <v>329</v>
      </c>
      <c r="G27" s="91">
        <f>IFERROR(VLOOKUP($B27,[1]NUM7!$H$3:$S$167,4,FALSE),0)</f>
        <v>366</v>
      </c>
      <c r="H27" s="91">
        <f>IFERROR(VLOOKUP($B27,[1]NUM7!$H$3:$S$167,5,FALSE),0)</f>
        <v>223</v>
      </c>
      <c r="I27" s="91">
        <f>IFERROR(VLOOKUP($B27,[1]NUM7!$H$3:$S$167,6,FALSE),0)</f>
        <v>219</v>
      </c>
      <c r="J27" s="91">
        <f>IFERROR(VLOOKUP($B27,[1]NUM7!$H$3:$S$167,7,FALSE),0)</f>
        <v>260</v>
      </c>
      <c r="K27" s="91">
        <f>IFERROR(VLOOKUP($B27,[1]NUM7!$H$3:$S$167,8,FALSE),0)</f>
        <v>299</v>
      </c>
      <c r="L27" s="91">
        <f>IFERROR(VLOOKUP($B27,[1]NUM7!$H$3:$S$167,9,FALSE),0)</f>
        <v>278</v>
      </c>
      <c r="M27" s="91">
        <f>IFERROR(VLOOKUP($B27,[1]NUM7!$H$3:$S$167,10,FALSE),0)</f>
        <v>111</v>
      </c>
      <c r="N27" s="91">
        <f>IFERROR(VLOOKUP($B27,[1]NUM7!$H$3:$S$167,11,FALSE),0)</f>
        <v>130</v>
      </c>
      <c r="O27" s="91"/>
      <c r="Q27" s="13">
        <f t="shared" si="5"/>
        <v>2603</v>
      </c>
    </row>
    <row r="28" spans="1:21" ht="15" thickBot="1" x14ac:dyDescent="0.25">
      <c r="A28" s="87" t="s">
        <v>53</v>
      </c>
      <c r="B28" s="165" t="s">
        <v>56</v>
      </c>
      <c r="C28" s="56"/>
      <c r="D28" s="75"/>
      <c r="E28" s="91">
        <f>IFERROR(VLOOKUP($B28,[1]NUM7!$H$3:$S$167,2,FALSE),0)</f>
        <v>205</v>
      </c>
      <c r="F28" s="91">
        <f>IFERROR(VLOOKUP($B28,[1]NUM7!$H$3:$S$167,3,FALSE),0)</f>
        <v>117</v>
      </c>
      <c r="G28" s="91">
        <f>IFERROR(VLOOKUP($B28,[1]NUM7!$H$3:$S$167,4,FALSE),0)</f>
        <v>192</v>
      </c>
      <c r="H28" s="91">
        <f>IFERROR(VLOOKUP($B28,[1]NUM7!$H$3:$S$167,5,FALSE),0)</f>
        <v>243</v>
      </c>
      <c r="I28" s="91">
        <f>IFERROR(VLOOKUP($B28,[1]NUM7!$H$3:$S$167,6,FALSE),0)</f>
        <v>205</v>
      </c>
      <c r="J28" s="91">
        <f>IFERROR(VLOOKUP($B28,[1]NUM7!$H$3:$S$167,7,FALSE),0)</f>
        <v>171</v>
      </c>
      <c r="K28" s="91">
        <f>IFERROR(VLOOKUP($B28,[1]NUM7!$H$3:$S$167,8,FALSE),0)</f>
        <v>207</v>
      </c>
      <c r="L28" s="91">
        <f>IFERROR(VLOOKUP($B28,[1]NUM7!$H$3:$S$167,9,FALSE),0)</f>
        <v>268</v>
      </c>
      <c r="M28" s="91">
        <f>IFERROR(VLOOKUP($B28,[1]NUM7!$H$3:$S$167,10,FALSE),0)</f>
        <v>205</v>
      </c>
      <c r="N28" s="91">
        <f>IFERROR(VLOOKUP($B28,[1]NUM7!$H$3:$S$167,11,FALSE),0)</f>
        <v>280</v>
      </c>
      <c r="O28" s="91"/>
      <c r="Q28" s="13">
        <f t="shared" si="5"/>
        <v>2093</v>
      </c>
    </row>
    <row r="29" spans="1:21" ht="15" thickBot="1" x14ac:dyDescent="0.25">
      <c r="A29" s="87" t="s">
        <v>53</v>
      </c>
      <c r="B29" s="165" t="s">
        <v>57</v>
      </c>
      <c r="C29" s="56"/>
      <c r="D29" s="75"/>
      <c r="E29" s="91">
        <f>IFERROR(VLOOKUP($B29,[1]NUM7!$H$3:$S$167,2,FALSE),0)</f>
        <v>22</v>
      </c>
      <c r="F29" s="91">
        <f>IFERROR(VLOOKUP($B29,[1]NUM7!$H$3:$S$167,3,FALSE),0)</f>
        <v>24</v>
      </c>
      <c r="G29" s="91">
        <f>IFERROR(VLOOKUP($B29,[1]NUM7!$H$3:$S$167,4,FALSE),0)</f>
        <v>53</v>
      </c>
      <c r="H29" s="91">
        <f>IFERROR(VLOOKUP($B29,[1]NUM7!$H$3:$S$167,5,FALSE),0)</f>
        <v>22</v>
      </c>
      <c r="I29" s="91">
        <f>IFERROR(VLOOKUP($B29,[1]NUM7!$H$3:$S$167,6,FALSE),0)</f>
        <v>34</v>
      </c>
      <c r="J29" s="91">
        <f>IFERROR(VLOOKUP($B29,[1]NUM7!$H$3:$S$167,7,FALSE),0)</f>
        <v>58</v>
      </c>
      <c r="K29" s="91">
        <f>IFERROR(VLOOKUP($B29,[1]NUM7!$H$3:$S$167,8,FALSE),0)</f>
        <v>47</v>
      </c>
      <c r="L29" s="91">
        <f>IFERROR(VLOOKUP($B29,[1]NUM7!$H$3:$S$167,9,FALSE),0)</f>
        <v>35</v>
      </c>
      <c r="M29" s="91">
        <f>IFERROR(VLOOKUP($B29,[1]NUM7!$H$3:$S$167,10,FALSE),0)</f>
        <v>43</v>
      </c>
      <c r="N29" s="91">
        <f>IFERROR(VLOOKUP($B29,[1]NUM7!$H$3:$S$167,11,FALSE),0)</f>
        <v>62</v>
      </c>
      <c r="O29" s="91"/>
      <c r="Q29" s="13">
        <f t="shared" si="5"/>
        <v>400</v>
      </c>
    </row>
    <row r="30" spans="1:21" ht="15" thickBot="1" x14ac:dyDescent="0.25">
      <c r="A30" s="87" t="s">
        <v>53</v>
      </c>
      <c r="B30" s="165" t="s">
        <v>58</v>
      </c>
      <c r="C30" s="56"/>
      <c r="D30" s="75"/>
      <c r="E30" s="91">
        <f>IFERROR(VLOOKUP($B30,[1]NUM7!$H$3:$S$167,2,FALSE),0)</f>
        <v>158</v>
      </c>
      <c r="F30" s="91">
        <f>IFERROR(VLOOKUP($B30,[1]NUM7!$H$3:$S$167,3,FALSE),0)</f>
        <v>118</v>
      </c>
      <c r="G30" s="91">
        <f>IFERROR(VLOOKUP($B30,[1]NUM7!$H$3:$S$167,4,FALSE),0)</f>
        <v>138</v>
      </c>
      <c r="H30" s="91">
        <f>IFERROR(VLOOKUP($B30,[1]NUM7!$H$3:$S$167,5,FALSE),0)</f>
        <v>97</v>
      </c>
      <c r="I30" s="91">
        <f>IFERROR(VLOOKUP($B30,[1]NUM7!$H$3:$S$167,6,FALSE),0)</f>
        <v>167</v>
      </c>
      <c r="J30" s="91">
        <f>IFERROR(VLOOKUP($B30,[1]NUM7!$H$3:$S$167,7,FALSE),0)</f>
        <v>105</v>
      </c>
      <c r="K30" s="91">
        <f>IFERROR(VLOOKUP($B30,[1]NUM7!$H$3:$S$167,8,FALSE),0)</f>
        <v>257</v>
      </c>
      <c r="L30" s="91">
        <f>IFERROR(VLOOKUP($B30,[1]NUM7!$H$3:$S$167,9,FALSE),0)</f>
        <v>235</v>
      </c>
      <c r="M30" s="91">
        <f>IFERROR(VLOOKUP($B30,[1]NUM7!$H$3:$S$167,10,FALSE),0)</f>
        <v>272</v>
      </c>
      <c r="N30" s="91">
        <f>IFERROR(VLOOKUP($B30,[1]NUM7!$H$3:$S$167,11,FALSE),0)</f>
        <v>508</v>
      </c>
      <c r="O30" s="91"/>
      <c r="Q30" s="13">
        <f t="shared" si="5"/>
        <v>2055</v>
      </c>
    </row>
    <row r="31" spans="1:21" ht="15" thickBot="1" x14ac:dyDescent="0.25">
      <c r="A31" s="87" t="s">
        <v>53</v>
      </c>
      <c r="B31" s="165" t="s">
        <v>59</v>
      </c>
      <c r="C31" s="56"/>
      <c r="D31" s="75"/>
      <c r="E31" s="91">
        <f>IFERROR(VLOOKUP($B31,[1]NUM7!$H$3:$S$167,2,FALSE),0)</f>
        <v>18</v>
      </c>
      <c r="F31" s="91">
        <f>IFERROR(VLOOKUP($B31,[1]NUM7!$H$3:$S$167,3,FALSE),0)</f>
        <v>0</v>
      </c>
      <c r="G31" s="91">
        <f>IFERROR(VLOOKUP($B31,[1]NUM7!$H$3:$S$167,4,FALSE),0)</f>
        <v>27</v>
      </c>
      <c r="H31" s="91">
        <f>IFERROR(VLOOKUP($B31,[1]NUM7!$H$3:$S$167,5,FALSE),0)</f>
        <v>37</v>
      </c>
      <c r="I31" s="91">
        <f>IFERROR(VLOOKUP($B31,[1]NUM7!$H$3:$S$167,6,FALSE),0)</f>
        <v>1</v>
      </c>
      <c r="J31" s="91">
        <f>IFERROR(VLOOKUP($B31,[1]NUM7!$H$3:$S$167,7,FALSE),0)</f>
        <v>0</v>
      </c>
      <c r="K31" s="91">
        <f>IFERROR(VLOOKUP($B31,[1]NUM7!$H$3:$S$167,8,FALSE),0)</f>
        <v>1</v>
      </c>
      <c r="L31" s="91">
        <f>IFERROR(VLOOKUP($B31,[1]NUM7!$H$3:$S$167,9,FALSE),0)</f>
        <v>0</v>
      </c>
      <c r="M31" s="91">
        <f>IFERROR(VLOOKUP($B31,[1]NUM7!$H$3:$S$167,10,FALSE),0)</f>
        <v>0</v>
      </c>
      <c r="N31" s="91">
        <f>IFERROR(VLOOKUP($B31,[1]NUM7!$H$3:$S$167,11,FALSE),0)</f>
        <v>0</v>
      </c>
      <c r="O31" s="91"/>
      <c r="Q31" s="13">
        <f t="shared" si="5"/>
        <v>84</v>
      </c>
    </row>
    <row r="32" spans="1:21" ht="15" thickBot="1" x14ac:dyDescent="0.25">
      <c r="A32" s="87" t="s">
        <v>53</v>
      </c>
      <c r="B32" s="165" t="s">
        <v>60</v>
      </c>
      <c r="C32" s="56"/>
      <c r="D32" s="75"/>
      <c r="E32" s="91">
        <f>IFERROR(VLOOKUP($B32,[1]NUM7!$H$3:$S$167,2,FALSE),0)</f>
        <v>38</v>
      </c>
      <c r="F32" s="91">
        <f>IFERROR(VLOOKUP($B32,[1]NUM7!$H$3:$S$167,3,FALSE),0)</f>
        <v>7</v>
      </c>
      <c r="G32" s="91">
        <f>IFERROR(VLOOKUP($B32,[1]NUM7!$H$3:$S$167,4,FALSE),0)</f>
        <v>38</v>
      </c>
      <c r="H32" s="91">
        <f>IFERROR(VLOOKUP($B32,[1]NUM7!$H$3:$S$167,5,FALSE),0)</f>
        <v>35</v>
      </c>
      <c r="I32" s="91">
        <f>IFERROR(VLOOKUP($B32,[1]NUM7!$H$3:$S$167,6,FALSE),0)</f>
        <v>8</v>
      </c>
      <c r="J32" s="91">
        <f>IFERROR(VLOOKUP($B32,[1]NUM7!$H$3:$S$167,7,FALSE),0)</f>
        <v>7</v>
      </c>
      <c r="K32" s="91">
        <f>IFERROR(VLOOKUP($B32,[1]NUM7!$H$3:$S$167,8,FALSE),0)</f>
        <v>0</v>
      </c>
      <c r="L32" s="91">
        <f>IFERROR(VLOOKUP($B32,[1]NUM7!$H$3:$S$167,9,FALSE),0)</f>
        <v>0</v>
      </c>
      <c r="M32" s="91">
        <f>IFERROR(VLOOKUP($B32,[1]NUM7!$H$3:$S$167,10,FALSE),0)</f>
        <v>5</v>
      </c>
      <c r="N32" s="91">
        <f>IFERROR(VLOOKUP($B32,[1]NUM7!$H$3:$S$167,11,FALSE),0)</f>
        <v>5</v>
      </c>
      <c r="O32" s="91"/>
      <c r="Q32" s="13">
        <f t="shared" si="5"/>
        <v>143</v>
      </c>
    </row>
    <row r="33" spans="1:19" ht="15" thickBot="1" x14ac:dyDescent="0.25">
      <c r="A33" s="87" t="s">
        <v>53</v>
      </c>
      <c r="B33" s="165" t="s">
        <v>61</v>
      </c>
      <c r="C33" s="56"/>
      <c r="D33" s="75"/>
      <c r="E33" s="91">
        <f>IFERROR(VLOOKUP($B33,[1]NUM7!$H$3:$S$167,2,FALSE),0)</f>
        <v>83</v>
      </c>
      <c r="F33" s="91">
        <f>IFERROR(VLOOKUP($B33,[1]NUM7!$H$3:$S$167,3,FALSE),0)</f>
        <v>92</v>
      </c>
      <c r="G33" s="91">
        <f>IFERROR(VLOOKUP($B33,[1]NUM7!$H$3:$S$167,4,FALSE),0)</f>
        <v>75</v>
      </c>
      <c r="H33" s="91">
        <f>IFERROR(VLOOKUP($B33,[1]NUM7!$H$3:$S$167,5,FALSE),0)</f>
        <v>19</v>
      </c>
      <c r="I33" s="91">
        <f>IFERROR(VLOOKUP($B33,[1]NUM7!$H$3:$S$167,6,FALSE),0)</f>
        <v>34</v>
      </c>
      <c r="J33" s="91">
        <f>IFERROR(VLOOKUP($B33,[1]NUM7!$H$3:$S$167,7,FALSE),0)</f>
        <v>32</v>
      </c>
      <c r="K33" s="91">
        <f>IFERROR(VLOOKUP($B33,[1]NUM7!$H$3:$S$167,8,FALSE),0)</f>
        <v>18</v>
      </c>
      <c r="L33" s="91">
        <f>IFERROR(VLOOKUP($B33,[1]NUM7!$H$3:$S$167,9,FALSE),0)</f>
        <v>23</v>
      </c>
      <c r="M33" s="91">
        <f>IFERROR(VLOOKUP($B33,[1]NUM7!$H$3:$S$167,10,FALSE),0)</f>
        <v>28</v>
      </c>
      <c r="N33" s="91">
        <f>IFERROR(VLOOKUP($B33,[1]NUM7!$H$3:$S$167,11,FALSE),0)</f>
        <v>24</v>
      </c>
      <c r="O33" s="91"/>
      <c r="Q33" s="13">
        <f t="shared" si="5"/>
        <v>428</v>
      </c>
    </row>
    <row r="34" spans="1:19" ht="15" thickBot="1" x14ac:dyDescent="0.25">
      <c r="A34" s="87" t="s">
        <v>53</v>
      </c>
      <c r="B34" s="165" t="s">
        <v>62</v>
      </c>
      <c r="C34" s="56"/>
      <c r="D34" s="75"/>
      <c r="E34" s="91">
        <f>IFERROR(VLOOKUP($B34,[1]NUM7!$H$3:$S$167,2,FALSE),0)</f>
        <v>1</v>
      </c>
      <c r="F34" s="91">
        <f>IFERROR(VLOOKUP($B34,[1]NUM7!$H$3:$S$167,3,FALSE),0)</f>
        <v>1</v>
      </c>
      <c r="G34" s="91">
        <f>IFERROR(VLOOKUP($B34,[1]NUM7!$H$3:$S$167,4,FALSE),0)</f>
        <v>0</v>
      </c>
      <c r="H34" s="91">
        <f>IFERROR(VLOOKUP($B34,[1]NUM7!$H$3:$S$167,5,FALSE),0)</f>
        <v>16</v>
      </c>
      <c r="I34" s="91">
        <f>IFERROR(VLOOKUP($B34,[1]NUM7!$H$3:$S$167,6,FALSE),0)</f>
        <v>0</v>
      </c>
      <c r="J34" s="91">
        <f>IFERROR(VLOOKUP($B34,[1]NUM7!$H$3:$S$167,7,FALSE),0)</f>
        <v>0</v>
      </c>
      <c r="K34" s="91">
        <f>IFERROR(VLOOKUP($B34,[1]NUM7!$H$3:$S$167,8,FALSE),0)</f>
        <v>1</v>
      </c>
      <c r="L34" s="91">
        <f>IFERROR(VLOOKUP($B34,[1]NUM7!$H$3:$S$167,9,FALSE),0)</f>
        <v>15</v>
      </c>
      <c r="M34" s="91">
        <f>IFERROR(VLOOKUP($B34,[1]NUM7!$H$3:$S$167,10,FALSE),0)</f>
        <v>4</v>
      </c>
      <c r="N34" s="91">
        <f>IFERROR(VLOOKUP($B34,[1]NUM7!$H$3:$S$167,11,FALSE),0)</f>
        <v>1</v>
      </c>
      <c r="O34" s="91"/>
      <c r="Q34" s="13">
        <f t="shared" si="5"/>
        <v>39</v>
      </c>
    </row>
    <row r="35" spans="1:19" ht="15" thickBot="1" x14ac:dyDescent="0.25">
      <c r="A35" s="87" t="s">
        <v>53</v>
      </c>
      <c r="B35" s="165" t="s">
        <v>63</v>
      </c>
      <c r="C35" s="56"/>
      <c r="D35" s="75"/>
      <c r="E35" s="91">
        <f>IFERROR(VLOOKUP($B35,[1]NUM7!$H$3:$S$167,2,FALSE),0)</f>
        <v>19</v>
      </c>
      <c r="F35" s="91">
        <f>IFERROR(VLOOKUP($B35,[1]NUM7!$H$3:$S$167,3,FALSE),0)</f>
        <v>13</v>
      </c>
      <c r="G35" s="91">
        <f>IFERROR(VLOOKUP($B35,[1]NUM7!$H$3:$S$167,4,FALSE),0)</f>
        <v>31</v>
      </c>
      <c r="H35" s="91">
        <f>IFERROR(VLOOKUP($B35,[1]NUM7!$H$3:$S$167,5,FALSE),0)</f>
        <v>16</v>
      </c>
      <c r="I35" s="91">
        <f>IFERROR(VLOOKUP($B35,[1]NUM7!$H$3:$S$167,6,FALSE),0)</f>
        <v>25</v>
      </c>
      <c r="J35" s="91">
        <f>IFERROR(VLOOKUP($B35,[1]NUM7!$H$3:$S$167,7,FALSE),0)</f>
        <v>26</v>
      </c>
      <c r="K35" s="91">
        <f>IFERROR(VLOOKUP($B35,[1]NUM7!$H$3:$S$167,8,FALSE),0)</f>
        <v>10</v>
      </c>
      <c r="L35" s="91">
        <f>IFERROR(VLOOKUP($B35,[1]NUM7!$H$3:$S$167,9,FALSE),0)</f>
        <v>28</v>
      </c>
      <c r="M35" s="91">
        <f>IFERROR(VLOOKUP($B35,[1]NUM7!$H$3:$S$167,10,FALSE),0)</f>
        <v>43</v>
      </c>
      <c r="N35" s="91">
        <f>IFERROR(VLOOKUP($B35,[1]NUM7!$H$3:$S$167,11,FALSE),0)</f>
        <v>23</v>
      </c>
      <c r="O35" s="91"/>
      <c r="Q35" s="13">
        <f t="shared" si="5"/>
        <v>234</v>
      </c>
    </row>
    <row r="36" spans="1:19" ht="15" thickBot="1" x14ac:dyDescent="0.25">
      <c r="A36" s="87" t="s">
        <v>53</v>
      </c>
      <c r="B36" s="165" t="s">
        <v>345</v>
      </c>
      <c r="C36" s="56"/>
      <c r="D36" s="75"/>
      <c r="E36" s="91">
        <f>IFERROR(VLOOKUP($B36,[1]NUM7!$H$3:$S$167,2,FALSE),0)</f>
        <v>0</v>
      </c>
      <c r="F36" s="91">
        <f>IFERROR(VLOOKUP($B36,[1]NUM7!$H$3:$S$167,3,FALSE),0)</f>
        <v>0</v>
      </c>
      <c r="G36" s="91">
        <f>IFERROR(VLOOKUP($B36,[1]NUM7!$H$3:$S$167,4,FALSE),0)</f>
        <v>15</v>
      </c>
      <c r="H36" s="91">
        <f>IFERROR(VLOOKUP($B36,[1]NUM7!$H$3:$S$167,5,FALSE),0)</f>
        <v>39</v>
      </c>
      <c r="I36" s="91">
        <f>IFERROR(VLOOKUP($B36,[1]NUM7!$H$3:$S$167,6,FALSE),0)</f>
        <v>42</v>
      </c>
      <c r="J36" s="91">
        <f>IFERROR(VLOOKUP($B36,[1]NUM7!$H$3:$S$167,7,FALSE),0)</f>
        <v>24</v>
      </c>
      <c r="K36" s="91">
        <f>IFERROR(VLOOKUP($B36,[1]NUM7!$H$3:$S$167,8,FALSE),0)</f>
        <v>45</v>
      </c>
      <c r="L36" s="91">
        <f>IFERROR(VLOOKUP($B36,[1]NUM7!$H$3:$S$167,9,FALSE),0)</f>
        <v>57</v>
      </c>
      <c r="M36" s="91">
        <f>IFERROR(VLOOKUP($B36,[1]NUM7!$H$3:$S$167,10,FALSE),0)</f>
        <v>43</v>
      </c>
      <c r="N36" s="91">
        <f>IFERROR(VLOOKUP($B36,[1]NUM7!$H$3:$S$167,11,FALSE),0)</f>
        <v>79</v>
      </c>
      <c r="O36" s="91"/>
      <c r="Q36" s="13">
        <f t="shared" si="5"/>
        <v>344</v>
      </c>
    </row>
    <row r="37" spans="1:19" s="58" customFormat="1" ht="15" thickBot="1" x14ac:dyDescent="0.25">
      <c r="A37" s="342" t="s">
        <v>175</v>
      </c>
      <c r="B37" s="343"/>
      <c r="C37" s="250">
        <f>+D37/Metas!K87</f>
        <v>1.1056906185660178</v>
      </c>
      <c r="D37" s="103">
        <f>+Q37/R37</f>
        <v>0.21494478090488064</v>
      </c>
      <c r="E37" s="104">
        <f>SUM(E26:E36)</f>
        <v>1317</v>
      </c>
      <c r="F37" s="104">
        <f t="shared" ref="F37:H37" si="6">SUM(F26:F36)</f>
        <v>1114</v>
      </c>
      <c r="G37" s="104">
        <f t="shared" si="6"/>
        <v>1392</v>
      </c>
      <c r="H37" s="104">
        <f t="shared" si="6"/>
        <v>1219</v>
      </c>
      <c r="I37" s="104">
        <f t="shared" ref="I37:J37" si="7">SUM(I26:I36)</f>
        <v>1315</v>
      </c>
      <c r="J37" s="104">
        <f t="shared" si="7"/>
        <v>927</v>
      </c>
      <c r="K37" s="104">
        <f t="shared" ref="K37:P37" si="8">SUM(K26:K36)</f>
        <v>1214</v>
      </c>
      <c r="L37" s="104">
        <f t="shared" si="8"/>
        <v>1248</v>
      </c>
      <c r="M37" s="104">
        <f t="shared" si="8"/>
        <v>929</v>
      </c>
      <c r="N37" s="104">
        <f t="shared" ref="N37" si="9">SUM(N26:N36)</f>
        <v>1392</v>
      </c>
      <c r="O37" s="104">
        <f t="shared" si="8"/>
        <v>0</v>
      </c>
      <c r="P37" s="104">
        <f t="shared" si="8"/>
        <v>0</v>
      </c>
      <c r="Q37" s="104">
        <f>SUM(Q26:Q36)</f>
        <v>12067</v>
      </c>
      <c r="R37" s="346">
        <v>56140</v>
      </c>
      <c r="S37" s="347"/>
    </row>
    <row r="38" spans="1:19" ht="15" thickBot="1" x14ac:dyDescent="0.25">
      <c r="A38" s="87" t="s">
        <v>74</v>
      </c>
      <c r="B38" s="165" t="s">
        <v>64</v>
      </c>
      <c r="C38" s="56"/>
      <c r="D38" s="75"/>
      <c r="E38" s="91">
        <f>IFERROR(VLOOKUP($B38,[1]NUM7!$H$3:$S$167,2,FALSE),0)</f>
        <v>17</v>
      </c>
      <c r="F38" s="91">
        <f>IFERROR(VLOOKUP($B38,[1]NUM7!$H$3:$S$167,3,FALSE),0)</f>
        <v>14</v>
      </c>
      <c r="G38" s="91">
        <f>IFERROR(VLOOKUP($B38,[1]NUM7!$H$3:$S$167,4,FALSE),0)</f>
        <v>23</v>
      </c>
      <c r="H38" s="91">
        <f>IFERROR(VLOOKUP($B38,[1]NUM7!$H$3:$S$167,5,FALSE),0)</f>
        <v>7</v>
      </c>
      <c r="I38" s="91">
        <f>IFERROR(VLOOKUP($B38,[1]NUM7!$H$3:$S$167,6,FALSE),0)</f>
        <v>5</v>
      </c>
      <c r="J38" s="91">
        <f>IFERROR(VLOOKUP($B38,[1]NUM7!$H$3:$S$167,7,FALSE),0)</f>
        <v>9</v>
      </c>
      <c r="K38" s="91">
        <f>IFERROR(VLOOKUP($B38,[1]NUM7!$H$3:$S$167,8,FALSE),0)</f>
        <v>28</v>
      </c>
      <c r="L38" s="91">
        <f>IFERROR(VLOOKUP($B38,[1]NUM7!$H$3:$S$167,9,FALSE),0)</f>
        <v>28</v>
      </c>
      <c r="M38" s="91">
        <f>IFERROR(VLOOKUP($B38,[1]NUM7!$H$3:$S$167,10,FALSE),0)</f>
        <v>11</v>
      </c>
      <c r="N38" s="91">
        <f>IFERROR(VLOOKUP($B38,[1]NUM7!$H$3:$S$167,11,FALSE),0)</f>
        <v>24</v>
      </c>
      <c r="O38" s="91"/>
      <c r="Q38" s="13">
        <f t="shared" ref="Q38:Q47" si="10">SUM(E38:P38)</f>
        <v>166</v>
      </c>
    </row>
    <row r="39" spans="1:19" ht="15" thickBot="1" x14ac:dyDescent="0.25">
      <c r="A39" s="87" t="s">
        <v>74</v>
      </c>
      <c r="B39" s="165" t="s">
        <v>65</v>
      </c>
      <c r="C39" s="56"/>
      <c r="D39" s="75"/>
      <c r="E39" s="91">
        <f>IFERROR(VLOOKUP($B39,[1]NUM7!$H$3:$S$167,2,FALSE),0)</f>
        <v>6</v>
      </c>
      <c r="F39" s="91">
        <f>IFERROR(VLOOKUP($B39,[1]NUM7!$H$3:$S$167,3,FALSE),0)</f>
        <v>7</v>
      </c>
      <c r="G39" s="91">
        <f>IFERROR(VLOOKUP($B39,[1]NUM7!$H$3:$S$167,4,FALSE),0)</f>
        <v>5</v>
      </c>
      <c r="H39" s="91">
        <f>IFERROR(VLOOKUP($B39,[1]NUM7!$H$3:$S$167,5,FALSE),0)</f>
        <v>6</v>
      </c>
      <c r="I39" s="91">
        <f>IFERROR(VLOOKUP($B39,[1]NUM7!$H$3:$S$167,6,FALSE),0)</f>
        <v>17</v>
      </c>
      <c r="J39" s="91">
        <f>IFERROR(VLOOKUP($B39,[1]NUM7!$H$3:$S$167,7,FALSE),0)</f>
        <v>15</v>
      </c>
      <c r="K39" s="91">
        <f>IFERROR(VLOOKUP($B39,[1]NUM7!$H$3:$S$167,8,FALSE),0)</f>
        <v>12</v>
      </c>
      <c r="L39" s="91">
        <f>IFERROR(VLOOKUP($B39,[1]NUM7!$H$3:$S$167,9,FALSE),0)</f>
        <v>26</v>
      </c>
      <c r="M39" s="91">
        <f>IFERROR(VLOOKUP($B39,[1]NUM7!$H$3:$S$167,10,FALSE),0)</f>
        <v>42</v>
      </c>
      <c r="N39" s="91">
        <f>IFERROR(VLOOKUP($B39,[1]NUM7!$H$3:$S$167,11,FALSE),0)</f>
        <v>36</v>
      </c>
      <c r="O39" s="91"/>
      <c r="Q39" s="13">
        <f t="shared" si="10"/>
        <v>172</v>
      </c>
    </row>
    <row r="40" spans="1:19" ht="15" thickBot="1" x14ac:dyDescent="0.25">
      <c r="A40" s="87" t="s">
        <v>74</v>
      </c>
      <c r="B40" s="165" t="s">
        <v>66</v>
      </c>
      <c r="C40" s="56"/>
      <c r="D40" s="75"/>
      <c r="E40" s="91">
        <f>IFERROR(VLOOKUP($B40,[1]NUM7!$H$3:$S$167,2,FALSE),0)</f>
        <v>18</v>
      </c>
      <c r="F40" s="91">
        <f>IFERROR(VLOOKUP($B40,[1]NUM7!$H$3:$S$167,3,FALSE),0)</f>
        <v>14</v>
      </c>
      <c r="G40" s="91">
        <f>IFERROR(VLOOKUP($B40,[1]NUM7!$H$3:$S$167,4,FALSE),0)</f>
        <v>30</v>
      </c>
      <c r="H40" s="91">
        <f>IFERROR(VLOOKUP($B40,[1]NUM7!$H$3:$S$167,5,FALSE),0)</f>
        <v>22</v>
      </c>
      <c r="I40" s="91">
        <f>IFERROR(VLOOKUP($B40,[1]NUM7!$H$3:$S$167,6,FALSE),0)</f>
        <v>16</v>
      </c>
      <c r="J40" s="91">
        <f>IFERROR(VLOOKUP($B40,[1]NUM7!$H$3:$S$167,7,FALSE),0)</f>
        <v>36</v>
      </c>
      <c r="K40" s="91">
        <f>IFERROR(VLOOKUP($B40,[1]NUM7!$H$3:$S$167,8,FALSE),0)</f>
        <v>32</v>
      </c>
      <c r="L40" s="91">
        <f>IFERROR(VLOOKUP($B40,[1]NUM7!$H$3:$S$167,9,FALSE),0)</f>
        <v>26</v>
      </c>
      <c r="M40" s="91">
        <f>IFERROR(VLOOKUP($B40,[1]NUM7!$H$3:$S$167,10,FALSE),0)</f>
        <v>26</v>
      </c>
      <c r="N40" s="91">
        <f>IFERROR(VLOOKUP($B40,[1]NUM7!$H$3:$S$167,11,FALSE),0)</f>
        <v>29</v>
      </c>
      <c r="O40" s="91"/>
      <c r="Q40" s="13">
        <f t="shared" si="10"/>
        <v>249</v>
      </c>
    </row>
    <row r="41" spans="1:19" ht="15" thickBot="1" x14ac:dyDescent="0.25">
      <c r="A41" s="87" t="s">
        <v>74</v>
      </c>
      <c r="B41" s="165" t="s">
        <v>67</v>
      </c>
      <c r="C41" s="56"/>
      <c r="D41" s="75"/>
      <c r="E41" s="91">
        <f>IFERROR(VLOOKUP($B41,[1]NUM7!$H$3:$S$167,2,FALSE),0)</f>
        <v>13</v>
      </c>
      <c r="F41" s="91">
        <f>IFERROR(VLOOKUP($B41,[1]NUM7!$H$3:$S$167,3,FALSE),0)</f>
        <v>0</v>
      </c>
      <c r="G41" s="91">
        <f>IFERROR(VLOOKUP($B41,[1]NUM7!$H$3:$S$167,4,FALSE),0)</f>
        <v>8</v>
      </c>
      <c r="H41" s="91">
        <f>IFERROR(VLOOKUP($B41,[1]NUM7!$H$3:$S$167,5,FALSE),0)</f>
        <v>16</v>
      </c>
      <c r="I41" s="91">
        <f>IFERROR(VLOOKUP($B41,[1]NUM7!$H$3:$S$167,6,FALSE),0)</f>
        <v>16</v>
      </c>
      <c r="J41" s="91">
        <f>IFERROR(VLOOKUP($B41,[1]NUM7!$H$3:$S$167,7,FALSE),0)</f>
        <v>3</v>
      </c>
      <c r="K41" s="91">
        <f>IFERROR(VLOOKUP($B41,[1]NUM7!$H$3:$S$167,8,FALSE),0)</f>
        <v>3</v>
      </c>
      <c r="L41" s="91">
        <f>IFERROR(VLOOKUP($B41,[1]NUM7!$H$3:$S$167,9,FALSE),0)</f>
        <v>2</v>
      </c>
      <c r="M41" s="91">
        <f>IFERROR(VLOOKUP($B41,[1]NUM7!$H$3:$S$167,10,FALSE),0)</f>
        <v>1</v>
      </c>
      <c r="N41" s="91">
        <f>IFERROR(VLOOKUP($B41,[1]NUM7!$H$3:$S$167,11,FALSE),0)</f>
        <v>7</v>
      </c>
      <c r="O41" s="91"/>
      <c r="Q41" s="13">
        <f t="shared" si="10"/>
        <v>69</v>
      </c>
    </row>
    <row r="42" spans="1:19" ht="15" thickBot="1" x14ac:dyDescent="0.25">
      <c r="A42" s="87" t="s">
        <v>74</v>
      </c>
      <c r="B42" s="165" t="s">
        <v>68</v>
      </c>
      <c r="C42" s="56"/>
      <c r="D42" s="75"/>
      <c r="E42" s="91">
        <f>IFERROR(VLOOKUP($B42,[1]NUM7!$H$3:$S$167,2,FALSE),0)</f>
        <v>23</v>
      </c>
      <c r="F42" s="91">
        <f>IFERROR(VLOOKUP($B42,[1]NUM7!$H$3:$S$167,3,FALSE),0)</f>
        <v>18</v>
      </c>
      <c r="G42" s="91">
        <f>IFERROR(VLOOKUP($B42,[1]NUM7!$H$3:$S$167,4,FALSE),0)</f>
        <v>26</v>
      </c>
      <c r="H42" s="91">
        <f>IFERROR(VLOOKUP($B42,[1]NUM7!$H$3:$S$167,5,FALSE),0)</f>
        <v>12</v>
      </c>
      <c r="I42" s="91">
        <f>IFERROR(VLOOKUP($B42,[1]NUM7!$H$3:$S$167,6,FALSE),0)</f>
        <v>47</v>
      </c>
      <c r="J42" s="91">
        <f>IFERROR(VLOOKUP($B42,[1]NUM7!$H$3:$S$167,7,FALSE),0)</f>
        <v>23</v>
      </c>
      <c r="K42" s="91">
        <f>IFERROR(VLOOKUP($B42,[1]NUM7!$H$3:$S$167,8,FALSE),0)</f>
        <v>21</v>
      </c>
      <c r="L42" s="91">
        <f>IFERROR(VLOOKUP($B42,[1]NUM7!$H$3:$S$167,9,FALSE),0)</f>
        <v>18</v>
      </c>
      <c r="M42" s="91">
        <f>IFERROR(VLOOKUP($B42,[1]NUM7!$H$3:$S$167,10,FALSE),0)</f>
        <v>23</v>
      </c>
      <c r="N42" s="91">
        <f>IFERROR(VLOOKUP($B42,[1]NUM7!$H$3:$S$167,11,FALSE),0)</f>
        <v>27</v>
      </c>
      <c r="O42" s="91"/>
      <c r="Q42" s="13">
        <f t="shared" si="10"/>
        <v>238</v>
      </c>
    </row>
    <row r="43" spans="1:19" ht="15" thickBot="1" x14ac:dyDescent="0.25">
      <c r="A43" s="87" t="s">
        <v>74</v>
      </c>
      <c r="B43" s="165" t="s">
        <v>69</v>
      </c>
      <c r="C43" s="56"/>
      <c r="D43" s="75"/>
      <c r="E43" s="91">
        <f>IFERROR(VLOOKUP($B43,[1]NUM7!$H$3:$S$167,2,FALSE),0)</f>
        <v>0</v>
      </c>
      <c r="F43" s="91">
        <f>IFERROR(VLOOKUP($B43,[1]NUM7!$H$3:$S$167,3,FALSE),0)</f>
        <v>7</v>
      </c>
      <c r="G43" s="91">
        <f>IFERROR(VLOOKUP($B43,[1]NUM7!$H$3:$S$167,4,FALSE),0)</f>
        <v>20</v>
      </c>
      <c r="H43" s="91">
        <f>IFERROR(VLOOKUP($B43,[1]NUM7!$H$3:$S$167,5,FALSE),0)</f>
        <v>11</v>
      </c>
      <c r="I43" s="91">
        <f>IFERROR(VLOOKUP($B43,[1]NUM7!$H$3:$S$167,6,FALSE),0)</f>
        <v>18</v>
      </c>
      <c r="J43" s="91">
        <f>IFERROR(VLOOKUP($B43,[1]NUM7!$H$3:$S$167,7,FALSE),0)</f>
        <v>11</v>
      </c>
      <c r="K43" s="91">
        <f>IFERROR(VLOOKUP($B43,[1]NUM7!$H$3:$S$167,8,FALSE),0)</f>
        <v>10</v>
      </c>
      <c r="L43" s="91">
        <f>IFERROR(VLOOKUP($B43,[1]NUM7!$H$3:$S$167,9,FALSE),0)</f>
        <v>10</v>
      </c>
      <c r="M43" s="91">
        <f>IFERROR(VLOOKUP($B43,[1]NUM7!$H$3:$S$167,10,FALSE),0)</f>
        <v>8</v>
      </c>
      <c r="N43" s="91">
        <f>IFERROR(VLOOKUP($B43,[1]NUM7!$H$3:$S$167,11,FALSE),0)</f>
        <v>10</v>
      </c>
      <c r="O43" s="91"/>
      <c r="Q43" s="13">
        <f t="shared" si="10"/>
        <v>105</v>
      </c>
    </row>
    <row r="44" spans="1:19" ht="15" thickBot="1" x14ac:dyDescent="0.25">
      <c r="A44" s="87" t="s">
        <v>74</v>
      </c>
      <c r="B44" s="165" t="s">
        <v>70</v>
      </c>
      <c r="C44" s="56"/>
      <c r="D44" s="75"/>
      <c r="E44" s="91">
        <f>IFERROR(VLOOKUP($B44,[1]NUM7!$H$3:$S$167,2,FALSE),0)</f>
        <v>9</v>
      </c>
      <c r="F44" s="91">
        <f>IFERROR(VLOOKUP($B44,[1]NUM7!$H$3:$S$167,3,FALSE),0)</f>
        <v>22</v>
      </c>
      <c r="G44" s="91">
        <f>IFERROR(VLOOKUP($B44,[1]NUM7!$H$3:$S$167,4,FALSE),0)</f>
        <v>21</v>
      </c>
      <c r="H44" s="91">
        <f>IFERROR(VLOOKUP($B44,[1]NUM7!$H$3:$S$167,5,FALSE),0)</f>
        <v>23</v>
      </c>
      <c r="I44" s="91">
        <f>IFERROR(VLOOKUP($B44,[1]NUM7!$H$3:$S$167,6,FALSE),0)</f>
        <v>31</v>
      </c>
      <c r="J44" s="91">
        <f>IFERROR(VLOOKUP($B44,[1]NUM7!$H$3:$S$167,7,FALSE),0)</f>
        <v>36</v>
      </c>
      <c r="K44" s="91">
        <f>IFERROR(VLOOKUP($B44,[1]NUM7!$H$3:$S$167,8,FALSE),0)</f>
        <v>19</v>
      </c>
      <c r="L44" s="91">
        <f>IFERROR(VLOOKUP($B44,[1]NUM7!$H$3:$S$167,9,FALSE),0)</f>
        <v>81</v>
      </c>
      <c r="M44" s="91">
        <f>IFERROR(VLOOKUP($B44,[1]NUM7!$H$3:$S$167,10,FALSE),0)</f>
        <v>52</v>
      </c>
      <c r="N44" s="91">
        <f>IFERROR(VLOOKUP($B44,[1]NUM7!$H$3:$S$167,11,FALSE),0)</f>
        <v>60</v>
      </c>
      <c r="O44" s="91"/>
      <c r="Q44" s="13">
        <f t="shared" si="10"/>
        <v>354</v>
      </c>
    </row>
    <row r="45" spans="1:19" ht="15" thickBot="1" x14ac:dyDescent="0.25">
      <c r="A45" s="87" t="s">
        <v>74</v>
      </c>
      <c r="B45" s="165" t="s">
        <v>71</v>
      </c>
      <c r="C45" s="56"/>
      <c r="D45" s="75"/>
      <c r="E45" s="91">
        <f>IFERROR(VLOOKUP($B45,[1]NUM7!$H$3:$S$167,2,FALSE),0)</f>
        <v>19</v>
      </c>
      <c r="F45" s="91">
        <f>IFERROR(VLOOKUP($B45,[1]NUM7!$H$3:$S$167,3,FALSE),0)</f>
        <v>5</v>
      </c>
      <c r="G45" s="91">
        <f>IFERROR(VLOOKUP($B45,[1]NUM7!$H$3:$S$167,4,FALSE),0)</f>
        <v>10</v>
      </c>
      <c r="H45" s="91">
        <f>IFERROR(VLOOKUP($B45,[1]NUM7!$H$3:$S$167,5,FALSE),0)</f>
        <v>7</v>
      </c>
      <c r="I45" s="91">
        <f>IFERROR(VLOOKUP($B45,[1]NUM7!$H$3:$S$167,6,FALSE),0)</f>
        <v>3</v>
      </c>
      <c r="J45" s="91">
        <f>IFERROR(VLOOKUP($B45,[1]NUM7!$H$3:$S$167,7,FALSE),0)</f>
        <v>5</v>
      </c>
      <c r="K45" s="91">
        <f>IFERROR(VLOOKUP($B45,[1]NUM7!$H$3:$S$167,8,FALSE),0)</f>
        <v>5</v>
      </c>
      <c r="L45" s="91">
        <f>IFERROR(VLOOKUP($B45,[1]NUM7!$H$3:$S$167,9,FALSE),0)</f>
        <v>6</v>
      </c>
      <c r="M45" s="91">
        <f>IFERROR(VLOOKUP($B45,[1]NUM7!$H$3:$S$167,10,FALSE),0)</f>
        <v>8</v>
      </c>
      <c r="N45" s="91">
        <f>IFERROR(VLOOKUP($B45,[1]NUM7!$H$3:$S$167,11,FALSE),0)</f>
        <v>7</v>
      </c>
      <c r="O45" s="91"/>
      <c r="Q45" s="13">
        <f t="shared" si="10"/>
        <v>75</v>
      </c>
    </row>
    <row r="46" spans="1:19" ht="15" thickBot="1" x14ac:dyDescent="0.25">
      <c r="A46" s="87" t="s">
        <v>74</v>
      </c>
      <c r="B46" s="165" t="s">
        <v>72</v>
      </c>
      <c r="C46" s="56"/>
      <c r="D46" s="75"/>
      <c r="E46" s="91">
        <f>IFERROR(VLOOKUP($B46,[1]NUM7!$H$3:$S$167,2,FALSE),0)</f>
        <v>24</v>
      </c>
      <c r="F46" s="91">
        <f>IFERROR(VLOOKUP($B46,[1]NUM7!$H$3:$S$167,3,FALSE),0)</f>
        <v>32</v>
      </c>
      <c r="G46" s="91">
        <f>IFERROR(VLOOKUP($B46,[1]NUM7!$H$3:$S$167,4,FALSE),0)</f>
        <v>38</v>
      </c>
      <c r="H46" s="91">
        <f>IFERROR(VLOOKUP($B46,[1]NUM7!$H$3:$S$167,5,FALSE),0)</f>
        <v>33</v>
      </c>
      <c r="I46" s="91">
        <f>IFERROR(VLOOKUP($B46,[1]NUM7!$H$3:$S$167,6,FALSE),0)</f>
        <v>21</v>
      </c>
      <c r="J46" s="91">
        <f>IFERROR(VLOOKUP($B46,[1]NUM7!$H$3:$S$167,7,FALSE),0)</f>
        <v>44</v>
      </c>
      <c r="K46" s="91">
        <f>IFERROR(VLOOKUP($B46,[1]NUM7!$H$3:$S$167,8,FALSE),0)</f>
        <v>62</v>
      </c>
      <c r="L46" s="91">
        <f>IFERROR(VLOOKUP($B46,[1]NUM7!$H$3:$S$167,9,FALSE),0)</f>
        <v>21</v>
      </c>
      <c r="M46" s="91">
        <f>IFERROR(VLOOKUP($B46,[1]NUM7!$H$3:$S$167,10,FALSE),0)</f>
        <v>18</v>
      </c>
      <c r="N46" s="91">
        <f>IFERROR(VLOOKUP($B46,[1]NUM7!$H$3:$S$167,11,FALSE),0)</f>
        <v>31</v>
      </c>
      <c r="O46" s="91"/>
      <c r="Q46" s="13">
        <f t="shared" si="10"/>
        <v>324</v>
      </c>
    </row>
    <row r="47" spans="1:19" ht="15" thickBot="1" x14ac:dyDescent="0.25">
      <c r="A47" s="87" t="s">
        <v>74</v>
      </c>
      <c r="B47" s="165" t="s">
        <v>73</v>
      </c>
      <c r="C47" s="56"/>
      <c r="D47" s="75"/>
      <c r="E47" s="91">
        <f>IFERROR(VLOOKUP($B47,[1]NUM7!$H$3:$S$167,2,FALSE),0)</f>
        <v>6</v>
      </c>
      <c r="F47" s="91">
        <f>IFERROR(VLOOKUP($B47,[1]NUM7!$H$3:$S$167,3,FALSE),0)</f>
        <v>0</v>
      </c>
      <c r="G47" s="91">
        <f>IFERROR(VLOOKUP($B47,[1]NUM7!$H$3:$S$167,4,FALSE),0)</f>
        <v>7</v>
      </c>
      <c r="H47" s="91">
        <f>IFERROR(VLOOKUP($B47,[1]NUM7!$H$3:$S$167,5,FALSE),0)</f>
        <v>7</v>
      </c>
      <c r="I47" s="91">
        <f>IFERROR(VLOOKUP($B47,[1]NUM7!$H$3:$S$167,6,FALSE),0)</f>
        <v>15</v>
      </c>
      <c r="J47" s="91">
        <f>IFERROR(VLOOKUP($B47,[1]NUM7!$H$3:$S$167,7,FALSE),0)</f>
        <v>7</v>
      </c>
      <c r="K47" s="91">
        <f>IFERROR(VLOOKUP($B47,[1]NUM7!$H$3:$S$167,8,FALSE),0)</f>
        <v>13</v>
      </c>
      <c r="L47" s="91">
        <f>IFERROR(VLOOKUP($B47,[1]NUM7!$H$3:$S$167,9,FALSE),0)</f>
        <v>5</v>
      </c>
      <c r="M47" s="91">
        <f>IFERROR(VLOOKUP($B47,[1]NUM7!$H$3:$S$167,10,FALSE),0)</f>
        <v>6</v>
      </c>
      <c r="N47" s="91">
        <f>IFERROR(VLOOKUP($B47,[1]NUM7!$H$3:$S$167,11,FALSE),0)</f>
        <v>11</v>
      </c>
      <c r="O47" s="91"/>
      <c r="Q47" s="13">
        <f t="shared" si="10"/>
        <v>77</v>
      </c>
    </row>
    <row r="48" spans="1:19" s="58" customFormat="1" ht="15" thickBot="1" x14ac:dyDescent="0.25">
      <c r="A48" s="333" t="s">
        <v>176</v>
      </c>
      <c r="B48" s="334"/>
      <c r="C48" s="250">
        <f>+D48/Metas!K96</f>
        <v>1.2059077446055146</v>
      </c>
      <c r="D48" s="16">
        <f>+Q48/R48</f>
        <v>0.44317906469590501</v>
      </c>
      <c r="E48" s="10">
        <f>SUM(E38:E47)</f>
        <v>135</v>
      </c>
      <c r="F48" s="10">
        <f t="shared" ref="F48:H48" si="11">SUM(F38:F47)</f>
        <v>119</v>
      </c>
      <c r="G48" s="10">
        <f t="shared" si="11"/>
        <v>188</v>
      </c>
      <c r="H48" s="10">
        <f t="shared" si="11"/>
        <v>144</v>
      </c>
      <c r="I48" s="10">
        <f t="shared" ref="I48:J48" si="12">SUM(I38:I47)</f>
        <v>189</v>
      </c>
      <c r="J48" s="10">
        <f t="shared" si="12"/>
        <v>189</v>
      </c>
      <c r="K48" s="10">
        <f t="shared" ref="K48:P48" si="13">SUM(K38:K47)</f>
        <v>205</v>
      </c>
      <c r="L48" s="10">
        <f t="shared" si="13"/>
        <v>223</v>
      </c>
      <c r="M48" s="10">
        <f t="shared" si="13"/>
        <v>195</v>
      </c>
      <c r="N48" s="10">
        <f t="shared" ref="N48" si="14">SUM(N38:N47)</f>
        <v>242</v>
      </c>
      <c r="O48" s="10">
        <f t="shared" si="13"/>
        <v>0</v>
      </c>
      <c r="P48" s="10">
        <f t="shared" si="13"/>
        <v>0</v>
      </c>
      <c r="Q48" s="10">
        <f>SUM(Q38:Q47)</f>
        <v>1829</v>
      </c>
      <c r="R48" s="348">
        <v>4127</v>
      </c>
      <c r="S48" s="349"/>
    </row>
    <row r="49" spans="1:19" ht="15" thickBot="1" x14ac:dyDescent="0.25">
      <c r="A49" s="166" t="s">
        <v>88</v>
      </c>
      <c r="B49" s="165" t="s">
        <v>75</v>
      </c>
      <c r="C49" s="56"/>
      <c r="D49" s="75"/>
      <c r="E49" s="91">
        <f>IFERROR(VLOOKUP($B49,[1]NUM7!$H$3:$S$167,2,FALSE),0)</f>
        <v>27</v>
      </c>
      <c r="F49" s="91">
        <f>IFERROR(VLOOKUP($B49,[1]NUM7!$H$3:$S$167,3,FALSE),0)</f>
        <v>0</v>
      </c>
      <c r="G49" s="91">
        <f>IFERROR(VLOOKUP($B49,[1]NUM7!$H$3:$S$167,4,FALSE),0)</f>
        <v>116</v>
      </c>
      <c r="H49" s="91">
        <f>IFERROR(VLOOKUP($B49,[1]NUM7!$H$3:$S$167,5,FALSE),0)</f>
        <v>6</v>
      </c>
      <c r="I49" s="91">
        <f>IFERROR(VLOOKUP($B49,[1]NUM7!$H$3:$S$167,6,FALSE),0)</f>
        <v>16</v>
      </c>
      <c r="J49" s="91">
        <f>IFERROR(VLOOKUP($B49,[1]NUM7!$H$3:$S$167,7,FALSE),0)</f>
        <v>143</v>
      </c>
      <c r="K49" s="91">
        <f>IFERROR(VLOOKUP($B49,[1]NUM7!$H$3:$S$167,8,FALSE),0)</f>
        <v>55</v>
      </c>
      <c r="L49" s="91">
        <f>IFERROR(VLOOKUP($B49,[1]NUM7!$H$3:$S$167,9,FALSE),0)</f>
        <v>80</v>
      </c>
      <c r="M49" s="91">
        <f>IFERROR(VLOOKUP($B49,[1]NUM7!$H$3:$S$167,10,FALSE),0)</f>
        <v>109</v>
      </c>
      <c r="N49" s="91">
        <f>IFERROR(VLOOKUP($B49,[1]NUM7!$H$3:$S$167,11,FALSE),0)</f>
        <v>87</v>
      </c>
      <c r="O49" s="91"/>
      <c r="Q49" s="13">
        <f t="shared" ref="Q49:Q61" si="15">SUM(E49:P49)</f>
        <v>639</v>
      </c>
    </row>
    <row r="50" spans="1:19" ht="15" thickBot="1" x14ac:dyDescent="0.25">
      <c r="A50" s="166" t="s">
        <v>88</v>
      </c>
      <c r="B50" s="165" t="s">
        <v>76</v>
      </c>
      <c r="C50" s="56"/>
      <c r="D50" s="75"/>
      <c r="E50" s="91">
        <f>IFERROR(VLOOKUP($B50,[1]NUM7!$H$3:$S$167,2,FALSE),0)</f>
        <v>10</v>
      </c>
      <c r="F50" s="91">
        <f>IFERROR(VLOOKUP($B50,[1]NUM7!$H$3:$S$167,3,FALSE),0)</f>
        <v>3</v>
      </c>
      <c r="G50" s="91">
        <f>IFERROR(VLOOKUP($B50,[1]NUM7!$H$3:$S$167,4,FALSE),0)</f>
        <v>30</v>
      </c>
      <c r="H50" s="91">
        <f>IFERROR(VLOOKUP($B50,[1]NUM7!$H$3:$S$167,5,FALSE),0)</f>
        <v>4</v>
      </c>
      <c r="I50" s="91">
        <f>IFERROR(VLOOKUP($B50,[1]NUM7!$H$3:$S$167,6,FALSE),0)</f>
        <v>9</v>
      </c>
      <c r="J50" s="91">
        <f>IFERROR(VLOOKUP($B50,[1]NUM7!$H$3:$S$167,7,FALSE),0)</f>
        <v>1</v>
      </c>
      <c r="K50" s="91">
        <f>IFERROR(VLOOKUP($B50,[1]NUM7!$H$3:$S$167,8,FALSE),0)</f>
        <v>10</v>
      </c>
      <c r="L50" s="91">
        <f>IFERROR(VLOOKUP($B50,[1]NUM7!$H$3:$S$167,9,FALSE),0)</f>
        <v>30</v>
      </c>
      <c r="M50" s="91">
        <f>IFERROR(VLOOKUP($B50,[1]NUM7!$H$3:$S$167,10,FALSE),0)</f>
        <v>26</v>
      </c>
      <c r="N50" s="91">
        <f>IFERROR(VLOOKUP($B50,[1]NUM7!$H$3:$S$167,11,FALSE),0)</f>
        <v>9</v>
      </c>
      <c r="O50" s="91"/>
      <c r="Q50" s="13">
        <f t="shared" si="15"/>
        <v>132</v>
      </c>
    </row>
    <row r="51" spans="1:19" ht="15" thickBot="1" x14ac:dyDescent="0.25">
      <c r="A51" s="166" t="s">
        <v>88</v>
      </c>
      <c r="B51" s="165" t="s">
        <v>77</v>
      </c>
      <c r="C51" s="56"/>
      <c r="D51" s="75"/>
      <c r="E51" s="91">
        <f>IFERROR(VLOOKUP($B51,[1]NUM7!$H$3:$S$167,2,FALSE),0)</f>
        <v>29</v>
      </c>
      <c r="F51" s="91">
        <f>IFERROR(VLOOKUP($B51,[1]NUM7!$H$3:$S$167,3,FALSE),0)</f>
        <v>3</v>
      </c>
      <c r="G51" s="91">
        <f>IFERROR(VLOOKUP($B51,[1]NUM7!$H$3:$S$167,4,FALSE),0)</f>
        <v>16</v>
      </c>
      <c r="H51" s="91">
        <f>IFERROR(VLOOKUP($B51,[1]NUM7!$H$3:$S$167,5,FALSE),0)</f>
        <v>28</v>
      </c>
      <c r="I51" s="91">
        <f>IFERROR(VLOOKUP($B51,[1]NUM7!$H$3:$S$167,6,FALSE),0)</f>
        <v>13</v>
      </c>
      <c r="J51" s="91">
        <f>IFERROR(VLOOKUP($B51,[1]NUM7!$H$3:$S$167,7,FALSE),0)</f>
        <v>18</v>
      </c>
      <c r="K51" s="91">
        <f>IFERROR(VLOOKUP($B51,[1]NUM7!$H$3:$S$167,8,FALSE),0)</f>
        <v>6</v>
      </c>
      <c r="L51" s="91">
        <f>IFERROR(VLOOKUP($B51,[1]NUM7!$H$3:$S$167,9,FALSE),0)</f>
        <v>18</v>
      </c>
      <c r="M51" s="91">
        <f>IFERROR(VLOOKUP($B51,[1]NUM7!$H$3:$S$167,10,FALSE),0)</f>
        <v>21</v>
      </c>
      <c r="N51" s="91">
        <f>IFERROR(VLOOKUP($B51,[1]NUM7!$H$3:$S$167,11,FALSE),0)</f>
        <v>4</v>
      </c>
      <c r="O51" s="91"/>
      <c r="Q51" s="13">
        <f t="shared" si="15"/>
        <v>156</v>
      </c>
    </row>
    <row r="52" spans="1:19" ht="15" thickBot="1" x14ac:dyDescent="0.25">
      <c r="A52" s="166" t="s">
        <v>88</v>
      </c>
      <c r="B52" s="165" t="s">
        <v>78</v>
      </c>
      <c r="C52" s="56"/>
      <c r="D52" s="75"/>
      <c r="E52" s="91">
        <f>IFERROR(VLOOKUP($B52,[1]NUM7!$H$3:$S$167,2,FALSE),0)</f>
        <v>4</v>
      </c>
      <c r="F52" s="91">
        <f>IFERROR(VLOOKUP($B52,[1]NUM7!$H$3:$S$167,3,FALSE),0)</f>
        <v>3</v>
      </c>
      <c r="G52" s="91">
        <f>IFERROR(VLOOKUP($B52,[1]NUM7!$H$3:$S$167,4,FALSE),0)</f>
        <v>5</v>
      </c>
      <c r="H52" s="91">
        <f>IFERROR(VLOOKUP($B52,[1]NUM7!$H$3:$S$167,5,FALSE),0)</f>
        <v>0</v>
      </c>
      <c r="I52" s="91">
        <f>IFERROR(VLOOKUP($B52,[1]NUM7!$H$3:$S$167,6,FALSE),0)</f>
        <v>1</v>
      </c>
      <c r="J52" s="91">
        <f>IFERROR(VLOOKUP($B52,[1]NUM7!$H$3:$S$167,7,FALSE),0)</f>
        <v>4</v>
      </c>
      <c r="K52" s="91">
        <f>IFERROR(VLOOKUP($B52,[1]NUM7!$H$3:$S$167,8,FALSE),0)</f>
        <v>0</v>
      </c>
      <c r="L52" s="91">
        <f>IFERROR(VLOOKUP($B52,[1]NUM7!$H$3:$S$167,9,FALSE),0)</f>
        <v>8</v>
      </c>
      <c r="M52" s="91">
        <f>IFERROR(VLOOKUP($B52,[1]NUM7!$H$3:$S$167,10,FALSE),0)</f>
        <v>1</v>
      </c>
      <c r="N52" s="91">
        <f>IFERROR(VLOOKUP($B52,[1]NUM7!$H$3:$S$167,11,FALSE),0)</f>
        <v>1</v>
      </c>
      <c r="O52" s="91"/>
      <c r="Q52" s="13">
        <f t="shared" si="15"/>
        <v>27</v>
      </c>
    </row>
    <row r="53" spans="1:19" ht="15" thickBot="1" x14ac:dyDescent="0.25">
      <c r="A53" s="166" t="s">
        <v>88</v>
      </c>
      <c r="B53" s="165" t="s">
        <v>79</v>
      </c>
      <c r="C53" s="56"/>
      <c r="D53" s="75"/>
      <c r="E53" s="91">
        <f>IFERROR(VLOOKUP($B53,[1]NUM7!$H$3:$S$167,2,FALSE),0)</f>
        <v>6</v>
      </c>
      <c r="F53" s="91">
        <f>IFERROR(VLOOKUP($B53,[1]NUM7!$H$3:$S$167,3,FALSE),0)</f>
        <v>0</v>
      </c>
      <c r="G53" s="91">
        <f>IFERROR(VLOOKUP($B53,[1]NUM7!$H$3:$S$167,4,FALSE),0)</f>
        <v>1</v>
      </c>
      <c r="H53" s="91">
        <f>IFERROR(VLOOKUP($B53,[1]NUM7!$H$3:$S$167,5,FALSE),0)</f>
        <v>3</v>
      </c>
      <c r="I53" s="91">
        <f>IFERROR(VLOOKUP($B53,[1]NUM7!$H$3:$S$167,6,FALSE),0)</f>
        <v>6</v>
      </c>
      <c r="J53" s="91">
        <f>IFERROR(VLOOKUP($B53,[1]NUM7!$H$3:$S$167,7,FALSE),0)</f>
        <v>2</v>
      </c>
      <c r="K53" s="91">
        <f>IFERROR(VLOOKUP($B53,[1]NUM7!$H$3:$S$167,8,FALSE),0)</f>
        <v>0</v>
      </c>
      <c r="L53" s="91">
        <f>IFERROR(VLOOKUP($B53,[1]NUM7!$H$3:$S$167,9,FALSE),0)</f>
        <v>4</v>
      </c>
      <c r="M53" s="91">
        <f>IFERROR(VLOOKUP($B53,[1]NUM7!$H$3:$S$167,10,FALSE),0)</f>
        <v>2</v>
      </c>
      <c r="N53" s="91">
        <f>IFERROR(VLOOKUP($B53,[1]NUM7!$H$3:$S$167,11,FALSE),0)</f>
        <v>1</v>
      </c>
      <c r="O53" s="91"/>
      <c r="Q53" s="13">
        <f t="shared" si="15"/>
        <v>25</v>
      </c>
    </row>
    <row r="54" spans="1:19" ht="15" thickBot="1" x14ac:dyDescent="0.25">
      <c r="A54" s="166" t="s">
        <v>88</v>
      </c>
      <c r="B54" s="165" t="s">
        <v>80</v>
      </c>
      <c r="C54" s="56"/>
      <c r="D54" s="75"/>
      <c r="E54" s="91">
        <f>IFERROR(VLOOKUP($B54,[1]NUM7!$H$3:$S$167,2,FALSE),0)</f>
        <v>5</v>
      </c>
      <c r="F54" s="91">
        <f>IFERROR(VLOOKUP($B54,[1]NUM7!$H$3:$S$167,3,FALSE),0)</f>
        <v>4</v>
      </c>
      <c r="G54" s="91">
        <f>IFERROR(VLOOKUP($B54,[1]NUM7!$H$3:$S$167,4,FALSE),0)</f>
        <v>31</v>
      </c>
      <c r="H54" s="91">
        <f>IFERROR(VLOOKUP($B54,[1]NUM7!$H$3:$S$167,5,FALSE),0)</f>
        <v>3</v>
      </c>
      <c r="I54" s="91">
        <f>IFERROR(VLOOKUP($B54,[1]NUM7!$H$3:$S$167,6,FALSE),0)</f>
        <v>0</v>
      </c>
      <c r="J54" s="91">
        <f>IFERROR(VLOOKUP($B54,[1]NUM7!$H$3:$S$167,7,FALSE),0)</f>
        <v>0</v>
      </c>
      <c r="K54" s="91">
        <f>IFERROR(VLOOKUP($B54,[1]NUM7!$H$3:$S$167,8,FALSE),0)</f>
        <v>0</v>
      </c>
      <c r="L54" s="91">
        <f>IFERROR(VLOOKUP($B54,[1]NUM7!$H$3:$S$167,9,FALSE),0)</f>
        <v>1</v>
      </c>
      <c r="M54" s="91">
        <f>IFERROR(VLOOKUP($B54,[1]NUM7!$H$3:$S$167,10,FALSE),0)</f>
        <v>0</v>
      </c>
      <c r="N54" s="91">
        <f>IFERROR(VLOOKUP($B54,[1]NUM7!$H$3:$S$167,11,FALSE),0)</f>
        <v>9</v>
      </c>
      <c r="O54" s="91"/>
      <c r="Q54" s="13">
        <f t="shared" si="15"/>
        <v>53</v>
      </c>
    </row>
    <row r="55" spans="1:19" ht="15" thickBot="1" x14ac:dyDescent="0.25">
      <c r="A55" s="166" t="s">
        <v>88</v>
      </c>
      <c r="B55" s="165" t="s">
        <v>81</v>
      </c>
      <c r="C55" s="56"/>
      <c r="D55" s="75"/>
      <c r="E55" s="91">
        <f>IFERROR(VLOOKUP($B55,[1]NUM7!$H$3:$S$167,2,FALSE),0)</f>
        <v>3</v>
      </c>
      <c r="F55" s="91">
        <f>IFERROR(VLOOKUP($B55,[1]NUM7!$H$3:$S$167,3,FALSE),0)</f>
        <v>0</v>
      </c>
      <c r="G55" s="91">
        <f>IFERROR(VLOOKUP($B55,[1]NUM7!$H$3:$S$167,4,FALSE),0)</f>
        <v>8</v>
      </c>
      <c r="H55" s="91">
        <f>IFERROR(VLOOKUP($B55,[1]NUM7!$H$3:$S$167,5,FALSE),0)</f>
        <v>3</v>
      </c>
      <c r="I55" s="91">
        <f>IFERROR(VLOOKUP($B55,[1]NUM7!$H$3:$S$167,6,FALSE),0)</f>
        <v>0</v>
      </c>
      <c r="J55" s="91">
        <f>IFERROR(VLOOKUP($B55,[1]NUM7!$H$3:$S$167,7,FALSE),0)</f>
        <v>1</v>
      </c>
      <c r="K55" s="91">
        <f>IFERROR(VLOOKUP($B55,[1]NUM7!$H$3:$S$167,8,FALSE),0)</f>
        <v>1</v>
      </c>
      <c r="L55" s="91">
        <f>IFERROR(VLOOKUP($B55,[1]NUM7!$H$3:$S$167,9,FALSE),0)</f>
        <v>3</v>
      </c>
      <c r="M55" s="91">
        <f>IFERROR(VLOOKUP($B55,[1]NUM7!$H$3:$S$167,10,FALSE),0)</f>
        <v>1</v>
      </c>
      <c r="N55" s="91">
        <f>IFERROR(VLOOKUP($B55,[1]NUM7!$H$3:$S$167,11,FALSE),0)</f>
        <v>0</v>
      </c>
      <c r="O55" s="91"/>
      <c r="Q55" s="13">
        <f t="shared" si="15"/>
        <v>20</v>
      </c>
    </row>
    <row r="56" spans="1:19" ht="15" thickBot="1" x14ac:dyDescent="0.25">
      <c r="A56" s="166" t="s">
        <v>88</v>
      </c>
      <c r="B56" s="165" t="s">
        <v>82</v>
      </c>
      <c r="C56" s="56"/>
      <c r="D56" s="75"/>
      <c r="E56" s="91">
        <f>IFERROR(VLOOKUP($B56,[1]NUM7!$H$3:$S$167,2,FALSE),0)</f>
        <v>1</v>
      </c>
      <c r="F56" s="91">
        <f>IFERROR(VLOOKUP($B56,[1]NUM7!$H$3:$S$167,3,FALSE),0)</f>
        <v>0</v>
      </c>
      <c r="G56" s="91">
        <f>IFERROR(VLOOKUP($B56,[1]NUM7!$H$3:$S$167,4,FALSE),0)</f>
        <v>0</v>
      </c>
      <c r="H56" s="91">
        <f>IFERROR(VLOOKUP($B56,[1]NUM7!$H$3:$S$167,5,FALSE),0)</f>
        <v>0</v>
      </c>
      <c r="I56" s="91">
        <f>IFERROR(VLOOKUP($B56,[1]NUM7!$H$3:$S$167,6,FALSE),0)</f>
        <v>0</v>
      </c>
      <c r="J56" s="91">
        <f>IFERROR(VLOOKUP($B56,[1]NUM7!$H$3:$S$167,7,FALSE),0)</f>
        <v>0</v>
      </c>
      <c r="K56" s="91">
        <f>IFERROR(VLOOKUP($B56,[1]NUM7!$H$3:$S$167,8,FALSE),0)</f>
        <v>0</v>
      </c>
      <c r="L56" s="91">
        <f>IFERROR(VLOOKUP($B56,[1]NUM7!$H$3:$S$167,9,FALSE),0)</f>
        <v>1</v>
      </c>
      <c r="M56" s="91">
        <f>IFERROR(VLOOKUP($B56,[1]NUM7!$H$3:$S$167,10,FALSE),0)</f>
        <v>0</v>
      </c>
      <c r="N56" s="91">
        <f>IFERROR(VLOOKUP($B56,[1]NUM7!$H$3:$S$167,11,FALSE),0)</f>
        <v>2</v>
      </c>
      <c r="O56" s="91"/>
      <c r="Q56" s="13">
        <f t="shared" si="15"/>
        <v>4</v>
      </c>
    </row>
    <row r="57" spans="1:19" ht="15" thickBot="1" x14ac:dyDescent="0.25">
      <c r="A57" s="166" t="s">
        <v>88</v>
      </c>
      <c r="B57" s="165" t="s">
        <v>83</v>
      </c>
      <c r="C57" s="56"/>
      <c r="D57" s="75"/>
      <c r="E57" s="91">
        <f>IFERROR(VLOOKUP($B57,[1]NUM7!$H$3:$S$167,2,FALSE),0)</f>
        <v>1</v>
      </c>
      <c r="F57" s="91">
        <f>IFERROR(VLOOKUP($B57,[1]NUM7!$H$3:$S$167,3,FALSE),0)</f>
        <v>0</v>
      </c>
      <c r="G57" s="91">
        <f>IFERROR(VLOOKUP($B57,[1]NUM7!$H$3:$S$167,4,FALSE),0)</f>
        <v>13</v>
      </c>
      <c r="H57" s="91">
        <f>IFERROR(VLOOKUP($B57,[1]NUM7!$H$3:$S$167,5,FALSE),0)</f>
        <v>14</v>
      </c>
      <c r="I57" s="91">
        <f>IFERROR(VLOOKUP($B57,[1]NUM7!$H$3:$S$167,6,FALSE),0)</f>
        <v>4</v>
      </c>
      <c r="J57" s="91">
        <f>IFERROR(VLOOKUP($B57,[1]NUM7!$H$3:$S$167,7,FALSE),0)</f>
        <v>4</v>
      </c>
      <c r="K57" s="91">
        <f>IFERROR(VLOOKUP($B57,[1]NUM7!$H$3:$S$167,8,FALSE),0)</f>
        <v>1</v>
      </c>
      <c r="L57" s="91">
        <f>IFERROR(VLOOKUP($B57,[1]NUM7!$H$3:$S$167,9,FALSE),0)</f>
        <v>10</v>
      </c>
      <c r="M57" s="91">
        <f>IFERROR(VLOOKUP($B57,[1]NUM7!$H$3:$S$167,10,FALSE),0)</f>
        <v>12</v>
      </c>
      <c r="N57" s="91">
        <f>IFERROR(VLOOKUP($B57,[1]NUM7!$H$3:$S$167,11,FALSE),0)</f>
        <v>3</v>
      </c>
      <c r="O57" s="91"/>
      <c r="Q57" s="13">
        <f t="shared" si="15"/>
        <v>62</v>
      </c>
    </row>
    <row r="58" spans="1:19" ht="15" thickBot="1" x14ac:dyDescent="0.25">
      <c r="A58" s="166" t="s">
        <v>88</v>
      </c>
      <c r="B58" s="165" t="s">
        <v>84</v>
      </c>
      <c r="C58" s="56"/>
      <c r="D58" s="75"/>
      <c r="E58" s="91">
        <f>IFERROR(VLOOKUP($B58,[1]NUM7!$H$3:$S$167,2,FALSE),0)</f>
        <v>29</v>
      </c>
      <c r="F58" s="91">
        <f>IFERROR(VLOOKUP($B58,[1]NUM7!$H$3:$S$167,3,FALSE),0)</f>
        <v>10</v>
      </c>
      <c r="G58" s="91">
        <f>IFERROR(VLOOKUP($B58,[1]NUM7!$H$3:$S$167,4,FALSE),0)</f>
        <v>13</v>
      </c>
      <c r="H58" s="91">
        <f>IFERROR(VLOOKUP($B58,[1]NUM7!$H$3:$S$167,5,FALSE),0)</f>
        <v>12</v>
      </c>
      <c r="I58" s="91">
        <f>IFERROR(VLOOKUP($B58,[1]NUM7!$H$3:$S$167,6,FALSE),0)</f>
        <v>20</v>
      </c>
      <c r="J58" s="91">
        <f>IFERROR(VLOOKUP($B58,[1]NUM7!$H$3:$S$167,7,FALSE),0)</f>
        <v>26</v>
      </c>
      <c r="K58" s="91">
        <f>IFERROR(VLOOKUP($B58,[1]NUM7!$H$3:$S$167,8,FALSE),0)</f>
        <v>8</v>
      </c>
      <c r="L58" s="91">
        <f>IFERROR(VLOOKUP($B58,[1]NUM7!$H$3:$S$167,9,FALSE),0)</f>
        <v>22</v>
      </c>
      <c r="M58" s="91">
        <f>IFERROR(VLOOKUP($B58,[1]NUM7!$H$3:$S$167,10,FALSE),0)</f>
        <v>16</v>
      </c>
      <c r="N58" s="91">
        <f>IFERROR(VLOOKUP($B58,[1]NUM7!$H$3:$S$167,11,FALSE),0)</f>
        <v>4</v>
      </c>
      <c r="O58" s="91"/>
      <c r="Q58" s="13">
        <f t="shared" si="15"/>
        <v>160</v>
      </c>
    </row>
    <row r="59" spans="1:19" ht="15" thickBot="1" x14ac:dyDescent="0.25">
      <c r="A59" s="166" t="s">
        <v>88</v>
      </c>
      <c r="B59" s="165" t="s">
        <v>85</v>
      </c>
      <c r="C59" s="56"/>
      <c r="D59" s="75"/>
      <c r="E59" s="91">
        <f>IFERROR(VLOOKUP($B59,[1]NUM7!$H$3:$S$167,2,FALSE),0)</f>
        <v>9</v>
      </c>
      <c r="F59" s="91">
        <f>IFERROR(VLOOKUP($B59,[1]NUM7!$H$3:$S$167,3,FALSE),0)</f>
        <v>0</v>
      </c>
      <c r="G59" s="91">
        <f>IFERROR(VLOOKUP($B59,[1]NUM7!$H$3:$S$167,4,FALSE),0)</f>
        <v>3</v>
      </c>
      <c r="H59" s="91">
        <f>IFERROR(VLOOKUP($B59,[1]NUM7!$H$3:$S$167,5,FALSE),0)</f>
        <v>9</v>
      </c>
      <c r="I59" s="91">
        <f>IFERROR(VLOOKUP($B59,[1]NUM7!$H$3:$S$167,6,FALSE),0)</f>
        <v>6</v>
      </c>
      <c r="J59" s="91">
        <f>IFERROR(VLOOKUP($B59,[1]NUM7!$H$3:$S$167,7,FALSE),0)</f>
        <v>5</v>
      </c>
      <c r="K59" s="91">
        <f>IFERROR(VLOOKUP($B59,[1]NUM7!$H$3:$S$167,8,FALSE),0)</f>
        <v>0</v>
      </c>
      <c r="L59" s="91">
        <f>IFERROR(VLOOKUP($B59,[1]NUM7!$H$3:$S$167,9,FALSE),0)</f>
        <v>6</v>
      </c>
      <c r="M59" s="91">
        <f>IFERROR(VLOOKUP($B59,[1]NUM7!$H$3:$S$167,10,FALSE),0)</f>
        <v>3</v>
      </c>
      <c r="N59" s="91">
        <f>IFERROR(VLOOKUP($B59,[1]NUM7!$H$3:$S$167,11,FALSE),0)</f>
        <v>9</v>
      </c>
      <c r="O59" s="91"/>
      <c r="Q59" s="13">
        <f t="shared" si="15"/>
        <v>50</v>
      </c>
    </row>
    <row r="60" spans="1:19" ht="15" thickBot="1" x14ac:dyDescent="0.25">
      <c r="A60" s="166" t="s">
        <v>88</v>
      </c>
      <c r="B60" s="165" t="s">
        <v>86</v>
      </c>
      <c r="C60" s="56"/>
      <c r="D60" s="75"/>
      <c r="E60" s="91">
        <f>IFERROR(VLOOKUP($B60,[1]NUM7!$H$3:$S$167,2,FALSE),0)</f>
        <v>0</v>
      </c>
      <c r="F60" s="91">
        <f>IFERROR(VLOOKUP($B60,[1]NUM7!$H$3:$S$167,3,FALSE),0)</f>
        <v>3</v>
      </c>
      <c r="G60" s="91">
        <f>IFERROR(VLOOKUP($B60,[1]NUM7!$H$3:$S$167,4,FALSE),0)</f>
        <v>2</v>
      </c>
      <c r="H60" s="91">
        <f>IFERROR(VLOOKUP($B60,[1]NUM7!$H$3:$S$167,5,FALSE),0)</f>
        <v>5</v>
      </c>
      <c r="I60" s="91">
        <f>IFERROR(VLOOKUP($B60,[1]NUM7!$H$3:$S$167,6,FALSE),0)</f>
        <v>0</v>
      </c>
      <c r="J60" s="91">
        <f>IFERROR(VLOOKUP($B60,[1]NUM7!$H$3:$S$167,7,FALSE),0)</f>
        <v>2</v>
      </c>
      <c r="K60" s="91">
        <f>IFERROR(VLOOKUP($B60,[1]NUM7!$H$3:$S$167,8,FALSE),0)</f>
        <v>5</v>
      </c>
      <c r="L60" s="91">
        <f>IFERROR(VLOOKUP($B60,[1]NUM7!$H$3:$S$167,9,FALSE),0)</f>
        <v>5</v>
      </c>
      <c r="M60" s="91">
        <f>IFERROR(VLOOKUP($B60,[1]NUM7!$H$3:$S$167,10,FALSE),0)</f>
        <v>2</v>
      </c>
      <c r="N60" s="91">
        <f>IFERROR(VLOOKUP($B60,[1]NUM7!$H$3:$S$167,11,FALSE),0)</f>
        <v>1</v>
      </c>
      <c r="O60" s="91"/>
      <c r="Q60" s="13">
        <f t="shared" si="15"/>
        <v>25</v>
      </c>
    </row>
    <row r="61" spans="1:19" ht="15" thickBot="1" x14ac:dyDescent="0.25">
      <c r="A61" s="166" t="s">
        <v>88</v>
      </c>
      <c r="B61" s="165" t="s">
        <v>87</v>
      </c>
      <c r="C61" s="56"/>
      <c r="D61" s="75"/>
      <c r="E61" s="91">
        <f>IFERROR(VLOOKUP($B61,[1]NUM7!$H$3:$S$167,2,FALSE),0)</f>
        <v>0</v>
      </c>
      <c r="F61" s="91">
        <f>IFERROR(VLOOKUP($B61,[1]NUM7!$H$3:$S$167,3,FALSE),0)</f>
        <v>0</v>
      </c>
      <c r="G61" s="91">
        <f>IFERROR(VLOOKUP($B61,[1]NUM7!$H$3:$S$167,4,FALSE),0)</f>
        <v>0</v>
      </c>
      <c r="H61" s="91">
        <f>IFERROR(VLOOKUP($B61,[1]NUM7!$H$3:$S$167,5,FALSE),0)</f>
        <v>1</v>
      </c>
      <c r="I61" s="91">
        <f>IFERROR(VLOOKUP($B61,[1]NUM7!$H$3:$S$167,6,FALSE),0)</f>
        <v>0</v>
      </c>
      <c r="J61" s="91">
        <f>IFERROR(VLOOKUP($B61,[1]NUM7!$H$3:$S$167,7,FALSE),0)</f>
        <v>2</v>
      </c>
      <c r="K61" s="91">
        <f>IFERROR(VLOOKUP($B61,[1]NUM7!$H$3:$S$167,8,FALSE),0)</f>
        <v>0</v>
      </c>
      <c r="L61" s="91">
        <f>IFERROR(VLOOKUP($B61,[1]NUM7!$H$3:$S$167,9,FALSE),0)</f>
        <v>1</v>
      </c>
      <c r="M61" s="91">
        <f>IFERROR(VLOOKUP($B61,[1]NUM7!$H$3:$S$167,10,FALSE),0)</f>
        <v>1</v>
      </c>
      <c r="N61" s="91">
        <f>IFERROR(VLOOKUP($B61,[1]NUM7!$H$3:$S$167,11,FALSE),0)</f>
        <v>0</v>
      </c>
      <c r="O61" s="91"/>
      <c r="Q61" s="13">
        <f t="shared" si="15"/>
        <v>5</v>
      </c>
    </row>
    <row r="62" spans="1:19" s="58" customFormat="1" ht="15" thickBot="1" x14ac:dyDescent="0.25">
      <c r="A62" s="333" t="s">
        <v>177</v>
      </c>
      <c r="B62" s="334"/>
      <c r="C62" s="250">
        <f>+D62/Metas!K88</f>
        <v>1.0629724894819406</v>
      </c>
      <c r="D62" s="16">
        <f>+Q62/R62</f>
        <v>0.35410691003911343</v>
      </c>
      <c r="E62" s="10">
        <f>SUM(E49:E61)</f>
        <v>124</v>
      </c>
      <c r="F62" s="10">
        <f t="shared" ref="F62:H62" si="16">SUM(F49:F61)</f>
        <v>26</v>
      </c>
      <c r="G62" s="10">
        <f t="shared" si="16"/>
        <v>238</v>
      </c>
      <c r="H62" s="10">
        <f t="shared" si="16"/>
        <v>88</v>
      </c>
      <c r="I62" s="10">
        <f t="shared" ref="I62:J62" si="17">SUM(I49:I61)</f>
        <v>75</v>
      </c>
      <c r="J62" s="10">
        <f t="shared" si="17"/>
        <v>208</v>
      </c>
      <c r="K62" s="10">
        <f t="shared" ref="K62:P62" si="18">SUM(K49:K61)</f>
        <v>86</v>
      </c>
      <c r="L62" s="10">
        <f t="shared" si="18"/>
        <v>189</v>
      </c>
      <c r="M62" s="10">
        <f t="shared" si="18"/>
        <v>194</v>
      </c>
      <c r="N62" s="10">
        <f t="shared" ref="N62" si="19">SUM(N49:N61)</f>
        <v>130</v>
      </c>
      <c r="O62" s="10">
        <f t="shared" si="18"/>
        <v>0</v>
      </c>
      <c r="P62" s="10">
        <f t="shared" si="18"/>
        <v>0</v>
      </c>
      <c r="Q62" s="10">
        <f>SUM(Q49:Q61)</f>
        <v>1358</v>
      </c>
      <c r="R62" s="340">
        <v>3835</v>
      </c>
      <c r="S62" s="341"/>
    </row>
    <row r="63" spans="1:19" ht="15" thickBot="1" x14ac:dyDescent="0.25">
      <c r="A63" s="166" t="s">
        <v>99</v>
      </c>
      <c r="B63" s="165" t="s">
        <v>89</v>
      </c>
      <c r="C63" s="56"/>
      <c r="D63" s="75"/>
      <c r="E63" s="91">
        <f>IFERROR(VLOOKUP($B63,[1]NUM7!$H$3:$S$167,2,FALSE),0)</f>
        <v>36</v>
      </c>
      <c r="F63" s="91">
        <f>IFERROR(VLOOKUP($B63,[1]NUM7!$H$3:$S$167,3,FALSE),0)</f>
        <v>20</v>
      </c>
      <c r="G63" s="91">
        <f>IFERROR(VLOOKUP($B63,[1]NUM7!$H$3:$S$167,4,FALSE),0)</f>
        <v>79</v>
      </c>
      <c r="H63" s="91">
        <f>IFERROR(VLOOKUP($B63,[1]NUM7!$H$3:$S$167,5,FALSE),0)</f>
        <v>45</v>
      </c>
      <c r="I63" s="91">
        <f>IFERROR(VLOOKUP($B63,[1]NUM7!$H$3:$S$167,6,FALSE),0)</f>
        <v>4</v>
      </c>
      <c r="J63" s="91">
        <f>IFERROR(VLOOKUP($B63,[1]NUM7!$H$3:$S$167,7,FALSE),0)</f>
        <v>39</v>
      </c>
      <c r="K63" s="91">
        <f>IFERROR(VLOOKUP($B63,[1]NUM7!$H$3:$S$167,8,FALSE),0)</f>
        <v>70</v>
      </c>
      <c r="L63" s="91">
        <f>IFERROR(VLOOKUP($B63,[1]NUM7!$H$3:$S$167,9,FALSE),0)</f>
        <v>81</v>
      </c>
      <c r="M63" s="91">
        <f>IFERROR(VLOOKUP($B63,[1]NUM7!$H$3:$S$167,10,FALSE),0)</f>
        <v>88</v>
      </c>
      <c r="N63" s="91">
        <f>IFERROR(VLOOKUP($B63,[1]NUM7!$H$3:$S$167,11,FALSE),0)</f>
        <v>84</v>
      </c>
      <c r="O63" s="91"/>
      <c r="Q63" s="13">
        <f t="shared" ref="Q63:Q72" si="20">SUM(E63:P63)</f>
        <v>546</v>
      </c>
    </row>
    <row r="64" spans="1:19" ht="15" thickBot="1" x14ac:dyDescent="0.25">
      <c r="A64" s="166" t="s">
        <v>99</v>
      </c>
      <c r="B64" s="165" t="s">
        <v>90</v>
      </c>
      <c r="C64" s="56"/>
      <c r="D64" s="75"/>
      <c r="E64" s="91">
        <f>IFERROR(VLOOKUP($B64,[1]NUM7!$H$3:$S$167,2,FALSE),0)</f>
        <v>0</v>
      </c>
      <c r="F64" s="91">
        <f>IFERROR(VLOOKUP($B64,[1]NUM7!$H$3:$S$167,3,FALSE),0)</f>
        <v>0</v>
      </c>
      <c r="G64" s="91">
        <f>IFERROR(VLOOKUP($B64,[1]NUM7!$H$3:$S$167,4,FALSE),0)</f>
        <v>0</v>
      </c>
      <c r="H64" s="91">
        <f>IFERROR(VLOOKUP($B64,[1]NUM7!$H$3:$S$167,5,FALSE),0)</f>
        <v>0</v>
      </c>
      <c r="I64" s="91">
        <f>IFERROR(VLOOKUP($B64,[1]NUM7!$H$3:$S$167,6,FALSE),0)</f>
        <v>0</v>
      </c>
      <c r="J64" s="91">
        <f>IFERROR(VLOOKUP($B64,[1]NUM7!$H$3:$S$167,7,FALSE),0)</f>
        <v>0</v>
      </c>
      <c r="K64" s="91">
        <f>IFERROR(VLOOKUP($B64,[1]NUM7!$H$3:$S$167,8,FALSE),0)</f>
        <v>0</v>
      </c>
      <c r="L64" s="91">
        <f>IFERROR(VLOOKUP($B64,[1]NUM7!$H$3:$S$167,9,FALSE),0)</f>
        <v>0</v>
      </c>
      <c r="M64" s="91">
        <f>IFERROR(VLOOKUP($B64,[1]NUM7!$H$3:$S$167,10,FALSE),0)</f>
        <v>0</v>
      </c>
      <c r="N64" s="91">
        <f>IFERROR(VLOOKUP($B64,[1]NUM7!$H$3:$S$167,11,FALSE),0)</f>
        <v>0</v>
      </c>
      <c r="O64" s="91"/>
      <c r="Q64" s="13">
        <f t="shared" si="20"/>
        <v>0</v>
      </c>
    </row>
    <row r="65" spans="1:22" ht="15" thickBot="1" x14ac:dyDescent="0.25">
      <c r="A65" s="166" t="s">
        <v>99</v>
      </c>
      <c r="B65" s="165" t="s">
        <v>91</v>
      </c>
      <c r="C65" s="56"/>
      <c r="D65" s="75"/>
      <c r="E65" s="91">
        <f>IFERROR(VLOOKUP($B65,[1]NUM7!$H$3:$S$167,2,FALSE),0)</f>
        <v>0</v>
      </c>
      <c r="F65" s="91">
        <f>IFERROR(VLOOKUP($B65,[1]NUM7!$H$3:$S$167,3,FALSE),0)</f>
        <v>0</v>
      </c>
      <c r="G65" s="91">
        <f>IFERROR(VLOOKUP($B65,[1]NUM7!$H$3:$S$167,4,FALSE),0)</f>
        <v>0</v>
      </c>
      <c r="H65" s="91">
        <f>IFERROR(VLOOKUP($B65,[1]NUM7!$H$3:$S$167,5,FALSE),0)</f>
        <v>0</v>
      </c>
      <c r="I65" s="91">
        <f>IFERROR(VLOOKUP($B65,[1]NUM7!$H$3:$S$167,6,FALSE),0)</f>
        <v>0</v>
      </c>
      <c r="J65" s="91">
        <f>IFERROR(VLOOKUP($B65,[1]NUM7!$H$3:$S$167,7,FALSE),0)</f>
        <v>0</v>
      </c>
      <c r="K65" s="91">
        <f>IFERROR(VLOOKUP($B65,[1]NUM7!$H$3:$S$167,8,FALSE),0)</f>
        <v>0</v>
      </c>
      <c r="L65" s="91">
        <f>IFERROR(VLOOKUP($B65,[1]NUM7!$H$3:$S$167,9,FALSE),0)</f>
        <v>0</v>
      </c>
      <c r="M65" s="91">
        <f>IFERROR(VLOOKUP($B65,[1]NUM7!$H$3:$S$167,10,FALSE),0)</f>
        <v>0</v>
      </c>
      <c r="N65" s="91">
        <f>IFERROR(VLOOKUP($B65,[1]NUM7!$H$3:$S$167,11,FALSE),0)</f>
        <v>0</v>
      </c>
      <c r="O65" s="91"/>
      <c r="Q65" s="13">
        <f t="shared" si="20"/>
        <v>0</v>
      </c>
    </row>
    <row r="66" spans="1:22" ht="15" thickBot="1" x14ac:dyDescent="0.25">
      <c r="A66" s="166" t="s">
        <v>99</v>
      </c>
      <c r="B66" s="165" t="s">
        <v>92</v>
      </c>
      <c r="C66" s="56"/>
      <c r="D66" s="75"/>
      <c r="E66" s="91">
        <f>IFERROR(VLOOKUP($B66,[1]NUM7!$H$3:$S$167,2,FALSE),0)</f>
        <v>0</v>
      </c>
      <c r="F66" s="91">
        <f>IFERROR(VLOOKUP($B66,[1]NUM7!$H$3:$S$167,3,FALSE),0)</f>
        <v>0</v>
      </c>
      <c r="G66" s="91">
        <f>IFERROR(VLOOKUP($B66,[1]NUM7!$H$3:$S$167,4,FALSE),0)</f>
        <v>0</v>
      </c>
      <c r="H66" s="91">
        <f>IFERROR(VLOOKUP($B66,[1]NUM7!$H$3:$S$167,5,FALSE),0)</f>
        <v>0</v>
      </c>
      <c r="I66" s="91">
        <f>IFERROR(VLOOKUP($B66,[1]NUM7!$H$3:$S$167,6,FALSE),0)</f>
        <v>0</v>
      </c>
      <c r="J66" s="91">
        <f>IFERROR(VLOOKUP($B66,[1]NUM7!$H$3:$S$167,7,FALSE),0)</f>
        <v>0</v>
      </c>
      <c r="K66" s="91">
        <f>IFERROR(VLOOKUP($B66,[1]NUM7!$H$3:$S$167,8,FALSE),0)</f>
        <v>0</v>
      </c>
      <c r="L66" s="91">
        <f>IFERROR(VLOOKUP($B66,[1]NUM7!$H$3:$S$167,9,FALSE),0)</f>
        <v>0</v>
      </c>
      <c r="M66" s="91">
        <f>IFERROR(VLOOKUP($B66,[1]NUM7!$H$3:$S$167,10,FALSE),0)</f>
        <v>0</v>
      </c>
      <c r="N66" s="91">
        <f>IFERROR(VLOOKUP($B66,[1]NUM7!$H$3:$S$167,11,FALSE),0)</f>
        <v>0</v>
      </c>
      <c r="O66" s="91"/>
      <c r="Q66" s="13">
        <f t="shared" si="20"/>
        <v>0</v>
      </c>
    </row>
    <row r="67" spans="1:22" ht="15" thickBot="1" x14ac:dyDescent="0.25">
      <c r="A67" s="166" t="s">
        <v>99</v>
      </c>
      <c r="B67" s="165" t="s">
        <v>93</v>
      </c>
      <c r="C67" s="56"/>
      <c r="D67" s="75"/>
      <c r="E67" s="91">
        <f>IFERROR(VLOOKUP($B67,[1]NUM7!$H$3:$S$167,2,FALSE),0)</f>
        <v>0</v>
      </c>
      <c r="F67" s="91">
        <f>IFERROR(VLOOKUP($B67,[1]NUM7!$H$3:$S$167,3,FALSE),0)</f>
        <v>0</v>
      </c>
      <c r="G67" s="91">
        <f>IFERROR(VLOOKUP($B67,[1]NUM7!$H$3:$S$167,4,FALSE),0)</f>
        <v>0</v>
      </c>
      <c r="H67" s="91">
        <f>IFERROR(VLOOKUP($B67,[1]NUM7!$H$3:$S$167,5,FALSE),0)</f>
        <v>0</v>
      </c>
      <c r="I67" s="91">
        <f>IFERROR(VLOOKUP($B67,[1]NUM7!$H$3:$S$167,6,FALSE),0)</f>
        <v>0</v>
      </c>
      <c r="J67" s="91">
        <f>IFERROR(VLOOKUP($B67,[1]NUM7!$H$3:$S$167,7,FALSE),0)</f>
        <v>0</v>
      </c>
      <c r="K67" s="91">
        <f>IFERROR(VLOOKUP($B67,[1]NUM7!$H$3:$S$167,8,FALSE),0)</f>
        <v>0</v>
      </c>
      <c r="L67" s="91">
        <f>IFERROR(VLOOKUP($B67,[1]NUM7!$H$3:$S$167,9,FALSE),0)</f>
        <v>0</v>
      </c>
      <c r="M67" s="91">
        <f>IFERROR(VLOOKUP($B67,[1]NUM7!$H$3:$S$167,10,FALSE),0)</f>
        <v>0</v>
      </c>
      <c r="N67" s="91">
        <f>IFERROR(VLOOKUP($B67,[1]NUM7!$H$3:$S$167,11,FALSE),0)</f>
        <v>0</v>
      </c>
      <c r="O67" s="91"/>
      <c r="Q67" s="13">
        <f t="shared" si="20"/>
        <v>0</v>
      </c>
    </row>
    <row r="68" spans="1:22" ht="15" thickBot="1" x14ac:dyDescent="0.25">
      <c r="A68" s="166" t="s">
        <v>99</v>
      </c>
      <c r="B68" s="165" t="s">
        <v>94</v>
      </c>
      <c r="C68" s="56"/>
      <c r="D68" s="75"/>
      <c r="E68" s="91">
        <f>IFERROR(VLOOKUP($B68,[1]NUM7!$H$3:$S$167,2,FALSE),0)</f>
        <v>0</v>
      </c>
      <c r="F68" s="91">
        <f>IFERROR(VLOOKUP($B68,[1]NUM7!$H$3:$S$167,3,FALSE),0)</f>
        <v>0</v>
      </c>
      <c r="G68" s="91">
        <f>IFERROR(VLOOKUP($B68,[1]NUM7!$H$3:$S$167,4,FALSE),0)</f>
        <v>0</v>
      </c>
      <c r="H68" s="91">
        <f>IFERROR(VLOOKUP($B68,[1]NUM7!$H$3:$S$167,5,FALSE),0)</f>
        <v>0</v>
      </c>
      <c r="I68" s="91">
        <f>IFERROR(VLOOKUP($B68,[1]NUM7!$H$3:$S$167,6,FALSE),0)</f>
        <v>0</v>
      </c>
      <c r="J68" s="91">
        <f>IFERROR(VLOOKUP($B68,[1]NUM7!$H$3:$S$167,7,FALSE),0)</f>
        <v>0</v>
      </c>
      <c r="K68" s="91">
        <f>IFERROR(VLOOKUP($B68,[1]NUM7!$H$3:$S$167,8,FALSE),0)</f>
        <v>0</v>
      </c>
      <c r="L68" s="91">
        <f>IFERROR(VLOOKUP($B68,[1]NUM7!$H$3:$S$167,9,FALSE),0)</f>
        <v>11</v>
      </c>
      <c r="M68" s="91">
        <f>IFERROR(VLOOKUP($B68,[1]NUM7!$H$3:$S$167,10,FALSE),0)</f>
        <v>0</v>
      </c>
      <c r="N68" s="91">
        <f>IFERROR(VLOOKUP($B68,[1]NUM7!$H$3:$S$167,11,FALSE),0)</f>
        <v>0</v>
      </c>
      <c r="O68" s="91"/>
      <c r="Q68" s="13">
        <f t="shared" si="20"/>
        <v>11</v>
      </c>
    </row>
    <row r="69" spans="1:22" ht="15" thickBot="1" x14ac:dyDescent="0.25">
      <c r="A69" s="166" t="s">
        <v>99</v>
      </c>
      <c r="B69" s="165" t="s">
        <v>95</v>
      </c>
      <c r="C69" s="56"/>
      <c r="D69" s="75"/>
      <c r="E69" s="91">
        <f>IFERROR(VLOOKUP($B69,[1]NUM7!$H$3:$S$167,2,FALSE),0)</f>
        <v>0</v>
      </c>
      <c r="F69" s="91">
        <f>IFERROR(VLOOKUP($B69,[1]NUM7!$H$3:$S$167,3,FALSE),0)</f>
        <v>0</v>
      </c>
      <c r="G69" s="91">
        <f>IFERROR(VLOOKUP($B69,[1]NUM7!$H$3:$S$167,4,FALSE),0)</f>
        <v>0</v>
      </c>
      <c r="H69" s="91">
        <f>IFERROR(VLOOKUP($B69,[1]NUM7!$H$3:$S$167,5,FALSE),0)</f>
        <v>0</v>
      </c>
      <c r="I69" s="91">
        <f>IFERROR(VLOOKUP($B69,[1]NUM7!$H$3:$S$167,6,FALSE),0)</f>
        <v>0</v>
      </c>
      <c r="J69" s="91">
        <f>IFERROR(VLOOKUP($B69,[1]NUM7!$H$3:$S$167,7,FALSE),0)</f>
        <v>0</v>
      </c>
      <c r="K69" s="91">
        <f>IFERROR(VLOOKUP($B69,[1]NUM7!$H$3:$S$167,8,FALSE),0)</f>
        <v>0</v>
      </c>
      <c r="L69" s="91">
        <f>IFERROR(VLOOKUP($B69,[1]NUM7!$H$3:$S$167,9,FALSE),0)</f>
        <v>0</v>
      </c>
      <c r="M69" s="91">
        <f>IFERROR(VLOOKUP($B69,[1]NUM7!$H$3:$S$167,10,FALSE),0)</f>
        <v>0</v>
      </c>
      <c r="N69" s="91">
        <f>IFERROR(VLOOKUP($B69,[1]NUM7!$H$3:$S$167,11,FALSE),0)</f>
        <v>0</v>
      </c>
      <c r="O69" s="91"/>
      <c r="Q69" s="13">
        <f t="shared" si="20"/>
        <v>0</v>
      </c>
    </row>
    <row r="70" spans="1:22" ht="15" thickBot="1" x14ac:dyDescent="0.25">
      <c r="A70" s="166" t="s">
        <v>99</v>
      </c>
      <c r="B70" s="165" t="s">
        <v>96</v>
      </c>
      <c r="C70" s="56"/>
      <c r="D70" s="75"/>
      <c r="E70" s="91">
        <f>IFERROR(VLOOKUP($B70,[1]NUM7!$H$3:$S$167,2,FALSE),0)</f>
        <v>0</v>
      </c>
      <c r="F70" s="91">
        <f>IFERROR(VLOOKUP($B70,[1]NUM7!$H$3:$S$167,3,FALSE),0)</f>
        <v>0</v>
      </c>
      <c r="G70" s="91">
        <f>IFERROR(VLOOKUP($B70,[1]NUM7!$H$3:$S$167,4,FALSE),0)</f>
        <v>0</v>
      </c>
      <c r="H70" s="91">
        <f>IFERROR(VLOOKUP($B70,[1]NUM7!$H$3:$S$167,5,FALSE),0)</f>
        <v>0</v>
      </c>
      <c r="I70" s="91">
        <f>IFERROR(VLOOKUP($B70,[1]NUM7!$H$3:$S$167,6,FALSE),0)</f>
        <v>0</v>
      </c>
      <c r="J70" s="91">
        <f>IFERROR(VLOOKUP($B70,[1]NUM7!$H$3:$S$167,7,FALSE),0)</f>
        <v>0</v>
      </c>
      <c r="K70" s="91">
        <f>IFERROR(VLOOKUP($B70,[1]NUM7!$H$3:$S$167,8,FALSE),0)</f>
        <v>0</v>
      </c>
      <c r="L70" s="91">
        <f>IFERROR(VLOOKUP($B70,[1]NUM7!$H$3:$S$167,9,FALSE),0)</f>
        <v>0</v>
      </c>
      <c r="M70" s="91">
        <f>IFERROR(VLOOKUP($B70,[1]NUM7!$H$3:$S$167,10,FALSE),0)</f>
        <v>0</v>
      </c>
      <c r="N70" s="91">
        <f>IFERROR(VLOOKUP($B70,[1]NUM7!$H$3:$S$167,11,FALSE),0)</f>
        <v>0</v>
      </c>
      <c r="O70" s="91"/>
      <c r="Q70" s="13">
        <f t="shared" si="20"/>
        <v>0</v>
      </c>
    </row>
    <row r="71" spans="1:22" ht="15" thickBot="1" x14ac:dyDescent="0.25">
      <c r="A71" s="166" t="s">
        <v>99</v>
      </c>
      <c r="B71" s="165" t="s">
        <v>97</v>
      </c>
      <c r="C71" s="56"/>
      <c r="D71" s="75"/>
      <c r="E71" s="91">
        <f>IFERROR(VLOOKUP($B71,[1]NUM7!$H$3:$S$167,2,FALSE),0)</f>
        <v>0</v>
      </c>
      <c r="F71" s="91">
        <f>IFERROR(VLOOKUP($B71,[1]NUM7!$H$3:$S$167,3,FALSE),0)</f>
        <v>0</v>
      </c>
      <c r="G71" s="91">
        <f>IFERROR(VLOOKUP($B71,[1]NUM7!$H$3:$S$167,4,FALSE),0)</f>
        <v>0</v>
      </c>
      <c r="H71" s="91">
        <f>IFERROR(VLOOKUP($B71,[1]NUM7!$H$3:$S$167,5,FALSE),0)</f>
        <v>0</v>
      </c>
      <c r="I71" s="91">
        <f>IFERROR(VLOOKUP($B71,[1]NUM7!$H$3:$S$167,6,FALSE),0)</f>
        <v>0</v>
      </c>
      <c r="J71" s="91">
        <f>IFERROR(VLOOKUP($B71,[1]NUM7!$H$3:$S$167,7,FALSE),0)</f>
        <v>1</v>
      </c>
      <c r="K71" s="91">
        <f>IFERROR(VLOOKUP($B71,[1]NUM7!$H$3:$S$167,8,FALSE),0)</f>
        <v>1</v>
      </c>
      <c r="L71" s="91">
        <f>IFERROR(VLOOKUP($B71,[1]NUM7!$H$3:$S$167,9,FALSE),0)</f>
        <v>0</v>
      </c>
      <c r="M71" s="91">
        <f>IFERROR(VLOOKUP($B71,[1]NUM7!$H$3:$S$167,10,FALSE),0)</f>
        <v>2</v>
      </c>
      <c r="N71" s="91">
        <f>IFERROR(VLOOKUP($B71,[1]NUM7!$H$3:$S$167,11,FALSE),0)</f>
        <v>0</v>
      </c>
      <c r="O71" s="91"/>
      <c r="Q71" s="13">
        <f t="shared" si="20"/>
        <v>4</v>
      </c>
      <c r="V71" s="62"/>
    </row>
    <row r="72" spans="1:22" ht="15" thickBot="1" x14ac:dyDescent="0.25">
      <c r="A72" s="166" t="s">
        <v>99</v>
      </c>
      <c r="B72" s="165" t="s">
        <v>98</v>
      </c>
      <c r="C72" s="56"/>
      <c r="D72" s="75"/>
      <c r="E72" s="91">
        <f>IFERROR(VLOOKUP($B72,[1]NUM7!$H$3:$S$167,2,FALSE),0)</f>
        <v>0</v>
      </c>
      <c r="F72" s="91">
        <f>IFERROR(VLOOKUP($B72,[1]NUM7!$H$3:$S$167,3,FALSE),0)</f>
        <v>0</v>
      </c>
      <c r="G72" s="91">
        <f>IFERROR(VLOOKUP($B72,[1]NUM7!$H$3:$S$167,4,FALSE),0)</f>
        <v>0</v>
      </c>
      <c r="H72" s="91">
        <f>IFERROR(VLOOKUP($B72,[1]NUM7!$H$3:$S$167,5,FALSE),0)</f>
        <v>0</v>
      </c>
      <c r="I72" s="91">
        <f>IFERROR(VLOOKUP($B72,[1]NUM7!$H$3:$S$167,6,FALSE),0)</f>
        <v>0</v>
      </c>
      <c r="J72" s="91">
        <f>IFERROR(VLOOKUP($B72,[1]NUM7!$H$3:$S$167,7,FALSE),0)</f>
        <v>0</v>
      </c>
      <c r="K72" s="91">
        <f>IFERROR(VLOOKUP($B72,[1]NUM7!$H$3:$S$167,8,FALSE),0)</f>
        <v>0</v>
      </c>
      <c r="L72" s="91">
        <f>IFERROR(VLOOKUP($B72,[1]NUM7!$H$3:$S$167,9,FALSE),0)</f>
        <v>0</v>
      </c>
      <c r="M72" s="91">
        <f>IFERROR(VLOOKUP($B72,[1]NUM7!$H$3:$S$167,10,FALSE),0)</f>
        <v>0</v>
      </c>
      <c r="N72" s="91">
        <f>IFERROR(VLOOKUP($B72,[1]NUM7!$H$3:$S$167,11,FALSE),0)</f>
        <v>0</v>
      </c>
      <c r="Q72" s="13">
        <f t="shared" si="20"/>
        <v>0</v>
      </c>
    </row>
    <row r="73" spans="1:22" s="58" customFormat="1" ht="15" thickBot="1" x14ac:dyDescent="0.25">
      <c r="A73" s="333" t="s">
        <v>18</v>
      </c>
      <c r="B73" s="334"/>
      <c r="C73" s="250">
        <f>+D73/Metas!K85</f>
        <v>0.96737606806352905</v>
      </c>
      <c r="D73" s="16">
        <f>+Q73/R73</f>
        <v>0.19830328738069988</v>
      </c>
      <c r="E73" s="10">
        <f>SUM(E63:E72)</f>
        <v>36</v>
      </c>
      <c r="F73" s="10">
        <f t="shared" ref="F73:H73" si="21">SUM(F63:F72)</f>
        <v>20</v>
      </c>
      <c r="G73" s="10">
        <f t="shared" si="21"/>
        <v>79</v>
      </c>
      <c r="H73" s="10">
        <f t="shared" si="21"/>
        <v>45</v>
      </c>
      <c r="I73" s="10">
        <f t="shared" ref="I73:J73" si="22">SUM(I63:I72)</f>
        <v>4</v>
      </c>
      <c r="J73" s="10">
        <f t="shared" si="22"/>
        <v>40</v>
      </c>
      <c r="K73" s="10">
        <f t="shared" ref="K73:P73" si="23">SUM(K63:K72)</f>
        <v>71</v>
      </c>
      <c r="L73" s="10">
        <f t="shared" si="23"/>
        <v>92</v>
      </c>
      <c r="M73" s="10">
        <f t="shared" si="23"/>
        <v>90</v>
      </c>
      <c r="N73" s="10">
        <f t="shared" ref="N73" si="24">SUM(N63:N72)</f>
        <v>84</v>
      </c>
      <c r="O73" s="10">
        <f t="shared" si="23"/>
        <v>0</v>
      </c>
      <c r="P73" s="10">
        <f t="shared" si="23"/>
        <v>0</v>
      </c>
      <c r="Q73" s="10">
        <f>SUM(Q63:Q72)</f>
        <v>561</v>
      </c>
      <c r="R73" s="340">
        <v>2829</v>
      </c>
      <c r="S73" s="341"/>
    </row>
    <row r="74" spans="1:22" ht="15" thickBot="1" x14ac:dyDescent="0.25">
      <c r="A74" s="87" t="s">
        <v>105</v>
      </c>
      <c r="B74" s="165" t="s">
        <v>100</v>
      </c>
      <c r="C74" s="56"/>
      <c r="D74" s="75"/>
      <c r="E74" s="91">
        <f>IFERROR(VLOOKUP($B74,[1]NUM7!$H$3:$S$167,2,FALSE),0)</f>
        <v>29</v>
      </c>
      <c r="F74" s="91">
        <f>IFERROR(VLOOKUP($B74,[1]NUM7!$H$3:$S$167,3,FALSE),0)</f>
        <v>9</v>
      </c>
      <c r="G74" s="91">
        <f>IFERROR(VLOOKUP($B74,[1]NUM7!$H$3:$S$167,4,FALSE),0)</f>
        <v>54</v>
      </c>
      <c r="H74" s="91">
        <f>IFERROR(VLOOKUP($B74,[1]NUM7!$H$3:$S$167,5,FALSE),0)</f>
        <v>48</v>
      </c>
      <c r="I74" s="91">
        <f>IFERROR(VLOOKUP($B74,[1]NUM7!$H$3:$S$167,6,FALSE),0)</f>
        <v>50</v>
      </c>
      <c r="J74" s="91">
        <f>IFERROR(VLOOKUP($B74,[1]NUM7!$H$3:$S$167,7,FALSE),0)</f>
        <v>37</v>
      </c>
      <c r="K74" s="91">
        <f>IFERROR(VLOOKUP($B74,[1]NUM7!$H$3:$S$167,8,FALSE),0)</f>
        <v>32</v>
      </c>
      <c r="L74" s="91">
        <f>IFERROR(VLOOKUP($B74,[1]NUM7!$H$3:$S$167,9,FALSE),0)</f>
        <v>66</v>
      </c>
      <c r="M74" s="91">
        <f>IFERROR(VLOOKUP($B74,[1]NUM7!$H$3:$S$167,10,FALSE),0)</f>
        <v>38</v>
      </c>
      <c r="N74" s="91">
        <f>IFERROR(VLOOKUP($B74,[1]NUM7!$H$3:$S$167,11,FALSE),0)</f>
        <v>63</v>
      </c>
      <c r="O74" s="91"/>
      <c r="P74" s="72"/>
      <c r="Q74" s="13">
        <f>SUM(E74:P74)</f>
        <v>426</v>
      </c>
    </row>
    <row r="75" spans="1:22" ht="15" thickBot="1" x14ac:dyDescent="0.25">
      <c r="A75" s="87" t="s">
        <v>105</v>
      </c>
      <c r="B75" s="165" t="s">
        <v>101</v>
      </c>
      <c r="C75" s="56"/>
      <c r="D75" s="75"/>
      <c r="E75" s="91">
        <f>IFERROR(VLOOKUP($B75,[1]NUM7!$H$3:$S$167,2,FALSE),0)</f>
        <v>13</v>
      </c>
      <c r="F75" s="91">
        <f>IFERROR(VLOOKUP($B75,[1]NUM7!$H$3:$S$167,3,FALSE),0)</f>
        <v>19</v>
      </c>
      <c r="G75" s="91">
        <f>IFERROR(VLOOKUP($B75,[1]NUM7!$H$3:$S$167,4,FALSE),0)</f>
        <v>7</v>
      </c>
      <c r="H75" s="91">
        <f>IFERROR(VLOOKUP($B75,[1]NUM7!$H$3:$S$167,5,FALSE),0)</f>
        <v>4</v>
      </c>
      <c r="I75" s="91">
        <f>IFERROR(VLOOKUP($B75,[1]NUM7!$H$3:$S$167,6,FALSE),0)</f>
        <v>17</v>
      </c>
      <c r="J75" s="91">
        <f>IFERROR(VLOOKUP($B75,[1]NUM7!$H$3:$S$167,7,FALSE),0)</f>
        <v>33</v>
      </c>
      <c r="K75" s="91">
        <f>IFERROR(VLOOKUP($B75,[1]NUM7!$H$3:$S$167,8,FALSE),0)</f>
        <v>18</v>
      </c>
      <c r="L75" s="91">
        <f>IFERROR(VLOOKUP($B75,[1]NUM7!$H$3:$S$167,9,FALSE),0)</f>
        <v>9</v>
      </c>
      <c r="M75" s="91">
        <f>IFERROR(VLOOKUP($B75,[1]NUM7!$H$3:$S$167,10,FALSE),0)</f>
        <v>18</v>
      </c>
      <c r="N75" s="91">
        <f>IFERROR(VLOOKUP($B75,[1]NUM7!$H$3:$S$167,11,FALSE),0)</f>
        <v>7</v>
      </c>
      <c r="O75" s="91"/>
      <c r="Q75" s="13">
        <f>SUM(E75:P75)</f>
        <v>145</v>
      </c>
    </row>
    <row r="76" spans="1:22" ht="15" thickBot="1" x14ac:dyDescent="0.25">
      <c r="A76" s="87" t="s">
        <v>105</v>
      </c>
      <c r="B76" s="165" t="s">
        <v>102</v>
      </c>
      <c r="C76" s="56"/>
      <c r="D76" s="75"/>
      <c r="E76" s="91">
        <f>IFERROR(VLOOKUP($B76,[1]NUM7!$H$3:$S$167,2,FALSE),0)</f>
        <v>15</v>
      </c>
      <c r="F76" s="91">
        <f>IFERROR(VLOOKUP($B76,[1]NUM7!$H$3:$S$167,3,FALSE),0)</f>
        <v>13</v>
      </c>
      <c r="G76" s="91">
        <f>IFERROR(VLOOKUP($B76,[1]NUM7!$H$3:$S$167,4,FALSE),0)</f>
        <v>16</v>
      </c>
      <c r="H76" s="91">
        <f>IFERROR(VLOOKUP($B76,[1]NUM7!$H$3:$S$167,5,FALSE),0)</f>
        <v>18</v>
      </c>
      <c r="I76" s="91">
        <f>IFERROR(VLOOKUP($B76,[1]NUM7!$H$3:$S$167,6,FALSE),0)</f>
        <v>37</v>
      </c>
      <c r="J76" s="91">
        <f>IFERROR(VLOOKUP($B76,[1]NUM7!$H$3:$S$167,7,FALSE),0)</f>
        <v>19</v>
      </c>
      <c r="K76" s="91">
        <f>IFERROR(VLOOKUP($B76,[1]NUM7!$H$3:$S$167,8,FALSE),0)</f>
        <v>36</v>
      </c>
      <c r="L76" s="91">
        <f>IFERROR(VLOOKUP($B76,[1]NUM7!$H$3:$S$167,9,FALSE),0)</f>
        <v>45</v>
      </c>
      <c r="M76" s="91">
        <f>IFERROR(VLOOKUP($B76,[1]NUM7!$H$3:$S$167,10,FALSE),0)</f>
        <v>45</v>
      </c>
      <c r="N76" s="91">
        <f>IFERROR(VLOOKUP($B76,[1]NUM7!$H$3:$S$167,11,FALSE),0)</f>
        <v>73</v>
      </c>
      <c r="O76" s="91"/>
      <c r="Q76" s="13">
        <f>SUM(E76:P76)</f>
        <v>317</v>
      </c>
    </row>
    <row r="77" spans="1:22" ht="15" thickBot="1" x14ac:dyDescent="0.25">
      <c r="A77" s="87" t="s">
        <v>105</v>
      </c>
      <c r="B77" s="165" t="s">
        <v>103</v>
      </c>
      <c r="C77" s="56"/>
      <c r="D77" s="75"/>
      <c r="E77" s="91">
        <f>IFERROR(VLOOKUP($B77,[1]NUM7!$H$3:$S$167,2,FALSE),0)</f>
        <v>0</v>
      </c>
      <c r="F77" s="91">
        <f>IFERROR(VLOOKUP($B77,[1]NUM7!$H$3:$S$167,3,FALSE),0)</f>
        <v>3</v>
      </c>
      <c r="G77" s="91">
        <f>IFERROR(VLOOKUP($B77,[1]NUM7!$H$3:$S$167,4,FALSE),0)</f>
        <v>8</v>
      </c>
      <c r="H77" s="91">
        <f>IFERROR(VLOOKUP($B77,[1]NUM7!$H$3:$S$167,5,FALSE),0)</f>
        <v>6</v>
      </c>
      <c r="I77" s="91">
        <f>IFERROR(VLOOKUP($B77,[1]NUM7!$H$3:$S$167,6,FALSE),0)</f>
        <v>0</v>
      </c>
      <c r="J77" s="91">
        <f>IFERROR(VLOOKUP($B77,[1]NUM7!$H$3:$S$167,7,FALSE),0)</f>
        <v>7</v>
      </c>
      <c r="K77" s="91">
        <f>IFERROR(VLOOKUP($B77,[1]NUM7!$H$3:$S$167,8,FALSE),0)</f>
        <v>7</v>
      </c>
      <c r="L77" s="91">
        <f>IFERROR(VLOOKUP($B77,[1]NUM7!$H$3:$S$167,9,FALSE),0)</f>
        <v>7</v>
      </c>
      <c r="M77" s="91">
        <f>IFERROR(VLOOKUP($B77,[1]NUM7!$H$3:$S$167,10,FALSE),0)</f>
        <v>14</v>
      </c>
      <c r="N77" s="91">
        <f>IFERROR(VLOOKUP($B77,[1]NUM7!$H$3:$S$167,11,FALSE),0)</f>
        <v>12</v>
      </c>
      <c r="O77" s="91"/>
      <c r="Q77" s="13">
        <f>SUM(E77:P77)</f>
        <v>64</v>
      </c>
    </row>
    <row r="78" spans="1:22" ht="15" thickBot="1" x14ac:dyDescent="0.25">
      <c r="A78" s="87" t="s">
        <v>105</v>
      </c>
      <c r="B78" s="165" t="s">
        <v>104</v>
      </c>
      <c r="C78" s="56"/>
      <c r="D78" s="75"/>
      <c r="E78" s="91">
        <f>IFERROR(VLOOKUP($B78,[1]NUM7!$H$3:$S$167,2,FALSE),0)</f>
        <v>12</v>
      </c>
      <c r="F78" s="91">
        <f>IFERROR(VLOOKUP($B78,[1]NUM7!$H$3:$S$167,3,FALSE),0)</f>
        <v>14</v>
      </c>
      <c r="G78" s="91">
        <f>IFERROR(VLOOKUP($B78,[1]NUM7!$H$3:$S$167,4,FALSE),0)</f>
        <v>15</v>
      </c>
      <c r="H78" s="91">
        <f>IFERROR(VLOOKUP($B78,[1]NUM7!$H$3:$S$167,5,FALSE),0)</f>
        <v>18</v>
      </c>
      <c r="I78" s="91">
        <f>IFERROR(VLOOKUP($B78,[1]NUM7!$H$3:$S$167,6,FALSE),0)</f>
        <v>15</v>
      </c>
      <c r="J78" s="91">
        <f>IFERROR(VLOOKUP($B78,[1]NUM7!$H$3:$S$167,7,FALSE),0)</f>
        <v>10</v>
      </c>
      <c r="K78" s="91">
        <f>IFERROR(VLOOKUP($B78,[1]NUM7!$H$3:$S$167,8,FALSE),0)</f>
        <v>6</v>
      </c>
      <c r="L78" s="91">
        <f>IFERROR(VLOOKUP($B78,[1]NUM7!$H$3:$S$167,9,FALSE),0)</f>
        <v>21</v>
      </c>
      <c r="M78" s="91">
        <f>IFERROR(VLOOKUP($B78,[1]NUM7!$H$3:$S$167,10,FALSE),0)</f>
        <v>10</v>
      </c>
      <c r="N78" s="91">
        <f>IFERROR(VLOOKUP($B78,[1]NUM7!$H$3:$S$167,11,FALSE),0)</f>
        <v>15</v>
      </c>
      <c r="O78" s="91"/>
      <c r="Q78" s="13">
        <f>SUM(E78:P78)</f>
        <v>136</v>
      </c>
    </row>
    <row r="79" spans="1:22" s="58" customFormat="1" ht="15" thickBot="1" x14ac:dyDescent="0.25">
      <c r="A79" s="333" t="s">
        <v>178</v>
      </c>
      <c r="B79" s="334"/>
      <c r="C79" s="250">
        <f>+D79/Metas!K90</f>
        <v>1.8887629503691108</v>
      </c>
      <c r="D79" s="16">
        <f>+Q79/R79</f>
        <v>0.59845984598459845</v>
      </c>
      <c r="E79" s="10">
        <f>SUM(E74:E78)</f>
        <v>69</v>
      </c>
      <c r="F79" s="10">
        <f t="shared" ref="F79:H79" si="25">SUM(F74:F78)</f>
        <v>58</v>
      </c>
      <c r="G79" s="10">
        <f t="shared" si="25"/>
        <v>100</v>
      </c>
      <c r="H79" s="10">
        <f t="shared" si="25"/>
        <v>94</v>
      </c>
      <c r="I79" s="10">
        <f t="shared" ref="I79:J79" si="26">SUM(I74:I78)</f>
        <v>119</v>
      </c>
      <c r="J79" s="10">
        <f t="shared" si="26"/>
        <v>106</v>
      </c>
      <c r="K79" s="10">
        <f t="shared" ref="K79:P79" si="27">SUM(K74:K78)</f>
        <v>99</v>
      </c>
      <c r="L79" s="10">
        <f t="shared" si="27"/>
        <v>148</v>
      </c>
      <c r="M79" s="10">
        <f t="shared" si="27"/>
        <v>125</v>
      </c>
      <c r="N79" s="10">
        <f t="shared" ref="N79" si="28">SUM(N74:N78)</f>
        <v>170</v>
      </c>
      <c r="O79" s="10">
        <f t="shared" si="27"/>
        <v>0</v>
      </c>
      <c r="P79" s="10">
        <f t="shared" si="27"/>
        <v>0</v>
      </c>
      <c r="Q79" s="10">
        <f>SUM(Q74:Q78)</f>
        <v>1088</v>
      </c>
      <c r="R79" s="340">
        <v>1818</v>
      </c>
      <c r="S79" s="341"/>
    </row>
    <row r="80" spans="1:22" ht="15" thickBot="1" x14ac:dyDescent="0.25">
      <c r="A80" s="87" t="s">
        <v>116</v>
      </c>
      <c r="B80" s="165" t="s">
        <v>106</v>
      </c>
      <c r="C80" s="56"/>
      <c r="D80" s="75"/>
      <c r="E80" s="91">
        <f>IFERROR(VLOOKUP($B80,[1]NUM7!$H$3:$S$167,2,FALSE),0)</f>
        <v>0</v>
      </c>
      <c r="F80" s="91">
        <f>IFERROR(VLOOKUP($B80,[1]NUM7!$H$3:$S$167,3,FALSE),0)</f>
        <v>30</v>
      </c>
      <c r="G80" s="91">
        <f>IFERROR(VLOOKUP($B80,[1]NUM7!$H$3:$S$167,4,FALSE),0)</f>
        <v>34</v>
      </c>
      <c r="H80" s="91">
        <f>IFERROR(VLOOKUP($B80,[1]NUM7!$H$3:$S$167,5,FALSE),0)</f>
        <v>34</v>
      </c>
      <c r="I80" s="91">
        <f>IFERROR(VLOOKUP($B80,[1]NUM7!$H$3:$S$167,6,FALSE),0)</f>
        <v>39</v>
      </c>
      <c r="J80" s="91">
        <f>IFERROR(VLOOKUP($B80,[1]NUM7!$H$3:$S$167,7,FALSE),0)</f>
        <v>37</v>
      </c>
      <c r="K80" s="91">
        <f>IFERROR(VLOOKUP($B80,[1]NUM7!$H$3:$S$167,8,FALSE),0)</f>
        <v>50</v>
      </c>
      <c r="L80" s="91">
        <f>IFERROR(VLOOKUP($B80,[1]NUM7!$H$3:$S$167,9,FALSE),0)</f>
        <v>82</v>
      </c>
      <c r="M80" s="91">
        <f>IFERROR(VLOOKUP($B80,[1]NUM7!$H$3:$S$167,10,FALSE),0)</f>
        <v>65</v>
      </c>
      <c r="N80" s="91">
        <f>IFERROR(VLOOKUP($B80,[1]NUM7!$H$3:$S$167,11,FALSE),0)</f>
        <v>70</v>
      </c>
      <c r="O80" s="91"/>
      <c r="Q80" s="13">
        <f t="shared" ref="Q80:Q89" si="29">SUM(E80:P80)</f>
        <v>441</v>
      </c>
    </row>
    <row r="81" spans="1:19" ht="15" thickBot="1" x14ac:dyDescent="0.25">
      <c r="A81" s="87" t="s">
        <v>116</v>
      </c>
      <c r="B81" s="165" t="s">
        <v>107</v>
      </c>
      <c r="C81" s="56"/>
      <c r="D81" s="75"/>
      <c r="E81" s="91">
        <f>IFERROR(VLOOKUP($B81,[1]NUM7!$H$3:$S$167,2,FALSE),0)</f>
        <v>2</v>
      </c>
      <c r="F81" s="91">
        <f>IFERROR(VLOOKUP($B81,[1]NUM7!$H$3:$S$167,3,FALSE),0)</f>
        <v>5</v>
      </c>
      <c r="G81" s="91">
        <f>IFERROR(VLOOKUP($B81,[1]NUM7!$H$3:$S$167,4,FALSE),0)</f>
        <v>5</v>
      </c>
      <c r="H81" s="91">
        <f>IFERROR(VLOOKUP($B81,[1]NUM7!$H$3:$S$167,5,FALSE),0)</f>
        <v>5</v>
      </c>
      <c r="I81" s="91">
        <f>IFERROR(VLOOKUP($B81,[1]NUM7!$H$3:$S$167,6,FALSE),0)</f>
        <v>7</v>
      </c>
      <c r="J81" s="91">
        <f>IFERROR(VLOOKUP($B81,[1]NUM7!$H$3:$S$167,7,FALSE),0)</f>
        <v>1</v>
      </c>
      <c r="K81" s="91">
        <f>IFERROR(VLOOKUP($B81,[1]NUM7!$H$3:$S$167,8,FALSE),0)</f>
        <v>13</v>
      </c>
      <c r="L81" s="91">
        <f>IFERROR(VLOOKUP($B81,[1]NUM7!$H$3:$S$167,9,FALSE),0)</f>
        <v>11</v>
      </c>
      <c r="M81" s="91">
        <f>IFERROR(VLOOKUP($B81,[1]NUM7!$H$3:$S$167,10,FALSE),0)</f>
        <v>4</v>
      </c>
      <c r="N81" s="91">
        <f>IFERROR(VLOOKUP($B81,[1]NUM7!$H$3:$S$167,11,FALSE),0)</f>
        <v>10</v>
      </c>
      <c r="O81" s="91"/>
      <c r="Q81" s="13">
        <f t="shared" si="29"/>
        <v>63</v>
      </c>
    </row>
    <row r="82" spans="1:19" ht="15" thickBot="1" x14ac:dyDescent="0.25">
      <c r="A82" s="87" t="s">
        <v>116</v>
      </c>
      <c r="B82" s="165" t="s">
        <v>108</v>
      </c>
      <c r="C82" s="56"/>
      <c r="D82" s="75"/>
      <c r="E82" s="91">
        <f>IFERROR(VLOOKUP($B82,[1]NUM7!$H$3:$S$167,2,FALSE),0)</f>
        <v>12</v>
      </c>
      <c r="F82" s="91">
        <f>IFERROR(VLOOKUP($B82,[1]NUM7!$H$3:$S$167,3,FALSE),0)</f>
        <v>2</v>
      </c>
      <c r="G82" s="91">
        <f>IFERROR(VLOOKUP($B82,[1]NUM7!$H$3:$S$167,4,FALSE),0)</f>
        <v>0</v>
      </c>
      <c r="H82" s="91">
        <f>IFERROR(VLOOKUP($B82,[1]NUM7!$H$3:$S$167,5,FALSE),0)</f>
        <v>5</v>
      </c>
      <c r="I82" s="91">
        <f>IFERROR(VLOOKUP($B82,[1]NUM7!$H$3:$S$167,6,FALSE),0)</f>
        <v>2</v>
      </c>
      <c r="J82" s="91">
        <f>IFERROR(VLOOKUP($B82,[1]NUM7!$H$3:$S$167,7,FALSE),0)</f>
        <v>4</v>
      </c>
      <c r="K82" s="91">
        <f>IFERROR(VLOOKUP($B82,[1]NUM7!$H$3:$S$167,8,FALSE),0)</f>
        <v>0</v>
      </c>
      <c r="L82" s="91">
        <f>IFERROR(VLOOKUP($B82,[1]NUM7!$H$3:$S$167,9,FALSE),0)</f>
        <v>2</v>
      </c>
      <c r="M82" s="91">
        <f>IFERROR(VLOOKUP($B82,[1]NUM7!$H$3:$S$167,10,FALSE),0)</f>
        <v>2</v>
      </c>
      <c r="N82" s="91">
        <f>IFERROR(VLOOKUP($B82,[1]NUM7!$H$3:$S$167,11,FALSE),0)</f>
        <v>7</v>
      </c>
      <c r="O82" s="91"/>
      <c r="Q82" s="13">
        <f t="shared" si="29"/>
        <v>36</v>
      </c>
    </row>
    <row r="83" spans="1:19" ht="15" thickBot="1" x14ac:dyDescent="0.25">
      <c r="A83" s="87" t="s">
        <v>116</v>
      </c>
      <c r="B83" s="165" t="s">
        <v>109</v>
      </c>
      <c r="C83" s="56"/>
      <c r="D83" s="75"/>
      <c r="E83" s="91">
        <f>IFERROR(VLOOKUP($B83,[1]NUM7!$H$3:$S$167,2,FALSE),0)</f>
        <v>4</v>
      </c>
      <c r="F83" s="91">
        <f>IFERROR(VLOOKUP($B83,[1]NUM7!$H$3:$S$167,3,FALSE),0)</f>
        <v>1</v>
      </c>
      <c r="G83" s="91">
        <f>IFERROR(VLOOKUP($B83,[1]NUM7!$H$3:$S$167,4,FALSE),0)</f>
        <v>0</v>
      </c>
      <c r="H83" s="91">
        <f>IFERROR(VLOOKUP($B83,[1]NUM7!$H$3:$S$167,5,FALSE),0)</f>
        <v>3</v>
      </c>
      <c r="I83" s="91">
        <f>IFERROR(VLOOKUP($B83,[1]NUM7!$H$3:$S$167,6,FALSE),0)</f>
        <v>1</v>
      </c>
      <c r="J83" s="91">
        <f>IFERROR(VLOOKUP($B83,[1]NUM7!$H$3:$S$167,7,FALSE),0)</f>
        <v>1</v>
      </c>
      <c r="K83" s="91">
        <f>IFERROR(VLOOKUP($B83,[1]NUM7!$H$3:$S$167,8,FALSE),0)</f>
        <v>4</v>
      </c>
      <c r="L83" s="91">
        <f>IFERROR(VLOOKUP($B83,[1]NUM7!$H$3:$S$167,9,FALSE),0)</f>
        <v>14</v>
      </c>
      <c r="M83" s="91">
        <f>IFERROR(VLOOKUP($B83,[1]NUM7!$H$3:$S$167,10,FALSE),0)</f>
        <v>2</v>
      </c>
      <c r="N83" s="91">
        <f>IFERROR(VLOOKUP($B83,[1]NUM7!$H$3:$S$167,11,FALSE),0)</f>
        <v>9</v>
      </c>
      <c r="O83" s="91"/>
      <c r="Q83" s="13">
        <f t="shared" si="29"/>
        <v>39</v>
      </c>
    </row>
    <row r="84" spans="1:19" ht="15" thickBot="1" x14ac:dyDescent="0.25">
      <c r="A84" s="87" t="s">
        <v>116</v>
      </c>
      <c r="B84" s="165" t="s">
        <v>110</v>
      </c>
      <c r="C84" s="56"/>
      <c r="D84" s="75"/>
      <c r="E84" s="91">
        <f>IFERROR(VLOOKUP($B84,[1]NUM7!$H$3:$S$167,2,FALSE),0)</f>
        <v>2</v>
      </c>
      <c r="F84" s="91">
        <f>IFERROR(VLOOKUP($B84,[1]NUM7!$H$3:$S$167,3,FALSE),0)</f>
        <v>3</v>
      </c>
      <c r="G84" s="91">
        <f>IFERROR(VLOOKUP($B84,[1]NUM7!$H$3:$S$167,4,FALSE),0)</f>
        <v>14</v>
      </c>
      <c r="H84" s="91">
        <f>IFERROR(VLOOKUP($B84,[1]NUM7!$H$3:$S$167,5,FALSE),0)</f>
        <v>9</v>
      </c>
      <c r="I84" s="91">
        <f>IFERROR(VLOOKUP($B84,[1]NUM7!$H$3:$S$167,6,FALSE),0)</f>
        <v>26</v>
      </c>
      <c r="J84" s="91">
        <f>IFERROR(VLOOKUP($B84,[1]NUM7!$H$3:$S$167,7,FALSE),0)</f>
        <v>4</v>
      </c>
      <c r="K84" s="91">
        <f>IFERROR(VLOOKUP($B84,[1]NUM7!$H$3:$S$167,8,FALSE),0)</f>
        <v>33</v>
      </c>
      <c r="L84" s="91">
        <f>IFERROR(VLOOKUP($B84,[1]NUM7!$H$3:$S$167,9,FALSE),0)</f>
        <v>8</v>
      </c>
      <c r="M84" s="91">
        <f>IFERROR(VLOOKUP($B84,[1]NUM7!$H$3:$S$167,10,FALSE),0)</f>
        <v>3</v>
      </c>
      <c r="N84" s="91">
        <f>IFERROR(VLOOKUP($B84,[1]NUM7!$H$3:$S$167,11,FALSE),0)</f>
        <v>15</v>
      </c>
      <c r="O84" s="91"/>
      <c r="Q84" s="13">
        <f t="shared" si="29"/>
        <v>117</v>
      </c>
    </row>
    <row r="85" spans="1:19" ht="15" thickBot="1" x14ac:dyDescent="0.25">
      <c r="A85" s="87" t="s">
        <v>116</v>
      </c>
      <c r="B85" s="165" t="s">
        <v>111</v>
      </c>
      <c r="C85" s="56"/>
      <c r="D85" s="75"/>
      <c r="E85" s="91">
        <f>IFERROR(VLOOKUP($B85,[1]NUM7!$H$3:$S$167,2,FALSE),0)</f>
        <v>5</v>
      </c>
      <c r="F85" s="91">
        <f>IFERROR(VLOOKUP($B85,[1]NUM7!$H$3:$S$167,3,FALSE),0)</f>
        <v>3</v>
      </c>
      <c r="G85" s="91">
        <f>IFERROR(VLOOKUP($B85,[1]NUM7!$H$3:$S$167,4,FALSE),0)</f>
        <v>1</v>
      </c>
      <c r="H85" s="91">
        <f>IFERROR(VLOOKUP($B85,[1]NUM7!$H$3:$S$167,5,FALSE),0)</f>
        <v>5</v>
      </c>
      <c r="I85" s="91">
        <f>IFERROR(VLOOKUP($B85,[1]NUM7!$H$3:$S$167,6,FALSE),0)</f>
        <v>6</v>
      </c>
      <c r="J85" s="91">
        <f>IFERROR(VLOOKUP($B85,[1]NUM7!$H$3:$S$167,7,FALSE),0)</f>
        <v>8</v>
      </c>
      <c r="K85" s="91">
        <f>IFERROR(VLOOKUP($B85,[1]NUM7!$H$3:$S$167,8,FALSE),0)</f>
        <v>6</v>
      </c>
      <c r="L85" s="91">
        <f>IFERROR(VLOOKUP($B85,[1]NUM7!$H$3:$S$167,9,FALSE),0)</f>
        <v>7</v>
      </c>
      <c r="M85" s="91">
        <f>IFERROR(VLOOKUP($B85,[1]NUM7!$H$3:$S$167,10,FALSE),0)</f>
        <v>7</v>
      </c>
      <c r="N85" s="91">
        <f>IFERROR(VLOOKUP($B85,[1]NUM7!$H$3:$S$167,11,FALSE),0)</f>
        <v>3</v>
      </c>
      <c r="O85" s="91"/>
      <c r="Q85" s="13">
        <f t="shared" si="29"/>
        <v>51</v>
      </c>
    </row>
    <row r="86" spans="1:19" ht="15" thickBot="1" x14ac:dyDescent="0.25">
      <c r="A86" s="87" t="s">
        <v>116</v>
      </c>
      <c r="B86" s="165" t="s">
        <v>112</v>
      </c>
      <c r="C86" s="56"/>
      <c r="D86" s="75"/>
      <c r="E86" s="91">
        <f>IFERROR(VLOOKUP($B86,[1]NUM7!$H$3:$S$167,2,FALSE),0)</f>
        <v>0</v>
      </c>
      <c r="F86" s="91">
        <f>IFERROR(VLOOKUP($B86,[1]NUM7!$H$3:$S$167,3,FALSE),0)</f>
        <v>0</v>
      </c>
      <c r="G86" s="91">
        <f>IFERROR(VLOOKUP($B86,[1]NUM7!$H$3:$S$167,4,FALSE),0)</f>
        <v>3</v>
      </c>
      <c r="H86" s="91">
        <f>IFERROR(VLOOKUP($B86,[1]NUM7!$H$3:$S$167,5,FALSE),0)</f>
        <v>0</v>
      </c>
      <c r="I86" s="91">
        <f>IFERROR(VLOOKUP($B86,[1]NUM7!$H$3:$S$167,6,FALSE),0)</f>
        <v>6</v>
      </c>
      <c r="J86" s="91">
        <f>IFERROR(VLOOKUP($B86,[1]NUM7!$H$3:$S$167,7,FALSE),0)</f>
        <v>3</v>
      </c>
      <c r="K86" s="91">
        <f>IFERROR(VLOOKUP($B86,[1]NUM7!$H$3:$S$167,8,FALSE),0)</f>
        <v>3</v>
      </c>
      <c r="L86" s="91">
        <f>IFERROR(VLOOKUP($B86,[1]NUM7!$H$3:$S$167,9,FALSE),0)</f>
        <v>2</v>
      </c>
      <c r="M86" s="91">
        <f>IFERROR(VLOOKUP($B86,[1]NUM7!$H$3:$S$167,10,FALSE),0)</f>
        <v>13</v>
      </c>
      <c r="N86" s="91">
        <f>IFERROR(VLOOKUP($B86,[1]NUM7!$H$3:$S$167,11,FALSE),0)</f>
        <v>7</v>
      </c>
      <c r="O86" s="91"/>
      <c r="Q86" s="13">
        <f t="shared" si="29"/>
        <v>37</v>
      </c>
    </row>
    <row r="87" spans="1:19" ht="15" thickBot="1" x14ac:dyDescent="0.25">
      <c r="A87" s="87" t="s">
        <v>116</v>
      </c>
      <c r="B87" s="165" t="s">
        <v>113</v>
      </c>
      <c r="C87" s="56"/>
      <c r="D87" s="75"/>
      <c r="E87" s="91">
        <f>IFERROR(VLOOKUP($B87,[1]NUM7!$H$3:$S$167,2,FALSE),0)</f>
        <v>1</v>
      </c>
      <c r="F87" s="91">
        <f>IFERROR(VLOOKUP($B87,[1]NUM7!$H$3:$S$167,3,FALSE),0)</f>
        <v>1</v>
      </c>
      <c r="G87" s="91">
        <f>IFERROR(VLOOKUP($B87,[1]NUM7!$H$3:$S$167,4,FALSE),0)</f>
        <v>2</v>
      </c>
      <c r="H87" s="91">
        <f>IFERROR(VLOOKUP($B87,[1]NUM7!$H$3:$S$167,5,FALSE),0)</f>
        <v>5</v>
      </c>
      <c r="I87" s="91">
        <f>IFERROR(VLOOKUP($B87,[1]NUM7!$H$3:$S$167,6,FALSE),0)</f>
        <v>1</v>
      </c>
      <c r="J87" s="91">
        <f>IFERROR(VLOOKUP($B87,[1]NUM7!$H$3:$S$167,7,FALSE),0)</f>
        <v>1</v>
      </c>
      <c r="K87" s="91">
        <f>IFERROR(VLOOKUP($B87,[1]NUM7!$H$3:$S$167,8,FALSE),0)</f>
        <v>0</v>
      </c>
      <c r="L87" s="91">
        <f>IFERROR(VLOOKUP($B87,[1]NUM7!$H$3:$S$167,9,FALSE),0)</f>
        <v>4</v>
      </c>
      <c r="M87" s="91">
        <f>IFERROR(VLOOKUP($B87,[1]NUM7!$H$3:$S$167,10,FALSE),0)</f>
        <v>6</v>
      </c>
      <c r="N87" s="91">
        <f>IFERROR(VLOOKUP($B87,[1]NUM7!$H$3:$S$167,11,FALSE),0)</f>
        <v>3</v>
      </c>
      <c r="O87" s="91"/>
      <c r="Q87" s="13">
        <f t="shared" si="29"/>
        <v>24</v>
      </c>
    </row>
    <row r="88" spans="1:19" ht="15" thickBot="1" x14ac:dyDescent="0.25">
      <c r="A88" s="87" t="s">
        <v>116</v>
      </c>
      <c r="B88" s="165" t="s">
        <v>114</v>
      </c>
      <c r="C88" s="56"/>
      <c r="D88" s="75"/>
      <c r="E88" s="91">
        <f>IFERROR(VLOOKUP($B88,[1]NUM7!$H$3:$S$167,2,FALSE),0)</f>
        <v>3</v>
      </c>
      <c r="F88" s="91">
        <f>IFERROR(VLOOKUP($B88,[1]NUM7!$H$3:$S$167,3,FALSE),0)</f>
        <v>3</v>
      </c>
      <c r="G88" s="91">
        <f>IFERROR(VLOOKUP($B88,[1]NUM7!$H$3:$S$167,4,FALSE),0)</f>
        <v>3</v>
      </c>
      <c r="H88" s="91">
        <f>IFERROR(VLOOKUP($B88,[1]NUM7!$H$3:$S$167,5,FALSE),0)</f>
        <v>6</v>
      </c>
      <c r="I88" s="91">
        <f>IFERROR(VLOOKUP($B88,[1]NUM7!$H$3:$S$167,6,FALSE),0)</f>
        <v>4</v>
      </c>
      <c r="J88" s="91">
        <f>IFERROR(VLOOKUP($B88,[1]NUM7!$H$3:$S$167,7,FALSE),0)</f>
        <v>10</v>
      </c>
      <c r="K88" s="91">
        <f>IFERROR(VLOOKUP($B88,[1]NUM7!$H$3:$S$167,8,FALSE),0)</f>
        <v>8</v>
      </c>
      <c r="L88" s="91">
        <f>IFERROR(VLOOKUP($B88,[1]NUM7!$H$3:$S$167,9,FALSE),0)</f>
        <v>8</v>
      </c>
      <c r="M88" s="91">
        <f>IFERROR(VLOOKUP($B88,[1]NUM7!$H$3:$S$167,10,FALSE),0)</f>
        <v>2</v>
      </c>
      <c r="N88" s="91">
        <f>IFERROR(VLOOKUP($B88,[1]NUM7!$H$3:$S$167,11,FALSE),0)</f>
        <v>6</v>
      </c>
      <c r="O88" s="91"/>
      <c r="Q88" s="13">
        <f t="shared" si="29"/>
        <v>53</v>
      </c>
    </row>
    <row r="89" spans="1:19" ht="15" thickBot="1" x14ac:dyDescent="0.25">
      <c r="A89" s="87" t="s">
        <v>116</v>
      </c>
      <c r="B89" s="165" t="s">
        <v>115</v>
      </c>
      <c r="C89" s="56"/>
      <c r="D89" s="75"/>
      <c r="E89" s="91">
        <f>IFERROR(VLOOKUP($B89,[1]NUM7!$H$3:$S$167,2,FALSE),0)</f>
        <v>4</v>
      </c>
      <c r="F89" s="91">
        <f>IFERROR(VLOOKUP($B89,[1]NUM7!$H$3:$S$167,3,FALSE),0)</f>
        <v>13</v>
      </c>
      <c r="G89" s="91">
        <f>IFERROR(VLOOKUP($B89,[1]NUM7!$H$3:$S$167,4,FALSE),0)</f>
        <v>6</v>
      </c>
      <c r="H89" s="91">
        <f>IFERROR(VLOOKUP($B89,[1]NUM7!$H$3:$S$167,5,FALSE),0)</f>
        <v>14</v>
      </c>
      <c r="I89" s="91">
        <f>IFERROR(VLOOKUP($B89,[1]NUM7!$H$3:$S$167,6,FALSE),0)</f>
        <v>5</v>
      </c>
      <c r="J89" s="91">
        <f>IFERROR(VLOOKUP($B89,[1]NUM7!$H$3:$S$167,7,FALSE),0)</f>
        <v>10</v>
      </c>
      <c r="K89" s="91">
        <f>IFERROR(VLOOKUP($B89,[1]NUM7!$H$3:$S$167,8,FALSE),0)</f>
        <v>10</v>
      </c>
      <c r="L89" s="91">
        <f>IFERROR(VLOOKUP($B89,[1]NUM7!$H$3:$S$167,9,FALSE),0)</f>
        <v>9</v>
      </c>
      <c r="M89" s="91">
        <f>IFERROR(VLOOKUP($B89,[1]NUM7!$H$3:$S$167,10,FALSE),0)</f>
        <v>2</v>
      </c>
      <c r="N89" s="91">
        <f>IFERROR(VLOOKUP($B89,[1]NUM7!$H$3:$S$167,11,FALSE),0)</f>
        <v>6</v>
      </c>
      <c r="O89" s="91"/>
      <c r="Q89" s="13">
        <f t="shared" si="29"/>
        <v>79</v>
      </c>
    </row>
    <row r="90" spans="1:19" s="58" customFormat="1" ht="15" thickBot="1" x14ac:dyDescent="0.25">
      <c r="A90" s="333" t="s">
        <v>179</v>
      </c>
      <c r="B90" s="334"/>
      <c r="C90" s="250">
        <f>+D90/Metas!K95</f>
        <v>0.96064493106961146</v>
      </c>
      <c r="D90" s="16">
        <f>+Q90/R90</f>
        <v>0.24749868351764087</v>
      </c>
      <c r="E90" s="10">
        <f>SUM(E80:E89)</f>
        <v>33</v>
      </c>
      <c r="F90" s="10">
        <f t="shared" ref="F90:P90" si="30">SUM(F80:F89)</f>
        <v>61</v>
      </c>
      <c r="G90" s="10">
        <f t="shared" si="30"/>
        <v>68</v>
      </c>
      <c r="H90" s="10">
        <f t="shared" si="30"/>
        <v>86</v>
      </c>
      <c r="I90" s="10">
        <f t="shared" ref="I90:J90" si="31">SUM(I80:I89)</f>
        <v>97</v>
      </c>
      <c r="J90" s="10">
        <f t="shared" si="31"/>
        <v>79</v>
      </c>
      <c r="K90" s="10">
        <f t="shared" ref="K90:M90" si="32">SUM(K80:K89)</f>
        <v>127</v>
      </c>
      <c r="L90" s="10">
        <f t="shared" si="32"/>
        <v>147</v>
      </c>
      <c r="M90" s="10">
        <f t="shared" si="32"/>
        <v>106</v>
      </c>
      <c r="N90" s="10">
        <f t="shared" ref="N90" si="33">SUM(N80:N89)</f>
        <v>136</v>
      </c>
      <c r="O90" s="10">
        <f t="shared" si="30"/>
        <v>0</v>
      </c>
      <c r="P90" s="10">
        <f t="shared" si="30"/>
        <v>0</v>
      </c>
      <c r="Q90" s="10">
        <f>SUM(Q80:Q89)</f>
        <v>940</v>
      </c>
      <c r="R90" s="340">
        <v>3798</v>
      </c>
      <c r="S90" s="341"/>
    </row>
    <row r="91" spans="1:19" ht="15" thickBot="1" x14ac:dyDescent="0.25">
      <c r="A91" s="87" t="s">
        <v>133</v>
      </c>
      <c r="B91" s="165" t="s">
        <v>117</v>
      </c>
      <c r="C91" s="56"/>
      <c r="D91" s="75"/>
      <c r="E91" s="91">
        <f>IFERROR(VLOOKUP($B91,[1]NUM7!$H$3:$S$167,2,FALSE),0)</f>
        <v>25</v>
      </c>
      <c r="F91" s="91">
        <f>IFERROR(VLOOKUP($B91,[1]NUM7!$H$3:$S$167,3,FALSE),0)</f>
        <v>47</v>
      </c>
      <c r="G91" s="91">
        <f>IFERROR(VLOOKUP($B91,[1]NUM7!$H$3:$S$167,4,FALSE),0)</f>
        <v>59</v>
      </c>
      <c r="H91" s="91">
        <f>IFERROR(VLOOKUP($B91,[1]NUM7!$H$3:$S$167,5,FALSE),0)</f>
        <v>19</v>
      </c>
      <c r="I91" s="91">
        <f>IFERROR(VLOOKUP($B91,[1]NUM7!$H$3:$S$167,6,FALSE),0)</f>
        <v>27</v>
      </c>
      <c r="J91" s="91">
        <f>IFERROR(VLOOKUP($B91,[1]NUM7!$H$3:$S$167,7,FALSE),0)</f>
        <v>14</v>
      </c>
      <c r="K91" s="91">
        <f>IFERROR(VLOOKUP($B91,[1]NUM7!$H$3:$S$167,8,FALSE),0)</f>
        <v>45</v>
      </c>
      <c r="L91" s="91">
        <f>IFERROR(VLOOKUP($B91,[1]NUM7!$H$3:$S$167,9,FALSE),0)</f>
        <v>24</v>
      </c>
      <c r="M91" s="91">
        <f>IFERROR(VLOOKUP($B91,[1]NUM7!$H$3:$S$167,10,FALSE),0)</f>
        <v>12</v>
      </c>
      <c r="N91" s="91">
        <f>IFERROR(VLOOKUP($B91,[1]NUM7!$H$3:$S$167,11,FALSE),0)</f>
        <v>52</v>
      </c>
      <c r="O91" s="91"/>
      <c r="Q91" s="13">
        <f t="shared" ref="Q91:Q108" si="34">SUM(E91:P91)</f>
        <v>324</v>
      </c>
    </row>
    <row r="92" spans="1:19" ht="15" thickBot="1" x14ac:dyDescent="0.25">
      <c r="A92" s="87" t="s">
        <v>133</v>
      </c>
      <c r="B92" s="165" t="s">
        <v>118</v>
      </c>
      <c r="C92" s="56"/>
      <c r="D92" s="75"/>
      <c r="E92" s="91">
        <f>IFERROR(VLOOKUP($B92,[1]NUM7!$H$3:$S$167,2,FALSE),0)</f>
        <v>107</v>
      </c>
      <c r="F92" s="91">
        <f>IFERROR(VLOOKUP($B92,[1]NUM7!$H$3:$S$167,3,FALSE),0)</f>
        <v>35</v>
      </c>
      <c r="G92" s="91">
        <f>IFERROR(VLOOKUP($B92,[1]NUM7!$H$3:$S$167,4,FALSE),0)</f>
        <v>80</v>
      </c>
      <c r="H92" s="91">
        <f>IFERROR(VLOOKUP($B92,[1]NUM7!$H$3:$S$167,5,FALSE),0)</f>
        <v>48</v>
      </c>
      <c r="I92" s="91">
        <f>IFERROR(VLOOKUP($B92,[1]NUM7!$H$3:$S$167,6,FALSE),0)</f>
        <v>29</v>
      </c>
      <c r="J92" s="91">
        <f>IFERROR(VLOOKUP($B92,[1]NUM7!$H$3:$S$167,7,FALSE),0)</f>
        <v>139</v>
      </c>
      <c r="K92" s="91">
        <f>IFERROR(VLOOKUP($B92,[1]NUM7!$H$3:$S$167,8,FALSE),0)</f>
        <v>163</v>
      </c>
      <c r="L92" s="91">
        <f>IFERROR(VLOOKUP($B92,[1]NUM7!$H$3:$S$167,9,FALSE),0)</f>
        <v>180</v>
      </c>
      <c r="M92" s="91">
        <f>IFERROR(VLOOKUP($B92,[1]NUM7!$H$3:$S$167,10,FALSE),0)</f>
        <v>74</v>
      </c>
      <c r="N92" s="91">
        <f>IFERROR(VLOOKUP($B92,[1]NUM7!$H$3:$S$167,11,FALSE),0)</f>
        <v>179</v>
      </c>
      <c r="O92" s="91"/>
      <c r="Q92" s="13">
        <f t="shared" si="34"/>
        <v>1034</v>
      </c>
    </row>
    <row r="93" spans="1:19" ht="15" thickBot="1" x14ac:dyDescent="0.25">
      <c r="A93" s="87" t="s">
        <v>133</v>
      </c>
      <c r="B93" s="165" t="s">
        <v>119</v>
      </c>
      <c r="C93" s="56"/>
      <c r="D93" s="75"/>
      <c r="E93" s="91">
        <f>IFERROR(VLOOKUP($B93,[1]NUM7!$H$3:$S$167,2,FALSE),0)</f>
        <v>116</v>
      </c>
      <c r="F93" s="91">
        <f>IFERROR(VLOOKUP($B93,[1]NUM7!$H$3:$S$167,3,FALSE),0)</f>
        <v>152</v>
      </c>
      <c r="G93" s="91">
        <f>IFERROR(VLOOKUP($B93,[1]NUM7!$H$3:$S$167,4,FALSE),0)</f>
        <v>110</v>
      </c>
      <c r="H93" s="91">
        <f>IFERROR(VLOOKUP($B93,[1]NUM7!$H$3:$S$167,5,FALSE),0)</f>
        <v>45</v>
      </c>
      <c r="I93" s="91">
        <f>IFERROR(VLOOKUP($B93,[1]NUM7!$H$3:$S$167,6,FALSE),0)</f>
        <v>92</v>
      </c>
      <c r="J93" s="91">
        <f>IFERROR(VLOOKUP($B93,[1]NUM7!$H$3:$S$167,7,FALSE),0)</f>
        <v>81</v>
      </c>
      <c r="K93" s="91">
        <f>IFERROR(VLOOKUP($B93,[1]NUM7!$H$3:$S$167,8,FALSE),0)</f>
        <v>72</v>
      </c>
      <c r="L93" s="91">
        <f>IFERROR(VLOOKUP($B93,[1]NUM7!$H$3:$S$167,9,FALSE),0)</f>
        <v>95</v>
      </c>
      <c r="M93" s="91">
        <f>IFERROR(VLOOKUP($B93,[1]NUM7!$H$3:$S$167,10,FALSE),0)</f>
        <v>149</v>
      </c>
      <c r="N93" s="91">
        <f>IFERROR(VLOOKUP($B93,[1]NUM7!$H$3:$S$167,11,FALSE),0)</f>
        <v>186</v>
      </c>
      <c r="O93" s="91"/>
      <c r="Q93" s="13">
        <f t="shared" si="34"/>
        <v>1098</v>
      </c>
    </row>
    <row r="94" spans="1:19" ht="15" thickBot="1" x14ac:dyDescent="0.25">
      <c r="A94" s="87" t="s">
        <v>133</v>
      </c>
      <c r="B94" s="165" t="s">
        <v>120</v>
      </c>
      <c r="C94" s="56"/>
      <c r="D94" s="75"/>
      <c r="E94" s="91">
        <f>IFERROR(VLOOKUP($B94,[1]NUM7!$H$3:$S$167,2,FALSE),0)</f>
        <v>8</v>
      </c>
      <c r="F94" s="91">
        <f>IFERROR(VLOOKUP($B94,[1]NUM7!$H$3:$S$167,3,FALSE),0)</f>
        <v>28</v>
      </c>
      <c r="G94" s="91">
        <f>IFERROR(VLOOKUP($B94,[1]NUM7!$H$3:$S$167,4,FALSE),0)</f>
        <v>28</v>
      </c>
      <c r="H94" s="91">
        <f>IFERROR(VLOOKUP($B94,[1]NUM7!$H$3:$S$167,5,FALSE),0)</f>
        <v>36</v>
      </c>
      <c r="I94" s="91">
        <f>IFERROR(VLOOKUP($B94,[1]NUM7!$H$3:$S$167,6,FALSE),0)</f>
        <v>34</v>
      </c>
      <c r="J94" s="91">
        <f>IFERROR(VLOOKUP($B94,[1]NUM7!$H$3:$S$167,7,FALSE),0)</f>
        <v>21</v>
      </c>
      <c r="K94" s="91">
        <f>IFERROR(VLOOKUP($B94,[1]NUM7!$H$3:$S$167,8,FALSE),0)</f>
        <v>21</v>
      </c>
      <c r="L94" s="91">
        <f>IFERROR(VLOOKUP($B94,[1]NUM7!$H$3:$S$167,9,FALSE),0)</f>
        <v>13</v>
      </c>
      <c r="M94" s="91">
        <f>IFERROR(VLOOKUP($B94,[1]NUM7!$H$3:$S$167,10,FALSE),0)</f>
        <v>12</v>
      </c>
      <c r="N94" s="91">
        <f>IFERROR(VLOOKUP($B94,[1]NUM7!$H$3:$S$167,11,FALSE),0)</f>
        <v>45</v>
      </c>
      <c r="O94" s="91"/>
      <c r="Q94" s="13">
        <f t="shared" si="34"/>
        <v>246</v>
      </c>
    </row>
    <row r="95" spans="1:19" ht="15" thickBot="1" x14ac:dyDescent="0.25">
      <c r="A95" s="87" t="s">
        <v>133</v>
      </c>
      <c r="B95" s="165" t="s">
        <v>121</v>
      </c>
      <c r="C95" s="56"/>
      <c r="D95" s="75"/>
      <c r="E95" s="91">
        <f>IFERROR(VLOOKUP($B95,[1]NUM7!$H$3:$S$167,2,FALSE),0)</f>
        <v>0</v>
      </c>
      <c r="F95" s="91">
        <f>IFERROR(VLOOKUP($B95,[1]NUM7!$H$3:$S$167,3,FALSE),0)</f>
        <v>0</v>
      </c>
      <c r="G95" s="91">
        <f>IFERROR(VLOOKUP($B95,[1]NUM7!$H$3:$S$167,4,FALSE),0)</f>
        <v>0</v>
      </c>
      <c r="H95" s="91">
        <f>IFERROR(VLOOKUP($B95,[1]NUM7!$H$3:$S$167,5,FALSE),0)</f>
        <v>0</v>
      </c>
      <c r="I95" s="91">
        <f>IFERROR(VLOOKUP($B95,[1]NUM7!$H$3:$S$167,6,FALSE),0)</f>
        <v>0</v>
      </c>
      <c r="J95" s="91">
        <f>IFERROR(VLOOKUP($B95,[1]NUM7!$H$3:$S$167,7,FALSE),0)</f>
        <v>0</v>
      </c>
      <c r="K95" s="91">
        <f>IFERROR(VLOOKUP($B95,[1]NUM7!$H$3:$S$167,8,FALSE),0)</f>
        <v>0</v>
      </c>
      <c r="L95" s="91">
        <f>IFERROR(VLOOKUP($B95,[1]NUM7!$H$3:$S$167,9,FALSE),0)</f>
        <v>0</v>
      </c>
      <c r="M95" s="91">
        <f>IFERROR(VLOOKUP($B95,[1]NUM7!$H$3:$S$167,10,FALSE),0)</f>
        <v>0</v>
      </c>
      <c r="N95" s="91">
        <f>IFERROR(VLOOKUP($B95,[1]NUM7!$H$3:$S$167,11,FALSE),0)</f>
        <v>0</v>
      </c>
      <c r="O95" s="91"/>
      <c r="Q95" s="13">
        <f t="shared" si="34"/>
        <v>0</v>
      </c>
    </row>
    <row r="96" spans="1:19" ht="15" thickBot="1" x14ac:dyDescent="0.25">
      <c r="A96" s="87" t="s">
        <v>133</v>
      </c>
      <c r="B96" s="165" t="s">
        <v>122</v>
      </c>
      <c r="C96" s="56"/>
      <c r="D96" s="75"/>
      <c r="E96" s="91">
        <f>IFERROR(VLOOKUP($B96,[1]NUM7!$H$3:$S$167,2,FALSE),0)</f>
        <v>9</v>
      </c>
      <c r="F96" s="91">
        <f>IFERROR(VLOOKUP($B96,[1]NUM7!$H$3:$S$167,3,FALSE),0)</f>
        <v>10</v>
      </c>
      <c r="G96" s="91">
        <f>IFERROR(VLOOKUP($B96,[1]NUM7!$H$3:$S$167,4,FALSE),0)</f>
        <v>6</v>
      </c>
      <c r="H96" s="91">
        <f>IFERROR(VLOOKUP($B96,[1]NUM7!$H$3:$S$167,5,FALSE),0)</f>
        <v>36</v>
      </c>
      <c r="I96" s="91">
        <f>IFERROR(VLOOKUP($B96,[1]NUM7!$H$3:$S$167,6,FALSE),0)</f>
        <v>1</v>
      </c>
      <c r="J96" s="91">
        <f>IFERROR(VLOOKUP($B96,[1]NUM7!$H$3:$S$167,7,FALSE),0)</f>
        <v>10</v>
      </c>
      <c r="K96" s="91">
        <f>IFERROR(VLOOKUP($B96,[1]NUM7!$H$3:$S$167,8,FALSE),0)</f>
        <v>16</v>
      </c>
      <c r="L96" s="91">
        <f>IFERROR(VLOOKUP($B96,[1]NUM7!$H$3:$S$167,9,FALSE),0)</f>
        <v>15</v>
      </c>
      <c r="M96" s="91">
        <f>IFERROR(VLOOKUP($B96,[1]NUM7!$H$3:$S$167,10,FALSE),0)</f>
        <v>1</v>
      </c>
      <c r="N96" s="91">
        <f>IFERROR(VLOOKUP($B96,[1]NUM7!$H$3:$S$167,11,FALSE),0)</f>
        <v>0</v>
      </c>
      <c r="O96" s="91"/>
      <c r="Q96" s="13">
        <f t="shared" si="34"/>
        <v>104</v>
      </c>
    </row>
    <row r="97" spans="1:21" ht="15" thickBot="1" x14ac:dyDescent="0.25">
      <c r="A97" s="87" t="s">
        <v>133</v>
      </c>
      <c r="B97" s="165" t="s">
        <v>123</v>
      </c>
      <c r="C97" s="56"/>
      <c r="D97" s="75"/>
      <c r="E97" s="91">
        <f>IFERROR(VLOOKUP($B97,[1]NUM7!$H$3:$S$167,2,FALSE),0)</f>
        <v>0</v>
      </c>
      <c r="F97" s="91">
        <f>IFERROR(VLOOKUP($B97,[1]NUM7!$H$3:$S$167,3,FALSE),0)</f>
        <v>0</v>
      </c>
      <c r="G97" s="91">
        <f>IFERROR(VLOOKUP($B97,[1]NUM7!$H$3:$S$167,4,FALSE),0)</f>
        <v>6</v>
      </c>
      <c r="H97" s="91">
        <f>IFERROR(VLOOKUP($B97,[1]NUM7!$H$3:$S$167,5,FALSE),0)</f>
        <v>0</v>
      </c>
      <c r="I97" s="91">
        <f>IFERROR(VLOOKUP($B97,[1]NUM7!$H$3:$S$167,6,FALSE),0)</f>
        <v>0</v>
      </c>
      <c r="J97" s="91">
        <f>IFERROR(VLOOKUP($B97,[1]NUM7!$H$3:$S$167,7,FALSE),0)</f>
        <v>9</v>
      </c>
      <c r="K97" s="91">
        <f>IFERROR(VLOOKUP($B97,[1]NUM7!$H$3:$S$167,8,FALSE),0)</f>
        <v>1</v>
      </c>
      <c r="L97" s="91">
        <f>IFERROR(VLOOKUP($B97,[1]NUM7!$H$3:$S$167,9,FALSE),0)</f>
        <v>0</v>
      </c>
      <c r="M97" s="91">
        <f>IFERROR(VLOOKUP($B97,[1]NUM7!$H$3:$S$167,10,FALSE),0)</f>
        <v>2</v>
      </c>
      <c r="N97" s="91">
        <f>IFERROR(VLOOKUP($B97,[1]NUM7!$H$3:$S$167,11,FALSE),0)</f>
        <v>2</v>
      </c>
      <c r="O97" s="91"/>
      <c r="Q97" s="13">
        <f t="shared" si="34"/>
        <v>20</v>
      </c>
    </row>
    <row r="98" spans="1:21" ht="15" thickBot="1" x14ac:dyDescent="0.25">
      <c r="A98" s="87" t="s">
        <v>133</v>
      </c>
      <c r="B98" s="165" t="s">
        <v>124</v>
      </c>
      <c r="C98" s="56"/>
      <c r="D98" s="75"/>
      <c r="E98" s="91">
        <f>IFERROR(VLOOKUP($B98,[1]NUM7!$H$3:$S$167,2,FALSE),0)</f>
        <v>0</v>
      </c>
      <c r="F98" s="91">
        <f>IFERROR(VLOOKUP($B98,[1]NUM7!$H$3:$S$167,3,FALSE),0)</f>
        <v>0</v>
      </c>
      <c r="G98" s="91">
        <f>IFERROR(VLOOKUP($B98,[1]NUM7!$H$3:$S$167,4,FALSE),0)</f>
        <v>0</v>
      </c>
      <c r="H98" s="91">
        <f>IFERROR(VLOOKUP($B98,[1]NUM7!$H$3:$S$167,5,FALSE),0)</f>
        <v>8</v>
      </c>
      <c r="I98" s="91">
        <f>IFERROR(VLOOKUP($B98,[1]NUM7!$H$3:$S$167,6,FALSE),0)</f>
        <v>2</v>
      </c>
      <c r="J98" s="91">
        <f>IFERROR(VLOOKUP($B98,[1]NUM7!$H$3:$S$167,7,FALSE),0)</f>
        <v>9</v>
      </c>
      <c r="K98" s="91">
        <f>IFERROR(VLOOKUP($B98,[1]NUM7!$H$3:$S$167,8,FALSE),0)</f>
        <v>8</v>
      </c>
      <c r="L98" s="91">
        <f>IFERROR(VLOOKUP($B98,[1]NUM7!$H$3:$S$167,9,FALSE),0)</f>
        <v>8</v>
      </c>
      <c r="M98" s="91">
        <f>IFERROR(VLOOKUP($B98,[1]NUM7!$H$3:$S$167,10,FALSE),0)</f>
        <v>2</v>
      </c>
      <c r="N98" s="91">
        <f>IFERROR(VLOOKUP($B98,[1]NUM7!$H$3:$S$167,11,FALSE),0)</f>
        <v>3</v>
      </c>
      <c r="O98" s="91"/>
      <c r="Q98" s="13">
        <f t="shared" si="34"/>
        <v>40</v>
      </c>
    </row>
    <row r="99" spans="1:21" ht="15" thickBot="1" x14ac:dyDescent="0.25">
      <c r="A99" s="87" t="s">
        <v>133</v>
      </c>
      <c r="B99" s="165" t="s">
        <v>125</v>
      </c>
      <c r="C99" s="56"/>
      <c r="D99" s="75"/>
      <c r="E99" s="91">
        <f>IFERROR(VLOOKUP($B99,[1]NUM7!$H$3:$S$167,2,FALSE),0)</f>
        <v>9</v>
      </c>
      <c r="F99" s="91">
        <f>IFERROR(VLOOKUP($B99,[1]NUM7!$H$3:$S$167,3,FALSE),0)</f>
        <v>0</v>
      </c>
      <c r="G99" s="91">
        <f>IFERROR(VLOOKUP($B99,[1]NUM7!$H$3:$S$167,4,FALSE),0)</f>
        <v>16</v>
      </c>
      <c r="H99" s="91">
        <f>IFERROR(VLOOKUP($B99,[1]NUM7!$H$3:$S$167,5,FALSE),0)</f>
        <v>5</v>
      </c>
      <c r="I99" s="91">
        <f>IFERROR(VLOOKUP($B99,[1]NUM7!$H$3:$S$167,6,FALSE),0)</f>
        <v>3</v>
      </c>
      <c r="J99" s="91">
        <f>IFERROR(VLOOKUP($B99,[1]NUM7!$H$3:$S$167,7,FALSE),0)</f>
        <v>8</v>
      </c>
      <c r="K99" s="91">
        <f>IFERROR(VLOOKUP($B99,[1]NUM7!$H$3:$S$167,8,FALSE),0)</f>
        <v>30</v>
      </c>
      <c r="L99" s="91">
        <f>IFERROR(VLOOKUP($B99,[1]NUM7!$H$3:$S$167,9,FALSE),0)</f>
        <v>14</v>
      </c>
      <c r="M99" s="91">
        <f>IFERROR(VLOOKUP($B99,[1]NUM7!$H$3:$S$167,10,FALSE),0)</f>
        <v>0</v>
      </c>
      <c r="N99" s="91">
        <f>IFERROR(VLOOKUP($B99,[1]NUM7!$H$3:$S$167,11,FALSE),0)</f>
        <v>0</v>
      </c>
      <c r="O99" s="91"/>
      <c r="Q99" s="13">
        <f t="shared" si="34"/>
        <v>85</v>
      </c>
    </row>
    <row r="100" spans="1:21" ht="15" thickBot="1" x14ac:dyDescent="0.25">
      <c r="A100" s="87" t="s">
        <v>133</v>
      </c>
      <c r="B100" s="165" t="s">
        <v>126</v>
      </c>
      <c r="C100" s="56"/>
      <c r="D100" s="75"/>
      <c r="E100" s="91">
        <f>IFERROR(VLOOKUP($B100,[1]NUM7!$H$3:$S$167,2,FALSE),0)</f>
        <v>0</v>
      </c>
      <c r="F100" s="91">
        <f>IFERROR(VLOOKUP($B100,[1]NUM7!$H$3:$S$167,3,FALSE),0)</f>
        <v>0</v>
      </c>
      <c r="G100" s="91">
        <f>IFERROR(VLOOKUP($B100,[1]NUM7!$H$3:$S$167,4,FALSE),0)</f>
        <v>0</v>
      </c>
      <c r="H100" s="91">
        <f>IFERROR(VLOOKUP($B100,[1]NUM7!$H$3:$S$167,5,FALSE),0)</f>
        <v>2</v>
      </c>
      <c r="I100" s="91">
        <f>IFERROR(VLOOKUP($B100,[1]NUM7!$H$3:$S$167,6,FALSE),0)</f>
        <v>0</v>
      </c>
      <c r="J100" s="91">
        <f>IFERROR(VLOOKUP($B100,[1]NUM7!$H$3:$S$167,7,FALSE),0)</f>
        <v>2</v>
      </c>
      <c r="K100" s="91">
        <f>IFERROR(VLOOKUP($B100,[1]NUM7!$H$3:$S$167,8,FALSE),0)</f>
        <v>0</v>
      </c>
      <c r="L100" s="91">
        <f>IFERROR(VLOOKUP($B100,[1]NUM7!$H$3:$S$167,9,FALSE),0)</f>
        <v>8</v>
      </c>
      <c r="M100" s="91">
        <f>IFERROR(VLOOKUP($B100,[1]NUM7!$H$3:$S$167,10,FALSE),0)</f>
        <v>10</v>
      </c>
      <c r="N100" s="91">
        <f>IFERROR(VLOOKUP($B100,[1]NUM7!$H$3:$S$167,11,FALSE),0)</f>
        <v>0</v>
      </c>
      <c r="O100" s="91"/>
      <c r="Q100" s="13">
        <f t="shared" si="34"/>
        <v>22</v>
      </c>
    </row>
    <row r="101" spans="1:21" ht="15" thickBot="1" x14ac:dyDescent="0.25">
      <c r="A101" s="87" t="s">
        <v>133</v>
      </c>
      <c r="B101" s="165" t="s">
        <v>127</v>
      </c>
      <c r="C101" s="56"/>
      <c r="D101" s="75"/>
      <c r="E101" s="91">
        <f>IFERROR(VLOOKUP($B101,[1]NUM7!$H$3:$S$167,2,FALSE),0)</f>
        <v>0</v>
      </c>
      <c r="F101" s="91">
        <f>IFERROR(VLOOKUP($B101,[1]NUM7!$H$3:$S$167,3,FALSE),0)</f>
        <v>0</v>
      </c>
      <c r="G101" s="91">
        <f>IFERROR(VLOOKUP($B101,[1]NUM7!$H$3:$S$167,4,FALSE),0)</f>
        <v>2</v>
      </c>
      <c r="H101" s="91">
        <f>IFERROR(VLOOKUP($B101,[1]NUM7!$H$3:$S$167,5,FALSE),0)</f>
        <v>0</v>
      </c>
      <c r="I101" s="91">
        <f>IFERROR(VLOOKUP($B101,[1]NUM7!$H$3:$S$167,6,FALSE),0)</f>
        <v>18</v>
      </c>
      <c r="J101" s="91">
        <f>IFERROR(VLOOKUP($B101,[1]NUM7!$H$3:$S$167,7,FALSE),0)</f>
        <v>6</v>
      </c>
      <c r="K101" s="91">
        <f>IFERROR(VLOOKUP($B101,[1]NUM7!$H$3:$S$167,8,FALSE),0)</f>
        <v>2</v>
      </c>
      <c r="L101" s="91">
        <f>IFERROR(VLOOKUP($B101,[1]NUM7!$H$3:$S$167,9,FALSE),0)</f>
        <v>6</v>
      </c>
      <c r="M101" s="91">
        <f>IFERROR(VLOOKUP($B101,[1]NUM7!$H$3:$S$167,10,FALSE),0)</f>
        <v>8</v>
      </c>
      <c r="N101" s="91">
        <f>IFERROR(VLOOKUP($B101,[1]NUM7!$H$3:$S$167,11,FALSE),0)</f>
        <v>22</v>
      </c>
      <c r="O101" s="91"/>
      <c r="Q101" s="13">
        <f t="shared" si="34"/>
        <v>64</v>
      </c>
    </row>
    <row r="102" spans="1:21" ht="15" thickBot="1" x14ac:dyDescent="0.25">
      <c r="A102" s="87" t="s">
        <v>133</v>
      </c>
      <c r="B102" s="165" t="s">
        <v>128</v>
      </c>
      <c r="C102" s="56"/>
      <c r="D102" s="75"/>
      <c r="E102" s="91">
        <f>IFERROR(VLOOKUP($B102,[1]NUM7!$H$3:$S$167,2,FALSE),0)</f>
        <v>5</v>
      </c>
      <c r="F102" s="91">
        <f>IFERROR(VLOOKUP($B102,[1]NUM7!$H$3:$S$167,3,FALSE),0)</f>
        <v>14</v>
      </c>
      <c r="G102" s="91">
        <f>IFERROR(VLOOKUP($B102,[1]NUM7!$H$3:$S$167,4,FALSE),0)</f>
        <v>12</v>
      </c>
      <c r="H102" s="91">
        <f>IFERROR(VLOOKUP($B102,[1]NUM7!$H$3:$S$167,5,FALSE),0)</f>
        <v>4</v>
      </c>
      <c r="I102" s="91">
        <f>IFERROR(VLOOKUP($B102,[1]NUM7!$H$3:$S$167,6,FALSE),0)</f>
        <v>0</v>
      </c>
      <c r="J102" s="91">
        <f>IFERROR(VLOOKUP($B102,[1]NUM7!$H$3:$S$167,7,FALSE),0)</f>
        <v>1</v>
      </c>
      <c r="K102" s="91">
        <f>IFERROR(VLOOKUP($B102,[1]NUM7!$H$3:$S$167,8,FALSE),0)</f>
        <v>3</v>
      </c>
      <c r="L102" s="91">
        <f>IFERROR(VLOOKUP($B102,[1]NUM7!$H$3:$S$167,9,FALSE),0)</f>
        <v>2</v>
      </c>
      <c r="M102" s="91">
        <f>IFERROR(VLOOKUP($B102,[1]NUM7!$H$3:$S$167,10,FALSE),0)</f>
        <v>1</v>
      </c>
      <c r="N102" s="91">
        <f>IFERROR(VLOOKUP($B102,[1]NUM7!$H$3:$S$167,11,FALSE),0)</f>
        <v>0</v>
      </c>
      <c r="O102" s="91"/>
      <c r="Q102" s="13">
        <f t="shared" si="34"/>
        <v>42</v>
      </c>
    </row>
    <row r="103" spans="1:21" ht="15" thickBot="1" x14ac:dyDescent="0.25">
      <c r="A103" s="87" t="s">
        <v>133</v>
      </c>
      <c r="B103" s="165" t="s">
        <v>129</v>
      </c>
      <c r="C103" s="56"/>
      <c r="D103" s="75"/>
      <c r="E103" s="91">
        <f>IFERROR(VLOOKUP($B103,[1]NUM7!$H$3:$S$167,2,FALSE),0)</f>
        <v>0</v>
      </c>
      <c r="F103" s="91">
        <f>IFERROR(VLOOKUP($B103,[1]NUM7!$H$3:$S$167,3,FALSE),0)</f>
        <v>9</v>
      </c>
      <c r="G103" s="91">
        <f>IFERROR(VLOOKUP($B103,[1]NUM7!$H$3:$S$167,4,FALSE),0)</f>
        <v>10</v>
      </c>
      <c r="H103" s="91">
        <f>IFERROR(VLOOKUP($B103,[1]NUM7!$H$3:$S$167,5,FALSE),0)</f>
        <v>16</v>
      </c>
      <c r="I103" s="91">
        <f>IFERROR(VLOOKUP($B103,[1]NUM7!$H$3:$S$167,6,FALSE),0)</f>
        <v>9</v>
      </c>
      <c r="J103" s="91">
        <f>IFERROR(VLOOKUP($B103,[1]NUM7!$H$3:$S$167,7,FALSE),0)</f>
        <v>22</v>
      </c>
      <c r="K103" s="91">
        <f>IFERROR(VLOOKUP($B103,[1]NUM7!$H$3:$S$167,8,FALSE),0)</f>
        <v>21</v>
      </c>
      <c r="L103" s="91">
        <f>IFERROR(VLOOKUP($B103,[1]NUM7!$H$3:$S$167,9,FALSE),0)</f>
        <v>10</v>
      </c>
      <c r="M103" s="91">
        <f>IFERROR(VLOOKUP($B103,[1]NUM7!$H$3:$S$167,10,FALSE),0)</f>
        <v>10</v>
      </c>
      <c r="N103" s="91">
        <f>IFERROR(VLOOKUP($B103,[1]NUM7!$H$3:$S$167,11,FALSE),0)</f>
        <v>12</v>
      </c>
      <c r="O103" s="91"/>
      <c r="Q103" s="13">
        <f t="shared" si="34"/>
        <v>119</v>
      </c>
      <c r="U103" s="62"/>
    </row>
    <row r="104" spans="1:21" ht="15" thickBot="1" x14ac:dyDescent="0.25">
      <c r="A104" s="87" t="s">
        <v>133</v>
      </c>
      <c r="B104" s="165" t="s">
        <v>130</v>
      </c>
      <c r="C104" s="56"/>
      <c r="D104" s="75"/>
      <c r="E104" s="91">
        <f>IFERROR(VLOOKUP($B104,[1]NUM7!$H$3:$S$167,2,FALSE),0)</f>
        <v>0</v>
      </c>
      <c r="F104" s="91">
        <f>IFERROR(VLOOKUP($B104,[1]NUM7!$H$3:$S$167,3,FALSE),0)</f>
        <v>0</v>
      </c>
      <c r="G104" s="91">
        <f>IFERROR(VLOOKUP($B104,[1]NUM7!$H$3:$S$167,4,FALSE),0)</f>
        <v>0</v>
      </c>
      <c r="H104" s="91">
        <f>IFERROR(VLOOKUP($B104,[1]NUM7!$H$3:$S$167,5,FALSE),0)</f>
        <v>0</v>
      </c>
      <c r="I104" s="91">
        <f>IFERROR(VLOOKUP($B104,[1]NUM7!$H$3:$S$167,6,FALSE),0)</f>
        <v>7</v>
      </c>
      <c r="J104" s="91">
        <f>IFERROR(VLOOKUP($B104,[1]NUM7!$H$3:$S$167,7,FALSE),0)</f>
        <v>17</v>
      </c>
      <c r="K104" s="91">
        <f>IFERROR(VLOOKUP($B104,[1]NUM7!$H$3:$S$167,8,FALSE),0)</f>
        <v>3</v>
      </c>
      <c r="L104" s="91">
        <f>IFERROR(VLOOKUP($B104,[1]NUM7!$H$3:$S$167,9,FALSE),0)</f>
        <v>1</v>
      </c>
      <c r="M104" s="91">
        <f>IFERROR(VLOOKUP($B104,[1]NUM7!$H$3:$S$167,10,FALSE),0)</f>
        <v>3</v>
      </c>
      <c r="N104" s="91">
        <f>IFERROR(VLOOKUP($B104,[1]NUM7!$H$3:$S$167,11,FALSE),0)</f>
        <v>26</v>
      </c>
      <c r="O104" s="91"/>
      <c r="Q104" s="13">
        <f t="shared" si="34"/>
        <v>57</v>
      </c>
    </row>
    <row r="105" spans="1:21" ht="15" thickBot="1" x14ac:dyDescent="0.25">
      <c r="A105" s="87" t="s">
        <v>133</v>
      </c>
      <c r="B105" s="165" t="s">
        <v>131</v>
      </c>
      <c r="C105" s="56"/>
      <c r="D105" s="75"/>
      <c r="E105" s="91">
        <f>IFERROR(VLOOKUP($B105,[1]NUM7!$H$3:$S$167,2,FALSE),0)</f>
        <v>38</v>
      </c>
      <c r="F105" s="91">
        <f>IFERROR(VLOOKUP($B105,[1]NUM7!$H$3:$S$167,3,FALSE),0)</f>
        <v>37</v>
      </c>
      <c r="G105" s="91">
        <f>IFERROR(VLOOKUP($B105,[1]NUM7!$H$3:$S$167,4,FALSE),0)</f>
        <v>47</v>
      </c>
      <c r="H105" s="91">
        <f>IFERROR(VLOOKUP($B105,[1]NUM7!$H$3:$S$167,5,FALSE),0)</f>
        <v>40</v>
      </c>
      <c r="I105" s="91">
        <f>IFERROR(VLOOKUP($B105,[1]NUM7!$H$3:$S$167,6,FALSE),0)</f>
        <v>48</v>
      </c>
      <c r="J105" s="91">
        <f>IFERROR(VLOOKUP($B105,[1]NUM7!$H$3:$S$167,7,FALSE),0)</f>
        <v>37</v>
      </c>
      <c r="K105" s="91">
        <f>IFERROR(VLOOKUP($B105,[1]NUM7!$H$3:$S$167,8,FALSE),0)</f>
        <v>53</v>
      </c>
      <c r="L105" s="91">
        <f>IFERROR(VLOOKUP($B105,[1]NUM7!$H$3:$S$167,9,FALSE),0)</f>
        <v>167</v>
      </c>
      <c r="M105" s="91">
        <f>IFERROR(VLOOKUP($B105,[1]NUM7!$H$3:$S$167,10,FALSE),0)</f>
        <v>174</v>
      </c>
      <c r="N105" s="91">
        <f>IFERROR(VLOOKUP($B105,[1]NUM7!$H$3:$S$167,11,FALSE),0)</f>
        <v>165</v>
      </c>
      <c r="O105" s="91"/>
      <c r="Q105" s="13">
        <f t="shared" si="34"/>
        <v>806</v>
      </c>
    </row>
    <row r="106" spans="1:21" ht="15" thickBot="1" x14ac:dyDescent="0.25">
      <c r="A106" s="87" t="s">
        <v>133</v>
      </c>
      <c r="B106" s="165" t="s">
        <v>132</v>
      </c>
      <c r="C106" s="56"/>
      <c r="D106" s="75"/>
      <c r="E106" s="91">
        <f>IFERROR(VLOOKUP($B106,[1]NUM7!$H$3:$S$167,2,FALSE),0)</f>
        <v>24</v>
      </c>
      <c r="F106" s="91">
        <f>IFERROR(VLOOKUP($B106,[1]NUM7!$H$3:$S$167,3,FALSE),0)</f>
        <v>20</v>
      </c>
      <c r="G106" s="91">
        <f>IFERROR(VLOOKUP($B106,[1]NUM7!$H$3:$S$167,4,FALSE),0)</f>
        <v>22</v>
      </c>
      <c r="H106" s="91">
        <f>IFERROR(VLOOKUP($B106,[1]NUM7!$H$3:$S$167,5,FALSE),0)</f>
        <v>17</v>
      </c>
      <c r="I106" s="91">
        <f>IFERROR(VLOOKUP($B106,[1]NUM7!$H$3:$S$167,6,FALSE),0)</f>
        <v>24</v>
      </c>
      <c r="J106" s="91">
        <f>IFERROR(VLOOKUP($B106,[1]NUM7!$H$3:$S$167,7,FALSE),0)</f>
        <v>28</v>
      </c>
      <c r="K106" s="91">
        <f>IFERROR(VLOOKUP($B106,[1]NUM7!$H$3:$S$167,8,FALSE),0)</f>
        <v>44</v>
      </c>
      <c r="L106" s="91">
        <f>IFERROR(VLOOKUP($B106,[1]NUM7!$H$3:$S$167,9,FALSE),0)</f>
        <v>26</v>
      </c>
      <c r="M106" s="91">
        <f>IFERROR(VLOOKUP($B106,[1]NUM7!$H$3:$S$167,10,FALSE),0)</f>
        <v>15</v>
      </c>
      <c r="N106" s="91">
        <f>IFERROR(VLOOKUP($B106,[1]NUM7!$H$3:$S$167,11,FALSE),0)</f>
        <v>29</v>
      </c>
      <c r="O106" s="91"/>
      <c r="Q106" s="13">
        <f t="shared" si="34"/>
        <v>249</v>
      </c>
    </row>
    <row r="107" spans="1:21" ht="15" thickBot="1" x14ac:dyDescent="0.25">
      <c r="A107" s="87" t="s">
        <v>133</v>
      </c>
      <c r="B107" s="165" t="s">
        <v>346</v>
      </c>
      <c r="C107" s="56"/>
      <c r="D107" s="75"/>
      <c r="E107" s="91">
        <f>IFERROR(VLOOKUP($B107,[1]NUM7!$H$3:$S$167,2,FALSE),0)</f>
        <v>15</v>
      </c>
      <c r="F107" s="91">
        <f>IFERROR(VLOOKUP($B107,[1]NUM7!$H$3:$S$167,3,FALSE),0)</f>
        <v>13</v>
      </c>
      <c r="G107" s="91">
        <f>IFERROR(VLOOKUP($B107,[1]NUM7!$H$3:$S$167,4,FALSE),0)</f>
        <v>14</v>
      </c>
      <c r="H107" s="91">
        <f>IFERROR(VLOOKUP($B107,[1]NUM7!$H$3:$S$167,5,FALSE),0)</f>
        <v>20</v>
      </c>
      <c r="I107" s="91">
        <f>IFERROR(VLOOKUP($B107,[1]NUM7!$H$3:$S$167,6,FALSE),0)</f>
        <v>12</v>
      </c>
      <c r="J107" s="91">
        <f>IFERROR(VLOOKUP($B107,[1]NUM7!$H$3:$S$167,7,FALSE),0)</f>
        <v>9</v>
      </c>
      <c r="K107" s="91">
        <f>IFERROR(VLOOKUP($B107,[1]NUM7!$H$3:$S$167,8,FALSE),0)</f>
        <v>53</v>
      </c>
      <c r="L107" s="91">
        <f>IFERROR(VLOOKUP($B107,[1]NUM7!$H$3:$S$167,9,FALSE),0)</f>
        <v>79</v>
      </c>
      <c r="M107" s="91">
        <f>IFERROR(VLOOKUP($B107,[1]NUM7!$H$3:$S$167,10,FALSE),0)</f>
        <v>84</v>
      </c>
      <c r="N107" s="91">
        <f>IFERROR(VLOOKUP($B107,[1]NUM7!$H$3:$S$167,11,FALSE),0)</f>
        <v>76</v>
      </c>
      <c r="O107" s="91"/>
      <c r="Q107" s="13">
        <f t="shared" si="34"/>
        <v>375</v>
      </c>
    </row>
    <row r="108" spans="1:21" ht="15" thickBot="1" x14ac:dyDescent="0.25">
      <c r="A108" s="87" t="s">
        <v>133</v>
      </c>
      <c r="B108" s="165" t="s">
        <v>396</v>
      </c>
      <c r="C108" s="56"/>
      <c r="D108" s="75"/>
      <c r="E108" s="91"/>
      <c r="F108" s="91"/>
      <c r="G108" s="91"/>
      <c r="H108" s="91"/>
      <c r="I108" s="91"/>
      <c r="J108" s="91"/>
      <c r="K108" s="91"/>
      <c r="L108" s="91"/>
      <c r="M108" s="91">
        <f>IFERROR(VLOOKUP($B108,[1]NUM7!$H$3:$S$167,10,FALSE),0)</f>
        <v>42</v>
      </c>
      <c r="N108" s="91">
        <f>IFERROR(VLOOKUP($B108,[1]NUM7!$H$3:$S$167,11,FALSE),0)</f>
        <v>20</v>
      </c>
      <c r="O108" s="91"/>
      <c r="Q108" s="13">
        <f t="shared" si="34"/>
        <v>62</v>
      </c>
    </row>
    <row r="109" spans="1:21" s="58" customFormat="1" ht="15" thickBot="1" x14ac:dyDescent="0.25">
      <c r="A109" s="333" t="s">
        <v>180</v>
      </c>
      <c r="B109" s="334"/>
      <c r="C109" s="250">
        <f>+D109/Metas!K92</f>
        <v>1.0831998377930074</v>
      </c>
      <c r="D109" s="16">
        <f>+Q109/R109</f>
        <v>0.1646605848277776</v>
      </c>
      <c r="E109" s="10">
        <f>SUM(E91:E108)</f>
        <v>356</v>
      </c>
      <c r="F109" s="10">
        <f t="shared" ref="F109:L109" si="35">SUM(F91:F108)</f>
        <v>365</v>
      </c>
      <c r="G109" s="10">
        <f t="shared" si="35"/>
        <v>412</v>
      </c>
      <c r="H109" s="10">
        <f t="shared" si="35"/>
        <v>296</v>
      </c>
      <c r="I109" s="10">
        <f t="shared" si="35"/>
        <v>306</v>
      </c>
      <c r="J109" s="10">
        <f t="shared" si="35"/>
        <v>413</v>
      </c>
      <c r="K109" s="10">
        <f t="shared" si="35"/>
        <v>535</v>
      </c>
      <c r="L109" s="10">
        <f t="shared" si="35"/>
        <v>648</v>
      </c>
      <c r="M109" s="10">
        <f>SUM(M91:M108)</f>
        <v>599</v>
      </c>
      <c r="N109" s="10">
        <f>SUM(N91:N108)</f>
        <v>817</v>
      </c>
      <c r="O109" s="10">
        <f t="shared" ref="O109" si="36">SUM(O91:O108)</f>
        <v>0</v>
      </c>
      <c r="P109" s="10">
        <f t="shared" ref="P109" si="37">SUM(P91:P108)</f>
        <v>0</v>
      </c>
      <c r="Q109" s="10">
        <f>SUM(Q91:Q108)</f>
        <v>4747</v>
      </c>
      <c r="R109" s="340">
        <v>28829</v>
      </c>
      <c r="S109" s="341"/>
    </row>
    <row r="110" spans="1:21" ht="15" thickBot="1" x14ac:dyDescent="0.25">
      <c r="A110" s="87" t="s">
        <v>146</v>
      </c>
      <c r="B110" s="165" t="s">
        <v>134</v>
      </c>
      <c r="C110" s="56"/>
      <c r="D110" s="75"/>
      <c r="E110" s="91">
        <f>IFERROR(VLOOKUP($B110,[1]NUM7!$H$3:$S$167,2,FALSE),0)</f>
        <v>0</v>
      </c>
      <c r="F110" s="91">
        <f>IFERROR(VLOOKUP($B110,[1]NUM7!$H$3:$S$167,3,FALSE),0)</f>
        <v>2</v>
      </c>
      <c r="G110" s="91">
        <f>IFERROR(VLOOKUP($B110,[1]NUM7!$H$3:$S$167,4,FALSE),0)</f>
        <v>3</v>
      </c>
      <c r="H110" s="91">
        <f>IFERROR(VLOOKUP($B110,[1]NUM7!$H$3:$S$167,5,FALSE),0)</f>
        <v>2</v>
      </c>
      <c r="I110" s="91">
        <f>IFERROR(VLOOKUP($B110,[1]NUM7!$H$3:$S$167,6,FALSE),0)</f>
        <v>4</v>
      </c>
      <c r="J110" s="91">
        <f>IFERROR(VLOOKUP($B110,[1]NUM7!$H$3:$S$167,7,FALSE),0)</f>
        <v>14</v>
      </c>
      <c r="K110" s="91">
        <f>IFERROR(VLOOKUP($B110,[1]NUM7!$H$3:$S$167,8,FALSE),0)</f>
        <v>2</v>
      </c>
      <c r="L110" s="91">
        <f>IFERROR(VLOOKUP($B110,[1]NUM7!$H$3:$S$167,9,FALSE),0)</f>
        <v>4</v>
      </c>
      <c r="M110" s="91">
        <f>IFERROR(VLOOKUP($B110,[1]NUM7!$H$3:$S$167,10,FALSE),0)</f>
        <v>8</v>
      </c>
      <c r="N110" s="91">
        <f>IFERROR(VLOOKUP($B110,[1]NUM7!$H$3:$S$167,11,FALSE),0)</f>
        <v>2</v>
      </c>
      <c r="O110" s="91"/>
      <c r="Q110" s="13">
        <f t="shared" ref="Q110:Q121" si="38">SUM(E110:P110)</f>
        <v>41</v>
      </c>
    </row>
    <row r="111" spans="1:21" ht="15" thickBot="1" x14ac:dyDescent="0.25">
      <c r="A111" s="87" t="s">
        <v>146</v>
      </c>
      <c r="B111" s="165" t="s">
        <v>135</v>
      </c>
      <c r="C111" s="56"/>
      <c r="D111" s="75"/>
      <c r="E111" s="91">
        <f>IFERROR(VLOOKUP($B111,[1]NUM7!$H$3:$S$167,2,FALSE),0)</f>
        <v>8</v>
      </c>
      <c r="F111" s="91">
        <f>IFERROR(VLOOKUP($B111,[1]NUM7!$H$3:$S$167,3,FALSE),0)</f>
        <v>17</v>
      </c>
      <c r="G111" s="91">
        <f>IFERROR(VLOOKUP($B111,[1]NUM7!$H$3:$S$167,4,FALSE),0)</f>
        <v>2</v>
      </c>
      <c r="H111" s="91">
        <f>IFERROR(VLOOKUP($B111,[1]NUM7!$H$3:$S$167,5,FALSE),0)</f>
        <v>32</v>
      </c>
      <c r="I111" s="91">
        <f>IFERROR(VLOOKUP($B111,[1]NUM7!$H$3:$S$167,6,FALSE),0)</f>
        <v>16</v>
      </c>
      <c r="J111" s="91">
        <f>IFERROR(VLOOKUP($B111,[1]NUM7!$H$3:$S$167,7,FALSE),0)</f>
        <v>17</v>
      </c>
      <c r="K111" s="91">
        <f>IFERROR(VLOOKUP($B111,[1]NUM7!$H$3:$S$167,8,FALSE),0)</f>
        <v>33</v>
      </c>
      <c r="L111" s="91">
        <f>IFERROR(VLOOKUP($B111,[1]NUM7!$H$3:$S$167,9,FALSE),0)</f>
        <v>24</v>
      </c>
      <c r="M111" s="91">
        <f>IFERROR(VLOOKUP($B111,[1]NUM7!$H$3:$S$167,10,FALSE),0)</f>
        <v>28</v>
      </c>
      <c r="N111" s="91">
        <f>IFERROR(VLOOKUP($B111,[1]NUM7!$H$3:$S$167,11,FALSE),0)</f>
        <v>13</v>
      </c>
      <c r="O111" s="91"/>
      <c r="Q111" s="13">
        <f t="shared" si="38"/>
        <v>190</v>
      </c>
    </row>
    <row r="112" spans="1:21" ht="15" thickBot="1" x14ac:dyDescent="0.25">
      <c r="A112" s="87" t="s">
        <v>146</v>
      </c>
      <c r="B112" s="165" t="s">
        <v>136</v>
      </c>
      <c r="C112" s="56"/>
      <c r="D112" s="75"/>
      <c r="E112" s="91">
        <f>IFERROR(VLOOKUP($B112,[1]NUM7!$H$3:$S$167,2,FALSE),0)</f>
        <v>5</v>
      </c>
      <c r="F112" s="91">
        <f>IFERROR(VLOOKUP($B112,[1]NUM7!$H$3:$S$167,3,FALSE),0)</f>
        <v>6</v>
      </c>
      <c r="G112" s="91">
        <f>IFERROR(VLOOKUP($B112,[1]NUM7!$H$3:$S$167,4,FALSE),0)</f>
        <v>5</v>
      </c>
      <c r="H112" s="91">
        <f>IFERROR(VLOOKUP($B112,[1]NUM7!$H$3:$S$167,5,FALSE),0)</f>
        <v>14</v>
      </c>
      <c r="I112" s="91">
        <f>IFERROR(VLOOKUP($B112,[1]NUM7!$H$3:$S$167,6,FALSE),0)</f>
        <v>11</v>
      </c>
      <c r="J112" s="91">
        <f>IFERROR(VLOOKUP($B112,[1]NUM7!$H$3:$S$167,7,FALSE),0)</f>
        <v>3</v>
      </c>
      <c r="K112" s="91">
        <f>IFERROR(VLOOKUP($B112,[1]NUM7!$H$3:$S$167,8,FALSE),0)</f>
        <v>15</v>
      </c>
      <c r="L112" s="91">
        <f>IFERROR(VLOOKUP($B112,[1]NUM7!$H$3:$S$167,9,FALSE),0)</f>
        <v>17</v>
      </c>
      <c r="M112" s="91">
        <f>IFERROR(VLOOKUP($B112,[1]NUM7!$H$3:$S$167,10,FALSE),0)</f>
        <v>21</v>
      </c>
      <c r="N112" s="91">
        <f>IFERROR(VLOOKUP($B112,[1]NUM7!$H$3:$S$167,11,FALSE),0)</f>
        <v>9</v>
      </c>
      <c r="O112" s="91"/>
      <c r="Q112" s="13">
        <f t="shared" si="38"/>
        <v>106</v>
      </c>
    </row>
    <row r="113" spans="1:19" ht="15" thickBot="1" x14ac:dyDescent="0.25">
      <c r="A113" s="87" t="s">
        <v>146</v>
      </c>
      <c r="B113" s="165" t="s">
        <v>137</v>
      </c>
      <c r="C113" s="56"/>
      <c r="D113" s="75"/>
      <c r="E113" s="91">
        <f>IFERROR(VLOOKUP($B113,[1]NUM7!$H$3:$S$167,2,FALSE),0)</f>
        <v>9</v>
      </c>
      <c r="F113" s="91">
        <f>IFERROR(VLOOKUP($B113,[1]NUM7!$H$3:$S$167,3,FALSE),0)</f>
        <v>5</v>
      </c>
      <c r="G113" s="91">
        <f>IFERROR(VLOOKUP($B113,[1]NUM7!$H$3:$S$167,4,FALSE),0)</f>
        <v>6</v>
      </c>
      <c r="H113" s="91">
        <f>IFERROR(VLOOKUP($B113,[1]NUM7!$H$3:$S$167,5,FALSE),0)</f>
        <v>4</v>
      </c>
      <c r="I113" s="91">
        <f>IFERROR(VLOOKUP($B113,[1]NUM7!$H$3:$S$167,6,FALSE),0)</f>
        <v>15</v>
      </c>
      <c r="J113" s="91">
        <f>IFERROR(VLOOKUP($B113,[1]NUM7!$H$3:$S$167,7,FALSE),0)</f>
        <v>4</v>
      </c>
      <c r="K113" s="91">
        <f>IFERROR(VLOOKUP($B113,[1]NUM7!$H$3:$S$167,8,FALSE),0)</f>
        <v>8</v>
      </c>
      <c r="L113" s="91">
        <f>IFERROR(VLOOKUP($B113,[1]NUM7!$H$3:$S$167,9,FALSE),0)</f>
        <v>17</v>
      </c>
      <c r="M113" s="91">
        <f>IFERROR(VLOOKUP($B113,[1]NUM7!$H$3:$S$167,10,FALSE),0)</f>
        <v>9</v>
      </c>
      <c r="N113" s="91">
        <f>IFERROR(VLOOKUP($B113,[1]NUM7!$H$3:$S$167,11,FALSE),0)</f>
        <v>6</v>
      </c>
      <c r="O113" s="91"/>
      <c r="Q113" s="13">
        <f t="shared" si="38"/>
        <v>83</v>
      </c>
    </row>
    <row r="114" spans="1:19" ht="15" thickBot="1" x14ac:dyDescent="0.25">
      <c r="A114" s="87" t="s">
        <v>146</v>
      </c>
      <c r="B114" s="165" t="s">
        <v>138</v>
      </c>
      <c r="C114" s="56"/>
      <c r="D114" s="75"/>
      <c r="E114" s="91">
        <f>IFERROR(VLOOKUP($B114,[1]NUM7!$H$3:$S$167,2,FALSE),0)</f>
        <v>7</v>
      </c>
      <c r="F114" s="91">
        <f>IFERROR(VLOOKUP($B114,[1]NUM7!$H$3:$S$167,3,FALSE),0)</f>
        <v>8</v>
      </c>
      <c r="G114" s="91">
        <f>IFERROR(VLOOKUP($B114,[1]NUM7!$H$3:$S$167,4,FALSE),0)</f>
        <v>20</v>
      </c>
      <c r="H114" s="91">
        <f>IFERROR(VLOOKUP($B114,[1]NUM7!$H$3:$S$167,5,FALSE),0)</f>
        <v>6</v>
      </c>
      <c r="I114" s="91">
        <f>IFERROR(VLOOKUP($B114,[1]NUM7!$H$3:$S$167,6,FALSE),0)</f>
        <v>8</v>
      </c>
      <c r="J114" s="91">
        <f>IFERROR(VLOOKUP($B114,[1]NUM7!$H$3:$S$167,7,FALSE),0)</f>
        <v>4</v>
      </c>
      <c r="K114" s="91">
        <f>IFERROR(VLOOKUP($B114,[1]NUM7!$H$3:$S$167,8,FALSE),0)</f>
        <v>4</v>
      </c>
      <c r="L114" s="91">
        <f>IFERROR(VLOOKUP($B114,[1]NUM7!$H$3:$S$167,9,FALSE),0)</f>
        <v>8</v>
      </c>
      <c r="M114" s="91">
        <f>IFERROR(VLOOKUP($B114,[1]NUM7!$H$3:$S$167,10,FALSE),0)</f>
        <v>1</v>
      </c>
      <c r="N114" s="91">
        <f>IFERROR(VLOOKUP($B114,[1]NUM7!$H$3:$S$167,11,FALSE),0)</f>
        <v>3</v>
      </c>
      <c r="O114" s="91"/>
      <c r="Q114" s="13">
        <f t="shared" si="38"/>
        <v>69</v>
      </c>
    </row>
    <row r="115" spans="1:19" ht="15" thickBot="1" x14ac:dyDescent="0.25">
      <c r="A115" s="87" t="s">
        <v>146</v>
      </c>
      <c r="B115" s="165" t="s">
        <v>139</v>
      </c>
      <c r="C115" s="56"/>
      <c r="D115" s="75"/>
      <c r="E115" s="91">
        <f>IFERROR(VLOOKUP($B115,[1]NUM7!$H$3:$S$167,2,FALSE),0)</f>
        <v>0</v>
      </c>
      <c r="F115" s="91">
        <f>IFERROR(VLOOKUP($B115,[1]NUM7!$H$3:$S$167,3,FALSE),0)</f>
        <v>3</v>
      </c>
      <c r="G115" s="91">
        <f>IFERROR(VLOOKUP($B115,[1]NUM7!$H$3:$S$167,4,FALSE),0)</f>
        <v>5</v>
      </c>
      <c r="H115" s="91">
        <f>IFERROR(VLOOKUP($B115,[1]NUM7!$H$3:$S$167,5,FALSE),0)</f>
        <v>5</v>
      </c>
      <c r="I115" s="91">
        <f>IFERROR(VLOOKUP($B115,[1]NUM7!$H$3:$S$167,6,FALSE),0)</f>
        <v>3</v>
      </c>
      <c r="J115" s="91">
        <f>IFERROR(VLOOKUP($B115,[1]NUM7!$H$3:$S$167,7,FALSE),0)</f>
        <v>5</v>
      </c>
      <c r="K115" s="91">
        <f>IFERROR(VLOOKUP($B115,[1]NUM7!$H$3:$S$167,8,FALSE),0)</f>
        <v>4</v>
      </c>
      <c r="L115" s="91">
        <f>IFERROR(VLOOKUP($B115,[1]NUM7!$H$3:$S$167,9,FALSE),0)</f>
        <v>1</v>
      </c>
      <c r="M115" s="91">
        <f>IFERROR(VLOOKUP($B115,[1]NUM7!$H$3:$S$167,10,FALSE),0)</f>
        <v>3</v>
      </c>
      <c r="N115" s="91">
        <f>IFERROR(VLOOKUP($B115,[1]NUM7!$H$3:$S$167,11,FALSE),0)</f>
        <v>5</v>
      </c>
      <c r="O115" s="91"/>
      <c r="Q115" s="13">
        <f t="shared" si="38"/>
        <v>34</v>
      </c>
    </row>
    <row r="116" spans="1:19" ht="15" thickBot="1" x14ac:dyDescent="0.25">
      <c r="A116" s="87" t="s">
        <v>146</v>
      </c>
      <c r="B116" s="165" t="s">
        <v>140</v>
      </c>
      <c r="C116" s="56"/>
      <c r="D116" s="75"/>
      <c r="E116" s="91">
        <f>IFERROR(VLOOKUP($B116,[1]NUM7!$H$3:$S$167,2,FALSE),0)</f>
        <v>2</v>
      </c>
      <c r="F116" s="91">
        <f>IFERROR(VLOOKUP($B116,[1]NUM7!$H$3:$S$167,3,FALSE),0)</f>
        <v>2</v>
      </c>
      <c r="G116" s="91">
        <f>IFERROR(VLOOKUP($B116,[1]NUM7!$H$3:$S$167,4,FALSE),0)</f>
        <v>8</v>
      </c>
      <c r="H116" s="91">
        <f>IFERROR(VLOOKUP($B116,[1]NUM7!$H$3:$S$167,5,FALSE),0)</f>
        <v>14</v>
      </c>
      <c r="I116" s="91">
        <f>IFERROR(VLOOKUP($B116,[1]NUM7!$H$3:$S$167,6,FALSE),0)</f>
        <v>9</v>
      </c>
      <c r="J116" s="91">
        <f>IFERROR(VLOOKUP($B116,[1]NUM7!$H$3:$S$167,7,FALSE),0)</f>
        <v>3</v>
      </c>
      <c r="K116" s="91">
        <f>IFERROR(VLOOKUP($B116,[1]NUM7!$H$3:$S$167,8,FALSE),0)</f>
        <v>5</v>
      </c>
      <c r="L116" s="91">
        <f>IFERROR(VLOOKUP($B116,[1]NUM7!$H$3:$S$167,9,FALSE),0)</f>
        <v>3</v>
      </c>
      <c r="M116" s="91">
        <f>IFERROR(VLOOKUP($B116,[1]NUM7!$H$3:$S$167,10,FALSE),0)</f>
        <v>11</v>
      </c>
      <c r="N116" s="91">
        <f>IFERROR(VLOOKUP($B116,[1]NUM7!$H$3:$S$167,11,FALSE),0)</f>
        <v>1</v>
      </c>
      <c r="O116" s="91"/>
      <c r="Q116" s="13">
        <f t="shared" si="38"/>
        <v>58</v>
      </c>
    </row>
    <row r="117" spans="1:19" ht="15" thickBot="1" x14ac:dyDescent="0.25">
      <c r="A117" s="87" t="s">
        <v>146</v>
      </c>
      <c r="B117" s="165" t="s">
        <v>141</v>
      </c>
      <c r="C117" s="56"/>
      <c r="D117" s="75"/>
      <c r="E117" s="91">
        <f>IFERROR(VLOOKUP($B117,[1]NUM7!$H$3:$S$167,2,FALSE),0)</f>
        <v>13</v>
      </c>
      <c r="F117" s="91">
        <f>IFERROR(VLOOKUP($B117,[1]NUM7!$H$3:$S$167,3,FALSE),0)</f>
        <v>19</v>
      </c>
      <c r="G117" s="91">
        <f>IFERROR(VLOOKUP($B117,[1]NUM7!$H$3:$S$167,4,FALSE),0)</f>
        <v>23</v>
      </c>
      <c r="H117" s="91">
        <f>IFERROR(VLOOKUP($B117,[1]NUM7!$H$3:$S$167,5,FALSE),0)</f>
        <v>10</v>
      </c>
      <c r="I117" s="91">
        <f>IFERROR(VLOOKUP($B117,[1]NUM7!$H$3:$S$167,6,FALSE),0)</f>
        <v>2</v>
      </c>
      <c r="J117" s="91">
        <f>IFERROR(VLOOKUP($B117,[1]NUM7!$H$3:$S$167,7,FALSE),0)</f>
        <v>1</v>
      </c>
      <c r="K117" s="91">
        <f>IFERROR(VLOOKUP($B117,[1]NUM7!$H$3:$S$167,8,FALSE),0)</f>
        <v>11</v>
      </c>
      <c r="L117" s="91">
        <f>IFERROR(VLOOKUP($B117,[1]NUM7!$H$3:$S$167,9,FALSE),0)</f>
        <v>6</v>
      </c>
      <c r="M117" s="91">
        <f>IFERROR(VLOOKUP($B117,[1]NUM7!$H$3:$S$167,10,FALSE),0)</f>
        <v>2</v>
      </c>
      <c r="N117" s="91">
        <f>IFERROR(VLOOKUP($B117,[1]NUM7!$H$3:$S$167,11,FALSE),0)</f>
        <v>0</v>
      </c>
      <c r="O117" s="91"/>
      <c r="Q117" s="13">
        <f t="shared" si="38"/>
        <v>87</v>
      </c>
    </row>
    <row r="118" spans="1:19" ht="15" thickBot="1" x14ac:dyDescent="0.25">
      <c r="A118" s="87" t="s">
        <v>146</v>
      </c>
      <c r="B118" s="165" t="s">
        <v>142</v>
      </c>
      <c r="C118" s="56"/>
      <c r="D118" s="75"/>
      <c r="E118" s="91">
        <f>IFERROR(VLOOKUP($B118,[1]NUM7!$H$3:$S$167,2,FALSE),0)</f>
        <v>5</v>
      </c>
      <c r="F118" s="91">
        <f>IFERROR(VLOOKUP($B118,[1]NUM7!$H$3:$S$167,3,FALSE),0)</f>
        <v>5</v>
      </c>
      <c r="G118" s="91">
        <f>IFERROR(VLOOKUP($B118,[1]NUM7!$H$3:$S$167,4,FALSE),0)</f>
        <v>5</v>
      </c>
      <c r="H118" s="91">
        <f>IFERROR(VLOOKUP($B118,[1]NUM7!$H$3:$S$167,5,FALSE),0)</f>
        <v>4</v>
      </c>
      <c r="I118" s="91">
        <f>IFERROR(VLOOKUP($B118,[1]NUM7!$H$3:$S$167,6,FALSE),0)</f>
        <v>13</v>
      </c>
      <c r="J118" s="91">
        <f>IFERROR(VLOOKUP($B118,[1]NUM7!$H$3:$S$167,7,FALSE),0)</f>
        <v>0</v>
      </c>
      <c r="K118" s="91">
        <f>IFERROR(VLOOKUP($B118,[1]NUM7!$H$3:$S$167,8,FALSE),0)</f>
        <v>7</v>
      </c>
      <c r="L118" s="91">
        <f>IFERROR(VLOOKUP($B118,[1]NUM7!$H$3:$S$167,9,FALSE),0)</f>
        <v>11</v>
      </c>
      <c r="M118" s="91">
        <f>IFERROR(VLOOKUP($B118,[1]NUM7!$H$3:$S$167,10,FALSE),0)</f>
        <v>6</v>
      </c>
      <c r="N118" s="91">
        <f>IFERROR(VLOOKUP($B118,[1]NUM7!$H$3:$S$167,11,FALSE),0)</f>
        <v>13</v>
      </c>
      <c r="O118" s="91"/>
      <c r="Q118" s="13">
        <f t="shared" si="38"/>
        <v>69</v>
      </c>
    </row>
    <row r="119" spans="1:19" ht="15" thickBot="1" x14ac:dyDescent="0.25">
      <c r="A119" s="87" t="s">
        <v>146</v>
      </c>
      <c r="B119" s="165" t="s">
        <v>143</v>
      </c>
      <c r="C119" s="56"/>
      <c r="D119" s="75"/>
      <c r="E119" s="91">
        <f>IFERROR(VLOOKUP($B119,[1]NUM7!$H$3:$S$167,2,FALSE),0)</f>
        <v>1</v>
      </c>
      <c r="F119" s="91">
        <f>IFERROR(VLOOKUP($B119,[1]NUM7!$H$3:$S$167,3,FALSE),0)</f>
        <v>5</v>
      </c>
      <c r="G119" s="91">
        <f>IFERROR(VLOOKUP($B119,[1]NUM7!$H$3:$S$167,4,FALSE),0)</f>
        <v>13</v>
      </c>
      <c r="H119" s="91">
        <f>IFERROR(VLOOKUP($B119,[1]NUM7!$H$3:$S$167,5,FALSE),0)</f>
        <v>6</v>
      </c>
      <c r="I119" s="91">
        <f>IFERROR(VLOOKUP($B119,[1]NUM7!$H$3:$S$167,6,FALSE),0)</f>
        <v>5</v>
      </c>
      <c r="J119" s="91">
        <f>IFERROR(VLOOKUP($B119,[1]NUM7!$H$3:$S$167,7,FALSE),0)</f>
        <v>4</v>
      </c>
      <c r="K119" s="91">
        <f>IFERROR(VLOOKUP($B119,[1]NUM7!$H$3:$S$167,8,FALSE),0)</f>
        <v>1</v>
      </c>
      <c r="L119" s="91">
        <f>IFERROR(VLOOKUP($B119,[1]NUM7!$H$3:$S$167,9,FALSE),0)</f>
        <v>4</v>
      </c>
      <c r="M119" s="91">
        <f>IFERROR(VLOOKUP($B119,[1]NUM7!$H$3:$S$167,10,FALSE),0)</f>
        <v>3</v>
      </c>
      <c r="N119" s="91">
        <f>IFERROR(VLOOKUP($B119,[1]NUM7!$H$3:$S$167,11,FALSE),0)</f>
        <v>5</v>
      </c>
      <c r="O119" s="91"/>
      <c r="Q119" s="13">
        <f t="shared" si="38"/>
        <v>47</v>
      </c>
    </row>
    <row r="120" spans="1:19" ht="15" thickBot="1" x14ac:dyDescent="0.25">
      <c r="A120" s="87" t="s">
        <v>146</v>
      </c>
      <c r="B120" s="165" t="s">
        <v>144</v>
      </c>
      <c r="C120" s="56"/>
      <c r="D120" s="75"/>
      <c r="E120" s="91">
        <f>IFERROR(VLOOKUP($B120,[1]NUM7!$H$3:$S$167,2,FALSE),0)</f>
        <v>9</v>
      </c>
      <c r="F120" s="91">
        <f>IFERROR(VLOOKUP($B120,[1]NUM7!$H$3:$S$167,3,FALSE),0)</f>
        <v>6</v>
      </c>
      <c r="G120" s="91">
        <f>IFERROR(VLOOKUP($B120,[1]NUM7!$H$3:$S$167,4,FALSE),0)</f>
        <v>2</v>
      </c>
      <c r="H120" s="91">
        <f>IFERROR(VLOOKUP($B120,[1]NUM7!$H$3:$S$167,5,FALSE),0)</f>
        <v>0</v>
      </c>
      <c r="I120" s="91">
        <f>IFERROR(VLOOKUP($B120,[1]NUM7!$H$3:$S$167,6,FALSE),0)</f>
        <v>2</v>
      </c>
      <c r="J120" s="91">
        <f>IFERROR(VLOOKUP($B120,[1]NUM7!$H$3:$S$167,7,FALSE),0)</f>
        <v>0</v>
      </c>
      <c r="K120" s="91">
        <f>IFERROR(VLOOKUP($B120,[1]NUM7!$H$3:$S$167,8,FALSE),0)</f>
        <v>9</v>
      </c>
      <c r="L120" s="91">
        <f>IFERROR(VLOOKUP($B120,[1]NUM7!$H$3:$S$167,9,FALSE),0)</f>
        <v>1</v>
      </c>
      <c r="M120" s="91">
        <f>IFERROR(VLOOKUP($B120,[1]NUM7!$H$3:$S$167,10,FALSE),0)</f>
        <v>0</v>
      </c>
      <c r="N120" s="91">
        <f>IFERROR(VLOOKUP($B120,[1]NUM7!$H$3:$S$167,11,FALSE),0)</f>
        <v>0</v>
      </c>
      <c r="O120" s="91"/>
      <c r="Q120" s="13">
        <f t="shared" si="38"/>
        <v>29</v>
      </c>
    </row>
    <row r="121" spans="1:19" ht="15" thickBot="1" x14ac:dyDescent="0.25">
      <c r="A121" s="87" t="s">
        <v>146</v>
      </c>
      <c r="B121" s="165" t="s">
        <v>145</v>
      </c>
      <c r="C121" s="56"/>
      <c r="D121" s="75"/>
      <c r="E121" s="91">
        <f>IFERROR(VLOOKUP($B121,[1]NUM7!$H$3:$S$167,2,FALSE),0)</f>
        <v>2</v>
      </c>
      <c r="F121" s="91">
        <f>IFERROR(VLOOKUP($B121,[1]NUM7!$H$3:$S$167,3,FALSE),0)</f>
        <v>8</v>
      </c>
      <c r="G121" s="91">
        <f>IFERROR(VLOOKUP($B121,[1]NUM7!$H$3:$S$167,4,FALSE),0)</f>
        <v>5</v>
      </c>
      <c r="H121" s="91">
        <f>IFERROR(VLOOKUP($B121,[1]NUM7!$H$3:$S$167,5,FALSE),0)</f>
        <v>10</v>
      </c>
      <c r="I121" s="91">
        <f>IFERROR(VLOOKUP($B121,[1]NUM7!$H$3:$S$167,6,FALSE),0)</f>
        <v>1</v>
      </c>
      <c r="J121" s="91">
        <f>IFERROR(VLOOKUP($B121,[1]NUM7!$H$3:$S$167,7,FALSE),0)</f>
        <v>14</v>
      </c>
      <c r="K121" s="91">
        <f>IFERROR(VLOOKUP($B121,[1]NUM7!$H$3:$S$167,8,FALSE),0)</f>
        <v>24</v>
      </c>
      <c r="L121" s="91">
        <f>IFERROR(VLOOKUP($B121,[1]NUM7!$H$3:$S$167,9,FALSE),0)</f>
        <v>2</v>
      </c>
      <c r="M121" s="91">
        <f>IFERROR(VLOOKUP($B121,[1]NUM7!$H$3:$S$167,10,FALSE),0)</f>
        <v>11</v>
      </c>
      <c r="N121" s="91">
        <f>IFERROR(VLOOKUP($B121,[1]NUM7!$H$3:$S$167,11,FALSE),0)</f>
        <v>0</v>
      </c>
      <c r="O121" s="91"/>
      <c r="Q121" s="13">
        <f t="shared" si="38"/>
        <v>77</v>
      </c>
    </row>
    <row r="122" spans="1:19" s="58" customFormat="1" ht="15" thickBot="1" x14ac:dyDescent="0.25">
      <c r="A122" s="333" t="s">
        <v>181</v>
      </c>
      <c r="B122" s="334"/>
      <c r="C122" s="250">
        <f>+D122/Metas!K86</f>
        <v>1.0196296332468278</v>
      </c>
      <c r="D122" s="16">
        <f>+Q122/R122</f>
        <v>0.44389027431421446</v>
      </c>
      <c r="E122" s="10">
        <f>SUM(E110:E121)</f>
        <v>61</v>
      </c>
      <c r="F122" s="10">
        <f t="shared" ref="F122:H122" si="39">SUM(F110:F121)</f>
        <v>86</v>
      </c>
      <c r="G122" s="10">
        <f t="shared" si="39"/>
        <v>97</v>
      </c>
      <c r="H122" s="10">
        <f t="shared" si="39"/>
        <v>107</v>
      </c>
      <c r="I122" s="10">
        <f t="shared" ref="I122:J122" si="40">SUM(I110:I121)</f>
        <v>89</v>
      </c>
      <c r="J122" s="10">
        <f t="shared" si="40"/>
        <v>69</v>
      </c>
      <c r="K122" s="10">
        <f t="shared" ref="K122:Q122" si="41">SUM(K110:K121)</f>
        <v>123</v>
      </c>
      <c r="L122" s="10">
        <f t="shared" si="41"/>
        <v>98</v>
      </c>
      <c r="M122" s="10">
        <f t="shared" si="41"/>
        <v>103</v>
      </c>
      <c r="N122" s="10">
        <f t="shared" ref="N122" si="42">SUM(N110:N121)</f>
        <v>57</v>
      </c>
      <c r="O122" s="10">
        <f t="shared" si="41"/>
        <v>0</v>
      </c>
      <c r="P122" s="10">
        <f t="shared" si="41"/>
        <v>0</v>
      </c>
      <c r="Q122" s="10">
        <f t="shared" si="41"/>
        <v>890</v>
      </c>
      <c r="R122" s="340">
        <v>2005</v>
      </c>
      <c r="S122" s="341"/>
    </row>
    <row r="123" spans="1:19" ht="15" thickBot="1" x14ac:dyDescent="0.25">
      <c r="A123" s="87" t="s">
        <v>160</v>
      </c>
      <c r="B123" s="165" t="s">
        <v>147</v>
      </c>
      <c r="C123" s="56"/>
      <c r="D123" s="75"/>
      <c r="E123" s="91">
        <f>IFERROR(VLOOKUP($B123,[1]NUM7!$H$3:$S$167,2,FALSE),0)</f>
        <v>22</v>
      </c>
      <c r="F123" s="91">
        <f>IFERROR(VLOOKUP($B123,[1]NUM7!$H$3:$S$167,3,FALSE),0)</f>
        <v>45</v>
      </c>
      <c r="G123" s="91">
        <f>IFERROR(VLOOKUP($B123,[1]NUM7!$H$3:$S$167,4,FALSE),0)</f>
        <v>39</v>
      </c>
      <c r="H123" s="91">
        <f>IFERROR(VLOOKUP($B123,[1]NUM7!$H$3:$S$167,5,FALSE),0)</f>
        <v>40</v>
      </c>
      <c r="I123" s="91">
        <f>IFERROR(VLOOKUP($B123,[1]NUM7!$H$3:$S$167,6,FALSE),0)</f>
        <v>54</v>
      </c>
      <c r="J123" s="91">
        <f>IFERROR(VLOOKUP($B123,[1]NUM7!$H$3:$S$167,7,FALSE),0)</f>
        <v>37</v>
      </c>
      <c r="K123" s="91">
        <f>IFERROR(VLOOKUP($B123,[1]NUM7!$H$3:$S$167,8,FALSE),0)</f>
        <v>65</v>
      </c>
      <c r="L123" s="91">
        <f>IFERROR(VLOOKUP($B123,[1]NUM7!$H$3:$S$167,9,FALSE),0)</f>
        <v>67</v>
      </c>
      <c r="M123" s="91">
        <f>IFERROR(VLOOKUP($B123,[1]NUM7!$H$3:$S$167,10,FALSE),0)</f>
        <v>65</v>
      </c>
      <c r="N123" s="91">
        <f>IFERROR(VLOOKUP($B123,[1]NUM7!$H$3:$S$167,11,FALSE),0)</f>
        <v>85</v>
      </c>
      <c r="O123" s="91"/>
      <c r="Q123" s="13">
        <f t="shared" ref="Q123:Q135" si="43">SUM(E123:P123)</f>
        <v>519</v>
      </c>
    </row>
    <row r="124" spans="1:19" ht="15" thickBot="1" x14ac:dyDescent="0.25">
      <c r="A124" s="87" t="s">
        <v>160</v>
      </c>
      <c r="B124" s="165" t="s">
        <v>148</v>
      </c>
      <c r="C124" s="56"/>
      <c r="D124" s="75"/>
      <c r="E124" s="91">
        <f>IFERROR(VLOOKUP($B124,[1]NUM7!$H$3:$S$167,2,FALSE),0)</f>
        <v>20</v>
      </c>
      <c r="F124" s="91">
        <f>IFERROR(VLOOKUP($B124,[1]NUM7!$H$3:$S$167,3,FALSE),0)</f>
        <v>17</v>
      </c>
      <c r="G124" s="91">
        <f>IFERROR(VLOOKUP($B124,[1]NUM7!$H$3:$S$167,4,FALSE),0)</f>
        <v>15</v>
      </c>
      <c r="H124" s="91">
        <f>IFERROR(VLOOKUP($B124,[1]NUM7!$H$3:$S$167,5,FALSE),0)</f>
        <v>9</v>
      </c>
      <c r="I124" s="91">
        <f>IFERROR(VLOOKUP($B124,[1]NUM7!$H$3:$S$167,6,FALSE),0)</f>
        <v>10</v>
      </c>
      <c r="J124" s="91">
        <f>IFERROR(VLOOKUP($B124,[1]NUM7!$H$3:$S$167,7,FALSE),0)</f>
        <v>28</v>
      </c>
      <c r="K124" s="91">
        <f>IFERROR(VLOOKUP($B124,[1]NUM7!$H$3:$S$167,8,FALSE),0)</f>
        <v>64</v>
      </c>
      <c r="L124" s="91">
        <f>IFERROR(VLOOKUP($B124,[1]NUM7!$H$3:$S$167,9,FALSE),0)</f>
        <v>30</v>
      </c>
      <c r="M124" s="91">
        <f>IFERROR(VLOOKUP($B124,[1]NUM7!$H$3:$S$167,10,FALSE),0)</f>
        <v>47</v>
      </c>
      <c r="N124" s="91">
        <f>IFERROR(VLOOKUP($B124,[1]NUM7!$H$3:$S$167,11,FALSE),0)</f>
        <v>53</v>
      </c>
      <c r="O124" s="91"/>
      <c r="Q124" s="13">
        <f t="shared" si="43"/>
        <v>293</v>
      </c>
    </row>
    <row r="125" spans="1:19" ht="15" thickBot="1" x14ac:dyDescent="0.25">
      <c r="A125" s="87" t="s">
        <v>160</v>
      </c>
      <c r="B125" s="165" t="s">
        <v>149</v>
      </c>
      <c r="C125" s="56"/>
      <c r="D125" s="75"/>
      <c r="E125" s="91">
        <f>IFERROR(VLOOKUP($B125,[1]NUM7!$H$3:$S$167,2,FALSE),0)</f>
        <v>16</v>
      </c>
      <c r="F125" s="91">
        <f>IFERROR(VLOOKUP($B125,[1]NUM7!$H$3:$S$167,3,FALSE),0)</f>
        <v>4</v>
      </c>
      <c r="G125" s="91">
        <f>IFERROR(VLOOKUP($B125,[1]NUM7!$H$3:$S$167,4,FALSE),0)</f>
        <v>19</v>
      </c>
      <c r="H125" s="91">
        <f>IFERROR(VLOOKUP($B125,[1]NUM7!$H$3:$S$167,5,FALSE),0)</f>
        <v>6</v>
      </c>
      <c r="I125" s="91">
        <f>IFERROR(VLOOKUP($B125,[1]NUM7!$H$3:$S$167,6,FALSE),0)</f>
        <v>15</v>
      </c>
      <c r="J125" s="91">
        <f>IFERROR(VLOOKUP($B125,[1]NUM7!$H$3:$S$167,7,FALSE),0)</f>
        <v>12</v>
      </c>
      <c r="K125" s="91">
        <f>IFERROR(VLOOKUP($B125,[1]NUM7!$H$3:$S$167,8,FALSE),0)</f>
        <v>13</v>
      </c>
      <c r="L125" s="91">
        <f>IFERROR(VLOOKUP($B125,[1]NUM7!$H$3:$S$167,9,FALSE),0)</f>
        <v>29</v>
      </c>
      <c r="M125" s="91">
        <f>IFERROR(VLOOKUP($B125,[1]NUM7!$H$3:$S$167,10,FALSE),0)</f>
        <v>41</v>
      </c>
      <c r="N125" s="91">
        <f>IFERROR(VLOOKUP($B125,[1]NUM7!$H$3:$S$167,11,FALSE),0)</f>
        <v>28</v>
      </c>
      <c r="O125" s="91"/>
      <c r="Q125" s="13">
        <f t="shared" si="43"/>
        <v>183</v>
      </c>
    </row>
    <row r="126" spans="1:19" ht="15" thickBot="1" x14ac:dyDescent="0.25">
      <c r="A126" s="87" t="s">
        <v>160</v>
      </c>
      <c r="B126" s="165" t="s">
        <v>150</v>
      </c>
      <c r="C126" s="56"/>
      <c r="D126" s="75"/>
      <c r="E126" s="91">
        <f>IFERROR(VLOOKUP($B126,[1]NUM7!$H$3:$S$167,2,FALSE),0)</f>
        <v>43</v>
      </c>
      <c r="F126" s="91">
        <f>IFERROR(VLOOKUP($B126,[1]NUM7!$H$3:$S$167,3,FALSE),0)</f>
        <v>60</v>
      </c>
      <c r="G126" s="91">
        <f>IFERROR(VLOOKUP($B126,[1]NUM7!$H$3:$S$167,4,FALSE),0)</f>
        <v>59</v>
      </c>
      <c r="H126" s="91">
        <f>IFERROR(VLOOKUP($B126,[1]NUM7!$H$3:$S$167,5,FALSE),0)</f>
        <v>41</v>
      </c>
      <c r="I126" s="91">
        <f>IFERROR(VLOOKUP($B126,[1]NUM7!$H$3:$S$167,6,FALSE),0)</f>
        <v>46</v>
      </c>
      <c r="J126" s="91">
        <f>IFERROR(VLOOKUP($B126,[1]NUM7!$H$3:$S$167,7,FALSE),0)</f>
        <v>61</v>
      </c>
      <c r="K126" s="91">
        <f>IFERROR(VLOOKUP($B126,[1]NUM7!$H$3:$S$167,8,FALSE),0)</f>
        <v>74</v>
      </c>
      <c r="L126" s="91">
        <f>IFERROR(VLOOKUP($B126,[1]NUM7!$H$3:$S$167,9,FALSE),0)</f>
        <v>60</v>
      </c>
      <c r="M126" s="91">
        <f>IFERROR(VLOOKUP($B126,[1]NUM7!$H$3:$S$167,10,FALSE),0)</f>
        <v>61</v>
      </c>
      <c r="N126" s="91">
        <f>IFERROR(VLOOKUP($B126,[1]NUM7!$H$3:$S$167,11,FALSE),0)</f>
        <v>76</v>
      </c>
      <c r="O126" s="91"/>
      <c r="Q126" s="13">
        <f t="shared" si="43"/>
        <v>581</v>
      </c>
    </row>
    <row r="127" spans="1:19" ht="15" thickBot="1" x14ac:dyDescent="0.25">
      <c r="A127" s="87" t="s">
        <v>160</v>
      </c>
      <c r="B127" s="165" t="s">
        <v>151</v>
      </c>
      <c r="C127" s="56"/>
      <c r="D127" s="75"/>
      <c r="E127" s="91">
        <f>IFERROR(VLOOKUP($B127,[1]NUM7!$H$3:$S$167,2,FALSE),0)</f>
        <v>0</v>
      </c>
      <c r="F127" s="91">
        <f>IFERROR(VLOOKUP($B127,[1]NUM7!$H$3:$S$167,3,FALSE),0)</f>
        <v>0</v>
      </c>
      <c r="G127" s="91">
        <f>IFERROR(VLOOKUP($B127,[1]NUM7!$H$3:$S$167,4,FALSE),0)</f>
        <v>7</v>
      </c>
      <c r="H127" s="91">
        <f>IFERROR(VLOOKUP($B127,[1]NUM7!$H$3:$S$167,5,FALSE),0)</f>
        <v>4</v>
      </c>
      <c r="I127" s="91">
        <f>IFERROR(VLOOKUP($B127,[1]NUM7!$H$3:$S$167,6,FALSE),0)</f>
        <v>1</v>
      </c>
      <c r="J127" s="91">
        <f>IFERROR(VLOOKUP($B127,[1]NUM7!$H$3:$S$167,7,FALSE),0)</f>
        <v>0</v>
      </c>
      <c r="K127" s="91">
        <f>IFERROR(VLOOKUP($B127,[1]NUM7!$H$3:$S$167,8,FALSE),0)</f>
        <v>2</v>
      </c>
      <c r="L127" s="91">
        <f>IFERROR(VLOOKUP($B127,[1]NUM7!$H$3:$S$167,9,FALSE),0)</f>
        <v>3</v>
      </c>
      <c r="M127" s="91">
        <f>IFERROR(VLOOKUP($B127,[1]NUM7!$H$3:$S$167,10,FALSE),0)</f>
        <v>2</v>
      </c>
      <c r="N127" s="91">
        <f>IFERROR(VLOOKUP($B127,[1]NUM7!$H$3:$S$167,11,FALSE),0)</f>
        <v>2</v>
      </c>
      <c r="O127" s="91"/>
      <c r="Q127" s="13">
        <f t="shared" si="43"/>
        <v>21</v>
      </c>
    </row>
    <row r="128" spans="1:19" ht="15" thickBot="1" x14ac:dyDescent="0.25">
      <c r="A128" s="87" t="s">
        <v>160</v>
      </c>
      <c r="B128" s="165" t="s">
        <v>152</v>
      </c>
      <c r="C128" s="56"/>
      <c r="D128" s="75"/>
      <c r="E128" s="91">
        <f>IFERROR(VLOOKUP($B128,[1]NUM7!$H$3:$S$167,2,FALSE),0)</f>
        <v>0</v>
      </c>
      <c r="F128" s="91">
        <f>IFERROR(VLOOKUP($B128,[1]NUM7!$H$3:$S$167,3,FALSE),0)</f>
        <v>0</v>
      </c>
      <c r="G128" s="91">
        <f>IFERROR(VLOOKUP($B128,[1]NUM7!$H$3:$S$167,4,FALSE),0)</f>
        <v>5</v>
      </c>
      <c r="H128" s="91">
        <f>IFERROR(VLOOKUP($B128,[1]NUM7!$H$3:$S$167,5,FALSE),0)</f>
        <v>2</v>
      </c>
      <c r="I128" s="91">
        <f>IFERROR(VLOOKUP($B128,[1]NUM7!$H$3:$S$167,6,FALSE),0)</f>
        <v>3</v>
      </c>
      <c r="J128" s="91">
        <f>IFERROR(VLOOKUP($B128,[1]NUM7!$H$3:$S$167,7,FALSE),0)</f>
        <v>14</v>
      </c>
      <c r="K128" s="91">
        <f>IFERROR(VLOOKUP($B128,[1]NUM7!$H$3:$S$167,8,FALSE),0)</f>
        <v>2</v>
      </c>
      <c r="L128" s="91">
        <f>IFERROR(VLOOKUP($B128,[1]NUM7!$H$3:$S$167,9,FALSE),0)</f>
        <v>1</v>
      </c>
      <c r="M128" s="91">
        <f>IFERROR(VLOOKUP($B128,[1]NUM7!$H$3:$S$167,10,FALSE),0)</f>
        <v>1</v>
      </c>
      <c r="N128" s="91">
        <f>IFERROR(VLOOKUP($B128,[1]NUM7!$H$3:$S$167,11,FALSE),0)</f>
        <v>0</v>
      </c>
      <c r="O128" s="91"/>
      <c r="Q128" s="13">
        <f t="shared" si="43"/>
        <v>28</v>
      </c>
    </row>
    <row r="129" spans="1:22" ht="15" thickBot="1" x14ac:dyDescent="0.25">
      <c r="A129" s="87" t="s">
        <v>160</v>
      </c>
      <c r="B129" s="165" t="s">
        <v>153</v>
      </c>
      <c r="C129" s="56"/>
      <c r="D129" s="75"/>
      <c r="E129" s="91">
        <f>IFERROR(VLOOKUP($B129,[1]NUM7!$H$3:$S$167,2,FALSE),0)</f>
        <v>9</v>
      </c>
      <c r="F129" s="91">
        <f>IFERROR(VLOOKUP($B129,[1]NUM7!$H$3:$S$167,3,FALSE),0)</f>
        <v>3</v>
      </c>
      <c r="G129" s="91">
        <f>IFERROR(VLOOKUP($B129,[1]NUM7!$H$3:$S$167,4,FALSE),0)</f>
        <v>3</v>
      </c>
      <c r="H129" s="91">
        <f>IFERROR(VLOOKUP($B129,[1]NUM7!$H$3:$S$167,5,FALSE),0)</f>
        <v>4</v>
      </c>
      <c r="I129" s="91">
        <f>IFERROR(VLOOKUP($B129,[1]NUM7!$H$3:$S$167,6,FALSE),0)</f>
        <v>3</v>
      </c>
      <c r="J129" s="91">
        <f>IFERROR(VLOOKUP($B129,[1]NUM7!$H$3:$S$167,7,FALSE),0)</f>
        <v>8</v>
      </c>
      <c r="K129" s="91">
        <f>IFERROR(VLOOKUP($B129,[1]NUM7!$H$3:$S$167,8,FALSE),0)</f>
        <v>3</v>
      </c>
      <c r="L129" s="91">
        <f>IFERROR(VLOOKUP($B129,[1]NUM7!$H$3:$S$167,9,FALSE),0)</f>
        <v>0</v>
      </c>
      <c r="M129" s="91">
        <f>IFERROR(VLOOKUP($B129,[1]NUM7!$H$3:$S$167,10,FALSE),0)</f>
        <v>3</v>
      </c>
      <c r="N129" s="91">
        <f>IFERROR(VLOOKUP($B129,[1]NUM7!$H$3:$S$167,11,FALSE),0)</f>
        <v>0</v>
      </c>
      <c r="O129" s="91"/>
      <c r="Q129" s="13">
        <f t="shared" si="43"/>
        <v>36</v>
      </c>
    </row>
    <row r="130" spans="1:22" ht="15" thickBot="1" x14ac:dyDescent="0.25">
      <c r="A130" s="87" t="s">
        <v>160</v>
      </c>
      <c r="B130" s="165" t="s">
        <v>154</v>
      </c>
      <c r="C130" s="56"/>
      <c r="D130" s="75"/>
      <c r="E130" s="91">
        <f>IFERROR(VLOOKUP($B130,[1]NUM7!$H$3:$S$167,2,FALSE),0)</f>
        <v>0</v>
      </c>
      <c r="F130" s="91">
        <f>IFERROR(VLOOKUP($B130,[1]NUM7!$H$3:$S$167,3,FALSE),0)</f>
        <v>4</v>
      </c>
      <c r="G130" s="91">
        <f>IFERROR(VLOOKUP($B130,[1]NUM7!$H$3:$S$167,4,FALSE),0)</f>
        <v>5</v>
      </c>
      <c r="H130" s="91">
        <f>IFERROR(VLOOKUP($B130,[1]NUM7!$H$3:$S$167,5,FALSE),0)</f>
        <v>3</v>
      </c>
      <c r="I130" s="91">
        <f>IFERROR(VLOOKUP($B130,[1]NUM7!$H$3:$S$167,6,FALSE),0)</f>
        <v>0</v>
      </c>
      <c r="J130" s="91">
        <f>IFERROR(VLOOKUP($B130,[1]NUM7!$H$3:$S$167,7,FALSE),0)</f>
        <v>3</v>
      </c>
      <c r="K130" s="91">
        <f>IFERROR(VLOOKUP($B130,[1]NUM7!$H$3:$S$167,8,FALSE),0)</f>
        <v>2</v>
      </c>
      <c r="L130" s="91">
        <f>IFERROR(VLOOKUP($B130,[1]NUM7!$H$3:$S$167,9,FALSE),0)</f>
        <v>2</v>
      </c>
      <c r="M130" s="91">
        <f>IFERROR(VLOOKUP($B130,[1]NUM7!$H$3:$S$167,10,FALSE),0)</f>
        <v>1</v>
      </c>
      <c r="N130" s="91">
        <f>IFERROR(VLOOKUP($B130,[1]NUM7!$H$3:$S$167,11,FALSE),0)</f>
        <v>3</v>
      </c>
      <c r="O130" s="91"/>
      <c r="Q130" s="13">
        <f t="shared" si="43"/>
        <v>23</v>
      </c>
      <c r="V130" s="62"/>
    </row>
    <row r="131" spans="1:22" ht="15" thickBot="1" x14ac:dyDescent="0.25">
      <c r="A131" s="87" t="s">
        <v>160</v>
      </c>
      <c r="B131" s="165" t="s">
        <v>155</v>
      </c>
      <c r="C131" s="56"/>
      <c r="D131" s="75"/>
      <c r="E131" s="91">
        <f>IFERROR(VLOOKUP($B131,[1]NUM7!$H$3:$S$167,2,FALSE),0)</f>
        <v>8</v>
      </c>
      <c r="F131" s="91">
        <f>IFERROR(VLOOKUP($B131,[1]NUM7!$H$3:$S$167,3,FALSE),0)</f>
        <v>0</v>
      </c>
      <c r="G131" s="91">
        <f>IFERROR(VLOOKUP($B131,[1]NUM7!$H$3:$S$167,4,FALSE),0)</f>
        <v>9</v>
      </c>
      <c r="H131" s="91">
        <f>IFERROR(VLOOKUP($B131,[1]NUM7!$H$3:$S$167,5,FALSE),0)</f>
        <v>2</v>
      </c>
      <c r="I131" s="91">
        <f>IFERROR(VLOOKUP($B131,[1]NUM7!$H$3:$S$167,6,FALSE),0)</f>
        <v>2</v>
      </c>
      <c r="J131" s="91">
        <f>IFERROR(VLOOKUP($B131,[1]NUM7!$H$3:$S$167,7,FALSE),0)</f>
        <v>3</v>
      </c>
      <c r="K131" s="91">
        <f>IFERROR(VLOOKUP($B131,[1]NUM7!$H$3:$S$167,8,FALSE),0)</f>
        <v>4</v>
      </c>
      <c r="L131" s="91">
        <f>IFERROR(VLOOKUP($B131,[1]NUM7!$H$3:$S$167,9,FALSE),0)</f>
        <v>5</v>
      </c>
      <c r="M131" s="91">
        <f>IFERROR(VLOOKUP($B131,[1]NUM7!$H$3:$S$167,10,FALSE),0)</f>
        <v>15</v>
      </c>
      <c r="N131" s="91">
        <f>IFERROR(VLOOKUP($B131,[1]NUM7!$H$3:$S$167,11,FALSE),0)</f>
        <v>9</v>
      </c>
      <c r="O131" s="91"/>
      <c r="Q131" s="13">
        <f t="shared" si="43"/>
        <v>57</v>
      </c>
    </row>
    <row r="132" spans="1:22" ht="15" thickBot="1" x14ac:dyDescent="0.25">
      <c r="A132" s="87" t="s">
        <v>160</v>
      </c>
      <c r="B132" s="165" t="s">
        <v>156</v>
      </c>
      <c r="C132" s="56"/>
      <c r="D132" s="75"/>
      <c r="E132" s="91">
        <f>IFERROR(VLOOKUP($B132,[1]NUM7!$H$3:$S$167,2,FALSE),0)</f>
        <v>1</v>
      </c>
      <c r="F132" s="91">
        <f>IFERROR(VLOOKUP($B132,[1]NUM7!$H$3:$S$167,3,FALSE),0)</f>
        <v>0</v>
      </c>
      <c r="G132" s="91">
        <f>IFERROR(VLOOKUP($B132,[1]NUM7!$H$3:$S$167,4,FALSE),0)</f>
        <v>12</v>
      </c>
      <c r="H132" s="91">
        <f>IFERROR(VLOOKUP($B132,[1]NUM7!$H$3:$S$167,5,FALSE),0)</f>
        <v>1</v>
      </c>
      <c r="I132" s="91">
        <f>IFERROR(VLOOKUP($B132,[1]NUM7!$H$3:$S$167,6,FALSE),0)</f>
        <v>0</v>
      </c>
      <c r="J132" s="91">
        <f>IFERROR(VLOOKUP($B132,[1]NUM7!$H$3:$S$167,7,FALSE),0)</f>
        <v>11</v>
      </c>
      <c r="K132" s="91">
        <f>IFERROR(VLOOKUP($B132,[1]NUM7!$H$3:$S$167,8,FALSE),0)</f>
        <v>3</v>
      </c>
      <c r="L132" s="91">
        <f>IFERROR(VLOOKUP($B132,[1]NUM7!$H$3:$S$167,9,FALSE),0)</f>
        <v>0</v>
      </c>
      <c r="M132" s="91">
        <f>IFERROR(VLOOKUP($B132,[1]NUM7!$H$3:$S$167,10,FALSE),0)</f>
        <v>0</v>
      </c>
      <c r="N132" s="91">
        <f>IFERROR(VLOOKUP($B132,[1]NUM7!$H$3:$S$167,11,FALSE),0)</f>
        <v>0</v>
      </c>
      <c r="O132" s="91"/>
      <c r="Q132" s="13">
        <f t="shared" si="43"/>
        <v>28</v>
      </c>
    </row>
    <row r="133" spans="1:22" ht="15" thickBot="1" x14ac:dyDescent="0.25">
      <c r="A133" s="87" t="s">
        <v>160</v>
      </c>
      <c r="B133" s="165" t="s">
        <v>157</v>
      </c>
      <c r="C133" s="56"/>
      <c r="D133" s="75"/>
      <c r="E133" s="91">
        <f>IFERROR(VLOOKUP($B133,[1]NUM7!$H$3:$S$167,2,FALSE),0)</f>
        <v>6</v>
      </c>
      <c r="F133" s="91">
        <f>IFERROR(VLOOKUP($B133,[1]NUM7!$H$3:$S$167,3,FALSE),0)</f>
        <v>6</v>
      </c>
      <c r="G133" s="91">
        <f>IFERROR(VLOOKUP($B133,[1]NUM7!$H$3:$S$167,4,FALSE),0)</f>
        <v>19</v>
      </c>
      <c r="H133" s="91">
        <f>IFERROR(VLOOKUP($B133,[1]NUM7!$H$3:$S$167,5,FALSE),0)</f>
        <v>3</v>
      </c>
      <c r="I133" s="91">
        <f>IFERROR(VLOOKUP($B133,[1]NUM7!$H$3:$S$167,6,FALSE),0)</f>
        <v>16</v>
      </c>
      <c r="J133" s="91">
        <f>IFERROR(VLOOKUP($B133,[1]NUM7!$H$3:$S$167,7,FALSE),0)</f>
        <v>2</v>
      </c>
      <c r="K133" s="91">
        <f>IFERROR(VLOOKUP($B133,[1]NUM7!$H$3:$S$167,8,FALSE),0)</f>
        <v>3</v>
      </c>
      <c r="L133" s="91">
        <f>IFERROR(VLOOKUP($B133,[1]NUM7!$H$3:$S$167,9,FALSE),0)</f>
        <v>4</v>
      </c>
      <c r="M133" s="91">
        <f>IFERROR(VLOOKUP($B133,[1]NUM7!$H$3:$S$167,10,FALSE),0)</f>
        <v>6</v>
      </c>
      <c r="N133" s="91">
        <f>IFERROR(VLOOKUP($B133,[1]NUM7!$H$3:$S$167,11,FALSE),0)</f>
        <v>8</v>
      </c>
      <c r="O133" s="91"/>
      <c r="Q133" s="13">
        <f t="shared" si="43"/>
        <v>73</v>
      </c>
    </row>
    <row r="134" spans="1:22" ht="15" thickBot="1" x14ac:dyDescent="0.25">
      <c r="A134" s="87" t="s">
        <v>160</v>
      </c>
      <c r="B134" s="165" t="s">
        <v>158</v>
      </c>
      <c r="C134" s="56"/>
      <c r="D134" s="75"/>
      <c r="E134" s="91">
        <f>IFERROR(VLOOKUP($B134,[1]NUM7!$H$3:$S$167,2,FALSE),0)</f>
        <v>6</v>
      </c>
      <c r="F134" s="91">
        <f>IFERROR(VLOOKUP($B134,[1]NUM7!$H$3:$S$167,3,FALSE),0)</f>
        <v>5</v>
      </c>
      <c r="G134" s="91">
        <f>IFERROR(VLOOKUP($B134,[1]NUM7!$H$3:$S$167,4,FALSE),0)</f>
        <v>8</v>
      </c>
      <c r="H134" s="91">
        <f>IFERROR(VLOOKUP($B134,[1]NUM7!$H$3:$S$167,5,FALSE),0)</f>
        <v>1</v>
      </c>
      <c r="I134" s="91">
        <f>IFERROR(VLOOKUP($B134,[1]NUM7!$H$3:$S$167,6,FALSE),0)</f>
        <v>0</v>
      </c>
      <c r="J134" s="91">
        <f>IFERROR(VLOOKUP($B134,[1]NUM7!$H$3:$S$167,7,FALSE),0)</f>
        <v>0</v>
      </c>
      <c r="K134" s="91">
        <f>IFERROR(VLOOKUP($B134,[1]NUM7!$H$3:$S$167,8,FALSE),0)</f>
        <v>5</v>
      </c>
      <c r="L134" s="91">
        <f>IFERROR(VLOOKUP($B134,[1]NUM7!$H$3:$S$167,9,FALSE),0)</f>
        <v>2</v>
      </c>
      <c r="M134" s="91">
        <f>IFERROR(VLOOKUP($B134,[1]NUM7!$H$3:$S$167,10,FALSE),0)</f>
        <v>3</v>
      </c>
      <c r="N134" s="91">
        <f>IFERROR(VLOOKUP($B134,[1]NUM7!$H$3:$S$167,11,FALSE),0)</f>
        <v>1</v>
      </c>
      <c r="O134" s="91"/>
      <c r="Q134" s="13">
        <f t="shared" si="43"/>
        <v>31</v>
      </c>
    </row>
    <row r="135" spans="1:22" ht="15" thickBot="1" x14ac:dyDescent="0.25">
      <c r="A135" s="87" t="s">
        <v>160</v>
      </c>
      <c r="B135" s="165" t="s">
        <v>159</v>
      </c>
      <c r="C135" s="56"/>
      <c r="D135" s="75"/>
      <c r="E135" s="91">
        <f>IFERROR(VLOOKUP($B135,[1]NUM7!$H$3:$S$167,2,FALSE),0)</f>
        <v>1</v>
      </c>
      <c r="F135" s="91">
        <f>IFERROR(VLOOKUP($B135,[1]NUM7!$H$3:$S$167,3,FALSE),0)</f>
        <v>3</v>
      </c>
      <c r="G135" s="91">
        <f>IFERROR(VLOOKUP($B135,[1]NUM7!$H$3:$S$167,4,FALSE),0)</f>
        <v>12</v>
      </c>
      <c r="H135" s="91">
        <f>IFERROR(VLOOKUP($B135,[1]NUM7!$H$3:$S$167,5,FALSE),0)</f>
        <v>0</v>
      </c>
      <c r="I135" s="91">
        <f>IFERROR(VLOOKUP($B135,[1]NUM7!$H$3:$S$167,6,FALSE),0)</f>
        <v>0</v>
      </c>
      <c r="J135" s="91">
        <f>IFERROR(VLOOKUP($B135,[1]NUM7!$H$3:$S$167,7,FALSE),0)</f>
        <v>0</v>
      </c>
      <c r="K135" s="91">
        <f>IFERROR(VLOOKUP($B135,[1]NUM7!$H$3:$S$167,8,FALSE),0)</f>
        <v>1</v>
      </c>
      <c r="L135" s="91">
        <f>IFERROR(VLOOKUP($B135,[1]NUM7!$H$3:$S$167,9,FALSE),0)</f>
        <v>2</v>
      </c>
      <c r="M135" s="91">
        <f>IFERROR(VLOOKUP($B135,[1]NUM7!$H$3:$S$167,10,FALSE),0)</f>
        <v>1</v>
      </c>
      <c r="N135" s="91">
        <f>IFERROR(VLOOKUP($B135,[1]NUM7!$H$3:$S$167,11,FALSE),0)</f>
        <v>0</v>
      </c>
      <c r="O135" s="91"/>
      <c r="Q135" s="13">
        <f t="shared" si="43"/>
        <v>20</v>
      </c>
    </row>
    <row r="136" spans="1:22" s="58" customFormat="1" ht="15" thickBot="1" x14ac:dyDescent="0.25">
      <c r="A136" s="333" t="s">
        <v>182</v>
      </c>
      <c r="B136" s="334"/>
      <c r="C136" s="250">
        <f>+D136/Metas!K91</f>
        <v>1.0549644077242446</v>
      </c>
      <c r="D136" s="16">
        <f>+Q136/R136</f>
        <v>0.18567925453653752</v>
      </c>
      <c r="E136" s="10">
        <f>SUM(E123:E135)</f>
        <v>132</v>
      </c>
      <c r="F136" s="10">
        <f t="shared" ref="F136:H136" si="44">SUM(F123:F135)</f>
        <v>147</v>
      </c>
      <c r="G136" s="10">
        <f t="shared" si="44"/>
        <v>212</v>
      </c>
      <c r="H136" s="10">
        <f t="shared" si="44"/>
        <v>116</v>
      </c>
      <c r="I136" s="10">
        <f t="shared" ref="I136:J136" si="45">SUM(I123:I135)</f>
        <v>150</v>
      </c>
      <c r="J136" s="10">
        <f t="shared" si="45"/>
        <v>179</v>
      </c>
      <c r="K136" s="10">
        <f t="shared" ref="K136:P136" si="46">SUM(K123:K135)</f>
        <v>241</v>
      </c>
      <c r="L136" s="10">
        <f t="shared" si="46"/>
        <v>205</v>
      </c>
      <c r="M136" s="10">
        <f t="shared" si="46"/>
        <v>246</v>
      </c>
      <c r="N136" s="10">
        <f t="shared" ref="N136" si="47">SUM(N123:N135)</f>
        <v>265</v>
      </c>
      <c r="O136" s="10">
        <f t="shared" si="46"/>
        <v>0</v>
      </c>
      <c r="P136" s="10">
        <f t="shared" si="46"/>
        <v>0</v>
      </c>
      <c r="Q136" s="10">
        <f>SUM(Q123:Q135)</f>
        <v>1893</v>
      </c>
      <c r="R136" s="340">
        <v>10195</v>
      </c>
      <c r="S136" s="341"/>
    </row>
    <row r="137" spans="1:22" ht="15" thickBot="1" x14ac:dyDescent="0.25">
      <c r="A137" s="87" t="s">
        <v>165</v>
      </c>
      <c r="B137" s="165" t="s">
        <v>161</v>
      </c>
      <c r="C137" s="56"/>
      <c r="D137" s="75"/>
      <c r="E137" s="91">
        <f>IFERROR(VLOOKUP($B137,[1]NUM7!$H$3:$S$167,2,FALSE),0)</f>
        <v>44</v>
      </c>
      <c r="F137" s="91">
        <f>IFERROR(VLOOKUP($B137,[1]NUM7!$H$3:$S$167,3,FALSE),0)</f>
        <v>55</v>
      </c>
      <c r="G137" s="91">
        <f>IFERROR(VLOOKUP($B137,[1]NUM7!$H$3:$S$167,4,FALSE),0)</f>
        <v>125</v>
      </c>
      <c r="H137" s="91">
        <f>IFERROR(VLOOKUP($B137,[1]NUM7!$H$3:$S$167,5,FALSE),0)</f>
        <v>42</v>
      </c>
      <c r="I137" s="91">
        <f>IFERROR(VLOOKUP($B137,[1]NUM7!$H$3:$S$167,6,FALSE),0)</f>
        <v>78</v>
      </c>
      <c r="J137" s="91">
        <f>IFERROR(VLOOKUP($B137,[1]NUM7!$H$3:$S$167,7,FALSE),0)</f>
        <v>95</v>
      </c>
      <c r="K137" s="91">
        <f>IFERROR(VLOOKUP($B137,[1]NUM7!$H$3:$S$167,8,FALSE),0)</f>
        <v>87</v>
      </c>
      <c r="L137" s="91">
        <f>IFERROR(VLOOKUP($B137,[1]NUM7!$H$3:$S$167,9,FALSE),0)</f>
        <v>80</v>
      </c>
      <c r="M137" s="91">
        <f>IFERROR(VLOOKUP($B137,[1]NUM7!$H$3:$S$167,10,FALSE),0)</f>
        <v>66</v>
      </c>
      <c r="N137" s="91">
        <f>IFERROR(VLOOKUP($B137,[1]NUM7!$H$3:$S$167,11,FALSE),0)</f>
        <v>67</v>
      </c>
      <c r="O137" s="91"/>
      <c r="Q137" s="13">
        <f>SUM(E137:P137)</f>
        <v>739</v>
      </c>
    </row>
    <row r="138" spans="1:22" ht="15" thickBot="1" x14ac:dyDescent="0.25">
      <c r="A138" s="87" t="s">
        <v>165</v>
      </c>
      <c r="B138" s="165" t="s">
        <v>162</v>
      </c>
      <c r="C138" s="56"/>
      <c r="D138" s="75"/>
      <c r="E138" s="91">
        <f>IFERROR(VLOOKUP($B138,[1]NUM7!$H$3:$S$167,2,FALSE),0)</f>
        <v>2</v>
      </c>
      <c r="F138" s="91">
        <f>IFERROR(VLOOKUP($B138,[1]NUM7!$H$3:$S$167,3,FALSE),0)</f>
        <v>0</v>
      </c>
      <c r="G138" s="91">
        <f>IFERROR(VLOOKUP($B138,[1]NUM7!$H$3:$S$167,4,FALSE),0)</f>
        <v>1</v>
      </c>
      <c r="H138" s="91">
        <f>IFERROR(VLOOKUP($B138,[1]NUM7!$H$3:$S$167,5,FALSE),0)</f>
        <v>1</v>
      </c>
      <c r="I138" s="91">
        <f>IFERROR(VLOOKUP($B138,[1]NUM7!$H$3:$S$167,6,FALSE),0)</f>
        <v>1</v>
      </c>
      <c r="J138" s="91">
        <f>IFERROR(VLOOKUP($B138,[1]NUM7!$H$3:$S$167,7,FALSE),0)</f>
        <v>2</v>
      </c>
      <c r="K138" s="91">
        <f>IFERROR(VLOOKUP($B138,[1]NUM7!$H$3:$S$167,8,FALSE),0)</f>
        <v>2</v>
      </c>
      <c r="L138" s="91">
        <f>IFERROR(VLOOKUP($B138,[1]NUM7!$H$3:$S$167,9,FALSE),0)</f>
        <v>12</v>
      </c>
      <c r="M138" s="91">
        <f>IFERROR(VLOOKUP($B138,[1]NUM7!$H$3:$S$167,10,FALSE),0)</f>
        <v>0</v>
      </c>
      <c r="N138" s="91">
        <f>IFERROR(VLOOKUP($B138,[1]NUM7!$H$3:$S$167,11,FALSE),0)</f>
        <v>0</v>
      </c>
      <c r="O138" s="91"/>
      <c r="Q138" s="13">
        <f>SUM(E138:P138)</f>
        <v>21</v>
      </c>
    </row>
    <row r="139" spans="1:22" ht="15" thickBot="1" x14ac:dyDescent="0.25">
      <c r="A139" s="87" t="s">
        <v>165</v>
      </c>
      <c r="B139" s="165" t="s">
        <v>163</v>
      </c>
      <c r="C139" s="56"/>
      <c r="D139" s="75"/>
      <c r="E139" s="91">
        <f>IFERROR(VLOOKUP($B139,[1]NUM7!$H$3:$S$167,2,FALSE),0)</f>
        <v>0</v>
      </c>
      <c r="F139" s="91">
        <f>IFERROR(VLOOKUP($B139,[1]NUM7!$H$3:$S$167,3,FALSE),0)</f>
        <v>0</v>
      </c>
      <c r="G139" s="91">
        <f>IFERROR(VLOOKUP($B139,[1]NUM7!$H$3:$S$167,4,FALSE),0)</f>
        <v>0</v>
      </c>
      <c r="H139" s="91">
        <f>IFERROR(VLOOKUP($B139,[1]NUM7!$H$3:$S$167,5,FALSE),0)</f>
        <v>0</v>
      </c>
      <c r="I139" s="91">
        <f>IFERROR(VLOOKUP($B139,[1]NUM7!$H$3:$S$167,6,FALSE),0)</f>
        <v>0</v>
      </c>
      <c r="J139" s="91">
        <f>IFERROR(VLOOKUP($B139,[1]NUM7!$H$3:$S$167,7,FALSE),0)</f>
        <v>0</v>
      </c>
      <c r="K139" s="91">
        <f>IFERROR(VLOOKUP($B139,[1]NUM7!$H$3:$S$167,8,FALSE),0)</f>
        <v>0</v>
      </c>
      <c r="L139" s="91">
        <f>IFERROR(VLOOKUP($B139,[1]NUM7!$H$3:$S$167,9,FALSE),0)</f>
        <v>0</v>
      </c>
      <c r="M139" s="91">
        <f>IFERROR(VLOOKUP($B139,[1]NUM7!$H$3:$S$167,10,FALSE),0)</f>
        <v>0</v>
      </c>
      <c r="N139" s="91">
        <f>IFERROR(VLOOKUP($B139,[1]NUM7!$H$3:$S$167,11,FALSE),0)</f>
        <v>0</v>
      </c>
      <c r="Q139" s="13">
        <f>SUM(E139:P139)</f>
        <v>0</v>
      </c>
    </row>
    <row r="140" spans="1:22" ht="15" thickBot="1" x14ac:dyDescent="0.25">
      <c r="A140" s="87" t="s">
        <v>165</v>
      </c>
      <c r="B140" s="165" t="s">
        <v>164</v>
      </c>
      <c r="C140" s="56"/>
      <c r="D140" s="75"/>
      <c r="E140" s="91">
        <f>IFERROR(VLOOKUP($B140,[1]NUM7!$H$3:$S$167,2,FALSE),0)</f>
        <v>0</v>
      </c>
      <c r="F140" s="91">
        <f>IFERROR(VLOOKUP($B140,[1]NUM7!$H$3:$S$167,3,FALSE),0)</f>
        <v>0</v>
      </c>
      <c r="G140" s="91">
        <f>IFERROR(VLOOKUP($B140,[1]NUM7!$H$3:$S$167,4,FALSE),0)</f>
        <v>0</v>
      </c>
      <c r="H140" s="91">
        <f>IFERROR(VLOOKUP($B140,[1]NUM7!$H$3:$S$167,5,FALSE),0)</f>
        <v>0</v>
      </c>
      <c r="I140" s="91">
        <f>IFERROR(VLOOKUP($B140,[1]NUM7!$H$3:$S$167,6,FALSE),0)</f>
        <v>0</v>
      </c>
      <c r="J140" s="91">
        <f>IFERROR(VLOOKUP($B140,[1]NUM7!$H$3:$S$167,7,FALSE),0)</f>
        <v>0</v>
      </c>
      <c r="K140" s="91">
        <f>IFERROR(VLOOKUP($B140,[1]NUM7!$H$3:$S$167,8,FALSE),0)</f>
        <v>0</v>
      </c>
      <c r="L140" s="91">
        <f>IFERROR(VLOOKUP($B140,[1]NUM7!$H$3:$S$167,9,FALSE),0)</f>
        <v>0</v>
      </c>
      <c r="M140" s="91">
        <f>IFERROR(VLOOKUP($B140,[1]NUM7!$H$3:$S$167,10,FALSE),0)</f>
        <v>0</v>
      </c>
      <c r="N140" s="91">
        <f>IFERROR(VLOOKUP($B140,[1]NUM7!$H$3:$S$167,11,FALSE),0)</f>
        <v>0</v>
      </c>
      <c r="Q140" s="13">
        <f>SUM(E140:P140)</f>
        <v>0</v>
      </c>
    </row>
    <row r="141" spans="1:22" s="58" customFormat="1" ht="15" thickBot="1" x14ac:dyDescent="0.25">
      <c r="A141" s="333" t="s">
        <v>183</v>
      </c>
      <c r="B141" s="334"/>
      <c r="C141" s="250">
        <f>+D141/Metas!K93</f>
        <v>1.2551084437187952</v>
      </c>
      <c r="D141" s="16">
        <f>+Q141/R141</f>
        <v>0.22080185938407904</v>
      </c>
      <c r="E141" s="10">
        <f>SUM(E137:E140)</f>
        <v>46</v>
      </c>
      <c r="F141" s="10">
        <f t="shared" ref="F141:H141" si="48">SUM(F137:F140)</f>
        <v>55</v>
      </c>
      <c r="G141" s="10">
        <f t="shared" si="48"/>
        <v>126</v>
      </c>
      <c r="H141" s="10">
        <f t="shared" si="48"/>
        <v>43</v>
      </c>
      <c r="I141" s="10">
        <f t="shared" ref="I141:J141" si="49">SUM(I137:I140)</f>
        <v>79</v>
      </c>
      <c r="J141" s="10">
        <f t="shared" si="49"/>
        <v>97</v>
      </c>
      <c r="K141" s="10">
        <f t="shared" ref="K141:P141" si="50">SUM(K137:K140)</f>
        <v>89</v>
      </c>
      <c r="L141" s="10">
        <f t="shared" si="50"/>
        <v>92</v>
      </c>
      <c r="M141" s="10">
        <f t="shared" si="50"/>
        <v>66</v>
      </c>
      <c r="N141" s="10">
        <f t="shared" ref="N141" si="51">SUM(N137:N140)</f>
        <v>67</v>
      </c>
      <c r="O141" s="10">
        <f t="shared" si="50"/>
        <v>0</v>
      </c>
      <c r="P141" s="10">
        <f t="shared" si="50"/>
        <v>0</v>
      </c>
      <c r="Q141" s="10">
        <f>SUM(Q137:Q140)</f>
        <v>760</v>
      </c>
      <c r="R141" s="340">
        <v>3442</v>
      </c>
      <c r="S141" s="341"/>
    </row>
    <row r="142" spans="1:22" ht="15" thickBot="1" x14ac:dyDescent="0.25">
      <c r="A142" s="87" t="s">
        <v>173</v>
      </c>
      <c r="B142" s="165" t="s">
        <v>166</v>
      </c>
      <c r="C142" s="56"/>
      <c r="D142" s="75"/>
      <c r="E142" s="91">
        <f>IFERROR(VLOOKUP($B142,[1]NUM7!$H$3:$S$167,2,FALSE),0)</f>
        <v>9</v>
      </c>
      <c r="F142" s="91">
        <f>IFERROR(VLOOKUP($B142,[1]NUM7!$H$3:$S$167,3,FALSE),0)</f>
        <v>11</v>
      </c>
      <c r="G142" s="91">
        <f>IFERROR(VLOOKUP($B142,[1]NUM7!$H$3:$S$167,4,FALSE),0)</f>
        <v>25</v>
      </c>
      <c r="H142" s="91">
        <f>IFERROR(VLOOKUP($B142,[1]NUM7!$H$3:$S$167,5,FALSE),0)</f>
        <v>24</v>
      </c>
      <c r="I142" s="91">
        <f>IFERROR(VLOOKUP($B142,[1]NUM7!$H$3:$S$167,6,FALSE),0)</f>
        <v>24</v>
      </c>
      <c r="J142" s="91">
        <f>IFERROR(VLOOKUP($B142,[1]NUM7!$H$3:$S$167,7,FALSE),0)</f>
        <v>24</v>
      </c>
      <c r="K142" s="91">
        <f>IFERROR(VLOOKUP($B142,[1]NUM7!$H$3:$S$167,8,FALSE),0)</f>
        <v>20</v>
      </c>
      <c r="L142" s="91">
        <f>IFERROR(VLOOKUP($B142,[1]NUM7!$H$3:$S$167,9,FALSE),0)</f>
        <v>4</v>
      </c>
      <c r="M142" s="91">
        <f>IFERROR(VLOOKUP($B142,[1]NUM7!$H$3:$S$167,10,FALSE),0)</f>
        <v>2</v>
      </c>
      <c r="N142" s="91">
        <f>IFERROR(VLOOKUP($B142,[1]NUM7!$H$3:$S$167,11,FALSE),0)</f>
        <v>83</v>
      </c>
      <c r="O142" s="91"/>
      <c r="Q142" s="13">
        <f t="shared" ref="Q142:Q148" si="52">SUM(E142:P142)</f>
        <v>226</v>
      </c>
    </row>
    <row r="143" spans="1:22" ht="15" thickBot="1" x14ac:dyDescent="0.25">
      <c r="A143" s="87" t="s">
        <v>173</v>
      </c>
      <c r="B143" s="165" t="s">
        <v>167</v>
      </c>
      <c r="C143" s="56"/>
      <c r="D143" s="75"/>
      <c r="E143" s="91">
        <f>IFERROR(VLOOKUP($B143,[1]NUM7!$H$3:$S$167,2,FALSE),0)</f>
        <v>2</v>
      </c>
      <c r="F143" s="91">
        <f>IFERROR(VLOOKUP($B143,[1]NUM7!$H$3:$S$167,3,FALSE),0)</f>
        <v>0</v>
      </c>
      <c r="G143" s="91">
        <f>IFERROR(VLOOKUP($B143,[1]NUM7!$H$3:$S$167,4,FALSE),0)</f>
        <v>2</v>
      </c>
      <c r="H143" s="91">
        <f>IFERROR(VLOOKUP($B143,[1]NUM7!$H$3:$S$167,5,FALSE),0)</f>
        <v>1</v>
      </c>
      <c r="I143" s="91">
        <f>IFERROR(VLOOKUP($B143,[1]NUM7!$H$3:$S$167,6,FALSE),0)</f>
        <v>3</v>
      </c>
      <c r="J143" s="91">
        <f>IFERROR(VLOOKUP($B143,[1]NUM7!$H$3:$S$167,7,FALSE),0)</f>
        <v>3</v>
      </c>
      <c r="K143" s="91">
        <f>IFERROR(VLOOKUP($B143,[1]NUM7!$H$3:$S$167,8,FALSE),0)</f>
        <v>0</v>
      </c>
      <c r="L143" s="91">
        <f>IFERROR(VLOOKUP($B143,[1]NUM7!$H$3:$S$167,9,FALSE),0)</f>
        <v>4</v>
      </c>
      <c r="M143" s="91">
        <f>IFERROR(VLOOKUP($B143,[1]NUM7!$H$3:$S$167,10,FALSE),0)</f>
        <v>0</v>
      </c>
      <c r="N143" s="91">
        <f>IFERROR(VLOOKUP($B143,[1]NUM7!$H$3:$S$167,11,FALSE),0)</f>
        <v>1</v>
      </c>
      <c r="O143" s="91"/>
      <c r="Q143" s="13">
        <f t="shared" si="52"/>
        <v>16</v>
      </c>
    </row>
    <row r="144" spans="1:22" ht="15" thickBot="1" x14ac:dyDescent="0.25">
      <c r="A144" s="87" t="s">
        <v>173</v>
      </c>
      <c r="B144" s="165" t="s">
        <v>168</v>
      </c>
      <c r="C144" s="56"/>
      <c r="D144" s="75"/>
      <c r="E144" s="91">
        <f>IFERROR(VLOOKUP($B144,[1]NUM7!$H$3:$S$167,2,FALSE),0)</f>
        <v>33</v>
      </c>
      <c r="F144" s="91">
        <f>IFERROR(VLOOKUP($B144,[1]NUM7!$H$3:$S$167,3,FALSE),0)</f>
        <v>8</v>
      </c>
      <c r="G144" s="91">
        <f>IFERROR(VLOOKUP($B144,[1]NUM7!$H$3:$S$167,4,FALSE),0)</f>
        <v>1</v>
      </c>
      <c r="H144" s="91">
        <f>IFERROR(VLOOKUP($B144,[1]NUM7!$H$3:$S$167,5,FALSE),0)</f>
        <v>4</v>
      </c>
      <c r="I144" s="91">
        <f>IFERROR(VLOOKUP($B144,[1]NUM7!$H$3:$S$167,6,FALSE),0)</f>
        <v>11</v>
      </c>
      <c r="J144" s="91">
        <f>IFERROR(VLOOKUP($B144,[1]NUM7!$H$3:$S$167,7,FALSE),0)</f>
        <v>7</v>
      </c>
      <c r="K144" s="91">
        <f>IFERROR(VLOOKUP($B144,[1]NUM7!$H$3:$S$167,8,FALSE),0)</f>
        <v>0</v>
      </c>
      <c r="L144" s="91">
        <f>IFERROR(VLOOKUP($B144,[1]NUM7!$H$3:$S$167,9,FALSE),0)</f>
        <v>9</v>
      </c>
      <c r="M144" s="91">
        <f>IFERROR(VLOOKUP($B144,[1]NUM7!$H$3:$S$167,10,FALSE),0)</f>
        <v>14</v>
      </c>
      <c r="N144" s="91">
        <f>IFERROR(VLOOKUP($B144,[1]NUM7!$H$3:$S$167,11,FALSE),0)</f>
        <v>33</v>
      </c>
      <c r="O144" s="91"/>
      <c r="Q144" s="13">
        <f t="shared" si="52"/>
        <v>120</v>
      </c>
    </row>
    <row r="145" spans="1:19" ht="15" thickBot="1" x14ac:dyDescent="0.25">
      <c r="A145" s="87" t="s">
        <v>173</v>
      </c>
      <c r="B145" s="165" t="s">
        <v>169</v>
      </c>
      <c r="C145" s="56"/>
      <c r="D145" s="75"/>
      <c r="E145" s="91">
        <f>IFERROR(VLOOKUP($B145,[1]NUM7!$H$3:$S$167,2,FALSE),0)</f>
        <v>6</v>
      </c>
      <c r="F145" s="91">
        <f>IFERROR(VLOOKUP($B145,[1]NUM7!$H$3:$S$167,3,FALSE),0)</f>
        <v>0</v>
      </c>
      <c r="G145" s="91">
        <f>IFERROR(VLOOKUP($B145,[1]NUM7!$H$3:$S$167,4,FALSE),0)</f>
        <v>1</v>
      </c>
      <c r="H145" s="91">
        <f>IFERROR(VLOOKUP($B145,[1]NUM7!$H$3:$S$167,5,FALSE),0)</f>
        <v>5</v>
      </c>
      <c r="I145" s="91">
        <f>IFERROR(VLOOKUP($B145,[1]NUM7!$H$3:$S$167,6,FALSE),0)</f>
        <v>2</v>
      </c>
      <c r="J145" s="91">
        <f>IFERROR(VLOOKUP($B145,[1]NUM7!$H$3:$S$167,7,FALSE),0)</f>
        <v>1</v>
      </c>
      <c r="K145" s="91">
        <f>IFERROR(VLOOKUP($B145,[1]NUM7!$H$3:$S$167,8,FALSE),0)</f>
        <v>1</v>
      </c>
      <c r="L145" s="91">
        <f>IFERROR(VLOOKUP($B145,[1]NUM7!$H$3:$S$167,9,FALSE),0)</f>
        <v>0</v>
      </c>
      <c r="M145" s="91">
        <f>IFERROR(VLOOKUP($B145,[1]NUM7!$H$3:$S$167,10,FALSE),0)</f>
        <v>0</v>
      </c>
      <c r="N145" s="91">
        <f>IFERROR(VLOOKUP($B145,[1]NUM7!$H$3:$S$167,11,FALSE),0)</f>
        <v>0</v>
      </c>
      <c r="O145" s="91"/>
      <c r="Q145" s="13">
        <f t="shared" si="52"/>
        <v>16</v>
      </c>
    </row>
    <row r="146" spans="1:19" ht="15" thickBot="1" x14ac:dyDescent="0.25">
      <c r="A146" s="87" t="s">
        <v>173</v>
      </c>
      <c r="B146" s="165" t="s">
        <v>170</v>
      </c>
      <c r="C146" s="56"/>
      <c r="D146" s="75"/>
      <c r="E146" s="91">
        <f>IFERROR(VLOOKUP($B146,[1]NUM7!$H$3:$S$167,2,FALSE),0)</f>
        <v>8</v>
      </c>
      <c r="F146" s="91">
        <f>IFERROR(VLOOKUP($B146,[1]NUM7!$H$3:$S$167,3,FALSE),0)</f>
        <v>3</v>
      </c>
      <c r="G146" s="91">
        <f>IFERROR(VLOOKUP($B146,[1]NUM7!$H$3:$S$167,4,FALSE),0)</f>
        <v>4</v>
      </c>
      <c r="H146" s="91">
        <f>IFERROR(VLOOKUP($B146,[1]NUM7!$H$3:$S$167,5,FALSE),0)</f>
        <v>4</v>
      </c>
      <c r="I146" s="91">
        <f>IFERROR(VLOOKUP($B146,[1]NUM7!$H$3:$S$167,6,FALSE),0)</f>
        <v>1</v>
      </c>
      <c r="J146" s="91">
        <f>IFERROR(VLOOKUP($B146,[1]NUM7!$H$3:$S$167,7,FALSE),0)</f>
        <v>0</v>
      </c>
      <c r="K146" s="91">
        <f>IFERROR(VLOOKUP($B146,[1]NUM7!$H$3:$S$167,8,FALSE),0)</f>
        <v>7</v>
      </c>
      <c r="L146" s="91">
        <f>IFERROR(VLOOKUP($B146,[1]NUM7!$H$3:$S$167,9,FALSE),0)</f>
        <v>0</v>
      </c>
      <c r="M146" s="91">
        <f>IFERROR(VLOOKUP($B146,[1]NUM7!$H$3:$S$167,10,FALSE),0)</f>
        <v>4</v>
      </c>
      <c r="N146" s="91">
        <f>IFERROR(VLOOKUP($B146,[1]NUM7!$H$3:$S$167,11,FALSE),0)</f>
        <v>2</v>
      </c>
      <c r="O146" s="91"/>
      <c r="Q146" s="13">
        <f t="shared" si="52"/>
        <v>33</v>
      </c>
    </row>
    <row r="147" spans="1:19" ht="15" thickBot="1" x14ac:dyDescent="0.25">
      <c r="A147" s="87" t="s">
        <v>173</v>
      </c>
      <c r="B147" s="165" t="s">
        <v>171</v>
      </c>
      <c r="C147" s="56"/>
      <c r="D147" s="75"/>
      <c r="E147" s="91">
        <f>IFERROR(VLOOKUP($B147,[1]NUM7!$H$3:$S$167,2,FALSE),0)</f>
        <v>4</v>
      </c>
      <c r="F147" s="91">
        <f>IFERROR(VLOOKUP($B147,[1]NUM7!$H$3:$S$167,3,FALSE),0)</f>
        <v>0</v>
      </c>
      <c r="G147" s="91">
        <f>IFERROR(VLOOKUP($B147,[1]NUM7!$H$3:$S$167,4,FALSE),0)</f>
        <v>2</v>
      </c>
      <c r="H147" s="91">
        <f>IFERROR(VLOOKUP($B147,[1]NUM7!$H$3:$S$167,5,FALSE),0)</f>
        <v>1</v>
      </c>
      <c r="I147" s="91">
        <f>IFERROR(VLOOKUP($B147,[1]NUM7!$H$3:$S$167,6,FALSE),0)</f>
        <v>3</v>
      </c>
      <c r="J147" s="91">
        <f>IFERROR(VLOOKUP($B147,[1]NUM7!$H$3:$S$167,7,FALSE),0)</f>
        <v>0</v>
      </c>
      <c r="K147" s="91">
        <f>IFERROR(VLOOKUP($B147,[1]NUM7!$H$3:$S$167,8,FALSE),0)</f>
        <v>1</v>
      </c>
      <c r="L147" s="91">
        <f>IFERROR(VLOOKUP($B147,[1]NUM7!$H$3:$S$167,9,FALSE),0)</f>
        <v>2</v>
      </c>
      <c r="M147" s="91">
        <f>IFERROR(VLOOKUP($B147,[1]NUM7!$H$3:$S$167,10,FALSE),0)</f>
        <v>11</v>
      </c>
      <c r="N147" s="91">
        <f>IFERROR(VLOOKUP($B147,[1]NUM7!$H$3:$S$167,11,FALSE),0)</f>
        <v>6</v>
      </c>
      <c r="O147" s="91"/>
      <c r="Q147" s="13">
        <f t="shared" si="52"/>
        <v>30</v>
      </c>
    </row>
    <row r="148" spans="1:19" ht="15" thickBot="1" x14ac:dyDescent="0.25">
      <c r="A148" s="87" t="s">
        <v>173</v>
      </c>
      <c r="B148" s="165" t="s">
        <v>172</v>
      </c>
      <c r="C148" s="56"/>
      <c r="D148" s="75"/>
      <c r="E148" s="91">
        <f>IFERROR(VLOOKUP($B148,[1]NUM7!$H$3:$S$167,2,FALSE),0)</f>
        <v>0</v>
      </c>
      <c r="F148" s="91">
        <f>IFERROR(VLOOKUP($B148,[1]NUM7!$H$3:$S$167,3,FALSE),0)</f>
        <v>0</v>
      </c>
      <c r="G148" s="91">
        <f>IFERROR(VLOOKUP($B148,[1]NUM7!$H$3:$S$167,4,FALSE),0)</f>
        <v>5</v>
      </c>
      <c r="H148" s="91">
        <f>IFERROR(VLOOKUP($B148,[1]NUM7!$H$3:$S$167,5,FALSE),0)</f>
        <v>8</v>
      </c>
      <c r="I148" s="91">
        <f>IFERROR(VLOOKUP($B148,[1]NUM7!$H$3:$S$167,6,FALSE),0)</f>
        <v>6</v>
      </c>
      <c r="J148" s="91">
        <f>IFERROR(VLOOKUP($B148,[1]NUM7!$H$3:$S$167,7,FALSE),0)</f>
        <v>5</v>
      </c>
      <c r="K148" s="91">
        <f>IFERROR(VLOOKUP($B148,[1]NUM7!$H$3:$S$167,8,FALSE),0)</f>
        <v>0</v>
      </c>
      <c r="L148" s="91">
        <f>IFERROR(VLOOKUP($B148,[1]NUM7!$H$3:$S$167,9,FALSE),0)</f>
        <v>0</v>
      </c>
      <c r="M148" s="91">
        <f>IFERROR(VLOOKUP($B148,[1]NUM7!$H$3:$S$167,10,FALSE),0)</f>
        <v>1</v>
      </c>
      <c r="N148" s="91">
        <f>IFERROR(VLOOKUP($B148,[1]NUM7!$H$3:$S$167,11,FALSE),0)</f>
        <v>16</v>
      </c>
      <c r="O148" s="91"/>
      <c r="Q148" s="13">
        <f t="shared" si="52"/>
        <v>41</v>
      </c>
    </row>
    <row r="149" spans="1:19" s="58" customFormat="1" ht="15" thickBot="1" x14ac:dyDescent="0.25">
      <c r="A149" s="333" t="s">
        <v>184</v>
      </c>
      <c r="B149" s="334"/>
      <c r="C149" s="250">
        <f>+D149/Metas!K94</f>
        <v>1.0513155937026972</v>
      </c>
      <c r="D149" s="16">
        <f>+Q149/R149</f>
        <v>0.36267870579382994</v>
      </c>
      <c r="E149" s="10">
        <f>SUM(E142:E148)</f>
        <v>62</v>
      </c>
      <c r="F149" s="10">
        <f t="shared" ref="F149:H149" si="53">SUM(F142:F148)</f>
        <v>22</v>
      </c>
      <c r="G149" s="10">
        <f t="shared" si="53"/>
        <v>40</v>
      </c>
      <c r="H149" s="10">
        <f t="shared" si="53"/>
        <v>47</v>
      </c>
      <c r="I149" s="10">
        <f t="shared" ref="I149:J149" si="54">SUM(I142:I148)</f>
        <v>50</v>
      </c>
      <c r="J149" s="10">
        <f t="shared" si="54"/>
        <v>40</v>
      </c>
      <c r="K149" s="10">
        <f t="shared" ref="K149:P149" si="55">SUM(K142:K148)</f>
        <v>29</v>
      </c>
      <c r="L149" s="10">
        <f t="shared" si="55"/>
        <v>19</v>
      </c>
      <c r="M149" s="10">
        <f t="shared" si="55"/>
        <v>32</v>
      </c>
      <c r="N149" s="10">
        <f t="shared" ref="N149" si="56">SUM(N142:N148)</f>
        <v>141</v>
      </c>
      <c r="O149" s="10">
        <f t="shared" si="55"/>
        <v>0</v>
      </c>
      <c r="P149" s="10">
        <f t="shared" si="55"/>
        <v>0</v>
      </c>
      <c r="Q149" s="10">
        <f>SUM(Q142:Q148)</f>
        <v>482</v>
      </c>
      <c r="R149" s="340">
        <v>1329</v>
      </c>
      <c r="S149" s="341"/>
    </row>
    <row r="150" spans="1:19" ht="15" x14ac:dyDescent="0.25">
      <c r="B150" s="100" t="s">
        <v>189</v>
      </c>
      <c r="C150" s="262"/>
      <c r="D150" s="76"/>
      <c r="E150" s="67">
        <f t="shared" ref="E150:P150" si="57">+E25+E37+E48+E62+E73+E79+E90+E109+E122+E136+E141+E149</f>
        <v>3715</v>
      </c>
      <c r="F150" s="67">
        <f t="shared" si="57"/>
        <v>3251</v>
      </c>
      <c r="G150" s="67">
        <f t="shared" si="57"/>
        <v>4547</v>
      </c>
      <c r="H150" s="67">
        <f t="shared" si="57"/>
        <v>3672</v>
      </c>
      <c r="I150" s="67">
        <f t="shared" ref="I150:J150" si="58">+I25+I37+I48+I62+I73+I79+I90+I109+I122+I136+I141+I149</f>
        <v>3763</v>
      </c>
      <c r="J150" s="67">
        <f t="shared" si="58"/>
        <v>3828</v>
      </c>
      <c r="K150" s="67">
        <f t="shared" ref="K150:L150" si="59">+K25+K37+K48+K62+K73+K79+K90+K109+K122+K136+K141+K149</f>
        <v>4286</v>
      </c>
      <c r="L150" s="67">
        <f t="shared" si="59"/>
        <v>4408</v>
      </c>
      <c r="M150" s="67">
        <f>+M25+M37+M48+M62+M73+M79+M90+M109+M122+M136+M141+M149</f>
        <v>3744</v>
      </c>
      <c r="N150" s="67">
        <f>+N25+N37+N48+N62+N73+N79+N90+N109+N122+N136+N141+N149</f>
        <v>4970</v>
      </c>
      <c r="O150" s="67">
        <f t="shared" si="57"/>
        <v>0</v>
      </c>
      <c r="P150" s="67">
        <f t="shared" si="57"/>
        <v>0</v>
      </c>
      <c r="Q150" s="67">
        <f>+Q25+Q37+Q48+Q62+Q73+Q79+Q90+Q109+Q122+Q136+Q141+Q149</f>
        <v>40184</v>
      </c>
      <c r="R150" s="63">
        <f>+R25+R37+R48+R62+R73+R79+R90+R109+R122+R136+R141+R149</f>
        <v>176528</v>
      </c>
    </row>
    <row r="151" spans="1:19" x14ac:dyDescent="0.2">
      <c r="C151" s="259"/>
      <c r="D151" s="79"/>
    </row>
  </sheetData>
  <mergeCells count="33">
    <mergeCell ref="R141:S141"/>
    <mergeCell ref="R149:S149"/>
    <mergeCell ref="R79:S79"/>
    <mergeCell ref="R90:S90"/>
    <mergeCell ref="R109:S109"/>
    <mergeCell ref="R122:S122"/>
    <mergeCell ref="R136:S136"/>
    <mergeCell ref="R25:S25"/>
    <mergeCell ref="R37:S37"/>
    <mergeCell ref="A109:B109"/>
    <mergeCell ref="A122:B122"/>
    <mergeCell ref="A25:B25"/>
    <mergeCell ref="A37:B37"/>
    <mergeCell ref="R48:S48"/>
    <mergeCell ref="R73:S73"/>
    <mergeCell ref="R62:S62"/>
    <mergeCell ref="A141:B141"/>
    <mergeCell ref="A149:B149"/>
    <mergeCell ref="A48:B48"/>
    <mergeCell ref="A62:B62"/>
    <mergeCell ref="A73:B73"/>
    <mergeCell ref="A79:B79"/>
    <mergeCell ref="A90:B90"/>
    <mergeCell ref="A136:B136"/>
    <mergeCell ref="A1:A10"/>
    <mergeCell ref="B1:B10"/>
    <mergeCell ref="E1:S1"/>
    <mergeCell ref="E2:Q9"/>
    <mergeCell ref="R2:S9"/>
    <mergeCell ref="E10:Q10"/>
    <mergeCell ref="R10:S11"/>
    <mergeCell ref="D1:D10"/>
    <mergeCell ref="C1:C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3"/>
  <sheetViews>
    <sheetView zoomScale="85" zoomScaleNormal="85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31.5703125" style="55" bestFit="1" customWidth="1"/>
    <col min="2" max="2" width="50.28515625" style="87" bestFit="1" customWidth="1"/>
    <col min="3" max="3" width="14.42578125" style="58" customWidth="1"/>
    <col min="4" max="4" width="12.5703125" style="55" bestFit="1" customWidth="1"/>
    <col min="5" max="5" width="8.7109375" style="55" bestFit="1" customWidth="1"/>
    <col min="6" max="6" width="9.28515625" style="55" customWidth="1"/>
    <col min="7" max="8" width="8.42578125" style="55" bestFit="1" customWidth="1"/>
    <col min="9" max="14" width="9" style="55" bestFit="1" customWidth="1"/>
    <col min="15" max="15" width="9.28515625" style="55" customWidth="1"/>
    <col min="16" max="16" width="8.42578125" style="119" bestFit="1" customWidth="1"/>
    <col min="17" max="17" width="10.42578125" style="55" customWidth="1"/>
    <col min="18" max="18" width="22.7109375" style="55" customWidth="1"/>
    <col min="19" max="20" width="12.42578125" style="67" bestFit="1" customWidth="1"/>
    <col min="21" max="21" width="12.85546875" style="67" bestFit="1" customWidth="1"/>
    <col min="22" max="24" width="9.7109375" style="55" bestFit="1" customWidth="1"/>
    <col min="25" max="25" width="14.140625" style="55" customWidth="1"/>
    <col min="26" max="26" width="6.42578125" style="55" customWidth="1"/>
    <col min="27" max="27" width="8.5703125" style="55" bestFit="1" customWidth="1"/>
    <col min="28" max="28" width="7" style="55" bestFit="1" customWidth="1"/>
    <col min="29" max="29" width="6.140625" style="55" bestFit="1" customWidth="1"/>
    <col min="30" max="31" width="6.140625" style="55" customWidth="1"/>
    <col min="32" max="32" width="7.140625" style="55" bestFit="1" customWidth="1"/>
    <col min="33" max="35" width="8.140625" style="55" customWidth="1"/>
    <col min="36" max="36" width="8" style="55" customWidth="1"/>
    <col min="37" max="37" width="7.140625" style="55" bestFit="1" customWidth="1"/>
    <col min="38" max="38" width="9.7109375" style="55" bestFit="1" customWidth="1"/>
    <col min="39" max="39" width="7.140625" style="55" bestFit="1" customWidth="1"/>
    <col min="40" max="40" width="8.7109375" style="55" customWidth="1"/>
    <col min="41" max="41" width="8.140625" style="55" customWidth="1"/>
    <col min="42" max="42" width="7.140625" style="55" bestFit="1" customWidth="1"/>
    <col min="43" max="44" width="7.140625" style="55" customWidth="1"/>
    <col min="45" max="45" width="7.140625" style="55" bestFit="1" customWidth="1"/>
    <col min="46" max="48" width="8.140625" style="55" customWidth="1"/>
    <col min="49" max="49" width="7.5703125" style="55" customWidth="1"/>
    <col min="50" max="50" width="7.140625" style="55" bestFit="1" customWidth="1"/>
    <col min="51" max="51" width="9.7109375" style="55" bestFit="1" customWidth="1"/>
    <col min="52" max="16384" width="11.42578125" style="55"/>
  </cols>
  <sheetData>
    <row r="1" spans="1:51" s="123" customFormat="1" ht="73.5" customHeight="1" thickTop="1" thickBot="1" x14ac:dyDescent="0.25">
      <c r="A1" s="335" t="s">
        <v>0</v>
      </c>
      <c r="B1" s="367" t="s">
        <v>1</v>
      </c>
      <c r="C1" s="304" t="s">
        <v>190</v>
      </c>
      <c r="D1" s="358" t="s">
        <v>187</v>
      </c>
      <c r="E1" s="377" t="s">
        <v>286</v>
      </c>
      <c r="F1" s="377"/>
      <c r="G1" s="377"/>
      <c r="H1" s="377"/>
      <c r="I1" s="377"/>
      <c r="J1" s="377"/>
      <c r="K1" s="377"/>
      <c r="L1" s="377"/>
      <c r="M1" s="377"/>
      <c r="N1" s="377"/>
      <c r="O1" s="377"/>
      <c r="P1" s="377"/>
      <c r="Q1" s="377"/>
      <c r="R1" s="377"/>
      <c r="S1" s="377"/>
      <c r="T1" s="377"/>
      <c r="U1" s="377"/>
      <c r="V1" s="377"/>
      <c r="W1" s="377"/>
      <c r="X1" s="377"/>
      <c r="Y1" s="377"/>
      <c r="Z1" s="377"/>
      <c r="AA1" s="377"/>
      <c r="AB1" s="377"/>
      <c r="AC1" s="377"/>
      <c r="AD1" s="377"/>
      <c r="AE1" s="377"/>
      <c r="AF1" s="377"/>
      <c r="AG1" s="377"/>
      <c r="AH1" s="377"/>
      <c r="AI1" s="377"/>
      <c r="AJ1" s="377"/>
      <c r="AK1" s="377"/>
      <c r="AL1" s="377"/>
      <c r="AM1" s="377"/>
      <c r="AN1" s="377"/>
      <c r="AO1" s="377"/>
      <c r="AP1" s="377"/>
      <c r="AQ1" s="377"/>
      <c r="AR1" s="377"/>
      <c r="AS1" s="377"/>
      <c r="AT1" s="377"/>
      <c r="AU1" s="377"/>
      <c r="AV1" s="377"/>
      <c r="AW1" s="377"/>
      <c r="AX1" s="377"/>
      <c r="AY1" s="377"/>
    </row>
    <row r="2" spans="1:51" s="123" customFormat="1" ht="15" customHeight="1" x14ac:dyDescent="0.2">
      <c r="A2" s="336"/>
      <c r="B2" s="338"/>
      <c r="C2" s="305"/>
      <c r="D2" s="378"/>
      <c r="E2" s="368" t="s">
        <v>2</v>
      </c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71" t="s">
        <v>3</v>
      </c>
      <c r="S2" s="368"/>
      <c r="T2" s="368"/>
      <c r="U2" s="368"/>
      <c r="V2" s="368"/>
      <c r="W2" s="368"/>
      <c r="X2" s="368"/>
      <c r="Y2" s="368"/>
      <c r="Z2" s="368"/>
      <c r="AA2" s="368"/>
      <c r="AB2" s="368"/>
      <c r="AC2" s="368"/>
      <c r="AD2" s="368"/>
      <c r="AE2" s="368"/>
      <c r="AF2" s="368"/>
      <c r="AG2" s="368"/>
      <c r="AH2" s="368"/>
      <c r="AI2" s="368"/>
      <c r="AJ2" s="368"/>
      <c r="AK2" s="368"/>
      <c r="AL2" s="368"/>
      <c r="AM2" s="368"/>
      <c r="AN2" s="368"/>
      <c r="AO2" s="368"/>
      <c r="AP2" s="368"/>
      <c r="AQ2" s="368"/>
      <c r="AR2" s="368"/>
      <c r="AS2" s="368"/>
      <c r="AT2" s="368"/>
      <c r="AU2" s="368"/>
      <c r="AV2" s="368"/>
      <c r="AW2" s="368"/>
      <c r="AX2" s="368"/>
      <c r="AY2" s="372"/>
    </row>
    <row r="3" spans="1:51" s="123" customFormat="1" ht="15" customHeight="1" x14ac:dyDescent="0.2">
      <c r="A3" s="336"/>
      <c r="B3" s="338"/>
      <c r="C3" s="305"/>
      <c r="D3" s="378"/>
      <c r="E3" s="369"/>
      <c r="F3" s="369"/>
      <c r="G3" s="369"/>
      <c r="H3" s="369"/>
      <c r="I3" s="369"/>
      <c r="J3" s="369"/>
      <c r="K3" s="369"/>
      <c r="L3" s="369"/>
      <c r="M3" s="369"/>
      <c r="N3" s="369"/>
      <c r="O3" s="369"/>
      <c r="P3" s="369"/>
      <c r="Q3" s="369"/>
      <c r="R3" s="373"/>
      <c r="S3" s="369"/>
      <c r="T3" s="369"/>
      <c r="U3" s="369"/>
      <c r="V3" s="369"/>
      <c r="W3" s="369"/>
      <c r="X3" s="369"/>
      <c r="Y3" s="369"/>
      <c r="Z3" s="369"/>
      <c r="AA3" s="369"/>
      <c r="AB3" s="369"/>
      <c r="AC3" s="369"/>
      <c r="AD3" s="369"/>
      <c r="AE3" s="369"/>
      <c r="AF3" s="369"/>
      <c r="AG3" s="369"/>
      <c r="AH3" s="369"/>
      <c r="AI3" s="369"/>
      <c r="AJ3" s="369"/>
      <c r="AK3" s="369"/>
      <c r="AL3" s="369"/>
      <c r="AM3" s="369"/>
      <c r="AN3" s="369"/>
      <c r="AO3" s="369"/>
      <c r="AP3" s="369"/>
      <c r="AQ3" s="369"/>
      <c r="AR3" s="369"/>
      <c r="AS3" s="369"/>
      <c r="AT3" s="369"/>
      <c r="AU3" s="369"/>
      <c r="AV3" s="369"/>
      <c r="AW3" s="369"/>
      <c r="AX3" s="369"/>
      <c r="AY3" s="374"/>
    </row>
    <row r="4" spans="1:51" s="123" customFormat="1" ht="15" customHeight="1" x14ac:dyDescent="0.2">
      <c r="A4" s="336"/>
      <c r="B4" s="338"/>
      <c r="C4" s="305"/>
      <c r="D4" s="378"/>
      <c r="E4" s="369"/>
      <c r="F4" s="369"/>
      <c r="G4" s="369"/>
      <c r="H4" s="369"/>
      <c r="I4" s="369"/>
      <c r="J4" s="369"/>
      <c r="K4" s="369"/>
      <c r="L4" s="369"/>
      <c r="M4" s="369"/>
      <c r="N4" s="369"/>
      <c r="O4" s="369"/>
      <c r="P4" s="369"/>
      <c r="Q4" s="369"/>
      <c r="R4" s="373"/>
      <c r="S4" s="369"/>
      <c r="T4" s="369"/>
      <c r="U4" s="369"/>
      <c r="V4" s="369"/>
      <c r="W4" s="369"/>
      <c r="X4" s="369"/>
      <c r="Y4" s="369"/>
      <c r="Z4" s="369"/>
      <c r="AA4" s="369"/>
      <c r="AB4" s="369"/>
      <c r="AC4" s="369"/>
      <c r="AD4" s="369"/>
      <c r="AE4" s="369"/>
      <c r="AF4" s="369"/>
      <c r="AG4" s="369"/>
      <c r="AH4" s="369"/>
      <c r="AI4" s="369"/>
      <c r="AJ4" s="369"/>
      <c r="AK4" s="369"/>
      <c r="AL4" s="369"/>
      <c r="AM4" s="369"/>
      <c r="AN4" s="369"/>
      <c r="AO4" s="369"/>
      <c r="AP4" s="369"/>
      <c r="AQ4" s="369"/>
      <c r="AR4" s="369"/>
      <c r="AS4" s="369"/>
      <c r="AT4" s="369"/>
      <c r="AU4" s="369"/>
      <c r="AV4" s="369"/>
      <c r="AW4" s="369"/>
      <c r="AX4" s="369"/>
      <c r="AY4" s="374"/>
    </row>
    <row r="5" spans="1:51" s="123" customFormat="1" ht="15" customHeight="1" x14ac:dyDescent="0.2">
      <c r="A5" s="336"/>
      <c r="B5" s="338"/>
      <c r="C5" s="305"/>
      <c r="D5" s="378"/>
      <c r="E5" s="369"/>
      <c r="F5" s="369"/>
      <c r="G5" s="369"/>
      <c r="H5" s="369"/>
      <c r="I5" s="369"/>
      <c r="J5" s="369"/>
      <c r="K5" s="369"/>
      <c r="L5" s="369"/>
      <c r="M5" s="369"/>
      <c r="N5" s="369"/>
      <c r="O5" s="369"/>
      <c r="P5" s="369"/>
      <c r="Q5" s="369"/>
      <c r="R5" s="373"/>
      <c r="S5" s="369"/>
      <c r="T5" s="369"/>
      <c r="U5" s="369"/>
      <c r="V5" s="369"/>
      <c r="W5" s="369"/>
      <c r="X5" s="369"/>
      <c r="Y5" s="369"/>
      <c r="Z5" s="369"/>
      <c r="AA5" s="369"/>
      <c r="AB5" s="369"/>
      <c r="AC5" s="369"/>
      <c r="AD5" s="369"/>
      <c r="AE5" s="369"/>
      <c r="AF5" s="369"/>
      <c r="AG5" s="369"/>
      <c r="AH5" s="369"/>
      <c r="AI5" s="369"/>
      <c r="AJ5" s="369"/>
      <c r="AK5" s="369"/>
      <c r="AL5" s="369"/>
      <c r="AM5" s="369"/>
      <c r="AN5" s="369"/>
      <c r="AO5" s="369"/>
      <c r="AP5" s="369"/>
      <c r="AQ5" s="369"/>
      <c r="AR5" s="369"/>
      <c r="AS5" s="369"/>
      <c r="AT5" s="369"/>
      <c r="AU5" s="369"/>
      <c r="AV5" s="369"/>
      <c r="AW5" s="369"/>
      <c r="AX5" s="369"/>
      <c r="AY5" s="374"/>
    </row>
    <row r="6" spans="1:51" s="123" customFormat="1" ht="15" customHeight="1" x14ac:dyDescent="0.2">
      <c r="A6" s="336"/>
      <c r="B6" s="338"/>
      <c r="C6" s="305"/>
      <c r="D6" s="378"/>
      <c r="E6" s="369"/>
      <c r="F6" s="369"/>
      <c r="G6" s="369"/>
      <c r="H6" s="369"/>
      <c r="I6" s="369"/>
      <c r="J6" s="369"/>
      <c r="K6" s="369"/>
      <c r="L6" s="369"/>
      <c r="M6" s="369"/>
      <c r="N6" s="369"/>
      <c r="O6" s="369"/>
      <c r="P6" s="369"/>
      <c r="Q6" s="369"/>
      <c r="R6" s="373"/>
      <c r="S6" s="369"/>
      <c r="T6" s="369"/>
      <c r="U6" s="369"/>
      <c r="V6" s="369"/>
      <c r="W6" s="369"/>
      <c r="X6" s="369"/>
      <c r="Y6" s="369"/>
      <c r="Z6" s="369"/>
      <c r="AA6" s="369"/>
      <c r="AB6" s="369"/>
      <c r="AC6" s="369"/>
      <c r="AD6" s="369"/>
      <c r="AE6" s="369"/>
      <c r="AF6" s="369"/>
      <c r="AG6" s="369"/>
      <c r="AH6" s="369"/>
      <c r="AI6" s="369"/>
      <c r="AJ6" s="369"/>
      <c r="AK6" s="369"/>
      <c r="AL6" s="369"/>
      <c r="AM6" s="369"/>
      <c r="AN6" s="369"/>
      <c r="AO6" s="369"/>
      <c r="AP6" s="369"/>
      <c r="AQ6" s="369"/>
      <c r="AR6" s="369"/>
      <c r="AS6" s="369"/>
      <c r="AT6" s="369"/>
      <c r="AU6" s="369"/>
      <c r="AV6" s="369"/>
      <c r="AW6" s="369"/>
      <c r="AX6" s="369"/>
      <c r="AY6" s="374"/>
    </row>
    <row r="7" spans="1:51" s="123" customFormat="1" ht="15" customHeight="1" x14ac:dyDescent="0.2">
      <c r="A7" s="336"/>
      <c r="B7" s="338"/>
      <c r="C7" s="305"/>
      <c r="D7" s="378"/>
      <c r="E7" s="369"/>
      <c r="F7" s="369"/>
      <c r="G7" s="369"/>
      <c r="H7" s="369"/>
      <c r="I7" s="369"/>
      <c r="J7" s="369"/>
      <c r="K7" s="369"/>
      <c r="L7" s="369"/>
      <c r="M7" s="369"/>
      <c r="N7" s="369"/>
      <c r="O7" s="369"/>
      <c r="P7" s="369"/>
      <c r="Q7" s="369"/>
      <c r="R7" s="373"/>
      <c r="S7" s="369"/>
      <c r="T7" s="369"/>
      <c r="U7" s="369"/>
      <c r="V7" s="369"/>
      <c r="W7" s="369"/>
      <c r="X7" s="369"/>
      <c r="Y7" s="369"/>
      <c r="Z7" s="369"/>
      <c r="AA7" s="369"/>
      <c r="AB7" s="369"/>
      <c r="AC7" s="369"/>
      <c r="AD7" s="369"/>
      <c r="AE7" s="369"/>
      <c r="AF7" s="369"/>
      <c r="AG7" s="369"/>
      <c r="AH7" s="369"/>
      <c r="AI7" s="369"/>
      <c r="AJ7" s="369"/>
      <c r="AK7" s="369"/>
      <c r="AL7" s="369"/>
      <c r="AM7" s="369"/>
      <c r="AN7" s="369"/>
      <c r="AO7" s="369"/>
      <c r="AP7" s="369"/>
      <c r="AQ7" s="369"/>
      <c r="AR7" s="369"/>
      <c r="AS7" s="369"/>
      <c r="AT7" s="369"/>
      <c r="AU7" s="369"/>
      <c r="AV7" s="369"/>
      <c r="AW7" s="369"/>
      <c r="AX7" s="369"/>
      <c r="AY7" s="374"/>
    </row>
    <row r="8" spans="1:51" s="123" customFormat="1" ht="15" customHeight="1" x14ac:dyDescent="0.2">
      <c r="A8" s="336"/>
      <c r="B8" s="338"/>
      <c r="C8" s="305"/>
      <c r="D8" s="378"/>
      <c r="E8" s="369"/>
      <c r="F8" s="369"/>
      <c r="G8" s="369"/>
      <c r="H8" s="369"/>
      <c r="I8" s="369"/>
      <c r="J8" s="369"/>
      <c r="K8" s="369"/>
      <c r="L8" s="369"/>
      <c r="M8" s="369"/>
      <c r="N8" s="369"/>
      <c r="O8" s="369"/>
      <c r="P8" s="369"/>
      <c r="Q8" s="369"/>
      <c r="R8" s="373"/>
      <c r="S8" s="369"/>
      <c r="T8" s="369"/>
      <c r="U8" s="369"/>
      <c r="V8" s="369"/>
      <c r="W8" s="369"/>
      <c r="X8" s="369"/>
      <c r="Y8" s="369"/>
      <c r="Z8" s="369"/>
      <c r="AA8" s="369"/>
      <c r="AB8" s="369"/>
      <c r="AC8" s="369"/>
      <c r="AD8" s="369"/>
      <c r="AE8" s="369"/>
      <c r="AF8" s="369"/>
      <c r="AG8" s="369"/>
      <c r="AH8" s="369"/>
      <c r="AI8" s="369"/>
      <c r="AJ8" s="369"/>
      <c r="AK8" s="369"/>
      <c r="AL8" s="369"/>
      <c r="AM8" s="369"/>
      <c r="AN8" s="369"/>
      <c r="AO8" s="369"/>
      <c r="AP8" s="369"/>
      <c r="AQ8" s="369"/>
      <c r="AR8" s="369"/>
      <c r="AS8" s="369"/>
      <c r="AT8" s="369"/>
      <c r="AU8" s="369"/>
      <c r="AV8" s="369"/>
      <c r="AW8" s="369"/>
      <c r="AX8" s="369"/>
      <c r="AY8" s="374"/>
    </row>
    <row r="9" spans="1:51" s="123" customFormat="1" ht="15.75" customHeight="1" thickBot="1" x14ac:dyDescent="0.25">
      <c r="A9" s="336"/>
      <c r="B9" s="338"/>
      <c r="C9" s="305"/>
      <c r="D9" s="378"/>
      <c r="E9" s="370"/>
      <c r="F9" s="370"/>
      <c r="G9" s="370"/>
      <c r="H9" s="370"/>
      <c r="I9" s="370"/>
      <c r="J9" s="370"/>
      <c r="K9" s="370"/>
      <c r="L9" s="370"/>
      <c r="M9" s="370"/>
      <c r="N9" s="370"/>
      <c r="O9" s="370"/>
      <c r="P9" s="370"/>
      <c r="Q9" s="370"/>
      <c r="R9" s="375"/>
      <c r="S9" s="370"/>
      <c r="T9" s="370"/>
      <c r="U9" s="370"/>
      <c r="V9" s="370"/>
      <c r="W9" s="370"/>
      <c r="X9" s="370"/>
      <c r="Y9" s="370"/>
      <c r="Z9" s="370"/>
      <c r="AA9" s="370"/>
      <c r="AB9" s="370"/>
      <c r="AC9" s="370"/>
      <c r="AD9" s="370"/>
      <c r="AE9" s="370"/>
      <c r="AF9" s="370"/>
      <c r="AG9" s="370"/>
      <c r="AH9" s="370"/>
      <c r="AI9" s="370"/>
      <c r="AJ9" s="370"/>
      <c r="AK9" s="370"/>
      <c r="AL9" s="370"/>
      <c r="AM9" s="370"/>
      <c r="AN9" s="370"/>
      <c r="AO9" s="370"/>
      <c r="AP9" s="370"/>
      <c r="AQ9" s="370"/>
      <c r="AR9" s="370"/>
      <c r="AS9" s="370"/>
      <c r="AT9" s="370"/>
      <c r="AU9" s="370"/>
      <c r="AV9" s="370"/>
      <c r="AW9" s="370"/>
      <c r="AX9" s="370"/>
      <c r="AY9" s="376"/>
    </row>
    <row r="10" spans="1:51" s="123" customFormat="1" ht="57.75" customHeight="1" thickBot="1" x14ac:dyDescent="0.25">
      <c r="A10" s="337"/>
      <c r="B10" s="364"/>
      <c r="C10" s="305"/>
      <c r="D10" s="360"/>
      <c r="E10" s="365" t="s">
        <v>287</v>
      </c>
      <c r="F10" s="365"/>
      <c r="G10" s="365"/>
      <c r="H10" s="365"/>
      <c r="I10" s="365"/>
      <c r="J10" s="365"/>
      <c r="K10" s="365"/>
      <c r="L10" s="365"/>
      <c r="M10" s="365"/>
      <c r="N10" s="365"/>
      <c r="O10" s="365"/>
      <c r="P10" s="365"/>
      <c r="Q10" s="366"/>
      <c r="R10" s="124" t="s">
        <v>288</v>
      </c>
      <c r="S10" s="364" t="s">
        <v>289</v>
      </c>
      <c r="T10" s="365"/>
      <c r="U10" s="365"/>
      <c r="V10" s="365"/>
      <c r="W10" s="365"/>
      <c r="X10" s="366"/>
      <c r="Y10" s="125" t="s">
        <v>283</v>
      </c>
      <c r="Z10" s="364" t="s">
        <v>290</v>
      </c>
      <c r="AA10" s="365"/>
      <c r="AB10" s="365"/>
      <c r="AC10" s="365"/>
      <c r="AD10" s="365"/>
      <c r="AE10" s="365"/>
      <c r="AF10" s="365"/>
      <c r="AG10" s="365"/>
      <c r="AH10" s="365"/>
      <c r="AI10" s="365"/>
      <c r="AJ10" s="365"/>
      <c r="AK10" s="365"/>
      <c r="AL10" s="365"/>
      <c r="AM10" s="364" t="s">
        <v>291</v>
      </c>
      <c r="AN10" s="365"/>
      <c r="AO10" s="365"/>
      <c r="AP10" s="365"/>
      <c r="AQ10" s="365"/>
      <c r="AR10" s="365"/>
      <c r="AS10" s="365"/>
      <c r="AT10" s="365"/>
      <c r="AU10" s="365"/>
      <c r="AV10" s="365"/>
      <c r="AW10" s="365"/>
      <c r="AX10" s="365"/>
      <c r="AY10" s="366"/>
    </row>
    <row r="11" spans="1:51" s="123" customFormat="1" ht="22.5" thickBot="1" x14ac:dyDescent="0.25">
      <c r="A11" s="126"/>
      <c r="B11" s="127"/>
      <c r="C11" s="306"/>
      <c r="D11" s="128" t="s">
        <v>188</v>
      </c>
      <c r="E11" s="126" t="s">
        <v>4</v>
      </c>
      <c r="F11" s="126" t="s">
        <v>5</v>
      </c>
      <c r="G11" s="126" t="s">
        <v>6</v>
      </c>
      <c r="H11" s="126" t="s">
        <v>7</v>
      </c>
      <c r="I11" s="126" t="s">
        <v>8</v>
      </c>
      <c r="J11" s="126" t="s">
        <v>9</v>
      </c>
      <c r="K11" s="126" t="s">
        <v>10</v>
      </c>
      <c r="L11" s="126" t="s">
        <v>11</v>
      </c>
      <c r="M11" s="126" t="s">
        <v>12</v>
      </c>
      <c r="N11" s="126" t="s">
        <v>13</v>
      </c>
      <c r="O11" s="126" t="s">
        <v>14</v>
      </c>
      <c r="P11" s="129" t="s">
        <v>15</v>
      </c>
      <c r="Q11" s="126" t="s">
        <v>16</v>
      </c>
      <c r="R11" s="130"/>
      <c r="S11" s="133" t="s">
        <v>294</v>
      </c>
      <c r="T11" s="134" t="s">
        <v>335</v>
      </c>
      <c r="U11" s="134" t="s">
        <v>17</v>
      </c>
      <c r="V11" s="131" t="s">
        <v>336</v>
      </c>
      <c r="W11" s="131" t="s">
        <v>20</v>
      </c>
      <c r="X11" s="131" t="s">
        <v>19</v>
      </c>
      <c r="Y11" s="130" t="s">
        <v>271</v>
      </c>
      <c r="Z11" s="126" t="s">
        <v>4</v>
      </c>
      <c r="AA11" s="126" t="s">
        <v>5</v>
      </c>
      <c r="AB11" s="126" t="s">
        <v>6</v>
      </c>
      <c r="AC11" s="126" t="s">
        <v>7</v>
      </c>
      <c r="AD11" s="126" t="s">
        <v>8</v>
      </c>
      <c r="AE11" s="126" t="s">
        <v>9</v>
      </c>
      <c r="AF11" s="126" t="s">
        <v>10</v>
      </c>
      <c r="AG11" s="126" t="s">
        <v>11</v>
      </c>
      <c r="AH11" s="126" t="s">
        <v>12</v>
      </c>
      <c r="AI11" s="126" t="s">
        <v>13</v>
      </c>
      <c r="AJ11" s="126" t="s">
        <v>14</v>
      </c>
      <c r="AK11" s="126" t="s">
        <v>15</v>
      </c>
      <c r="AL11" s="126" t="s">
        <v>16</v>
      </c>
      <c r="AM11" s="126" t="s">
        <v>4</v>
      </c>
      <c r="AN11" s="126" t="s">
        <v>5</v>
      </c>
      <c r="AO11" s="126" t="s">
        <v>6</v>
      </c>
      <c r="AP11" s="126" t="s">
        <v>7</v>
      </c>
      <c r="AQ11" s="126" t="s">
        <v>8</v>
      </c>
      <c r="AR11" s="126" t="s">
        <v>9</v>
      </c>
      <c r="AS11" s="126" t="s">
        <v>10</v>
      </c>
      <c r="AT11" s="126" t="s">
        <v>11</v>
      </c>
      <c r="AU11" s="126" t="s">
        <v>12</v>
      </c>
      <c r="AV11" s="126" t="s">
        <v>13</v>
      </c>
      <c r="AW11" s="126" t="s">
        <v>14</v>
      </c>
      <c r="AX11" s="126" t="s">
        <v>15</v>
      </c>
      <c r="AY11" s="126" t="s">
        <v>16</v>
      </c>
    </row>
    <row r="12" spans="1:51" s="58" customFormat="1" ht="15" thickBot="1" x14ac:dyDescent="0.25">
      <c r="A12" s="1" t="s">
        <v>52</v>
      </c>
      <c r="B12" s="165" t="s">
        <v>39</v>
      </c>
      <c r="C12" s="56"/>
      <c r="D12" s="83"/>
      <c r="E12" s="91">
        <f>IFERROR(VLOOKUP($B12,'[1]NUM8.1'!$H$3:$S$175,2,FALSE),0)</f>
        <v>33</v>
      </c>
      <c r="F12" s="91">
        <f>IFERROR(VLOOKUP($B12,'[1]NUM8.1'!$H$3:$S$175,3,FALSE),0)</f>
        <v>50</v>
      </c>
      <c r="G12" s="91">
        <f>IFERROR(VLOOKUP($B12,'[1]NUM8.1'!$H$3:$S$175,4,FALSE),0)</f>
        <v>79</v>
      </c>
      <c r="H12" s="91">
        <f>IFERROR(VLOOKUP($B12,'[1]NUM8.1'!$H$3:$S$175,5,FALSE),0)</f>
        <v>139</v>
      </c>
      <c r="I12" s="91">
        <f>IFERROR(VLOOKUP($B12,'[1]NUM8.1'!$H$3:$S$175,6,FALSE),0)</f>
        <v>44</v>
      </c>
      <c r="J12" s="91">
        <f>IFERROR(VLOOKUP($B12,'[1]NUM8.1'!$H$3:$S$175,7,FALSE),0)</f>
        <v>46</v>
      </c>
      <c r="K12" s="91">
        <f>IFERROR(VLOOKUP($B12,'[1]NUM8.1'!$H$3:$S$175,8,FALSE),0)</f>
        <v>21</v>
      </c>
      <c r="L12" s="91">
        <f>IFERROR(VLOOKUP($B12,'[1]NUM8.1'!$H$3:$S$175,9,FALSE),0)</f>
        <v>28</v>
      </c>
      <c r="M12" s="91">
        <f>IFERROR(VLOOKUP($B12,'[1]NUM8.1'!$H$3:$S$175,10,FALSE),0)</f>
        <v>69</v>
      </c>
      <c r="N12" s="91">
        <f>IFERROR(VLOOKUP($B12,'[1]NUM8.1'!$H$3:$S$175,11,FALSE),0)</f>
        <v>188</v>
      </c>
      <c r="O12" s="82"/>
      <c r="P12" s="82"/>
      <c r="Q12" s="5">
        <f>SUM(E12:P12)</f>
        <v>697</v>
      </c>
      <c r="R12" s="3"/>
      <c r="S12" s="13">
        <f>IFERROR(VLOOKUP($B12,'[2]DEN8.1'!$H$3:$J$159,2,FALSE),0)</f>
        <v>462</v>
      </c>
      <c r="T12" s="43">
        <f t="shared" ref="T12:T19" si="0">+S12+(Z12+AA12+AB12+AC12)-(AM12+AN12+AO12+AP12)</f>
        <v>490</v>
      </c>
      <c r="U12" s="13">
        <f>IFERROR(VLOOKUP($B12,'[1]DEN8.1'!$H$3:$J$175,2,FALSE),0)</f>
        <v>470</v>
      </c>
      <c r="V12" s="54">
        <f>+U12+(AF12)-(AS12)</f>
        <v>483</v>
      </c>
      <c r="W12" s="54">
        <f>+U12+(AF12+AG12+AH12+AI12)-(AS12+AT12+AU12+AV12)</f>
        <v>495</v>
      </c>
      <c r="X12" s="5"/>
      <c r="Y12" s="8"/>
      <c r="Z12" s="91">
        <f>IFERROR(VLOOKUP($B12,'[1]ACT DEN8.1'!$H$3:$S$162,2,FALSE),0)</f>
        <v>8</v>
      </c>
      <c r="AA12" s="91">
        <f>IFERROR(VLOOKUP($B12,'[1]ACT DEN8.1'!$H$3:$S$162,3,FALSE),0)</f>
        <v>12</v>
      </c>
      <c r="AB12" s="91">
        <f>IFERROR(VLOOKUP($B12,'[1]ACT DEN8.1'!$H$3:$S$162,4,FALSE),0)</f>
        <v>7</v>
      </c>
      <c r="AC12" s="91">
        <f>IFERROR(VLOOKUP($B12,'[1]ACT DEN8.1'!$H$3:$S$162,5,FALSE),0)</f>
        <v>10</v>
      </c>
      <c r="AD12" s="91">
        <f>IFERROR(VLOOKUP($B12,'[1]ACT DEN8.1'!$H$3:$S$162,6,FALSE),0)</f>
        <v>14</v>
      </c>
      <c r="AE12" s="91">
        <f>IFERROR(VLOOKUP($B12,'[1]ACT DEN8.1'!$H$3:$S$162,7,FALSE),0)</f>
        <v>1</v>
      </c>
      <c r="AF12" s="91">
        <f>IFERROR(VLOOKUP($B12,'[1]ACT DEN8.1'!$H$3:$S$162,8,FALSE),0)</f>
        <v>13</v>
      </c>
      <c r="AG12" s="91">
        <f>IFERROR(VLOOKUP($B12,'[1]ACT DEN8.1'!$H$3:$S$162,9,FALSE),0)</f>
        <v>3</v>
      </c>
      <c r="AH12" s="91">
        <f>IFERROR(VLOOKUP($B12,'[1]ACT DEN8.1'!$H$3:$S$162,10,FALSE),0)</f>
        <v>7</v>
      </c>
      <c r="AI12" s="91">
        <f>IFERROR(VLOOKUP($B12,'[1]ACT DEN8.1'!$H$3:$S$162,11,FALSE),0)</f>
        <v>4</v>
      </c>
      <c r="AJ12" s="81"/>
      <c r="AK12" s="2"/>
      <c r="AL12" s="5">
        <f>SUM(Z12:AK12)</f>
        <v>79</v>
      </c>
      <c r="AM12" s="91">
        <f>IFERROR(VLOOKUP($B12,'[1]ACT DEN8.1'!$AC$3:$AN$135,2,FALSE),0)</f>
        <v>1</v>
      </c>
      <c r="AN12" s="91">
        <f>IFERROR(VLOOKUP($B12,'[1]ACT DEN8.1'!$AC$3:$AN$135,3,FALSE),0)</f>
        <v>0</v>
      </c>
      <c r="AO12" s="91">
        <f>IFERROR(VLOOKUP($B12,'[1]ACT DEN8.1'!$AC$3:$AN$135,4,FALSE),0)</f>
        <v>5</v>
      </c>
      <c r="AP12" s="91">
        <f>IFERROR(VLOOKUP($B12,'[1]ACT DEN8.1'!$AC$3:$AN$135,5,FALSE),0)</f>
        <v>3</v>
      </c>
      <c r="AQ12" s="91">
        <f>IFERROR(VLOOKUP($B12,'[1]ACT DEN8.1'!$AC$3:$AN$135,6,FALSE),0)</f>
        <v>1</v>
      </c>
      <c r="AR12" s="91">
        <f>IFERROR(VLOOKUP($B12,'[1]ACT DEN8.1'!$AC$3:$AN$135,7,FALSE),0)</f>
        <v>26</v>
      </c>
      <c r="AS12" s="91">
        <f>IFERROR(VLOOKUP($B12,'[1]ACT DEN8.1'!$AC$3:$AN$135,8,FALSE),0)</f>
        <v>0</v>
      </c>
      <c r="AT12" s="91">
        <f>IFERROR(VLOOKUP($B12,'[1]ACT DEN8.1'!$AC$3:$AN$135,9,FALSE),0)</f>
        <v>0</v>
      </c>
      <c r="AU12" s="91">
        <f>IFERROR(VLOOKUP($B12,'[1]ACT DEN8.1'!$AC$3:$AN$135,10,FALSE),0)</f>
        <v>1</v>
      </c>
      <c r="AV12" s="91">
        <f>IFERROR(VLOOKUP($B12,'[1]ACT DEN8.1'!$AC$3:$AN$135,11,FALSE),0)</f>
        <v>1</v>
      </c>
      <c r="AW12" s="82"/>
      <c r="AX12" s="80"/>
      <c r="AY12" s="5">
        <f>SUM(AM12:AX12)</f>
        <v>38</v>
      </c>
    </row>
    <row r="13" spans="1:51" s="58" customFormat="1" ht="15" thickBot="1" x14ac:dyDescent="0.25">
      <c r="A13" s="1" t="s">
        <v>52</v>
      </c>
      <c r="B13" s="165" t="s">
        <v>40</v>
      </c>
      <c r="C13" s="56"/>
      <c r="D13" s="83"/>
      <c r="E13" s="91">
        <f>IFERROR(VLOOKUP($B13,'[1]NUM8.1'!$H$3:$S$175,2,FALSE),0)</f>
        <v>24</v>
      </c>
      <c r="F13" s="91">
        <f>IFERROR(VLOOKUP($B13,'[1]NUM8.1'!$H$3:$S$175,3,FALSE),0)</f>
        <v>22</v>
      </c>
      <c r="G13" s="91">
        <f>IFERROR(VLOOKUP($B13,'[1]NUM8.1'!$H$3:$S$175,4,FALSE),0)</f>
        <v>28</v>
      </c>
      <c r="H13" s="91">
        <f>IFERROR(VLOOKUP($B13,'[1]NUM8.1'!$H$3:$S$175,5,FALSE),0)</f>
        <v>22</v>
      </c>
      <c r="I13" s="91">
        <f>IFERROR(VLOOKUP($B13,'[1]NUM8.1'!$H$3:$S$175,6,FALSE),0)</f>
        <v>247</v>
      </c>
      <c r="J13" s="91">
        <f>IFERROR(VLOOKUP($B13,'[1]NUM8.1'!$H$3:$S$175,7,FALSE),0)</f>
        <v>126</v>
      </c>
      <c r="K13" s="91">
        <f>IFERROR(VLOOKUP($B13,'[1]NUM8.1'!$H$3:$S$175,8,FALSE),0)</f>
        <v>30</v>
      </c>
      <c r="L13" s="91">
        <f>IFERROR(VLOOKUP($B13,'[1]NUM8.1'!$H$3:$S$175,9,FALSE),0)</f>
        <v>56</v>
      </c>
      <c r="M13" s="91">
        <f>IFERROR(VLOOKUP($B13,'[1]NUM8.1'!$H$3:$S$175,10,FALSE),0)</f>
        <v>76</v>
      </c>
      <c r="N13" s="91">
        <f>IFERROR(VLOOKUP($B13,'[1]NUM8.1'!$H$3:$S$175,11,FALSE),0)</f>
        <v>49</v>
      </c>
      <c r="O13" s="82"/>
      <c r="P13" s="81"/>
      <c r="Q13" s="5">
        <f t="shared" ref="Q13:Q20" si="1">SUM(E13:P13)</f>
        <v>680</v>
      </c>
      <c r="R13" s="3"/>
      <c r="S13" s="13">
        <f>IFERROR(VLOOKUP($B13,'[2]DEN8.1'!$H$3:$J$159,2,FALSE),0)</f>
        <v>361</v>
      </c>
      <c r="T13" s="43">
        <f t="shared" si="0"/>
        <v>368</v>
      </c>
      <c r="U13" s="13">
        <f>IFERROR(VLOOKUP($B13,'[1]DEN8.1'!$H$3:$J$175,2,FALSE),0)</f>
        <v>366</v>
      </c>
      <c r="V13" s="54">
        <f t="shared" ref="V13:V76" si="2">+U13+(AF13)-(AS13)</f>
        <v>364</v>
      </c>
      <c r="W13" s="54">
        <f t="shared" ref="W13:W76" si="3">+U13+(AF13+AG13+AH13+AI13)-(AS13+AT13+AU13+AV13)</f>
        <v>364</v>
      </c>
      <c r="X13" s="5"/>
      <c r="Y13" s="8"/>
      <c r="Z13" s="91">
        <f>IFERROR(VLOOKUP($B13,'[1]ACT DEN8.1'!$H$3:$S$162,2,FALSE),0)</f>
        <v>14</v>
      </c>
      <c r="AA13" s="91">
        <f>IFERROR(VLOOKUP($B13,'[1]ACT DEN8.1'!$H$3:$S$162,3,FALSE),0)</f>
        <v>0</v>
      </c>
      <c r="AB13" s="91">
        <f>IFERROR(VLOOKUP($B13,'[1]ACT DEN8.1'!$H$3:$S$162,4,FALSE),0)</f>
        <v>11</v>
      </c>
      <c r="AC13" s="91">
        <f>IFERROR(VLOOKUP($B13,'[1]ACT DEN8.1'!$H$3:$S$162,5,FALSE),0)</f>
        <v>5</v>
      </c>
      <c r="AD13" s="91">
        <f>IFERROR(VLOOKUP($B13,'[1]ACT DEN8.1'!$H$3:$S$162,6,FALSE),0)</f>
        <v>9</v>
      </c>
      <c r="AE13" s="91">
        <f>IFERROR(VLOOKUP($B13,'[1]ACT DEN8.1'!$H$3:$S$162,7,FALSE),0)</f>
        <v>16</v>
      </c>
      <c r="AF13" s="91">
        <f>IFERROR(VLOOKUP($B13,'[1]ACT DEN8.1'!$H$3:$S$162,8,FALSE),0)</f>
        <v>15</v>
      </c>
      <c r="AG13" s="91">
        <f>IFERROR(VLOOKUP($B13,'[1]ACT DEN8.1'!$H$3:$S$162,9,FALSE),0)</f>
        <v>2</v>
      </c>
      <c r="AH13" s="91">
        <f>IFERROR(VLOOKUP($B13,'[1]ACT DEN8.1'!$H$3:$S$162,10,FALSE),0)</f>
        <v>15</v>
      </c>
      <c r="AI13" s="91">
        <f>IFERROR(VLOOKUP($B13,'[1]ACT DEN8.1'!$H$3:$S$162,11,FALSE),0)</f>
        <v>5</v>
      </c>
      <c r="AJ13" s="81"/>
      <c r="AK13" s="2"/>
      <c r="AL13" s="5">
        <f t="shared" ref="AL13:AL24" si="4">SUM(Z13:AK13)</f>
        <v>92</v>
      </c>
      <c r="AM13" s="91">
        <f>IFERROR(VLOOKUP($B13,'[1]ACT DEN8.1'!$AC$3:$AN$135,2,FALSE),0)</f>
        <v>4</v>
      </c>
      <c r="AN13" s="91">
        <f>IFERROR(VLOOKUP($B13,'[1]ACT DEN8.1'!$AC$3:$AN$135,3,FALSE),0)</f>
        <v>0</v>
      </c>
      <c r="AO13" s="91">
        <f>IFERROR(VLOOKUP($B13,'[1]ACT DEN8.1'!$AC$3:$AN$135,4,FALSE),0)</f>
        <v>13</v>
      </c>
      <c r="AP13" s="91">
        <f>IFERROR(VLOOKUP($B13,'[1]ACT DEN8.1'!$AC$3:$AN$135,5,FALSE),0)</f>
        <v>6</v>
      </c>
      <c r="AQ13" s="91">
        <f>IFERROR(VLOOKUP($B13,'[1]ACT DEN8.1'!$AC$3:$AN$135,6,FALSE),0)</f>
        <v>12</v>
      </c>
      <c r="AR13" s="91">
        <f>IFERROR(VLOOKUP($B13,'[1]ACT DEN8.1'!$AC$3:$AN$135,7,FALSE),0)</f>
        <v>8</v>
      </c>
      <c r="AS13" s="91">
        <f>IFERROR(VLOOKUP($B13,'[1]ACT DEN8.1'!$AC$3:$AN$135,8,FALSE),0)</f>
        <v>17</v>
      </c>
      <c r="AT13" s="91">
        <f>IFERROR(VLOOKUP($B13,'[1]ACT DEN8.1'!$AC$3:$AN$135,9,FALSE),0)</f>
        <v>7</v>
      </c>
      <c r="AU13" s="91">
        <f>IFERROR(VLOOKUP($B13,'[1]ACT DEN8.1'!$AC$3:$AN$135,10,FALSE),0)</f>
        <v>12</v>
      </c>
      <c r="AV13" s="91">
        <f>IFERROR(VLOOKUP($B13,'[1]ACT DEN8.1'!$AC$3:$AN$135,11,FALSE),0)</f>
        <v>3</v>
      </c>
      <c r="AW13" s="82"/>
      <c r="AX13" s="80"/>
      <c r="AY13" s="5">
        <f t="shared" ref="AY13:AY76" si="5">SUM(AM13:AX13)</f>
        <v>82</v>
      </c>
    </row>
    <row r="14" spans="1:51" s="58" customFormat="1" ht="15" thickBot="1" x14ac:dyDescent="0.25">
      <c r="A14" s="1" t="s">
        <v>52</v>
      </c>
      <c r="B14" s="165" t="s">
        <v>41</v>
      </c>
      <c r="C14" s="56"/>
      <c r="D14" s="83"/>
      <c r="E14" s="91">
        <f>IFERROR(VLOOKUP($B14,'[1]NUM8.1'!$H$3:$S$175,2,FALSE),0)</f>
        <v>23</v>
      </c>
      <c r="F14" s="91">
        <f>IFERROR(VLOOKUP($B14,'[1]NUM8.1'!$H$3:$S$175,3,FALSE),0)</f>
        <v>22</v>
      </c>
      <c r="G14" s="91">
        <f>IFERROR(VLOOKUP($B14,'[1]NUM8.1'!$H$3:$S$175,4,FALSE),0)</f>
        <v>75</v>
      </c>
      <c r="H14" s="91">
        <f>IFERROR(VLOOKUP($B14,'[1]NUM8.1'!$H$3:$S$175,5,FALSE),0)</f>
        <v>79</v>
      </c>
      <c r="I14" s="91">
        <f>IFERROR(VLOOKUP($B14,'[1]NUM8.1'!$H$3:$S$175,6,FALSE),0)</f>
        <v>38</v>
      </c>
      <c r="J14" s="91">
        <f>IFERROR(VLOOKUP($B14,'[1]NUM8.1'!$H$3:$S$175,7,FALSE),0)</f>
        <v>12</v>
      </c>
      <c r="K14" s="91">
        <f>IFERROR(VLOOKUP($B14,'[1]NUM8.1'!$H$3:$S$175,8,FALSE),0)</f>
        <v>27</v>
      </c>
      <c r="L14" s="91">
        <f>IFERROR(VLOOKUP($B14,'[1]NUM8.1'!$H$3:$S$175,9,FALSE),0)</f>
        <v>41</v>
      </c>
      <c r="M14" s="91">
        <f>IFERROR(VLOOKUP($B14,'[1]NUM8.1'!$H$3:$S$175,10,FALSE),0)</f>
        <v>17</v>
      </c>
      <c r="N14" s="91">
        <f>IFERROR(VLOOKUP($B14,'[1]NUM8.1'!$H$3:$S$175,11,FALSE),0)</f>
        <v>41</v>
      </c>
      <c r="O14" s="82"/>
      <c r="P14" s="81"/>
      <c r="Q14" s="5">
        <f t="shared" si="1"/>
        <v>375</v>
      </c>
      <c r="R14" s="3"/>
      <c r="S14" s="13">
        <f>IFERROR(VLOOKUP($B14,'[2]DEN8.1'!$H$3:$J$159,2,FALSE),0)</f>
        <v>553</v>
      </c>
      <c r="T14" s="43">
        <f t="shared" si="0"/>
        <v>600</v>
      </c>
      <c r="U14" s="13">
        <f>IFERROR(VLOOKUP($B14,'[1]DEN8.1'!$H$3:$J$175,2,FALSE),0)</f>
        <v>552</v>
      </c>
      <c r="V14" s="54">
        <f t="shared" si="2"/>
        <v>560</v>
      </c>
      <c r="W14" s="54">
        <f t="shared" si="3"/>
        <v>593</v>
      </c>
      <c r="X14" s="5"/>
      <c r="Y14" s="8"/>
      <c r="Z14" s="91">
        <f>IFERROR(VLOOKUP($B14,'[1]ACT DEN8.1'!$H$3:$S$162,2,FALSE),0)</f>
        <v>9</v>
      </c>
      <c r="AA14" s="91">
        <f>IFERROR(VLOOKUP($B14,'[1]ACT DEN8.1'!$H$3:$S$162,3,FALSE),0)</f>
        <v>11</v>
      </c>
      <c r="AB14" s="91">
        <f>IFERROR(VLOOKUP($B14,'[1]ACT DEN8.1'!$H$3:$S$162,4,FALSE),0)</f>
        <v>18</v>
      </c>
      <c r="AC14" s="91">
        <f>IFERROR(VLOOKUP($B14,'[1]ACT DEN8.1'!$H$3:$S$162,5,FALSE),0)</f>
        <v>16</v>
      </c>
      <c r="AD14" s="91">
        <f>IFERROR(VLOOKUP($B14,'[1]ACT DEN8.1'!$H$3:$S$162,6,FALSE),0)</f>
        <v>9</v>
      </c>
      <c r="AE14" s="91">
        <f>IFERROR(VLOOKUP($B14,'[1]ACT DEN8.1'!$H$3:$S$162,7,FALSE),0)</f>
        <v>11</v>
      </c>
      <c r="AF14" s="91">
        <f>IFERROR(VLOOKUP($B14,'[1]ACT DEN8.1'!$H$3:$S$162,8,FALSE),0)</f>
        <v>10</v>
      </c>
      <c r="AG14" s="91">
        <f>IFERROR(VLOOKUP($B14,'[1]ACT DEN8.1'!$H$3:$S$162,9,FALSE),0)</f>
        <v>15</v>
      </c>
      <c r="AH14" s="91">
        <f>IFERROR(VLOOKUP($B14,'[1]ACT DEN8.1'!$H$3:$S$162,10,FALSE),0)</f>
        <v>13</v>
      </c>
      <c r="AI14" s="91">
        <f>IFERROR(VLOOKUP($B14,'[1]ACT DEN8.1'!$H$3:$S$162,11,FALSE),0)</f>
        <v>14</v>
      </c>
      <c r="AJ14" s="81"/>
      <c r="AK14" s="2"/>
      <c r="AL14" s="5">
        <f t="shared" si="4"/>
        <v>126</v>
      </c>
      <c r="AM14" s="91">
        <f>IFERROR(VLOOKUP($B14,'[1]ACT DEN8.1'!$AC$3:$AN$135,2,FALSE),0)</f>
        <v>1</v>
      </c>
      <c r="AN14" s="91">
        <f>IFERROR(VLOOKUP($B14,'[1]ACT DEN8.1'!$AC$3:$AN$135,3,FALSE),0)</f>
        <v>2</v>
      </c>
      <c r="AO14" s="91">
        <f>IFERROR(VLOOKUP($B14,'[1]ACT DEN8.1'!$AC$3:$AN$135,4,FALSE),0)</f>
        <v>2</v>
      </c>
      <c r="AP14" s="91">
        <f>IFERROR(VLOOKUP($B14,'[1]ACT DEN8.1'!$AC$3:$AN$135,5,FALSE),0)</f>
        <v>2</v>
      </c>
      <c r="AQ14" s="91">
        <f>IFERROR(VLOOKUP($B14,'[1]ACT DEN8.1'!$AC$3:$AN$135,6,FALSE),0)</f>
        <v>10</v>
      </c>
      <c r="AR14" s="91">
        <f>IFERROR(VLOOKUP($B14,'[1]ACT DEN8.1'!$AC$3:$AN$135,7,FALSE),0)</f>
        <v>18</v>
      </c>
      <c r="AS14" s="91">
        <f>IFERROR(VLOOKUP($B14,'[1]ACT DEN8.1'!$AC$3:$AN$135,8,FALSE),0)</f>
        <v>2</v>
      </c>
      <c r="AT14" s="91">
        <f>IFERROR(VLOOKUP($B14,'[1]ACT DEN8.1'!$AC$3:$AN$135,9,FALSE),0)</f>
        <v>3</v>
      </c>
      <c r="AU14" s="91">
        <f>IFERROR(VLOOKUP($B14,'[1]ACT DEN8.1'!$AC$3:$AN$135,10,FALSE),0)</f>
        <v>4</v>
      </c>
      <c r="AV14" s="91">
        <f>IFERROR(VLOOKUP($B14,'[1]ACT DEN8.1'!$AC$3:$AN$135,11,FALSE),0)</f>
        <v>2</v>
      </c>
      <c r="AW14" s="82"/>
      <c r="AX14" s="80"/>
      <c r="AY14" s="5">
        <f t="shared" si="5"/>
        <v>46</v>
      </c>
    </row>
    <row r="15" spans="1:51" s="58" customFormat="1" ht="15" thickBot="1" x14ac:dyDescent="0.25">
      <c r="A15" s="1" t="s">
        <v>52</v>
      </c>
      <c r="B15" s="165" t="s">
        <v>42</v>
      </c>
      <c r="C15" s="56"/>
      <c r="D15" s="83"/>
      <c r="E15" s="91">
        <f>IFERROR(VLOOKUP($B15,'[1]NUM8.1'!$H$3:$S$175,2,FALSE),0)</f>
        <v>128</v>
      </c>
      <c r="F15" s="91">
        <f>IFERROR(VLOOKUP($B15,'[1]NUM8.1'!$H$3:$S$175,3,FALSE),0)</f>
        <v>11</v>
      </c>
      <c r="G15" s="91">
        <f>IFERROR(VLOOKUP($B15,'[1]NUM8.1'!$H$3:$S$175,4,FALSE),0)</f>
        <v>153</v>
      </c>
      <c r="H15" s="91">
        <f>IFERROR(VLOOKUP($B15,'[1]NUM8.1'!$H$3:$S$175,5,FALSE),0)</f>
        <v>174</v>
      </c>
      <c r="I15" s="91">
        <f>IFERROR(VLOOKUP($B15,'[1]NUM8.1'!$H$3:$S$175,6,FALSE),0)</f>
        <v>142</v>
      </c>
      <c r="J15" s="91">
        <f>IFERROR(VLOOKUP($B15,'[1]NUM8.1'!$H$3:$S$175,7,FALSE),0)</f>
        <v>232</v>
      </c>
      <c r="K15" s="91">
        <f>IFERROR(VLOOKUP($B15,'[1]NUM8.1'!$H$3:$S$175,8,FALSE),0)</f>
        <v>404</v>
      </c>
      <c r="L15" s="91">
        <f>IFERROR(VLOOKUP($B15,'[1]NUM8.1'!$H$3:$S$175,9,FALSE),0)</f>
        <v>143</v>
      </c>
      <c r="M15" s="91">
        <f>IFERROR(VLOOKUP($B15,'[1]NUM8.1'!$H$3:$S$175,10,FALSE),0)</f>
        <v>147</v>
      </c>
      <c r="N15" s="91">
        <f>IFERROR(VLOOKUP($B15,'[1]NUM8.1'!$H$3:$S$175,11,FALSE),0)</f>
        <v>342</v>
      </c>
      <c r="O15" s="82"/>
      <c r="P15" s="81"/>
      <c r="Q15" s="5">
        <f t="shared" si="1"/>
        <v>1876</v>
      </c>
      <c r="R15" s="3"/>
      <c r="S15" s="13">
        <f>IFERROR(VLOOKUP($B15,'[2]DEN8.1'!$H$3:$J$159,2,FALSE),0)</f>
        <v>596</v>
      </c>
      <c r="T15" s="43">
        <f t="shared" si="0"/>
        <v>647</v>
      </c>
      <c r="U15" s="13">
        <f>IFERROR(VLOOKUP($B15,'[1]DEN8.1'!$H$3:$J$175,2,FALSE),0)</f>
        <v>631</v>
      </c>
      <c r="V15" s="54">
        <f t="shared" si="2"/>
        <v>653</v>
      </c>
      <c r="W15" s="54">
        <f t="shared" si="3"/>
        <v>679</v>
      </c>
      <c r="X15" s="5"/>
      <c r="Y15" s="8"/>
      <c r="Z15" s="91">
        <f>IFERROR(VLOOKUP($B15,'[1]ACT DEN8.1'!$H$3:$S$162,2,FALSE),0)</f>
        <v>17</v>
      </c>
      <c r="AA15" s="91">
        <f>IFERROR(VLOOKUP($B15,'[1]ACT DEN8.1'!$H$3:$S$162,3,FALSE),0)</f>
        <v>2</v>
      </c>
      <c r="AB15" s="91">
        <f>IFERROR(VLOOKUP($B15,'[1]ACT DEN8.1'!$H$3:$S$162,4,FALSE),0)</f>
        <v>5</v>
      </c>
      <c r="AC15" s="91">
        <f>IFERROR(VLOOKUP($B15,'[1]ACT DEN8.1'!$H$3:$S$162,5,FALSE),0)</f>
        <v>27</v>
      </c>
      <c r="AD15" s="91">
        <f>IFERROR(VLOOKUP($B15,'[1]ACT DEN8.1'!$H$3:$S$162,6,FALSE),0)</f>
        <v>8</v>
      </c>
      <c r="AE15" s="91">
        <f>IFERROR(VLOOKUP($B15,'[1]ACT DEN8.1'!$H$3:$S$162,7,FALSE),0)</f>
        <v>0</v>
      </c>
      <c r="AF15" s="91">
        <f>IFERROR(VLOOKUP($B15,'[1]ACT DEN8.1'!$H$3:$S$162,8,FALSE),0)</f>
        <v>22</v>
      </c>
      <c r="AG15" s="91">
        <f>IFERROR(VLOOKUP($B15,'[1]ACT DEN8.1'!$H$3:$S$162,9,FALSE),0)</f>
        <v>6</v>
      </c>
      <c r="AH15" s="91">
        <f>IFERROR(VLOOKUP($B15,'[1]ACT DEN8.1'!$H$3:$S$162,10,FALSE),0)</f>
        <v>7</v>
      </c>
      <c r="AI15" s="91">
        <f>IFERROR(VLOOKUP($B15,'[1]ACT DEN8.1'!$H$3:$S$162,11,FALSE),0)</f>
        <v>13</v>
      </c>
      <c r="AJ15" s="81"/>
      <c r="AK15" s="2"/>
      <c r="AL15" s="5">
        <f t="shared" si="4"/>
        <v>107</v>
      </c>
      <c r="AM15" s="91">
        <f>IFERROR(VLOOKUP($B15,'[1]ACT DEN8.1'!$AC$3:$AN$135,2,FALSE),0)</f>
        <v>0</v>
      </c>
      <c r="AN15" s="91">
        <f>IFERROR(VLOOKUP($B15,'[1]ACT DEN8.1'!$AC$3:$AN$135,3,FALSE),0)</f>
        <v>0</v>
      </c>
      <c r="AO15" s="91">
        <f>IFERROR(VLOOKUP($B15,'[1]ACT DEN8.1'!$AC$3:$AN$135,4,FALSE),0)</f>
        <v>0</v>
      </c>
      <c r="AP15" s="91">
        <f>IFERROR(VLOOKUP($B15,'[1]ACT DEN8.1'!$AC$3:$AN$135,5,FALSE),0)</f>
        <v>0</v>
      </c>
      <c r="AQ15" s="91">
        <f>IFERROR(VLOOKUP($B15,'[1]ACT DEN8.1'!$AC$3:$AN$135,6,FALSE),0)</f>
        <v>0</v>
      </c>
      <c r="AR15" s="91">
        <f>IFERROR(VLOOKUP($B15,'[1]ACT DEN8.1'!$AC$3:$AN$135,7,FALSE),0)</f>
        <v>0</v>
      </c>
      <c r="AS15" s="91">
        <f>IFERROR(VLOOKUP($B15,'[1]ACT DEN8.1'!$AC$3:$AN$135,8,FALSE),0)</f>
        <v>0</v>
      </c>
      <c r="AT15" s="91">
        <f>IFERROR(VLOOKUP($B15,'[1]ACT DEN8.1'!$AC$3:$AN$135,9,FALSE),0)</f>
        <v>0</v>
      </c>
      <c r="AU15" s="91">
        <f>IFERROR(VLOOKUP($B15,'[1]ACT DEN8.1'!$AC$3:$AN$135,10,FALSE),0)</f>
        <v>0</v>
      </c>
      <c r="AV15" s="91">
        <f>IFERROR(VLOOKUP($B15,'[1]ACT DEN8.1'!$AC$3:$AN$135,11,FALSE),0)</f>
        <v>0</v>
      </c>
      <c r="AW15" s="82"/>
      <c r="AX15" s="80"/>
      <c r="AY15" s="5">
        <f t="shared" si="5"/>
        <v>0</v>
      </c>
    </row>
    <row r="16" spans="1:51" s="58" customFormat="1" ht="15" thickBot="1" x14ac:dyDescent="0.25">
      <c r="A16" s="1" t="s">
        <v>52</v>
      </c>
      <c r="B16" s="167" t="s">
        <v>43</v>
      </c>
      <c r="C16" s="59"/>
      <c r="D16" s="83"/>
      <c r="E16" s="91">
        <f>IFERROR(VLOOKUP($B16,'[1]NUM8.1'!$H$3:$S$175,2,FALSE),0)</f>
        <v>4</v>
      </c>
      <c r="F16" s="91">
        <f>IFERROR(VLOOKUP($B16,'[1]NUM8.1'!$H$3:$S$175,3,FALSE),0)</f>
        <v>48</v>
      </c>
      <c r="G16" s="91">
        <f>IFERROR(VLOOKUP($B16,'[1]NUM8.1'!$H$3:$S$175,4,FALSE),0)</f>
        <v>58</v>
      </c>
      <c r="H16" s="91">
        <f>IFERROR(VLOOKUP($B16,'[1]NUM8.1'!$H$3:$S$175,5,FALSE),0)</f>
        <v>63</v>
      </c>
      <c r="I16" s="91">
        <f>IFERROR(VLOOKUP($B16,'[1]NUM8.1'!$H$3:$S$175,6,FALSE),0)</f>
        <v>206</v>
      </c>
      <c r="J16" s="91">
        <f>IFERROR(VLOOKUP($B16,'[1]NUM8.1'!$H$3:$S$175,7,FALSE),0)</f>
        <v>38</v>
      </c>
      <c r="K16" s="91">
        <f>IFERROR(VLOOKUP($B16,'[1]NUM8.1'!$H$3:$S$175,8,FALSE),0)</f>
        <v>108</v>
      </c>
      <c r="L16" s="91">
        <f>IFERROR(VLOOKUP($B16,'[1]NUM8.1'!$H$3:$S$175,9,FALSE),0)</f>
        <v>19</v>
      </c>
      <c r="M16" s="91">
        <f>IFERROR(VLOOKUP($B16,'[1]NUM8.1'!$H$3:$S$175,10,FALSE),0)</f>
        <v>47</v>
      </c>
      <c r="N16" s="91">
        <f>IFERROR(VLOOKUP($B16,'[1]NUM8.1'!$H$3:$S$175,11,FALSE),0)</f>
        <v>185</v>
      </c>
      <c r="O16" s="82"/>
      <c r="P16" s="81"/>
      <c r="Q16" s="5">
        <f t="shared" si="1"/>
        <v>776</v>
      </c>
      <c r="R16" s="3"/>
      <c r="S16" s="13">
        <f>IFERROR(VLOOKUP($B16,'[2]DEN8.1'!$H$3:$J$159,2,FALSE),0)</f>
        <v>488</v>
      </c>
      <c r="T16" s="43">
        <f t="shared" si="0"/>
        <v>520</v>
      </c>
      <c r="U16" s="13">
        <f>IFERROR(VLOOKUP($B16,'[1]DEN8.1'!$H$3:$J$175,2,FALSE),0)</f>
        <v>503</v>
      </c>
      <c r="V16" s="54">
        <f t="shared" si="2"/>
        <v>513</v>
      </c>
      <c r="W16" s="54">
        <f t="shared" si="3"/>
        <v>535</v>
      </c>
      <c r="X16" s="5"/>
      <c r="Y16" s="8"/>
      <c r="Z16" s="91">
        <f>IFERROR(VLOOKUP($B16,'[1]ACT DEN8.1'!$H$3:$S$162,2,FALSE),0)</f>
        <v>6</v>
      </c>
      <c r="AA16" s="91">
        <f>IFERROR(VLOOKUP($B16,'[1]ACT DEN8.1'!$H$3:$S$162,3,FALSE),0)</f>
        <v>7</v>
      </c>
      <c r="AB16" s="91">
        <f>IFERROR(VLOOKUP($B16,'[1]ACT DEN8.1'!$H$3:$S$162,4,FALSE),0)</f>
        <v>12</v>
      </c>
      <c r="AC16" s="91">
        <f>IFERROR(VLOOKUP($B16,'[1]ACT DEN8.1'!$H$3:$S$162,5,FALSE),0)</f>
        <v>10</v>
      </c>
      <c r="AD16" s="91">
        <f>IFERROR(VLOOKUP($B16,'[1]ACT DEN8.1'!$H$3:$S$162,6,FALSE),0)</f>
        <v>17</v>
      </c>
      <c r="AE16" s="91">
        <f>IFERROR(VLOOKUP($B16,'[1]ACT DEN8.1'!$H$3:$S$162,7,FALSE),0)</f>
        <v>9</v>
      </c>
      <c r="AF16" s="91">
        <f>IFERROR(VLOOKUP($B16,'[1]ACT DEN8.1'!$H$3:$S$162,8,FALSE),0)</f>
        <v>10</v>
      </c>
      <c r="AG16" s="91">
        <f>IFERROR(VLOOKUP($B16,'[1]ACT DEN8.1'!$H$3:$S$162,9,FALSE),0)</f>
        <v>14</v>
      </c>
      <c r="AH16" s="91">
        <f>IFERROR(VLOOKUP($B16,'[1]ACT DEN8.1'!$H$3:$S$162,10,FALSE),0)</f>
        <v>10</v>
      </c>
      <c r="AI16" s="91">
        <f>IFERROR(VLOOKUP($B16,'[1]ACT DEN8.1'!$H$3:$S$162,11,FALSE),0)</f>
        <v>15</v>
      </c>
      <c r="AJ16" s="81"/>
      <c r="AK16" s="2"/>
      <c r="AL16" s="5">
        <f t="shared" si="4"/>
        <v>110</v>
      </c>
      <c r="AM16" s="91">
        <f>IFERROR(VLOOKUP($B16,'[1]ACT DEN8.1'!$AC$3:$AN$135,2,FALSE),0)</f>
        <v>0</v>
      </c>
      <c r="AN16" s="91">
        <f>IFERROR(VLOOKUP($B16,'[1]ACT DEN8.1'!$AC$3:$AN$135,3,FALSE),0)</f>
        <v>0</v>
      </c>
      <c r="AO16" s="91">
        <f>IFERROR(VLOOKUP($B16,'[1]ACT DEN8.1'!$AC$3:$AN$135,4,FALSE),0)</f>
        <v>0</v>
      </c>
      <c r="AP16" s="91">
        <f>IFERROR(VLOOKUP($B16,'[1]ACT DEN8.1'!$AC$3:$AN$135,5,FALSE),0)</f>
        <v>3</v>
      </c>
      <c r="AQ16" s="91">
        <f>IFERROR(VLOOKUP($B16,'[1]ACT DEN8.1'!$AC$3:$AN$135,6,FALSE),0)</f>
        <v>0</v>
      </c>
      <c r="AR16" s="91">
        <f>IFERROR(VLOOKUP($B16,'[1]ACT DEN8.1'!$AC$3:$AN$135,7,FALSE),0)</f>
        <v>31</v>
      </c>
      <c r="AS16" s="91">
        <f>IFERROR(VLOOKUP($B16,'[1]ACT DEN8.1'!$AC$3:$AN$135,8,FALSE),0)</f>
        <v>0</v>
      </c>
      <c r="AT16" s="91">
        <f>IFERROR(VLOOKUP($B16,'[1]ACT DEN8.1'!$AC$3:$AN$135,9,FALSE),0)</f>
        <v>16</v>
      </c>
      <c r="AU16" s="91">
        <f>IFERROR(VLOOKUP($B16,'[1]ACT DEN8.1'!$AC$3:$AN$135,10,FALSE),0)</f>
        <v>1</v>
      </c>
      <c r="AV16" s="91">
        <f>IFERROR(VLOOKUP($B16,'[1]ACT DEN8.1'!$AC$3:$AN$135,11,FALSE),0)</f>
        <v>0</v>
      </c>
      <c r="AW16" s="82"/>
      <c r="AX16" s="80"/>
      <c r="AY16" s="5">
        <f t="shared" si="5"/>
        <v>51</v>
      </c>
    </row>
    <row r="17" spans="1:51" s="58" customFormat="1" ht="15" thickBot="1" x14ac:dyDescent="0.25">
      <c r="A17" s="1" t="s">
        <v>52</v>
      </c>
      <c r="B17" s="165" t="s">
        <v>44</v>
      </c>
      <c r="C17" s="56"/>
      <c r="D17" s="83"/>
      <c r="E17" s="91">
        <f>IFERROR(VLOOKUP($B17,'[1]NUM8.1'!$H$3:$S$175,2,FALSE),0)</f>
        <v>3</v>
      </c>
      <c r="F17" s="91">
        <f>IFERROR(VLOOKUP($B17,'[1]NUM8.1'!$H$3:$S$175,3,FALSE),0)</f>
        <v>75</v>
      </c>
      <c r="G17" s="91">
        <f>IFERROR(VLOOKUP($B17,'[1]NUM8.1'!$H$3:$S$175,4,FALSE),0)</f>
        <v>65</v>
      </c>
      <c r="H17" s="91">
        <f>IFERROR(VLOOKUP($B17,'[1]NUM8.1'!$H$3:$S$175,5,FALSE),0)</f>
        <v>80</v>
      </c>
      <c r="I17" s="91">
        <f>IFERROR(VLOOKUP($B17,'[1]NUM8.1'!$H$3:$S$175,6,FALSE),0)</f>
        <v>77</v>
      </c>
      <c r="J17" s="91">
        <f>IFERROR(VLOOKUP($B17,'[1]NUM8.1'!$H$3:$S$175,7,FALSE),0)</f>
        <v>60</v>
      </c>
      <c r="K17" s="91">
        <f>IFERROR(VLOOKUP($B17,'[1]NUM8.1'!$H$3:$S$175,8,FALSE),0)</f>
        <v>56</v>
      </c>
      <c r="L17" s="91">
        <f>IFERROR(VLOOKUP($B17,'[1]NUM8.1'!$H$3:$S$175,9,FALSE),0)</f>
        <v>52</v>
      </c>
      <c r="M17" s="91">
        <f>IFERROR(VLOOKUP($B17,'[1]NUM8.1'!$H$3:$S$175,10,FALSE),0)</f>
        <v>66</v>
      </c>
      <c r="N17" s="91">
        <f>IFERROR(VLOOKUP($B17,'[1]NUM8.1'!$H$3:$S$175,11,FALSE),0)</f>
        <v>80</v>
      </c>
      <c r="O17" s="82"/>
      <c r="P17" s="81"/>
      <c r="Q17" s="5">
        <f t="shared" si="1"/>
        <v>614</v>
      </c>
      <c r="R17" s="3"/>
      <c r="S17" s="13">
        <f>IFERROR(VLOOKUP($B17,'[2]DEN8.1'!$H$3:$J$159,2,FALSE),0)</f>
        <v>361</v>
      </c>
      <c r="T17" s="43">
        <f t="shared" si="0"/>
        <v>392</v>
      </c>
      <c r="U17" s="13">
        <f>IFERROR(VLOOKUP($B17,'[1]DEN8.1'!$H$3:$J$175,2,FALSE),0)</f>
        <v>349</v>
      </c>
      <c r="V17" s="54">
        <f t="shared" si="2"/>
        <v>359</v>
      </c>
      <c r="W17" s="54">
        <f t="shared" si="3"/>
        <v>379</v>
      </c>
      <c r="X17" s="5"/>
      <c r="Y17" s="8"/>
      <c r="Z17" s="91">
        <f>IFERROR(VLOOKUP($B17,'[1]ACT DEN8.1'!$H$3:$S$162,2,FALSE),0)</f>
        <v>9</v>
      </c>
      <c r="AA17" s="91">
        <f>IFERROR(VLOOKUP($B17,'[1]ACT DEN8.1'!$H$3:$S$162,3,FALSE),0)</f>
        <v>6</v>
      </c>
      <c r="AB17" s="91">
        <f>IFERROR(VLOOKUP($B17,'[1]ACT DEN8.1'!$H$3:$S$162,4,FALSE),0)</f>
        <v>12</v>
      </c>
      <c r="AC17" s="91">
        <f>IFERROR(VLOOKUP($B17,'[1]ACT DEN8.1'!$H$3:$S$162,5,FALSE),0)</f>
        <v>5</v>
      </c>
      <c r="AD17" s="91">
        <f>IFERROR(VLOOKUP($B17,'[1]ACT DEN8.1'!$H$3:$S$162,6,FALSE),0)</f>
        <v>1</v>
      </c>
      <c r="AE17" s="91">
        <f>IFERROR(VLOOKUP($B17,'[1]ACT DEN8.1'!$H$3:$S$162,7,FALSE),0)</f>
        <v>4</v>
      </c>
      <c r="AF17" s="91">
        <f>IFERROR(VLOOKUP($B17,'[1]ACT DEN8.1'!$H$3:$S$162,8,FALSE),0)</f>
        <v>10</v>
      </c>
      <c r="AG17" s="91">
        <f>IFERROR(VLOOKUP($B17,'[1]ACT DEN8.1'!$H$3:$S$162,9,FALSE),0)</f>
        <v>7</v>
      </c>
      <c r="AH17" s="91">
        <f>IFERROR(VLOOKUP($B17,'[1]ACT DEN8.1'!$H$3:$S$162,10,FALSE),0)</f>
        <v>8</v>
      </c>
      <c r="AI17" s="91">
        <f>IFERROR(VLOOKUP($B17,'[1]ACT DEN8.1'!$H$3:$S$162,11,FALSE),0)</f>
        <v>5</v>
      </c>
      <c r="AJ17" s="81"/>
      <c r="AK17" s="2"/>
      <c r="AL17" s="5">
        <f t="shared" si="4"/>
        <v>67</v>
      </c>
      <c r="AM17" s="91">
        <f>IFERROR(VLOOKUP($B17,'[1]ACT DEN8.1'!$AC$3:$AN$135,2,FALSE),0)</f>
        <v>1</v>
      </c>
      <c r="AN17" s="91">
        <f>IFERROR(VLOOKUP($B17,'[1]ACT DEN8.1'!$AC$3:$AN$135,3,FALSE),0)</f>
        <v>0</v>
      </c>
      <c r="AO17" s="91">
        <f>IFERROR(VLOOKUP($B17,'[1]ACT DEN8.1'!$AC$3:$AN$135,4,FALSE),0)</f>
        <v>0</v>
      </c>
      <c r="AP17" s="91">
        <f>IFERROR(VLOOKUP($B17,'[1]ACT DEN8.1'!$AC$3:$AN$135,5,FALSE),0)</f>
        <v>0</v>
      </c>
      <c r="AQ17" s="91">
        <f>IFERROR(VLOOKUP($B17,'[1]ACT DEN8.1'!$AC$3:$AN$135,6,FALSE),0)</f>
        <v>0</v>
      </c>
      <c r="AR17" s="91">
        <f>IFERROR(VLOOKUP($B17,'[1]ACT DEN8.1'!$AC$3:$AN$135,7,FALSE),0)</f>
        <v>3</v>
      </c>
      <c r="AS17" s="91">
        <f>IFERROR(VLOOKUP($B17,'[1]ACT DEN8.1'!$AC$3:$AN$135,8,FALSE),0)</f>
        <v>0</v>
      </c>
      <c r="AT17" s="91">
        <f>IFERROR(VLOOKUP($B17,'[1]ACT DEN8.1'!$AC$3:$AN$135,9,FALSE),0)</f>
        <v>0</v>
      </c>
      <c r="AU17" s="91">
        <f>IFERROR(VLOOKUP($B17,'[1]ACT DEN8.1'!$AC$3:$AN$135,10,FALSE),0)</f>
        <v>0</v>
      </c>
      <c r="AV17" s="91">
        <f>IFERROR(VLOOKUP($B17,'[1]ACT DEN8.1'!$AC$3:$AN$135,11,FALSE),0)</f>
        <v>0</v>
      </c>
      <c r="AW17" s="82"/>
      <c r="AX17" s="80"/>
      <c r="AY17" s="5">
        <f>SUM(AM17:AX17)</f>
        <v>4</v>
      </c>
    </row>
    <row r="18" spans="1:51" s="58" customFormat="1" ht="15" thickBot="1" x14ac:dyDescent="0.25">
      <c r="A18" s="1" t="s">
        <v>52</v>
      </c>
      <c r="B18" s="165" t="s">
        <v>45</v>
      </c>
      <c r="C18" s="56"/>
      <c r="D18" s="83"/>
      <c r="E18" s="91">
        <f>IFERROR(VLOOKUP($B18,'[1]NUM8.1'!$H$3:$S$175,2,FALSE),0)</f>
        <v>0</v>
      </c>
      <c r="F18" s="91">
        <f>IFERROR(VLOOKUP($B18,'[1]NUM8.1'!$H$3:$S$175,3,FALSE),0)</f>
        <v>0</v>
      </c>
      <c r="G18" s="91">
        <f>IFERROR(VLOOKUP($B18,'[1]NUM8.1'!$H$3:$S$175,4,FALSE),0)</f>
        <v>6</v>
      </c>
      <c r="H18" s="91">
        <f>IFERROR(VLOOKUP($B18,'[1]NUM8.1'!$H$3:$S$175,5,FALSE),0)</f>
        <v>8</v>
      </c>
      <c r="I18" s="91">
        <f>IFERROR(VLOOKUP($B18,'[1]NUM8.1'!$H$3:$S$175,6,FALSE),0)</f>
        <v>53</v>
      </c>
      <c r="J18" s="91">
        <f>IFERROR(VLOOKUP($B18,'[1]NUM8.1'!$H$3:$S$175,7,FALSE),0)</f>
        <v>37</v>
      </c>
      <c r="K18" s="91">
        <f>IFERROR(VLOOKUP($B18,'[1]NUM8.1'!$H$3:$S$175,8,FALSE),0)</f>
        <v>8</v>
      </c>
      <c r="L18" s="91">
        <f>IFERROR(VLOOKUP($B18,'[1]NUM8.1'!$H$3:$S$175,9,FALSE),0)</f>
        <v>4</v>
      </c>
      <c r="M18" s="91">
        <f>IFERROR(VLOOKUP($B18,'[1]NUM8.1'!$H$3:$S$175,10,FALSE),0)</f>
        <v>0</v>
      </c>
      <c r="N18" s="91">
        <f>IFERROR(VLOOKUP($B18,'[1]NUM8.1'!$H$3:$S$175,11,FALSE),0)</f>
        <v>2</v>
      </c>
      <c r="O18" s="82"/>
      <c r="P18" s="81"/>
      <c r="Q18" s="5">
        <f t="shared" si="1"/>
        <v>118</v>
      </c>
      <c r="R18" s="3"/>
      <c r="S18" s="13">
        <f>IFERROR(VLOOKUP($B18,'[2]DEN8.1'!$H$3:$J$159,2,FALSE),0)</f>
        <v>119</v>
      </c>
      <c r="T18" s="43">
        <f t="shared" si="0"/>
        <v>124</v>
      </c>
      <c r="U18" s="13">
        <f>IFERROR(VLOOKUP($B18,'[1]DEN8.1'!$H$3:$J$175,2,FALSE),0)</f>
        <v>126</v>
      </c>
      <c r="V18" s="54">
        <f t="shared" si="2"/>
        <v>128</v>
      </c>
      <c r="W18" s="54">
        <f t="shared" si="3"/>
        <v>129</v>
      </c>
      <c r="X18" s="5"/>
      <c r="Y18" s="8"/>
      <c r="Z18" s="91">
        <f>IFERROR(VLOOKUP($B18,'[1]ACT DEN8.1'!$H$3:$S$162,2,FALSE),0)</f>
        <v>1</v>
      </c>
      <c r="AA18" s="91">
        <f>IFERROR(VLOOKUP($B18,'[1]ACT DEN8.1'!$H$3:$S$162,3,FALSE),0)</f>
        <v>4</v>
      </c>
      <c r="AB18" s="91">
        <f>IFERROR(VLOOKUP($B18,'[1]ACT DEN8.1'!$H$3:$S$162,4,FALSE),0)</f>
        <v>0</v>
      </c>
      <c r="AC18" s="91">
        <f>IFERROR(VLOOKUP($B18,'[1]ACT DEN8.1'!$H$3:$S$162,5,FALSE),0)</f>
        <v>0</v>
      </c>
      <c r="AD18" s="91">
        <f>IFERROR(VLOOKUP($B18,'[1]ACT DEN8.1'!$H$3:$S$162,6,FALSE),0)</f>
        <v>0</v>
      </c>
      <c r="AE18" s="91">
        <f>IFERROR(VLOOKUP($B18,'[1]ACT DEN8.1'!$H$3:$S$162,7,FALSE),0)</f>
        <v>1</v>
      </c>
      <c r="AF18" s="91">
        <f>IFERROR(VLOOKUP($B18,'[1]ACT DEN8.1'!$H$3:$S$162,8,FALSE),0)</f>
        <v>2</v>
      </c>
      <c r="AG18" s="91">
        <f>IFERROR(VLOOKUP($B18,'[1]ACT DEN8.1'!$H$3:$S$162,9,FALSE),0)</f>
        <v>0</v>
      </c>
      <c r="AH18" s="91">
        <f>IFERROR(VLOOKUP($B18,'[1]ACT DEN8.1'!$H$3:$S$162,10,FALSE),0)</f>
        <v>0</v>
      </c>
      <c r="AI18" s="91">
        <f>IFERROR(VLOOKUP($B18,'[1]ACT DEN8.1'!$H$3:$S$162,11,FALSE),0)</f>
        <v>1</v>
      </c>
      <c r="AJ18" s="81"/>
      <c r="AK18" s="2"/>
      <c r="AL18" s="5">
        <f t="shared" si="4"/>
        <v>9</v>
      </c>
      <c r="AM18" s="91">
        <f>IFERROR(VLOOKUP($B18,'[1]ACT DEN8.1'!$AC$3:$AN$135,2,FALSE),0)</f>
        <v>0</v>
      </c>
      <c r="AN18" s="91">
        <f>IFERROR(VLOOKUP($B18,'[1]ACT DEN8.1'!$AC$3:$AN$135,3,FALSE),0)</f>
        <v>0</v>
      </c>
      <c r="AO18" s="91">
        <f>IFERROR(VLOOKUP($B18,'[1]ACT DEN8.1'!$AC$3:$AN$135,4,FALSE),0)</f>
        <v>0</v>
      </c>
      <c r="AP18" s="91">
        <f>IFERROR(VLOOKUP($B18,'[1]ACT DEN8.1'!$AC$3:$AN$135,5,FALSE),0)</f>
        <v>0</v>
      </c>
      <c r="AQ18" s="91">
        <f>IFERROR(VLOOKUP($B18,'[1]ACT DEN8.1'!$AC$3:$AN$135,6,FALSE),0)</f>
        <v>0</v>
      </c>
      <c r="AR18" s="91">
        <f>IFERROR(VLOOKUP($B18,'[1]ACT DEN8.1'!$AC$3:$AN$135,7,FALSE),0)</f>
        <v>0</v>
      </c>
      <c r="AS18" s="91">
        <f>IFERROR(VLOOKUP($B18,'[1]ACT DEN8.1'!$AC$3:$AN$135,8,FALSE),0)</f>
        <v>0</v>
      </c>
      <c r="AT18" s="91">
        <f>IFERROR(VLOOKUP($B18,'[1]ACT DEN8.1'!$AC$3:$AN$135,9,FALSE),0)</f>
        <v>0</v>
      </c>
      <c r="AU18" s="91">
        <f>IFERROR(VLOOKUP($B18,'[1]ACT DEN8.1'!$AC$3:$AN$135,10,FALSE),0)</f>
        <v>0</v>
      </c>
      <c r="AV18" s="91">
        <f>IFERROR(VLOOKUP($B18,'[1]ACT DEN8.1'!$AC$3:$AN$135,11,FALSE),0)</f>
        <v>0</v>
      </c>
      <c r="AW18" s="82"/>
      <c r="AX18" s="80"/>
      <c r="AY18" s="5">
        <f t="shared" si="5"/>
        <v>0</v>
      </c>
    </row>
    <row r="19" spans="1:51" s="58" customFormat="1" ht="15" thickBot="1" x14ac:dyDescent="0.25">
      <c r="A19" s="1" t="s">
        <v>52</v>
      </c>
      <c r="B19" s="165" t="s">
        <v>46</v>
      </c>
      <c r="C19" s="56"/>
      <c r="D19" s="83"/>
      <c r="E19" s="91">
        <f>IFERROR(VLOOKUP($B19,'[1]NUM8.1'!$H$3:$S$175,2,FALSE),0)</f>
        <v>1</v>
      </c>
      <c r="F19" s="91">
        <f>IFERROR(VLOOKUP($B19,'[1]NUM8.1'!$H$3:$S$175,3,FALSE),0)</f>
        <v>1</v>
      </c>
      <c r="G19" s="91">
        <f>IFERROR(VLOOKUP($B19,'[1]NUM8.1'!$H$3:$S$175,4,FALSE),0)</f>
        <v>0</v>
      </c>
      <c r="H19" s="91">
        <f>IFERROR(VLOOKUP($B19,'[1]NUM8.1'!$H$3:$S$175,5,FALSE),0)</f>
        <v>0</v>
      </c>
      <c r="I19" s="91">
        <f>IFERROR(VLOOKUP($B19,'[1]NUM8.1'!$H$3:$S$175,6,FALSE),0)</f>
        <v>1</v>
      </c>
      <c r="J19" s="91">
        <f>IFERROR(VLOOKUP($B19,'[1]NUM8.1'!$H$3:$S$175,7,FALSE),0)</f>
        <v>8</v>
      </c>
      <c r="K19" s="91">
        <f>IFERROR(VLOOKUP($B19,'[1]NUM8.1'!$H$3:$S$175,8,FALSE),0)</f>
        <v>11</v>
      </c>
      <c r="L19" s="91">
        <f>IFERROR(VLOOKUP($B19,'[1]NUM8.1'!$H$3:$S$175,9,FALSE),0)</f>
        <v>4</v>
      </c>
      <c r="M19" s="91">
        <f>IFERROR(VLOOKUP($B19,'[1]NUM8.1'!$H$3:$S$175,10,FALSE),0)</f>
        <v>7</v>
      </c>
      <c r="N19" s="91">
        <f>IFERROR(VLOOKUP($B19,'[1]NUM8.1'!$H$3:$S$175,11,FALSE),0)</f>
        <v>18</v>
      </c>
      <c r="O19" s="82"/>
      <c r="P19" s="81"/>
      <c r="Q19" s="5">
        <f t="shared" si="1"/>
        <v>51</v>
      </c>
      <c r="R19" s="14"/>
      <c r="S19" s="13">
        <f>IFERROR(VLOOKUP($B19,'[2]DEN8.1'!$H$3:$J$159,2,FALSE),0)</f>
        <v>26</v>
      </c>
      <c r="T19" s="43">
        <f t="shared" si="0"/>
        <v>28</v>
      </c>
      <c r="U19" s="13">
        <f>IFERROR(VLOOKUP($B19,'[1]DEN8.1'!$H$3:$J$175,2,FALSE),0)</f>
        <v>18</v>
      </c>
      <c r="V19" s="54">
        <f t="shared" si="2"/>
        <v>19</v>
      </c>
      <c r="W19" s="54">
        <f t="shared" si="3"/>
        <v>19</v>
      </c>
      <c r="X19" s="5"/>
      <c r="Y19" s="8"/>
      <c r="Z19" s="91">
        <f>IFERROR(VLOOKUP($B19,'[1]ACT DEN8.1'!$H$3:$S$162,2,FALSE),0)</f>
        <v>0</v>
      </c>
      <c r="AA19" s="91">
        <f>IFERROR(VLOOKUP($B19,'[1]ACT DEN8.1'!$H$3:$S$162,3,FALSE),0)</f>
        <v>1</v>
      </c>
      <c r="AB19" s="91">
        <f>IFERROR(VLOOKUP($B19,'[1]ACT DEN8.1'!$H$3:$S$162,4,FALSE),0)</f>
        <v>1</v>
      </c>
      <c r="AC19" s="91">
        <f>IFERROR(VLOOKUP($B19,'[1]ACT DEN8.1'!$H$3:$S$162,5,FALSE),0)</f>
        <v>0</v>
      </c>
      <c r="AD19" s="91">
        <f>IFERROR(VLOOKUP($B19,'[1]ACT DEN8.1'!$H$3:$S$162,6,FALSE),0)</f>
        <v>0</v>
      </c>
      <c r="AE19" s="91">
        <f>IFERROR(VLOOKUP($B19,'[1]ACT DEN8.1'!$H$3:$S$162,7,FALSE),0)</f>
        <v>1</v>
      </c>
      <c r="AF19" s="91">
        <f>IFERROR(VLOOKUP($B19,'[1]ACT DEN8.1'!$H$3:$S$162,8,FALSE),0)</f>
        <v>1</v>
      </c>
      <c r="AG19" s="91">
        <f>IFERROR(VLOOKUP($B19,'[1]ACT DEN8.1'!$H$3:$S$162,9,FALSE),0)</f>
        <v>0</v>
      </c>
      <c r="AH19" s="91">
        <f>IFERROR(VLOOKUP($B19,'[1]ACT DEN8.1'!$H$3:$S$162,10,FALSE),0)</f>
        <v>0</v>
      </c>
      <c r="AI19" s="91">
        <f>IFERROR(VLOOKUP($B19,'[1]ACT DEN8.1'!$H$3:$S$162,11,FALSE),0)</f>
        <v>0</v>
      </c>
      <c r="AJ19" s="81"/>
      <c r="AK19" s="2"/>
      <c r="AL19" s="5">
        <f t="shared" si="4"/>
        <v>4</v>
      </c>
      <c r="AM19" s="91">
        <f>IFERROR(VLOOKUP($B19,'[1]ACT DEN8.1'!$AC$3:$AN$135,2,FALSE),0)</f>
        <v>0</v>
      </c>
      <c r="AN19" s="91">
        <f>IFERROR(VLOOKUP($B19,'[1]ACT DEN8.1'!$AC$3:$AN$135,3,FALSE),0)</f>
        <v>0</v>
      </c>
      <c r="AO19" s="91">
        <f>IFERROR(VLOOKUP($B19,'[1]ACT DEN8.1'!$AC$3:$AN$135,4,FALSE),0)</f>
        <v>0</v>
      </c>
      <c r="AP19" s="91">
        <f>IFERROR(VLOOKUP($B19,'[1]ACT DEN8.1'!$AC$3:$AN$135,5,FALSE),0)</f>
        <v>0</v>
      </c>
      <c r="AQ19" s="91">
        <f>IFERROR(VLOOKUP($B19,'[1]ACT DEN8.1'!$AC$3:$AN$135,6,FALSE),0)</f>
        <v>0</v>
      </c>
      <c r="AR19" s="91">
        <f>IFERROR(VLOOKUP($B19,'[1]ACT DEN8.1'!$AC$3:$AN$135,7,FALSE),0)</f>
        <v>0</v>
      </c>
      <c r="AS19" s="91">
        <f>IFERROR(VLOOKUP($B19,'[1]ACT DEN8.1'!$AC$3:$AN$135,8,FALSE),0)</f>
        <v>0</v>
      </c>
      <c r="AT19" s="91">
        <f>IFERROR(VLOOKUP($B19,'[1]ACT DEN8.1'!$AC$3:$AN$135,9,FALSE),0)</f>
        <v>0</v>
      </c>
      <c r="AU19" s="91">
        <f>IFERROR(VLOOKUP($B19,'[1]ACT DEN8.1'!$AC$3:$AN$135,10,FALSE),0)</f>
        <v>0</v>
      </c>
      <c r="AV19" s="91">
        <f>IFERROR(VLOOKUP($B19,'[1]ACT DEN8.1'!$AC$3:$AN$135,11,FALSE),0)</f>
        <v>0</v>
      </c>
      <c r="AW19" s="82"/>
      <c r="AX19" s="80"/>
      <c r="AY19" s="5">
        <f t="shared" si="5"/>
        <v>0</v>
      </c>
    </row>
    <row r="20" spans="1:51" s="58" customFormat="1" ht="15" thickBot="1" x14ac:dyDescent="0.25">
      <c r="A20" s="1" t="s">
        <v>52</v>
      </c>
      <c r="B20" s="165" t="s">
        <v>47</v>
      </c>
      <c r="C20" s="56"/>
      <c r="D20" s="83"/>
      <c r="E20" s="91">
        <f>IFERROR(VLOOKUP($B20,'[1]NUM8.1'!$H$3:$S$175,2,FALSE),0)</f>
        <v>0</v>
      </c>
      <c r="F20" s="91">
        <f>IFERROR(VLOOKUP($B20,'[1]NUM8.1'!$H$3:$S$175,3,FALSE),0)</f>
        <v>5</v>
      </c>
      <c r="G20" s="91">
        <f>IFERROR(VLOOKUP($B20,'[1]NUM8.1'!$H$3:$S$175,4,FALSE),0)</f>
        <v>2</v>
      </c>
      <c r="H20" s="91">
        <f>IFERROR(VLOOKUP($B20,'[1]NUM8.1'!$H$3:$S$175,5,FALSE),0)</f>
        <v>8</v>
      </c>
      <c r="I20" s="91">
        <f>IFERROR(VLOOKUP($B20,'[1]NUM8.1'!$H$3:$S$175,6,FALSE),0)</f>
        <v>7</v>
      </c>
      <c r="J20" s="91">
        <f>IFERROR(VLOOKUP($B20,'[1]NUM8.1'!$H$3:$S$175,7,FALSE),0)</f>
        <v>10</v>
      </c>
      <c r="K20" s="91">
        <f>IFERROR(VLOOKUP($B20,'[1]NUM8.1'!$H$3:$S$175,8,FALSE),0)</f>
        <v>3</v>
      </c>
      <c r="L20" s="91">
        <f>IFERROR(VLOOKUP($B20,'[1]NUM8.1'!$H$3:$S$175,9,FALSE),0)</f>
        <v>2</v>
      </c>
      <c r="M20" s="91">
        <f>IFERROR(VLOOKUP($B20,'[1]NUM8.1'!$H$3:$S$175,10,FALSE),0)</f>
        <v>3</v>
      </c>
      <c r="N20" s="91">
        <f>IFERROR(VLOOKUP($B20,'[1]NUM8.1'!$H$3:$S$175,11,FALSE),0)</f>
        <v>5</v>
      </c>
      <c r="O20" s="82"/>
      <c r="P20" s="81"/>
      <c r="Q20" s="5">
        <f t="shared" si="1"/>
        <v>45</v>
      </c>
      <c r="R20" s="3"/>
      <c r="S20" s="13">
        <f>IFERROR(VLOOKUP($B20,'[2]DEN8.1'!$H$3:$J$159,2,FALSE),0)</f>
        <v>12</v>
      </c>
      <c r="T20" s="43">
        <f t="shared" ref="T20:T24" si="6">+S20+(Z20+AA20+AB20+AC20)-(AM20+AN20+AO20+AP20)</f>
        <v>12</v>
      </c>
      <c r="U20" s="13">
        <f>IFERROR(VLOOKUP($B20,'[1]DEN8.1'!$H$3:$J$175,2,FALSE),0)</f>
        <v>10</v>
      </c>
      <c r="V20" s="54">
        <f t="shared" si="2"/>
        <v>10</v>
      </c>
      <c r="W20" s="54">
        <f t="shared" si="3"/>
        <v>11</v>
      </c>
      <c r="X20" s="5"/>
      <c r="Y20" s="8"/>
      <c r="Z20" s="91">
        <f>IFERROR(VLOOKUP($B20,'[1]ACT DEN8.1'!$H$3:$S$162,2,FALSE),0)</f>
        <v>0</v>
      </c>
      <c r="AA20" s="91">
        <f>IFERROR(VLOOKUP($B20,'[1]ACT DEN8.1'!$H$3:$S$162,3,FALSE),0)</f>
        <v>0</v>
      </c>
      <c r="AB20" s="91">
        <f>IFERROR(VLOOKUP($B20,'[1]ACT DEN8.1'!$H$3:$S$162,4,FALSE),0)</f>
        <v>0</v>
      </c>
      <c r="AC20" s="91">
        <f>IFERROR(VLOOKUP($B20,'[1]ACT DEN8.1'!$H$3:$S$162,5,FALSE),0)</f>
        <v>0</v>
      </c>
      <c r="AD20" s="91">
        <f>IFERROR(VLOOKUP($B20,'[1]ACT DEN8.1'!$H$3:$S$162,6,FALSE),0)</f>
        <v>0</v>
      </c>
      <c r="AE20" s="91">
        <f>IFERROR(VLOOKUP($B20,'[1]ACT DEN8.1'!$H$3:$S$162,7,FALSE),0)</f>
        <v>1</v>
      </c>
      <c r="AF20" s="91">
        <f>IFERROR(VLOOKUP($B20,'[1]ACT DEN8.1'!$H$3:$S$162,8,FALSE),0)</f>
        <v>0</v>
      </c>
      <c r="AG20" s="91">
        <f>IFERROR(VLOOKUP($B20,'[1]ACT DEN8.1'!$H$3:$S$162,9,FALSE),0)</f>
        <v>1</v>
      </c>
      <c r="AH20" s="91">
        <f>IFERROR(VLOOKUP($B20,'[1]ACT DEN8.1'!$H$3:$S$162,10,FALSE),0)</f>
        <v>0</v>
      </c>
      <c r="AI20" s="91">
        <f>IFERROR(VLOOKUP($B20,'[1]ACT DEN8.1'!$H$3:$S$162,11,FALSE),0)</f>
        <v>0</v>
      </c>
      <c r="AJ20" s="81"/>
      <c r="AK20" s="2"/>
      <c r="AL20" s="5">
        <f t="shared" si="4"/>
        <v>2</v>
      </c>
      <c r="AM20" s="91">
        <f>IFERROR(VLOOKUP($B20,'[1]ACT DEN8.1'!$AC$3:$AN$135,2,FALSE),0)</f>
        <v>0</v>
      </c>
      <c r="AN20" s="91">
        <f>IFERROR(VLOOKUP($B20,'[1]ACT DEN8.1'!$AC$3:$AN$135,3,FALSE),0)</f>
        <v>0</v>
      </c>
      <c r="AO20" s="91">
        <f>IFERROR(VLOOKUP($B20,'[1]ACT DEN8.1'!$AC$3:$AN$135,4,FALSE),0)</f>
        <v>0</v>
      </c>
      <c r="AP20" s="91">
        <f>IFERROR(VLOOKUP($B20,'[1]ACT DEN8.1'!$AC$3:$AN$135,5,FALSE),0)</f>
        <v>0</v>
      </c>
      <c r="AQ20" s="91">
        <f>IFERROR(VLOOKUP($B20,'[1]ACT DEN8.1'!$AC$3:$AN$135,6,FALSE),0)</f>
        <v>0</v>
      </c>
      <c r="AR20" s="91">
        <f>IFERROR(VLOOKUP($B20,'[1]ACT DEN8.1'!$AC$3:$AN$135,7,FALSE),0)</f>
        <v>0</v>
      </c>
      <c r="AS20" s="91">
        <f>IFERROR(VLOOKUP($B20,'[1]ACT DEN8.1'!$AC$3:$AN$135,8,FALSE),0)</f>
        <v>0</v>
      </c>
      <c r="AT20" s="91">
        <f>IFERROR(VLOOKUP($B20,'[1]ACT DEN8.1'!$AC$3:$AN$135,9,FALSE),0)</f>
        <v>0</v>
      </c>
      <c r="AU20" s="91">
        <f>IFERROR(VLOOKUP($B20,'[1]ACT DEN8.1'!$AC$3:$AN$135,10,FALSE),0)</f>
        <v>0</v>
      </c>
      <c r="AV20" s="91">
        <f>IFERROR(VLOOKUP($B20,'[1]ACT DEN8.1'!$AC$3:$AN$135,11,FALSE),0)</f>
        <v>0</v>
      </c>
      <c r="AW20" s="82"/>
      <c r="AX20" s="80"/>
      <c r="AY20" s="5">
        <f t="shared" si="5"/>
        <v>0</v>
      </c>
    </row>
    <row r="21" spans="1:51" s="58" customFormat="1" ht="15" thickBot="1" x14ac:dyDescent="0.25">
      <c r="A21" s="1" t="s">
        <v>52</v>
      </c>
      <c r="B21" s="165" t="s">
        <v>48</v>
      </c>
      <c r="C21" s="60"/>
      <c r="D21" s="83"/>
      <c r="E21" s="91">
        <f>IFERROR(VLOOKUP($B21,'[1]NUM8.1'!$H$3:$S$175,2,FALSE),0)</f>
        <v>0</v>
      </c>
      <c r="F21" s="91">
        <f>IFERROR(VLOOKUP($B21,'[1]NUM8.1'!$H$3:$S$175,3,FALSE),0)</f>
        <v>0</v>
      </c>
      <c r="G21" s="91">
        <f>IFERROR(VLOOKUP($B21,'[1]NUM8.1'!$H$3:$S$175,4,FALSE),0)</f>
        <v>0</v>
      </c>
      <c r="H21" s="91">
        <f>IFERROR(VLOOKUP($B21,'[1]NUM8.1'!$H$3:$S$175,5,FALSE),0)</f>
        <v>11</v>
      </c>
      <c r="I21" s="91">
        <f>IFERROR(VLOOKUP($B21,'[1]NUM8.1'!$H$3:$S$175,6,FALSE),0)</f>
        <v>0</v>
      </c>
      <c r="J21" s="91">
        <f>IFERROR(VLOOKUP($B21,'[1]NUM8.1'!$H$3:$S$175,7,FALSE),0)</f>
        <v>5</v>
      </c>
      <c r="K21" s="91">
        <f>IFERROR(VLOOKUP($B21,'[1]NUM8.1'!$H$3:$S$175,8,FALSE),0)</f>
        <v>0</v>
      </c>
      <c r="L21" s="91">
        <f>IFERROR(VLOOKUP($B21,'[1]NUM8.1'!$H$3:$S$175,9,FALSE),0)</f>
        <v>0</v>
      </c>
      <c r="M21" s="91">
        <f>IFERROR(VLOOKUP($B21,'[1]NUM8.1'!$H$3:$S$175,10,FALSE),0)</f>
        <v>3</v>
      </c>
      <c r="N21" s="91">
        <f>IFERROR(VLOOKUP($B21,'[1]NUM8.1'!$H$3:$S$175,11,FALSE),0)</f>
        <v>0</v>
      </c>
      <c r="O21" s="82"/>
      <c r="P21" s="81"/>
      <c r="Q21" s="5">
        <f>SUM(E21:P21)</f>
        <v>19</v>
      </c>
      <c r="R21" s="3"/>
      <c r="S21" s="13">
        <f>IFERROR(VLOOKUP($B21,'[2]DEN8.1'!$H$3:$J$159,2,FALSE),0)</f>
        <v>18</v>
      </c>
      <c r="T21" s="43">
        <f t="shared" si="6"/>
        <v>18</v>
      </c>
      <c r="U21" s="13">
        <f>IFERROR(VLOOKUP($B21,'[1]DEN8.1'!$H$3:$J$175,2,FALSE),0)</f>
        <v>17</v>
      </c>
      <c r="V21" s="54">
        <f t="shared" si="2"/>
        <v>17</v>
      </c>
      <c r="W21" s="54">
        <f t="shared" si="3"/>
        <v>17</v>
      </c>
      <c r="X21" s="5"/>
      <c r="Y21" s="8"/>
      <c r="Z21" s="91">
        <f>IFERROR(VLOOKUP($B21,'[1]ACT DEN8.1'!$H$3:$S$162,2,FALSE),0)</f>
        <v>0</v>
      </c>
      <c r="AA21" s="91">
        <f>IFERROR(VLOOKUP($B21,'[1]ACT DEN8.1'!$H$3:$S$162,3,FALSE),0)</f>
        <v>0</v>
      </c>
      <c r="AB21" s="91">
        <f>IFERROR(VLOOKUP($B21,'[1]ACT DEN8.1'!$H$3:$S$162,4,FALSE),0)</f>
        <v>0</v>
      </c>
      <c r="AC21" s="91">
        <f>IFERROR(VLOOKUP($B21,'[1]ACT DEN8.1'!$H$3:$S$162,5,FALSE),0)</f>
        <v>0</v>
      </c>
      <c r="AD21" s="91">
        <f>IFERROR(VLOOKUP($B21,'[1]ACT DEN8.1'!$H$3:$S$162,6,FALSE),0)</f>
        <v>0</v>
      </c>
      <c r="AE21" s="91">
        <f>IFERROR(VLOOKUP($B21,'[1]ACT DEN8.1'!$H$3:$S$162,7,FALSE),0)</f>
        <v>0</v>
      </c>
      <c r="AF21" s="91">
        <f>IFERROR(VLOOKUP($B21,'[1]ACT DEN8.1'!$H$3:$S$162,8,FALSE),0)</f>
        <v>0</v>
      </c>
      <c r="AG21" s="91">
        <f>IFERROR(VLOOKUP($B21,'[1]ACT DEN8.1'!$H$3:$S$162,9,FALSE),0)</f>
        <v>0</v>
      </c>
      <c r="AH21" s="91">
        <f>IFERROR(VLOOKUP($B21,'[1]ACT DEN8.1'!$H$3:$S$162,10,FALSE),0)</f>
        <v>0</v>
      </c>
      <c r="AI21" s="91">
        <f>IFERROR(VLOOKUP($B21,'[1]ACT DEN8.1'!$H$3:$S$162,11,FALSE),0)</f>
        <v>0</v>
      </c>
      <c r="AJ21" s="81"/>
      <c r="AK21" s="2"/>
      <c r="AL21" s="5">
        <f t="shared" si="4"/>
        <v>0</v>
      </c>
      <c r="AM21" s="91">
        <f>IFERROR(VLOOKUP($B21,'[1]ACT DEN8.1'!$AC$3:$AN$135,2,FALSE),0)</f>
        <v>0</v>
      </c>
      <c r="AN21" s="91">
        <f>IFERROR(VLOOKUP($B21,'[1]ACT DEN8.1'!$AC$3:$AN$135,3,FALSE),0)</f>
        <v>0</v>
      </c>
      <c r="AO21" s="91">
        <f>IFERROR(VLOOKUP($B21,'[1]ACT DEN8.1'!$AC$3:$AN$135,4,FALSE),0)</f>
        <v>0</v>
      </c>
      <c r="AP21" s="91">
        <f>IFERROR(VLOOKUP($B21,'[1]ACT DEN8.1'!$AC$3:$AN$135,5,FALSE),0)</f>
        <v>0</v>
      </c>
      <c r="AQ21" s="91">
        <f>IFERROR(VLOOKUP($B21,'[1]ACT DEN8.1'!$AC$3:$AN$135,6,FALSE),0)</f>
        <v>0</v>
      </c>
      <c r="AR21" s="91">
        <f>IFERROR(VLOOKUP($B21,'[1]ACT DEN8.1'!$AC$3:$AN$135,7,FALSE),0)</f>
        <v>0</v>
      </c>
      <c r="AS21" s="91">
        <f>IFERROR(VLOOKUP($B21,'[1]ACT DEN8.1'!$AC$3:$AN$135,8,FALSE),0)</f>
        <v>0</v>
      </c>
      <c r="AT21" s="91">
        <f>IFERROR(VLOOKUP($B21,'[1]ACT DEN8.1'!$AC$3:$AN$135,9,FALSE),0)</f>
        <v>0</v>
      </c>
      <c r="AU21" s="91">
        <f>IFERROR(VLOOKUP($B21,'[1]ACT DEN8.1'!$AC$3:$AN$135,10,FALSE),0)</f>
        <v>0</v>
      </c>
      <c r="AV21" s="91">
        <f>IFERROR(VLOOKUP($B21,'[1]ACT DEN8.1'!$AC$3:$AN$135,11,FALSE),0)</f>
        <v>0</v>
      </c>
      <c r="AW21" s="82"/>
      <c r="AX21" s="80"/>
      <c r="AY21" s="5">
        <f t="shared" si="5"/>
        <v>0</v>
      </c>
    </row>
    <row r="22" spans="1:51" s="58" customFormat="1" ht="15" thickBot="1" x14ac:dyDescent="0.25">
      <c r="A22" s="1" t="s">
        <v>52</v>
      </c>
      <c r="B22" s="165" t="s">
        <v>49</v>
      </c>
      <c r="C22" s="56"/>
      <c r="D22" s="83"/>
      <c r="E22" s="91">
        <f>IFERROR(VLOOKUP($B22,'[1]NUM8.1'!$H$3:$S$175,2,FALSE),0)</f>
        <v>12</v>
      </c>
      <c r="F22" s="91">
        <f>IFERROR(VLOOKUP($B22,'[1]NUM8.1'!$H$3:$S$175,3,FALSE),0)</f>
        <v>14</v>
      </c>
      <c r="G22" s="91">
        <f>IFERROR(VLOOKUP($B22,'[1]NUM8.1'!$H$3:$S$175,4,FALSE),0)</f>
        <v>28</v>
      </c>
      <c r="H22" s="91">
        <f>IFERROR(VLOOKUP($B22,'[1]NUM8.1'!$H$3:$S$175,5,FALSE),0)</f>
        <v>48</v>
      </c>
      <c r="I22" s="91">
        <f>IFERROR(VLOOKUP($B22,'[1]NUM8.1'!$H$3:$S$175,6,FALSE),0)</f>
        <v>10</v>
      </c>
      <c r="J22" s="91">
        <f>IFERROR(VLOOKUP($B22,'[1]NUM8.1'!$H$3:$S$175,7,FALSE),0)</f>
        <v>3</v>
      </c>
      <c r="K22" s="91">
        <f>IFERROR(VLOOKUP($B22,'[1]NUM8.1'!$H$3:$S$175,8,FALSE),0)</f>
        <v>2</v>
      </c>
      <c r="L22" s="91">
        <f>IFERROR(VLOOKUP($B22,'[1]NUM8.1'!$H$3:$S$175,9,FALSE),0)</f>
        <v>5</v>
      </c>
      <c r="M22" s="91">
        <f>IFERROR(VLOOKUP($B22,'[1]NUM8.1'!$H$3:$S$175,10,FALSE),0)</f>
        <v>5</v>
      </c>
      <c r="N22" s="91">
        <f>IFERROR(VLOOKUP($B22,'[1]NUM8.1'!$H$3:$S$175,11,FALSE),0)</f>
        <v>6</v>
      </c>
      <c r="O22" s="82"/>
      <c r="P22" s="81"/>
      <c r="Q22" s="5">
        <f>SUM(E22:P22)</f>
        <v>133</v>
      </c>
      <c r="R22" s="3"/>
      <c r="S22" s="13">
        <f>IFERROR(VLOOKUP($B22,'[2]DEN8.1'!$H$3:$J$159,2,FALSE),0)</f>
        <v>73</v>
      </c>
      <c r="T22" s="43">
        <f t="shared" si="6"/>
        <v>77</v>
      </c>
      <c r="U22" s="13">
        <f>IFERROR(VLOOKUP($B22,'[1]DEN8.1'!$H$3:$J$175,2,FALSE),0)</f>
        <v>72</v>
      </c>
      <c r="V22" s="54">
        <f t="shared" si="2"/>
        <v>72</v>
      </c>
      <c r="W22" s="54">
        <f t="shared" si="3"/>
        <v>75</v>
      </c>
      <c r="X22" s="5"/>
      <c r="Y22" s="8"/>
      <c r="Z22" s="91">
        <f>IFERROR(VLOOKUP($B22,'[1]ACT DEN8.1'!$H$3:$S$162,2,FALSE),0)</f>
        <v>1</v>
      </c>
      <c r="AA22" s="91">
        <f>IFERROR(VLOOKUP($B22,'[1]ACT DEN8.1'!$H$3:$S$162,3,FALSE),0)</f>
        <v>1</v>
      </c>
      <c r="AB22" s="91">
        <f>IFERROR(VLOOKUP($B22,'[1]ACT DEN8.1'!$H$3:$S$162,4,FALSE),0)</f>
        <v>1</v>
      </c>
      <c r="AC22" s="91">
        <f>IFERROR(VLOOKUP($B22,'[1]ACT DEN8.1'!$H$3:$S$162,5,FALSE),0)</f>
        <v>1</v>
      </c>
      <c r="AD22" s="91">
        <f>IFERROR(VLOOKUP($B22,'[1]ACT DEN8.1'!$H$3:$S$162,6,FALSE),0)</f>
        <v>0</v>
      </c>
      <c r="AE22" s="91">
        <f>IFERROR(VLOOKUP($B22,'[1]ACT DEN8.1'!$H$3:$S$162,7,FALSE),0)</f>
        <v>3</v>
      </c>
      <c r="AF22" s="91">
        <f>IFERROR(VLOOKUP($B22,'[1]ACT DEN8.1'!$H$3:$S$162,8,FALSE),0)</f>
        <v>0</v>
      </c>
      <c r="AG22" s="91">
        <f>IFERROR(VLOOKUP($B22,'[1]ACT DEN8.1'!$H$3:$S$162,9,FALSE),0)</f>
        <v>0</v>
      </c>
      <c r="AH22" s="91">
        <f>IFERROR(VLOOKUP($B22,'[1]ACT DEN8.1'!$H$3:$S$162,10,FALSE),0)</f>
        <v>2</v>
      </c>
      <c r="AI22" s="91">
        <f>IFERROR(VLOOKUP($B22,'[1]ACT DEN8.1'!$H$3:$S$162,11,FALSE),0)</f>
        <v>1</v>
      </c>
      <c r="AJ22" s="81"/>
      <c r="AK22" s="2"/>
      <c r="AL22" s="5">
        <f t="shared" si="4"/>
        <v>10</v>
      </c>
      <c r="AM22" s="91">
        <f>IFERROR(VLOOKUP($B22,'[1]ACT DEN8.1'!$AC$3:$AN$135,2,FALSE),0)</f>
        <v>0</v>
      </c>
      <c r="AN22" s="91">
        <f>IFERROR(VLOOKUP($B22,'[1]ACT DEN8.1'!$AC$3:$AN$135,3,FALSE),0)</f>
        <v>0</v>
      </c>
      <c r="AO22" s="91">
        <f>IFERROR(VLOOKUP($B22,'[1]ACT DEN8.1'!$AC$3:$AN$135,4,FALSE),0)</f>
        <v>0</v>
      </c>
      <c r="AP22" s="91">
        <f>IFERROR(VLOOKUP($B22,'[1]ACT DEN8.1'!$AC$3:$AN$135,5,FALSE),0)</f>
        <v>0</v>
      </c>
      <c r="AQ22" s="91">
        <f>IFERROR(VLOOKUP($B22,'[1]ACT DEN8.1'!$AC$3:$AN$135,6,FALSE),0)</f>
        <v>0</v>
      </c>
      <c r="AR22" s="91">
        <f>IFERROR(VLOOKUP($B22,'[1]ACT DEN8.1'!$AC$3:$AN$135,7,FALSE),0)</f>
        <v>0</v>
      </c>
      <c r="AS22" s="91">
        <f>IFERROR(VLOOKUP($B22,'[1]ACT DEN8.1'!$AC$3:$AN$135,8,FALSE),0)</f>
        <v>0</v>
      </c>
      <c r="AT22" s="91">
        <f>IFERROR(VLOOKUP($B22,'[1]ACT DEN8.1'!$AC$3:$AN$135,9,FALSE),0)</f>
        <v>0</v>
      </c>
      <c r="AU22" s="91">
        <f>IFERROR(VLOOKUP($B22,'[1]ACT DEN8.1'!$AC$3:$AN$135,10,FALSE),0)</f>
        <v>0</v>
      </c>
      <c r="AV22" s="91">
        <f>IFERROR(VLOOKUP($B22,'[1]ACT DEN8.1'!$AC$3:$AN$135,11,FALSE),0)</f>
        <v>0</v>
      </c>
      <c r="AW22" s="82"/>
      <c r="AX22" s="80"/>
      <c r="AY22" s="5">
        <f t="shared" si="5"/>
        <v>0</v>
      </c>
    </row>
    <row r="23" spans="1:51" s="58" customFormat="1" ht="15" thickBot="1" x14ac:dyDescent="0.25">
      <c r="A23" s="1" t="s">
        <v>52</v>
      </c>
      <c r="B23" s="165" t="s">
        <v>50</v>
      </c>
      <c r="C23" s="56"/>
      <c r="D23" s="83"/>
      <c r="E23" s="91">
        <f>IFERROR(VLOOKUP($B23,'[1]NUM8.1'!$H$3:$S$175,2,FALSE),0)</f>
        <v>2</v>
      </c>
      <c r="F23" s="91">
        <f>IFERROR(VLOOKUP($B23,'[1]NUM8.1'!$H$3:$S$175,3,FALSE),0)</f>
        <v>1</v>
      </c>
      <c r="G23" s="91">
        <f>IFERROR(VLOOKUP($B23,'[1]NUM8.1'!$H$3:$S$175,4,FALSE),0)</f>
        <v>5</v>
      </c>
      <c r="H23" s="91">
        <f>IFERROR(VLOOKUP($B23,'[1]NUM8.1'!$H$3:$S$175,5,FALSE),0)</f>
        <v>1</v>
      </c>
      <c r="I23" s="91">
        <f>IFERROR(VLOOKUP($B23,'[1]NUM8.1'!$H$3:$S$175,6,FALSE),0)</f>
        <v>4</v>
      </c>
      <c r="J23" s="91">
        <f>IFERROR(VLOOKUP($B23,'[1]NUM8.1'!$H$3:$S$175,7,FALSE),0)</f>
        <v>7</v>
      </c>
      <c r="K23" s="91">
        <f>IFERROR(VLOOKUP($B23,'[1]NUM8.1'!$H$3:$S$175,8,FALSE),0)</f>
        <v>1</v>
      </c>
      <c r="L23" s="91">
        <f>IFERROR(VLOOKUP($B23,'[1]NUM8.1'!$H$3:$S$175,9,FALSE),0)</f>
        <v>5</v>
      </c>
      <c r="M23" s="91">
        <f>IFERROR(VLOOKUP($B23,'[1]NUM8.1'!$H$3:$S$175,10,FALSE),0)</f>
        <v>0</v>
      </c>
      <c r="N23" s="91">
        <f>IFERROR(VLOOKUP($B23,'[1]NUM8.1'!$H$3:$S$175,11,FALSE),0)</f>
        <v>0</v>
      </c>
      <c r="O23" s="82"/>
      <c r="P23" s="81"/>
      <c r="Q23" s="5">
        <f>SUM(E23:P23)</f>
        <v>26</v>
      </c>
      <c r="R23" s="3"/>
      <c r="S23" s="13">
        <f>IFERROR(VLOOKUP($B23,'[2]DEN8.1'!$H$3:$J$159,2,FALSE),0)</f>
        <v>36</v>
      </c>
      <c r="T23" s="43">
        <f t="shared" si="6"/>
        <v>39</v>
      </c>
      <c r="U23" s="13">
        <f>IFERROR(VLOOKUP($B23,'[1]DEN8.1'!$H$3:$J$175,2,FALSE),0)</f>
        <v>43</v>
      </c>
      <c r="V23" s="54">
        <f t="shared" si="2"/>
        <v>43</v>
      </c>
      <c r="W23" s="54">
        <f t="shared" si="3"/>
        <v>43</v>
      </c>
      <c r="X23" s="5"/>
      <c r="Y23" s="8"/>
      <c r="Z23" s="91">
        <f>IFERROR(VLOOKUP($B23,'[1]ACT DEN8.1'!$H$3:$S$162,2,FALSE),0)</f>
        <v>1</v>
      </c>
      <c r="AA23" s="91">
        <f>IFERROR(VLOOKUP($B23,'[1]ACT DEN8.1'!$H$3:$S$162,3,FALSE),0)</f>
        <v>1</v>
      </c>
      <c r="AB23" s="91">
        <f>IFERROR(VLOOKUP($B23,'[1]ACT DEN8.1'!$H$3:$S$162,4,FALSE),0)</f>
        <v>1</v>
      </c>
      <c r="AC23" s="91">
        <f>IFERROR(VLOOKUP($B23,'[1]ACT DEN8.1'!$H$3:$S$162,5,FALSE),0)</f>
        <v>0</v>
      </c>
      <c r="AD23" s="91">
        <f>IFERROR(VLOOKUP($B23,'[1]ACT DEN8.1'!$H$3:$S$162,6,FALSE),0)</f>
        <v>1</v>
      </c>
      <c r="AE23" s="91">
        <f>IFERROR(VLOOKUP($B23,'[1]ACT DEN8.1'!$H$3:$S$162,7,FALSE),0)</f>
        <v>1</v>
      </c>
      <c r="AF23" s="91">
        <f>IFERROR(VLOOKUP($B23,'[1]ACT DEN8.1'!$H$3:$S$162,8,FALSE),0)</f>
        <v>2</v>
      </c>
      <c r="AG23" s="91">
        <f>IFERROR(VLOOKUP($B23,'[1]ACT DEN8.1'!$H$3:$S$162,9,FALSE),0)</f>
        <v>0</v>
      </c>
      <c r="AH23" s="91">
        <f>IFERROR(VLOOKUP($B23,'[1]ACT DEN8.1'!$H$3:$S$162,10,FALSE),0)</f>
        <v>0</v>
      </c>
      <c r="AI23" s="91">
        <f>IFERROR(VLOOKUP($B23,'[1]ACT DEN8.1'!$H$3:$S$162,11,FALSE),0)</f>
        <v>0</v>
      </c>
      <c r="AJ23" s="81"/>
      <c r="AK23" s="2"/>
      <c r="AL23" s="5">
        <f t="shared" si="4"/>
        <v>7</v>
      </c>
      <c r="AM23" s="91">
        <f>IFERROR(VLOOKUP($B23,'[1]ACT DEN8.1'!$AC$3:$AN$135,2,FALSE),0)</f>
        <v>0</v>
      </c>
      <c r="AN23" s="91">
        <f>IFERROR(VLOOKUP($B23,'[1]ACT DEN8.1'!$AC$3:$AN$135,3,FALSE),0)</f>
        <v>0</v>
      </c>
      <c r="AO23" s="91">
        <f>IFERROR(VLOOKUP($B23,'[1]ACT DEN8.1'!$AC$3:$AN$135,4,FALSE),0)</f>
        <v>0</v>
      </c>
      <c r="AP23" s="91">
        <f>IFERROR(VLOOKUP($B23,'[1]ACT DEN8.1'!$AC$3:$AN$135,5,FALSE),0)</f>
        <v>0</v>
      </c>
      <c r="AQ23" s="91">
        <f>IFERROR(VLOOKUP($B23,'[1]ACT DEN8.1'!$AC$3:$AN$135,6,FALSE),0)</f>
        <v>0</v>
      </c>
      <c r="AR23" s="91">
        <f>IFERROR(VLOOKUP($B23,'[1]ACT DEN8.1'!$AC$3:$AN$135,7,FALSE),0)</f>
        <v>1</v>
      </c>
      <c r="AS23" s="91">
        <f>IFERROR(VLOOKUP($B23,'[1]ACT DEN8.1'!$AC$3:$AN$135,8,FALSE),0)</f>
        <v>2</v>
      </c>
      <c r="AT23" s="91">
        <f>IFERROR(VLOOKUP($B23,'[1]ACT DEN8.1'!$AC$3:$AN$135,9,FALSE),0)</f>
        <v>0</v>
      </c>
      <c r="AU23" s="91">
        <f>IFERROR(VLOOKUP($B23,'[1]ACT DEN8.1'!$AC$3:$AN$135,10,FALSE),0)</f>
        <v>0</v>
      </c>
      <c r="AV23" s="91">
        <f>IFERROR(VLOOKUP($B23,'[1]ACT DEN8.1'!$AC$3:$AN$135,11,FALSE),0)</f>
        <v>0</v>
      </c>
      <c r="AW23" s="82"/>
      <c r="AX23" s="80"/>
      <c r="AY23" s="5">
        <f t="shared" si="5"/>
        <v>3</v>
      </c>
    </row>
    <row r="24" spans="1:51" s="58" customFormat="1" ht="15" thickBot="1" x14ac:dyDescent="0.25">
      <c r="A24" s="1" t="s">
        <v>52</v>
      </c>
      <c r="B24" s="165" t="s">
        <v>51</v>
      </c>
      <c r="C24" s="56"/>
      <c r="D24" s="83"/>
      <c r="E24" s="91">
        <f>IFERROR(VLOOKUP($B24,'[1]NUM8.1'!$H$3:$S$175,2,FALSE),0)</f>
        <v>13</v>
      </c>
      <c r="F24" s="91">
        <f>IFERROR(VLOOKUP($B24,'[1]NUM8.1'!$H$3:$S$175,3,FALSE),0)</f>
        <v>5</v>
      </c>
      <c r="G24" s="91">
        <f>IFERROR(VLOOKUP($B24,'[1]NUM8.1'!$H$3:$S$175,4,FALSE),0)</f>
        <v>52</v>
      </c>
      <c r="H24" s="91">
        <f>IFERROR(VLOOKUP($B24,'[1]NUM8.1'!$H$3:$S$175,5,FALSE),0)</f>
        <v>3</v>
      </c>
      <c r="I24" s="91">
        <f>IFERROR(VLOOKUP($B24,'[1]NUM8.1'!$H$3:$S$175,6,FALSE),0)</f>
        <v>2</v>
      </c>
      <c r="J24" s="91">
        <f>IFERROR(VLOOKUP($B24,'[1]NUM8.1'!$H$3:$S$175,7,FALSE),0)</f>
        <v>20</v>
      </c>
      <c r="K24" s="91">
        <f>IFERROR(VLOOKUP($B24,'[1]NUM8.1'!$H$3:$S$175,8,FALSE),0)</f>
        <v>12</v>
      </c>
      <c r="L24" s="91">
        <f>IFERROR(VLOOKUP($B24,'[1]NUM8.1'!$H$3:$S$175,9,FALSE),0)</f>
        <v>23</v>
      </c>
      <c r="M24" s="91">
        <f>IFERROR(VLOOKUP($B24,'[1]NUM8.1'!$H$3:$S$175,10,FALSE),0)</f>
        <v>2</v>
      </c>
      <c r="N24" s="91">
        <f>IFERROR(VLOOKUP($B24,'[1]NUM8.1'!$H$3:$S$175,11,FALSE),0)</f>
        <v>70</v>
      </c>
      <c r="O24" s="82"/>
      <c r="P24" s="81"/>
      <c r="Q24" s="5">
        <f>SUM(E24:P24)</f>
        <v>202</v>
      </c>
      <c r="R24" s="3"/>
      <c r="S24" s="13">
        <f>IFERROR(VLOOKUP($B24,'[2]DEN8.1'!$H$3:$J$159,2,FALSE),0)</f>
        <v>69</v>
      </c>
      <c r="T24" s="43">
        <f t="shared" si="6"/>
        <v>71</v>
      </c>
      <c r="U24" s="13">
        <f>IFERROR(VLOOKUP($B24,'[1]DEN8.1'!$H$3:$J$175,2,FALSE),0)</f>
        <v>75</v>
      </c>
      <c r="V24" s="54">
        <f t="shared" si="2"/>
        <v>78</v>
      </c>
      <c r="W24" s="54">
        <f t="shared" si="3"/>
        <v>74</v>
      </c>
      <c r="X24" s="5"/>
      <c r="Y24" s="8"/>
      <c r="Z24" s="91">
        <f>IFERROR(VLOOKUP($B24,'[1]ACT DEN8.1'!$H$3:$S$162,2,FALSE),0)</f>
        <v>2</v>
      </c>
      <c r="AA24" s="91">
        <f>IFERROR(VLOOKUP($B24,'[1]ACT DEN8.1'!$H$3:$S$162,3,FALSE),0)</f>
        <v>0</v>
      </c>
      <c r="AB24" s="91">
        <f>IFERROR(VLOOKUP($B24,'[1]ACT DEN8.1'!$H$3:$S$162,4,FALSE),0)</f>
        <v>2</v>
      </c>
      <c r="AC24" s="91">
        <f>IFERROR(VLOOKUP($B24,'[1]ACT DEN8.1'!$H$3:$S$162,5,FALSE),0)</f>
        <v>0</v>
      </c>
      <c r="AD24" s="91">
        <f>IFERROR(VLOOKUP($B24,'[1]ACT DEN8.1'!$H$3:$S$162,6,FALSE),0)</f>
        <v>0</v>
      </c>
      <c r="AE24" s="91">
        <f>IFERROR(VLOOKUP($B24,'[1]ACT DEN8.1'!$H$3:$S$162,7,FALSE),0)</f>
        <v>1</v>
      </c>
      <c r="AF24" s="91">
        <f>IFERROR(VLOOKUP($B24,'[1]ACT DEN8.1'!$H$3:$S$162,8,FALSE),0)</f>
        <v>3</v>
      </c>
      <c r="AG24" s="91">
        <f>IFERROR(VLOOKUP($B24,'[1]ACT DEN8.1'!$H$3:$S$162,9,FALSE),0)</f>
        <v>0</v>
      </c>
      <c r="AH24" s="91">
        <f>IFERROR(VLOOKUP($B24,'[1]ACT DEN8.1'!$H$3:$S$162,10,FALSE),0)</f>
        <v>0</v>
      </c>
      <c r="AI24" s="91">
        <f>IFERROR(VLOOKUP($B24,'[1]ACT DEN8.1'!$H$3:$S$162,11,FALSE),0)</f>
        <v>1</v>
      </c>
      <c r="AJ24" s="81"/>
      <c r="AK24" s="2"/>
      <c r="AL24" s="5">
        <f t="shared" si="4"/>
        <v>9</v>
      </c>
      <c r="AM24" s="91">
        <f>IFERROR(VLOOKUP($B24,'[1]ACT DEN8.1'!$AC$3:$AN$135,2,FALSE),0)</f>
        <v>0</v>
      </c>
      <c r="AN24" s="91">
        <f>IFERROR(VLOOKUP($B24,'[1]ACT DEN8.1'!$AC$3:$AN$135,3,FALSE),0)</f>
        <v>0</v>
      </c>
      <c r="AO24" s="91">
        <f>IFERROR(VLOOKUP($B24,'[1]ACT DEN8.1'!$AC$3:$AN$135,4,FALSE),0)</f>
        <v>0</v>
      </c>
      <c r="AP24" s="91">
        <f>IFERROR(VLOOKUP($B24,'[1]ACT DEN8.1'!$AC$3:$AN$135,5,FALSE),0)</f>
        <v>2</v>
      </c>
      <c r="AQ24" s="91">
        <f>IFERROR(VLOOKUP($B24,'[1]ACT DEN8.1'!$AC$3:$AN$135,6,FALSE),0)</f>
        <v>0</v>
      </c>
      <c r="AR24" s="91">
        <f>IFERROR(VLOOKUP($B24,'[1]ACT DEN8.1'!$AC$3:$AN$135,7,FALSE),0)</f>
        <v>0</v>
      </c>
      <c r="AS24" s="91">
        <f>IFERROR(VLOOKUP($B24,'[1]ACT DEN8.1'!$AC$3:$AN$135,8,FALSE),0)</f>
        <v>0</v>
      </c>
      <c r="AT24" s="91">
        <f>IFERROR(VLOOKUP($B24,'[1]ACT DEN8.1'!$AC$3:$AN$135,9,FALSE),0)</f>
        <v>0</v>
      </c>
      <c r="AU24" s="91">
        <f>IFERROR(VLOOKUP($B24,'[1]ACT DEN8.1'!$AC$3:$AN$135,10,FALSE),0)</f>
        <v>5</v>
      </c>
      <c r="AV24" s="91">
        <f>IFERROR(VLOOKUP($B24,'[1]ACT DEN8.1'!$AC$3:$AN$135,11,FALSE),0)</f>
        <v>0</v>
      </c>
      <c r="AW24" s="82"/>
      <c r="AX24" s="80"/>
      <c r="AY24" s="5">
        <f t="shared" si="5"/>
        <v>7</v>
      </c>
    </row>
    <row r="25" spans="1:51" s="58" customFormat="1" ht="15" thickBot="1" x14ac:dyDescent="0.25">
      <c r="A25" s="333" t="s">
        <v>191</v>
      </c>
      <c r="B25" s="334"/>
      <c r="C25" s="250">
        <f>+D25/Metas!L89</f>
        <v>0.93282743204334551</v>
      </c>
      <c r="D25" s="15">
        <f>+Q25/R25</f>
        <v>0.11194669964692505</v>
      </c>
      <c r="E25" s="10">
        <f t="shared" ref="E25:P25" si="7">SUM(E12:E24)</f>
        <v>243</v>
      </c>
      <c r="F25" s="10">
        <f t="shared" si="7"/>
        <v>254</v>
      </c>
      <c r="G25" s="10">
        <f t="shared" si="7"/>
        <v>551</v>
      </c>
      <c r="H25" s="10">
        <f t="shared" si="7"/>
        <v>636</v>
      </c>
      <c r="I25" s="10">
        <f t="shared" ref="I25" si="8">SUM(I12:I24)</f>
        <v>831</v>
      </c>
      <c r="J25" s="10">
        <f>SUM(J12:J24)</f>
        <v>604</v>
      </c>
      <c r="K25" s="10">
        <f>SUM(K12:K24)</f>
        <v>683</v>
      </c>
      <c r="L25" s="10">
        <f>SUM(L12:L24)</f>
        <v>382</v>
      </c>
      <c r="M25" s="10">
        <f>SUM(M12:M24)</f>
        <v>442</v>
      </c>
      <c r="N25" s="10">
        <f>SUM(N12:N24)</f>
        <v>986</v>
      </c>
      <c r="O25" s="10">
        <f t="shared" si="7"/>
        <v>0</v>
      </c>
      <c r="P25" s="118">
        <f t="shared" si="7"/>
        <v>0</v>
      </c>
      <c r="Q25" s="10">
        <f>SUM(Q12:Q24)</f>
        <v>5612</v>
      </c>
      <c r="R25" s="11">
        <f>+Y25-W25</f>
        <v>50131</v>
      </c>
      <c r="S25" s="10">
        <f t="shared" ref="S25:X25" si="9">SUM(S12:S24)</f>
        <v>3174</v>
      </c>
      <c r="T25" s="10">
        <f>SUM(T12:T24)</f>
        <v>3386</v>
      </c>
      <c r="U25" s="10">
        <f>SUM(U12:U24)</f>
        <v>3232</v>
      </c>
      <c r="V25" s="9">
        <f t="shared" si="9"/>
        <v>3299</v>
      </c>
      <c r="W25" s="9">
        <f>SUM(W12:W24)</f>
        <v>3413</v>
      </c>
      <c r="X25" s="9">
        <f t="shared" si="9"/>
        <v>0</v>
      </c>
      <c r="Y25" s="12">
        <v>53544</v>
      </c>
      <c r="Z25" s="9">
        <f>SUM(Z12:Z24)</f>
        <v>68</v>
      </c>
      <c r="AA25" s="9">
        <f t="shared" ref="AA25:AK25" si="10">SUM(AA12:AA24)</f>
        <v>45</v>
      </c>
      <c r="AB25" s="9">
        <f t="shared" si="10"/>
        <v>70</v>
      </c>
      <c r="AC25" s="9">
        <f t="shared" si="10"/>
        <v>74</v>
      </c>
      <c r="AD25" s="9">
        <f t="shared" ref="AD25:AE25" si="11">SUM(AD12:AD24)</f>
        <v>59</v>
      </c>
      <c r="AE25" s="9">
        <f t="shared" si="11"/>
        <v>49</v>
      </c>
      <c r="AF25" s="9">
        <f t="shared" si="10"/>
        <v>88</v>
      </c>
      <c r="AG25" s="9">
        <f t="shared" ref="AG25:AH25" si="12">SUM(AG12:AG24)</f>
        <v>48</v>
      </c>
      <c r="AH25" s="9">
        <f t="shared" si="12"/>
        <v>62</v>
      </c>
      <c r="AI25" s="9">
        <f t="shared" ref="AI25" si="13">SUM(AI12:AI24)</f>
        <v>59</v>
      </c>
      <c r="AJ25" s="9">
        <f t="shared" si="10"/>
        <v>0</v>
      </c>
      <c r="AK25" s="9">
        <f t="shared" si="10"/>
        <v>0</v>
      </c>
      <c r="AL25" s="9">
        <f>SUM(Z25:AK25)</f>
        <v>622</v>
      </c>
      <c r="AM25" s="9">
        <f>SUM(AM12:AM24)</f>
        <v>7</v>
      </c>
      <c r="AN25" s="9">
        <f t="shared" ref="AN25:AX25" si="14">SUM(AN12:AN24)</f>
        <v>2</v>
      </c>
      <c r="AO25" s="9">
        <f t="shared" si="14"/>
        <v>20</v>
      </c>
      <c r="AP25" s="9">
        <f t="shared" si="14"/>
        <v>16</v>
      </c>
      <c r="AQ25" s="9">
        <f t="shared" ref="AQ25:AS25" si="15">SUM(AQ12:AQ24)</f>
        <v>23</v>
      </c>
      <c r="AR25" s="9">
        <f t="shared" si="15"/>
        <v>87</v>
      </c>
      <c r="AS25" s="9">
        <f t="shared" si="15"/>
        <v>21</v>
      </c>
      <c r="AT25" s="9">
        <f t="shared" ref="AT25:AU25" si="16">SUM(AT12:AT24)</f>
        <v>26</v>
      </c>
      <c r="AU25" s="9">
        <f t="shared" si="16"/>
        <v>23</v>
      </c>
      <c r="AV25" s="9">
        <f t="shared" ref="AV25" si="17">SUM(AV12:AV24)</f>
        <v>6</v>
      </c>
      <c r="AW25" s="9">
        <f t="shared" si="14"/>
        <v>0</v>
      </c>
      <c r="AX25" s="9">
        <f t="shared" si="14"/>
        <v>0</v>
      </c>
      <c r="AY25" s="9">
        <f>SUM(AM25:AX25)</f>
        <v>231</v>
      </c>
    </row>
    <row r="26" spans="1:51" s="58" customFormat="1" ht="15" thickBot="1" x14ac:dyDescent="0.25">
      <c r="A26" s="1" t="s">
        <v>53</v>
      </c>
      <c r="B26" s="165" t="s">
        <v>54</v>
      </c>
      <c r="C26" s="56"/>
      <c r="D26" s="83"/>
      <c r="E26" s="91">
        <f>IFERROR(VLOOKUP($B26,'[1]NUM8.1'!$H$3:$S$175,2,FALSE),0)</f>
        <v>122</v>
      </c>
      <c r="F26" s="91">
        <f>IFERROR(VLOOKUP($B26,'[1]NUM8.1'!$H$3:$S$175,3,FALSE),0)</f>
        <v>88</v>
      </c>
      <c r="G26" s="91">
        <f>IFERROR(VLOOKUP($B26,'[1]NUM8.1'!$H$3:$S$175,4,FALSE),0)</f>
        <v>61</v>
      </c>
      <c r="H26" s="91">
        <f>IFERROR(VLOOKUP($B26,'[1]NUM8.1'!$H$3:$S$175,5,FALSE),0)</f>
        <v>105</v>
      </c>
      <c r="I26" s="91">
        <f>IFERROR(VLOOKUP($B26,'[1]NUM8.1'!$H$3:$S$175,6,FALSE),0)</f>
        <v>120</v>
      </c>
      <c r="J26" s="91">
        <f>IFERROR(VLOOKUP($B26,'[1]NUM8.1'!$H$3:$S$175,7,FALSE),0)</f>
        <v>110</v>
      </c>
      <c r="K26" s="91">
        <f>IFERROR(VLOOKUP($B26,'[1]NUM8.1'!$H$3:$S$175,8,FALSE),0)</f>
        <v>201</v>
      </c>
      <c r="L26" s="91">
        <f>IFERROR(VLOOKUP($B26,'[1]NUM8.1'!$H$3:$S$175,9,FALSE),0)</f>
        <v>211</v>
      </c>
      <c r="M26" s="91">
        <f>IFERROR(VLOOKUP($B26,'[1]NUM8.1'!$H$3:$S$175,10,FALSE),0)</f>
        <v>88</v>
      </c>
      <c r="N26" s="91">
        <f>IFERROR(VLOOKUP($B26,'[1]NUM8.1'!$H$3:$S$175,11,FALSE),0)</f>
        <v>36</v>
      </c>
      <c r="O26" s="81"/>
      <c r="P26" s="81"/>
      <c r="Q26" s="5">
        <f t="shared" ref="Q26:Q34" si="18">SUM(E26:P26)</f>
        <v>1142</v>
      </c>
      <c r="R26" s="3"/>
      <c r="S26" s="13">
        <f>IFERROR(VLOOKUP($B26,'[2]DEN8.1'!$H$3:$J$159,2,FALSE),0)</f>
        <v>683</v>
      </c>
      <c r="T26" s="43">
        <f t="shared" ref="T26:T33" si="19">+S26+(Z26+AA26+AB26+AC26)-(AM26+AN26+AO26+AP26)</f>
        <v>723</v>
      </c>
      <c r="U26" s="13">
        <f>IFERROR(VLOOKUP($B26,'[1]DEN8.1'!$H$3:$J$175,2,FALSE),0)</f>
        <v>513</v>
      </c>
      <c r="V26" s="54">
        <f t="shared" si="2"/>
        <v>517</v>
      </c>
      <c r="W26" s="54">
        <f t="shared" si="3"/>
        <v>561</v>
      </c>
      <c r="X26" s="5"/>
      <c r="Y26" s="7"/>
      <c r="Z26" s="91">
        <f>IFERROR(VLOOKUP($B26,'[1]ACT DEN8.1'!$H$3:$S$162,2,FALSE),0)</f>
        <v>10</v>
      </c>
      <c r="AA26" s="91">
        <f>IFERROR(VLOOKUP($B26,'[1]ACT DEN8.1'!$H$3:$S$162,3,FALSE),0)</f>
        <v>15</v>
      </c>
      <c r="AB26" s="91">
        <f>IFERROR(VLOOKUP($B26,'[1]ACT DEN8.1'!$H$3:$S$162,4,FALSE),0)</f>
        <v>8</v>
      </c>
      <c r="AC26" s="91">
        <f>IFERROR(VLOOKUP($B26,'[1]ACT DEN8.1'!$H$3:$S$162,5,FALSE),0)</f>
        <v>7</v>
      </c>
      <c r="AD26" s="91">
        <f>IFERROR(VLOOKUP($B26,'[1]ACT DEN8.1'!$H$3:$S$162,6,FALSE),0)</f>
        <v>15</v>
      </c>
      <c r="AE26" s="91">
        <f>IFERROR(VLOOKUP($B26,'[1]ACT DEN8.1'!$H$3:$S$162,7,FALSE),0)</f>
        <v>10</v>
      </c>
      <c r="AF26" s="91">
        <f>IFERROR(VLOOKUP($B26,'[1]ACT DEN8.1'!$H$3:$S$162,8,FALSE),0)</f>
        <v>6</v>
      </c>
      <c r="AG26" s="91">
        <f>IFERROR(VLOOKUP($B26,'[1]ACT DEN8.1'!$H$3:$S$162,9,FALSE),0)</f>
        <v>22</v>
      </c>
      <c r="AH26" s="91">
        <f>IFERROR(VLOOKUP($B26,'[1]ACT DEN8.1'!$H$3:$S$162,10,FALSE),0)</f>
        <v>13</v>
      </c>
      <c r="AI26" s="91">
        <f>IFERROR(VLOOKUP($B26,'[1]ACT DEN8.1'!$H$3:$S$162,11,FALSE),0)</f>
        <v>12</v>
      </c>
      <c r="AJ26" s="81"/>
      <c r="AK26" s="2"/>
      <c r="AL26" s="5">
        <f t="shared" ref="AL26:AL76" si="20">SUM(Z26:AK26)</f>
        <v>118</v>
      </c>
      <c r="AM26" s="91">
        <f>IFERROR(VLOOKUP($B26,'[1]ACT DEN8.1'!$AC$3:$AN$135,2,FALSE),0)</f>
        <v>0</v>
      </c>
      <c r="AN26" s="91">
        <f>IFERROR(VLOOKUP($B26,'[1]ACT DEN8.1'!$AC$3:$AN$135,3,FALSE),0)</f>
        <v>0</v>
      </c>
      <c r="AO26" s="91">
        <f>IFERROR(VLOOKUP($B26,'[1]ACT DEN8.1'!$AC$3:$AN$135,4,FALSE),0)</f>
        <v>0</v>
      </c>
      <c r="AP26" s="91">
        <f>IFERROR(VLOOKUP($B26,'[1]ACT DEN8.1'!$AC$3:$AN$135,5,FALSE),0)</f>
        <v>0</v>
      </c>
      <c r="AQ26" s="91">
        <f>IFERROR(VLOOKUP($B26,'[1]ACT DEN8.1'!$AC$3:$AN$135,6,FALSE),0)</f>
        <v>0</v>
      </c>
      <c r="AR26" s="91">
        <f>IFERROR(VLOOKUP($B26,'[1]ACT DEN8.1'!$AC$3:$AN$135,7,FALSE),0)</f>
        <v>0</v>
      </c>
      <c r="AS26" s="91">
        <f>IFERROR(VLOOKUP($B26,'[1]ACT DEN8.1'!$AC$3:$AN$135,8,FALSE),0)</f>
        <v>2</v>
      </c>
      <c r="AT26" s="91">
        <f>IFERROR(VLOOKUP($B26,'[1]ACT DEN8.1'!$AC$3:$AN$135,9,FALSE),0)</f>
        <v>0</v>
      </c>
      <c r="AU26" s="91">
        <f>IFERROR(VLOOKUP($B26,'[1]ACT DEN8.1'!$AC$3:$AN$135,10,FALSE),0)</f>
        <v>1</v>
      </c>
      <c r="AV26" s="91">
        <f>IFERROR(VLOOKUP($B26,'[1]ACT DEN8.1'!$AC$3:$AN$135,11,FALSE),0)</f>
        <v>2</v>
      </c>
      <c r="AW26" s="82"/>
      <c r="AX26" s="82"/>
      <c r="AY26" s="5">
        <f t="shared" si="5"/>
        <v>5</v>
      </c>
    </row>
    <row r="27" spans="1:51" s="58" customFormat="1" ht="15" thickBot="1" x14ac:dyDescent="0.25">
      <c r="A27" s="1" t="s">
        <v>53</v>
      </c>
      <c r="B27" s="165" t="s">
        <v>55</v>
      </c>
      <c r="C27" s="56"/>
      <c r="D27" s="83"/>
      <c r="E27" s="91">
        <f>IFERROR(VLOOKUP($B27,'[1]NUM8.1'!$H$3:$S$175,2,FALSE),0)</f>
        <v>74</v>
      </c>
      <c r="F27" s="91">
        <f>IFERROR(VLOOKUP($B27,'[1]NUM8.1'!$H$3:$S$175,3,FALSE),0)</f>
        <v>93</v>
      </c>
      <c r="G27" s="91">
        <f>IFERROR(VLOOKUP($B27,'[1]NUM8.1'!$H$3:$S$175,4,FALSE),0)</f>
        <v>87</v>
      </c>
      <c r="H27" s="91">
        <f>IFERROR(VLOOKUP($B27,'[1]NUM8.1'!$H$3:$S$175,5,FALSE),0)</f>
        <v>115</v>
      </c>
      <c r="I27" s="91">
        <f>IFERROR(VLOOKUP($B27,'[1]NUM8.1'!$H$3:$S$175,6,FALSE),0)</f>
        <v>107</v>
      </c>
      <c r="J27" s="91">
        <f>IFERROR(VLOOKUP($B27,'[1]NUM8.1'!$H$3:$S$175,7,FALSE),0)</f>
        <v>62</v>
      </c>
      <c r="K27" s="91">
        <f>IFERROR(VLOOKUP($B27,'[1]NUM8.1'!$H$3:$S$175,8,FALSE),0)</f>
        <v>69</v>
      </c>
      <c r="L27" s="91">
        <f>IFERROR(VLOOKUP($B27,'[1]NUM8.1'!$H$3:$S$175,9,FALSE),0)</f>
        <v>47</v>
      </c>
      <c r="M27" s="91">
        <f>IFERROR(VLOOKUP($B27,'[1]NUM8.1'!$H$3:$S$175,10,FALSE),0)</f>
        <v>57</v>
      </c>
      <c r="N27" s="91">
        <f>IFERROR(VLOOKUP($B27,'[1]NUM8.1'!$H$3:$S$175,11,FALSE),0)</f>
        <v>86</v>
      </c>
      <c r="O27" s="81"/>
      <c r="P27" s="81"/>
      <c r="Q27" s="5">
        <f t="shared" si="18"/>
        <v>797</v>
      </c>
      <c r="R27" s="3"/>
      <c r="S27" s="13">
        <f>IFERROR(VLOOKUP($B27,'[2]DEN8.1'!$H$3:$J$159,2,FALSE),0)</f>
        <v>459</v>
      </c>
      <c r="T27" s="43">
        <f t="shared" ref="T27:T32" si="21">+S27+(Z27+AA27+AB27+AC27)-(AM27+AN27+AO27+AP27)</f>
        <v>488</v>
      </c>
      <c r="U27" s="13">
        <f>IFERROR(VLOOKUP($B27,'[1]DEN8.1'!$H$3:$J$175,2,FALSE),0)</f>
        <v>499</v>
      </c>
      <c r="V27" s="54">
        <f t="shared" si="2"/>
        <v>508</v>
      </c>
      <c r="W27" s="54">
        <f t="shared" si="3"/>
        <v>548</v>
      </c>
      <c r="X27" s="5"/>
      <c r="Y27" s="7"/>
      <c r="Z27" s="91">
        <f>IFERROR(VLOOKUP($B27,'[1]ACT DEN8.1'!$H$3:$S$162,2,FALSE),0)</f>
        <v>15</v>
      </c>
      <c r="AA27" s="91">
        <f>IFERROR(VLOOKUP($B27,'[1]ACT DEN8.1'!$H$3:$S$162,3,FALSE),0)</f>
        <v>3</v>
      </c>
      <c r="AB27" s="91">
        <f>IFERROR(VLOOKUP($B27,'[1]ACT DEN8.1'!$H$3:$S$162,4,FALSE),0)</f>
        <v>6</v>
      </c>
      <c r="AC27" s="91">
        <f>IFERROR(VLOOKUP($B27,'[1]ACT DEN8.1'!$H$3:$S$162,5,FALSE),0)</f>
        <v>11</v>
      </c>
      <c r="AD27" s="91">
        <f>IFERROR(VLOOKUP($B27,'[1]ACT DEN8.1'!$H$3:$S$162,6,FALSE),0)</f>
        <v>13</v>
      </c>
      <c r="AE27" s="91">
        <f>IFERROR(VLOOKUP($B27,'[1]ACT DEN8.1'!$H$3:$S$162,7,FALSE),0)</f>
        <v>2</v>
      </c>
      <c r="AF27" s="91">
        <f>IFERROR(VLOOKUP($B27,'[1]ACT DEN8.1'!$H$3:$S$162,8,FALSE),0)</f>
        <v>9</v>
      </c>
      <c r="AG27" s="91">
        <f>IFERROR(VLOOKUP($B27,'[1]ACT DEN8.1'!$H$3:$S$162,9,FALSE),0)</f>
        <v>15</v>
      </c>
      <c r="AH27" s="91">
        <f>IFERROR(VLOOKUP($B27,'[1]ACT DEN8.1'!$H$3:$S$162,10,FALSE),0)</f>
        <v>12</v>
      </c>
      <c r="AI27" s="91">
        <f>IFERROR(VLOOKUP($B27,'[1]ACT DEN8.1'!$H$3:$S$162,11,FALSE),0)</f>
        <v>13</v>
      </c>
      <c r="AJ27" s="81"/>
      <c r="AK27" s="2"/>
      <c r="AL27" s="5">
        <f t="shared" si="20"/>
        <v>99</v>
      </c>
      <c r="AM27" s="91">
        <f>IFERROR(VLOOKUP($B27,'[1]ACT DEN8.1'!$AC$3:$AN$135,2,FALSE),0)</f>
        <v>1</v>
      </c>
      <c r="AN27" s="91">
        <f>IFERROR(VLOOKUP($B27,'[1]ACT DEN8.1'!$AC$3:$AN$135,3,FALSE),0)</f>
        <v>0</v>
      </c>
      <c r="AO27" s="91">
        <f>IFERROR(VLOOKUP($B27,'[1]ACT DEN8.1'!$AC$3:$AN$135,4,FALSE),0)</f>
        <v>1</v>
      </c>
      <c r="AP27" s="91">
        <f>IFERROR(VLOOKUP($B27,'[1]ACT DEN8.1'!$AC$3:$AN$135,5,FALSE),0)</f>
        <v>4</v>
      </c>
      <c r="AQ27" s="91">
        <f>IFERROR(VLOOKUP($B27,'[1]ACT DEN8.1'!$AC$3:$AN$135,6,FALSE),0)</f>
        <v>0</v>
      </c>
      <c r="AR27" s="91">
        <f>IFERROR(VLOOKUP($B27,'[1]ACT DEN8.1'!$AC$3:$AN$135,7,FALSE),0)</f>
        <v>0</v>
      </c>
      <c r="AS27" s="91">
        <f>IFERROR(VLOOKUP($B27,'[1]ACT DEN8.1'!$AC$3:$AN$135,8,FALSE),0)</f>
        <v>0</v>
      </c>
      <c r="AT27" s="91">
        <f>IFERROR(VLOOKUP($B27,'[1]ACT DEN8.1'!$AC$3:$AN$135,9,FALSE),0)</f>
        <v>0</v>
      </c>
      <c r="AU27" s="91">
        <f>IFERROR(VLOOKUP($B27,'[1]ACT DEN8.1'!$AC$3:$AN$135,10,FALSE),0)</f>
        <v>0</v>
      </c>
      <c r="AV27" s="91">
        <f>IFERROR(VLOOKUP($B27,'[1]ACT DEN8.1'!$AC$3:$AN$135,11,FALSE),0)</f>
        <v>0</v>
      </c>
      <c r="AW27" s="82"/>
      <c r="AX27" s="82"/>
      <c r="AY27" s="5">
        <f t="shared" si="5"/>
        <v>6</v>
      </c>
    </row>
    <row r="28" spans="1:51" s="58" customFormat="1" ht="15" thickBot="1" x14ac:dyDescent="0.25">
      <c r="A28" s="1" t="s">
        <v>53</v>
      </c>
      <c r="B28" s="165" t="s">
        <v>56</v>
      </c>
      <c r="C28" s="56"/>
      <c r="D28" s="83"/>
      <c r="E28" s="91">
        <f>IFERROR(VLOOKUP($B28,'[1]NUM8.1'!$H$3:$S$175,2,FALSE),0)</f>
        <v>120</v>
      </c>
      <c r="F28" s="91">
        <f>IFERROR(VLOOKUP($B28,'[1]NUM8.1'!$H$3:$S$175,3,FALSE),0)</f>
        <v>100</v>
      </c>
      <c r="G28" s="91">
        <f>IFERROR(VLOOKUP($B28,'[1]NUM8.1'!$H$3:$S$175,4,FALSE),0)</f>
        <v>190</v>
      </c>
      <c r="H28" s="91">
        <f>IFERROR(VLOOKUP($B28,'[1]NUM8.1'!$H$3:$S$175,5,FALSE),0)</f>
        <v>142</v>
      </c>
      <c r="I28" s="91">
        <f>IFERROR(VLOOKUP($B28,'[1]NUM8.1'!$H$3:$S$175,6,FALSE),0)</f>
        <v>181</v>
      </c>
      <c r="J28" s="91">
        <f>IFERROR(VLOOKUP($B28,'[1]NUM8.1'!$H$3:$S$175,7,FALSE),0)</f>
        <v>143</v>
      </c>
      <c r="K28" s="91">
        <f>IFERROR(VLOOKUP($B28,'[1]NUM8.1'!$H$3:$S$175,8,FALSE),0)</f>
        <v>108</v>
      </c>
      <c r="L28" s="91">
        <f>IFERROR(VLOOKUP($B28,'[1]NUM8.1'!$H$3:$S$175,9,FALSE),0)</f>
        <v>143</v>
      </c>
      <c r="M28" s="91">
        <f>IFERROR(VLOOKUP($B28,'[1]NUM8.1'!$H$3:$S$175,10,FALSE),0)</f>
        <v>121</v>
      </c>
      <c r="N28" s="91">
        <f>IFERROR(VLOOKUP($B28,'[1]NUM8.1'!$H$3:$S$175,11,FALSE),0)</f>
        <v>197</v>
      </c>
      <c r="O28" s="81"/>
      <c r="P28" s="81"/>
      <c r="Q28" s="5">
        <f t="shared" si="18"/>
        <v>1445</v>
      </c>
      <c r="R28" s="3"/>
      <c r="S28" s="13">
        <f>IFERROR(VLOOKUP($B28,'[2]DEN8.1'!$H$3:$J$159,2,FALSE),0)</f>
        <v>2398</v>
      </c>
      <c r="T28" s="43">
        <f t="shared" si="21"/>
        <v>2489</v>
      </c>
      <c r="U28" s="13">
        <f>IFERROR(VLOOKUP($B28,'[1]DEN8.1'!$H$3:$J$175,2,FALSE),0)</f>
        <v>2553</v>
      </c>
      <c r="V28" s="54">
        <f t="shared" si="2"/>
        <v>2582</v>
      </c>
      <c r="W28" s="54">
        <f t="shared" si="3"/>
        <v>2646</v>
      </c>
      <c r="X28" s="5"/>
      <c r="Y28" s="7"/>
      <c r="Z28" s="91">
        <f>IFERROR(VLOOKUP($B28,'[1]ACT DEN8.1'!$H$3:$S$162,2,FALSE),0)</f>
        <v>39</v>
      </c>
      <c r="AA28" s="91">
        <f>IFERROR(VLOOKUP($B28,'[1]ACT DEN8.1'!$H$3:$S$162,3,FALSE),0)</f>
        <v>19</v>
      </c>
      <c r="AB28" s="91">
        <f>IFERROR(VLOOKUP($B28,'[1]ACT DEN8.1'!$H$3:$S$162,4,FALSE),0)</f>
        <v>30</v>
      </c>
      <c r="AC28" s="91">
        <f>IFERROR(VLOOKUP($B28,'[1]ACT DEN8.1'!$H$3:$S$162,5,FALSE),0)</f>
        <v>15</v>
      </c>
      <c r="AD28" s="91">
        <f>IFERROR(VLOOKUP($B28,'[1]ACT DEN8.1'!$H$3:$S$162,6,FALSE),0)</f>
        <v>28</v>
      </c>
      <c r="AE28" s="91">
        <f>IFERROR(VLOOKUP($B28,'[1]ACT DEN8.1'!$H$3:$S$162,7,FALSE),0)</f>
        <v>32</v>
      </c>
      <c r="AF28" s="91">
        <f>IFERROR(VLOOKUP($B28,'[1]ACT DEN8.1'!$H$3:$S$162,8,FALSE),0)</f>
        <v>35</v>
      </c>
      <c r="AG28" s="91">
        <f>IFERROR(VLOOKUP($B28,'[1]ACT DEN8.1'!$H$3:$S$162,9,FALSE),0)</f>
        <v>38</v>
      </c>
      <c r="AH28" s="91">
        <f>IFERROR(VLOOKUP($B28,'[1]ACT DEN8.1'!$H$3:$S$162,10,FALSE),0)</f>
        <v>17</v>
      </c>
      <c r="AI28" s="91">
        <f>IFERROR(VLOOKUP($B28,'[1]ACT DEN8.1'!$H$3:$S$162,11,FALSE),0)</f>
        <v>31</v>
      </c>
      <c r="AJ28" s="81"/>
      <c r="AK28" s="2"/>
      <c r="AL28" s="5">
        <f t="shared" si="20"/>
        <v>284</v>
      </c>
      <c r="AM28" s="91">
        <f>IFERROR(VLOOKUP($B28,'[1]ACT DEN8.1'!$AC$3:$AN$135,2,FALSE),0)</f>
        <v>4</v>
      </c>
      <c r="AN28" s="91">
        <f>IFERROR(VLOOKUP($B28,'[1]ACT DEN8.1'!$AC$3:$AN$135,3,FALSE),0)</f>
        <v>2</v>
      </c>
      <c r="AO28" s="91">
        <f>IFERROR(VLOOKUP($B28,'[1]ACT DEN8.1'!$AC$3:$AN$135,4,FALSE),0)</f>
        <v>3</v>
      </c>
      <c r="AP28" s="91">
        <f>IFERROR(VLOOKUP($B28,'[1]ACT DEN8.1'!$AC$3:$AN$135,5,FALSE),0)</f>
        <v>3</v>
      </c>
      <c r="AQ28" s="91">
        <f>IFERROR(VLOOKUP($B28,'[1]ACT DEN8.1'!$AC$3:$AN$135,6,FALSE),0)</f>
        <v>10</v>
      </c>
      <c r="AR28" s="91">
        <f>IFERROR(VLOOKUP($B28,'[1]ACT DEN8.1'!$AC$3:$AN$135,7,FALSE),0)</f>
        <v>2</v>
      </c>
      <c r="AS28" s="91">
        <f>IFERROR(VLOOKUP($B28,'[1]ACT DEN8.1'!$AC$3:$AN$135,8,FALSE),0)</f>
        <v>6</v>
      </c>
      <c r="AT28" s="91">
        <f>IFERROR(VLOOKUP($B28,'[1]ACT DEN8.1'!$AC$3:$AN$135,9,FALSE),0)</f>
        <v>9</v>
      </c>
      <c r="AU28" s="91">
        <f>IFERROR(VLOOKUP($B28,'[1]ACT DEN8.1'!$AC$3:$AN$135,10,FALSE),0)</f>
        <v>11</v>
      </c>
      <c r="AV28" s="91">
        <f>IFERROR(VLOOKUP($B28,'[1]ACT DEN8.1'!$AC$3:$AN$135,11,FALSE),0)</f>
        <v>2</v>
      </c>
      <c r="AW28" s="82"/>
      <c r="AX28" s="82"/>
      <c r="AY28" s="5">
        <f t="shared" si="5"/>
        <v>52</v>
      </c>
    </row>
    <row r="29" spans="1:51" s="58" customFormat="1" ht="15" thickBot="1" x14ac:dyDescent="0.25">
      <c r="A29" s="1" t="s">
        <v>53</v>
      </c>
      <c r="B29" s="165" t="s">
        <v>57</v>
      </c>
      <c r="C29" s="56"/>
      <c r="D29" s="83"/>
      <c r="E29" s="91">
        <f>IFERROR(VLOOKUP($B29,'[1]NUM8.1'!$H$3:$S$175,2,FALSE),0)</f>
        <v>7</v>
      </c>
      <c r="F29" s="91">
        <f>IFERROR(VLOOKUP($B29,'[1]NUM8.1'!$H$3:$S$175,3,FALSE),0)</f>
        <v>15</v>
      </c>
      <c r="G29" s="91">
        <f>IFERROR(VLOOKUP($B29,'[1]NUM8.1'!$H$3:$S$175,4,FALSE),0)</f>
        <v>28</v>
      </c>
      <c r="H29" s="91">
        <f>IFERROR(VLOOKUP($B29,'[1]NUM8.1'!$H$3:$S$175,5,FALSE),0)</f>
        <v>17</v>
      </c>
      <c r="I29" s="91">
        <f>IFERROR(VLOOKUP($B29,'[1]NUM8.1'!$H$3:$S$175,6,FALSE),0)</f>
        <v>38</v>
      </c>
      <c r="J29" s="91">
        <f>IFERROR(VLOOKUP($B29,'[1]NUM8.1'!$H$3:$S$175,7,FALSE),0)</f>
        <v>35</v>
      </c>
      <c r="K29" s="91">
        <f>IFERROR(VLOOKUP($B29,'[1]NUM8.1'!$H$3:$S$175,8,FALSE),0)</f>
        <v>22</v>
      </c>
      <c r="L29" s="91">
        <f>IFERROR(VLOOKUP($B29,'[1]NUM8.1'!$H$3:$S$175,9,FALSE),0)</f>
        <v>41</v>
      </c>
      <c r="M29" s="91">
        <f>IFERROR(VLOOKUP($B29,'[1]NUM8.1'!$H$3:$S$175,10,FALSE),0)</f>
        <v>60</v>
      </c>
      <c r="N29" s="91">
        <f>IFERROR(VLOOKUP($B29,'[1]NUM8.1'!$H$3:$S$175,11,FALSE),0)</f>
        <v>34</v>
      </c>
      <c r="O29" s="81"/>
      <c r="P29" s="81"/>
      <c r="Q29" s="5">
        <f t="shared" si="18"/>
        <v>297</v>
      </c>
      <c r="R29" s="3"/>
      <c r="S29" s="13">
        <f>IFERROR(VLOOKUP($B29,'[2]DEN8.1'!$H$3:$J$159,2,FALSE),0)</f>
        <v>136</v>
      </c>
      <c r="T29" s="43">
        <f t="shared" si="21"/>
        <v>144</v>
      </c>
      <c r="U29" s="13">
        <f>IFERROR(VLOOKUP($B29,'[1]DEN8.1'!$H$3:$J$175,2,FALSE),0)</f>
        <v>151</v>
      </c>
      <c r="V29" s="54">
        <f t="shared" si="2"/>
        <v>152</v>
      </c>
      <c r="W29" s="54">
        <f t="shared" si="3"/>
        <v>157</v>
      </c>
      <c r="X29" s="5"/>
      <c r="Y29" s="7"/>
      <c r="Z29" s="91">
        <f>IFERROR(VLOOKUP($B29,'[1]ACT DEN8.1'!$H$3:$S$162,2,FALSE),0)</f>
        <v>6</v>
      </c>
      <c r="AA29" s="91">
        <f>IFERROR(VLOOKUP($B29,'[1]ACT DEN8.1'!$H$3:$S$162,3,FALSE),0)</f>
        <v>0</v>
      </c>
      <c r="AB29" s="91">
        <f>IFERROR(VLOOKUP($B29,'[1]ACT DEN8.1'!$H$3:$S$162,4,FALSE),0)</f>
        <v>1</v>
      </c>
      <c r="AC29" s="91">
        <f>IFERROR(VLOOKUP($B29,'[1]ACT DEN8.1'!$H$3:$S$162,5,FALSE),0)</f>
        <v>1</v>
      </c>
      <c r="AD29" s="91">
        <f>IFERROR(VLOOKUP($B29,'[1]ACT DEN8.1'!$H$3:$S$162,6,FALSE),0)</f>
        <v>0</v>
      </c>
      <c r="AE29" s="91">
        <f>IFERROR(VLOOKUP($B29,'[1]ACT DEN8.1'!$H$3:$S$162,7,FALSE),0)</f>
        <v>0</v>
      </c>
      <c r="AF29" s="91">
        <f>IFERROR(VLOOKUP($B29,'[1]ACT DEN8.1'!$H$3:$S$162,8,FALSE),0)</f>
        <v>1</v>
      </c>
      <c r="AG29" s="91">
        <f>IFERROR(VLOOKUP($B29,'[1]ACT DEN8.1'!$H$3:$S$162,9,FALSE),0)</f>
        <v>4</v>
      </c>
      <c r="AH29" s="91">
        <f>IFERROR(VLOOKUP($B29,'[1]ACT DEN8.1'!$H$3:$S$162,10,FALSE),0)</f>
        <v>1</v>
      </c>
      <c r="AI29" s="91">
        <f>IFERROR(VLOOKUP($B29,'[1]ACT DEN8.1'!$H$3:$S$162,11,FALSE),0)</f>
        <v>0</v>
      </c>
      <c r="AJ29" s="81"/>
      <c r="AK29" s="2"/>
      <c r="AL29" s="5">
        <f t="shared" si="20"/>
        <v>14</v>
      </c>
      <c r="AM29" s="91">
        <f>IFERROR(VLOOKUP($B29,'[1]ACT DEN8.1'!$AC$3:$AN$135,2,FALSE),0)</f>
        <v>0</v>
      </c>
      <c r="AN29" s="91">
        <f>IFERROR(VLOOKUP($B29,'[1]ACT DEN8.1'!$AC$3:$AN$135,3,FALSE),0)</f>
        <v>0</v>
      </c>
      <c r="AO29" s="91">
        <f>IFERROR(VLOOKUP($B29,'[1]ACT DEN8.1'!$AC$3:$AN$135,4,FALSE),0)</f>
        <v>0</v>
      </c>
      <c r="AP29" s="91">
        <f>IFERROR(VLOOKUP($B29,'[1]ACT DEN8.1'!$AC$3:$AN$135,5,FALSE),0)</f>
        <v>0</v>
      </c>
      <c r="AQ29" s="91">
        <f>IFERROR(VLOOKUP($B29,'[1]ACT DEN8.1'!$AC$3:$AN$135,6,FALSE),0)</f>
        <v>0</v>
      </c>
      <c r="AR29" s="91">
        <f>IFERROR(VLOOKUP($B29,'[1]ACT DEN8.1'!$AC$3:$AN$135,7,FALSE),0)</f>
        <v>0</v>
      </c>
      <c r="AS29" s="91">
        <f>IFERROR(VLOOKUP($B29,'[1]ACT DEN8.1'!$AC$3:$AN$135,8,FALSE),0)</f>
        <v>0</v>
      </c>
      <c r="AT29" s="91">
        <f>IFERROR(VLOOKUP($B29,'[1]ACT DEN8.1'!$AC$3:$AN$135,9,FALSE),0)</f>
        <v>0</v>
      </c>
      <c r="AU29" s="91">
        <f>IFERROR(VLOOKUP($B29,'[1]ACT DEN8.1'!$AC$3:$AN$135,10,FALSE),0)</f>
        <v>0</v>
      </c>
      <c r="AV29" s="91">
        <f>IFERROR(VLOOKUP($B29,'[1]ACT DEN8.1'!$AC$3:$AN$135,11,FALSE),0)</f>
        <v>0</v>
      </c>
      <c r="AW29" s="82"/>
      <c r="AX29" s="82"/>
      <c r="AY29" s="5">
        <f t="shared" si="5"/>
        <v>0</v>
      </c>
    </row>
    <row r="30" spans="1:51" s="58" customFormat="1" ht="15" thickBot="1" x14ac:dyDescent="0.25">
      <c r="A30" s="1" t="s">
        <v>53</v>
      </c>
      <c r="B30" s="165" t="s">
        <v>58</v>
      </c>
      <c r="C30" s="56"/>
      <c r="D30" s="83"/>
      <c r="E30" s="91">
        <f>IFERROR(VLOOKUP($B30,'[1]NUM8.1'!$H$3:$S$175,2,FALSE),0)</f>
        <v>128</v>
      </c>
      <c r="F30" s="91">
        <f>IFERROR(VLOOKUP($B30,'[1]NUM8.1'!$H$3:$S$175,3,FALSE),0)</f>
        <v>153</v>
      </c>
      <c r="G30" s="91">
        <f>IFERROR(VLOOKUP($B30,'[1]NUM8.1'!$H$3:$S$175,4,FALSE),0)</f>
        <v>336</v>
      </c>
      <c r="H30" s="91">
        <f>IFERROR(VLOOKUP($B30,'[1]NUM8.1'!$H$3:$S$175,5,FALSE),0)</f>
        <v>197</v>
      </c>
      <c r="I30" s="91">
        <f>IFERROR(VLOOKUP($B30,'[1]NUM8.1'!$H$3:$S$175,6,FALSE),0)</f>
        <v>313</v>
      </c>
      <c r="J30" s="91">
        <f>IFERROR(VLOOKUP($B30,'[1]NUM8.1'!$H$3:$S$175,7,FALSE),0)</f>
        <v>180</v>
      </c>
      <c r="K30" s="91">
        <f>IFERROR(VLOOKUP($B30,'[1]NUM8.1'!$H$3:$S$175,8,FALSE),0)</f>
        <v>162</v>
      </c>
      <c r="L30" s="91">
        <f>IFERROR(VLOOKUP($B30,'[1]NUM8.1'!$H$3:$S$175,9,FALSE),0)</f>
        <v>132</v>
      </c>
      <c r="M30" s="91">
        <f>IFERROR(VLOOKUP($B30,'[1]NUM8.1'!$H$3:$S$175,10,FALSE),0)</f>
        <v>89</v>
      </c>
      <c r="N30" s="91">
        <f>IFERROR(VLOOKUP($B30,'[1]NUM8.1'!$H$3:$S$175,11,FALSE),0)</f>
        <v>200</v>
      </c>
      <c r="O30" s="81"/>
      <c r="P30" s="81"/>
      <c r="Q30" s="5">
        <f t="shared" si="18"/>
        <v>1890</v>
      </c>
      <c r="R30" s="3"/>
      <c r="S30" s="13">
        <f>IFERROR(VLOOKUP($B30,'[2]DEN8.1'!$H$3:$J$159,2,FALSE),0)</f>
        <v>656</v>
      </c>
      <c r="T30" s="43">
        <f t="shared" si="21"/>
        <v>716</v>
      </c>
      <c r="U30" s="13">
        <f>IFERROR(VLOOKUP($B30,'[1]DEN8.1'!$H$3:$J$175,2,FALSE),0)</f>
        <v>633</v>
      </c>
      <c r="V30" s="54">
        <f t="shared" si="2"/>
        <v>648</v>
      </c>
      <c r="W30" s="54">
        <f t="shared" si="3"/>
        <v>689</v>
      </c>
      <c r="X30" s="5"/>
      <c r="Y30" s="7"/>
      <c r="Z30" s="91">
        <f>IFERROR(VLOOKUP($B30,'[1]ACT DEN8.1'!$H$3:$S$162,2,FALSE),0)</f>
        <v>27</v>
      </c>
      <c r="AA30" s="91">
        <f>IFERROR(VLOOKUP($B30,'[1]ACT DEN8.1'!$H$3:$S$162,3,FALSE),0)</f>
        <v>16</v>
      </c>
      <c r="AB30" s="91">
        <f>IFERROR(VLOOKUP($B30,'[1]ACT DEN8.1'!$H$3:$S$162,4,FALSE),0)</f>
        <v>16</v>
      </c>
      <c r="AC30" s="91">
        <f>IFERROR(VLOOKUP($B30,'[1]ACT DEN8.1'!$H$3:$S$162,5,FALSE),0)</f>
        <v>9</v>
      </c>
      <c r="AD30" s="91">
        <f>IFERROR(VLOOKUP($B30,'[1]ACT DEN8.1'!$H$3:$S$162,6,FALSE),0)</f>
        <v>11</v>
      </c>
      <c r="AE30" s="91">
        <f>IFERROR(VLOOKUP($B30,'[1]ACT DEN8.1'!$H$3:$S$162,7,FALSE),0)</f>
        <v>9</v>
      </c>
      <c r="AF30" s="91">
        <f>IFERROR(VLOOKUP($B30,'[1]ACT DEN8.1'!$H$3:$S$162,8,FALSE),0)</f>
        <v>15</v>
      </c>
      <c r="AG30" s="91">
        <f>IFERROR(VLOOKUP($B30,'[1]ACT DEN8.1'!$H$3:$S$162,9,FALSE),0)</f>
        <v>16</v>
      </c>
      <c r="AH30" s="91">
        <f>IFERROR(VLOOKUP($B30,'[1]ACT DEN8.1'!$H$3:$S$162,10,FALSE),0)</f>
        <v>6</v>
      </c>
      <c r="AI30" s="91">
        <f>IFERROR(VLOOKUP($B30,'[1]ACT DEN8.1'!$H$3:$S$162,11,FALSE),0)</f>
        <v>21</v>
      </c>
      <c r="AJ30" s="81"/>
      <c r="AK30" s="2"/>
      <c r="AL30" s="5">
        <f t="shared" si="20"/>
        <v>146</v>
      </c>
      <c r="AM30" s="91">
        <f>IFERROR(VLOOKUP($B30,'[1]ACT DEN8.1'!$AC$3:$AN$135,2,FALSE),0)</f>
        <v>1</v>
      </c>
      <c r="AN30" s="91">
        <f>IFERROR(VLOOKUP($B30,'[1]ACT DEN8.1'!$AC$3:$AN$135,3,FALSE),0)</f>
        <v>0</v>
      </c>
      <c r="AO30" s="91">
        <f>IFERROR(VLOOKUP($B30,'[1]ACT DEN8.1'!$AC$3:$AN$135,4,FALSE),0)</f>
        <v>3</v>
      </c>
      <c r="AP30" s="91">
        <f>IFERROR(VLOOKUP($B30,'[1]ACT DEN8.1'!$AC$3:$AN$135,5,FALSE),0)</f>
        <v>4</v>
      </c>
      <c r="AQ30" s="91">
        <f>IFERROR(VLOOKUP($B30,'[1]ACT DEN8.1'!$AC$3:$AN$135,6,FALSE),0)</f>
        <v>2</v>
      </c>
      <c r="AR30" s="91">
        <f>IFERROR(VLOOKUP($B30,'[1]ACT DEN8.1'!$AC$3:$AN$135,7,FALSE),0)</f>
        <v>10</v>
      </c>
      <c r="AS30" s="91">
        <f>IFERROR(VLOOKUP($B30,'[1]ACT DEN8.1'!$AC$3:$AN$135,8,FALSE),0)</f>
        <v>0</v>
      </c>
      <c r="AT30" s="91">
        <f>IFERROR(VLOOKUP($B30,'[1]ACT DEN8.1'!$AC$3:$AN$135,9,FALSE),0)</f>
        <v>0</v>
      </c>
      <c r="AU30" s="91">
        <f>IFERROR(VLOOKUP($B30,'[1]ACT DEN8.1'!$AC$3:$AN$135,10,FALSE),0)</f>
        <v>0</v>
      </c>
      <c r="AV30" s="91">
        <f>IFERROR(VLOOKUP($B30,'[1]ACT DEN8.1'!$AC$3:$AN$135,11,FALSE),0)</f>
        <v>2</v>
      </c>
      <c r="AW30" s="82"/>
      <c r="AX30" s="82"/>
      <c r="AY30" s="5">
        <f t="shared" si="5"/>
        <v>22</v>
      </c>
    </row>
    <row r="31" spans="1:51" s="58" customFormat="1" ht="15" thickBot="1" x14ac:dyDescent="0.25">
      <c r="A31" s="1" t="s">
        <v>53</v>
      </c>
      <c r="B31" s="165" t="s">
        <v>59</v>
      </c>
      <c r="C31" s="56"/>
      <c r="D31" s="83"/>
      <c r="E31" s="91">
        <f>IFERROR(VLOOKUP($B31,'[1]NUM8.1'!$H$3:$S$175,2,FALSE),0)</f>
        <v>0</v>
      </c>
      <c r="F31" s="91">
        <f>IFERROR(VLOOKUP($B31,'[1]NUM8.1'!$H$3:$S$175,3,FALSE),0)</f>
        <v>0</v>
      </c>
      <c r="G31" s="91">
        <f>IFERROR(VLOOKUP($B31,'[1]NUM8.1'!$H$3:$S$175,4,FALSE),0)</f>
        <v>1</v>
      </c>
      <c r="H31" s="91">
        <f>IFERROR(VLOOKUP($B31,'[1]NUM8.1'!$H$3:$S$175,5,FALSE),0)</f>
        <v>0</v>
      </c>
      <c r="I31" s="91">
        <f>IFERROR(VLOOKUP($B31,'[1]NUM8.1'!$H$3:$S$175,6,FALSE),0)</f>
        <v>1</v>
      </c>
      <c r="J31" s="91">
        <f>IFERROR(VLOOKUP($B31,'[1]NUM8.1'!$H$3:$S$175,7,FALSE),0)</f>
        <v>0</v>
      </c>
      <c r="K31" s="91">
        <f>IFERROR(VLOOKUP($B31,'[1]NUM8.1'!$H$3:$S$175,8,FALSE),0)</f>
        <v>0</v>
      </c>
      <c r="L31" s="91">
        <f>IFERROR(VLOOKUP($B31,'[1]NUM8.1'!$H$3:$S$175,9,FALSE),0)</f>
        <v>0</v>
      </c>
      <c r="M31" s="91">
        <f>IFERROR(VLOOKUP($B31,'[1]NUM8.1'!$H$3:$S$175,10,FALSE),0)</f>
        <v>0</v>
      </c>
      <c r="N31" s="91">
        <f>IFERROR(VLOOKUP($B31,'[1]NUM8.1'!$H$3:$S$175,11,FALSE),0)</f>
        <v>0</v>
      </c>
      <c r="O31" s="81"/>
      <c r="P31" s="81"/>
      <c r="Q31" s="5">
        <f t="shared" si="18"/>
        <v>2</v>
      </c>
      <c r="R31" s="3"/>
      <c r="S31" s="13">
        <f>IFERROR(VLOOKUP($B31,'[2]DEN8.1'!$H$3:$J$159,2,FALSE),0)</f>
        <v>36</v>
      </c>
      <c r="T31" s="43">
        <f t="shared" si="21"/>
        <v>36</v>
      </c>
      <c r="U31" s="13">
        <f>IFERROR(VLOOKUP($B31,'[1]DEN8.1'!$H$3:$J$175,2,FALSE),0)</f>
        <v>7</v>
      </c>
      <c r="V31" s="54">
        <f t="shared" si="2"/>
        <v>7</v>
      </c>
      <c r="W31" s="54">
        <f t="shared" si="3"/>
        <v>8</v>
      </c>
      <c r="X31" s="5"/>
      <c r="Y31" s="7"/>
      <c r="Z31" s="91">
        <f>IFERROR(VLOOKUP($B31,'[1]ACT DEN8.1'!$H$3:$S$162,2,FALSE),0)</f>
        <v>0</v>
      </c>
      <c r="AA31" s="91">
        <f>IFERROR(VLOOKUP($B31,'[1]ACT DEN8.1'!$H$3:$S$162,3,FALSE),0)</f>
        <v>0</v>
      </c>
      <c r="AB31" s="91">
        <f>IFERROR(VLOOKUP($B31,'[1]ACT DEN8.1'!$H$3:$S$162,4,FALSE),0)</f>
        <v>0</v>
      </c>
      <c r="AC31" s="91">
        <f>IFERROR(VLOOKUP($B31,'[1]ACT DEN8.1'!$H$3:$S$162,5,FALSE),0)</f>
        <v>0</v>
      </c>
      <c r="AD31" s="91">
        <f>IFERROR(VLOOKUP($B31,'[1]ACT DEN8.1'!$H$3:$S$162,6,FALSE),0)</f>
        <v>1</v>
      </c>
      <c r="AE31" s="91">
        <f>IFERROR(VLOOKUP($B31,'[1]ACT DEN8.1'!$H$3:$S$162,7,FALSE),0)</f>
        <v>0</v>
      </c>
      <c r="AF31" s="91">
        <f>IFERROR(VLOOKUP($B31,'[1]ACT DEN8.1'!$H$3:$S$162,8,FALSE),0)</f>
        <v>0</v>
      </c>
      <c r="AG31" s="91">
        <f>IFERROR(VLOOKUP($B31,'[1]ACT DEN8.1'!$H$3:$S$162,9,FALSE),0)</f>
        <v>0</v>
      </c>
      <c r="AH31" s="91">
        <f>IFERROR(VLOOKUP($B31,'[1]ACT DEN8.1'!$H$3:$S$162,10,FALSE),0)</f>
        <v>0</v>
      </c>
      <c r="AI31" s="91">
        <f>IFERROR(VLOOKUP($B31,'[1]ACT DEN8.1'!$H$3:$S$162,11,FALSE),0)</f>
        <v>1</v>
      </c>
      <c r="AJ31" s="81"/>
      <c r="AK31" s="2"/>
      <c r="AL31" s="5">
        <f t="shared" si="20"/>
        <v>2</v>
      </c>
      <c r="AM31" s="91">
        <f>IFERROR(VLOOKUP($B31,'[1]ACT DEN8.1'!$AC$3:$AN$135,2,FALSE),0)</f>
        <v>0</v>
      </c>
      <c r="AN31" s="91">
        <f>IFERROR(VLOOKUP($B31,'[1]ACT DEN8.1'!$AC$3:$AN$135,3,FALSE),0)</f>
        <v>0</v>
      </c>
      <c r="AO31" s="91">
        <f>IFERROR(VLOOKUP($B31,'[1]ACT DEN8.1'!$AC$3:$AN$135,4,FALSE),0)</f>
        <v>0</v>
      </c>
      <c r="AP31" s="91">
        <f>IFERROR(VLOOKUP($B31,'[1]ACT DEN8.1'!$AC$3:$AN$135,5,FALSE),0)</f>
        <v>0</v>
      </c>
      <c r="AQ31" s="91">
        <f>IFERROR(VLOOKUP($B31,'[1]ACT DEN8.1'!$AC$3:$AN$135,6,FALSE),0)</f>
        <v>0</v>
      </c>
      <c r="AR31" s="91">
        <f>IFERROR(VLOOKUP($B31,'[1]ACT DEN8.1'!$AC$3:$AN$135,7,FALSE),0)</f>
        <v>0</v>
      </c>
      <c r="AS31" s="91">
        <f>IFERROR(VLOOKUP($B31,'[1]ACT DEN8.1'!$AC$3:$AN$135,8,FALSE),0)</f>
        <v>0</v>
      </c>
      <c r="AT31" s="91">
        <f>IFERROR(VLOOKUP($B31,'[1]ACT DEN8.1'!$AC$3:$AN$135,9,FALSE),0)</f>
        <v>0</v>
      </c>
      <c r="AU31" s="91">
        <f>IFERROR(VLOOKUP($B31,'[1]ACT DEN8.1'!$AC$3:$AN$135,10,FALSE),0)</f>
        <v>0</v>
      </c>
      <c r="AV31" s="91">
        <f>IFERROR(VLOOKUP($B31,'[1]ACT DEN8.1'!$AC$3:$AN$135,11,FALSE),0)</f>
        <v>0</v>
      </c>
      <c r="AW31" s="82"/>
      <c r="AX31" s="82"/>
      <c r="AY31" s="5">
        <f t="shared" si="5"/>
        <v>0</v>
      </c>
    </row>
    <row r="32" spans="1:51" s="58" customFormat="1" ht="15" thickBot="1" x14ac:dyDescent="0.25">
      <c r="A32" s="1" t="s">
        <v>53</v>
      </c>
      <c r="B32" s="165" t="s">
        <v>60</v>
      </c>
      <c r="C32" s="56"/>
      <c r="D32" s="83"/>
      <c r="E32" s="91">
        <f>IFERROR(VLOOKUP($B32,'[1]NUM8.1'!$H$3:$S$175,2,FALSE),0)</f>
        <v>1</v>
      </c>
      <c r="F32" s="91">
        <f>IFERROR(VLOOKUP($B32,'[1]NUM8.1'!$H$3:$S$175,3,FALSE),0)</f>
        <v>4</v>
      </c>
      <c r="G32" s="91">
        <f>IFERROR(VLOOKUP($B32,'[1]NUM8.1'!$H$3:$S$175,4,FALSE),0)</f>
        <v>11</v>
      </c>
      <c r="H32" s="91">
        <f>IFERROR(VLOOKUP($B32,'[1]NUM8.1'!$H$3:$S$175,5,FALSE),0)</f>
        <v>1</v>
      </c>
      <c r="I32" s="91">
        <f>IFERROR(VLOOKUP($B32,'[1]NUM8.1'!$H$3:$S$175,6,FALSE),0)</f>
        <v>2</v>
      </c>
      <c r="J32" s="91">
        <f>IFERROR(VLOOKUP($B32,'[1]NUM8.1'!$H$3:$S$175,7,FALSE),0)</f>
        <v>0</v>
      </c>
      <c r="K32" s="91">
        <f>IFERROR(VLOOKUP($B32,'[1]NUM8.1'!$H$3:$S$175,8,FALSE),0)</f>
        <v>8</v>
      </c>
      <c r="L32" s="91">
        <f>IFERROR(VLOOKUP($B32,'[1]NUM8.1'!$H$3:$S$175,9,FALSE),0)</f>
        <v>2</v>
      </c>
      <c r="M32" s="91">
        <f>IFERROR(VLOOKUP($B32,'[1]NUM8.1'!$H$3:$S$175,10,FALSE),0)</f>
        <v>31</v>
      </c>
      <c r="N32" s="91">
        <f>IFERROR(VLOOKUP($B32,'[1]NUM8.1'!$H$3:$S$175,11,FALSE),0)</f>
        <v>15</v>
      </c>
      <c r="O32" s="81"/>
      <c r="P32" s="81"/>
      <c r="Q32" s="5">
        <f t="shared" si="18"/>
        <v>75</v>
      </c>
      <c r="R32" s="3"/>
      <c r="S32" s="13">
        <f>IFERROR(VLOOKUP($B32,'[2]DEN8.1'!$H$3:$J$159,2,FALSE),0)</f>
        <v>65</v>
      </c>
      <c r="T32" s="43">
        <f t="shared" si="21"/>
        <v>67</v>
      </c>
      <c r="U32" s="13">
        <f>IFERROR(VLOOKUP($B32,'[1]DEN8.1'!$H$3:$J$175,2,FALSE),0)</f>
        <v>60</v>
      </c>
      <c r="V32" s="54">
        <f t="shared" si="2"/>
        <v>61</v>
      </c>
      <c r="W32" s="54">
        <f t="shared" si="3"/>
        <v>62</v>
      </c>
      <c r="X32" s="5"/>
      <c r="Y32" s="7"/>
      <c r="Z32" s="91">
        <f>IFERROR(VLOOKUP($B32,'[1]ACT DEN8.1'!$H$3:$S$162,2,FALSE),0)</f>
        <v>1</v>
      </c>
      <c r="AA32" s="91">
        <f>IFERROR(VLOOKUP($B32,'[1]ACT DEN8.1'!$H$3:$S$162,3,FALSE),0)</f>
        <v>0</v>
      </c>
      <c r="AB32" s="91">
        <f>IFERROR(VLOOKUP($B32,'[1]ACT DEN8.1'!$H$3:$S$162,4,FALSE),0)</f>
        <v>0</v>
      </c>
      <c r="AC32" s="91">
        <f>IFERROR(VLOOKUP($B32,'[1]ACT DEN8.1'!$H$3:$S$162,5,FALSE),0)</f>
        <v>1</v>
      </c>
      <c r="AD32" s="91">
        <f>IFERROR(VLOOKUP($B32,'[1]ACT DEN8.1'!$H$3:$S$162,6,FALSE),0)</f>
        <v>0</v>
      </c>
      <c r="AE32" s="91">
        <f>IFERROR(VLOOKUP($B32,'[1]ACT DEN8.1'!$H$3:$S$162,7,FALSE),0)</f>
        <v>0</v>
      </c>
      <c r="AF32" s="91">
        <f>IFERROR(VLOOKUP($B32,'[1]ACT DEN8.1'!$H$3:$S$162,8,FALSE),0)</f>
        <v>1</v>
      </c>
      <c r="AG32" s="91">
        <f>IFERROR(VLOOKUP($B32,'[1]ACT DEN8.1'!$H$3:$S$162,9,FALSE),0)</f>
        <v>0</v>
      </c>
      <c r="AH32" s="91">
        <f>IFERROR(VLOOKUP($B32,'[1]ACT DEN8.1'!$H$3:$S$162,10,FALSE),0)</f>
        <v>1</v>
      </c>
      <c r="AI32" s="91">
        <f>IFERROR(VLOOKUP($B32,'[1]ACT DEN8.1'!$H$3:$S$162,11,FALSE),0)</f>
        <v>0</v>
      </c>
      <c r="AJ32" s="81"/>
      <c r="AK32" s="2"/>
      <c r="AL32" s="5">
        <f t="shared" si="20"/>
        <v>4</v>
      </c>
      <c r="AM32" s="91">
        <f>IFERROR(VLOOKUP($B32,'[1]ACT DEN8.1'!$AC$3:$AN$135,2,FALSE),0)</f>
        <v>0</v>
      </c>
      <c r="AN32" s="91">
        <f>IFERROR(VLOOKUP($B32,'[1]ACT DEN8.1'!$AC$3:$AN$135,3,FALSE),0)</f>
        <v>0</v>
      </c>
      <c r="AO32" s="91">
        <f>IFERROR(VLOOKUP($B32,'[1]ACT DEN8.1'!$AC$3:$AN$135,4,FALSE),0)</f>
        <v>0</v>
      </c>
      <c r="AP32" s="91">
        <f>IFERROR(VLOOKUP($B32,'[1]ACT DEN8.1'!$AC$3:$AN$135,5,FALSE),0)</f>
        <v>0</v>
      </c>
      <c r="AQ32" s="91">
        <f>IFERROR(VLOOKUP($B32,'[1]ACT DEN8.1'!$AC$3:$AN$135,6,FALSE),0)</f>
        <v>0</v>
      </c>
      <c r="AR32" s="91">
        <f>IFERROR(VLOOKUP($B32,'[1]ACT DEN8.1'!$AC$3:$AN$135,7,FALSE),0)</f>
        <v>0</v>
      </c>
      <c r="AS32" s="91">
        <f>IFERROR(VLOOKUP($B32,'[1]ACT DEN8.1'!$AC$3:$AN$135,8,FALSE),0)</f>
        <v>0</v>
      </c>
      <c r="AT32" s="91">
        <f>IFERROR(VLOOKUP($B32,'[1]ACT DEN8.1'!$AC$3:$AN$135,9,FALSE),0)</f>
        <v>0</v>
      </c>
      <c r="AU32" s="91">
        <f>IFERROR(VLOOKUP($B32,'[1]ACT DEN8.1'!$AC$3:$AN$135,10,FALSE),0)</f>
        <v>0</v>
      </c>
      <c r="AV32" s="91">
        <f>IFERROR(VLOOKUP($B32,'[1]ACT DEN8.1'!$AC$3:$AN$135,11,FALSE),0)</f>
        <v>0</v>
      </c>
      <c r="AW32" s="82"/>
      <c r="AX32" s="82"/>
      <c r="AY32" s="5">
        <f t="shared" si="5"/>
        <v>0</v>
      </c>
    </row>
    <row r="33" spans="1:51" s="58" customFormat="1" ht="15" thickBot="1" x14ac:dyDescent="0.25">
      <c r="A33" s="1" t="s">
        <v>53</v>
      </c>
      <c r="B33" s="165" t="s">
        <v>61</v>
      </c>
      <c r="C33" s="56"/>
      <c r="D33" s="83"/>
      <c r="E33" s="91">
        <f>IFERROR(VLOOKUP($B33,'[1]NUM8.1'!$H$3:$S$175,2,FALSE),0)</f>
        <v>3</v>
      </c>
      <c r="F33" s="91">
        <f>IFERROR(VLOOKUP($B33,'[1]NUM8.1'!$H$3:$S$175,3,FALSE),0)</f>
        <v>2</v>
      </c>
      <c r="G33" s="91">
        <f>IFERROR(VLOOKUP($B33,'[1]NUM8.1'!$H$3:$S$175,4,FALSE),0)</f>
        <v>33</v>
      </c>
      <c r="H33" s="91">
        <f>IFERROR(VLOOKUP($B33,'[1]NUM8.1'!$H$3:$S$175,5,FALSE),0)</f>
        <v>12</v>
      </c>
      <c r="I33" s="91">
        <f>IFERROR(VLOOKUP($B33,'[1]NUM8.1'!$H$3:$S$175,6,FALSE),0)</f>
        <v>15</v>
      </c>
      <c r="J33" s="91">
        <f>IFERROR(VLOOKUP($B33,'[1]NUM8.1'!$H$3:$S$175,7,FALSE),0)</f>
        <v>48</v>
      </c>
      <c r="K33" s="91">
        <f>IFERROR(VLOOKUP($B33,'[1]NUM8.1'!$H$3:$S$175,8,FALSE),0)</f>
        <v>8</v>
      </c>
      <c r="L33" s="91">
        <f>IFERROR(VLOOKUP($B33,'[1]NUM8.1'!$H$3:$S$175,9,FALSE),0)</f>
        <v>7</v>
      </c>
      <c r="M33" s="91">
        <f>IFERROR(VLOOKUP($B33,'[1]NUM8.1'!$H$3:$S$175,10,FALSE),0)</f>
        <v>3</v>
      </c>
      <c r="N33" s="91">
        <f>IFERROR(VLOOKUP($B33,'[1]NUM8.1'!$H$3:$S$175,11,FALSE),0)</f>
        <v>9</v>
      </c>
      <c r="O33" s="81"/>
      <c r="P33" s="81"/>
      <c r="Q33" s="5">
        <f t="shared" si="18"/>
        <v>140</v>
      </c>
      <c r="R33" s="3"/>
      <c r="S33" s="13">
        <f>IFERROR(VLOOKUP($B33,'[2]DEN8.1'!$H$3:$J$159,2,FALSE),0)</f>
        <v>129</v>
      </c>
      <c r="T33" s="43">
        <f t="shared" si="19"/>
        <v>139</v>
      </c>
      <c r="U33" s="13">
        <f>IFERROR(VLOOKUP($B33,'[1]DEN8.1'!$H$3:$J$175,2,FALSE),0)</f>
        <v>163</v>
      </c>
      <c r="V33" s="54">
        <f t="shared" si="2"/>
        <v>166</v>
      </c>
      <c r="W33" s="54">
        <f t="shared" si="3"/>
        <v>183</v>
      </c>
      <c r="X33" s="5"/>
      <c r="Y33" s="7"/>
      <c r="Z33" s="91">
        <f>IFERROR(VLOOKUP($B33,'[1]ACT DEN8.1'!$H$3:$S$162,2,FALSE),0)</f>
        <v>7</v>
      </c>
      <c r="AA33" s="91">
        <f>IFERROR(VLOOKUP($B33,'[1]ACT DEN8.1'!$H$3:$S$162,3,FALSE),0)</f>
        <v>3</v>
      </c>
      <c r="AB33" s="91">
        <f>IFERROR(VLOOKUP($B33,'[1]ACT DEN8.1'!$H$3:$S$162,4,FALSE),0)</f>
        <v>1</v>
      </c>
      <c r="AC33" s="91">
        <f>IFERROR(VLOOKUP($B33,'[1]ACT DEN8.1'!$H$3:$S$162,5,FALSE),0)</f>
        <v>1</v>
      </c>
      <c r="AD33" s="91">
        <f>IFERROR(VLOOKUP($B33,'[1]ACT DEN8.1'!$H$3:$S$162,6,FALSE),0)</f>
        <v>3</v>
      </c>
      <c r="AE33" s="91">
        <f>IFERROR(VLOOKUP($B33,'[1]ACT DEN8.1'!$H$3:$S$162,7,FALSE),0)</f>
        <v>1</v>
      </c>
      <c r="AF33" s="91">
        <f>IFERROR(VLOOKUP($B33,'[1]ACT DEN8.1'!$H$3:$S$162,8,FALSE),0)</f>
        <v>3</v>
      </c>
      <c r="AG33" s="91">
        <f>IFERROR(VLOOKUP($B33,'[1]ACT DEN8.1'!$H$3:$S$162,9,FALSE),0)</f>
        <v>8</v>
      </c>
      <c r="AH33" s="91">
        <f>IFERROR(VLOOKUP($B33,'[1]ACT DEN8.1'!$H$3:$S$162,10,FALSE),0)</f>
        <v>5</v>
      </c>
      <c r="AI33" s="91">
        <f>IFERROR(VLOOKUP($B33,'[1]ACT DEN8.1'!$H$3:$S$162,11,FALSE),0)</f>
        <v>7</v>
      </c>
      <c r="AJ33" s="81"/>
      <c r="AK33" s="2"/>
      <c r="AL33" s="5">
        <f t="shared" si="20"/>
        <v>39</v>
      </c>
      <c r="AM33" s="91">
        <f>IFERROR(VLOOKUP($B33,'[1]ACT DEN8.1'!$AC$3:$AN$135,2,FALSE),0)</f>
        <v>2</v>
      </c>
      <c r="AN33" s="91">
        <f>IFERROR(VLOOKUP($B33,'[1]ACT DEN8.1'!$AC$3:$AN$135,3,FALSE),0)</f>
        <v>0</v>
      </c>
      <c r="AO33" s="91">
        <f>IFERROR(VLOOKUP($B33,'[1]ACT DEN8.1'!$AC$3:$AN$135,4,FALSE),0)</f>
        <v>0</v>
      </c>
      <c r="AP33" s="91">
        <f>IFERROR(VLOOKUP($B33,'[1]ACT DEN8.1'!$AC$3:$AN$135,5,FALSE),0)</f>
        <v>0</v>
      </c>
      <c r="AQ33" s="91">
        <f>IFERROR(VLOOKUP($B33,'[1]ACT DEN8.1'!$AC$3:$AN$135,6,FALSE),0)</f>
        <v>4</v>
      </c>
      <c r="AR33" s="91">
        <f>IFERROR(VLOOKUP($B33,'[1]ACT DEN8.1'!$AC$3:$AN$135,7,FALSE),0)</f>
        <v>0</v>
      </c>
      <c r="AS33" s="91">
        <f>IFERROR(VLOOKUP($B33,'[1]ACT DEN8.1'!$AC$3:$AN$135,8,FALSE),0)</f>
        <v>0</v>
      </c>
      <c r="AT33" s="91">
        <f>IFERROR(VLOOKUP($B33,'[1]ACT DEN8.1'!$AC$3:$AN$135,9,FALSE),0)</f>
        <v>1</v>
      </c>
      <c r="AU33" s="91">
        <f>IFERROR(VLOOKUP($B33,'[1]ACT DEN8.1'!$AC$3:$AN$135,10,FALSE),0)</f>
        <v>1</v>
      </c>
      <c r="AV33" s="91">
        <f>IFERROR(VLOOKUP($B33,'[1]ACT DEN8.1'!$AC$3:$AN$135,11,FALSE),0)</f>
        <v>1</v>
      </c>
      <c r="AW33" s="82"/>
      <c r="AX33" s="82"/>
      <c r="AY33" s="5">
        <f t="shared" si="5"/>
        <v>9</v>
      </c>
    </row>
    <row r="34" spans="1:51" s="58" customFormat="1" ht="15" thickBot="1" x14ac:dyDescent="0.25">
      <c r="A34" s="1" t="s">
        <v>53</v>
      </c>
      <c r="B34" s="165" t="s">
        <v>62</v>
      </c>
      <c r="C34" s="56"/>
      <c r="D34" s="83"/>
      <c r="E34" s="91">
        <f>IFERROR(VLOOKUP($B34,'[1]NUM8.1'!$H$3:$S$175,2,FALSE),0)</f>
        <v>0</v>
      </c>
      <c r="F34" s="91">
        <f>IFERROR(VLOOKUP($B34,'[1]NUM8.1'!$H$3:$S$175,3,FALSE),0)</f>
        <v>0</v>
      </c>
      <c r="G34" s="91">
        <f>IFERROR(VLOOKUP($B34,'[1]NUM8.1'!$H$3:$S$175,4,FALSE),0)</f>
        <v>1</v>
      </c>
      <c r="H34" s="91">
        <f>IFERROR(VLOOKUP($B34,'[1]NUM8.1'!$H$3:$S$175,5,FALSE),0)</f>
        <v>0</v>
      </c>
      <c r="I34" s="91">
        <f>IFERROR(VLOOKUP($B34,'[1]NUM8.1'!$H$3:$S$175,6,FALSE),0)</f>
        <v>0</v>
      </c>
      <c r="J34" s="91">
        <f>IFERROR(VLOOKUP($B34,'[1]NUM8.1'!$H$3:$S$175,7,FALSE),0)</f>
        <v>14</v>
      </c>
      <c r="K34" s="91">
        <f>IFERROR(VLOOKUP($B34,'[1]NUM8.1'!$H$3:$S$175,8,FALSE),0)</f>
        <v>0</v>
      </c>
      <c r="L34" s="91">
        <f>IFERROR(VLOOKUP($B34,'[1]NUM8.1'!$H$3:$S$175,9,FALSE),0)</f>
        <v>5</v>
      </c>
      <c r="M34" s="91">
        <f>IFERROR(VLOOKUP($B34,'[1]NUM8.1'!$H$3:$S$175,10,FALSE),0)</f>
        <v>1</v>
      </c>
      <c r="N34" s="91">
        <f>IFERROR(VLOOKUP($B34,'[1]NUM8.1'!$H$3:$S$175,11,FALSE),0)</f>
        <v>2</v>
      </c>
      <c r="O34" s="81"/>
      <c r="P34" s="81"/>
      <c r="Q34" s="5">
        <f t="shared" si="18"/>
        <v>23</v>
      </c>
      <c r="R34" s="3"/>
      <c r="S34" s="13">
        <f>IFERROR(VLOOKUP($B34,'[2]DEN8.1'!$H$3:$J$159,2,FALSE),0)</f>
        <v>14</v>
      </c>
      <c r="T34" s="43">
        <f>+S34+(Z34+AA34+AB34+AC34)-(AM34+AN34+AO34+AP34)</f>
        <v>14</v>
      </c>
      <c r="U34" s="13">
        <f>IFERROR(VLOOKUP($B34,'[1]DEN8.1'!$H$3:$J$175,2,FALSE),0)</f>
        <v>13</v>
      </c>
      <c r="V34" s="54">
        <f t="shared" si="2"/>
        <v>15</v>
      </c>
      <c r="W34" s="54">
        <f t="shared" si="3"/>
        <v>15</v>
      </c>
      <c r="X34" s="5"/>
      <c r="Y34" s="7"/>
      <c r="Z34" s="91">
        <f>IFERROR(VLOOKUP($B34,'[1]ACT DEN8.1'!$H$3:$S$162,2,FALSE),0)</f>
        <v>0</v>
      </c>
      <c r="AA34" s="91">
        <f>IFERROR(VLOOKUP($B34,'[1]ACT DEN8.1'!$H$3:$S$162,3,FALSE),0)</f>
        <v>0</v>
      </c>
      <c r="AB34" s="91">
        <f>IFERROR(VLOOKUP($B34,'[1]ACT DEN8.1'!$H$3:$S$162,4,FALSE),0)</f>
        <v>0</v>
      </c>
      <c r="AC34" s="91">
        <f>IFERROR(VLOOKUP($B34,'[1]ACT DEN8.1'!$H$3:$S$162,5,FALSE),0)</f>
        <v>0</v>
      </c>
      <c r="AD34" s="91">
        <f>IFERROR(VLOOKUP($B34,'[1]ACT DEN8.1'!$H$3:$S$162,6,FALSE),0)</f>
        <v>0</v>
      </c>
      <c r="AE34" s="91">
        <f>IFERROR(VLOOKUP($B34,'[1]ACT DEN8.1'!$H$3:$S$162,7,FALSE),0)</f>
        <v>0</v>
      </c>
      <c r="AF34" s="91">
        <f>IFERROR(VLOOKUP($B34,'[1]ACT DEN8.1'!$H$3:$S$162,8,FALSE),0)</f>
        <v>2</v>
      </c>
      <c r="AG34" s="91">
        <f>IFERROR(VLOOKUP($B34,'[1]ACT DEN8.1'!$H$3:$S$162,9,FALSE),0)</f>
        <v>0</v>
      </c>
      <c r="AH34" s="91">
        <f>IFERROR(VLOOKUP($B34,'[1]ACT DEN8.1'!$H$3:$S$162,10,FALSE),0)</f>
        <v>0</v>
      </c>
      <c r="AI34" s="91">
        <f>IFERROR(VLOOKUP($B34,'[1]ACT DEN8.1'!$H$3:$S$162,11,FALSE),0)</f>
        <v>0</v>
      </c>
      <c r="AJ34" s="81"/>
      <c r="AK34" s="2"/>
      <c r="AL34" s="5">
        <f t="shared" si="20"/>
        <v>2</v>
      </c>
      <c r="AM34" s="91">
        <f>IFERROR(VLOOKUP($B34,'[1]ACT DEN8.1'!$AC$3:$AN$135,2,FALSE),0)</f>
        <v>0</v>
      </c>
      <c r="AN34" s="91">
        <f>IFERROR(VLOOKUP($B34,'[1]ACT DEN8.1'!$AC$3:$AN$135,3,FALSE),0)</f>
        <v>0</v>
      </c>
      <c r="AO34" s="91">
        <f>IFERROR(VLOOKUP($B34,'[1]ACT DEN8.1'!$AC$3:$AN$135,4,FALSE),0)</f>
        <v>0</v>
      </c>
      <c r="AP34" s="91">
        <f>IFERROR(VLOOKUP($B34,'[1]ACT DEN8.1'!$AC$3:$AN$135,5,FALSE),0)</f>
        <v>0</v>
      </c>
      <c r="AQ34" s="91">
        <f>IFERROR(VLOOKUP($B34,'[1]ACT DEN8.1'!$AC$3:$AN$135,6,FALSE),0)</f>
        <v>0</v>
      </c>
      <c r="AR34" s="91">
        <f>IFERROR(VLOOKUP($B34,'[1]ACT DEN8.1'!$AC$3:$AN$135,7,FALSE),0)</f>
        <v>0</v>
      </c>
      <c r="AS34" s="91">
        <f>IFERROR(VLOOKUP($B34,'[1]ACT DEN8.1'!$AC$3:$AN$135,8,FALSE),0)</f>
        <v>0</v>
      </c>
      <c r="AT34" s="91">
        <f>IFERROR(VLOOKUP($B34,'[1]ACT DEN8.1'!$AC$3:$AN$135,9,FALSE),0)</f>
        <v>0</v>
      </c>
      <c r="AU34" s="91">
        <f>IFERROR(VLOOKUP($B34,'[1]ACT DEN8.1'!$AC$3:$AN$135,10,FALSE),0)</f>
        <v>0</v>
      </c>
      <c r="AV34" s="91">
        <f>IFERROR(VLOOKUP($B34,'[1]ACT DEN8.1'!$AC$3:$AN$135,11,FALSE),0)</f>
        <v>0</v>
      </c>
      <c r="AW34" s="82"/>
      <c r="AX34" s="82"/>
      <c r="AY34" s="5">
        <f t="shared" si="5"/>
        <v>0</v>
      </c>
    </row>
    <row r="35" spans="1:51" s="58" customFormat="1" ht="15" thickBot="1" x14ac:dyDescent="0.25">
      <c r="A35" s="1" t="s">
        <v>53</v>
      </c>
      <c r="B35" s="165" t="s">
        <v>63</v>
      </c>
      <c r="C35" s="56"/>
      <c r="D35" s="83"/>
      <c r="E35" s="91">
        <f>IFERROR(VLOOKUP($B35,'[1]NUM8.1'!$H$3:$S$175,2,FALSE),0)</f>
        <v>8</v>
      </c>
      <c r="F35" s="91">
        <f>IFERROR(VLOOKUP($B35,'[1]NUM8.1'!$H$3:$S$175,3,FALSE),0)</f>
        <v>9</v>
      </c>
      <c r="G35" s="91">
        <f>IFERROR(VLOOKUP($B35,'[1]NUM8.1'!$H$3:$S$175,4,FALSE),0)</f>
        <v>4</v>
      </c>
      <c r="H35" s="91">
        <f>IFERROR(VLOOKUP($B35,'[1]NUM8.1'!$H$3:$S$175,5,FALSE),0)</f>
        <v>12</v>
      </c>
      <c r="I35" s="91">
        <f>IFERROR(VLOOKUP($B35,'[1]NUM8.1'!$H$3:$S$175,6,FALSE),0)</f>
        <v>4</v>
      </c>
      <c r="J35" s="91">
        <f>IFERROR(VLOOKUP($B35,'[1]NUM8.1'!$H$3:$S$175,7,FALSE),0)</f>
        <v>5</v>
      </c>
      <c r="K35" s="91">
        <f>IFERROR(VLOOKUP($B35,'[1]NUM8.1'!$H$3:$S$175,8,FALSE),0)</f>
        <v>2</v>
      </c>
      <c r="L35" s="91">
        <f>IFERROR(VLOOKUP($B35,'[1]NUM8.1'!$H$3:$S$175,9,FALSE),0)</f>
        <v>4</v>
      </c>
      <c r="M35" s="91">
        <f>IFERROR(VLOOKUP($B35,'[1]NUM8.1'!$H$3:$S$175,10,FALSE),0)</f>
        <v>6</v>
      </c>
      <c r="N35" s="91">
        <f>IFERROR(VLOOKUP($B35,'[1]NUM8.1'!$H$3:$S$175,11,FALSE),0)</f>
        <v>4</v>
      </c>
      <c r="O35" s="81"/>
      <c r="P35" s="81"/>
      <c r="Q35" s="5">
        <f>SUM(E35:P35)</f>
        <v>58</v>
      </c>
      <c r="R35" s="3"/>
      <c r="S35" s="13">
        <f>IFERROR(VLOOKUP($B35,'[2]DEN8.1'!$H$3:$J$159,2,FALSE),0)</f>
        <v>72</v>
      </c>
      <c r="T35" s="43">
        <f>+S35+(Z35+AA35+AB35+AC35)-(AM35+AN35+AO35+AP35)</f>
        <v>79</v>
      </c>
      <c r="U35" s="13">
        <f>IFERROR(VLOOKUP($B35,'[1]DEN8.1'!$H$3:$J$175,2,FALSE),0)</f>
        <v>77</v>
      </c>
      <c r="V35" s="54">
        <f t="shared" si="2"/>
        <v>77</v>
      </c>
      <c r="W35" s="54">
        <f t="shared" si="3"/>
        <v>84</v>
      </c>
      <c r="X35" s="5"/>
      <c r="Y35" s="7"/>
      <c r="Z35" s="91">
        <f>IFERROR(VLOOKUP($B35,'[1]ACT DEN8.1'!$H$3:$S$162,2,FALSE),0)</f>
        <v>1</v>
      </c>
      <c r="AA35" s="91">
        <f>IFERROR(VLOOKUP($B35,'[1]ACT DEN8.1'!$H$3:$S$162,3,FALSE),0)</f>
        <v>5</v>
      </c>
      <c r="AB35" s="91">
        <f>IFERROR(VLOOKUP($B35,'[1]ACT DEN8.1'!$H$3:$S$162,4,FALSE),0)</f>
        <v>1</v>
      </c>
      <c r="AC35" s="91">
        <f>IFERROR(VLOOKUP($B35,'[1]ACT DEN8.1'!$H$3:$S$162,5,FALSE),0)</f>
        <v>0</v>
      </c>
      <c r="AD35" s="91">
        <f>IFERROR(VLOOKUP($B35,'[1]ACT DEN8.1'!$H$3:$S$162,6,FALSE),0)</f>
        <v>2</v>
      </c>
      <c r="AE35" s="91">
        <f>IFERROR(VLOOKUP($B35,'[1]ACT DEN8.1'!$H$3:$S$162,7,FALSE),0)</f>
        <v>1</v>
      </c>
      <c r="AF35" s="91">
        <f>IFERROR(VLOOKUP($B35,'[1]ACT DEN8.1'!$H$3:$S$162,8,FALSE),0)</f>
        <v>0</v>
      </c>
      <c r="AG35" s="91">
        <f>IFERROR(VLOOKUP($B35,'[1]ACT DEN8.1'!$H$3:$S$162,9,FALSE),0)</f>
        <v>2</v>
      </c>
      <c r="AH35" s="91">
        <f>IFERROR(VLOOKUP($B35,'[1]ACT DEN8.1'!$H$3:$S$162,10,FALSE),0)</f>
        <v>3</v>
      </c>
      <c r="AI35" s="91">
        <f>IFERROR(VLOOKUP($B35,'[1]ACT DEN8.1'!$H$3:$S$162,11,FALSE),0)</f>
        <v>3</v>
      </c>
      <c r="AJ35" s="81"/>
      <c r="AK35" s="2"/>
      <c r="AL35" s="5">
        <f>SUM(Z35:AK35)</f>
        <v>18</v>
      </c>
      <c r="AM35" s="91">
        <f>IFERROR(VLOOKUP($B35,'[1]ACT DEN8.1'!$AC$3:$AN$135,2,FALSE),0)</f>
        <v>0</v>
      </c>
      <c r="AN35" s="91">
        <f>IFERROR(VLOOKUP($B35,'[1]ACT DEN8.1'!$AC$3:$AN$135,3,FALSE),0)</f>
        <v>0</v>
      </c>
      <c r="AO35" s="91">
        <f>IFERROR(VLOOKUP($B35,'[1]ACT DEN8.1'!$AC$3:$AN$135,4,FALSE),0)</f>
        <v>0</v>
      </c>
      <c r="AP35" s="91">
        <f>IFERROR(VLOOKUP($B35,'[1]ACT DEN8.1'!$AC$3:$AN$135,5,FALSE),0)</f>
        <v>0</v>
      </c>
      <c r="AQ35" s="91">
        <f>IFERROR(VLOOKUP($B35,'[1]ACT DEN8.1'!$AC$3:$AN$135,6,FALSE),0)</f>
        <v>0</v>
      </c>
      <c r="AR35" s="91">
        <f>IFERROR(VLOOKUP($B35,'[1]ACT DEN8.1'!$AC$3:$AN$135,7,FALSE),0)</f>
        <v>0</v>
      </c>
      <c r="AS35" s="91">
        <f>IFERROR(VLOOKUP($B35,'[1]ACT DEN8.1'!$AC$3:$AN$135,8,FALSE),0)</f>
        <v>0</v>
      </c>
      <c r="AT35" s="91">
        <f>IFERROR(VLOOKUP($B35,'[1]ACT DEN8.1'!$AC$3:$AN$135,9,FALSE),0)</f>
        <v>0</v>
      </c>
      <c r="AU35" s="91">
        <f>IFERROR(VLOOKUP($B35,'[1]ACT DEN8.1'!$AC$3:$AN$135,10,FALSE),0)</f>
        <v>1</v>
      </c>
      <c r="AV35" s="91">
        <f>IFERROR(VLOOKUP($B35,'[1]ACT DEN8.1'!$AC$3:$AN$135,11,FALSE),0)</f>
        <v>0</v>
      </c>
      <c r="AW35" s="82"/>
      <c r="AX35" s="82"/>
      <c r="AY35" s="5">
        <f>SUM(AM35:AX35)</f>
        <v>1</v>
      </c>
    </row>
    <row r="36" spans="1:51" s="58" customFormat="1" ht="15" thickBot="1" x14ac:dyDescent="0.25">
      <c r="A36" s="1" t="s">
        <v>53</v>
      </c>
      <c r="B36" s="165" t="s">
        <v>345</v>
      </c>
      <c r="C36" s="56"/>
      <c r="D36" s="83"/>
      <c r="E36" s="91">
        <f>IFERROR(VLOOKUP($B36,'[1]NUM8.1'!$H$3:$S$175,2,FALSE),0)</f>
        <v>1</v>
      </c>
      <c r="F36" s="91">
        <f>IFERROR(VLOOKUP($B36,'[1]NUM8.1'!$H$3:$S$175,3,FALSE),0)</f>
        <v>2</v>
      </c>
      <c r="G36" s="91">
        <f>IFERROR(VLOOKUP($B36,'[1]NUM8.1'!$H$3:$S$175,4,FALSE),0)</f>
        <v>1</v>
      </c>
      <c r="H36" s="91">
        <f>IFERROR(VLOOKUP($B36,'[1]NUM8.1'!$H$3:$S$175,5,FALSE),0)</f>
        <v>9</v>
      </c>
      <c r="I36" s="91">
        <f>IFERROR(VLOOKUP($B36,'[1]NUM8.1'!$H$3:$S$175,6,FALSE),0)</f>
        <v>10</v>
      </c>
      <c r="J36" s="91">
        <f>IFERROR(VLOOKUP($B36,'[1]NUM8.1'!$H$3:$S$175,7,FALSE),0)</f>
        <v>4</v>
      </c>
      <c r="K36" s="91">
        <f>IFERROR(VLOOKUP($B36,'[1]NUM8.1'!$H$3:$S$175,8,FALSE),0)</f>
        <v>3</v>
      </c>
      <c r="L36" s="91">
        <f>IFERROR(VLOOKUP($B36,'[1]NUM8.1'!$H$3:$S$175,9,FALSE),0)</f>
        <v>0</v>
      </c>
      <c r="M36" s="91">
        <f>IFERROR(VLOOKUP($B36,'[1]NUM8.1'!$H$3:$S$175,10,FALSE),0)</f>
        <v>7</v>
      </c>
      <c r="N36" s="91">
        <f>IFERROR(VLOOKUP($B36,'[1]NUM8.1'!$H$3:$S$175,11,FALSE),0)</f>
        <v>6</v>
      </c>
      <c r="O36" s="81"/>
      <c r="P36" s="81"/>
      <c r="Q36" s="5">
        <f>SUM(E36:P36)</f>
        <v>43</v>
      </c>
      <c r="R36" s="3"/>
      <c r="S36" s="13">
        <f>IFERROR(VLOOKUP($B36,'[2]DEN8.1'!$H$3:$J$159,2,FALSE),0)</f>
        <v>0</v>
      </c>
      <c r="T36" s="43">
        <f>+S36+(Z36+AA36+AB36+AC36)-(AM36+AN36+AO36+AP36)</f>
        <v>7</v>
      </c>
      <c r="U36" s="13">
        <f>IFERROR(VLOOKUP($B36,'[1]DEN8.1'!$H$3:$J$175,2,FALSE),0)</f>
        <v>74</v>
      </c>
      <c r="V36" s="54">
        <f t="shared" si="2"/>
        <v>75</v>
      </c>
      <c r="W36" s="54">
        <f t="shared" si="3"/>
        <v>70</v>
      </c>
      <c r="X36" s="5"/>
      <c r="Y36" s="7"/>
      <c r="Z36" s="91">
        <f>IFERROR(VLOOKUP($B36,'[1]ACT DEN8.1'!$H$3:$S$162,2,FALSE),0)</f>
        <v>7</v>
      </c>
      <c r="AA36" s="91">
        <f>IFERROR(VLOOKUP($B36,'[1]ACT DEN8.1'!$H$3:$S$162,3,FALSE),0)</f>
        <v>0</v>
      </c>
      <c r="AB36" s="91">
        <f>IFERROR(VLOOKUP($B36,'[1]ACT DEN8.1'!$H$3:$S$162,4,FALSE),0)</f>
        <v>0</v>
      </c>
      <c r="AC36" s="91">
        <f>IFERROR(VLOOKUP($B36,'[1]ACT DEN8.1'!$H$3:$S$162,5,FALSE),0)</f>
        <v>0</v>
      </c>
      <c r="AD36" s="91">
        <f>IFERROR(VLOOKUP($B36,'[1]ACT DEN8.1'!$H$3:$S$162,6,FALSE),0)</f>
        <v>0</v>
      </c>
      <c r="AE36" s="91">
        <f>IFERROR(VLOOKUP($B36,'[1]ACT DEN8.1'!$H$3:$S$162,7,FALSE),0)</f>
        <v>1</v>
      </c>
      <c r="AF36" s="91">
        <f>IFERROR(VLOOKUP($B36,'[1]ACT DEN8.1'!$H$3:$S$162,8,FALSE),0)</f>
        <v>2</v>
      </c>
      <c r="AG36" s="91">
        <f>IFERROR(VLOOKUP($B36,'[1]ACT DEN8.1'!$H$3:$S$162,9,FALSE),0)</f>
        <v>3</v>
      </c>
      <c r="AH36" s="91">
        <f>IFERROR(VLOOKUP($B36,'[1]ACT DEN8.1'!$H$3:$S$162,10,FALSE),0)</f>
        <v>1</v>
      </c>
      <c r="AI36" s="91">
        <f>IFERROR(VLOOKUP($B36,'[1]ACT DEN8.1'!$H$3:$S$162,11,FALSE),0)</f>
        <v>2</v>
      </c>
      <c r="AJ36" s="81"/>
      <c r="AK36" s="2"/>
      <c r="AL36" s="5">
        <f>SUM(Z36:AK36)</f>
        <v>16</v>
      </c>
      <c r="AM36" s="91">
        <f>IFERROR(VLOOKUP($B36,'[1]ACT DEN8.1'!$AC$3:$AN$135,2,FALSE),0)</f>
        <v>0</v>
      </c>
      <c r="AN36" s="91">
        <f>IFERROR(VLOOKUP($B36,'[1]ACT DEN8.1'!$AC$3:$AN$135,3,FALSE),0)</f>
        <v>0</v>
      </c>
      <c r="AO36" s="91">
        <f>IFERROR(VLOOKUP($B36,'[1]ACT DEN8.1'!$AC$3:$AN$135,4,FALSE),0)</f>
        <v>0</v>
      </c>
      <c r="AP36" s="91">
        <f>IFERROR(VLOOKUP($B36,'[1]ACT DEN8.1'!$AC$3:$AN$135,5,FALSE),0)</f>
        <v>0</v>
      </c>
      <c r="AQ36" s="91">
        <f>IFERROR(VLOOKUP($B36,'[1]ACT DEN8.1'!$AC$3:$AN$135,6,FALSE),0)</f>
        <v>0</v>
      </c>
      <c r="AR36" s="91">
        <f>IFERROR(VLOOKUP($B36,'[1]ACT DEN8.1'!$AC$3:$AN$135,7,FALSE),0)</f>
        <v>0</v>
      </c>
      <c r="AS36" s="91">
        <f>IFERROR(VLOOKUP($B36,'[1]ACT DEN8.1'!$AC$3:$AN$135,8,FALSE),0)</f>
        <v>1</v>
      </c>
      <c r="AT36" s="91">
        <f>IFERROR(VLOOKUP($B36,'[1]ACT DEN8.1'!$AC$3:$AN$135,9,FALSE),0)</f>
        <v>2</v>
      </c>
      <c r="AU36" s="91">
        <f>IFERROR(VLOOKUP($B36,'[1]ACT DEN8.1'!$AC$3:$AN$135,10,FALSE),0)</f>
        <v>0</v>
      </c>
      <c r="AV36" s="91">
        <f>IFERROR(VLOOKUP($B36,'[1]ACT DEN8.1'!$AC$3:$AN$135,11,FALSE),0)</f>
        <v>9</v>
      </c>
      <c r="AW36" s="82"/>
      <c r="AX36" s="82"/>
      <c r="AY36" s="5">
        <f>SUM(AM36:AX36)</f>
        <v>12</v>
      </c>
    </row>
    <row r="37" spans="1:51" s="58" customFormat="1" ht="15" thickBot="1" x14ac:dyDescent="0.25">
      <c r="A37" s="333" t="s">
        <v>192</v>
      </c>
      <c r="B37" s="334"/>
      <c r="C37" s="250">
        <f>+D37/Metas!L87</f>
        <v>0.99488439358105374</v>
      </c>
      <c r="D37" s="15">
        <f>+Q37/R37</f>
        <v>0.12734792348785112</v>
      </c>
      <c r="E37" s="10">
        <f>SUM(E26:E36)</f>
        <v>464</v>
      </c>
      <c r="F37" s="10">
        <f t="shared" ref="F37:Q37" si="22">SUM(F26:F36)</f>
        <v>466</v>
      </c>
      <c r="G37" s="10">
        <f t="shared" si="22"/>
        <v>753</v>
      </c>
      <c r="H37" s="10">
        <f t="shared" si="22"/>
        <v>610</v>
      </c>
      <c r="I37" s="10">
        <f t="shared" ref="I37" si="23">SUM(I26:I36)</f>
        <v>791</v>
      </c>
      <c r="J37" s="10">
        <f t="shared" ref="J37:K37" si="24">SUM(J26:J36)</f>
        <v>601</v>
      </c>
      <c r="K37" s="10">
        <f t="shared" si="24"/>
        <v>583</v>
      </c>
      <c r="L37" s="10">
        <f t="shared" ref="L37:M37" si="25">SUM(L26:L36)</f>
        <v>592</v>
      </c>
      <c r="M37" s="10">
        <f t="shared" si="25"/>
        <v>463</v>
      </c>
      <c r="N37" s="10">
        <f t="shared" ref="N37" si="26">SUM(N26:N36)</f>
        <v>589</v>
      </c>
      <c r="O37" s="10">
        <f t="shared" si="22"/>
        <v>0</v>
      </c>
      <c r="P37" s="10">
        <f t="shared" si="22"/>
        <v>0</v>
      </c>
      <c r="Q37" s="10">
        <f t="shared" si="22"/>
        <v>5912</v>
      </c>
      <c r="R37" s="11">
        <f>+Y37-W37</f>
        <v>46424</v>
      </c>
      <c r="S37" s="10">
        <f>SUM(S26:S36)</f>
        <v>4648</v>
      </c>
      <c r="T37" s="10">
        <f>SUM(T26:T36)</f>
        <v>4902</v>
      </c>
      <c r="U37" s="10">
        <f>SUM(U26:U36)</f>
        <v>4743</v>
      </c>
      <c r="V37" s="9">
        <f t="shared" ref="V37:W37" si="27">SUM(V26:V36)</f>
        <v>4808</v>
      </c>
      <c r="W37" s="9">
        <f t="shared" si="27"/>
        <v>5023</v>
      </c>
      <c r="X37" s="9">
        <f>SUM(X26:X36)</f>
        <v>0</v>
      </c>
      <c r="Y37" s="12">
        <v>51447</v>
      </c>
      <c r="Z37" s="9">
        <f>SUM(Z26:Z36)</f>
        <v>113</v>
      </c>
      <c r="AA37" s="9">
        <f t="shared" ref="AA37:AX37" si="28">SUM(AA26:AA36)</f>
        <v>61</v>
      </c>
      <c r="AB37" s="9">
        <f t="shared" si="28"/>
        <v>63</v>
      </c>
      <c r="AC37" s="9">
        <f t="shared" si="28"/>
        <v>45</v>
      </c>
      <c r="AD37" s="9">
        <f t="shared" ref="AD37:AE37" si="29">SUM(AD26:AD36)</f>
        <v>73</v>
      </c>
      <c r="AE37" s="9">
        <f t="shared" si="29"/>
        <v>56</v>
      </c>
      <c r="AF37" s="9">
        <f t="shared" si="28"/>
        <v>74</v>
      </c>
      <c r="AG37" s="9">
        <f t="shared" ref="AG37:AH37" si="30">SUM(AG26:AG36)</f>
        <v>108</v>
      </c>
      <c r="AH37" s="9">
        <f t="shared" si="30"/>
        <v>59</v>
      </c>
      <c r="AI37" s="9">
        <f t="shared" ref="AI37" si="31">SUM(AI26:AI36)</f>
        <v>90</v>
      </c>
      <c r="AJ37" s="9">
        <f t="shared" si="28"/>
        <v>0</v>
      </c>
      <c r="AK37" s="9">
        <f t="shared" si="28"/>
        <v>0</v>
      </c>
      <c r="AL37" s="9">
        <f t="shared" si="28"/>
        <v>742</v>
      </c>
      <c r="AM37" s="9">
        <f t="shared" si="28"/>
        <v>8</v>
      </c>
      <c r="AN37" s="9">
        <f t="shared" si="28"/>
        <v>2</v>
      </c>
      <c r="AO37" s="9">
        <f t="shared" si="28"/>
        <v>7</v>
      </c>
      <c r="AP37" s="9">
        <f t="shared" si="28"/>
        <v>11</v>
      </c>
      <c r="AQ37" s="9">
        <f t="shared" ref="AQ37:AS37" si="32">SUM(AQ26:AQ36)</f>
        <v>16</v>
      </c>
      <c r="AR37" s="9">
        <f t="shared" si="32"/>
        <v>12</v>
      </c>
      <c r="AS37" s="9">
        <f t="shared" si="32"/>
        <v>9</v>
      </c>
      <c r="AT37" s="9">
        <f t="shared" ref="AT37:AU37" si="33">SUM(AT26:AT36)</f>
        <v>12</v>
      </c>
      <c r="AU37" s="9">
        <f t="shared" si="33"/>
        <v>14</v>
      </c>
      <c r="AV37" s="9">
        <f t="shared" ref="AV37" si="34">SUM(AV26:AV36)</f>
        <v>16</v>
      </c>
      <c r="AW37" s="9">
        <f t="shared" si="28"/>
        <v>0</v>
      </c>
      <c r="AX37" s="9">
        <f t="shared" si="28"/>
        <v>0</v>
      </c>
      <c r="AY37" s="9">
        <f>SUM(AY26:AY36)</f>
        <v>107</v>
      </c>
    </row>
    <row r="38" spans="1:51" s="58" customFormat="1" ht="15" thickBot="1" x14ac:dyDescent="0.25">
      <c r="A38" s="1" t="s">
        <v>74</v>
      </c>
      <c r="B38" s="165" t="s">
        <v>64</v>
      </c>
      <c r="C38" s="56"/>
      <c r="D38" s="83"/>
      <c r="E38" s="91">
        <f>IFERROR(VLOOKUP($B38,'[1]NUM8.1'!$H$3:$S$175,2,FALSE),0)</f>
        <v>9</v>
      </c>
      <c r="F38" s="91">
        <f>IFERROR(VLOOKUP($B38,'[1]NUM8.1'!$H$3:$S$175,3,FALSE),0)</f>
        <v>3</v>
      </c>
      <c r="G38" s="91">
        <f>IFERROR(VLOOKUP($B38,'[1]NUM8.1'!$H$3:$S$175,4,FALSE),0)</f>
        <v>6</v>
      </c>
      <c r="H38" s="91">
        <f>IFERROR(VLOOKUP($B38,'[1]NUM8.1'!$H$3:$S$175,5,FALSE),0)</f>
        <v>5</v>
      </c>
      <c r="I38" s="91">
        <f>IFERROR(VLOOKUP($B38,'[1]NUM8.1'!$H$3:$S$175,6,FALSE),0)</f>
        <v>5</v>
      </c>
      <c r="J38" s="91">
        <f>IFERROR(VLOOKUP($B38,'[1]NUM8.1'!$H$3:$S$175,7,FALSE),0)</f>
        <v>15</v>
      </c>
      <c r="K38" s="91">
        <f>IFERROR(VLOOKUP($B38,'[1]NUM8.1'!$H$3:$S$175,8,FALSE),0)</f>
        <v>5</v>
      </c>
      <c r="L38" s="91">
        <f>IFERROR(VLOOKUP($B38,'[1]NUM8.1'!$H$3:$S$175,9,FALSE),0)</f>
        <v>0</v>
      </c>
      <c r="M38" s="91">
        <f>IFERROR(VLOOKUP($B38,'[1]NUM8.1'!$H$3:$S$175,10,FALSE),0)</f>
        <v>0</v>
      </c>
      <c r="N38" s="91">
        <f>IFERROR(VLOOKUP($B38,'[1]NUM8.1'!$H$3:$S$175,11,FALSE),0)</f>
        <v>4</v>
      </c>
      <c r="O38" s="81"/>
      <c r="P38" s="81"/>
      <c r="Q38" s="5">
        <f t="shared" ref="Q38:Q47" si="35">SUM(E38:P38)</f>
        <v>52</v>
      </c>
      <c r="R38" s="3"/>
      <c r="S38" s="13">
        <f>IFERROR(VLOOKUP($B38,'[2]DEN8.1'!$H$3:$J$159,2,FALSE),0)</f>
        <v>47</v>
      </c>
      <c r="T38" s="43">
        <f>+S38+(Z38+AA38+AB38+AC38)-(AM38+AN38+AO38+AP38)</f>
        <v>47</v>
      </c>
      <c r="U38" s="13">
        <f>IFERROR(VLOOKUP($B38,'[1]DEN8.1'!$H$3:$J$175,2,FALSE),0)</f>
        <v>38</v>
      </c>
      <c r="V38" s="54">
        <f t="shared" si="2"/>
        <v>38</v>
      </c>
      <c r="W38" s="54">
        <f t="shared" si="3"/>
        <v>40</v>
      </c>
      <c r="X38" s="5"/>
      <c r="Y38" s="7"/>
      <c r="Z38" s="91">
        <f>IFERROR(VLOOKUP($B38,'[1]ACT DEN8.1'!$H$3:$S$162,2,FALSE),0)</f>
        <v>0</v>
      </c>
      <c r="AA38" s="91">
        <f>IFERROR(VLOOKUP($B38,'[1]ACT DEN8.1'!$H$3:$S$162,3,FALSE),0)</f>
        <v>0</v>
      </c>
      <c r="AB38" s="91">
        <f>IFERROR(VLOOKUP($B38,'[1]ACT DEN8.1'!$H$3:$S$162,4,FALSE),0)</f>
        <v>0</v>
      </c>
      <c r="AC38" s="91">
        <f>IFERROR(VLOOKUP($B38,'[1]ACT DEN8.1'!$H$3:$S$162,5,FALSE),0)</f>
        <v>0</v>
      </c>
      <c r="AD38" s="91">
        <f>IFERROR(VLOOKUP($B38,'[1]ACT DEN8.1'!$H$3:$S$162,6,FALSE),0)</f>
        <v>2</v>
      </c>
      <c r="AE38" s="91">
        <f>IFERROR(VLOOKUP($B38,'[1]ACT DEN8.1'!$H$3:$S$162,7,FALSE),0)</f>
        <v>0</v>
      </c>
      <c r="AF38" s="91">
        <f>IFERROR(VLOOKUP($B38,'[1]ACT DEN8.1'!$H$3:$S$162,8,FALSE),0)</f>
        <v>0</v>
      </c>
      <c r="AG38" s="91">
        <f>IFERROR(VLOOKUP($B38,'[1]ACT DEN8.1'!$H$3:$S$162,9,FALSE),0)</f>
        <v>2</v>
      </c>
      <c r="AH38" s="91">
        <f>IFERROR(VLOOKUP($B38,'[1]ACT DEN8.1'!$H$3:$S$162,10,FALSE),0)</f>
        <v>0</v>
      </c>
      <c r="AI38" s="91">
        <f>IFERROR(VLOOKUP($B38,'[1]ACT DEN8.1'!$H$3:$S$162,11,FALSE),0)</f>
        <v>0</v>
      </c>
      <c r="AJ38" s="2"/>
      <c r="AK38" s="2"/>
      <c r="AL38" s="5">
        <f t="shared" si="20"/>
        <v>4</v>
      </c>
      <c r="AM38" s="91">
        <f>IFERROR(VLOOKUP($B38,'[1]ACT DEN8.1'!$AC$3:$AN$135,2,FALSE),0)</f>
        <v>0</v>
      </c>
      <c r="AN38" s="91">
        <f>IFERROR(VLOOKUP($B38,'[1]ACT DEN8.1'!$AC$3:$AN$135,3,FALSE),0)</f>
        <v>0</v>
      </c>
      <c r="AO38" s="91">
        <f>IFERROR(VLOOKUP($B38,'[1]ACT DEN8.1'!$AC$3:$AN$135,4,FALSE),0)</f>
        <v>0</v>
      </c>
      <c r="AP38" s="91">
        <f>IFERROR(VLOOKUP($B38,'[1]ACT DEN8.1'!$AC$3:$AN$135,5,FALSE),0)</f>
        <v>0</v>
      </c>
      <c r="AQ38" s="91">
        <f>IFERROR(VLOOKUP($B38,'[1]ACT DEN8.1'!$AC$3:$AN$135,6,FALSE),0)</f>
        <v>0</v>
      </c>
      <c r="AR38" s="91">
        <f>IFERROR(VLOOKUP($B38,'[1]ACT DEN8.1'!$AC$3:$AN$135,7,FALSE),0)</f>
        <v>0</v>
      </c>
      <c r="AS38" s="91">
        <f>IFERROR(VLOOKUP($B38,'[1]ACT DEN8.1'!$AC$3:$AN$135,8,FALSE),0)</f>
        <v>0</v>
      </c>
      <c r="AT38" s="91">
        <f>IFERROR(VLOOKUP($B38,'[1]ACT DEN8.1'!$AC$3:$AN$135,9,FALSE),0)</f>
        <v>0</v>
      </c>
      <c r="AU38" s="91">
        <f>IFERROR(VLOOKUP($B38,'[1]ACT DEN8.1'!$AC$3:$AN$135,10,FALSE),0)</f>
        <v>0</v>
      </c>
      <c r="AV38" s="91">
        <f>IFERROR(VLOOKUP($B38,'[1]ACT DEN8.1'!$AC$3:$AN$135,11,FALSE),0)</f>
        <v>0</v>
      </c>
      <c r="AW38" s="57"/>
      <c r="AX38" s="57"/>
      <c r="AY38" s="5">
        <f t="shared" si="5"/>
        <v>0</v>
      </c>
    </row>
    <row r="39" spans="1:51" s="58" customFormat="1" ht="15" thickBot="1" x14ac:dyDescent="0.25">
      <c r="A39" s="1" t="s">
        <v>74</v>
      </c>
      <c r="B39" s="165" t="s">
        <v>65</v>
      </c>
      <c r="C39" s="56"/>
      <c r="D39" s="83"/>
      <c r="E39" s="91">
        <f>IFERROR(VLOOKUP($B39,'[1]NUM8.1'!$H$3:$S$175,2,FALSE),0)</f>
        <v>0</v>
      </c>
      <c r="F39" s="91">
        <f>IFERROR(VLOOKUP($B39,'[1]NUM8.1'!$H$3:$S$175,3,FALSE),0)</f>
        <v>1</v>
      </c>
      <c r="G39" s="91">
        <f>IFERROR(VLOOKUP($B39,'[1]NUM8.1'!$H$3:$S$175,4,FALSE),0)</f>
        <v>1</v>
      </c>
      <c r="H39" s="91">
        <f>IFERROR(VLOOKUP($B39,'[1]NUM8.1'!$H$3:$S$175,5,FALSE),0)</f>
        <v>1</v>
      </c>
      <c r="I39" s="91">
        <f>IFERROR(VLOOKUP($B39,'[1]NUM8.1'!$H$3:$S$175,6,FALSE),0)</f>
        <v>0</v>
      </c>
      <c r="J39" s="91">
        <f>IFERROR(VLOOKUP($B39,'[1]NUM8.1'!$H$3:$S$175,7,FALSE),0)</f>
        <v>13</v>
      </c>
      <c r="K39" s="91">
        <f>IFERROR(VLOOKUP($B39,'[1]NUM8.1'!$H$3:$S$175,8,FALSE),0)</f>
        <v>11</v>
      </c>
      <c r="L39" s="91">
        <f>IFERROR(VLOOKUP($B39,'[1]NUM8.1'!$H$3:$S$175,9,FALSE),0)</f>
        <v>0</v>
      </c>
      <c r="M39" s="91">
        <f>IFERROR(VLOOKUP($B39,'[1]NUM8.1'!$H$3:$S$175,10,FALSE),0)</f>
        <v>0</v>
      </c>
      <c r="N39" s="91">
        <f>IFERROR(VLOOKUP($B39,'[1]NUM8.1'!$H$3:$S$175,11,FALSE),0)</f>
        <v>5</v>
      </c>
      <c r="O39" s="81"/>
      <c r="P39" s="81"/>
      <c r="Q39" s="5">
        <f t="shared" si="35"/>
        <v>32</v>
      </c>
      <c r="R39" s="3"/>
      <c r="S39" s="13">
        <f>IFERROR(VLOOKUP($B39,'[2]DEN8.1'!$H$3:$J$159,2,FALSE),0)</f>
        <v>20</v>
      </c>
      <c r="T39" s="43">
        <f>+S39+(Z39+AA39+AB39+AC39)-(AM39+AN39+AO39+AP39)</f>
        <v>22</v>
      </c>
      <c r="U39" s="13">
        <f>IFERROR(VLOOKUP($B39,'[1]DEN8.1'!$H$3:$J$175,2,FALSE),0)</f>
        <v>43</v>
      </c>
      <c r="V39" s="54">
        <f t="shared" si="2"/>
        <v>44</v>
      </c>
      <c r="W39" s="54">
        <f t="shared" si="3"/>
        <v>44</v>
      </c>
      <c r="X39" s="5"/>
      <c r="Y39" s="7"/>
      <c r="Z39" s="91">
        <f>IFERROR(VLOOKUP($B39,'[1]ACT DEN8.1'!$H$3:$S$162,2,FALSE),0)</f>
        <v>0</v>
      </c>
      <c r="AA39" s="91">
        <f>IFERROR(VLOOKUP($B39,'[1]ACT DEN8.1'!$H$3:$S$162,3,FALSE),0)</f>
        <v>0</v>
      </c>
      <c r="AB39" s="91">
        <f>IFERROR(VLOOKUP($B39,'[1]ACT DEN8.1'!$H$3:$S$162,4,FALSE),0)</f>
        <v>0</v>
      </c>
      <c r="AC39" s="91">
        <f>IFERROR(VLOOKUP($B39,'[1]ACT DEN8.1'!$H$3:$S$162,5,FALSE),0)</f>
        <v>2</v>
      </c>
      <c r="AD39" s="91">
        <f>IFERROR(VLOOKUP($B39,'[1]ACT DEN8.1'!$H$3:$S$162,6,FALSE),0)</f>
        <v>0</v>
      </c>
      <c r="AE39" s="91">
        <f>IFERROR(VLOOKUP($B39,'[1]ACT DEN8.1'!$H$3:$S$162,7,FALSE),0)</f>
        <v>0</v>
      </c>
      <c r="AF39" s="91">
        <f>IFERROR(VLOOKUP($B39,'[1]ACT DEN8.1'!$H$3:$S$162,8,FALSE),0)</f>
        <v>1</v>
      </c>
      <c r="AG39" s="91">
        <f>IFERROR(VLOOKUP($B39,'[1]ACT DEN8.1'!$H$3:$S$162,9,FALSE),0)</f>
        <v>0</v>
      </c>
      <c r="AH39" s="91">
        <f>IFERROR(VLOOKUP($B39,'[1]ACT DEN8.1'!$H$3:$S$162,10,FALSE),0)</f>
        <v>0</v>
      </c>
      <c r="AI39" s="91">
        <f>IFERROR(VLOOKUP($B39,'[1]ACT DEN8.1'!$H$3:$S$162,11,FALSE),0)</f>
        <v>0</v>
      </c>
      <c r="AJ39" s="2"/>
      <c r="AK39" s="2"/>
      <c r="AL39" s="5">
        <f t="shared" si="20"/>
        <v>3</v>
      </c>
      <c r="AM39" s="91">
        <f>IFERROR(VLOOKUP($B39,'[1]ACT DEN8.1'!$AC$3:$AN$135,2,FALSE),0)</f>
        <v>0</v>
      </c>
      <c r="AN39" s="91">
        <f>IFERROR(VLOOKUP($B39,'[1]ACT DEN8.1'!$AC$3:$AN$135,3,FALSE),0)</f>
        <v>0</v>
      </c>
      <c r="AO39" s="91">
        <f>IFERROR(VLOOKUP($B39,'[1]ACT DEN8.1'!$AC$3:$AN$135,4,FALSE),0)</f>
        <v>0</v>
      </c>
      <c r="AP39" s="91">
        <f>IFERROR(VLOOKUP($B39,'[1]ACT DEN8.1'!$AC$3:$AN$135,5,FALSE),0)</f>
        <v>0</v>
      </c>
      <c r="AQ39" s="91">
        <f>IFERROR(VLOOKUP($B39,'[1]ACT DEN8.1'!$AC$3:$AN$135,6,FALSE),0)</f>
        <v>0</v>
      </c>
      <c r="AR39" s="91">
        <f>IFERROR(VLOOKUP($B39,'[1]ACT DEN8.1'!$AC$3:$AN$135,7,FALSE),0)</f>
        <v>0</v>
      </c>
      <c r="AS39" s="91">
        <f>IFERROR(VLOOKUP($B39,'[1]ACT DEN8.1'!$AC$3:$AN$135,8,FALSE),0)</f>
        <v>0</v>
      </c>
      <c r="AT39" s="91">
        <f>IFERROR(VLOOKUP($B39,'[1]ACT DEN8.1'!$AC$3:$AN$135,9,FALSE),0)</f>
        <v>0</v>
      </c>
      <c r="AU39" s="91">
        <f>IFERROR(VLOOKUP($B39,'[1]ACT DEN8.1'!$AC$3:$AN$135,10,FALSE),0)</f>
        <v>0</v>
      </c>
      <c r="AV39" s="91">
        <f>IFERROR(VLOOKUP($B39,'[1]ACT DEN8.1'!$AC$3:$AN$135,11,FALSE),0)</f>
        <v>0</v>
      </c>
      <c r="AW39" s="57"/>
      <c r="AX39" s="57"/>
      <c r="AY39" s="5">
        <f t="shared" si="5"/>
        <v>0</v>
      </c>
    </row>
    <row r="40" spans="1:51" s="58" customFormat="1" ht="15" thickBot="1" x14ac:dyDescent="0.25">
      <c r="A40" s="1" t="s">
        <v>74</v>
      </c>
      <c r="B40" s="165" t="s">
        <v>66</v>
      </c>
      <c r="C40" s="56"/>
      <c r="D40" s="83"/>
      <c r="E40" s="91">
        <f>IFERROR(VLOOKUP($B40,'[1]NUM8.1'!$H$3:$S$175,2,FALSE),0)</f>
        <v>1</v>
      </c>
      <c r="F40" s="91">
        <f>IFERROR(VLOOKUP($B40,'[1]NUM8.1'!$H$3:$S$175,3,FALSE),0)</f>
        <v>5</v>
      </c>
      <c r="G40" s="91">
        <f>IFERROR(VLOOKUP($B40,'[1]NUM8.1'!$H$3:$S$175,4,FALSE),0)</f>
        <v>6</v>
      </c>
      <c r="H40" s="91">
        <f>IFERROR(VLOOKUP($B40,'[1]NUM8.1'!$H$3:$S$175,5,FALSE),0)</f>
        <v>0</v>
      </c>
      <c r="I40" s="91">
        <f>IFERROR(VLOOKUP($B40,'[1]NUM8.1'!$H$3:$S$175,6,FALSE),0)</f>
        <v>51</v>
      </c>
      <c r="J40" s="91">
        <f>IFERROR(VLOOKUP($B40,'[1]NUM8.1'!$H$3:$S$175,7,FALSE),0)</f>
        <v>9</v>
      </c>
      <c r="K40" s="91">
        <f>IFERROR(VLOOKUP($B40,'[1]NUM8.1'!$H$3:$S$175,8,FALSE),0)</f>
        <v>1</v>
      </c>
      <c r="L40" s="91">
        <f>IFERROR(VLOOKUP($B40,'[1]NUM8.1'!$H$3:$S$175,9,FALSE),0)</f>
        <v>0</v>
      </c>
      <c r="M40" s="91">
        <f>IFERROR(VLOOKUP($B40,'[1]NUM8.1'!$H$3:$S$175,10,FALSE),0)</f>
        <v>0</v>
      </c>
      <c r="N40" s="91">
        <f>IFERROR(VLOOKUP($B40,'[1]NUM8.1'!$H$3:$S$175,11,FALSE),0)</f>
        <v>6</v>
      </c>
      <c r="O40" s="81"/>
      <c r="P40" s="81"/>
      <c r="Q40" s="5">
        <f t="shared" si="35"/>
        <v>79</v>
      </c>
      <c r="R40" s="3"/>
      <c r="S40" s="13">
        <f>IFERROR(VLOOKUP($B40,'[2]DEN8.1'!$H$3:$J$159,2,FALSE),0)</f>
        <v>37</v>
      </c>
      <c r="T40" s="43">
        <f>+S40+(Z40+AA40+AB40+AC40)-(AM40+AN40+AO40+AP40)</f>
        <v>40</v>
      </c>
      <c r="U40" s="13">
        <f>IFERROR(VLOOKUP($B40,'[1]DEN8.1'!$H$3:$J$175,2,FALSE),0)</f>
        <v>43</v>
      </c>
      <c r="V40" s="54">
        <f t="shared" si="2"/>
        <v>45</v>
      </c>
      <c r="W40" s="54">
        <f t="shared" si="3"/>
        <v>47</v>
      </c>
      <c r="X40" s="5"/>
      <c r="Y40" s="7"/>
      <c r="Z40" s="91">
        <f>IFERROR(VLOOKUP($B40,'[1]ACT DEN8.1'!$H$3:$S$162,2,FALSE),0)</f>
        <v>2</v>
      </c>
      <c r="AA40" s="91">
        <f>IFERROR(VLOOKUP($B40,'[1]ACT DEN8.1'!$H$3:$S$162,3,FALSE),0)</f>
        <v>0</v>
      </c>
      <c r="AB40" s="91">
        <f>IFERROR(VLOOKUP($B40,'[1]ACT DEN8.1'!$H$3:$S$162,4,FALSE),0)</f>
        <v>0</v>
      </c>
      <c r="AC40" s="91">
        <f>IFERROR(VLOOKUP($B40,'[1]ACT DEN8.1'!$H$3:$S$162,5,FALSE),0)</f>
        <v>1</v>
      </c>
      <c r="AD40" s="91">
        <f>IFERROR(VLOOKUP($B40,'[1]ACT DEN8.1'!$H$3:$S$162,6,FALSE),0)</f>
        <v>0</v>
      </c>
      <c r="AE40" s="91">
        <f>IFERROR(VLOOKUP($B40,'[1]ACT DEN8.1'!$H$3:$S$162,7,FALSE),0)</f>
        <v>1</v>
      </c>
      <c r="AF40" s="91">
        <f>IFERROR(VLOOKUP($B40,'[1]ACT DEN8.1'!$H$3:$S$162,8,FALSE),0)</f>
        <v>2</v>
      </c>
      <c r="AG40" s="91">
        <f>IFERROR(VLOOKUP($B40,'[1]ACT DEN8.1'!$H$3:$S$162,9,FALSE),0)</f>
        <v>0</v>
      </c>
      <c r="AH40" s="91">
        <f>IFERROR(VLOOKUP($B40,'[1]ACT DEN8.1'!$H$3:$S$162,10,FALSE),0)</f>
        <v>2</v>
      </c>
      <c r="AI40" s="91">
        <f>IFERROR(VLOOKUP($B40,'[1]ACT DEN8.1'!$H$3:$S$162,11,FALSE),0)</f>
        <v>0</v>
      </c>
      <c r="AJ40" s="2"/>
      <c r="AK40" s="2"/>
      <c r="AL40" s="5">
        <f t="shared" si="20"/>
        <v>8</v>
      </c>
      <c r="AM40" s="91">
        <f>IFERROR(VLOOKUP($B40,'[1]ACT DEN8.1'!$AC$3:$AN$135,2,FALSE),0)</f>
        <v>0</v>
      </c>
      <c r="AN40" s="91">
        <f>IFERROR(VLOOKUP($B40,'[1]ACT DEN8.1'!$AC$3:$AN$135,3,FALSE),0)</f>
        <v>0</v>
      </c>
      <c r="AO40" s="91">
        <f>IFERROR(VLOOKUP($B40,'[1]ACT DEN8.1'!$AC$3:$AN$135,4,FALSE),0)</f>
        <v>0</v>
      </c>
      <c r="AP40" s="91">
        <f>IFERROR(VLOOKUP($B40,'[1]ACT DEN8.1'!$AC$3:$AN$135,5,FALSE),0)</f>
        <v>0</v>
      </c>
      <c r="AQ40" s="91">
        <f>IFERROR(VLOOKUP($B40,'[1]ACT DEN8.1'!$AC$3:$AN$135,6,FALSE),0)</f>
        <v>0</v>
      </c>
      <c r="AR40" s="91">
        <f>IFERROR(VLOOKUP($B40,'[1]ACT DEN8.1'!$AC$3:$AN$135,7,FALSE),0)</f>
        <v>0</v>
      </c>
      <c r="AS40" s="91">
        <f>IFERROR(VLOOKUP($B40,'[1]ACT DEN8.1'!$AC$3:$AN$135,8,FALSE),0)</f>
        <v>0</v>
      </c>
      <c r="AT40" s="91">
        <f>IFERROR(VLOOKUP($B40,'[1]ACT DEN8.1'!$AC$3:$AN$135,9,FALSE),0)</f>
        <v>0</v>
      </c>
      <c r="AU40" s="91">
        <f>IFERROR(VLOOKUP($B40,'[1]ACT DEN8.1'!$AC$3:$AN$135,10,FALSE),0)</f>
        <v>0</v>
      </c>
      <c r="AV40" s="91">
        <f>IFERROR(VLOOKUP($B40,'[1]ACT DEN8.1'!$AC$3:$AN$135,11,FALSE),0)</f>
        <v>0</v>
      </c>
      <c r="AW40" s="57"/>
      <c r="AX40" s="57"/>
      <c r="AY40" s="5">
        <f t="shared" si="5"/>
        <v>0</v>
      </c>
    </row>
    <row r="41" spans="1:51" s="58" customFormat="1" ht="15" thickBot="1" x14ac:dyDescent="0.25">
      <c r="A41" s="1" t="s">
        <v>74</v>
      </c>
      <c r="B41" s="165" t="s">
        <v>67</v>
      </c>
      <c r="C41" s="56"/>
      <c r="D41" s="83"/>
      <c r="E41" s="91">
        <f>IFERROR(VLOOKUP($B41,'[1]NUM8.1'!$H$3:$S$175,2,FALSE),0)</f>
        <v>0</v>
      </c>
      <c r="F41" s="91">
        <f>IFERROR(VLOOKUP($B41,'[1]NUM8.1'!$H$3:$S$175,3,FALSE),0)</f>
        <v>0</v>
      </c>
      <c r="G41" s="91">
        <f>IFERROR(VLOOKUP($B41,'[1]NUM8.1'!$H$3:$S$175,4,FALSE),0)</f>
        <v>23</v>
      </c>
      <c r="H41" s="91">
        <f>IFERROR(VLOOKUP($B41,'[1]NUM8.1'!$H$3:$S$175,5,FALSE),0)</f>
        <v>0</v>
      </c>
      <c r="I41" s="91">
        <f>IFERROR(VLOOKUP($B41,'[1]NUM8.1'!$H$3:$S$175,6,FALSE),0)</f>
        <v>0</v>
      </c>
      <c r="J41" s="91">
        <f>IFERROR(VLOOKUP($B41,'[1]NUM8.1'!$H$3:$S$175,7,FALSE),0)</f>
        <v>0</v>
      </c>
      <c r="K41" s="91">
        <f>IFERROR(VLOOKUP($B41,'[1]NUM8.1'!$H$3:$S$175,8,FALSE),0)</f>
        <v>0</v>
      </c>
      <c r="L41" s="91">
        <f>IFERROR(VLOOKUP($B41,'[1]NUM8.1'!$H$3:$S$175,9,FALSE),0)</f>
        <v>0</v>
      </c>
      <c r="M41" s="91">
        <f>IFERROR(VLOOKUP($B41,'[1]NUM8.1'!$H$3:$S$175,10,FALSE),0)</f>
        <v>0</v>
      </c>
      <c r="N41" s="91">
        <f>IFERROR(VLOOKUP($B41,'[1]NUM8.1'!$H$3:$S$175,11,FALSE),0)</f>
        <v>0</v>
      </c>
      <c r="O41" s="81"/>
      <c r="P41" s="81"/>
      <c r="Q41" s="5">
        <f t="shared" si="35"/>
        <v>23</v>
      </c>
      <c r="R41" s="3"/>
      <c r="S41" s="13">
        <f>IFERROR(VLOOKUP($B41,'[2]DEN8.1'!$H$3:$J$159,2,FALSE),0)</f>
        <v>5</v>
      </c>
      <c r="T41" s="43">
        <f>+S41+(Z41+AA41+AB41+AC41)-(AM41+AN41+AO41+AP41)</f>
        <v>5</v>
      </c>
      <c r="U41" s="13">
        <f>IFERROR(VLOOKUP($B41,'[1]DEN8.1'!$H$3:$J$175,2,FALSE),0)</f>
        <v>1</v>
      </c>
      <c r="V41" s="54">
        <f t="shared" si="2"/>
        <v>1</v>
      </c>
      <c r="W41" s="54">
        <f t="shared" si="3"/>
        <v>1</v>
      </c>
      <c r="X41" s="5"/>
      <c r="Y41" s="7"/>
      <c r="Z41" s="91">
        <f>IFERROR(VLOOKUP($B41,'[1]ACT DEN8.1'!$H$3:$S$162,2,FALSE),0)</f>
        <v>0</v>
      </c>
      <c r="AA41" s="91">
        <f>IFERROR(VLOOKUP($B41,'[1]ACT DEN8.1'!$H$3:$S$162,3,FALSE),0)</f>
        <v>0</v>
      </c>
      <c r="AB41" s="91">
        <f>IFERROR(VLOOKUP($B41,'[1]ACT DEN8.1'!$H$3:$S$162,4,FALSE),0)</f>
        <v>0</v>
      </c>
      <c r="AC41" s="91">
        <f>IFERROR(VLOOKUP($B41,'[1]ACT DEN8.1'!$H$3:$S$162,5,FALSE),0)</f>
        <v>0</v>
      </c>
      <c r="AD41" s="91">
        <f>IFERROR(VLOOKUP($B41,'[1]ACT DEN8.1'!$H$3:$S$162,6,FALSE),0)</f>
        <v>0</v>
      </c>
      <c r="AE41" s="91">
        <f>IFERROR(VLOOKUP($B41,'[1]ACT DEN8.1'!$H$3:$S$162,7,FALSE),0)</f>
        <v>0</v>
      </c>
      <c r="AF41" s="91">
        <f>IFERROR(VLOOKUP($B41,'[1]ACT DEN8.1'!$H$3:$S$162,8,FALSE),0)</f>
        <v>0</v>
      </c>
      <c r="AG41" s="91">
        <f>IFERROR(VLOOKUP($B41,'[1]ACT DEN8.1'!$H$3:$S$162,9,FALSE),0)</f>
        <v>0</v>
      </c>
      <c r="AH41" s="91">
        <f>IFERROR(VLOOKUP($B41,'[1]ACT DEN8.1'!$H$3:$S$162,10,FALSE),0)</f>
        <v>0</v>
      </c>
      <c r="AI41" s="91">
        <f>IFERROR(VLOOKUP($B41,'[1]ACT DEN8.1'!$H$3:$S$162,11,FALSE),0)</f>
        <v>0</v>
      </c>
      <c r="AJ41" s="2"/>
      <c r="AK41" s="2"/>
      <c r="AL41" s="5">
        <f t="shared" si="20"/>
        <v>0</v>
      </c>
      <c r="AM41" s="91">
        <f>IFERROR(VLOOKUP($B41,'[1]ACT DEN8.1'!$AC$3:$AN$135,2,FALSE),0)</f>
        <v>0</v>
      </c>
      <c r="AN41" s="91">
        <f>IFERROR(VLOOKUP($B41,'[1]ACT DEN8.1'!$AC$3:$AN$135,3,FALSE),0)</f>
        <v>0</v>
      </c>
      <c r="AO41" s="91">
        <f>IFERROR(VLOOKUP($B41,'[1]ACT DEN8.1'!$AC$3:$AN$135,4,FALSE),0)</f>
        <v>0</v>
      </c>
      <c r="AP41" s="91">
        <f>IFERROR(VLOOKUP($B41,'[1]ACT DEN8.1'!$AC$3:$AN$135,5,FALSE),0)</f>
        <v>0</v>
      </c>
      <c r="AQ41" s="91">
        <f>IFERROR(VLOOKUP($B41,'[1]ACT DEN8.1'!$AC$3:$AN$135,6,FALSE),0)</f>
        <v>0</v>
      </c>
      <c r="AR41" s="91">
        <f>IFERROR(VLOOKUP($B41,'[1]ACT DEN8.1'!$AC$3:$AN$135,7,FALSE),0)</f>
        <v>0</v>
      </c>
      <c r="AS41" s="91">
        <f>IFERROR(VLOOKUP($B41,'[1]ACT DEN8.1'!$AC$3:$AN$135,8,FALSE),0)</f>
        <v>0</v>
      </c>
      <c r="AT41" s="91">
        <f>IFERROR(VLOOKUP($B41,'[1]ACT DEN8.1'!$AC$3:$AN$135,9,FALSE),0)</f>
        <v>0</v>
      </c>
      <c r="AU41" s="91">
        <f>IFERROR(VLOOKUP($B41,'[1]ACT DEN8.1'!$AC$3:$AN$135,10,FALSE),0)</f>
        <v>0</v>
      </c>
      <c r="AV41" s="91">
        <f>IFERROR(VLOOKUP($B41,'[1]ACT DEN8.1'!$AC$3:$AN$135,11,FALSE),0)</f>
        <v>0</v>
      </c>
      <c r="AW41" s="57"/>
      <c r="AX41" s="57"/>
      <c r="AY41" s="5">
        <f t="shared" si="5"/>
        <v>0</v>
      </c>
    </row>
    <row r="42" spans="1:51" s="58" customFormat="1" ht="15" thickBot="1" x14ac:dyDescent="0.25">
      <c r="A42" s="1" t="s">
        <v>74</v>
      </c>
      <c r="B42" s="165" t="s">
        <v>68</v>
      </c>
      <c r="C42" s="56"/>
      <c r="D42" s="83"/>
      <c r="E42" s="91">
        <f>IFERROR(VLOOKUP($B42,'[1]NUM8.1'!$H$3:$S$175,2,FALSE),0)</f>
        <v>4</v>
      </c>
      <c r="F42" s="91">
        <f>IFERROR(VLOOKUP($B42,'[1]NUM8.1'!$H$3:$S$175,3,FALSE),0)</f>
        <v>0</v>
      </c>
      <c r="G42" s="91">
        <f>IFERROR(VLOOKUP($B42,'[1]NUM8.1'!$H$3:$S$175,4,FALSE),0)</f>
        <v>3</v>
      </c>
      <c r="H42" s="91">
        <f>IFERROR(VLOOKUP($B42,'[1]NUM8.1'!$H$3:$S$175,5,FALSE),0)</f>
        <v>14</v>
      </c>
      <c r="I42" s="91">
        <f>IFERROR(VLOOKUP($B42,'[1]NUM8.1'!$H$3:$S$175,6,FALSE),0)</f>
        <v>0</v>
      </c>
      <c r="J42" s="91">
        <f>IFERROR(VLOOKUP($B42,'[1]NUM8.1'!$H$3:$S$175,7,FALSE),0)</f>
        <v>22</v>
      </c>
      <c r="K42" s="91">
        <f>IFERROR(VLOOKUP($B42,'[1]NUM8.1'!$H$3:$S$175,8,FALSE),0)</f>
        <v>2</v>
      </c>
      <c r="L42" s="91">
        <f>IFERROR(VLOOKUP($B42,'[1]NUM8.1'!$H$3:$S$175,9,FALSE),0)</f>
        <v>0</v>
      </c>
      <c r="M42" s="91">
        <f>IFERROR(VLOOKUP($B42,'[1]NUM8.1'!$H$3:$S$175,10,FALSE),0)</f>
        <v>0</v>
      </c>
      <c r="N42" s="91">
        <f>IFERROR(VLOOKUP($B42,'[1]NUM8.1'!$H$3:$S$175,11,FALSE),0)</f>
        <v>2</v>
      </c>
      <c r="O42" s="81"/>
      <c r="P42" s="81"/>
      <c r="Q42" s="5">
        <f t="shared" si="35"/>
        <v>47</v>
      </c>
      <c r="R42" s="3"/>
      <c r="S42" s="13">
        <f>IFERROR(VLOOKUP($B42,'[2]DEN8.1'!$H$3:$J$159,2,FALSE),0)</f>
        <v>51</v>
      </c>
      <c r="T42" s="43">
        <f>+S42+(Z42+AA42+AB42+AC42)-(AM42+AN42+AO42+AP42)</f>
        <v>51</v>
      </c>
      <c r="U42" s="13">
        <f>IFERROR(VLOOKUP($B42,'[1]DEN8.1'!$H$3:$J$175,2,FALSE),0)</f>
        <v>44</v>
      </c>
      <c r="V42" s="54">
        <f t="shared" si="2"/>
        <v>44</v>
      </c>
      <c r="W42" s="54">
        <f t="shared" si="3"/>
        <v>47</v>
      </c>
      <c r="X42" s="5"/>
      <c r="Y42" s="7"/>
      <c r="Z42" s="91">
        <f>IFERROR(VLOOKUP($B42,'[1]ACT DEN8.1'!$H$3:$S$162,2,FALSE),0)</f>
        <v>0</v>
      </c>
      <c r="AA42" s="91">
        <f>IFERROR(VLOOKUP($B42,'[1]ACT DEN8.1'!$H$3:$S$162,3,FALSE),0)</f>
        <v>0</v>
      </c>
      <c r="AB42" s="91">
        <f>IFERROR(VLOOKUP($B42,'[1]ACT DEN8.1'!$H$3:$S$162,4,FALSE),0)</f>
        <v>0</v>
      </c>
      <c r="AC42" s="91">
        <f>IFERROR(VLOOKUP($B42,'[1]ACT DEN8.1'!$H$3:$S$162,5,FALSE),0)</f>
        <v>0</v>
      </c>
      <c r="AD42" s="91">
        <f>IFERROR(VLOOKUP($B42,'[1]ACT DEN8.1'!$H$3:$S$162,6,FALSE),0)</f>
        <v>0</v>
      </c>
      <c r="AE42" s="91">
        <f>IFERROR(VLOOKUP($B42,'[1]ACT DEN8.1'!$H$3:$S$162,7,FALSE),0)</f>
        <v>0</v>
      </c>
      <c r="AF42" s="91">
        <f>IFERROR(VLOOKUP($B42,'[1]ACT DEN8.1'!$H$3:$S$162,8,FALSE),0)</f>
        <v>0</v>
      </c>
      <c r="AG42" s="91">
        <f>IFERROR(VLOOKUP($B42,'[1]ACT DEN8.1'!$H$3:$S$162,9,FALSE),0)</f>
        <v>0</v>
      </c>
      <c r="AH42" s="91">
        <f>IFERROR(VLOOKUP($B42,'[1]ACT DEN8.1'!$H$3:$S$162,10,FALSE),0)</f>
        <v>3</v>
      </c>
      <c r="AI42" s="91">
        <f>IFERROR(VLOOKUP($B42,'[1]ACT DEN8.1'!$H$3:$S$162,11,FALSE),0)</f>
        <v>0</v>
      </c>
      <c r="AJ42" s="2"/>
      <c r="AK42" s="2"/>
      <c r="AL42" s="5">
        <f t="shared" si="20"/>
        <v>3</v>
      </c>
      <c r="AM42" s="91">
        <f>IFERROR(VLOOKUP($B42,'[1]ACT DEN8.1'!$AC$3:$AN$135,2,FALSE),0)</f>
        <v>0</v>
      </c>
      <c r="AN42" s="91">
        <f>IFERROR(VLOOKUP($B42,'[1]ACT DEN8.1'!$AC$3:$AN$135,3,FALSE),0)</f>
        <v>0</v>
      </c>
      <c r="AO42" s="91">
        <f>IFERROR(VLOOKUP($B42,'[1]ACT DEN8.1'!$AC$3:$AN$135,4,FALSE),0)</f>
        <v>0</v>
      </c>
      <c r="AP42" s="91">
        <f>IFERROR(VLOOKUP($B42,'[1]ACT DEN8.1'!$AC$3:$AN$135,5,FALSE),0)</f>
        <v>0</v>
      </c>
      <c r="AQ42" s="91">
        <f>IFERROR(VLOOKUP($B42,'[1]ACT DEN8.1'!$AC$3:$AN$135,6,FALSE),0)</f>
        <v>0</v>
      </c>
      <c r="AR42" s="91">
        <f>IFERROR(VLOOKUP($B42,'[1]ACT DEN8.1'!$AC$3:$AN$135,7,FALSE),0)</f>
        <v>0</v>
      </c>
      <c r="AS42" s="91">
        <f>IFERROR(VLOOKUP($B42,'[1]ACT DEN8.1'!$AC$3:$AN$135,8,FALSE),0)</f>
        <v>0</v>
      </c>
      <c r="AT42" s="91">
        <f>IFERROR(VLOOKUP($B42,'[1]ACT DEN8.1'!$AC$3:$AN$135,9,FALSE),0)</f>
        <v>0</v>
      </c>
      <c r="AU42" s="91">
        <f>IFERROR(VLOOKUP($B42,'[1]ACT DEN8.1'!$AC$3:$AN$135,10,FALSE),0)</f>
        <v>0</v>
      </c>
      <c r="AV42" s="91">
        <f>IFERROR(VLOOKUP($B42,'[1]ACT DEN8.1'!$AC$3:$AN$135,11,FALSE),0)</f>
        <v>0</v>
      </c>
      <c r="AW42" s="57"/>
      <c r="AX42" s="57"/>
      <c r="AY42" s="5">
        <f t="shared" si="5"/>
        <v>0</v>
      </c>
    </row>
    <row r="43" spans="1:51" s="58" customFormat="1" ht="15" thickBot="1" x14ac:dyDescent="0.25">
      <c r="A43" s="1" t="s">
        <v>74</v>
      </c>
      <c r="B43" s="165" t="s">
        <v>69</v>
      </c>
      <c r="C43" s="56"/>
      <c r="D43" s="83"/>
      <c r="E43" s="91">
        <f>IFERROR(VLOOKUP($B43,'[1]NUM8.1'!$H$3:$S$175,2,FALSE),0)</f>
        <v>8</v>
      </c>
      <c r="F43" s="91">
        <f>IFERROR(VLOOKUP($B43,'[1]NUM8.1'!$H$3:$S$175,3,FALSE),0)</f>
        <v>0</v>
      </c>
      <c r="G43" s="91">
        <f>IFERROR(VLOOKUP($B43,'[1]NUM8.1'!$H$3:$S$175,4,FALSE),0)</f>
        <v>6</v>
      </c>
      <c r="H43" s="91">
        <f>IFERROR(VLOOKUP($B43,'[1]NUM8.1'!$H$3:$S$175,5,FALSE),0)</f>
        <v>17</v>
      </c>
      <c r="I43" s="91">
        <f>IFERROR(VLOOKUP($B43,'[1]NUM8.1'!$H$3:$S$175,6,FALSE),0)</f>
        <v>16</v>
      </c>
      <c r="J43" s="91">
        <f>IFERROR(VLOOKUP($B43,'[1]NUM8.1'!$H$3:$S$175,7,FALSE),0)</f>
        <v>22</v>
      </c>
      <c r="K43" s="91">
        <f>IFERROR(VLOOKUP($B43,'[1]NUM8.1'!$H$3:$S$175,8,FALSE),0)</f>
        <v>6</v>
      </c>
      <c r="L43" s="91">
        <f>IFERROR(VLOOKUP($B43,'[1]NUM8.1'!$H$3:$S$175,9,FALSE),0)</f>
        <v>0</v>
      </c>
      <c r="M43" s="91">
        <f>IFERROR(VLOOKUP($B43,'[1]NUM8.1'!$H$3:$S$175,10,FALSE),0)</f>
        <v>0</v>
      </c>
      <c r="N43" s="91">
        <f>IFERROR(VLOOKUP($B43,'[1]NUM8.1'!$H$3:$S$175,11,FALSE),0)</f>
        <v>3</v>
      </c>
      <c r="O43" s="81"/>
      <c r="P43" s="81"/>
      <c r="Q43" s="5">
        <f t="shared" si="35"/>
        <v>78</v>
      </c>
      <c r="R43" s="3"/>
      <c r="S43" s="13">
        <f>IFERROR(VLOOKUP($B43,'[2]DEN8.1'!$H$3:$J$159,2,FALSE),0)</f>
        <v>48</v>
      </c>
      <c r="T43" s="43">
        <f t="shared" ref="T43" si="36">+S43+(Z43+AA43+AB43+AC43)-(AM43+AN43+AO43+AP43)</f>
        <v>48</v>
      </c>
      <c r="U43" s="13">
        <f>IFERROR(VLOOKUP($B43,'[1]DEN8.1'!$H$3:$J$175,2,FALSE),0)</f>
        <v>37</v>
      </c>
      <c r="V43" s="54">
        <f t="shared" si="2"/>
        <v>37</v>
      </c>
      <c r="W43" s="54">
        <f t="shared" si="3"/>
        <v>37</v>
      </c>
      <c r="X43" s="5"/>
      <c r="Y43" s="7"/>
      <c r="Z43" s="91">
        <f>IFERROR(VLOOKUP($B43,'[1]ACT DEN8.1'!$H$3:$S$162,2,FALSE),0)</f>
        <v>0</v>
      </c>
      <c r="AA43" s="91">
        <f>IFERROR(VLOOKUP($B43,'[1]ACT DEN8.1'!$H$3:$S$162,3,FALSE),0)</f>
        <v>0</v>
      </c>
      <c r="AB43" s="91">
        <f>IFERROR(VLOOKUP($B43,'[1]ACT DEN8.1'!$H$3:$S$162,4,FALSE),0)</f>
        <v>0</v>
      </c>
      <c r="AC43" s="91">
        <f>IFERROR(VLOOKUP($B43,'[1]ACT DEN8.1'!$H$3:$S$162,5,FALSE),0)</f>
        <v>0</v>
      </c>
      <c r="AD43" s="91">
        <f>IFERROR(VLOOKUP($B43,'[1]ACT DEN8.1'!$H$3:$S$162,6,FALSE),0)</f>
        <v>1</v>
      </c>
      <c r="AE43" s="91">
        <f>IFERROR(VLOOKUP($B43,'[1]ACT DEN8.1'!$H$3:$S$162,7,FALSE),0)</f>
        <v>0</v>
      </c>
      <c r="AF43" s="91">
        <f>IFERROR(VLOOKUP($B43,'[1]ACT DEN8.1'!$H$3:$S$162,8,FALSE),0)</f>
        <v>0</v>
      </c>
      <c r="AG43" s="91">
        <f>IFERROR(VLOOKUP($B43,'[1]ACT DEN8.1'!$H$3:$S$162,9,FALSE),0)</f>
        <v>0</v>
      </c>
      <c r="AH43" s="91">
        <f>IFERROR(VLOOKUP($B43,'[1]ACT DEN8.1'!$H$3:$S$162,10,FALSE),0)</f>
        <v>0</v>
      </c>
      <c r="AI43" s="91">
        <f>IFERROR(VLOOKUP($B43,'[1]ACT DEN8.1'!$H$3:$S$162,11,FALSE),0)</f>
        <v>0</v>
      </c>
      <c r="AJ43" s="2"/>
      <c r="AK43" s="2"/>
      <c r="AL43" s="5">
        <f t="shared" si="20"/>
        <v>1</v>
      </c>
      <c r="AM43" s="91">
        <f>IFERROR(VLOOKUP($B43,'[1]ACT DEN8.1'!$AC$3:$AN$135,2,FALSE),0)</f>
        <v>0</v>
      </c>
      <c r="AN43" s="91">
        <f>IFERROR(VLOOKUP($B43,'[1]ACT DEN8.1'!$AC$3:$AN$135,3,FALSE),0)</f>
        <v>0</v>
      </c>
      <c r="AO43" s="91">
        <f>IFERROR(VLOOKUP($B43,'[1]ACT DEN8.1'!$AC$3:$AN$135,4,FALSE),0)</f>
        <v>0</v>
      </c>
      <c r="AP43" s="91">
        <f>IFERROR(VLOOKUP($B43,'[1]ACT DEN8.1'!$AC$3:$AN$135,5,FALSE),0)</f>
        <v>0</v>
      </c>
      <c r="AQ43" s="91">
        <f>IFERROR(VLOOKUP($B43,'[1]ACT DEN8.1'!$AC$3:$AN$135,6,FALSE),0)</f>
        <v>0</v>
      </c>
      <c r="AR43" s="91">
        <f>IFERROR(VLOOKUP($B43,'[1]ACT DEN8.1'!$AC$3:$AN$135,7,FALSE),0)</f>
        <v>0</v>
      </c>
      <c r="AS43" s="91">
        <f>IFERROR(VLOOKUP($B43,'[1]ACT DEN8.1'!$AC$3:$AN$135,8,FALSE),0)</f>
        <v>0</v>
      </c>
      <c r="AT43" s="91">
        <f>IFERROR(VLOOKUP($B43,'[1]ACT DEN8.1'!$AC$3:$AN$135,9,FALSE),0)</f>
        <v>0</v>
      </c>
      <c r="AU43" s="91">
        <f>IFERROR(VLOOKUP($B43,'[1]ACT DEN8.1'!$AC$3:$AN$135,10,FALSE),0)</f>
        <v>0</v>
      </c>
      <c r="AV43" s="91">
        <f>IFERROR(VLOOKUP($B43,'[1]ACT DEN8.1'!$AC$3:$AN$135,11,FALSE),0)</f>
        <v>0</v>
      </c>
      <c r="AW43" s="57"/>
      <c r="AX43" s="57"/>
      <c r="AY43" s="5">
        <f t="shared" si="5"/>
        <v>0</v>
      </c>
    </row>
    <row r="44" spans="1:51" s="58" customFormat="1" ht="15" thickBot="1" x14ac:dyDescent="0.25">
      <c r="A44" s="1" t="s">
        <v>74</v>
      </c>
      <c r="B44" s="165" t="s">
        <v>70</v>
      </c>
      <c r="C44" s="56"/>
      <c r="D44" s="83"/>
      <c r="E44" s="91">
        <f>IFERROR(VLOOKUP($B44,'[1]NUM8.1'!$H$3:$S$175,2,FALSE),0)</f>
        <v>7</v>
      </c>
      <c r="F44" s="91">
        <f>IFERROR(VLOOKUP($B44,'[1]NUM8.1'!$H$3:$S$175,3,FALSE),0)</f>
        <v>8</v>
      </c>
      <c r="G44" s="91">
        <f>IFERROR(VLOOKUP($B44,'[1]NUM8.1'!$H$3:$S$175,4,FALSE),0)</f>
        <v>3</v>
      </c>
      <c r="H44" s="91">
        <f>IFERROR(VLOOKUP($B44,'[1]NUM8.1'!$H$3:$S$175,5,FALSE),0)</f>
        <v>1</v>
      </c>
      <c r="I44" s="91">
        <f>IFERROR(VLOOKUP($B44,'[1]NUM8.1'!$H$3:$S$175,6,FALSE),0)</f>
        <v>0</v>
      </c>
      <c r="J44" s="91">
        <f>IFERROR(VLOOKUP($B44,'[1]NUM8.1'!$H$3:$S$175,7,FALSE),0)</f>
        <v>0</v>
      </c>
      <c r="K44" s="91">
        <f>IFERROR(VLOOKUP($B44,'[1]NUM8.1'!$H$3:$S$175,8,FALSE),0)</f>
        <v>6</v>
      </c>
      <c r="L44" s="91">
        <f>IFERROR(VLOOKUP($B44,'[1]NUM8.1'!$H$3:$S$175,9,FALSE),0)</f>
        <v>0</v>
      </c>
      <c r="M44" s="91">
        <f>IFERROR(VLOOKUP($B44,'[1]NUM8.1'!$H$3:$S$175,10,FALSE),0)</f>
        <v>0</v>
      </c>
      <c r="N44" s="91">
        <f>IFERROR(VLOOKUP($B44,'[1]NUM8.1'!$H$3:$S$175,11,FALSE),0)</f>
        <v>11</v>
      </c>
      <c r="O44" s="81"/>
      <c r="P44" s="81"/>
      <c r="Q44" s="5">
        <f t="shared" si="35"/>
        <v>36</v>
      </c>
      <c r="R44" s="3"/>
      <c r="S44" s="13">
        <f>IFERROR(VLOOKUP($B44,'[2]DEN8.1'!$H$3:$J$159,2,FALSE),0)</f>
        <v>22</v>
      </c>
      <c r="T44" s="43">
        <f>+S44+(Z44+AA44+AB44+AC44)-(AM44+AN44+AO44+AP44)</f>
        <v>23</v>
      </c>
      <c r="U44" s="13">
        <f>IFERROR(VLOOKUP($B44,'[1]DEN8.1'!$H$3:$J$175,2,FALSE),0)</f>
        <v>29</v>
      </c>
      <c r="V44" s="54">
        <f t="shared" si="2"/>
        <v>31</v>
      </c>
      <c r="W44" s="54">
        <f t="shared" si="3"/>
        <v>31</v>
      </c>
      <c r="X44" s="5"/>
      <c r="Y44" s="7"/>
      <c r="Z44" s="91">
        <f>IFERROR(VLOOKUP($B44,'[1]ACT DEN8.1'!$H$3:$S$162,2,FALSE),0)</f>
        <v>0</v>
      </c>
      <c r="AA44" s="91">
        <f>IFERROR(VLOOKUP($B44,'[1]ACT DEN8.1'!$H$3:$S$162,3,FALSE),0)</f>
        <v>0</v>
      </c>
      <c r="AB44" s="91">
        <f>IFERROR(VLOOKUP($B44,'[1]ACT DEN8.1'!$H$3:$S$162,4,FALSE),0)</f>
        <v>1</v>
      </c>
      <c r="AC44" s="91">
        <f>IFERROR(VLOOKUP($B44,'[1]ACT DEN8.1'!$H$3:$S$162,5,FALSE),0)</f>
        <v>0</v>
      </c>
      <c r="AD44" s="91">
        <f>IFERROR(VLOOKUP($B44,'[1]ACT DEN8.1'!$H$3:$S$162,6,FALSE),0)</f>
        <v>0</v>
      </c>
      <c r="AE44" s="91">
        <f>IFERROR(VLOOKUP($B44,'[1]ACT DEN8.1'!$H$3:$S$162,7,FALSE),0)</f>
        <v>2</v>
      </c>
      <c r="AF44" s="91">
        <f>IFERROR(VLOOKUP($B44,'[1]ACT DEN8.1'!$H$3:$S$162,8,FALSE),0)</f>
        <v>2</v>
      </c>
      <c r="AG44" s="91">
        <f>IFERROR(VLOOKUP($B44,'[1]ACT DEN8.1'!$H$3:$S$162,9,FALSE),0)</f>
        <v>0</v>
      </c>
      <c r="AH44" s="91">
        <f>IFERROR(VLOOKUP($B44,'[1]ACT DEN8.1'!$H$3:$S$162,10,FALSE),0)</f>
        <v>0</v>
      </c>
      <c r="AI44" s="91">
        <f>IFERROR(VLOOKUP($B44,'[1]ACT DEN8.1'!$H$3:$S$162,11,FALSE),0)</f>
        <v>0</v>
      </c>
      <c r="AJ44" s="2"/>
      <c r="AK44" s="2"/>
      <c r="AL44" s="5">
        <f t="shared" si="20"/>
        <v>5</v>
      </c>
      <c r="AM44" s="91">
        <f>IFERROR(VLOOKUP($B44,'[1]ACT DEN8.1'!$AC$3:$AN$135,2,FALSE),0)</f>
        <v>0</v>
      </c>
      <c r="AN44" s="91">
        <f>IFERROR(VLOOKUP($B44,'[1]ACT DEN8.1'!$AC$3:$AN$135,3,FALSE),0)</f>
        <v>0</v>
      </c>
      <c r="AO44" s="91">
        <f>IFERROR(VLOOKUP($B44,'[1]ACT DEN8.1'!$AC$3:$AN$135,4,FALSE),0)</f>
        <v>0</v>
      </c>
      <c r="AP44" s="91">
        <f>IFERROR(VLOOKUP($B44,'[1]ACT DEN8.1'!$AC$3:$AN$135,5,FALSE),0)</f>
        <v>0</v>
      </c>
      <c r="AQ44" s="91">
        <f>IFERROR(VLOOKUP($B44,'[1]ACT DEN8.1'!$AC$3:$AN$135,6,FALSE),0)</f>
        <v>0</v>
      </c>
      <c r="AR44" s="91">
        <f>IFERROR(VLOOKUP($B44,'[1]ACT DEN8.1'!$AC$3:$AN$135,7,FALSE),0)</f>
        <v>0</v>
      </c>
      <c r="AS44" s="91">
        <f>IFERROR(VLOOKUP($B44,'[1]ACT DEN8.1'!$AC$3:$AN$135,8,FALSE),0)</f>
        <v>0</v>
      </c>
      <c r="AT44" s="91">
        <f>IFERROR(VLOOKUP($B44,'[1]ACT DEN8.1'!$AC$3:$AN$135,9,FALSE),0)</f>
        <v>0</v>
      </c>
      <c r="AU44" s="91">
        <f>IFERROR(VLOOKUP($B44,'[1]ACT DEN8.1'!$AC$3:$AN$135,10,FALSE),0)</f>
        <v>0</v>
      </c>
      <c r="AV44" s="91">
        <f>IFERROR(VLOOKUP($B44,'[1]ACT DEN8.1'!$AC$3:$AN$135,11,FALSE),0)</f>
        <v>0</v>
      </c>
      <c r="AW44" s="57"/>
      <c r="AX44" s="57"/>
      <c r="AY44" s="5">
        <f t="shared" si="5"/>
        <v>0</v>
      </c>
    </row>
    <row r="45" spans="1:51" s="58" customFormat="1" ht="15" thickBot="1" x14ac:dyDescent="0.25">
      <c r="A45" s="1" t="s">
        <v>74</v>
      </c>
      <c r="B45" s="165" t="s">
        <v>71</v>
      </c>
      <c r="C45" s="56"/>
      <c r="D45" s="83"/>
      <c r="E45" s="91">
        <f>IFERROR(VLOOKUP($B45,'[1]NUM8.1'!$H$3:$S$175,2,FALSE),0)</f>
        <v>3</v>
      </c>
      <c r="F45" s="91">
        <f>IFERROR(VLOOKUP($B45,'[1]NUM8.1'!$H$3:$S$175,3,FALSE),0)</f>
        <v>3</v>
      </c>
      <c r="G45" s="91">
        <f>IFERROR(VLOOKUP($B45,'[1]NUM8.1'!$H$3:$S$175,4,FALSE),0)</f>
        <v>3</v>
      </c>
      <c r="H45" s="91">
        <f>IFERROR(VLOOKUP($B45,'[1]NUM8.1'!$H$3:$S$175,5,FALSE),0)</f>
        <v>4</v>
      </c>
      <c r="I45" s="91">
        <f>IFERROR(VLOOKUP($B45,'[1]NUM8.1'!$H$3:$S$175,6,FALSE),0)</f>
        <v>3</v>
      </c>
      <c r="J45" s="91">
        <f>IFERROR(VLOOKUP($B45,'[1]NUM8.1'!$H$3:$S$175,7,FALSE),0)</f>
        <v>3</v>
      </c>
      <c r="K45" s="91">
        <f>IFERROR(VLOOKUP($B45,'[1]NUM8.1'!$H$3:$S$175,8,FALSE),0)</f>
        <v>1</v>
      </c>
      <c r="L45" s="91">
        <f>IFERROR(VLOOKUP($B45,'[1]NUM8.1'!$H$3:$S$175,9,FALSE),0)</f>
        <v>0</v>
      </c>
      <c r="M45" s="91">
        <f>IFERROR(VLOOKUP($B45,'[1]NUM8.1'!$H$3:$S$175,10,FALSE),0)</f>
        <v>0</v>
      </c>
      <c r="N45" s="91">
        <f>IFERROR(VLOOKUP($B45,'[1]NUM8.1'!$H$3:$S$175,11,FALSE),0)</f>
        <v>2</v>
      </c>
      <c r="O45" s="81"/>
      <c r="P45" s="81"/>
      <c r="Q45" s="5">
        <f t="shared" si="35"/>
        <v>22</v>
      </c>
      <c r="R45" s="3"/>
      <c r="S45" s="13">
        <f>IFERROR(VLOOKUP($B45,'[2]DEN8.1'!$H$3:$J$159,2,FALSE),0)</f>
        <v>10</v>
      </c>
      <c r="T45" s="43">
        <f>+S45+(Z45+AA45+AB45+AC45)-(AM45+AN45+AO45+AP45)</f>
        <v>10</v>
      </c>
      <c r="U45" s="13">
        <f>IFERROR(VLOOKUP($B45,'[1]DEN8.1'!$H$3:$J$175,2,FALSE),0)</f>
        <v>12</v>
      </c>
      <c r="V45" s="54">
        <f t="shared" si="2"/>
        <v>12</v>
      </c>
      <c r="W45" s="54">
        <f t="shared" si="3"/>
        <v>14</v>
      </c>
      <c r="X45" s="5"/>
      <c r="Y45" s="7"/>
      <c r="Z45" s="91">
        <f>IFERROR(VLOOKUP($B45,'[1]ACT DEN8.1'!$H$3:$S$162,2,FALSE),0)</f>
        <v>0</v>
      </c>
      <c r="AA45" s="91">
        <f>IFERROR(VLOOKUP($B45,'[1]ACT DEN8.1'!$H$3:$S$162,3,FALSE),0)</f>
        <v>0</v>
      </c>
      <c r="AB45" s="91">
        <f>IFERROR(VLOOKUP($B45,'[1]ACT DEN8.1'!$H$3:$S$162,4,FALSE),0)</f>
        <v>0</v>
      </c>
      <c r="AC45" s="91">
        <f>IFERROR(VLOOKUP($B45,'[1]ACT DEN8.1'!$H$3:$S$162,5,FALSE),0)</f>
        <v>0</v>
      </c>
      <c r="AD45" s="91">
        <f>IFERROR(VLOOKUP($B45,'[1]ACT DEN8.1'!$H$3:$S$162,6,FALSE),0)</f>
        <v>0</v>
      </c>
      <c r="AE45" s="91">
        <f>IFERROR(VLOOKUP($B45,'[1]ACT DEN8.1'!$H$3:$S$162,7,FALSE),0)</f>
        <v>0</v>
      </c>
      <c r="AF45" s="91">
        <f>IFERROR(VLOOKUP($B45,'[1]ACT DEN8.1'!$H$3:$S$162,8,FALSE),0)</f>
        <v>0</v>
      </c>
      <c r="AG45" s="91">
        <f>IFERROR(VLOOKUP($B45,'[1]ACT DEN8.1'!$H$3:$S$162,9,FALSE),0)</f>
        <v>1</v>
      </c>
      <c r="AH45" s="91">
        <f>IFERROR(VLOOKUP($B45,'[1]ACT DEN8.1'!$H$3:$S$162,10,FALSE),0)</f>
        <v>0</v>
      </c>
      <c r="AI45" s="91">
        <f>IFERROR(VLOOKUP($B45,'[1]ACT DEN8.1'!$H$3:$S$162,11,FALSE),0)</f>
        <v>1</v>
      </c>
      <c r="AJ45" s="2"/>
      <c r="AK45" s="2"/>
      <c r="AL45" s="5">
        <f t="shared" si="20"/>
        <v>2</v>
      </c>
      <c r="AM45" s="91">
        <f>IFERROR(VLOOKUP($B45,'[1]ACT DEN8.1'!$AC$3:$AN$135,2,FALSE),0)</f>
        <v>0</v>
      </c>
      <c r="AN45" s="91">
        <f>IFERROR(VLOOKUP($B45,'[1]ACT DEN8.1'!$AC$3:$AN$135,3,FALSE),0)</f>
        <v>0</v>
      </c>
      <c r="AO45" s="91">
        <f>IFERROR(VLOOKUP($B45,'[1]ACT DEN8.1'!$AC$3:$AN$135,4,FALSE),0)</f>
        <v>0</v>
      </c>
      <c r="AP45" s="91">
        <f>IFERROR(VLOOKUP($B45,'[1]ACT DEN8.1'!$AC$3:$AN$135,5,FALSE),0)</f>
        <v>0</v>
      </c>
      <c r="AQ45" s="91">
        <f>IFERROR(VLOOKUP($B45,'[1]ACT DEN8.1'!$AC$3:$AN$135,6,FALSE),0)</f>
        <v>0</v>
      </c>
      <c r="AR45" s="91">
        <f>IFERROR(VLOOKUP($B45,'[1]ACT DEN8.1'!$AC$3:$AN$135,7,FALSE),0)</f>
        <v>0</v>
      </c>
      <c r="AS45" s="91">
        <f>IFERROR(VLOOKUP($B45,'[1]ACT DEN8.1'!$AC$3:$AN$135,8,FALSE),0)</f>
        <v>0</v>
      </c>
      <c r="AT45" s="91">
        <f>IFERROR(VLOOKUP($B45,'[1]ACT DEN8.1'!$AC$3:$AN$135,9,FALSE),0)</f>
        <v>0</v>
      </c>
      <c r="AU45" s="91">
        <f>IFERROR(VLOOKUP($B45,'[1]ACT DEN8.1'!$AC$3:$AN$135,10,FALSE),0)</f>
        <v>0</v>
      </c>
      <c r="AV45" s="91">
        <f>IFERROR(VLOOKUP($B45,'[1]ACT DEN8.1'!$AC$3:$AN$135,11,FALSE),0)</f>
        <v>0</v>
      </c>
      <c r="AW45" s="57"/>
      <c r="AX45" s="57"/>
      <c r="AY45" s="5">
        <f t="shared" si="5"/>
        <v>0</v>
      </c>
    </row>
    <row r="46" spans="1:51" s="58" customFormat="1" ht="15" thickBot="1" x14ac:dyDescent="0.25">
      <c r="A46" s="1" t="s">
        <v>74</v>
      </c>
      <c r="B46" s="165" t="s">
        <v>72</v>
      </c>
      <c r="C46" s="56"/>
      <c r="D46" s="83"/>
      <c r="E46" s="91">
        <f>IFERROR(VLOOKUP($B46,'[1]NUM8.1'!$H$3:$S$175,2,FALSE),0)</f>
        <v>4</v>
      </c>
      <c r="F46" s="91">
        <f>IFERROR(VLOOKUP($B46,'[1]NUM8.1'!$H$3:$S$175,3,FALSE),0)</f>
        <v>1</v>
      </c>
      <c r="G46" s="91">
        <f>IFERROR(VLOOKUP($B46,'[1]NUM8.1'!$H$3:$S$175,4,FALSE),0)</f>
        <v>1</v>
      </c>
      <c r="H46" s="91">
        <f>IFERROR(VLOOKUP($B46,'[1]NUM8.1'!$H$3:$S$175,5,FALSE),0)</f>
        <v>0</v>
      </c>
      <c r="I46" s="91">
        <f>IFERROR(VLOOKUP($B46,'[1]NUM8.1'!$H$3:$S$175,6,FALSE),0)</f>
        <v>53</v>
      </c>
      <c r="J46" s="91">
        <f>IFERROR(VLOOKUP($B46,'[1]NUM8.1'!$H$3:$S$175,7,FALSE),0)</f>
        <v>15</v>
      </c>
      <c r="K46" s="91">
        <f>IFERROR(VLOOKUP($B46,'[1]NUM8.1'!$H$3:$S$175,8,FALSE),0)</f>
        <v>4</v>
      </c>
      <c r="L46" s="91">
        <f>IFERROR(VLOOKUP($B46,'[1]NUM8.1'!$H$3:$S$175,9,FALSE),0)</f>
        <v>0</v>
      </c>
      <c r="M46" s="91">
        <f>IFERROR(VLOOKUP($B46,'[1]NUM8.1'!$H$3:$S$175,10,FALSE),0)</f>
        <v>0</v>
      </c>
      <c r="N46" s="91">
        <f>IFERROR(VLOOKUP($B46,'[1]NUM8.1'!$H$3:$S$175,11,FALSE),0)</f>
        <v>15</v>
      </c>
      <c r="O46" s="81"/>
      <c r="P46" s="81"/>
      <c r="Q46" s="5">
        <f t="shared" si="35"/>
        <v>93</v>
      </c>
      <c r="R46" s="3"/>
      <c r="S46" s="13">
        <f>IFERROR(VLOOKUP($B46,'[2]DEN8.1'!$H$3:$J$159,2,FALSE),0)</f>
        <v>67</v>
      </c>
      <c r="T46" s="43">
        <f>+S46+(Z46+AA46+AB46+AC46)-(AM46+AN46+AO46+AP46)</f>
        <v>68</v>
      </c>
      <c r="U46" s="13">
        <f>IFERROR(VLOOKUP($B46,'[1]DEN8.1'!$H$3:$J$175,2,FALSE),0)</f>
        <v>69</v>
      </c>
      <c r="V46" s="54">
        <f t="shared" si="2"/>
        <v>69</v>
      </c>
      <c r="W46" s="54">
        <f t="shared" si="3"/>
        <v>69</v>
      </c>
      <c r="X46" s="5"/>
      <c r="Y46" s="7"/>
      <c r="Z46" s="91">
        <f>IFERROR(VLOOKUP($B46,'[1]ACT DEN8.1'!$H$3:$S$162,2,FALSE),0)</f>
        <v>1</v>
      </c>
      <c r="AA46" s="91">
        <f>IFERROR(VLOOKUP($B46,'[1]ACT DEN8.1'!$H$3:$S$162,3,FALSE),0)</f>
        <v>0</v>
      </c>
      <c r="AB46" s="91">
        <f>IFERROR(VLOOKUP($B46,'[1]ACT DEN8.1'!$H$3:$S$162,4,FALSE),0)</f>
        <v>0</v>
      </c>
      <c r="AC46" s="91">
        <f>IFERROR(VLOOKUP($B46,'[1]ACT DEN8.1'!$H$3:$S$162,5,FALSE),0)</f>
        <v>0</v>
      </c>
      <c r="AD46" s="91">
        <f>IFERROR(VLOOKUP($B46,'[1]ACT DEN8.1'!$H$3:$S$162,6,FALSE),0)</f>
        <v>1</v>
      </c>
      <c r="AE46" s="91">
        <f>IFERROR(VLOOKUP($B46,'[1]ACT DEN8.1'!$H$3:$S$162,7,FALSE),0)</f>
        <v>1</v>
      </c>
      <c r="AF46" s="91">
        <f>IFERROR(VLOOKUP($B46,'[1]ACT DEN8.1'!$H$3:$S$162,8,FALSE),0)</f>
        <v>0</v>
      </c>
      <c r="AG46" s="91">
        <f>IFERROR(VLOOKUP($B46,'[1]ACT DEN8.1'!$H$3:$S$162,9,FALSE),0)</f>
        <v>0</v>
      </c>
      <c r="AH46" s="91">
        <f>IFERROR(VLOOKUP($B46,'[1]ACT DEN8.1'!$H$3:$S$162,10,FALSE),0)</f>
        <v>0</v>
      </c>
      <c r="AI46" s="91">
        <f>IFERROR(VLOOKUP($B46,'[1]ACT DEN8.1'!$H$3:$S$162,11,FALSE),0)</f>
        <v>0</v>
      </c>
      <c r="AJ46" s="2"/>
      <c r="AK46" s="2"/>
      <c r="AL46" s="5">
        <f t="shared" si="20"/>
        <v>3</v>
      </c>
      <c r="AM46" s="91">
        <f>IFERROR(VLOOKUP($B46,'[1]ACT DEN8.1'!$AC$3:$AN$135,2,FALSE),0)</f>
        <v>0</v>
      </c>
      <c r="AN46" s="91">
        <f>IFERROR(VLOOKUP($B46,'[1]ACT DEN8.1'!$AC$3:$AN$135,3,FALSE),0)</f>
        <v>0</v>
      </c>
      <c r="AO46" s="91">
        <f>IFERROR(VLOOKUP($B46,'[1]ACT DEN8.1'!$AC$3:$AN$135,4,FALSE),0)</f>
        <v>0</v>
      </c>
      <c r="AP46" s="91">
        <f>IFERROR(VLOOKUP($B46,'[1]ACT DEN8.1'!$AC$3:$AN$135,5,FALSE),0)</f>
        <v>0</v>
      </c>
      <c r="AQ46" s="91">
        <f>IFERROR(VLOOKUP($B46,'[1]ACT DEN8.1'!$AC$3:$AN$135,6,FALSE),0)</f>
        <v>0</v>
      </c>
      <c r="AR46" s="91">
        <f>IFERROR(VLOOKUP($B46,'[1]ACT DEN8.1'!$AC$3:$AN$135,7,FALSE),0)</f>
        <v>0</v>
      </c>
      <c r="AS46" s="91">
        <f>IFERROR(VLOOKUP($B46,'[1]ACT DEN8.1'!$AC$3:$AN$135,8,FALSE),0)</f>
        <v>0</v>
      </c>
      <c r="AT46" s="91">
        <f>IFERROR(VLOOKUP($B46,'[1]ACT DEN8.1'!$AC$3:$AN$135,9,FALSE),0)</f>
        <v>0</v>
      </c>
      <c r="AU46" s="91">
        <f>IFERROR(VLOOKUP($B46,'[1]ACT DEN8.1'!$AC$3:$AN$135,10,FALSE),0)</f>
        <v>0</v>
      </c>
      <c r="AV46" s="91">
        <f>IFERROR(VLOOKUP($B46,'[1]ACT DEN8.1'!$AC$3:$AN$135,11,FALSE),0)</f>
        <v>0</v>
      </c>
      <c r="AW46" s="57"/>
      <c r="AX46" s="57"/>
      <c r="AY46" s="5">
        <f t="shared" si="5"/>
        <v>0</v>
      </c>
    </row>
    <row r="47" spans="1:51" s="58" customFormat="1" ht="15" thickBot="1" x14ac:dyDescent="0.25">
      <c r="A47" s="1" t="s">
        <v>74</v>
      </c>
      <c r="B47" s="165" t="s">
        <v>73</v>
      </c>
      <c r="C47" s="56"/>
      <c r="D47" s="83"/>
      <c r="E47" s="91">
        <f>IFERROR(VLOOKUP($B47,'[1]NUM8.1'!$H$3:$S$175,2,FALSE),0)</f>
        <v>5</v>
      </c>
      <c r="F47" s="91">
        <f>IFERROR(VLOOKUP($B47,'[1]NUM8.1'!$H$3:$S$175,3,FALSE),0)</f>
        <v>5</v>
      </c>
      <c r="G47" s="91">
        <f>IFERROR(VLOOKUP($B47,'[1]NUM8.1'!$H$3:$S$175,4,FALSE),0)</f>
        <v>10</v>
      </c>
      <c r="H47" s="91">
        <f>IFERROR(VLOOKUP($B47,'[1]NUM8.1'!$H$3:$S$175,5,FALSE),0)</f>
        <v>0</v>
      </c>
      <c r="I47" s="91">
        <f>IFERROR(VLOOKUP($B47,'[1]NUM8.1'!$H$3:$S$175,6,FALSE),0)</f>
        <v>7</v>
      </c>
      <c r="J47" s="91">
        <f>IFERROR(VLOOKUP($B47,'[1]NUM8.1'!$H$3:$S$175,7,FALSE),0)</f>
        <v>7</v>
      </c>
      <c r="K47" s="91">
        <f>IFERROR(VLOOKUP($B47,'[1]NUM8.1'!$H$3:$S$175,8,FALSE),0)</f>
        <v>6</v>
      </c>
      <c r="L47" s="91">
        <f>IFERROR(VLOOKUP($B47,'[1]NUM8.1'!$H$3:$S$175,9,FALSE),0)</f>
        <v>0</v>
      </c>
      <c r="M47" s="91">
        <f>IFERROR(VLOOKUP($B47,'[1]NUM8.1'!$H$3:$S$175,10,FALSE),0)</f>
        <v>0</v>
      </c>
      <c r="N47" s="91">
        <f>IFERROR(VLOOKUP($B47,'[1]NUM8.1'!$H$3:$S$175,11,FALSE),0)</f>
        <v>8</v>
      </c>
      <c r="O47" s="81"/>
      <c r="P47" s="81"/>
      <c r="Q47" s="5">
        <f t="shared" si="35"/>
        <v>48</v>
      </c>
      <c r="R47" s="3"/>
      <c r="S47" s="13">
        <f>IFERROR(VLOOKUP($B47,'[2]DEN8.1'!$H$3:$J$159,2,FALSE),0)</f>
        <v>17</v>
      </c>
      <c r="T47" s="43">
        <f>+S47+(Z47+AA47+AB47+AC47)-(AM47+AN47+AO47+AP47)</f>
        <v>17</v>
      </c>
      <c r="U47" s="13">
        <f>IFERROR(VLOOKUP($B47,'[1]DEN8.1'!$H$3:$J$175,2,FALSE),0)</f>
        <v>15</v>
      </c>
      <c r="V47" s="54">
        <f t="shared" si="2"/>
        <v>15</v>
      </c>
      <c r="W47" s="54">
        <f t="shared" si="3"/>
        <v>16</v>
      </c>
      <c r="X47" s="5"/>
      <c r="Y47" s="7"/>
      <c r="Z47" s="91">
        <f>IFERROR(VLOOKUP($B47,'[1]ACT DEN8.1'!$H$3:$S$162,2,FALSE),0)</f>
        <v>0</v>
      </c>
      <c r="AA47" s="91">
        <f>IFERROR(VLOOKUP($B47,'[1]ACT DEN8.1'!$H$3:$S$162,3,FALSE),0)</f>
        <v>0</v>
      </c>
      <c r="AB47" s="91">
        <f>IFERROR(VLOOKUP($B47,'[1]ACT DEN8.1'!$H$3:$S$162,4,FALSE),0)</f>
        <v>0</v>
      </c>
      <c r="AC47" s="91">
        <f>IFERROR(VLOOKUP($B47,'[1]ACT DEN8.1'!$H$3:$S$162,5,FALSE),0)</f>
        <v>0</v>
      </c>
      <c r="AD47" s="91">
        <f>IFERROR(VLOOKUP($B47,'[1]ACT DEN8.1'!$H$3:$S$162,6,FALSE),0)</f>
        <v>0</v>
      </c>
      <c r="AE47" s="91">
        <f>IFERROR(VLOOKUP($B47,'[1]ACT DEN8.1'!$H$3:$S$162,7,FALSE),0)</f>
        <v>0</v>
      </c>
      <c r="AF47" s="91">
        <f>IFERROR(VLOOKUP($B47,'[1]ACT DEN8.1'!$H$3:$S$162,8,FALSE),0)</f>
        <v>0</v>
      </c>
      <c r="AG47" s="91">
        <f>IFERROR(VLOOKUP($B47,'[1]ACT DEN8.1'!$H$3:$S$162,9,FALSE),0)</f>
        <v>0</v>
      </c>
      <c r="AH47" s="91">
        <f>IFERROR(VLOOKUP($B47,'[1]ACT DEN8.1'!$H$3:$S$162,10,FALSE),0)</f>
        <v>0</v>
      </c>
      <c r="AI47" s="91">
        <f>IFERROR(VLOOKUP($B47,'[1]ACT DEN8.1'!$H$3:$S$162,11,FALSE),0)</f>
        <v>1</v>
      </c>
      <c r="AJ47" s="2"/>
      <c r="AK47" s="2"/>
      <c r="AL47" s="5">
        <f t="shared" si="20"/>
        <v>1</v>
      </c>
      <c r="AM47" s="91">
        <f>IFERROR(VLOOKUP($B47,'[1]ACT DEN8.1'!$AC$3:$AN$135,2,FALSE),0)</f>
        <v>0</v>
      </c>
      <c r="AN47" s="91">
        <f>IFERROR(VLOOKUP($B47,'[1]ACT DEN8.1'!$AC$3:$AN$135,3,FALSE),0)</f>
        <v>0</v>
      </c>
      <c r="AO47" s="91">
        <f>IFERROR(VLOOKUP($B47,'[1]ACT DEN8.1'!$AC$3:$AN$135,4,FALSE),0)</f>
        <v>0</v>
      </c>
      <c r="AP47" s="91">
        <f>IFERROR(VLOOKUP($B47,'[1]ACT DEN8.1'!$AC$3:$AN$135,5,FALSE),0)</f>
        <v>0</v>
      </c>
      <c r="AQ47" s="91">
        <f>IFERROR(VLOOKUP($B47,'[1]ACT DEN8.1'!$AC$3:$AN$135,6,FALSE),0)</f>
        <v>0</v>
      </c>
      <c r="AR47" s="91">
        <f>IFERROR(VLOOKUP($B47,'[1]ACT DEN8.1'!$AC$3:$AN$135,7,FALSE),0)</f>
        <v>0</v>
      </c>
      <c r="AS47" s="91">
        <f>IFERROR(VLOOKUP($B47,'[1]ACT DEN8.1'!$AC$3:$AN$135,8,FALSE),0)</f>
        <v>0</v>
      </c>
      <c r="AT47" s="91">
        <f>IFERROR(VLOOKUP($B47,'[1]ACT DEN8.1'!$AC$3:$AN$135,9,FALSE),0)</f>
        <v>0</v>
      </c>
      <c r="AU47" s="91">
        <f>IFERROR(VLOOKUP($B47,'[1]ACT DEN8.1'!$AC$3:$AN$135,10,FALSE),0)</f>
        <v>0</v>
      </c>
      <c r="AV47" s="91">
        <f>IFERROR(VLOOKUP($B47,'[1]ACT DEN8.1'!$AC$3:$AN$135,11,FALSE),0)</f>
        <v>0</v>
      </c>
      <c r="AW47" s="57"/>
      <c r="AX47" s="57"/>
      <c r="AY47" s="5">
        <f t="shared" si="5"/>
        <v>0</v>
      </c>
    </row>
    <row r="48" spans="1:51" s="58" customFormat="1" ht="15" thickBot="1" x14ac:dyDescent="0.25">
      <c r="A48" s="333" t="s">
        <v>193</v>
      </c>
      <c r="B48" s="334"/>
      <c r="C48" s="250">
        <f>+D48/Metas!L96</f>
        <v>1.0701730144849628</v>
      </c>
      <c r="D48" s="15">
        <f>+Q48/R48</f>
        <v>0.12849584278155707</v>
      </c>
      <c r="E48" s="10">
        <f t="shared" ref="E48:P48" si="37">SUM(E38:E47)</f>
        <v>41</v>
      </c>
      <c r="F48" s="10">
        <f t="shared" si="37"/>
        <v>26</v>
      </c>
      <c r="G48" s="10">
        <f t="shared" si="37"/>
        <v>62</v>
      </c>
      <c r="H48" s="10">
        <f t="shared" si="37"/>
        <v>42</v>
      </c>
      <c r="I48" s="10">
        <f t="shared" ref="I48" si="38">SUM(I38:I47)</f>
        <v>135</v>
      </c>
      <c r="J48" s="10">
        <f t="shared" ref="J48:K48" si="39">SUM(J38:J47)</f>
        <v>106</v>
      </c>
      <c r="K48" s="10">
        <f t="shared" si="39"/>
        <v>42</v>
      </c>
      <c r="L48" s="10">
        <f t="shared" ref="L48:M48" si="40">SUM(L38:L47)</f>
        <v>0</v>
      </c>
      <c r="M48" s="10">
        <f t="shared" si="40"/>
        <v>0</v>
      </c>
      <c r="N48" s="10">
        <f t="shared" ref="N48" si="41">SUM(N38:N47)</f>
        <v>56</v>
      </c>
      <c r="O48" s="10">
        <f t="shared" si="37"/>
        <v>0</v>
      </c>
      <c r="P48" s="118">
        <f t="shared" si="37"/>
        <v>0</v>
      </c>
      <c r="Q48" s="10">
        <f>SUM(Q38:Q47)</f>
        <v>510</v>
      </c>
      <c r="R48" s="11">
        <f>+Y48-W48</f>
        <v>3969</v>
      </c>
      <c r="S48" s="10">
        <f t="shared" ref="S48:X48" si="42">SUM(S38:S47)</f>
        <v>324</v>
      </c>
      <c r="T48" s="10">
        <f>SUM(T38:T47)</f>
        <v>331</v>
      </c>
      <c r="U48" s="10">
        <f t="shared" si="42"/>
        <v>331</v>
      </c>
      <c r="V48" s="9">
        <f t="shared" si="42"/>
        <v>336</v>
      </c>
      <c r="W48" s="9">
        <f t="shared" si="42"/>
        <v>346</v>
      </c>
      <c r="X48" s="9">
        <f t="shared" si="42"/>
        <v>0</v>
      </c>
      <c r="Y48" s="12">
        <v>4315</v>
      </c>
      <c r="Z48" s="9">
        <f>SUM(Z38:Z47)</f>
        <v>3</v>
      </c>
      <c r="AA48" s="9">
        <f t="shared" ref="AA48:AK48" si="43">SUM(AA38:AA47)</f>
        <v>0</v>
      </c>
      <c r="AB48" s="9">
        <f t="shared" si="43"/>
        <v>1</v>
      </c>
      <c r="AC48" s="9">
        <f t="shared" si="43"/>
        <v>3</v>
      </c>
      <c r="AD48" s="9">
        <f t="shared" ref="AD48:AE48" si="44">SUM(AD38:AD47)</f>
        <v>4</v>
      </c>
      <c r="AE48" s="9">
        <f t="shared" si="44"/>
        <v>4</v>
      </c>
      <c r="AF48" s="9">
        <f t="shared" si="43"/>
        <v>5</v>
      </c>
      <c r="AG48" s="9">
        <f t="shared" ref="AG48:AH48" si="45">SUM(AG38:AG47)</f>
        <v>3</v>
      </c>
      <c r="AH48" s="9">
        <f t="shared" si="45"/>
        <v>5</v>
      </c>
      <c r="AI48" s="9">
        <f t="shared" ref="AI48" si="46">SUM(AI38:AI47)</f>
        <v>2</v>
      </c>
      <c r="AJ48" s="9">
        <f t="shared" si="43"/>
        <v>0</v>
      </c>
      <c r="AK48" s="9">
        <f t="shared" si="43"/>
        <v>0</v>
      </c>
      <c r="AL48" s="9">
        <f t="shared" si="20"/>
        <v>30</v>
      </c>
      <c r="AM48" s="9">
        <f t="shared" ref="AM48:AX48" si="47">SUM(AM38:AM47)</f>
        <v>0</v>
      </c>
      <c r="AN48" s="9">
        <f t="shared" si="47"/>
        <v>0</v>
      </c>
      <c r="AO48" s="9">
        <f t="shared" si="47"/>
        <v>0</v>
      </c>
      <c r="AP48" s="9">
        <f t="shared" si="47"/>
        <v>0</v>
      </c>
      <c r="AQ48" s="9">
        <f t="shared" ref="AQ48:AS48" si="48">SUM(AQ38:AQ47)</f>
        <v>0</v>
      </c>
      <c r="AR48" s="9">
        <f t="shared" si="48"/>
        <v>0</v>
      </c>
      <c r="AS48" s="9">
        <f t="shared" si="48"/>
        <v>0</v>
      </c>
      <c r="AT48" s="9">
        <f t="shared" ref="AT48:AU48" si="49">SUM(AT38:AT47)</f>
        <v>0</v>
      </c>
      <c r="AU48" s="9">
        <f t="shared" si="49"/>
        <v>0</v>
      </c>
      <c r="AV48" s="9">
        <f t="shared" ref="AV48" si="50">SUM(AV38:AV47)</f>
        <v>0</v>
      </c>
      <c r="AW48" s="9">
        <f t="shared" si="47"/>
        <v>0</v>
      </c>
      <c r="AX48" s="9">
        <f t="shared" si="47"/>
        <v>0</v>
      </c>
      <c r="AY48" s="9">
        <f t="shared" si="5"/>
        <v>0</v>
      </c>
    </row>
    <row r="49" spans="1:51" s="58" customFormat="1" ht="15" thickBot="1" x14ac:dyDescent="0.25">
      <c r="A49" s="1" t="s">
        <v>88</v>
      </c>
      <c r="B49" s="165" t="s">
        <v>75</v>
      </c>
      <c r="C49" s="56"/>
      <c r="D49" s="83"/>
      <c r="E49" s="91">
        <f>IFERROR(VLOOKUP($B49,'[1]NUM8.1'!$H$3:$S$175,2,FALSE),0)</f>
        <v>21</v>
      </c>
      <c r="F49" s="91">
        <f>IFERROR(VLOOKUP($B49,'[1]NUM8.1'!$H$3:$S$175,3,FALSE),0)</f>
        <v>0</v>
      </c>
      <c r="G49" s="91">
        <f>IFERROR(VLOOKUP($B49,'[1]NUM8.1'!$H$3:$S$175,4,FALSE),0)</f>
        <v>0</v>
      </c>
      <c r="H49" s="91">
        <f>IFERROR(VLOOKUP($B49,'[1]NUM8.1'!$H$3:$S$175,5,FALSE),0)</f>
        <v>0</v>
      </c>
      <c r="I49" s="91">
        <f>IFERROR(VLOOKUP($B49,'[1]NUM8.1'!$H$3:$S$175,6,FALSE),0)</f>
        <v>12</v>
      </c>
      <c r="J49" s="91">
        <f>IFERROR(VLOOKUP($B49,'[1]NUM8.1'!$H$3:$S$175,7,FALSE),0)</f>
        <v>6</v>
      </c>
      <c r="K49" s="91">
        <f>IFERROR(VLOOKUP($B49,'[1]NUM8.1'!$H$3:$S$175,8,FALSE),0)</f>
        <v>5</v>
      </c>
      <c r="L49" s="91">
        <f>IFERROR(VLOOKUP($B49,'[1]NUM8.1'!$H$3:$S$175,9,FALSE),0)</f>
        <v>28</v>
      </c>
      <c r="M49" s="91">
        <f>IFERROR(VLOOKUP($B49,'[1]NUM8.1'!$H$3:$S$175,10,FALSE),0)</f>
        <v>0</v>
      </c>
      <c r="N49" s="91">
        <f>IFERROR(VLOOKUP($B49,'[1]NUM8.1'!$H$3:$S$175,11,FALSE),0)</f>
        <v>2</v>
      </c>
      <c r="O49" s="77"/>
      <c r="P49" s="81"/>
      <c r="Q49" s="5">
        <f t="shared" ref="Q49:Q61" si="51">SUM(E49:P49)</f>
        <v>74</v>
      </c>
      <c r="R49" s="3"/>
      <c r="S49" s="13">
        <f>IFERROR(VLOOKUP($B49,'[2]DEN8.1'!$H$3:$J$159,2,FALSE),0)</f>
        <v>164</v>
      </c>
      <c r="T49" s="43">
        <f>+S49+(Z49+AA49+AB49+AC49)-(AM49+AN49+AO49+AP49)</f>
        <v>170</v>
      </c>
      <c r="U49" s="13">
        <f>IFERROR(VLOOKUP($B49,'[1]DEN8.1'!$H$3:$J$175,2,FALSE),0)</f>
        <v>188</v>
      </c>
      <c r="V49" s="54">
        <f t="shared" si="2"/>
        <v>194</v>
      </c>
      <c r="W49" s="54">
        <f t="shared" si="3"/>
        <v>198</v>
      </c>
      <c r="X49" s="5"/>
      <c r="Y49" s="7"/>
      <c r="Z49" s="91">
        <f>IFERROR(VLOOKUP($B49,'[1]ACT DEN8.1'!$H$3:$S$162,2,FALSE),0)</f>
        <v>0</v>
      </c>
      <c r="AA49" s="91">
        <f>IFERROR(VLOOKUP($B49,'[1]ACT DEN8.1'!$H$3:$S$162,3,FALSE),0)</f>
        <v>3</v>
      </c>
      <c r="AB49" s="91">
        <f>IFERROR(VLOOKUP($B49,'[1]ACT DEN8.1'!$H$3:$S$162,4,FALSE),0)</f>
        <v>0</v>
      </c>
      <c r="AC49" s="91">
        <f>IFERROR(VLOOKUP($B49,'[1]ACT DEN8.1'!$H$3:$S$162,5,FALSE),0)</f>
        <v>3</v>
      </c>
      <c r="AD49" s="91">
        <f>IFERROR(VLOOKUP($B49,'[1]ACT DEN8.1'!$H$3:$S$162,6,FALSE),0)</f>
        <v>6</v>
      </c>
      <c r="AE49" s="91">
        <f>IFERROR(VLOOKUP($B49,'[1]ACT DEN8.1'!$H$3:$S$162,7,FALSE),0)</f>
        <v>5</v>
      </c>
      <c r="AF49" s="91">
        <f>IFERROR(VLOOKUP($B49,'[1]ACT DEN8.1'!$H$3:$S$162,8,FALSE),0)</f>
        <v>6</v>
      </c>
      <c r="AG49" s="91">
        <f>IFERROR(VLOOKUP($B49,'[1]ACT DEN8.1'!$H$3:$S$162,9,FALSE),0)</f>
        <v>2</v>
      </c>
      <c r="AH49" s="91">
        <f>IFERROR(VLOOKUP($B49,'[1]ACT DEN8.1'!$H$3:$S$162,10,FALSE),0)</f>
        <v>0</v>
      </c>
      <c r="AI49" s="91">
        <f>IFERROR(VLOOKUP($B49,'[1]ACT DEN8.1'!$H$3:$S$162,11,FALSE),0)</f>
        <v>2</v>
      </c>
      <c r="AJ49" s="81"/>
      <c r="AK49" s="81"/>
      <c r="AL49" s="5">
        <f t="shared" si="20"/>
        <v>27</v>
      </c>
      <c r="AM49" s="91">
        <f>IFERROR(VLOOKUP($B49,'[1]ACT DEN8.1'!$AC$3:$AN$135,2,FALSE),0)</f>
        <v>0</v>
      </c>
      <c r="AN49" s="91">
        <f>IFERROR(VLOOKUP($B49,'[1]ACT DEN8.1'!$AC$3:$AN$135,3,FALSE),0)</f>
        <v>0</v>
      </c>
      <c r="AO49" s="91">
        <f>IFERROR(VLOOKUP($B49,'[1]ACT DEN8.1'!$AC$3:$AN$135,4,FALSE),0)</f>
        <v>0</v>
      </c>
      <c r="AP49" s="91">
        <f>IFERROR(VLOOKUP($B49,'[1]ACT DEN8.1'!$AC$3:$AN$135,5,FALSE),0)</f>
        <v>0</v>
      </c>
      <c r="AQ49" s="91">
        <f>IFERROR(VLOOKUP($B49,'[1]ACT DEN8.1'!$AC$3:$AN$135,6,FALSE),0)</f>
        <v>0</v>
      </c>
      <c r="AR49" s="91">
        <f>IFERROR(VLOOKUP($B49,'[1]ACT DEN8.1'!$AC$3:$AN$135,7,FALSE),0)</f>
        <v>0</v>
      </c>
      <c r="AS49" s="91">
        <f>IFERROR(VLOOKUP($B49,'[1]ACT DEN8.1'!$AC$3:$AN$135,8,FALSE),0)</f>
        <v>0</v>
      </c>
      <c r="AT49" s="91">
        <f>IFERROR(VLOOKUP($B49,'[1]ACT DEN8.1'!$AC$3:$AN$135,9,FALSE),0)</f>
        <v>0</v>
      </c>
      <c r="AU49" s="91">
        <f>IFERROR(VLOOKUP($B49,'[1]ACT DEN8.1'!$AC$3:$AN$135,10,FALSE),0)</f>
        <v>0</v>
      </c>
      <c r="AV49" s="91">
        <f>IFERROR(VLOOKUP($B49,'[1]ACT DEN8.1'!$AC$3:$AN$135,11,FALSE),0)</f>
        <v>0</v>
      </c>
      <c r="AW49" s="82"/>
      <c r="AX49" s="82"/>
      <c r="AY49" s="5">
        <f t="shared" si="5"/>
        <v>0</v>
      </c>
    </row>
    <row r="50" spans="1:51" s="58" customFormat="1" ht="15" thickBot="1" x14ac:dyDescent="0.25">
      <c r="A50" s="1" t="s">
        <v>88</v>
      </c>
      <c r="B50" s="165" t="s">
        <v>76</v>
      </c>
      <c r="C50" s="56"/>
      <c r="D50" s="83"/>
      <c r="E50" s="91">
        <f>IFERROR(VLOOKUP($B50,'[1]NUM8.1'!$H$3:$S$175,2,FALSE),0)</f>
        <v>1</v>
      </c>
      <c r="F50" s="91">
        <f>IFERROR(VLOOKUP($B50,'[1]NUM8.1'!$H$3:$S$175,3,FALSE),0)</f>
        <v>0</v>
      </c>
      <c r="G50" s="91">
        <f>IFERROR(VLOOKUP($B50,'[1]NUM8.1'!$H$3:$S$175,4,FALSE),0)</f>
        <v>0</v>
      </c>
      <c r="H50" s="91">
        <f>IFERROR(VLOOKUP($B50,'[1]NUM8.1'!$H$3:$S$175,5,FALSE),0)</f>
        <v>3</v>
      </c>
      <c r="I50" s="91">
        <f>IFERROR(VLOOKUP($B50,'[1]NUM8.1'!$H$3:$S$175,6,FALSE),0)</f>
        <v>0</v>
      </c>
      <c r="J50" s="91">
        <f>IFERROR(VLOOKUP($B50,'[1]NUM8.1'!$H$3:$S$175,7,FALSE),0)</f>
        <v>0</v>
      </c>
      <c r="K50" s="91">
        <f>IFERROR(VLOOKUP($B50,'[1]NUM8.1'!$H$3:$S$175,8,FALSE),0)</f>
        <v>15</v>
      </c>
      <c r="L50" s="91">
        <f>IFERROR(VLOOKUP($B50,'[1]NUM8.1'!$H$3:$S$175,9,FALSE),0)</f>
        <v>10</v>
      </c>
      <c r="M50" s="91">
        <f>IFERROR(VLOOKUP($B50,'[1]NUM8.1'!$H$3:$S$175,10,FALSE),0)</f>
        <v>0</v>
      </c>
      <c r="N50" s="91">
        <f>IFERROR(VLOOKUP($B50,'[1]NUM8.1'!$H$3:$S$175,11,FALSE),0)</f>
        <v>1</v>
      </c>
      <c r="O50" s="77"/>
      <c r="P50" s="81"/>
      <c r="Q50" s="5">
        <f t="shared" si="51"/>
        <v>30</v>
      </c>
      <c r="R50" s="3"/>
      <c r="S50" s="13">
        <f>IFERROR(VLOOKUP($B50,'[2]DEN8.1'!$H$3:$J$159,2,FALSE),0)</f>
        <v>22</v>
      </c>
      <c r="T50" s="43">
        <f>+S50+(Z50+AA50+AB50+AC50)-(AM50+AN50+AO50+AP50)</f>
        <v>23</v>
      </c>
      <c r="U50" s="13">
        <f>IFERROR(VLOOKUP($B50,'[1]DEN8.1'!$H$3:$J$175,2,FALSE),0)</f>
        <v>22</v>
      </c>
      <c r="V50" s="54">
        <f t="shared" si="2"/>
        <v>22</v>
      </c>
      <c r="W50" s="54">
        <f t="shared" si="3"/>
        <v>22</v>
      </c>
      <c r="X50" s="5"/>
      <c r="Y50" s="7"/>
      <c r="Z50" s="91">
        <f>IFERROR(VLOOKUP($B50,'[1]ACT DEN8.1'!$H$3:$S$162,2,FALSE),0)</f>
        <v>0</v>
      </c>
      <c r="AA50" s="91">
        <f>IFERROR(VLOOKUP($B50,'[1]ACT DEN8.1'!$H$3:$S$162,3,FALSE),0)</f>
        <v>0</v>
      </c>
      <c r="AB50" s="91">
        <f>IFERROR(VLOOKUP($B50,'[1]ACT DEN8.1'!$H$3:$S$162,4,FALSE),0)</f>
        <v>1</v>
      </c>
      <c r="AC50" s="91">
        <f>IFERROR(VLOOKUP($B50,'[1]ACT DEN8.1'!$H$3:$S$162,5,FALSE),0)</f>
        <v>0</v>
      </c>
      <c r="AD50" s="91">
        <f>IFERROR(VLOOKUP($B50,'[1]ACT DEN8.1'!$H$3:$S$162,6,FALSE),0)</f>
        <v>0</v>
      </c>
      <c r="AE50" s="91">
        <f>IFERROR(VLOOKUP($B50,'[1]ACT DEN8.1'!$H$3:$S$162,7,FALSE),0)</f>
        <v>0</v>
      </c>
      <c r="AF50" s="91">
        <f>IFERROR(VLOOKUP($B50,'[1]ACT DEN8.1'!$H$3:$S$162,8,FALSE),0)</f>
        <v>0</v>
      </c>
      <c r="AG50" s="91">
        <f>IFERROR(VLOOKUP($B50,'[1]ACT DEN8.1'!$H$3:$S$162,9,FALSE),0)</f>
        <v>0</v>
      </c>
      <c r="AH50" s="91">
        <f>IFERROR(VLOOKUP($B50,'[1]ACT DEN8.1'!$H$3:$S$162,10,FALSE),0)</f>
        <v>0</v>
      </c>
      <c r="AI50" s="91">
        <f>IFERROR(VLOOKUP($B50,'[1]ACT DEN8.1'!$H$3:$S$162,11,FALSE),0)</f>
        <v>0</v>
      </c>
      <c r="AJ50" s="81"/>
      <c r="AK50" s="81"/>
      <c r="AL50" s="5">
        <f t="shared" si="20"/>
        <v>1</v>
      </c>
      <c r="AM50" s="91">
        <f>IFERROR(VLOOKUP($B50,'[1]ACT DEN8.1'!$AC$3:$AN$135,2,FALSE),0)</f>
        <v>0</v>
      </c>
      <c r="AN50" s="91">
        <f>IFERROR(VLOOKUP($B50,'[1]ACT DEN8.1'!$AC$3:$AN$135,3,FALSE),0)</f>
        <v>0</v>
      </c>
      <c r="AO50" s="91">
        <f>IFERROR(VLOOKUP($B50,'[1]ACT DEN8.1'!$AC$3:$AN$135,4,FALSE),0)</f>
        <v>0</v>
      </c>
      <c r="AP50" s="91">
        <f>IFERROR(VLOOKUP($B50,'[1]ACT DEN8.1'!$AC$3:$AN$135,5,FALSE),0)</f>
        <v>0</v>
      </c>
      <c r="AQ50" s="91">
        <f>IFERROR(VLOOKUP($B50,'[1]ACT DEN8.1'!$AC$3:$AN$135,6,FALSE),0)</f>
        <v>0</v>
      </c>
      <c r="AR50" s="91">
        <f>IFERROR(VLOOKUP($B50,'[1]ACT DEN8.1'!$AC$3:$AN$135,7,FALSE),0)</f>
        <v>0</v>
      </c>
      <c r="AS50" s="91">
        <f>IFERROR(VLOOKUP($B50,'[1]ACT DEN8.1'!$AC$3:$AN$135,8,FALSE),0)</f>
        <v>0</v>
      </c>
      <c r="AT50" s="91">
        <f>IFERROR(VLOOKUP($B50,'[1]ACT DEN8.1'!$AC$3:$AN$135,9,FALSE),0)</f>
        <v>0</v>
      </c>
      <c r="AU50" s="91">
        <f>IFERROR(VLOOKUP($B50,'[1]ACT DEN8.1'!$AC$3:$AN$135,10,FALSE),0)</f>
        <v>0</v>
      </c>
      <c r="AV50" s="91">
        <f>IFERROR(VLOOKUP($B50,'[1]ACT DEN8.1'!$AC$3:$AN$135,11,FALSE),0)</f>
        <v>0</v>
      </c>
      <c r="AW50" s="82"/>
      <c r="AX50" s="82"/>
      <c r="AY50" s="5">
        <f t="shared" si="5"/>
        <v>0</v>
      </c>
    </row>
    <row r="51" spans="1:51" s="58" customFormat="1" ht="15" thickBot="1" x14ac:dyDescent="0.25">
      <c r="A51" s="1" t="s">
        <v>88</v>
      </c>
      <c r="B51" s="165" t="s">
        <v>77</v>
      </c>
      <c r="C51" s="56"/>
      <c r="D51" s="83"/>
      <c r="E51" s="91">
        <f>IFERROR(VLOOKUP($B51,'[1]NUM8.1'!$H$3:$S$175,2,FALSE),0)</f>
        <v>1</v>
      </c>
      <c r="F51" s="91">
        <f>IFERROR(VLOOKUP($B51,'[1]NUM8.1'!$H$3:$S$175,3,FALSE),0)</f>
        <v>0</v>
      </c>
      <c r="G51" s="91">
        <f>IFERROR(VLOOKUP($B51,'[1]NUM8.1'!$H$3:$S$175,4,FALSE),0)</f>
        <v>0</v>
      </c>
      <c r="H51" s="91">
        <f>IFERROR(VLOOKUP($B51,'[1]NUM8.1'!$H$3:$S$175,5,FALSE),0)</f>
        <v>3</v>
      </c>
      <c r="I51" s="91">
        <f>IFERROR(VLOOKUP($B51,'[1]NUM8.1'!$H$3:$S$175,6,FALSE),0)</f>
        <v>2</v>
      </c>
      <c r="J51" s="91">
        <f>IFERROR(VLOOKUP($B51,'[1]NUM8.1'!$H$3:$S$175,7,FALSE),0)</f>
        <v>5</v>
      </c>
      <c r="K51" s="91">
        <f>IFERROR(VLOOKUP($B51,'[1]NUM8.1'!$H$3:$S$175,8,FALSE),0)</f>
        <v>2</v>
      </c>
      <c r="L51" s="91">
        <f>IFERROR(VLOOKUP($B51,'[1]NUM8.1'!$H$3:$S$175,9,FALSE),0)</f>
        <v>3</v>
      </c>
      <c r="M51" s="91">
        <f>IFERROR(VLOOKUP($B51,'[1]NUM8.1'!$H$3:$S$175,10,FALSE),0)</f>
        <v>3</v>
      </c>
      <c r="N51" s="91">
        <f>IFERROR(VLOOKUP($B51,'[1]NUM8.1'!$H$3:$S$175,11,FALSE),0)</f>
        <v>0</v>
      </c>
      <c r="O51" s="77"/>
      <c r="P51" s="81"/>
      <c r="Q51" s="5">
        <f t="shared" si="51"/>
        <v>19</v>
      </c>
      <c r="R51" s="3"/>
      <c r="S51" s="13">
        <f>IFERROR(VLOOKUP($B51,'[2]DEN8.1'!$H$3:$J$159,2,FALSE),0)</f>
        <v>18</v>
      </c>
      <c r="T51" s="43">
        <f>+S51+(Z51+AA51+AB51+AC51)-(AM51+AN51+AO51+AP51)</f>
        <v>19</v>
      </c>
      <c r="U51" s="13">
        <f>IFERROR(VLOOKUP($B51,'[1]DEN8.1'!$H$3:$J$175,2,FALSE),0)</f>
        <v>20</v>
      </c>
      <c r="V51" s="54">
        <f t="shared" si="2"/>
        <v>20</v>
      </c>
      <c r="W51" s="54">
        <f t="shared" si="3"/>
        <v>20</v>
      </c>
      <c r="X51" s="5"/>
      <c r="Y51" s="7"/>
      <c r="Z51" s="91">
        <f>IFERROR(VLOOKUP($B51,'[1]ACT DEN8.1'!$H$3:$S$162,2,FALSE),0)</f>
        <v>0</v>
      </c>
      <c r="AA51" s="91">
        <f>IFERROR(VLOOKUP($B51,'[1]ACT DEN8.1'!$H$3:$S$162,3,FALSE),0)</f>
        <v>0</v>
      </c>
      <c r="AB51" s="91">
        <f>IFERROR(VLOOKUP($B51,'[1]ACT DEN8.1'!$H$3:$S$162,4,FALSE),0)</f>
        <v>0</v>
      </c>
      <c r="AC51" s="91">
        <f>IFERROR(VLOOKUP($B51,'[1]ACT DEN8.1'!$H$3:$S$162,5,FALSE),0)</f>
        <v>1</v>
      </c>
      <c r="AD51" s="91">
        <f>IFERROR(VLOOKUP($B51,'[1]ACT DEN8.1'!$H$3:$S$162,6,FALSE),0)</f>
        <v>0</v>
      </c>
      <c r="AE51" s="91">
        <f>IFERROR(VLOOKUP($B51,'[1]ACT DEN8.1'!$H$3:$S$162,7,FALSE),0)</f>
        <v>1</v>
      </c>
      <c r="AF51" s="91">
        <f>IFERROR(VLOOKUP($B51,'[1]ACT DEN8.1'!$H$3:$S$162,8,FALSE),0)</f>
        <v>0</v>
      </c>
      <c r="AG51" s="91">
        <f>IFERROR(VLOOKUP($B51,'[1]ACT DEN8.1'!$H$3:$S$162,9,FALSE),0)</f>
        <v>0</v>
      </c>
      <c r="AH51" s="91">
        <f>IFERROR(VLOOKUP($B51,'[1]ACT DEN8.1'!$H$3:$S$162,10,FALSE),0)</f>
        <v>0</v>
      </c>
      <c r="AI51" s="91">
        <f>IFERROR(VLOOKUP($B51,'[1]ACT DEN8.1'!$H$3:$S$162,11,FALSE),0)</f>
        <v>0</v>
      </c>
      <c r="AJ51" s="81"/>
      <c r="AK51" s="81"/>
      <c r="AL51" s="5">
        <f t="shared" si="20"/>
        <v>2</v>
      </c>
      <c r="AM51" s="91">
        <f>IFERROR(VLOOKUP($B51,'[1]ACT DEN8.1'!$AC$3:$AN$135,2,FALSE),0)</f>
        <v>0</v>
      </c>
      <c r="AN51" s="91">
        <f>IFERROR(VLOOKUP($B51,'[1]ACT DEN8.1'!$AC$3:$AN$135,3,FALSE),0)</f>
        <v>0</v>
      </c>
      <c r="AO51" s="91">
        <f>IFERROR(VLOOKUP($B51,'[1]ACT DEN8.1'!$AC$3:$AN$135,4,FALSE),0)</f>
        <v>0</v>
      </c>
      <c r="AP51" s="91">
        <f>IFERROR(VLOOKUP($B51,'[1]ACT DEN8.1'!$AC$3:$AN$135,5,FALSE),0)</f>
        <v>0</v>
      </c>
      <c r="AQ51" s="91">
        <f>IFERROR(VLOOKUP($B51,'[1]ACT DEN8.1'!$AC$3:$AN$135,6,FALSE),0)</f>
        <v>0</v>
      </c>
      <c r="AR51" s="91">
        <f>IFERROR(VLOOKUP($B51,'[1]ACT DEN8.1'!$AC$3:$AN$135,7,FALSE),0)</f>
        <v>0</v>
      </c>
      <c r="AS51" s="91">
        <f>IFERROR(VLOOKUP($B51,'[1]ACT DEN8.1'!$AC$3:$AN$135,8,FALSE),0)</f>
        <v>0</v>
      </c>
      <c r="AT51" s="91">
        <f>IFERROR(VLOOKUP($B51,'[1]ACT DEN8.1'!$AC$3:$AN$135,9,FALSE),0)</f>
        <v>0</v>
      </c>
      <c r="AU51" s="91">
        <f>IFERROR(VLOOKUP($B51,'[1]ACT DEN8.1'!$AC$3:$AN$135,10,FALSE),0)</f>
        <v>0</v>
      </c>
      <c r="AV51" s="91">
        <f>IFERROR(VLOOKUP($B51,'[1]ACT DEN8.1'!$AC$3:$AN$135,11,FALSE),0)</f>
        <v>0</v>
      </c>
      <c r="AW51" s="84"/>
      <c r="AX51" s="84"/>
      <c r="AY51" s="5">
        <f t="shared" si="5"/>
        <v>0</v>
      </c>
    </row>
    <row r="52" spans="1:51" s="58" customFormat="1" ht="15" thickBot="1" x14ac:dyDescent="0.25">
      <c r="A52" s="1" t="s">
        <v>88</v>
      </c>
      <c r="B52" s="165" t="s">
        <v>78</v>
      </c>
      <c r="C52" s="56"/>
      <c r="D52" s="83"/>
      <c r="E52" s="91">
        <f>IFERROR(VLOOKUP($B52,'[1]NUM8.1'!$H$3:$S$175,2,FALSE),0)</f>
        <v>2</v>
      </c>
      <c r="F52" s="91">
        <f>IFERROR(VLOOKUP($B52,'[1]NUM8.1'!$H$3:$S$175,3,FALSE),0)</f>
        <v>1</v>
      </c>
      <c r="G52" s="91">
        <f>IFERROR(VLOOKUP($B52,'[1]NUM8.1'!$H$3:$S$175,4,FALSE),0)</f>
        <v>4</v>
      </c>
      <c r="H52" s="91">
        <f>IFERROR(VLOOKUP($B52,'[1]NUM8.1'!$H$3:$S$175,5,FALSE),0)</f>
        <v>4</v>
      </c>
      <c r="I52" s="91">
        <f>IFERROR(VLOOKUP($B52,'[1]NUM8.1'!$H$3:$S$175,6,FALSE),0)</f>
        <v>1</v>
      </c>
      <c r="J52" s="91">
        <f>IFERROR(VLOOKUP($B52,'[1]NUM8.1'!$H$3:$S$175,7,FALSE),0)</f>
        <v>1</v>
      </c>
      <c r="K52" s="91">
        <f>IFERROR(VLOOKUP($B52,'[1]NUM8.1'!$H$3:$S$175,8,FALSE),0)</f>
        <v>5</v>
      </c>
      <c r="L52" s="91">
        <f>IFERROR(VLOOKUP($B52,'[1]NUM8.1'!$H$3:$S$175,9,FALSE),0)</f>
        <v>1</v>
      </c>
      <c r="M52" s="91">
        <f>IFERROR(VLOOKUP($B52,'[1]NUM8.1'!$H$3:$S$175,10,FALSE),0)</f>
        <v>0</v>
      </c>
      <c r="N52" s="91">
        <f>IFERROR(VLOOKUP($B52,'[1]NUM8.1'!$H$3:$S$175,11,FALSE),0)</f>
        <v>0</v>
      </c>
      <c r="O52" s="77"/>
      <c r="P52" s="81"/>
      <c r="Q52" s="5">
        <f t="shared" si="51"/>
        <v>19</v>
      </c>
      <c r="R52" s="3"/>
      <c r="S52" s="13">
        <f>IFERROR(VLOOKUP($B52,'[2]DEN8.1'!$H$3:$J$159,2,FALSE),0)</f>
        <v>17</v>
      </c>
      <c r="T52" s="43">
        <f t="shared" ref="T52:T58" si="52">+S52+(Z52+AA52+AB52+AC52)-(AM52+AN52+AO52+AP52)</f>
        <v>18</v>
      </c>
      <c r="U52" s="13">
        <f>IFERROR(VLOOKUP($B52,'[1]DEN8.1'!$H$3:$J$175,2,FALSE),0)</f>
        <v>7</v>
      </c>
      <c r="V52" s="54">
        <f t="shared" si="2"/>
        <v>7</v>
      </c>
      <c r="W52" s="54">
        <f t="shared" si="3"/>
        <v>7</v>
      </c>
      <c r="X52" s="5"/>
      <c r="Y52" s="7"/>
      <c r="Z52" s="91">
        <f>IFERROR(VLOOKUP($B52,'[1]ACT DEN8.1'!$H$3:$S$162,2,FALSE),0)</f>
        <v>0</v>
      </c>
      <c r="AA52" s="91">
        <f>IFERROR(VLOOKUP($B52,'[1]ACT DEN8.1'!$H$3:$S$162,3,FALSE),0)</f>
        <v>1</v>
      </c>
      <c r="AB52" s="91">
        <f>IFERROR(VLOOKUP($B52,'[1]ACT DEN8.1'!$H$3:$S$162,4,FALSE),0)</f>
        <v>0</v>
      </c>
      <c r="AC52" s="91">
        <f>IFERROR(VLOOKUP($B52,'[1]ACT DEN8.1'!$H$3:$S$162,5,FALSE),0)</f>
        <v>0</v>
      </c>
      <c r="AD52" s="91">
        <f>IFERROR(VLOOKUP($B52,'[1]ACT DEN8.1'!$H$3:$S$162,6,FALSE),0)</f>
        <v>0</v>
      </c>
      <c r="AE52" s="91">
        <f>IFERROR(VLOOKUP($B52,'[1]ACT DEN8.1'!$H$3:$S$162,7,FALSE),0)</f>
        <v>0</v>
      </c>
      <c r="AF52" s="91">
        <f>IFERROR(VLOOKUP($B52,'[1]ACT DEN8.1'!$H$3:$S$162,8,FALSE),0)</f>
        <v>0</v>
      </c>
      <c r="AG52" s="91">
        <f>IFERROR(VLOOKUP($B52,'[1]ACT DEN8.1'!$H$3:$S$162,9,FALSE),0)</f>
        <v>0</v>
      </c>
      <c r="AH52" s="91">
        <f>IFERROR(VLOOKUP($B52,'[1]ACT DEN8.1'!$H$3:$S$162,10,FALSE),0)</f>
        <v>0</v>
      </c>
      <c r="AI52" s="91">
        <f>IFERROR(VLOOKUP($B52,'[1]ACT DEN8.1'!$H$3:$S$162,11,FALSE),0)</f>
        <v>0</v>
      </c>
      <c r="AJ52" s="81"/>
      <c r="AK52" s="81"/>
      <c r="AL52" s="5">
        <f t="shared" si="20"/>
        <v>1</v>
      </c>
      <c r="AM52" s="91">
        <f>IFERROR(VLOOKUP($B52,'[1]ACT DEN8.1'!$AC$3:$AN$135,2,FALSE),0)</f>
        <v>0</v>
      </c>
      <c r="AN52" s="91">
        <f>IFERROR(VLOOKUP($B52,'[1]ACT DEN8.1'!$AC$3:$AN$135,3,FALSE),0)</f>
        <v>0</v>
      </c>
      <c r="AO52" s="91">
        <f>IFERROR(VLOOKUP($B52,'[1]ACT DEN8.1'!$AC$3:$AN$135,4,FALSE),0)</f>
        <v>0</v>
      </c>
      <c r="AP52" s="91">
        <f>IFERROR(VLOOKUP($B52,'[1]ACT DEN8.1'!$AC$3:$AN$135,5,FALSE),0)</f>
        <v>0</v>
      </c>
      <c r="AQ52" s="91">
        <f>IFERROR(VLOOKUP($B52,'[1]ACT DEN8.1'!$AC$3:$AN$135,6,FALSE),0)</f>
        <v>0</v>
      </c>
      <c r="AR52" s="91">
        <f>IFERROR(VLOOKUP($B52,'[1]ACT DEN8.1'!$AC$3:$AN$135,7,FALSE),0)</f>
        <v>0</v>
      </c>
      <c r="AS52" s="91">
        <f>IFERROR(VLOOKUP($B52,'[1]ACT DEN8.1'!$AC$3:$AN$135,8,FALSE),0)</f>
        <v>0</v>
      </c>
      <c r="AT52" s="91">
        <f>IFERROR(VLOOKUP($B52,'[1]ACT DEN8.1'!$AC$3:$AN$135,9,FALSE),0)</f>
        <v>0</v>
      </c>
      <c r="AU52" s="91">
        <f>IFERROR(VLOOKUP($B52,'[1]ACT DEN8.1'!$AC$3:$AN$135,10,FALSE),0)</f>
        <v>0</v>
      </c>
      <c r="AV52" s="91">
        <f>IFERROR(VLOOKUP($B52,'[1]ACT DEN8.1'!$AC$3:$AN$135,11,FALSE),0)</f>
        <v>0</v>
      </c>
      <c r="AW52" s="82"/>
      <c r="AX52" s="82"/>
      <c r="AY52" s="5">
        <f>SUM(AM52:AX52)</f>
        <v>0</v>
      </c>
    </row>
    <row r="53" spans="1:51" s="58" customFormat="1" ht="15" thickBot="1" x14ac:dyDescent="0.25">
      <c r="A53" s="1" t="s">
        <v>88</v>
      </c>
      <c r="B53" s="165" t="s">
        <v>79</v>
      </c>
      <c r="C53" s="56"/>
      <c r="D53" s="83"/>
      <c r="E53" s="91">
        <f>IFERROR(VLOOKUP($B53,'[1]NUM8.1'!$H$3:$S$175,2,FALSE),0)</f>
        <v>0</v>
      </c>
      <c r="F53" s="91">
        <f>IFERROR(VLOOKUP($B53,'[1]NUM8.1'!$H$3:$S$175,3,FALSE),0)</f>
        <v>0</v>
      </c>
      <c r="G53" s="91">
        <f>IFERROR(VLOOKUP($B53,'[1]NUM8.1'!$H$3:$S$175,4,FALSE),0)</f>
        <v>0</v>
      </c>
      <c r="H53" s="91">
        <f>IFERROR(VLOOKUP($B53,'[1]NUM8.1'!$H$3:$S$175,5,FALSE),0)</f>
        <v>0</v>
      </c>
      <c r="I53" s="91">
        <f>IFERROR(VLOOKUP($B53,'[1]NUM8.1'!$H$3:$S$175,6,FALSE),0)</f>
        <v>0</v>
      </c>
      <c r="J53" s="91">
        <f>IFERROR(VLOOKUP($B53,'[1]NUM8.1'!$H$3:$S$175,7,FALSE),0)</f>
        <v>0</v>
      </c>
      <c r="K53" s="91">
        <f>IFERROR(VLOOKUP($B53,'[1]NUM8.1'!$H$3:$S$175,8,FALSE),0)</f>
        <v>0</v>
      </c>
      <c r="L53" s="91">
        <f>IFERROR(VLOOKUP($B53,'[1]NUM8.1'!$H$3:$S$175,9,FALSE),0)</f>
        <v>0</v>
      </c>
      <c r="M53" s="91">
        <f>IFERROR(VLOOKUP($B53,'[1]NUM8.1'!$H$3:$S$175,10,FALSE),0)</f>
        <v>3</v>
      </c>
      <c r="N53" s="91">
        <f>IFERROR(VLOOKUP($B53,'[1]NUM8.1'!$H$3:$S$175,11,FALSE),0)</f>
        <v>0</v>
      </c>
      <c r="O53" s="77"/>
      <c r="P53" s="81"/>
      <c r="Q53" s="5">
        <f t="shared" si="51"/>
        <v>3</v>
      </c>
      <c r="R53" s="3"/>
      <c r="S53" s="13">
        <f>IFERROR(VLOOKUP($B53,'[2]DEN8.1'!$H$3:$J$159,2,FALSE),0)</f>
        <v>2</v>
      </c>
      <c r="T53" s="43">
        <f>+S53+(Z53+AA53+AB53+AC53)-(AM53+AN53+AO53+AP53)</f>
        <v>2</v>
      </c>
      <c r="U53" s="13">
        <f>IFERROR(VLOOKUP($B53,'[1]DEN8.1'!$H$3:$J$175,2,FALSE),0)</f>
        <v>4</v>
      </c>
      <c r="V53" s="54">
        <f t="shared" si="2"/>
        <v>4</v>
      </c>
      <c r="W53" s="54">
        <f t="shared" si="3"/>
        <v>4</v>
      </c>
      <c r="X53" s="5"/>
      <c r="Y53" s="7"/>
      <c r="Z53" s="91">
        <f>IFERROR(VLOOKUP($B53,'[1]ACT DEN8.1'!$H$3:$S$162,2,FALSE),0)</f>
        <v>0</v>
      </c>
      <c r="AA53" s="91">
        <f>IFERROR(VLOOKUP($B53,'[1]ACT DEN8.1'!$H$3:$S$162,3,FALSE),0)</f>
        <v>0</v>
      </c>
      <c r="AB53" s="91">
        <f>IFERROR(VLOOKUP($B53,'[1]ACT DEN8.1'!$H$3:$S$162,4,FALSE),0)</f>
        <v>0</v>
      </c>
      <c r="AC53" s="91">
        <f>IFERROR(VLOOKUP($B53,'[1]ACT DEN8.1'!$H$3:$S$162,5,FALSE),0)</f>
        <v>0</v>
      </c>
      <c r="AD53" s="91">
        <f>IFERROR(VLOOKUP($B53,'[1]ACT DEN8.1'!$H$3:$S$162,6,FALSE),0)</f>
        <v>0</v>
      </c>
      <c r="AE53" s="91">
        <f>IFERROR(VLOOKUP($B53,'[1]ACT DEN8.1'!$H$3:$S$162,7,FALSE),0)</f>
        <v>0</v>
      </c>
      <c r="AF53" s="91">
        <f>IFERROR(VLOOKUP($B53,'[1]ACT DEN8.1'!$H$3:$S$162,8,FALSE),0)</f>
        <v>0</v>
      </c>
      <c r="AG53" s="91">
        <f>IFERROR(VLOOKUP($B53,'[1]ACT DEN8.1'!$H$3:$S$162,9,FALSE),0)</f>
        <v>0</v>
      </c>
      <c r="AH53" s="91">
        <f>IFERROR(VLOOKUP($B53,'[1]ACT DEN8.1'!$H$3:$S$162,10,FALSE),0)</f>
        <v>0</v>
      </c>
      <c r="AI53" s="91">
        <f>IFERROR(VLOOKUP($B53,'[1]ACT DEN8.1'!$H$3:$S$162,11,FALSE),0)</f>
        <v>0</v>
      </c>
      <c r="AJ53" s="81"/>
      <c r="AK53" s="81"/>
      <c r="AL53" s="5">
        <f t="shared" si="20"/>
        <v>0</v>
      </c>
      <c r="AM53" s="91">
        <f>IFERROR(VLOOKUP($B53,'[1]ACT DEN8.1'!$AC$3:$AN$135,2,FALSE),0)</f>
        <v>0</v>
      </c>
      <c r="AN53" s="91">
        <f>IFERROR(VLOOKUP($B53,'[1]ACT DEN8.1'!$AC$3:$AN$135,3,FALSE),0)</f>
        <v>0</v>
      </c>
      <c r="AO53" s="91">
        <f>IFERROR(VLOOKUP($B53,'[1]ACT DEN8.1'!$AC$3:$AN$135,4,FALSE),0)</f>
        <v>0</v>
      </c>
      <c r="AP53" s="91">
        <f>IFERROR(VLOOKUP($B53,'[1]ACT DEN8.1'!$AC$3:$AN$135,5,FALSE),0)</f>
        <v>0</v>
      </c>
      <c r="AQ53" s="91">
        <f>IFERROR(VLOOKUP($B53,'[1]ACT DEN8.1'!$AC$3:$AN$135,6,FALSE),0)</f>
        <v>0</v>
      </c>
      <c r="AR53" s="91">
        <f>IFERROR(VLOOKUP($B53,'[1]ACT DEN8.1'!$AC$3:$AN$135,7,FALSE),0)</f>
        <v>0</v>
      </c>
      <c r="AS53" s="91">
        <f>IFERROR(VLOOKUP($B53,'[1]ACT DEN8.1'!$AC$3:$AN$135,8,FALSE),0)</f>
        <v>0</v>
      </c>
      <c r="AT53" s="91">
        <f>IFERROR(VLOOKUP($B53,'[1]ACT DEN8.1'!$AC$3:$AN$135,9,FALSE),0)</f>
        <v>0</v>
      </c>
      <c r="AU53" s="91">
        <f>IFERROR(VLOOKUP($B53,'[1]ACT DEN8.1'!$AC$3:$AN$135,10,FALSE),0)</f>
        <v>0</v>
      </c>
      <c r="AV53" s="91">
        <f>IFERROR(VLOOKUP($B53,'[1]ACT DEN8.1'!$AC$3:$AN$135,11,FALSE),0)</f>
        <v>0</v>
      </c>
      <c r="AW53" s="84"/>
      <c r="AX53" s="84"/>
      <c r="AY53" s="5">
        <f t="shared" si="5"/>
        <v>0</v>
      </c>
    </row>
    <row r="54" spans="1:51" s="58" customFormat="1" ht="15" thickBot="1" x14ac:dyDescent="0.25">
      <c r="A54" s="1" t="s">
        <v>88</v>
      </c>
      <c r="B54" s="165" t="s">
        <v>80</v>
      </c>
      <c r="C54" s="56"/>
      <c r="D54" s="83"/>
      <c r="E54" s="91">
        <f>IFERROR(VLOOKUP($B54,'[1]NUM8.1'!$H$3:$S$175,2,FALSE),0)</f>
        <v>1</v>
      </c>
      <c r="F54" s="91">
        <f>IFERROR(VLOOKUP($B54,'[1]NUM8.1'!$H$3:$S$175,3,FALSE),0)</f>
        <v>0</v>
      </c>
      <c r="G54" s="91">
        <f>IFERROR(VLOOKUP($B54,'[1]NUM8.1'!$H$3:$S$175,4,FALSE),0)</f>
        <v>8</v>
      </c>
      <c r="H54" s="91">
        <f>IFERROR(VLOOKUP($B54,'[1]NUM8.1'!$H$3:$S$175,5,FALSE),0)</f>
        <v>3</v>
      </c>
      <c r="I54" s="91">
        <f>IFERROR(VLOOKUP($B54,'[1]NUM8.1'!$H$3:$S$175,6,FALSE),0)</f>
        <v>0</v>
      </c>
      <c r="J54" s="91">
        <f>IFERROR(VLOOKUP($B54,'[1]NUM8.1'!$H$3:$S$175,7,FALSE),0)</f>
        <v>0</v>
      </c>
      <c r="K54" s="91">
        <f>IFERROR(VLOOKUP($B54,'[1]NUM8.1'!$H$3:$S$175,8,FALSE),0)</f>
        <v>0</v>
      </c>
      <c r="L54" s="91">
        <f>IFERROR(VLOOKUP($B54,'[1]NUM8.1'!$H$3:$S$175,9,FALSE),0)</f>
        <v>6</v>
      </c>
      <c r="M54" s="91">
        <f>IFERROR(VLOOKUP($B54,'[1]NUM8.1'!$H$3:$S$175,10,FALSE),0)</f>
        <v>1</v>
      </c>
      <c r="N54" s="91">
        <f>IFERROR(VLOOKUP($B54,'[1]NUM8.1'!$H$3:$S$175,11,FALSE),0)</f>
        <v>3</v>
      </c>
      <c r="O54" s="77"/>
      <c r="P54" s="81"/>
      <c r="Q54" s="5">
        <f t="shared" si="51"/>
        <v>22</v>
      </c>
      <c r="R54" s="3"/>
      <c r="S54" s="13">
        <f>IFERROR(VLOOKUP($B54,'[2]DEN8.1'!$H$3:$J$159,2,FALSE),0)</f>
        <v>9</v>
      </c>
      <c r="T54" s="43">
        <f>+S54+(Z54+AA54+AB54+AC54)-(AM54+AN54+AO54+AP54)</f>
        <v>9</v>
      </c>
      <c r="U54" s="13">
        <f>IFERROR(VLOOKUP($B54,'[1]DEN8.1'!$H$3:$J$175,2,FALSE),0)</f>
        <v>10</v>
      </c>
      <c r="V54" s="54">
        <f t="shared" si="2"/>
        <v>10</v>
      </c>
      <c r="W54" s="54">
        <f t="shared" si="3"/>
        <v>10</v>
      </c>
      <c r="X54" s="5"/>
      <c r="Y54" s="7"/>
      <c r="Z54" s="91">
        <f>IFERROR(VLOOKUP($B54,'[1]ACT DEN8.1'!$H$3:$S$162,2,FALSE),0)</f>
        <v>0</v>
      </c>
      <c r="AA54" s="91">
        <f>IFERROR(VLOOKUP($B54,'[1]ACT DEN8.1'!$H$3:$S$162,3,FALSE),0)</f>
        <v>0</v>
      </c>
      <c r="AB54" s="91">
        <f>IFERROR(VLOOKUP($B54,'[1]ACT DEN8.1'!$H$3:$S$162,4,FALSE),0)</f>
        <v>0</v>
      </c>
      <c r="AC54" s="91">
        <f>IFERROR(VLOOKUP($B54,'[1]ACT DEN8.1'!$H$3:$S$162,5,FALSE),0)</f>
        <v>0</v>
      </c>
      <c r="AD54" s="91">
        <f>IFERROR(VLOOKUP($B54,'[1]ACT DEN8.1'!$H$3:$S$162,6,FALSE),0)</f>
        <v>0</v>
      </c>
      <c r="AE54" s="91">
        <f>IFERROR(VLOOKUP($B54,'[1]ACT DEN8.1'!$H$3:$S$162,7,FALSE),0)</f>
        <v>0</v>
      </c>
      <c r="AF54" s="91">
        <f>IFERROR(VLOOKUP($B54,'[1]ACT DEN8.1'!$H$3:$S$162,8,FALSE),0)</f>
        <v>0</v>
      </c>
      <c r="AG54" s="91">
        <f>IFERROR(VLOOKUP($B54,'[1]ACT DEN8.1'!$H$3:$S$162,9,FALSE),0)</f>
        <v>0</v>
      </c>
      <c r="AH54" s="91">
        <f>IFERROR(VLOOKUP($B54,'[1]ACT DEN8.1'!$H$3:$S$162,10,FALSE),0)</f>
        <v>0</v>
      </c>
      <c r="AI54" s="91">
        <f>IFERROR(VLOOKUP($B54,'[1]ACT DEN8.1'!$H$3:$S$162,11,FALSE),0)</f>
        <v>0</v>
      </c>
      <c r="AJ54" s="81"/>
      <c r="AK54" s="81"/>
      <c r="AL54" s="5">
        <f t="shared" si="20"/>
        <v>0</v>
      </c>
      <c r="AM54" s="91">
        <f>IFERROR(VLOOKUP($B54,'[1]ACT DEN8.1'!$AC$3:$AN$135,2,FALSE),0)</f>
        <v>0</v>
      </c>
      <c r="AN54" s="91">
        <f>IFERROR(VLOOKUP($B54,'[1]ACT DEN8.1'!$AC$3:$AN$135,3,FALSE),0)</f>
        <v>0</v>
      </c>
      <c r="AO54" s="91">
        <f>IFERROR(VLOOKUP($B54,'[1]ACT DEN8.1'!$AC$3:$AN$135,4,FALSE),0)</f>
        <v>0</v>
      </c>
      <c r="AP54" s="91">
        <f>IFERROR(VLOOKUP($B54,'[1]ACT DEN8.1'!$AC$3:$AN$135,5,FALSE),0)</f>
        <v>0</v>
      </c>
      <c r="AQ54" s="91">
        <f>IFERROR(VLOOKUP($B54,'[1]ACT DEN8.1'!$AC$3:$AN$135,6,FALSE),0)</f>
        <v>0</v>
      </c>
      <c r="AR54" s="91">
        <f>IFERROR(VLOOKUP($B54,'[1]ACT DEN8.1'!$AC$3:$AN$135,7,FALSE),0)</f>
        <v>0</v>
      </c>
      <c r="AS54" s="91">
        <f>IFERROR(VLOOKUP($B54,'[1]ACT DEN8.1'!$AC$3:$AN$135,8,FALSE),0)</f>
        <v>0</v>
      </c>
      <c r="AT54" s="91">
        <f>IFERROR(VLOOKUP($B54,'[1]ACT DEN8.1'!$AC$3:$AN$135,9,FALSE),0)</f>
        <v>0</v>
      </c>
      <c r="AU54" s="91">
        <f>IFERROR(VLOOKUP($B54,'[1]ACT DEN8.1'!$AC$3:$AN$135,10,FALSE),0)</f>
        <v>0</v>
      </c>
      <c r="AV54" s="91">
        <f>IFERROR(VLOOKUP($B54,'[1]ACT DEN8.1'!$AC$3:$AN$135,11,FALSE),0)</f>
        <v>0</v>
      </c>
      <c r="AW54" s="82"/>
      <c r="AX54" s="82"/>
      <c r="AY54" s="5">
        <f>SUM(AM54:AX54)</f>
        <v>0</v>
      </c>
    </row>
    <row r="55" spans="1:51" s="58" customFormat="1" ht="15" thickBot="1" x14ac:dyDescent="0.25">
      <c r="A55" s="1" t="s">
        <v>88</v>
      </c>
      <c r="B55" s="165" t="s">
        <v>81</v>
      </c>
      <c r="C55" s="56"/>
      <c r="D55" s="83"/>
      <c r="E55" s="91">
        <f>IFERROR(VLOOKUP($B55,'[1]NUM8.1'!$H$3:$S$175,2,FALSE),0)</f>
        <v>0</v>
      </c>
      <c r="F55" s="91">
        <f>IFERROR(VLOOKUP($B55,'[1]NUM8.1'!$H$3:$S$175,3,FALSE),0)</f>
        <v>0</v>
      </c>
      <c r="G55" s="91">
        <f>IFERROR(VLOOKUP($B55,'[1]NUM8.1'!$H$3:$S$175,4,FALSE),0)</f>
        <v>3</v>
      </c>
      <c r="H55" s="91">
        <f>IFERROR(VLOOKUP($B55,'[1]NUM8.1'!$H$3:$S$175,5,FALSE),0)</f>
        <v>0</v>
      </c>
      <c r="I55" s="91">
        <f>IFERROR(VLOOKUP($B55,'[1]NUM8.1'!$H$3:$S$175,6,FALSE),0)</f>
        <v>11</v>
      </c>
      <c r="J55" s="91">
        <f>IFERROR(VLOOKUP($B55,'[1]NUM8.1'!$H$3:$S$175,7,FALSE),0)</f>
        <v>2</v>
      </c>
      <c r="K55" s="91">
        <f>IFERROR(VLOOKUP($B55,'[1]NUM8.1'!$H$3:$S$175,8,FALSE),0)</f>
        <v>1</v>
      </c>
      <c r="L55" s="91">
        <f>IFERROR(VLOOKUP($B55,'[1]NUM8.1'!$H$3:$S$175,9,FALSE),0)</f>
        <v>2</v>
      </c>
      <c r="M55" s="91">
        <f>IFERROR(VLOOKUP($B55,'[1]NUM8.1'!$H$3:$S$175,10,FALSE),0)</f>
        <v>0</v>
      </c>
      <c r="N55" s="91">
        <f>IFERROR(VLOOKUP($B55,'[1]NUM8.1'!$H$3:$S$175,11,FALSE),0)</f>
        <v>5</v>
      </c>
      <c r="O55" s="77"/>
      <c r="P55" s="81"/>
      <c r="Q55" s="5">
        <f t="shared" si="51"/>
        <v>24</v>
      </c>
      <c r="R55" s="3"/>
      <c r="S55" s="13">
        <f>IFERROR(VLOOKUP($B55,'[2]DEN8.1'!$H$3:$J$159,2,FALSE),0)</f>
        <v>18</v>
      </c>
      <c r="T55" s="43">
        <f>+S55+(Z55+AA55+AB55+AC55)-(AM55+AN55+AO55+AP55)</f>
        <v>18</v>
      </c>
      <c r="U55" s="13">
        <f>IFERROR(VLOOKUP($B55,'[1]DEN8.1'!$H$3:$J$175,2,FALSE),0)</f>
        <v>22</v>
      </c>
      <c r="V55" s="54">
        <f t="shared" si="2"/>
        <v>23</v>
      </c>
      <c r="W55" s="54">
        <f t="shared" si="3"/>
        <v>23</v>
      </c>
      <c r="X55" s="5"/>
      <c r="Y55" s="7"/>
      <c r="Z55" s="91">
        <f>IFERROR(VLOOKUP($B55,'[1]ACT DEN8.1'!$H$3:$S$162,2,FALSE),0)</f>
        <v>0</v>
      </c>
      <c r="AA55" s="91">
        <f>IFERROR(VLOOKUP($B55,'[1]ACT DEN8.1'!$H$3:$S$162,3,FALSE),0)</f>
        <v>0</v>
      </c>
      <c r="AB55" s="91">
        <f>IFERROR(VLOOKUP($B55,'[1]ACT DEN8.1'!$H$3:$S$162,4,FALSE),0)</f>
        <v>0</v>
      </c>
      <c r="AC55" s="91">
        <f>IFERROR(VLOOKUP($B55,'[1]ACT DEN8.1'!$H$3:$S$162,5,FALSE),0)</f>
        <v>0</v>
      </c>
      <c r="AD55" s="91">
        <f>IFERROR(VLOOKUP($B55,'[1]ACT DEN8.1'!$H$3:$S$162,6,FALSE),0)</f>
        <v>1</v>
      </c>
      <c r="AE55" s="91">
        <f>IFERROR(VLOOKUP($B55,'[1]ACT DEN8.1'!$H$3:$S$162,7,FALSE),0)</f>
        <v>1</v>
      </c>
      <c r="AF55" s="91">
        <f>IFERROR(VLOOKUP($B55,'[1]ACT DEN8.1'!$H$3:$S$162,8,FALSE),0)</f>
        <v>1</v>
      </c>
      <c r="AG55" s="91">
        <f>IFERROR(VLOOKUP($B55,'[1]ACT DEN8.1'!$H$3:$S$162,9,FALSE),0)</f>
        <v>0</v>
      </c>
      <c r="AH55" s="91">
        <f>IFERROR(VLOOKUP($B55,'[1]ACT DEN8.1'!$H$3:$S$162,10,FALSE),0)</f>
        <v>0</v>
      </c>
      <c r="AI55" s="91">
        <f>IFERROR(VLOOKUP($B55,'[1]ACT DEN8.1'!$H$3:$S$162,11,FALSE),0)</f>
        <v>0</v>
      </c>
      <c r="AJ55" s="81"/>
      <c r="AK55" s="81"/>
      <c r="AL55" s="5">
        <f t="shared" si="20"/>
        <v>3</v>
      </c>
      <c r="AM55" s="91">
        <f>IFERROR(VLOOKUP($B55,'[1]ACT DEN8.1'!$AC$3:$AN$135,2,FALSE),0)</f>
        <v>0</v>
      </c>
      <c r="AN55" s="91">
        <f>IFERROR(VLOOKUP($B55,'[1]ACT DEN8.1'!$AC$3:$AN$135,3,FALSE),0)</f>
        <v>0</v>
      </c>
      <c r="AO55" s="91">
        <f>IFERROR(VLOOKUP($B55,'[1]ACT DEN8.1'!$AC$3:$AN$135,4,FALSE),0)</f>
        <v>0</v>
      </c>
      <c r="AP55" s="91">
        <f>IFERROR(VLOOKUP($B55,'[1]ACT DEN8.1'!$AC$3:$AN$135,5,FALSE),0)</f>
        <v>0</v>
      </c>
      <c r="AQ55" s="91">
        <f>IFERROR(VLOOKUP($B55,'[1]ACT DEN8.1'!$AC$3:$AN$135,6,FALSE),0)</f>
        <v>0</v>
      </c>
      <c r="AR55" s="91">
        <f>IFERROR(VLOOKUP($B55,'[1]ACT DEN8.1'!$AC$3:$AN$135,7,FALSE),0)</f>
        <v>0</v>
      </c>
      <c r="AS55" s="91">
        <f>IFERROR(VLOOKUP($B55,'[1]ACT DEN8.1'!$AC$3:$AN$135,8,FALSE),0)</f>
        <v>0</v>
      </c>
      <c r="AT55" s="91">
        <f>IFERROR(VLOOKUP($B55,'[1]ACT DEN8.1'!$AC$3:$AN$135,9,FALSE),0)</f>
        <v>0</v>
      </c>
      <c r="AU55" s="91">
        <f>IFERROR(VLOOKUP($B55,'[1]ACT DEN8.1'!$AC$3:$AN$135,10,FALSE),0)</f>
        <v>0</v>
      </c>
      <c r="AV55" s="91">
        <f>IFERROR(VLOOKUP($B55,'[1]ACT DEN8.1'!$AC$3:$AN$135,11,FALSE),0)</f>
        <v>0</v>
      </c>
      <c r="AW55" s="82"/>
      <c r="AX55" s="82"/>
      <c r="AY55" s="5">
        <f t="shared" si="5"/>
        <v>0</v>
      </c>
    </row>
    <row r="56" spans="1:51" s="58" customFormat="1" ht="15" thickBot="1" x14ac:dyDescent="0.25">
      <c r="A56" s="1" t="s">
        <v>88</v>
      </c>
      <c r="B56" s="165" t="s">
        <v>82</v>
      </c>
      <c r="C56" s="56"/>
      <c r="D56" s="83"/>
      <c r="E56" s="91">
        <f>IFERROR(VLOOKUP($B56,'[1]NUM8.1'!$H$3:$S$175,2,FALSE),0)</f>
        <v>0</v>
      </c>
      <c r="F56" s="91">
        <f>IFERROR(VLOOKUP($B56,'[1]NUM8.1'!$H$3:$S$175,3,FALSE),0)</f>
        <v>0</v>
      </c>
      <c r="G56" s="91">
        <f>IFERROR(VLOOKUP($B56,'[1]NUM8.1'!$H$3:$S$175,4,FALSE),0)</f>
        <v>0</v>
      </c>
      <c r="H56" s="91">
        <f>IFERROR(VLOOKUP($B56,'[1]NUM8.1'!$H$3:$S$175,5,FALSE),0)</f>
        <v>0</v>
      </c>
      <c r="I56" s="91">
        <f>IFERROR(VLOOKUP($B56,'[1]NUM8.1'!$H$3:$S$175,6,FALSE),0)</f>
        <v>0</v>
      </c>
      <c r="J56" s="91">
        <f>IFERROR(VLOOKUP($B56,'[1]NUM8.1'!$H$3:$S$175,7,FALSE),0)</f>
        <v>0</v>
      </c>
      <c r="K56" s="91">
        <f>IFERROR(VLOOKUP($B56,'[1]NUM8.1'!$H$3:$S$175,8,FALSE),0)</f>
        <v>3</v>
      </c>
      <c r="L56" s="91">
        <f>IFERROR(VLOOKUP($B56,'[1]NUM8.1'!$H$3:$S$175,9,FALSE),0)</f>
        <v>0</v>
      </c>
      <c r="M56" s="91">
        <f>IFERROR(VLOOKUP($B56,'[1]NUM8.1'!$H$3:$S$175,10,FALSE),0)</f>
        <v>0</v>
      </c>
      <c r="N56" s="91">
        <f>IFERROR(VLOOKUP($B56,'[1]NUM8.1'!$H$3:$S$175,11,FALSE),0)</f>
        <v>1</v>
      </c>
      <c r="O56" s="77"/>
      <c r="P56" s="81"/>
      <c r="Q56" s="5">
        <f t="shared" si="51"/>
        <v>4</v>
      </c>
      <c r="R56" s="3"/>
      <c r="S56" s="13">
        <f>IFERROR(VLOOKUP($B56,'[2]DEN8.1'!$H$3:$J$159,2,FALSE),0)</f>
        <v>7</v>
      </c>
      <c r="T56" s="43">
        <f>+S56+(Z56+AA56+AB56+AC56)-(AM56+AN56+AO56+AP56)</f>
        <v>7</v>
      </c>
      <c r="U56" s="13">
        <f>IFERROR(VLOOKUP($B56,'[1]DEN8.1'!$H$3:$J$175,2,FALSE),0)</f>
        <v>5</v>
      </c>
      <c r="V56" s="54">
        <f t="shared" si="2"/>
        <v>5</v>
      </c>
      <c r="W56" s="54">
        <f t="shared" si="3"/>
        <v>5</v>
      </c>
      <c r="X56" s="5"/>
      <c r="Y56" s="7"/>
      <c r="Z56" s="91">
        <f>IFERROR(VLOOKUP($B56,'[1]ACT DEN8.1'!$H$3:$S$162,2,FALSE),0)</f>
        <v>0</v>
      </c>
      <c r="AA56" s="91">
        <f>IFERROR(VLOOKUP($B56,'[1]ACT DEN8.1'!$H$3:$S$162,3,FALSE),0)</f>
        <v>0</v>
      </c>
      <c r="AB56" s="91">
        <f>IFERROR(VLOOKUP($B56,'[1]ACT DEN8.1'!$H$3:$S$162,4,FALSE),0)</f>
        <v>0</v>
      </c>
      <c r="AC56" s="91">
        <f>IFERROR(VLOOKUP($B56,'[1]ACT DEN8.1'!$H$3:$S$162,5,FALSE),0)</f>
        <v>0</v>
      </c>
      <c r="AD56" s="91">
        <f>IFERROR(VLOOKUP($B56,'[1]ACT DEN8.1'!$H$3:$S$162,6,FALSE),0)</f>
        <v>0</v>
      </c>
      <c r="AE56" s="91">
        <f>IFERROR(VLOOKUP($B56,'[1]ACT DEN8.1'!$H$3:$S$162,7,FALSE),0)</f>
        <v>0</v>
      </c>
      <c r="AF56" s="91">
        <f>IFERROR(VLOOKUP($B56,'[1]ACT DEN8.1'!$H$3:$S$162,8,FALSE),0)</f>
        <v>0</v>
      </c>
      <c r="AG56" s="91">
        <f>IFERROR(VLOOKUP($B56,'[1]ACT DEN8.1'!$H$3:$S$162,9,FALSE),0)</f>
        <v>0</v>
      </c>
      <c r="AH56" s="91">
        <f>IFERROR(VLOOKUP($B56,'[1]ACT DEN8.1'!$H$3:$S$162,10,FALSE),0)</f>
        <v>0</v>
      </c>
      <c r="AI56" s="91">
        <f>IFERROR(VLOOKUP($B56,'[1]ACT DEN8.1'!$H$3:$S$162,11,FALSE),0)</f>
        <v>0</v>
      </c>
      <c r="AJ56" s="81"/>
      <c r="AK56" s="81"/>
      <c r="AL56" s="5">
        <f t="shared" si="20"/>
        <v>0</v>
      </c>
      <c r="AM56" s="91">
        <f>IFERROR(VLOOKUP($B56,'[1]ACT DEN8.1'!$AC$3:$AN$135,2,FALSE),0)</f>
        <v>0</v>
      </c>
      <c r="AN56" s="91">
        <f>IFERROR(VLOOKUP($B56,'[1]ACT DEN8.1'!$AC$3:$AN$135,3,FALSE),0)</f>
        <v>0</v>
      </c>
      <c r="AO56" s="91">
        <f>IFERROR(VLOOKUP($B56,'[1]ACT DEN8.1'!$AC$3:$AN$135,4,FALSE),0)</f>
        <v>0</v>
      </c>
      <c r="AP56" s="91">
        <f>IFERROR(VLOOKUP($B56,'[1]ACT DEN8.1'!$AC$3:$AN$135,5,FALSE),0)</f>
        <v>0</v>
      </c>
      <c r="AQ56" s="91">
        <f>IFERROR(VLOOKUP($B56,'[1]ACT DEN8.1'!$AC$3:$AN$135,6,FALSE),0)</f>
        <v>0</v>
      </c>
      <c r="AR56" s="91">
        <f>IFERROR(VLOOKUP($B56,'[1]ACT DEN8.1'!$AC$3:$AN$135,7,FALSE),0)</f>
        <v>0</v>
      </c>
      <c r="AS56" s="91">
        <f>IFERROR(VLOOKUP($B56,'[1]ACT DEN8.1'!$AC$3:$AN$135,8,FALSE),0)</f>
        <v>0</v>
      </c>
      <c r="AT56" s="91">
        <f>IFERROR(VLOOKUP($B56,'[1]ACT DEN8.1'!$AC$3:$AN$135,9,FALSE),0)</f>
        <v>0</v>
      </c>
      <c r="AU56" s="91">
        <f>IFERROR(VLOOKUP($B56,'[1]ACT DEN8.1'!$AC$3:$AN$135,10,FALSE),0)</f>
        <v>0</v>
      </c>
      <c r="AV56" s="91">
        <f>IFERROR(VLOOKUP($B56,'[1]ACT DEN8.1'!$AC$3:$AN$135,11,FALSE),0)</f>
        <v>0</v>
      </c>
      <c r="AW56" s="82"/>
      <c r="AX56" s="82"/>
      <c r="AY56" s="5">
        <f t="shared" si="5"/>
        <v>0</v>
      </c>
    </row>
    <row r="57" spans="1:51" s="58" customFormat="1" ht="15" thickBot="1" x14ac:dyDescent="0.25">
      <c r="A57" s="1" t="s">
        <v>88</v>
      </c>
      <c r="B57" s="165" t="s">
        <v>83</v>
      </c>
      <c r="C57" s="56"/>
      <c r="D57" s="83"/>
      <c r="E57" s="91">
        <f>IFERROR(VLOOKUP($B57,'[1]NUM8.1'!$H$3:$S$175,2,FALSE),0)</f>
        <v>3</v>
      </c>
      <c r="F57" s="91">
        <f>IFERROR(VLOOKUP($B57,'[1]NUM8.1'!$H$3:$S$175,3,FALSE),0)</f>
        <v>0</v>
      </c>
      <c r="G57" s="91">
        <f>IFERROR(VLOOKUP($B57,'[1]NUM8.1'!$H$3:$S$175,4,FALSE),0)</f>
        <v>15</v>
      </c>
      <c r="H57" s="91">
        <f>IFERROR(VLOOKUP($B57,'[1]NUM8.1'!$H$3:$S$175,5,FALSE),0)</f>
        <v>0</v>
      </c>
      <c r="I57" s="91">
        <f>IFERROR(VLOOKUP($B57,'[1]NUM8.1'!$H$3:$S$175,6,FALSE),0)</f>
        <v>0</v>
      </c>
      <c r="J57" s="91">
        <f>IFERROR(VLOOKUP($B57,'[1]NUM8.1'!$H$3:$S$175,7,FALSE),0)</f>
        <v>2</v>
      </c>
      <c r="K57" s="91">
        <f>IFERROR(VLOOKUP($B57,'[1]NUM8.1'!$H$3:$S$175,8,FALSE),0)</f>
        <v>1</v>
      </c>
      <c r="L57" s="91">
        <f>IFERROR(VLOOKUP($B57,'[1]NUM8.1'!$H$3:$S$175,9,FALSE),0)</f>
        <v>1</v>
      </c>
      <c r="M57" s="91">
        <f>IFERROR(VLOOKUP($B57,'[1]NUM8.1'!$H$3:$S$175,10,FALSE),0)</f>
        <v>7</v>
      </c>
      <c r="N57" s="91">
        <f>IFERROR(VLOOKUP($B57,'[1]NUM8.1'!$H$3:$S$175,11,FALSE),0)</f>
        <v>4</v>
      </c>
      <c r="O57" s="77"/>
      <c r="P57" s="81"/>
      <c r="Q57" s="5">
        <f t="shared" si="51"/>
        <v>33</v>
      </c>
      <c r="R57" s="3"/>
      <c r="S57" s="13">
        <f>IFERROR(VLOOKUP($B57,'[2]DEN8.1'!$H$3:$J$159,2,FALSE),0)</f>
        <v>29</v>
      </c>
      <c r="T57" s="43">
        <f>+S57+(Z57+AA57+AB57+AC57)-(AM57+AN57+AO57+AP57)</f>
        <v>30</v>
      </c>
      <c r="U57" s="13">
        <f>IFERROR(VLOOKUP($B57,'[1]DEN8.1'!$H$3:$J$175,2,FALSE),0)</f>
        <v>34</v>
      </c>
      <c r="V57" s="54">
        <f t="shared" si="2"/>
        <v>36</v>
      </c>
      <c r="W57" s="54">
        <f t="shared" si="3"/>
        <v>36</v>
      </c>
      <c r="X57" s="5"/>
      <c r="Y57" s="7"/>
      <c r="Z57" s="91">
        <f>IFERROR(VLOOKUP($B57,'[1]ACT DEN8.1'!$H$3:$S$162,2,FALSE),0)</f>
        <v>0</v>
      </c>
      <c r="AA57" s="91">
        <f>IFERROR(VLOOKUP($B57,'[1]ACT DEN8.1'!$H$3:$S$162,3,FALSE),0)</f>
        <v>0</v>
      </c>
      <c r="AB57" s="91">
        <f>IFERROR(VLOOKUP($B57,'[1]ACT DEN8.1'!$H$3:$S$162,4,FALSE),0)</f>
        <v>1</v>
      </c>
      <c r="AC57" s="91">
        <f>IFERROR(VLOOKUP($B57,'[1]ACT DEN8.1'!$H$3:$S$162,5,FALSE),0)</f>
        <v>0</v>
      </c>
      <c r="AD57" s="91">
        <f>IFERROR(VLOOKUP($B57,'[1]ACT DEN8.1'!$H$3:$S$162,6,FALSE),0)</f>
        <v>3</v>
      </c>
      <c r="AE57" s="91">
        <f>IFERROR(VLOOKUP($B57,'[1]ACT DEN8.1'!$H$3:$S$162,7,FALSE),0)</f>
        <v>0</v>
      </c>
      <c r="AF57" s="91">
        <f>IFERROR(VLOOKUP($B57,'[1]ACT DEN8.1'!$H$3:$S$162,8,FALSE),0)</f>
        <v>2</v>
      </c>
      <c r="AG57" s="91">
        <f>IFERROR(VLOOKUP($B57,'[1]ACT DEN8.1'!$H$3:$S$162,9,FALSE),0)</f>
        <v>0</v>
      </c>
      <c r="AH57" s="91">
        <f>IFERROR(VLOOKUP($B57,'[1]ACT DEN8.1'!$H$3:$S$162,10,FALSE),0)</f>
        <v>0</v>
      </c>
      <c r="AI57" s="91">
        <f>IFERROR(VLOOKUP($B57,'[1]ACT DEN8.1'!$H$3:$S$162,11,FALSE),0)</f>
        <v>0</v>
      </c>
      <c r="AJ57" s="81"/>
      <c r="AK57" s="81"/>
      <c r="AL57" s="5">
        <f t="shared" si="20"/>
        <v>6</v>
      </c>
      <c r="AM57" s="91">
        <f>IFERROR(VLOOKUP($B57,'[1]ACT DEN8.1'!$AC$3:$AN$135,2,FALSE),0)</f>
        <v>0</v>
      </c>
      <c r="AN57" s="91">
        <f>IFERROR(VLOOKUP($B57,'[1]ACT DEN8.1'!$AC$3:$AN$135,3,FALSE),0)</f>
        <v>0</v>
      </c>
      <c r="AO57" s="91">
        <f>IFERROR(VLOOKUP($B57,'[1]ACT DEN8.1'!$AC$3:$AN$135,4,FALSE),0)</f>
        <v>0</v>
      </c>
      <c r="AP57" s="91">
        <f>IFERROR(VLOOKUP($B57,'[1]ACT DEN8.1'!$AC$3:$AN$135,5,FALSE),0)</f>
        <v>0</v>
      </c>
      <c r="AQ57" s="91">
        <f>IFERROR(VLOOKUP($B57,'[1]ACT DEN8.1'!$AC$3:$AN$135,6,FALSE),0)</f>
        <v>0</v>
      </c>
      <c r="AR57" s="91">
        <f>IFERROR(VLOOKUP($B57,'[1]ACT DEN8.1'!$AC$3:$AN$135,7,FALSE),0)</f>
        <v>0</v>
      </c>
      <c r="AS57" s="91">
        <f>IFERROR(VLOOKUP($B57,'[1]ACT DEN8.1'!$AC$3:$AN$135,8,FALSE),0)</f>
        <v>0</v>
      </c>
      <c r="AT57" s="91">
        <f>IFERROR(VLOOKUP($B57,'[1]ACT DEN8.1'!$AC$3:$AN$135,9,FALSE),0)</f>
        <v>0</v>
      </c>
      <c r="AU57" s="91">
        <f>IFERROR(VLOOKUP($B57,'[1]ACT DEN8.1'!$AC$3:$AN$135,10,FALSE),0)</f>
        <v>0</v>
      </c>
      <c r="AV57" s="91">
        <f>IFERROR(VLOOKUP($B57,'[1]ACT DEN8.1'!$AC$3:$AN$135,11,FALSE),0)</f>
        <v>0</v>
      </c>
      <c r="AW57" s="82"/>
      <c r="AX57" s="82"/>
      <c r="AY57" s="5">
        <f t="shared" si="5"/>
        <v>0</v>
      </c>
    </row>
    <row r="58" spans="1:51" s="58" customFormat="1" ht="15" thickBot="1" x14ac:dyDescent="0.25">
      <c r="A58" s="1" t="s">
        <v>88</v>
      </c>
      <c r="B58" s="165" t="s">
        <v>84</v>
      </c>
      <c r="C58" s="56"/>
      <c r="D58" s="83"/>
      <c r="E58" s="91">
        <f>IFERROR(VLOOKUP($B58,'[1]NUM8.1'!$H$3:$S$175,2,FALSE),0)</f>
        <v>2</v>
      </c>
      <c r="F58" s="91">
        <f>IFERROR(VLOOKUP($B58,'[1]NUM8.1'!$H$3:$S$175,3,FALSE),0)</f>
        <v>1</v>
      </c>
      <c r="G58" s="91">
        <f>IFERROR(VLOOKUP($B58,'[1]NUM8.1'!$H$3:$S$175,4,FALSE),0)</f>
        <v>0</v>
      </c>
      <c r="H58" s="91">
        <f>IFERROR(VLOOKUP($B58,'[1]NUM8.1'!$H$3:$S$175,5,FALSE),0)</f>
        <v>1</v>
      </c>
      <c r="I58" s="91">
        <f>IFERROR(VLOOKUP($B58,'[1]NUM8.1'!$H$3:$S$175,6,FALSE),0)</f>
        <v>2</v>
      </c>
      <c r="J58" s="91">
        <f>IFERROR(VLOOKUP($B58,'[1]NUM8.1'!$H$3:$S$175,7,FALSE),0)</f>
        <v>1</v>
      </c>
      <c r="K58" s="91">
        <f>IFERROR(VLOOKUP($B58,'[1]NUM8.1'!$H$3:$S$175,8,FALSE),0)</f>
        <v>2</v>
      </c>
      <c r="L58" s="91">
        <f>IFERROR(VLOOKUP($B58,'[1]NUM8.1'!$H$3:$S$175,9,FALSE),0)</f>
        <v>6</v>
      </c>
      <c r="M58" s="91">
        <f>IFERROR(VLOOKUP($B58,'[1]NUM8.1'!$H$3:$S$175,10,FALSE),0)</f>
        <v>0</v>
      </c>
      <c r="N58" s="91">
        <f>IFERROR(VLOOKUP($B58,'[1]NUM8.1'!$H$3:$S$175,11,FALSE),0)</f>
        <v>0</v>
      </c>
      <c r="O58" s="77"/>
      <c r="P58" s="81"/>
      <c r="Q58" s="5">
        <f t="shared" si="51"/>
        <v>15</v>
      </c>
      <c r="R58" s="3"/>
      <c r="S58" s="13">
        <f>IFERROR(VLOOKUP($B58,'[2]DEN8.1'!$H$3:$J$159,2,FALSE),0)</f>
        <v>10</v>
      </c>
      <c r="T58" s="43">
        <f t="shared" si="52"/>
        <v>10</v>
      </c>
      <c r="U58" s="13">
        <f>IFERROR(VLOOKUP($B58,'[1]DEN8.1'!$H$3:$J$175,2,FALSE),0)</f>
        <v>8</v>
      </c>
      <c r="V58" s="54">
        <f t="shared" si="2"/>
        <v>8</v>
      </c>
      <c r="W58" s="54">
        <f t="shared" si="3"/>
        <v>8</v>
      </c>
      <c r="X58" s="5"/>
      <c r="Y58" s="7"/>
      <c r="Z58" s="91">
        <f>IFERROR(VLOOKUP($B58,'[1]ACT DEN8.1'!$H$3:$S$162,2,FALSE),0)</f>
        <v>0</v>
      </c>
      <c r="AA58" s="91">
        <f>IFERROR(VLOOKUP($B58,'[1]ACT DEN8.1'!$H$3:$S$162,3,FALSE),0)</f>
        <v>0</v>
      </c>
      <c r="AB58" s="91">
        <f>IFERROR(VLOOKUP($B58,'[1]ACT DEN8.1'!$H$3:$S$162,4,FALSE),0)</f>
        <v>0</v>
      </c>
      <c r="AC58" s="91">
        <f>IFERROR(VLOOKUP($B58,'[1]ACT DEN8.1'!$H$3:$S$162,5,FALSE),0)</f>
        <v>0</v>
      </c>
      <c r="AD58" s="91">
        <f>IFERROR(VLOOKUP($B58,'[1]ACT DEN8.1'!$H$3:$S$162,6,FALSE),0)</f>
        <v>0</v>
      </c>
      <c r="AE58" s="91">
        <f>IFERROR(VLOOKUP($B58,'[1]ACT DEN8.1'!$H$3:$S$162,7,FALSE),0)</f>
        <v>0</v>
      </c>
      <c r="AF58" s="91">
        <f>IFERROR(VLOOKUP($B58,'[1]ACT DEN8.1'!$H$3:$S$162,8,FALSE),0)</f>
        <v>0</v>
      </c>
      <c r="AG58" s="91">
        <f>IFERROR(VLOOKUP($B58,'[1]ACT DEN8.1'!$H$3:$S$162,9,FALSE),0)</f>
        <v>0</v>
      </c>
      <c r="AH58" s="91">
        <f>IFERROR(VLOOKUP($B58,'[1]ACT DEN8.1'!$H$3:$S$162,10,FALSE),0)</f>
        <v>0</v>
      </c>
      <c r="AI58" s="91">
        <f>IFERROR(VLOOKUP($B58,'[1]ACT DEN8.1'!$H$3:$S$162,11,FALSE),0)</f>
        <v>0</v>
      </c>
      <c r="AJ58" s="81"/>
      <c r="AK58" s="81"/>
      <c r="AL58" s="5">
        <f t="shared" si="20"/>
        <v>0</v>
      </c>
      <c r="AM58" s="91">
        <f>IFERROR(VLOOKUP($B58,'[1]ACT DEN8.1'!$AC$3:$AN$135,2,FALSE),0)</f>
        <v>0</v>
      </c>
      <c r="AN58" s="91">
        <f>IFERROR(VLOOKUP($B58,'[1]ACT DEN8.1'!$AC$3:$AN$135,3,FALSE),0)</f>
        <v>0</v>
      </c>
      <c r="AO58" s="91">
        <f>IFERROR(VLOOKUP($B58,'[1]ACT DEN8.1'!$AC$3:$AN$135,4,FALSE),0)</f>
        <v>0</v>
      </c>
      <c r="AP58" s="91">
        <f>IFERROR(VLOOKUP($B58,'[1]ACT DEN8.1'!$AC$3:$AN$135,5,FALSE),0)</f>
        <v>0</v>
      </c>
      <c r="AQ58" s="91">
        <f>IFERROR(VLOOKUP($B58,'[1]ACT DEN8.1'!$AC$3:$AN$135,6,FALSE),0)</f>
        <v>0</v>
      </c>
      <c r="AR58" s="91">
        <f>IFERROR(VLOOKUP($B58,'[1]ACT DEN8.1'!$AC$3:$AN$135,7,FALSE),0)</f>
        <v>0</v>
      </c>
      <c r="AS58" s="91">
        <f>IFERROR(VLOOKUP($B58,'[1]ACT DEN8.1'!$AC$3:$AN$135,8,FALSE),0)</f>
        <v>0</v>
      </c>
      <c r="AT58" s="91">
        <f>IFERROR(VLOOKUP($B58,'[1]ACT DEN8.1'!$AC$3:$AN$135,9,FALSE),0)</f>
        <v>0</v>
      </c>
      <c r="AU58" s="91">
        <f>IFERROR(VLOOKUP($B58,'[1]ACT DEN8.1'!$AC$3:$AN$135,10,FALSE),0)</f>
        <v>0</v>
      </c>
      <c r="AV58" s="91">
        <f>IFERROR(VLOOKUP($B58,'[1]ACT DEN8.1'!$AC$3:$AN$135,11,FALSE),0)</f>
        <v>0</v>
      </c>
      <c r="AW58" s="82"/>
      <c r="AX58" s="82"/>
      <c r="AY58" s="5">
        <f t="shared" si="5"/>
        <v>0</v>
      </c>
    </row>
    <row r="59" spans="1:51" s="58" customFormat="1" ht="15" thickBot="1" x14ac:dyDescent="0.25">
      <c r="A59" s="1" t="s">
        <v>88</v>
      </c>
      <c r="B59" s="165" t="s">
        <v>85</v>
      </c>
      <c r="C59" s="56"/>
      <c r="D59" s="83"/>
      <c r="E59" s="91">
        <f>IFERROR(VLOOKUP($B59,'[1]NUM8.1'!$H$3:$S$175,2,FALSE),0)</f>
        <v>2</v>
      </c>
      <c r="F59" s="91">
        <f>IFERROR(VLOOKUP($B59,'[1]NUM8.1'!$H$3:$S$175,3,FALSE),0)</f>
        <v>3</v>
      </c>
      <c r="G59" s="91">
        <f>IFERROR(VLOOKUP($B59,'[1]NUM8.1'!$H$3:$S$175,4,FALSE),0)</f>
        <v>14</v>
      </c>
      <c r="H59" s="91">
        <f>IFERROR(VLOOKUP($B59,'[1]NUM8.1'!$H$3:$S$175,5,FALSE),0)</f>
        <v>9</v>
      </c>
      <c r="I59" s="91">
        <f>IFERROR(VLOOKUP($B59,'[1]NUM8.1'!$H$3:$S$175,6,FALSE),0)</f>
        <v>2</v>
      </c>
      <c r="J59" s="91">
        <f>IFERROR(VLOOKUP($B59,'[1]NUM8.1'!$H$3:$S$175,7,FALSE),0)</f>
        <v>3</v>
      </c>
      <c r="K59" s="91">
        <f>IFERROR(VLOOKUP($B59,'[1]NUM8.1'!$H$3:$S$175,8,FALSE),0)</f>
        <v>3</v>
      </c>
      <c r="L59" s="91">
        <f>IFERROR(VLOOKUP($B59,'[1]NUM8.1'!$H$3:$S$175,9,FALSE),0)</f>
        <v>1</v>
      </c>
      <c r="M59" s="91">
        <f>IFERROR(VLOOKUP($B59,'[1]NUM8.1'!$H$3:$S$175,10,FALSE),0)</f>
        <v>9</v>
      </c>
      <c r="N59" s="91">
        <f>IFERROR(VLOOKUP($B59,'[1]NUM8.1'!$H$3:$S$175,11,FALSE),0)</f>
        <v>16</v>
      </c>
      <c r="O59" s="77"/>
      <c r="P59" s="81"/>
      <c r="Q59" s="5">
        <f>SUM(E59:P59)</f>
        <v>62</v>
      </c>
      <c r="R59" s="3"/>
      <c r="S59" s="13">
        <f>IFERROR(VLOOKUP($B59,'[2]DEN8.1'!$H$3:$J$159,2,FALSE),0)</f>
        <v>35</v>
      </c>
      <c r="T59" s="43">
        <f>+S59+(Z59+AA59+AB59+AC59)-(AM59+AN59+AO59+AP59)</f>
        <v>35</v>
      </c>
      <c r="U59" s="13">
        <f>IFERROR(VLOOKUP($B59,'[1]DEN8.1'!$H$3:$J$175,2,FALSE),0)</f>
        <v>16</v>
      </c>
      <c r="V59" s="54">
        <f t="shared" si="2"/>
        <v>16</v>
      </c>
      <c r="W59" s="54">
        <f t="shared" si="3"/>
        <v>17</v>
      </c>
      <c r="X59" s="5"/>
      <c r="Y59" s="7"/>
      <c r="Z59" s="91">
        <f>IFERROR(VLOOKUP($B59,'[1]ACT DEN8.1'!$H$3:$S$162,2,FALSE),0)</f>
        <v>0</v>
      </c>
      <c r="AA59" s="91">
        <f>IFERROR(VLOOKUP($B59,'[1]ACT DEN8.1'!$H$3:$S$162,3,FALSE),0)</f>
        <v>0</v>
      </c>
      <c r="AB59" s="91">
        <f>IFERROR(VLOOKUP($B59,'[1]ACT DEN8.1'!$H$3:$S$162,4,FALSE),0)</f>
        <v>0</v>
      </c>
      <c r="AC59" s="91">
        <f>IFERROR(VLOOKUP($B59,'[1]ACT DEN8.1'!$H$3:$S$162,5,FALSE),0)</f>
        <v>0</v>
      </c>
      <c r="AD59" s="91">
        <f>IFERROR(VLOOKUP($B59,'[1]ACT DEN8.1'!$H$3:$S$162,6,FALSE),0)</f>
        <v>1</v>
      </c>
      <c r="AE59" s="91">
        <f>IFERROR(VLOOKUP($B59,'[1]ACT DEN8.1'!$H$3:$S$162,7,FALSE),0)</f>
        <v>0</v>
      </c>
      <c r="AF59" s="91">
        <f>IFERROR(VLOOKUP($B59,'[1]ACT DEN8.1'!$H$3:$S$162,8,FALSE),0)</f>
        <v>0</v>
      </c>
      <c r="AG59" s="91">
        <f>IFERROR(VLOOKUP($B59,'[1]ACT DEN8.1'!$H$3:$S$162,9,FALSE),0)</f>
        <v>1</v>
      </c>
      <c r="AH59" s="91">
        <f>IFERROR(VLOOKUP($B59,'[1]ACT DEN8.1'!$H$3:$S$162,10,FALSE),0)</f>
        <v>0</v>
      </c>
      <c r="AI59" s="91">
        <f>IFERROR(VLOOKUP($B59,'[1]ACT DEN8.1'!$H$3:$S$162,11,FALSE),0)</f>
        <v>0</v>
      </c>
      <c r="AJ59" s="81"/>
      <c r="AK59" s="81"/>
      <c r="AL59" s="5">
        <f t="shared" si="20"/>
        <v>2</v>
      </c>
      <c r="AM59" s="91">
        <f>IFERROR(VLOOKUP($B59,'[1]ACT DEN8.1'!$AC$3:$AN$135,2,FALSE),0)</f>
        <v>0</v>
      </c>
      <c r="AN59" s="91">
        <f>IFERROR(VLOOKUP($B59,'[1]ACT DEN8.1'!$AC$3:$AN$135,3,FALSE),0)</f>
        <v>0</v>
      </c>
      <c r="AO59" s="91">
        <f>IFERROR(VLOOKUP($B59,'[1]ACT DEN8.1'!$AC$3:$AN$135,4,FALSE),0)</f>
        <v>0</v>
      </c>
      <c r="AP59" s="91">
        <f>IFERROR(VLOOKUP($B59,'[1]ACT DEN8.1'!$AC$3:$AN$135,5,FALSE),0)</f>
        <v>0</v>
      </c>
      <c r="AQ59" s="91">
        <f>IFERROR(VLOOKUP($B59,'[1]ACT DEN8.1'!$AC$3:$AN$135,6,FALSE),0)</f>
        <v>0</v>
      </c>
      <c r="AR59" s="91">
        <f>IFERROR(VLOOKUP($B59,'[1]ACT DEN8.1'!$AC$3:$AN$135,7,FALSE),0)</f>
        <v>0</v>
      </c>
      <c r="AS59" s="91">
        <f>IFERROR(VLOOKUP($B59,'[1]ACT DEN8.1'!$AC$3:$AN$135,8,FALSE),0)</f>
        <v>0</v>
      </c>
      <c r="AT59" s="91">
        <f>IFERROR(VLOOKUP($B59,'[1]ACT DEN8.1'!$AC$3:$AN$135,9,FALSE),0)</f>
        <v>0</v>
      </c>
      <c r="AU59" s="91">
        <f>IFERROR(VLOOKUP($B59,'[1]ACT DEN8.1'!$AC$3:$AN$135,10,FALSE),0)</f>
        <v>0</v>
      </c>
      <c r="AV59" s="91">
        <f>IFERROR(VLOOKUP($B59,'[1]ACT DEN8.1'!$AC$3:$AN$135,11,FALSE),0)</f>
        <v>0</v>
      </c>
      <c r="AW59" s="82"/>
      <c r="AX59" s="82"/>
      <c r="AY59" s="5">
        <f t="shared" si="5"/>
        <v>0</v>
      </c>
    </row>
    <row r="60" spans="1:51" s="58" customFormat="1" ht="15" thickBot="1" x14ac:dyDescent="0.25">
      <c r="A60" s="1" t="s">
        <v>88</v>
      </c>
      <c r="B60" s="165" t="s">
        <v>86</v>
      </c>
      <c r="C60" s="56"/>
      <c r="D60" s="83"/>
      <c r="E60" s="91">
        <f>IFERROR(VLOOKUP($B60,'[1]NUM8.1'!$H$3:$S$175,2,FALSE),0)</f>
        <v>0</v>
      </c>
      <c r="F60" s="91">
        <f>IFERROR(VLOOKUP($B60,'[1]NUM8.1'!$H$3:$S$175,3,FALSE),0)</f>
        <v>0</v>
      </c>
      <c r="G60" s="91">
        <f>IFERROR(VLOOKUP($B60,'[1]NUM8.1'!$H$3:$S$175,4,FALSE),0)</f>
        <v>1</v>
      </c>
      <c r="H60" s="91">
        <f>IFERROR(VLOOKUP($B60,'[1]NUM8.1'!$H$3:$S$175,5,FALSE),0)</f>
        <v>2</v>
      </c>
      <c r="I60" s="91">
        <f>IFERROR(VLOOKUP($B60,'[1]NUM8.1'!$H$3:$S$175,6,FALSE),0)</f>
        <v>0</v>
      </c>
      <c r="J60" s="91">
        <f>IFERROR(VLOOKUP($B60,'[1]NUM8.1'!$H$3:$S$175,7,FALSE),0)</f>
        <v>0</v>
      </c>
      <c r="K60" s="91">
        <f>IFERROR(VLOOKUP($B60,'[1]NUM8.1'!$H$3:$S$175,8,FALSE),0)</f>
        <v>2</v>
      </c>
      <c r="L60" s="91">
        <f>IFERROR(VLOOKUP($B60,'[1]NUM8.1'!$H$3:$S$175,9,FALSE),0)</f>
        <v>0</v>
      </c>
      <c r="M60" s="91">
        <f>IFERROR(VLOOKUP($B60,'[1]NUM8.1'!$H$3:$S$175,10,FALSE),0)</f>
        <v>2</v>
      </c>
      <c r="N60" s="91">
        <f>IFERROR(VLOOKUP($B60,'[1]NUM8.1'!$H$3:$S$175,11,FALSE),0)</f>
        <v>3</v>
      </c>
      <c r="O60" s="77"/>
      <c r="P60" s="81"/>
      <c r="Q60" s="5">
        <f>SUM(E60:P60)</f>
        <v>10</v>
      </c>
      <c r="R60" s="3"/>
      <c r="S60" s="13">
        <f>IFERROR(VLOOKUP($B60,'[2]DEN8.1'!$H$3:$J$159,2,FALSE),0)</f>
        <v>7</v>
      </c>
      <c r="T60" s="43">
        <f>+S60+(Z60+AA60+AB60+AC60)-(AM60+AN60+AO60+AP60)</f>
        <v>7</v>
      </c>
      <c r="U60" s="13">
        <f>IFERROR(VLOOKUP($B60,'[1]DEN8.1'!$H$3:$J$175,2,FALSE),0)</f>
        <v>8</v>
      </c>
      <c r="V60" s="54">
        <f t="shared" si="2"/>
        <v>8</v>
      </c>
      <c r="W60" s="54">
        <f t="shared" si="3"/>
        <v>8</v>
      </c>
      <c r="X60" s="5"/>
      <c r="Y60" s="7"/>
      <c r="Z60" s="91">
        <f>IFERROR(VLOOKUP($B60,'[1]ACT DEN8.1'!$H$3:$S$162,2,FALSE),0)</f>
        <v>0</v>
      </c>
      <c r="AA60" s="91">
        <f>IFERROR(VLOOKUP($B60,'[1]ACT DEN8.1'!$H$3:$S$162,3,FALSE),0)</f>
        <v>0</v>
      </c>
      <c r="AB60" s="91">
        <f>IFERROR(VLOOKUP($B60,'[1]ACT DEN8.1'!$H$3:$S$162,4,FALSE),0)</f>
        <v>0</v>
      </c>
      <c r="AC60" s="91">
        <f>IFERROR(VLOOKUP($B60,'[1]ACT DEN8.1'!$H$3:$S$162,5,FALSE),0)</f>
        <v>0</v>
      </c>
      <c r="AD60" s="91">
        <f>IFERROR(VLOOKUP($B60,'[1]ACT DEN8.1'!$H$3:$S$162,6,FALSE),0)</f>
        <v>0</v>
      </c>
      <c r="AE60" s="91">
        <f>IFERROR(VLOOKUP($B60,'[1]ACT DEN8.1'!$H$3:$S$162,7,FALSE),0)</f>
        <v>1</v>
      </c>
      <c r="AF60" s="91">
        <f>IFERROR(VLOOKUP($B60,'[1]ACT DEN8.1'!$H$3:$S$162,8,FALSE),0)</f>
        <v>0</v>
      </c>
      <c r="AG60" s="91">
        <f>IFERROR(VLOOKUP($B60,'[1]ACT DEN8.1'!$H$3:$S$162,9,FALSE),0)</f>
        <v>0</v>
      </c>
      <c r="AH60" s="91">
        <f>IFERROR(VLOOKUP($B60,'[1]ACT DEN8.1'!$H$3:$S$162,10,FALSE),0)</f>
        <v>0</v>
      </c>
      <c r="AI60" s="91">
        <f>IFERROR(VLOOKUP($B60,'[1]ACT DEN8.1'!$H$3:$S$162,11,FALSE),0)</f>
        <v>0</v>
      </c>
      <c r="AJ60" s="81"/>
      <c r="AK60" s="81"/>
      <c r="AL60" s="5">
        <f t="shared" si="20"/>
        <v>1</v>
      </c>
      <c r="AM60" s="91">
        <f>IFERROR(VLOOKUP($B60,'[1]ACT DEN8.1'!$AC$3:$AN$135,2,FALSE),0)</f>
        <v>0</v>
      </c>
      <c r="AN60" s="91">
        <f>IFERROR(VLOOKUP($B60,'[1]ACT DEN8.1'!$AC$3:$AN$135,3,FALSE),0)</f>
        <v>0</v>
      </c>
      <c r="AO60" s="91">
        <f>IFERROR(VLOOKUP($B60,'[1]ACT DEN8.1'!$AC$3:$AN$135,4,FALSE),0)</f>
        <v>0</v>
      </c>
      <c r="AP60" s="91">
        <f>IFERROR(VLOOKUP($B60,'[1]ACT DEN8.1'!$AC$3:$AN$135,5,FALSE),0)</f>
        <v>0</v>
      </c>
      <c r="AQ60" s="91">
        <f>IFERROR(VLOOKUP($B60,'[1]ACT DEN8.1'!$AC$3:$AN$135,6,FALSE),0)</f>
        <v>0</v>
      </c>
      <c r="AR60" s="91">
        <f>IFERROR(VLOOKUP($B60,'[1]ACT DEN8.1'!$AC$3:$AN$135,7,FALSE),0)</f>
        <v>0</v>
      </c>
      <c r="AS60" s="91">
        <f>IFERROR(VLOOKUP($B60,'[1]ACT DEN8.1'!$AC$3:$AN$135,8,FALSE),0)</f>
        <v>0</v>
      </c>
      <c r="AT60" s="91">
        <f>IFERROR(VLOOKUP($B60,'[1]ACT DEN8.1'!$AC$3:$AN$135,9,FALSE),0)</f>
        <v>0</v>
      </c>
      <c r="AU60" s="91">
        <f>IFERROR(VLOOKUP($B60,'[1]ACT DEN8.1'!$AC$3:$AN$135,10,FALSE),0)</f>
        <v>0</v>
      </c>
      <c r="AV60" s="91">
        <f>IFERROR(VLOOKUP($B60,'[1]ACT DEN8.1'!$AC$3:$AN$135,11,FALSE),0)</f>
        <v>0</v>
      </c>
      <c r="AW60" s="82"/>
      <c r="AX60" s="82"/>
      <c r="AY60" s="5">
        <f t="shared" si="5"/>
        <v>0</v>
      </c>
    </row>
    <row r="61" spans="1:51" s="58" customFormat="1" ht="15" thickBot="1" x14ac:dyDescent="0.25">
      <c r="A61" s="1" t="s">
        <v>88</v>
      </c>
      <c r="B61" s="165" t="s">
        <v>87</v>
      </c>
      <c r="C61" s="56"/>
      <c r="D61" s="83"/>
      <c r="E61" s="91">
        <f>IFERROR(VLOOKUP($B61,'[1]NUM8.1'!$H$3:$S$175,2,FALSE),0)</f>
        <v>2</v>
      </c>
      <c r="F61" s="91">
        <f>IFERROR(VLOOKUP($B61,'[1]NUM8.1'!$H$3:$S$175,3,FALSE),0)</f>
        <v>0</v>
      </c>
      <c r="G61" s="91">
        <f>IFERROR(VLOOKUP($B61,'[1]NUM8.1'!$H$3:$S$175,4,FALSE),0)</f>
        <v>2</v>
      </c>
      <c r="H61" s="91">
        <f>IFERROR(VLOOKUP($B61,'[1]NUM8.1'!$H$3:$S$175,5,FALSE),0)</f>
        <v>1</v>
      </c>
      <c r="I61" s="91">
        <f>IFERROR(VLOOKUP($B61,'[1]NUM8.1'!$H$3:$S$175,6,FALSE),0)</f>
        <v>10</v>
      </c>
      <c r="J61" s="91">
        <f>IFERROR(VLOOKUP($B61,'[1]NUM8.1'!$H$3:$S$175,7,FALSE),0)</f>
        <v>1</v>
      </c>
      <c r="K61" s="91">
        <f>IFERROR(VLOOKUP($B61,'[1]NUM8.1'!$H$3:$S$175,8,FALSE),0)</f>
        <v>0</v>
      </c>
      <c r="L61" s="91">
        <f>IFERROR(VLOOKUP($B61,'[1]NUM8.1'!$H$3:$S$175,9,FALSE),0)</f>
        <v>0</v>
      </c>
      <c r="M61" s="91">
        <f>IFERROR(VLOOKUP($B61,'[1]NUM8.1'!$H$3:$S$175,10,FALSE),0)</f>
        <v>0</v>
      </c>
      <c r="N61" s="91">
        <f>IFERROR(VLOOKUP($B61,'[1]NUM8.1'!$H$3:$S$175,11,FALSE),0)</f>
        <v>0</v>
      </c>
      <c r="O61" s="77"/>
      <c r="P61" s="81"/>
      <c r="Q61" s="5">
        <f t="shared" si="51"/>
        <v>16</v>
      </c>
      <c r="R61" s="3"/>
      <c r="S61" s="13">
        <f>IFERROR(VLOOKUP($B61,'[2]DEN8.1'!$H$3:$J$159,2,FALSE),0)</f>
        <v>12</v>
      </c>
      <c r="T61" s="43">
        <f>+S61+(Z61+AA61+AB61+AC61)-(AM61+AN61+AO61+AP61)</f>
        <v>12</v>
      </c>
      <c r="U61" s="13">
        <f>IFERROR(VLOOKUP($B61,'[1]DEN8.1'!$H$3:$J$175,2,FALSE),0)</f>
        <v>11</v>
      </c>
      <c r="V61" s="54">
        <f t="shared" si="2"/>
        <v>11</v>
      </c>
      <c r="W61" s="54">
        <f t="shared" si="3"/>
        <v>11</v>
      </c>
      <c r="X61" s="5"/>
      <c r="Y61" s="7"/>
      <c r="Z61" s="91">
        <f>IFERROR(VLOOKUP($B61,'[1]ACT DEN8.1'!$H$3:$S$162,2,FALSE),0)</f>
        <v>0</v>
      </c>
      <c r="AA61" s="91">
        <f>IFERROR(VLOOKUP($B61,'[1]ACT DEN8.1'!$H$3:$S$162,3,FALSE),0)</f>
        <v>0</v>
      </c>
      <c r="AB61" s="91">
        <f>IFERROR(VLOOKUP($B61,'[1]ACT DEN8.1'!$H$3:$S$162,4,FALSE),0)</f>
        <v>0</v>
      </c>
      <c r="AC61" s="91">
        <f>IFERROR(VLOOKUP($B61,'[1]ACT DEN8.1'!$H$3:$S$162,5,FALSE),0)</f>
        <v>0</v>
      </c>
      <c r="AD61" s="91">
        <f>IFERROR(VLOOKUP($B61,'[1]ACT DEN8.1'!$H$3:$S$162,6,FALSE),0)</f>
        <v>0</v>
      </c>
      <c r="AE61" s="91">
        <f>IFERROR(VLOOKUP($B61,'[1]ACT DEN8.1'!$H$3:$S$162,7,FALSE),0)</f>
        <v>0</v>
      </c>
      <c r="AF61" s="91">
        <f>IFERROR(VLOOKUP($B61,'[1]ACT DEN8.1'!$H$3:$S$162,8,FALSE),0)</f>
        <v>0</v>
      </c>
      <c r="AG61" s="91">
        <f>IFERROR(VLOOKUP($B61,'[1]ACT DEN8.1'!$H$3:$S$162,9,FALSE),0)</f>
        <v>0</v>
      </c>
      <c r="AH61" s="91">
        <f>IFERROR(VLOOKUP($B61,'[1]ACT DEN8.1'!$H$3:$S$162,10,FALSE),0)</f>
        <v>0</v>
      </c>
      <c r="AI61" s="91">
        <f>IFERROR(VLOOKUP($B61,'[1]ACT DEN8.1'!$H$3:$S$162,11,FALSE),0)</f>
        <v>0</v>
      </c>
      <c r="AJ61" s="81"/>
      <c r="AK61" s="81"/>
      <c r="AL61" s="5">
        <f t="shared" si="20"/>
        <v>0</v>
      </c>
      <c r="AM61" s="91">
        <f>IFERROR(VLOOKUP($B61,'[1]ACT DEN8.1'!$AC$3:$AN$135,2,FALSE),0)</f>
        <v>0</v>
      </c>
      <c r="AN61" s="91">
        <f>IFERROR(VLOOKUP($B61,'[1]ACT DEN8.1'!$AC$3:$AN$135,3,FALSE),0)</f>
        <v>0</v>
      </c>
      <c r="AO61" s="91">
        <f>IFERROR(VLOOKUP($B61,'[1]ACT DEN8.1'!$AC$3:$AN$135,4,FALSE),0)</f>
        <v>0</v>
      </c>
      <c r="AP61" s="91">
        <f>IFERROR(VLOOKUP($B61,'[1]ACT DEN8.1'!$AC$3:$AN$135,5,FALSE),0)</f>
        <v>0</v>
      </c>
      <c r="AQ61" s="91">
        <f>IFERROR(VLOOKUP($B61,'[1]ACT DEN8.1'!$AC$3:$AN$135,6,FALSE),0)</f>
        <v>0</v>
      </c>
      <c r="AR61" s="91">
        <f>IFERROR(VLOOKUP($B61,'[1]ACT DEN8.1'!$AC$3:$AN$135,7,FALSE),0)</f>
        <v>0</v>
      </c>
      <c r="AS61" s="91">
        <f>IFERROR(VLOOKUP($B61,'[1]ACT DEN8.1'!$AC$3:$AN$135,8,FALSE),0)</f>
        <v>0</v>
      </c>
      <c r="AT61" s="91">
        <f>IFERROR(VLOOKUP($B61,'[1]ACT DEN8.1'!$AC$3:$AN$135,9,FALSE),0)</f>
        <v>0</v>
      </c>
      <c r="AU61" s="91">
        <f>IFERROR(VLOOKUP($B61,'[1]ACT DEN8.1'!$AC$3:$AN$135,10,FALSE),0)</f>
        <v>0</v>
      </c>
      <c r="AV61" s="91">
        <f>IFERROR(VLOOKUP($B61,'[1]ACT DEN8.1'!$AC$3:$AN$135,11,FALSE),0)</f>
        <v>0</v>
      </c>
      <c r="AW61" s="82"/>
      <c r="AX61" s="82"/>
      <c r="AY61" s="5">
        <f t="shared" si="5"/>
        <v>0</v>
      </c>
    </row>
    <row r="62" spans="1:51" s="58" customFormat="1" ht="15" thickBot="1" x14ac:dyDescent="0.25">
      <c r="A62" s="333" t="s">
        <v>194</v>
      </c>
      <c r="B62" s="334"/>
      <c r="C62" s="250">
        <f>+D62/Metas!L88</f>
        <v>0.77632467727409182</v>
      </c>
      <c r="D62" s="15">
        <f>+Q62/R62</f>
        <v>9.9369558691083756E-2</v>
      </c>
      <c r="E62" s="10">
        <f t="shared" ref="E62:P62" si="53">SUM(E49:E61)</f>
        <v>35</v>
      </c>
      <c r="F62" s="10">
        <f t="shared" si="53"/>
        <v>5</v>
      </c>
      <c r="G62" s="10">
        <f t="shared" si="53"/>
        <v>47</v>
      </c>
      <c r="H62" s="10">
        <f t="shared" si="53"/>
        <v>26</v>
      </c>
      <c r="I62" s="10">
        <f t="shared" ref="I62" si="54">SUM(I49:I61)</f>
        <v>40</v>
      </c>
      <c r="J62" s="10">
        <f t="shared" ref="J62:K62" si="55">SUM(J49:J61)</f>
        <v>21</v>
      </c>
      <c r="K62" s="10">
        <f t="shared" si="55"/>
        <v>39</v>
      </c>
      <c r="L62" s="10">
        <f t="shared" ref="L62:M62" si="56">SUM(L49:L61)</f>
        <v>58</v>
      </c>
      <c r="M62" s="10">
        <f t="shared" si="56"/>
        <v>25</v>
      </c>
      <c r="N62" s="10">
        <f t="shared" ref="N62" si="57">SUM(N49:N61)</f>
        <v>35</v>
      </c>
      <c r="O62" s="10">
        <f t="shared" si="53"/>
        <v>0</v>
      </c>
      <c r="P62" s="118">
        <f t="shared" si="53"/>
        <v>0</v>
      </c>
      <c r="Q62" s="10">
        <f>SUM(Q49:Q61)</f>
        <v>331</v>
      </c>
      <c r="R62" s="11">
        <f>+Y62-W62</f>
        <v>3331</v>
      </c>
      <c r="S62" s="10">
        <f t="shared" ref="S62:X62" si="58">SUM(S49:S61)</f>
        <v>350</v>
      </c>
      <c r="T62" s="10">
        <f>SUM(T49:T61)</f>
        <v>360</v>
      </c>
      <c r="U62" s="10">
        <f t="shared" si="58"/>
        <v>355</v>
      </c>
      <c r="V62" s="9">
        <f t="shared" si="58"/>
        <v>364</v>
      </c>
      <c r="W62" s="9">
        <f t="shared" si="58"/>
        <v>369</v>
      </c>
      <c r="X62" s="9">
        <f t="shared" si="58"/>
        <v>0</v>
      </c>
      <c r="Y62" s="12">
        <v>3700</v>
      </c>
      <c r="Z62" s="9">
        <f>SUM(Z49:Z61)</f>
        <v>0</v>
      </c>
      <c r="AA62" s="9">
        <f t="shared" ref="AA62:AK62" si="59">SUM(AA49:AA61)</f>
        <v>4</v>
      </c>
      <c r="AB62" s="9">
        <f t="shared" si="59"/>
        <v>2</v>
      </c>
      <c r="AC62" s="9">
        <f t="shared" si="59"/>
        <v>4</v>
      </c>
      <c r="AD62" s="9">
        <f t="shared" ref="AD62:AE62" si="60">SUM(AD49:AD61)</f>
        <v>11</v>
      </c>
      <c r="AE62" s="9">
        <f t="shared" si="60"/>
        <v>8</v>
      </c>
      <c r="AF62" s="9">
        <f t="shared" si="59"/>
        <v>9</v>
      </c>
      <c r="AG62" s="9">
        <f t="shared" ref="AG62:AH62" si="61">SUM(AG49:AG61)</f>
        <v>3</v>
      </c>
      <c r="AH62" s="9">
        <f t="shared" si="61"/>
        <v>0</v>
      </c>
      <c r="AI62" s="9">
        <f t="shared" ref="AI62" si="62">SUM(AI49:AI61)</f>
        <v>2</v>
      </c>
      <c r="AJ62" s="9">
        <f t="shared" si="59"/>
        <v>0</v>
      </c>
      <c r="AK62" s="9">
        <f t="shared" si="59"/>
        <v>0</v>
      </c>
      <c r="AL62" s="9">
        <f t="shared" si="20"/>
        <v>43</v>
      </c>
      <c r="AM62" s="9">
        <f t="shared" ref="AM62:AX62" si="63">SUM(AM49:AM61)</f>
        <v>0</v>
      </c>
      <c r="AN62" s="9">
        <f t="shared" si="63"/>
        <v>0</v>
      </c>
      <c r="AO62" s="9">
        <f t="shared" si="63"/>
        <v>0</v>
      </c>
      <c r="AP62" s="9">
        <f t="shared" si="63"/>
        <v>0</v>
      </c>
      <c r="AQ62" s="9">
        <f t="shared" ref="AQ62:AS62" si="64">SUM(AQ49:AQ61)</f>
        <v>0</v>
      </c>
      <c r="AR62" s="9">
        <f t="shared" si="64"/>
        <v>0</v>
      </c>
      <c r="AS62" s="9">
        <f t="shared" si="64"/>
        <v>0</v>
      </c>
      <c r="AT62" s="9">
        <f t="shared" ref="AT62:AU62" si="65">SUM(AT49:AT61)</f>
        <v>0</v>
      </c>
      <c r="AU62" s="9">
        <f t="shared" si="65"/>
        <v>0</v>
      </c>
      <c r="AV62" s="9">
        <f t="shared" ref="AV62" si="66">SUM(AV49:AV61)</f>
        <v>0</v>
      </c>
      <c r="AW62" s="9">
        <f t="shared" si="63"/>
        <v>0</v>
      </c>
      <c r="AX62" s="9">
        <f t="shared" si="63"/>
        <v>0</v>
      </c>
      <c r="AY62" s="9">
        <f t="shared" si="5"/>
        <v>0</v>
      </c>
    </row>
    <row r="63" spans="1:51" s="58" customFormat="1" ht="15" thickBot="1" x14ac:dyDescent="0.25">
      <c r="A63" s="1" t="s">
        <v>99</v>
      </c>
      <c r="B63" s="165" t="s">
        <v>89</v>
      </c>
      <c r="C63" s="56"/>
      <c r="D63" s="83"/>
      <c r="E63" s="91">
        <f>IFERROR(VLOOKUP($B63,'[1]NUM8.1'!$H$3:$S$175,2,FALSE),0)</f>
        <v>0</v>
      </c>
      <c r="F63" s="91">
        <f>IFERROR(VLOOKUP($B63,'[1]NUM8.1'!$H$3:$S$175,3,FALSE),0)</f>
        <v>0</v>
      </c>
      <c r="G63" s="91">
        <f>IFERROR(VLOOKUP($B63,'[1]NUM8.1'!$H$3:$S$175,4,FALSE),0)</f>
        <v>26</v>
      </c>
      <c r="H63" s="91">
        <f>IFERROR(VLOOKUP($B63,'[1]NUM8.1'!$H$3:$S$175,5,FALSE),0)</f>
        <v>0</v>
      </c>
      <c r="I63" s="91">
        <f>IFERROR(VLOOKUP($B63,'[1]NUM8.1'!$H$3:$S$175,6,FALSE),0)</f>
        <v>34</v>
      </c>
      <c r="J63" s="91">
        <f>IFERROR(VLOOKUP($B63,'[1]NUM8.1'!$H$3:$S$175,7,FALSE),0)</f>
        <v>21</v>
      </c>
      <c r="K63" s="91">
        <f>IFERROR(VLOOKUP($B63,'[1]NUM8.1'!$H$3:$S$175,8,FALSE),0)</f>
        <v>5</v>
      </c>
      <c r="L63" s="91">
        <f>IFERROR(VLOOKUP($B63,'[1]NUM8.1'!$H$3:$S$175,9,FALSE),0)</f>
        <v>5</v>
      </c>
      <c r="M63" s="91">
        <f>IFERROR(VLOOKUP($B63,'[1]NUM8.1'!$H$3:$S$175,10,FALSE),0)</f>
        <v>14</v>
      </c>
      <c r="N63" s="91">
        <f>IFERROR(VLOOKUP($B63,'[1]NUM8.1'!$H$3:$S$175,11,FALSE),0)</f>
        <v>0</v>
      </c>
      <c r="O63" s="77"/>
      <c r="P63" s="81"/>
      <c r="Q63" s="5">
        <f t="shared" ref="Q63:Q72" si="67">SUM(E63:P63)</f>
        <v>105</v>
      </c>
      <c r="R63" s="3"/>
      <c r="S63" s="13">
        <f>IFERROR(VLOOKUP($B63,'[2]DEN8.1'!$H$3:$J$159,2,FALSE),0)</f>
        <v>153</v>
      </c>
      <c r="T63" s="43">
        <f>+S63+(Z63+AA63+AB63+AC63)-(AM63+AN63+AO63+AP63)</f>
        <v>159</v>
      </c>
      <c r="U63" s="13">
        <f>IFERROR(VLOOKUP($B63,'[1]DEN8.1'!$H$3:$J$175,2,FALSE),0)</f>
        <v>165</v>
      </c>
      <c r="V63" s="54">
        <f t="shared" si="2"/>
        <v>167</v>
      </c>
      <c r="W63" s="54">
        <f t="shared" si="3"/>
        <v>171</v>
      </c>
      <c r="X63" s="5"/>
      <c r="Y63" s="7"/>
      <c r="Z63" s="91">
        <f>IFERROR(VLOOKUP($B63,'[1]ACT DEN8.1'!$H$3:$S$162,2,FALSE),0)</f>
        <v>3</v>
      </c>
      <c r="AA63" s="91">
        <f>IFERROR(VLOOKUP($B63,'[1]ACT DEN8.1'!$H$3:$S$162,3,FALSE),0)</f>
        <v>3</v>
      </c>
      <c r="AB63" s="91">
        <f>IFERROR(VLOOKUP($B63,'[1]ACT DEN8.1'!$H$3:$S$162,4,FALSE),0)</f>
        <v>0</v>
      </c>
      <c r="AC63" s="91">
        <f>IFERROR(VLOOKUP($B63,'[1]ACT DEN8.1'!$H$3:$S$162,5,FALSE),0)</f>
        <v>1</v>
      </c>
      <c r="AD63" s="91">
        <f>IFERROR(VLOOKUP($B63,'[1]ACT DEN8.1'!$H$3:$S$162,6,FALSE),0)</f>
        <v>5</v>
      </c>
      <c r="AE63" s="91">
        <f>IFERROR(VLOOKUP($B63,'[1]ACT DEN8.1'!$H$3:$S$162,7,FALSE),0)</f>
        <v>3</v>
      </c>
      <c r="AF63" s="91">
        <f>IFERROR(VLOOKUP($B63,'[1]ACT DEN8.1'!$H$3:$S$162,8,FALSE),0)</f>
        <v>2</v>
      </c>
      <c r="AG63" s="91">
        <f>IFERROR(VLOOKUP($B63,'[1]ACT DEN8.1'!$H$3:$S$162,9,FALSE),0)</f>
        <v>2</v>
      </c>
      <c r="AH63" s="91">
        <f>IFERROR(VLOOKUP($B63,'[1]ACT DEN8.1'!$H$3:$S$162,10,FALSE),0)</f>
        <v>2</v>
      </c>
      <c r="AI63" s="91">
        <f>IFERROR(VLOOKUP($B63,'[1]ACT DEN8.1'!$H$3:$S$162,11,FALSE),0)</f>
        <v>0</v>
      </c>
      <c r="AJ63" s="81"/>
      <c r="AK63" s="81"/>
      <c r="AL63" s="5">
        <f t="shared" si="20"/>
        <v>21</v>
      </c>
      <c r="AM63" s="91">
        <f>IFERROR(VLOOKUP($B63,'[1]ACT DEN8.1'!$AC$3:$AN$135,2,FALSE),0)</f>
        <v>0</v>
      </c>
      <c r="AN63" s="91">
        <f>IFERROR(VLOOKUP($B63,'[1]ACT DEN8.1'!$AC$3:$AN$135,3,FALSE),0)</f>
        <v>0</v>
      </c>
      <c r="AO63" s="91">
        <f>IFERROR(VLOOKUP($B63,'[1]ACT DEN8.1'!$AC$3:$AN$135,4,FALSE),0)</f>
        <v>1</v>
      </c>
      <c r="AP63" s="91">
        <f>IFERROR(VLOOKUP($B63,'[1]ACT DEN8.1'!$AC$3:$AN$135,5,FALSE),0)</f>
        <v>0</v>
      </c>
      <c r="AQ63" s="91">
        <f>IFERROR(VLOOKUP($B63,'[1]ACT DEN8.1'!$AC$3:$AN$135,6,FALSE),0)</f>
        <v>2</v>
      </c>
      <c r="AR63" s="91">
        <f>IFERROR(VLOOKUP($B63,'[1]ACT DEN8.1'!$AC$3:$AN$135,7,FALSE),0)</f>
        <v>0</v>
      </c>
      <c r="AS63" s="91">
        <f>IFERROR(VLOOKUP($B63,'[1]ACT DEN8.1'!$AC$3:$AN$135,8,FALSE),0)</f>
        <v>0</v>
      </c>
      <c r="AT63" s="91">
        <f>IFERROR(VLOOKUP($B63,'[1]ACT DEN8.1'!$AC$3:$AN$135,9,FALSE),0)</f>
        <v>0</v>
      </c>
      <c r="AU63" s="91">
        <f>IFERROR(VLOOKUP($B63,'[1]ACT DEN8.1'!$AC$3:$AN$135,10,FALSE),0)</f>
        <v>0</v>
      </c>
      <c r="AV63" s="91">
        <f>IFERROR(VLOOKUP($B63,'[1]ACT DEN8.1'!$AC$3:$AN$135,11,FALSE),0)</f>
        <v>0</v>
      </c>
      <c r="AW63" s="82"/>
      <c r="AX63" s="82"/>
      <c r="AY63" s="5">
        <f t="shared" si="5"/>
        <v>3</v>
      </c>
    </row>
    <row r="64" spans="1:51" s="58" customFormat="1" ht="15" thickBot="1" x14ac:dyDescent="0.25">
      <c r="A64" s="1" t="s">
        <v>99</v>
      </c>
      <c r="B64" s="165" t="s">
        <v>90</v>
      </c>
      <c r="C64" s="56"/>
      <c r="D64" s="83"/>
      <c r="E64" s="91">
        <f>IFERROR(VLOOKUP($B64,'[1]NUM8.1'!$H$3:$S$175,2,FALSE),0)</f>
        <v>0</v>
      </c>
      <c r="F64" s="91">
        <f>IFERROR(VLOOKUP($B64,'[1]NUM8.1'!$H$3:$S$175,3,FALSE),0)</f>
        <v>0</v>
      </c>
      <c r="G64" s="91">
        <f>IFERROR(VLOOKUP($B64,'[1]NUM8.1'!$H$3:$S$175,4,FALSE),0)</f>
        <v>4</v>
      </c>
      <c r="H64" s="91">
        <f>IFERROR(VLOOKUP($B64,'[1]NUM8.1'!$H$3:$S$175,5,FALSE),0)</f>
        <v>0</v>
      </c>
      <c r="I64" s="91">
        <f>IFERROR(VLOOKUP($B64,'[1]NUM8.1'!$H$3:$S$175,6,FALSE),0)</f>
        <v>20</v>
      </c>
      <c r="J64" s="91">
        <f>IFERROR(VLOOKUP($B64,'[1]NUM8.1'!$H$3:$S$175,7,FALSE),0)</f>
        <v>8</v>
      </c>
      <c r="K64" s="91">
        <f>IFERROR(VLOOKUP($B64,'[1]NUM8.1'!$H$3:$S$175,8,FALSE),0)</f>
        <v>0</v>
      </c>
      <c r="L64" s="91">
        <f>IFERROR(VLOOKUP($B64,'[1]NUM8.1'!$H$3:$S$175,9,FALSE),0)</f>
        <v>18</v>
      </c>
      <c r="M64" s="91">
        <f>IFERROR(VLOOKUP($B64,'[1]NUM8.1'!$H$3:$S$175,10,FALSE),0)</f>
        <v>3</v>
      </c>
      <c r="N64" s="91">
        <f>IFERROR(VLOOKUP($B64,'[1]NUM8.1'!$H$3:$S$175,11,FALSE),0)</f>
        <v>0</v>
      </c>
      <c r="O64" s="77"/>
      <c r="P64" s="81"/>
      <c r="Q64" s="5">
        <f t="shared" si="67"/>
        <v>53</v>
      </c>
      <c r="R64" s="3"/>
      <c r="S64" s="13">
        <f>IFERROR(VLOOKUP($B64,'[2]DEN8.1'!$H$3:$J$159,2,FALSE),0)</f>
        <v>48</v>
      </c>
      <c r="T64" s="43">
        <f>+S64+(Z64+AA64+AB64+AC64)-(AM64+AN64+AO64+AP64)</f>
        <v>48</v>
      </c>
      <c r="U64" s="13">
        <f>IFERROR(VLOOKUP($B64,'[1]DEN8.1'!$H$3:$J$175,2,FALSE),0)</f>
        <v>51</v>
      </c>
      <c r="V64" s="54">
        <f t="shared" si="2"/>
        <v>51</v>
      </c>
      <c r="W64" s="54">
        <f t="shared" si="3"/>
        <v>53</v>
      </c>
      <c r="X64" s="5"/>
      <c r="Y64" s="7"/>
      <c r="Z64" s="91">
        <f>IFERROR(VLOOKUP($B64,'[1]ACT DEN8.1'!$H$3:$S$162,2,FALSE),0)</f>
        <v>0</v>
      </c>
      <c r="AA64" s="91">
        <f>IFERROR(VLOOKUP($B64,'[1]ACT DEN8.1'!$H$3:$S$162,3,FALSE),0)</f>
        <v>0</v>
      </c>
      <c r="AB64" s="91">
        <f>IFERROR(VLOOKUP($B64,'[1]ACT DEN8.1'!$H$3:$S$162,4,FALSE),0)</f>
        <v>0</v>
      </c>
      <c r="AC64" s="91">
        <f>IFERROR(VLOOKUP($B64,'[1]ACT DEN8.1'!$H$3:$S$162,5,FALSE),0)</f>
        <v>0</v>
      </c>
      <c r="AD64" s="91">
        <f>IFERROR(VLOOKUP($B64,'[1]ACT DEN8.1'!$H$3:$S$162,6,FALSE),0)</f>
        <v>0</v>
      </c>
      <c r="AE64" s="91">
        <f>IFERROR(VLOOKUP($B64,'[1]ACT DEN8.1'!$H$3:$S$162,7,FALSE),0)</f>
        <v>0</v>
      </c>
      <c r="AF64" s="91">
        <f>IFERROR(VLOOKUP($B64,'[1]ACT DEN8.1'!$H$3:$S$162,8,FALSE),0)</f>
        <v>0</v>
      </c>
      <c r="AG64" s="91">
        <f>IFERROR(VLOOKUP($B64,'[1]ACT DEN8.1'!$H$3:$S$162,9,FALSE),0)</f>
        <v>2</v>
      </c>
      <c r="AH64" s="91">
        <f>IFERROR(VLOOKUP($B64,'[1]ACT DEN8.1'!$H$3:$S$162,10,FALSE),0)</f>
        <v>0</v>
      </c>
      <c r="AI64" s="91">
        <f>IFERROR(VLOOKUP($B64,'[1]ACT DEN8.1'!$H$3:$S$162,11,FALSE),0)</f>
        <v>0</v>
      </c>
      <c r="AJ64" s="81"/>
      <c r="AK64" s="81"/>
      <c r="AL64" s="5">
        <f t="shared" si="20"/>
        <v>2</v>
      </c>
      <c r="AM64" s="91">
        <f>IFERROR(VLOOKUP($B64,'[1]ACT DEN8.1'!$AC$3:$AN$135,2,FALSE),0)</f>
        <v>0</v>
      </c>
      <c r="AN64" s="91">
        <f>IFERROR(VLOOKUP($B64,'[1]ACT DEN8.1'!$AC$3:$AN$135,3,FALSE),0)</f>
        <v>0</v>
      </c>
      <c r="AO64" s="91">
        <f>IFERROR(VLOOKUP($B64,'[1]ACT DEN8.1'!$AC$3:$AN$135,4,FALSE),0)</f>
        <v>0</v>
      </c>
      <c r="AP64" s="91">
        <f>IFERROR(VLOOKUP($B64,'[1]ACT DEN8.1'!$AC$3:$AN$135,5,FALSE),0)</f>
        <v>0</v>
      </c>
      <c r="AQ64" s="91">
        <f>IFERROR(VLOOKUP($B64,'[1]ACT DEN8.1'!$AC$3:$AN$135,6,FALSE),0)</f>
        <v>0</v>
      </c>
      <c r="AR64" s="91">
        <f>IFERROR(VLOOKUP($B64,'[1]ACT DEN8.1'!$AC$3:$AN$135,7,FALSE),0)</f>
        <v>0</v>
      </c>
      <c r="AS64" s="91">
        <f>IFERROR(VLOOKUP($B64,'[1]ACT DEN8.1'!$AC$3:$AN$135,8,FALSE),0)</f>
        <v>0</v>
      </c>
      <c r="AT64" s="91">
        <f>IFERROR(VLOOKUP($B64,'[1]ACT DEN8.1'!$AC$3:$AN$135,9,FALSE),0)</f>
        <v>0</v>
      </c>
      <c r="AU64" s="91">
        <f>IFERROR(VLOOKUP($B64,'[1]ACT DEN8.1'!$AC$3:$AN$135,10,FALSE),0)</f>
        <v>0</v>
      </c>
      <c r="AV64" s="91">
        <f>IFERROR(VLOOKUP($B64,'[1]ACT DEN8.1'!$AC$3:$AN$135,11,FALSE),0)</f>
        <v>0</v>
      </c>
      <c r="AW64" s="82"/>
      <c r="AX64" s="82"/>
      <c r="AY64" s="5">
        <f t="shared" si="5"/>
        <v>0</v>
      </c>
    </row>
    <row r="65" spans="1:51" s="58" customFormat="1" ht="15" thickBot="1" x14ac:dyDescent="0.25">
      <c r="A65" s="1" t="s">
        <v>99</v>
      </c>
      <c r="B65" s="165" t="s">
        <v>91</v>
      </c>
      <c r="C65" s="56"/>
      <c r="D65" s="83"/>
      <c r="E65" s="91">
        <f>IFERROR(VLOOKUP($B65,'[1]NUM8.1'!$H$3:$S$175,2,FALSE),0)</f>
        <v>0</v>
      </c>
      <c r="F65" s="91">
        <f>IFERROR(VLOOKUP($B65,'[1]NUM8.1'!$H$3:$S$175,3,FALSE),0)</f>
        <v>1</v>
      </c>
      <c r="G65" s="91">
        <f>IFERROR(VLOOKUP($B65,'[1]NUM8.1'!$H$3:$S$175,4,FALSE),0)</f>
        <v>6</v>
      </c>
      <c r="H65" s="91">
        <f>IFERROR(VLOOKUP($B65,'[1]NUM8.1'!$H$3:$S$175,5,FALSE),0)</f>
        <v>0</v>
      </c>
      <c r="I65" s="91">
        <f>IFERROR(VLOOKUP($B65,'[1]NUM8.1'!$H$3:$S$175,6,FALSE),0)</f>
        <v>6</v>
      </c>
      <c r="J65" s="91">
        <f>IFERROR(VLOOKUP($B65,'[1]NUM8.1'!$H$3:$S$175,7,FALSE),0)</f>
        <v>5</v>
      </c>
      <c r="K65" s="91">
        <f>IFERROR(VLOOKUP($B65,'[1]NUM8.1'!$H$3:$S$175,8,FALSE),0)</f>
        <v>14</v>
      </c>
      <c r="L65" s="91">
        <f>IFERROR(VLOOKUP($B65,'[1]NUM8.1'!$H$3:$S$175,9,FALSE),0)</f>
        <v>4</v>
      </c>
      <c r="M65" s="91">
        <f>IFERROR(VLOOKUP($B65,'[1]NUM8.1'!$H$3:$S$175,10,FALSE),0)</f>
        <v>1</v>
      </c>
      <c r="N65" s="91">
        <f>IFERROR(VLOOKUP($B65,'[1]NUM8.1'!$H$3:$S$175,11,FALSE),0)</f>
        <v>0</v>
      </c>
      <c r="O65" s="77"/>
      <c r="P65" s="81"/>
      <c r="Q65" s="5">
        <f t="shared" si="67"/>
        <v>37</v>
      </c>
      <c r="R65" s="3"/>
      <c r="S65" s="13">
        <f>IFERROR(VLOOKUP($B65,'[2]DEN8.1'!$H$3:$J$159,2,FALSE),0)</f>
        <v>6</v>
      </c>
      <c r="T65" s="43">
        <f>+S65+(Z65+AA65+AB65+AC65)-(AM65+AN65+AO65+AP65)</f>
        <v>8</v>
      </c>
      <c r="U65" s="13">
        <f>IFERROR(VLOOKUP($B65,'[1]DEN8.1'!$H$3:$J$175,2,FALSE),0)</f>
        <v>8</v>
      </c>
      <c r="V65" s="54">
        <f t="shared" si="2"/>
        <v>8</v>
      </c>
      <c r="W65" s="54">
        <f t="shared" si="3"/>
        <v>9</v>
      </c>
      <c r="X65" s="5"/>
      <c r="Y65" s="7"/>
      <c r="Z65" s="91">
        <f>IFERROR(VLOOKUP($B65,'[1]ACT DEN8.1'!$H$3:$S$162,2,FALSE),0)</f>
        <v>0</v>
      </c>
      <c r="AA65" s="91">
        <f>IFERROR(VLOOKUP($B65,'[1]ACT DEN8.1'!$H$3:$S$162,3,FALSE),0)</f>
        <v>0</v>
      </c>
      <c r="AB65" s="91">
        <f>IFERROR(VLOOKUP($B65,'[1]ACT DEN8.1'!$H$3:$S$162,4,FALSE),0)</f>
        <v>0</v>
      </c>
      <c r="AC65" s="91">
        <f>IFERROR(VLOOKUP($B65,'[1]ACT DEN8.1'!$H$3:$S$162,5,FALSE),0)</f>
        <v>2</v>
      </c>
      <c r="AD65" s="91">
        <f>IFERROR(VLOOKUP($B65,'[1]ACT DEN8.1'!$H$3:$S$162,6,FALSE),0)</f>
        <v>0</v>
      </c>
      <c r="AE65" s="91">
        <f>IFERROR(VLOOKUP($B65,'[1]ACT DEN8.1'!$H$3:$S$162,7,FALSE),0)</f>
        <v>0</v>
      </c>
      <c r="AF65" s="91">
        <f>IFERROR(VLOOKUP($B65,'[1]ACT DEN8.1'!$H$3:$S$162,8,FALSE),0)</f>
        <v>0</v>
      </c>
      <c r="AG65" s="91">
        <f>IFERROR(VLOOKUP($B65,'[1]ACT DEN8.1'!$H$3:$S$162,9,FALSE),0)</f>
        <v>0</v>
      </c>
      <c r="AH65" s="91">
        <f>IFERROR(VLOOKUP($B65,'[1]ACT DEN8.1'!$H$3:$S$162,10,FALSE),0)</f>
        <v>0</v>
      </c>
      <c r="AI65" s="91">
        <f>IFERROR(VLOOKUP($B65,'[1]ACT DEN8.1'!$H$3:$S$162,11,FALSE),0)</f>
        <v>1</v>
      </c>
      <c r="AJ65" s="81"/>
      <c r="AK65" s="81"/>
      <c r="AL65" s="5">
        <f t="shared" si="20"/>
        <v>3</v>
      </c>
      <c r="AM65" s="91">
        <f>IFERROR(VLOOKUP($B65,'[1]ACT DEN8.1'!$AC$3:$AN$135,2,FALSE),0)</f>
        <v>0</v>
      </c>
      <c r="AN65" s="91">
        <f>IFERROR(VLOOKUP($B65,'[1]ACT DEN8.1'!$AC$3:$AN$135,3,FALSE),0)</f>
        <v>0</v>
      </c>
      <c r="AO65" s="91">
        <f>IFERROR(VLOOKUP($B65,'[1]ACT DEN8.1'!$AC$3:$AN$135,4,FALSE),0)</f>
        <v>0</v>
      </c>
      <c r="AP65" s="91">
        <f>IFERROR(VLOOKUP($B65,'[1]ACT DEN8.1'!$AC$3:$AN$135,5,FALSE),0)</f>
        <v>0</v>
      </c>
      <c r="AQ65" s="91">
        <f>IFERROR(VLOOKUP($B65,'[1]ACT DEN8.1'!$AC$3:$AN$135,6,FALSE),0)</f>
        <v>0</v>
      </c>
      <c r="AR65" s="91">
        <f>IFERROR(VLOOKUP($B65,'[1]ACT DEN8.1'!$AC$3:$AN$135,7,FALSE),0)</f>
        <v>0</v>
      </c>
      <c r="AS65" s="91">
        <f>IFERROR(VLOOKUP($B65,'[1]ACT DEN8.1'!$AC$3:$AN$135,8,FALSE),0)</f>
        <v>0</v>
      </c>
      <c r="AT65" s="91">
        <f>IFERROR(VLOOKUP($B65,'[1]ACT DEN8.1'!$AC$3:$AN$135,9,FALSE),0)</f>
        <v>0</v>
      </c>
      <c r="AU65" s="91">
        <f>IFERROR(VLOOKUP($B65,'[1]ACT DEN8.1'!$AC$3:$AN$135,10,FALSE),0)</f>
        <v>0</v>
      </c>
      <c r="AV65" s="91">
        <f>IFERROR(VLOOKUP($B65,'[1]ACT DEN8.1'!$AC$3:$AN$135,11,FALSE),0)</f>
        <v>0</v>
      </c>
      <c r="AW65" s="84"/>
      <c r="AX65" s="84"/>
      <c r="AY65" s="5">
        <f t="shared" si="5"/>
        <v>0</v>
      </c>
    </row>
    <row r="66" spans="1:51" s="58" customFormat="1" ht="15" thickBot="1" x14ac:dyDescent="0.25">
      <c r="A66" s="1" t="s">
        <v>99</v>
      </c>
      <c r="B66" s="165" t="s">
        <v>92</v>
      </c>
      <c r="C66" s="56"/>
      <c r="D66" s="83"/>
      <c r="E66" s="91">
        <f>IFERROR(VLOOKUP($B66,'[1]NUM8.1'!$H$3:$S$175,2,FALSE),0)</f>
        <v>0</v>
      </c>
      <c r="F66" s="91">
        <f>IFERROR(VLOOKUP($B66,'[1]NUM8.1'!$H$3:$S$175,3,FALSE),0)</f>
        <v>6</v>
      </c>
      <c r="G66" s="91">
        <f>IFERROR(VLOOKUP($B66,'[1]NUM8.1'!$H$3:$S$175,4,FALSE),0)</f>
        <v>7</v>
      </c>
      <c r="H66" s="91">
        <f>IFERROR(VLOOKUP($B66,'[1]NUM8.1'!$H$3:$S$175,5,FALSE),0)</f>
        <v>0</v>
      </c>
      <c r="I66" s="91">
        <f>IFERROR(VLOOKUP($B66,'[1]NUM8.1'!$H$3:$S$175,6,FALSE),0)</f>
        <v>10</v>
      </c>
      <c r="J66" s="91">
        <f>IFERROR(VLOOKUP($B66,'[1]NUM8.1'!$H$3:$S$175,7,FALSE),0)</f>
        <v>20</v>
      </c>
      <c r="K66" s="91">
        <f>IFERROR(VLOOKUP($B66,'[1]NUM8.1'!$H$3:$S$175,8,FALSE),0)</f>
        <v>9</v>
      </c>
      <c r="L66" s="91">
        <f>IFERROR(VLOOKUP($B66,'[1]NUM8.1'!$H$3:$S$175,9,FALSE),0)</f>
        <v>2</v>
      </c>
      <c r="M66" s="91">
        <f>IFERROR(VLOOKUP($B66,'[1]NUM8.1'!$H$3:$S$175,10,FALSE),0)</f>
        <v>3</v>
      </c>
      <c r="N66" s="91">
        <f>IFERROR(VLOOKUP($B66,'[1]NUM8.1'!$H$3:$S$175,11,FALSE),0)</f>
        <v>0</v>
      </c>
      <c r="O66" s="77"/>
      <c r="P66" s="81"/>
      <c r="Q66" s="5">
        <f t="shared" si="67"/>
        <v>57</v>
      </c>
      <c r="R66" s="3"/>
      <c r="S66" s="13">
        <f>IFERROR(VLOOKUP($B66,'[2]DEN8.1'!$H$3:$J$159,2,FALSE),0)</f>
        <v>31</v>
      </c>
      <c r="T66" s="43">
        <f>+S66+(Z66+AA66+AB66+AC66)-(AM66+AN66+AO66+AP66)</f>
        <v>31</v>
      </c>
      <c r="U66" s="13">
        <f>IFERROR(VLOOKUP($B66,'[1]DEN8.1'!$H$3:$J$175,2,FALSE),0)</f>
        <v>26</v>
      </c>
      <c r="V66" s="54">
        <f t="shared" si="2"/>
        <v>26</v>
      </c>
      <c r="W66" s="54">
        <f t="shared" si="3"/>
        <v>26</v>
      </c>
      <c r="X66" s="5"/>
      <c r="Y66" s="7"/>
      <c r="Z66" s="91">
        <f>IFERROR(VLOOKUP($B66,'[1]ACT DEN8.1'!$H$3:$S$162,2,FALSE),0)</f>
        <v>0</v>
      </c>
      <c r="AA66" s="91">
        <f>IFERROR(VLOOKUP($B66,'[1]ACT DEN8.1'!$H$3:$S$162,3,FALSE),0)</f>
        <v>0</v>
      </c>
      <c r="AB66" s="91">
        <f>IFERROR(VLOOKUP($B66,'[1]ACT DEN8.1'!$H$3:$S$162,4,FALSE),0)</f>
        <v>0</v>
      </c>
      <c r="AC66" s="91">
        <f>IFERROR(VLOOKUP($B66,'[1]ACT DEN8.1'!$H$3:$S$162,5,FALSE),0)</f>
        <v>0</v>
      </c>
      <c r="AD66" s="91">
        <f>IFERROR(VLOOKUP($B66,'[1]ACT DEN8.1'!$H$3:$S$162,6,FALSE),0)</f>
        <v>0</v>
      </c>
      <c r="AE66" s="91">
        <f>IFERROR(VLOOKUP($B66,'[1]ACT DEN8.1'!$H$3:$S$162,7,FALSE),0)</f>
        <v>0</v>
      </c>
      <c r="AF66" s="91">
        <f>IFERROR(VLOOKUP($B66,'[1]ACT DEN8.1'!$H$3:$S$162,8,FALSE),0)</f>
        <v>0</v>
      </c>
      <c r="AG66" s="91">
        <f>IFERROR(VLOOKUP($B66,'[1]ACT DEN8.1'!$H$3:$S$162,9,FALSE),0)</f>
        <v>0</v>
      </c>
      <c r="AH66" s="91">
        <f>IFERROR(VLOOKUP($B66,'[1]ACT DEN8.1'!$H$3:$S$162,10,FALSE),0)</f>
        <v>0</v>
      </c>
      <c r="AI66" s="91">
        <f>IFERROR(VLOOKUP($B66,'[1]ACT DEN8.1'!$H$3:$S$162,11,FALSE),0)</f>
        <v>0</v>
      </c>
      <c r="AJ66" s="81"/>
      <c r="AK66" s="81"/>
      <c r="AL66" s="5">
        <f t="shared" si="20"/>
        <v>0</v>
      </c>
      <c r="AM66" s="91">
        <f>IFERROR(VLOOKUP($B66,'[1]ACT DEN8.1'!$AC$3:$AN$135,2,FALSE),0)</f>
        <v>0</v>
      </c>
      <c r="AN66" s="91">
        <f>IFERROR(VLOOKUP($B66,'[1]ACT DEN8.1'!$AC$3:$AN$135,3,FALSE),0)</f>
        <v>0</v>
      </c>
      <c r="AO66" s="91">
        <f>IFERROR(VLOOKUP($B66,'[1]ACT DEN8.1'!$AC$3:$AN$135,4,FALSE),0)</f>
        <v>0</v>
      </c>
      <c r="AP66" s="91">
        <f>IFERROR(VLOOKUP($B66,'[1]ACT DEN8.1'!$AC$3:$AN$135,5,FALSE),0)</f>
        <v>0</v>
      </c>
      <c r="AQ66" s="91">
        <f>IFERROR(VLOOKUP($B66,'[1]ACT DEN8.1'!$AC$3:$AN$135,6,FALSE),0)</f>
        <v>0</v>
      </c>
      <c r="AR66" s="91">
        <f>IFERROR(VLOOKUP($B66,'[1]ACT DEN8.1'!$AC$3:$AN$135,7,FALSE),0)</f>
        <v>0</v>
      </c>
      <c r="AS66" s="91">
        <f>IFERROR(VLOOKUP($B66,'[1]ACT DEN8.1'!$AC$3:$AN$135,8,FALSE),0)</f>
        <v>0</v>
      </c>
      <c r="AT66" s="91">
        <f>IFERROR(VLOOKUP($B66,'[1]ACT DEN8.1'!$AC$3:$AN$135,9,FALSE),0)</f>
        <v>0</v>
      </c>
      <c r="AU66" s="91">
        <f>IFERROR(VLOOKUP($B66,'[1]ACT DEN8.1'!$AC$3:$AN$135,10,FALSE),0)</f>
        <v>0</v>
      </c>
      <c r="AV66" s="91">
        <f>IFERROR(VLOOKUP($B66,'[1]ACT DEN8.1'!$AC$3:$AN$135,11,FALSE),0)</f>
        <v>0</v>
      </c>
      <c r="AW66" s="82"/>
      <c r="AX66" s="82"/>
      <c r="AY66" s="5">
        <f t="shared" si="5"/>
        <v>0</v>
      </c>
    </row>
    <row r="67" spans="1:51" s="58" customFormat="1" ht="15" thickBot="1" x14ac:dyDescent="0.25">
      <c r="A67" s="1" t="s">
        <v>99</v>
      </c>
      <c r="B67" s="165" t="s">
        <v>93</v>
      </c>
      <c r="C67" s="56"/>
      <c r="D67" s="83"/>
      <c r="E67" s="91">
        <f>IFERROR(VLOOKUP($B67,'[1]NUM8.1'!$H$3:$S$175,2,FALSE),0)</f>
        <v>0</v>
      </c>
      <c r="F67" s="91">
        <f>IFERROR(VLOOKUP($B67,'[1]NUM8.1'!$H$3:$S$175,3,FALSE),0)</f>
        <v>0</v>
      </c>
      <c r="G67" s="91">
        <f>IFERROR(VLOOKUP($B67,'[1]NUM8.1'!$H$3:$S$175,4,FALSE),0)</f>
        <v>4</v>
      </c>
      <c r="H67" s="91">
        <f>IFERROR(VLOOKUP($B67,'[1]NUM8.1'!$H$3:$S$175,5,FALSE),0)</f>
        <v>0</v>
      </c>
      <c r="I67" s="91">
        <f>IFERROR(VLOOKUP($B67,'[1]NUM8.1'!$H$3:$S$175,6,FALSE),0)</f>
        <v>7</v>
      </c>
      <c r="J67" s="91">
        <f>IFERROR(VLOOKUP($B67,'[1]NUM8.1'!$H$3:$S$175,7,FALSE),0)</f>
        <v>0</v>
      </c>
      <c r="K67" s="91">
        <f>IFERROR(VLOOKUP($B67,'[1]NUM8.1'!$H$3:$S$175,8,FALSE),0)</f>
        <v>0</v>
      </c>
      <c r="L67" s="91">
        <f>IFERROR(VLOOKUP($B67,'[1]NUM8.1'!$H$3:$S$175,9,FALSE),0)</f>
        <v>0</v>
      </c>
      <c r="M67" s="91">
        <f>IFERROR(VLOOKUP($B67,'[1]NUM8.1'!$H$3:$S$175,10,FALSE),0)</f>
        <v>7</v>
      </c>
      <c r="N67" s="91">
        <f>IFERROR(VLOOKUP($B67,'[1]NUM8.1'!$H$3:$S$175,11,FALSE),0)</f>
        <v>0</v>
      </c>
      <c r="O67" s="77"/>
      <c r="P67" s="81"/>
      <c r="Q67" s="5">
        <f t="shared" si="67"/>
        <v>18</v>
      </c>
      <c r="R67" s="3"/>
      <c r="S67" s="13">
        <f>IFERROR(VLOOKUP($B67,'[2]DEN8.1'!$H$3:$J$159,2,FALSE),0)</f>
        <v>13</v>
      </c>
      <c r="T67" s="43">
        <f t="shared" ref="T67" si="68">+S67+(Z67+AA67+AB67+AC67)-(AM67+AN67+AO67+AP67)</f>
        <v>13</v>
      </c>
      <c r="U67" s="13">
        <f>IFERROR(VLOOKUP($B67,'[1]DEN8.1'!$H$3:$J$175,2,FALSE),0)</f>
        <v>13</v>
      </c>
      <c r="V67" s="54">
        <f t="shared" si="2"/>
        <v>13</v>
      </c>
      <c r="W67" s="54">
        <f t="shared" si="3"/>
        <v>12</v>
      </c>
      <c r="X67" s="5"/>
      <c r="Y67" s="7"/>
      <c r="Z67" s="91">
        <f>IFERROR(VLOOKUP($B67,'[1]ACT DEN8.1'!$H$3:$S$162,2,FALSE),0)</f>
        <v>0</v>
      </c>
      <c r="AA67" s="91">
        <f>IFERROR(VLOOKUP($B67,'[1]ACT DEN8.1'!$H$3:$S$162,3,FALSE),0)</f>
        <v>0</v>
      </c>
      <c r="AB67" s="91">
        <f>IFERROR(VLOOKUP($B67,'[1]ACT DEN8.1'!$H$3:$S$162,4,FALSE),0)</f>
        <v>0</v>
      </c>
      <c r="AC67" s="91">
        <f>IFERROR(VLOOKUP($B67,'[1]ACT DEN8.1'!$H$3:$S$162,5,FALSE),0)</f>
        <v>0</v>
      </c>
      <c r="AD67" s="91">
        <f>IFERROR(VLOOKUP($B67,'[1]ACT DEN8.1'!$H$3:$S$162,6,FALSE),0)</f>
        <v>0</v>
      </c>
      <c r="AE67" s="91">
        <f>IFERROR(VLOOKUP($B67,'[1]ACT DEN8.1'!$H$3:$S$162,7,FALSE),0)</f>
        <v>0</v>
      </c>
      <c r="AF67" s="91">
        <f>IFERROR(VLOOKUP($B67,'[1]ACT DEN8.1'!$H$3:$S$162,8,FALSE),0)</f>
        <v>0</v>
      </c>
      <c r="AG67" s="91">
        <f>IFERROR(VLOOKUP($B67,'[1]ACT DEN8.1'!$H$3:$S$162,9,FALSE),0)</f>
        <v>0</v>
      </c>
      <c r="AH67" s="91">
        <f>IFERROR(VLOOKUP($B67,'[1]ACT DEN8.1'!$H$3:$S$162,10,FALSE),0)</f>
        <v>0</v>
      </c>
      <c r="AI67" s="91">
        <f>IFERROR(VLOOKUP($B67,'[1]ACT DEN8.1'!$H$3:$S$162,11,FALSE),0)</f>
        <v>0</v>
      </c>
      <c r="AJ67" s="81"/>
      <c r="AK67" s="81"/>
      <c r="AL67" s="5">
        <f t="shared" si="20"/>
        <v>0</v>
      </c>
      <c r="AM67" s="91">
        <f>IFERROR(VLOOKUP($B67,'[1]ACT DEN8.1'!$AC$3:$AN$135,2,FALSE),0)</f>
        <v>0</v>
      </c>
      <c r="AN67" s="91">
        <f>IFERROR(VLOOKUP($B67,'[1]ACT DEN8.1'!$AC$3:$AN$135,3,FALSE),0)</f>
        <v>0</v>
      </c>
      <c r="AO67" s="91">
        <f>IFERROR(VLOOKUP($B67,'[1]ACT DEN8.1'!$AC$3:$AN$135,4,FALSE),0)</f>
        <v>0</v>
      </c>
      <c r="AP67" s="91">
        <f>IFERROR(VLOOKUP($B67,'[1]ACT DEN8.1'!$AC$3:$AN$135,5,FALSE),0)</f>
        <v>0</v>
      </c>
      <c r="AQ67" s="91">
        <f>IFERROR(VLOOKUP($B67,'[1]ACT DEN8.1'!$AC$3:$AN$135,6,FALSE),0)</f>
        <v>0</v>
      </c>
      <c r="AR67" s="91">
        <f>IFERROR(VLOOKUP($B67,'[1]ACT DEN8.1'!$AC$3:$AN$135,7,FALSE),0)</f>
        <v>0</v>
      </c>
      <c r="AS67" s="91">
        <f>IFERROR(VLOOKUP($B67,'[1]ACT DEN8.1'!$AC$3:$AN$135,8,FALSE),0)</f>
        <v>0</v>
      </c>
      <c r="AT67" s="91">
        <f>IFERROR(VLOOKUP($B67,'[1]ACT DEN8.1'!$AC$3:$AN$135,9,FALSE),0)</f>
        <v>0</v>
      </c>
      <c r="AU67" s="91">
        <f>IFERROR(VLOOKUP($B67,'[1]ACT DEN8.1'!$AC$3:$AN$135,10,FALSE),0)</f>
        <v>1</v>
      </c>
      <c r="AV67" s="91">
        <f>IFERROR(VLOOKUP($B67,'[1]ACT DEN8.1'!$AC$3:$AN$135,11,FALSE),0)</f>
        <v>0</v>
      </c>
      <c r="AW67" s="84"/>
      <c r="AX67" s="84"/>
      <c r="AY67" s="5">
        <f t="shared" si="5"/>
        <v>1</v>
      </c>
    </row>
    <row r="68" spans="1:51" s="58" customFormat="1" ht="15" thickBot="1" x14ac:dyDescent="0.25">
      <c r="A68" s="1" t="s">
        <v>99</v>
      </c>
      <c r="B68" s="165" t="s">
        <v>94</v>
      </c>
      <c r="C68" s="56"/>
      <c r="D68" s="83"/>
      <c r="E68" s="91">
        <f>IFERROR(VLOOKUP($B68,'[1]NUM8.1'!$H$3:$S$175,2,FALSE),0)</f>
        <v>0</v>
      </c>
      <c r="F68" s="91">
        <f>IFERROR(VLOOKUP($B68,'[1]NUM8.1'!$H$3:$S$175,3,FALSE),0)</f>
        <v>0</v>
      </c>
      <c r="G68" s="91">
        <f>IFERROR(VLOOKUP($B68,'[1]NUM8.1'!$H$3:$S$175,4,FALSE),0)</f>
        <v>7</v>
      </c>
      <c r="H68" s="91">
        <f>IFERROR(VLOOKUP($B68,'[1]NUM8.1'!$H$3:$S$175,5,FALSE),0)</f>
        <v>0</v>
      </c>
      <c r="I68" s="91">
        <f>IFERROR(VLOOKUP($B68,'[1]NUM8.1'!$H$3:$S$175,6,FALSE),0)</f>
        <v>1</v>
      </c>
      <c r="J68" s="91">
        <f>IFERROR(VLOOKUP($B68,'[1]NUM8.1'!$H$3:$S$175,7,FALSE),0)</f>
        <v>3</v>
      </c>
      <c r="K68" s="91">
        <f>IFERROR(VLOOKUP($B68,'[1]NUM8.1'!$H$3:$S$175,8,FALSE),0)</f>
        <v>37</v>
      </c>
      <c r="L68" s="91">
        <f>IFERROR(VLOOKUP($B68,'[1]NUM8.1'!$H$3:$S$175,9,FALSE),0)</f>
        <v>0</v>
      </c>
      <c r="M68" s="91">
        <f>IFERROR(VLOOKUP($B68,'[1]NUM8.1'!$H$3:$S$175,10,FALSE),0)</f>
        <v>9</v>
      </c>
      <c r="N68" s="91">
        <f>IFERROR(VLOOKUP($B68,'[1]NUM8.1'!$H$3:$S$175,11,FALSE),0)</f>
        <v>0</v>
      </c>
      <c r="O68" s="77"/>
      <c r="P68" s="81"/>
      <c r="Q68" s="5">
        <f t="shared" si="67"/>
        <v>57</v>
      </c>
      <c r="R68" s="3"/>
      <c r="S68" s="13">
        <f>IFERROR(VLOOKUP($B68,'[2]DEN8.1'!$H$3:$J$159,2,FALSE),0)</f>
        <v>14</v>
      </c>
      <c r="T68" s="43">
        <f>+S68+(Z68+AA68+AB68+AC68)-(AM68+AN68+AO68+AP68)</f>
        <v>14</v>
      </c>
      <c r="U68" s="13">
        <f>IFERROR(VLOOKUP($B68,'[1]DEN8.1'!$H$3:$J$175,2,FALSE),0)</f>
        <v>10</v>
      </c>
      <c r="V68" s="54">
        <f t="shared" si="2"/>
        <v>10</v>
      </c>
      <c r="W68" s="54">
        <f t="shared" si="3"/>
        <v>11</v>
      </c>
      <c r="X68" s="5"/>
      <c r="Y68" s="7"/>
      <c r="Z68" s="91">
        <f>IFERROR(VLOOKUP($B68,'[1]ACT DEN8.1'!$H$3:$S$162,2,FALSE),0)</f>
        <v>0</v>
      </c>
      <c r="AA68" s="91">
        <f>IFERROR(VLOOKUP($B68,'[1]ACT DEN8.1'!$H$3:$S$162,3,FALSE),0)</f>
        <v>0</v>
      </c>
      <c r="AB68" s="91">
        <f>IFERROR(VLOOKUP($B68,'[1]ACT DEN8.1'!$H$3:$S$162,4,FALSE),0)</f>
        <v>0</v>
      </c>
      <c r="AC68" s="91">
        <f>IFERROR(VLOOKUP($B68,'[1]ACT DEN8.1'!$H$3:$S$162,5,FALSE),0)</f>
        <v>0</v>
      </c>
      <c r="AD68" s="91">
        <f>IFERROR(VLOOKUP($B68,'[1]ACT DEN8.1'!$H$3:$S$162,6,FALSE),0)</f>
        <v>0</v>
      </c>
      <c r="AE68" s="91">
        <f>IFERROR(VLOOKUP($B68,'[1]ACT DEN8.1'!$H$3:$S$162,7,FALSE),0)</f>
        <v>0</v>
      </c>
      <c r="AF68" s="91">
        <f>IFERROR(VLOOKUP($B68,'[1]ACT DEN8.1'!$H$3:$S$162,8,FALSE),0)</f>
        <v>0</v>
      </c>
      <c r="AG68" s="91">
        <f>IFERROR(VLOOKUP($B68,'[1]ACT DEN8.1'!$H$3:$S$162,9,FALSE),0)</f>
        <v>0</v>
      </c>
      <c r="AH68" s="91">
        <f>IFERROR(VLOOKUP($B68,'[1]ACT DEN8.1'!$H$3:$S$162,10,FALSE),0)</f>
        <v>0</v>
      </c>
      <c r="AI68" s="91">
        <f>IFERROR(VLOOKUP($B68,'[1]ACT DEN8.1'!$H$3:$S$162,11,FALSE),0)</f>
        <v>1</v>
      </c>
      <c r="AJ68" s="81"/>
      <c r="AK68" s="81"/>
      <c r="AL68" s="5">
        <f t="shared" si="20"/>
        <v>1</v>
      </c>
      <c r="AM68" s="91">
        <f>IFERROR(VLOOKUP($B68,'[1]ACT DEN8.1'!$AC$3:$AN$135,2,FALSE),0)</f>
        <v>0</v>
      </c>
      <c r="AN68" s="91">
        <f>IFERROR(VLOOKUP($B68,'[1]ACT DEN8.1'!$AC$3:$AN$135,3,FALSE),0)</f>
        <v>0</v>
      </c>
      <c r="AO68" s="91">
        <f>IFERROR(VLOOKUP($B68,'[1]ACT DEN8.1'!$AC$3:$AN$135,4,FALSE),0)</f>
        <v>0</v>
      </c>
      <c r="AP68" s="91">
        <f>IFERROR(VLOOKUP($B68,'[1]ACT DEN8.1'!$AC$3:$AN$135,5,FALSE),0)</f>
        <v>0</v>
      </c>
      <c r="AQ68" s="91">
        <f>IFERROR(VLOOKUP($B68,'[1]ACT DEN8.1'!$AC$3:$AN$135,6,FALSE),0)</f>
        <v>0</v>
      </c>
      <c r="AR68" s="91">
        <f>IFERROR(VLOOKUP($B68,'[1]ACT DEN8.1'!$AC$3:$AN$135,7,FALSE),0)</f>
        <v>0</v>
      </c>
      <c r="AS68" s="91">
        <f>IFERROR(VLOOKUP($B68,'[1]ACT DEN8.1'!$AC$3:$AN$135,8,FALSE),0)</f>
        <v>0</v>
      </c>
      <c r="AT68" s="91">
        <f>IFERROR(VLOOKUP($B68,'[1]ACT DEN8.1'!$AC$3:$AN$135,9,FALSE),0)</f>
        <v>0</v>
      </c>
      <c r="AU68" s="91">
        <f>IFERROR(VLOOKUP($B68,'[1]ACT DEN8.1'!$AC$3:$AN$135,10,FALSE),0)</f>
        <v>0</v>
      </c>
      <c r="AV68" s="91">
        <f>IFERROR(VLOOKUP($B68,'[1]ACT DEN8.1'!$AC$3:$AN$135,11,FALSE),0)</f>
        <v>0</v>
      </c>
      <c r="AW68" s="82"/>
      <c r="AX68" s="82"/>
      <c r="AY68" s="5">
        <f t="shared" si="5"/>
        <v>0</v>
      </c>
    </row>
    <row r="69" spans="1:51" s="58" customFormat="1" ht="15" thickBot="1" x14ac:dyDescent="0.25">
      <c r="A69" s="1" t="s">
        <v>99</v>
      </c>
      <c r="B69" s="165" t="s">
        <v>95</v>
      </c>
      <c r="C69" s="56"/>
      <c r="D69" s="83"/>
      <c r="E69" s="91">
        <f>IFERROR(VLOOKUP($B69,'[1]NUM8.1'!$H$3:$S$175,2,FALSE),0)</f>
        <v>0</v>
      </c>
      <c r="F69" s="91">
        <f>IFERROR(VLOOKUP($B69,'[1]NUM8.1'!$H$3:$S$175,3,FALSE),0)</f>
        <v>0</v>
      </c>
      <c r="G69" s="91">
        <f>IFERROR(VLOOKUP($B69,'[1]NUM8.1'!$H$3:$S$175,4,FALSE),0)</f>
        <v>0</v>
      </c>
      <c r="H69" s="91">
        <f>IFERROR(VLOOKUP($B69,'[1]NUM8.1'!$H$3:$S$175,5,FALSE),0)</f>
        <v>0</v>
      </c>
      <c r="I69" s="91">
        <f>IFERROR(VLOOKUP($B69,'[1]NUM8.1'!$H$3:$S$175,6,FALSE),0)</f>
        <v>6</v>
      </c>
      <c r="J69" s="91">
        <f>IFERROR(VLOOKUP($B69,'[1]NUM8.1'!$H$3:$S$175,7,FALSE),0)</f>
        <v>3</v>
      </c>
      <c r="K69" s="91">
        <f>IFERROR(VLOOKUP($B69,'[1]NUM8.1'!$H$3:$S$175,8,FALSE),0)</f>
        <v>0</v>
      </c>
      <c r="L69" s="91">
        <f>IFERROR(VLOOKUP($B69,'[1]NUM8.1'!$H$3:$S$175,9,FALSE),0)</f>
        <v>6</v>
      </c>
      <c r="M69" s="91">
        <f>IFERROR(VLOOKUP($B69,'[1]NUM8.1'!$H$3:$S$175,10,FALSE),0)</f>
        <v>3</v>
      </c>
      <c r="N69" s="91">
        <f>IFERROR(VLOOKUP($B69,'[1]NUM8.1'!$H$3:$S$175,11,FALSE),0)</f>
        <v>0</v>
      </c>
      <c r="O69" s="77"/>
      <c r="P69" s="81"/>
      <c r="Q69" s="5">
        <f t="shared" si="67"/>
        <v>18</v>
      </c>
      <c r="R69" s="3"/>
      <c r="S69" s="13">
        <f>IFERROR(VLOOKUP($B69,'[2]DEN8.1'!$H$3:$J$159,2,FALSE),0)</f>
        <v>6</v>
      </c>
      <c r="T69" s="43">
        <f>+S69+(Z69+AA69+AB69+AC69)-(AM69+AN69+AO69+AP69)</f>
        <v>6</v>
      </c>
      <c r="U69" s="13">
        <f>IFERROR(VLOOKUP($B69,'[1]DEN8.1'!$H$3:$J$175,2,FALSE),0)</f>
        <v>5</v>
      </c>
      <c r="V69" s="54">
        <f t="shared" si="2"/>
        <v>5</v>
      </c>
      <c r="W69" s="54">
        <f t="shared" si="3"/>
        <v>5</v>
      </c>
      <c r="X69" s="5"/>
      <c r="Y69" s="7"/>
      <c r="Z69" s="91">
        <f>IFERROR(VLOOKUP($B69,'[1]ACT DEN8.1'!$H$3:$S$162,2,FALSE),0)</f>
        <v>0</v>
      </c>
      <c r="AA69" s="91">
        <f>IFERROR(VLOOKUP($B69,'[1]ACT DEN8.1'!$H$3:$S$162,3,FALSE),0)</f>
        <v>0</v>
      </c>
      <c r="AB69" s="91">
        <f>IFERROR(VLOOKUP($B69,'[1]ACT DEN8.1'!$H$3:$S$162,4,FALSE),0)</f>
        <v>0</v>
      </c>
      <c r="AC69" s="91">
        <f>IFERROR(VLOOKUP($B69,'[1]ACT DEN8.1'!$H$3:$S$162,5,FALSE),0)</f>
        <v>0</v>
      </c>
      <c r="AD69" s="91">
        <f>IFERROR(VLOOKUP($B69,'[1]ACT DEN8.1'!$H$3:$S$162,6,FALSE),0)</f>
        <v>0</v>
      </c>
      <c r="AE69" s="91">
        <f>IFERROR(VLOOKUP($B69,'[1]ACT DEN8.1'!$H$3:$S$162,7,FALSE),0)</f>
        <v>0</v>
      </c>
      <c r="AF69" s="91">
        <f>IFERROR(VLOOKUP($B69,'[1]ACT DEN8.1'!$H$3:$S$162,8,FALSE),0)</f>
        <v>0</v>
      </c>
      <c r="AG69" s="91">
        <f>IFERROR(VLOOKUP($B69,'[1]ACT DEN8.1'!$H$3:$S$162,9,FALSE),0)</f>
        <v>0</v>
      </c>
      <c r="AH69" s="91">
        <f>IFERROR(VLOOKUP($B69,'[1]ACT DEN8.1'!$H$3:$S$162,10,FALSE),0)</f>
        <v>0</v>
      </c>
      <c r="AI69" s="91">
        <f>IFERROR(VLOOKUP($B69,'[1]ACT DEN8.1'!$H$3:$S$162,11,FALSE),0)</f>
        <v>0</v>
      </c>
      <c r="AJ69" s="81"/>
      <c r="AK69" s="81"/>
      <c r="AL69" s="5">
        <f t="shared" si="20"/>
        <v>0</v>
      </c>
      <c r="AM69" s="91">
        <f>IFERROR(VLOOKUP($B69,'[1]ACT DEN8.1'!$AC$3:$AN$135,2,FALSE),0)</f>
        <v>0</v>
      </c>
      <c r="AN69" s="91">
        <f>IFERROR(VLOOKUP($B69,'[1]ACT DEN8.1'!$AC$3:$AN$135,3,FALSE),0)</f>
        <v>0</v>
      </c>
      <c r="AO69" s="91">
        <f>IFERROR(VLOOKUP($B69,'[1]ACT DEN8.1'!$AC$3:$AN$135,4,FALSE),0)</f>
        <v>0</v>
      </c>
      <c r="AP69" s="91">
        <f>IFERROR(VLOOKUP($B69,'[1]ACT DEN8.1'!$AC$3:$AN$135,5,FALSE),0)</f>
        <v>0</v>
      </c>
      <c r="AQ69" s="91">
        <f>IFERROR(VLOOKUP($B69,'[1]ACT DEN8.1'!$AC$3:$AN$135,6,FALSE),0)</f>
        <v>0</v>
      </c>
      <c r="AR69" s="91">
        <f>IFERROR(VLOOKUP($B69,'[1]ACT DEN8.1'!$AC$3:$AN$135,7,FALSE),0)</f>
        <v>0</v>
      </c>
      <c r="AS69" s="91">
        <f>IFERROR(VLOOKUP($B69,'[1]ACT DEN8.1'!$AC$3:$AN$135,8,FALSE),0)</f>
        <v>0</v>
      </c>
      <c r="AT69" s="91">
        <f>IFERROR(VLOOKUP($B69,'[1]ACT DEN8.1'!$AC$3:$AN$135,9,FALSE),0)</f>
        <v>0</v>
      </c>
      <c r="AU69" s="91">
        <f>IFERROR(VLOOKUP($B69,'[1]ACT DEN8.1'!$AC$3:$AN$135,10,FALSE),0)</f>
        <v>0</v>
      </c>
      <c r="AV69" s="91">
        <f>IFERROR(VLOOKUP($B69,'[1]ACT DEN8.1'!$AC$3:$AN$135,11,FALSE),0)</f>
        <v>0</v>
      </c>
      <c r="AW69" s="82"/>
      <c r="AX69" s="82"/>
      <c r="AY69" s="5">
        <f t="shared" si="5"/>
        <v>0</v>
      </c>
    </row>
    <row r="70" spans="1:51" s="58" customFormat="1" ht="15" thickBot="1" x14ac:dyDescent="0.25">
      <c r="A70" s="1" t="s">
        <v>99</v>
      </c>
      <c r="B70" s="165" t="s">
        <v>96</v>
      </c>
      <c r="C70" s="56"/>
      <c r="D70" s="83"/>
      <c r="E70" s="91">
        <f>IFERROR(VLOOKUP($B70,'[1]NUM8.1'!$H$3:$S$175,2,FALSE),0)</f>
        <v>0</v>
      </c>
      <c r="F70" s="91">
        <f>IFERROR(VLOOKUP($B70,'[1]NUM8.1'!$H$3:$S$175,3,FALSE),0)</f>
        <v>0</v>
      </c>
      <c r="G70" s="91">
        <f>IFERROR(VLOOKUP($B70,'[1]NUM8.1'!$H$3:$S$175,4,FALSE),0)</f>
        <v>3</v>
      </c>
      <c r="H70" s="91">
        <f>IFERROR(VLOOKUP($B70,'[1]NUM8.1'!$H$3:$S$175,5,FALSE),0)</f>
        <v>0</v>
      </c>
      <c r="I70" s="91">
        <f>IFERROR(VLOOKUP($B70,'[1]NUM8.1'!$H$3:$S$175,6,FALSE),0)</f>
        <v>6</v>
      </c>
      <c r="J70" s="91">
        <f>IFERROR(VLOOKUP($B70,'[1]NUM8.1'!$H$3:$S$175,7,FALSE),0)</f>
        <v>3</v>
      </c>
      <c r="K70" s="91">
        <f>IFERROR(VLOOKUP($B70,'[1]NUM8.1'!$H$3:$S$175,8,FALSE),0)</f>
        <v>0</v>
      </c>
      <c r="L70" s="91">
        <f>IFERROR(VLOOKUP($B70,'[1]NUM8.1'!$H$3:$S$175,9,FALSE),0)</f>
        <v>5</v>
      </c>
      <c r="M70" s="91">
        <f>IFERROR(VLOOKUP($B70,'[1]NUM8.1'!$H$3:$S$175,10,FALSE),0)</f>
        <v>0</v>
      </c>
      <c r="N70" s="91">
        <f>IFERROR(VLOOKUP($B70,'[1]NUM8.1'!$H$3:$S$175,11,FALSE),0)</f>
        <v>0</v>
      </c>
      <c r="O70" s="77"/>
      <c r="P70" s="81"/>
      <c r="Q70" s="5">
        <f t="shared" si="67"/>
        <v>17</v>
      </c>
      <c r="R70" s="3"/>
      <c r="S70" s="13">
        <f>IFERROR(VLOOKUP($B70,'[2]DEN8.1'!$H$3:$J$159,2,FALSE),0)</f>
        <v>5</v>
      </c>
      <c r="T70" s="43">
        <f>+S70+(Z70+AA70+AB70+AC70)-(AM70+AN70+AO70+AP70)</f>
        <v>5</v>
      </c>
      <c r="U70" s="13">
        <f>IFERROR(VLOOKUP($B70,'[1]DEN8.1'!$H$3:$J$175,2,FALSE),0)</f>
        <v>4</v>
      </c>
      <c r="V70" s="54">
        <f t="shared" si="2"/>
        <v>4</v>
      </c>
      <c r="W70" s="54">
        <f t="shared" si="3"/>
        <v>4</v>
      </c>
      <c r="X70" s="5"/>
      <c r="Y70" s="7"/>
      <c r="Z70" s="91">
        <f>IFERROR(VLOOKUP($B70,'[1]ACT DEN8.1'!$H$3:$S$162,2,FALSE),0)</f>
        <v>0</v>
      </c>
      <c r="AA70" s="91">
        <f>IFERROR(VLOOKUP($B70,'[1]ACT DEN8.1'!$H$3:$S$162,3,FALSE),0)</f>
        <v>0</v>
      </c>
      <c r="AB70" s="91">
        <f>IFERROR(VLOOKUP($B70,'[1]ACT DEN8.1'!$H$3:$S$162,4,FALSE),0)</f>
        <v>0</v>
      </c>
      <c r="AC70" s="91">
        <f>IFERROR(VLOOKUP($B70,'[1]ACT DEN8.1'!$H$3:$S$162,5,FALSE),0)</f>
        <v>0</v>
      </c>
      <c r="AD70" s="91">
        <f>IFERROR(VLOOKUP($B70,'[1]ACT DEN8.1'!$H$3:$S$162,6,FALSE),0)</f>
        <v>0</v>
      </c>
      <c r="AE70" s="91">
        <f>IFERROR(VLOOKUP($B70,'[1]ACT DEN8.1'!$H$3:$S$162,7,FALSE),0)</f>
        <v>0</v>
      </c>
      <c r="AF70" s="91">
        <f>IFERROR(VLOOKUP($B70,'[1]ACT DEN8.1'!$H$3:$S$162,8,FALSE),0)</f>
        <v>0</v>
      </c>
      <c r="AG70" s="91">
        <f>IFERROR(VLOOKUP($B70,'[1]ACT DEN8.1'!$H$3:$S$162,9,FALSE),0)</f>
        <v>0</v>
      </c>
      <c r="AH70" s="91">
        <f>IFERROR(VLOOKUP($B70,'[1]ACT DEN8.1'!$H$3:$S$162,10,FALSE),0)</f>
        <v>0</v>
      </c>
      <c r="AI70" s="91">
        <f>IFERROR(VLOOKUP($B70,'[1]ACT DEN8.1'!$H$3:$S$162,11,FALSE),0)</f>
        <v>0</v>
      </c>
      <c r="AJ70" s="81"/>
      <c r="AK70" s="81"/>
      <c r="AL70" s="5">
        <f t="shared" si="20"/>
        <v>0</v>
      </c>
      <c r="AM70" s="91">
        <f>IFERROR(VLOOKUP($B70,'[1]ACT DEN8.1'!$AC$3:$AN$135,2,FALSE),0)</f>
        <v>0</v>
      </c>
      <c r="AN70" s="91">
        <f>IFERROR(VLOOKUP($B70,'[1]ACT DEN8.1'!$AC$3:$AN$135,3,FALSE),0)</f>
        <v>0</v>
      </c>
      <c r="AO70" s="91">
        <f>IFERROR(VLOOKUP($B70,'[1]ACT DEN8.1'!$AC$3:$AN$135,4,FALSE),0)</f>
        <v>0</v>
      </c>
      <c r="AP70" s="91">
        <f>IFERROR(VLOOKUP($B70,'[1]ACT DEN8.1'!$AC$3:$AN$135,5,FALSE),0)</f>
        <v>0</v>
      </c>
      <c r="AQ70" s="91">
        <f>IFERROR(VLOOKUP($B70,'[1]ACT DEN8.1'!$AC$3:$AN$135,6,FALSE),0)</f>
        <v>0</v>
      </c>
      <c r="AR70" s="91">
        <f>IFERROR(VLOOKUP($B70,'[1]ACT DEN8.1'!$AC$3:$AN$135,7,FALSE),0)</f>
        <v>0</v>
      </c>
      <c r="AS70" s="91">
        <f>IFERROR(VLOOKUP($B70,'[1]ACT DEN8.1'!$AC$3:$AN$135,8,FALSE),0)</f>
        <v>0</v>
      </c>
      <c r="AT70" s="91">
        <f>IFERROR(VLOOKUP($B70,'[1]ACT DEN8.1'!$AC$3:$AN$135,9,FALSE),0)</f>
        <v>0</v>
      </c>
      <c r="AU70" s="91">
        <f>IFERROR(VLOOKUP($B70,'[1]ACT DEN8.1'!$AC$3:$AN$135,10,FALSE),0)</f>
        <v>0</v>
      </c>
      <c r="AV70" s="91">
        <f>IFERROR(VLOOKUP($B70,'[1]ACT DEN8.1'!$AC$3:$AN$135,11,FALSE),0)</f>
        <v>0</v>
      </c>
      <c r="AW70" s="82"/>
      <c r="AX70" s="82"/>
      <c r="AY70" s="5">
        <f t="shared" si="5"/>
        <v>0</v>
      </c>
    </row>
    <row r="71" spans="1:51" s="58" customFormat="1" ht="15" thickBot="1" x14ac:dyDescent="0.25">
      <c r="A71" s="1" t="s">
        <v>99</v>
      </c>
      <c r="B71" s="165" t="s">
        <v>97</v>
      </c>
      <c r="C71" s="56"/>
      <c r="D71" s="83"/>
      <c r="E71" s="91">
        <f>IFERROR(VLOOKUP($B71,'[1]NUM8.1'!$H$3:$S$175,2,FALSE),0)</f>
        <v>0</v>
      </c>
      <c r="F71" s="91">
        <f>IFERROR(VLOOKUP($B71,'[1]NUM8.1'!$H$3:$S$175,3,FALSE),0)</f>
        <v>0</v>
      </c>
      <c r="G71" s="91">
        <f>IFERROR(VLOOKUP($B71,'[1]NUM8.1'!$H$3:$S$175,4,FALSE),0)</f>
        <v>0</v>
      </c>
      <c r="H71" s="91">
        <f>IFERROR(VLOOKUP($B71,'[1]NUM8.1'!$H$3:$S$175,5,FALSE),0)</f>
        <v>0</v>
      </c>
      <c r="I71" s="91">
        <f>IFERROR(VLOOKUP($B71,'[1]NUM8.1'!$H$3:$S$175,6,FALSE),0)</f>
        <v>0</v>
      </c>
      <c r="J71" s="91">
        <f>IFERROR(VLOOKUP($B71,'[1]NUM8.1'!$H$3:$S$175,7,FALSE),0)</f>
        <v>1</v>
      </c>
      <c r="K71" s="91">
        <f>IFERROR(VLOOKUP($B71,'[1]NUM8.1'!$H$3:$S$175,8,FALSE),0)</f>
        <v>0</v>
      </c>
      <c r="L71" s="91">
        <f>IFERROR(VLOOKUP($B71,'[1]NUM8.1'!$H$3:$S$175,9,FALSE),0)</f>
        <v>1</v>
      </c>
      <c r="M71" s="91">
        <f>IFERROR(VLOOKUP($B71,'[1]NUM8.1'!$H$3:$S$175,10,FALSE),0)</f>
        <v>1</v>
      </c>
      <c r="N71" s="91">
        <f>IFERROR(VLOOKUP($B71,'[1]NUM8.1'!$H$3:$S$175,11,FALSE),0)</f>
        <v>0</v>
      </c>
      <c r="O71" s="77"/>
      <c r="P71" s="81"/>
      <c r="Q71" s="5">
        <f>SUM(E71:P71)</f>
        <v>3</v>
      </c>
      <c r="R71" s="3"/>
      <c r="S71" s="13">
        <f>IFERROR(VLOOKUP($B71,'[2]DEN8.1'!$H$3:$J$159,2,FALSE),0)</f>
        <v>7</v>
      </c>
      <c r="T71" s="43">
        <f>+S71+(Z71+AA71+AB71+AC71)-(AM71+AN71+AO71+AP71)</f>
        <v>7</v>
      </c>
      <c r="U71" s="13">
        <f>IFERROR(VLOOKUP($B71,'[1]DEN8.1'!$H$3:$J$175,2,FALSE),0)</f>
        <v>7</v>
      </c>
      <c r="V71" s="54">
        <f t="shared" si="2"/>
        <v>7</v>
      </c>
      <c r="W71" s="54">
        <f t="shared" si="3"/>
        <v>7</v>
      </c>
      <c r="X71" s="5"/>
      <c r="Y71" s="7"/>
      <c r="Z71" s="91">
        <f>IFERROR(VLOOKUP($B71,'[1]ACT DEN8.1'!$H$3:$S$162,2,FALSE),0)</f>
        <v>0</v>
      </c>
      <c r="AA71" s="91">
        <f>IFERROR(VLOOKUP($B71,'[1]ACT DEN8.1'!$H$3:$S$162,3,FALSE),0)</f>
        <v>0</v>
      </c>
      <c r="AB71" s="91">
        <f>IFERROR(VLOOKUP($B71,'[1]ACT DEN8.1'!$H$3:$S$162,4,FALSE),0)</f>
        <v>0</v>
      </c>
      <c r="AC71" s="91">
        <f>IFERROR(VLOOKUP($B71,'[1]ACT DEN8.1'!$H$3:$S$162,5,FALSE),0)</f>
        <v>0</v>
      </c>
      <c r="AD71" s="91">
        <f>IFERROR(VLOOKUP($B71,'[1]ACT DEN8.1'!$H$3:$S$162,6,FALSE),0)</f>
        <v>0</v>
      </c>
      <c r="AE71" s="91">
        <f>IFERROR(VLOOKUP($B71,'[1]ACT DEN8.1'!$H$3:$S$162,7,FALSE),0)</f>
        <v>0</v>
      </c>
      <c r="AF71" s="91">
        <f>IFERROR(VLOOKUP($B71,'[1]ACT DEN8.1'!$H$3:$S$162,8,FALSE),0)</f>
        <v>0</v>
      </c>
      <c r="AG71" s="91">
        <f>IFERROR(VLOOKUP($B71,'[1]ACT DEN8.1'!$H$3:$S$162,9,FALSE),0)</f>
        <v>0</v>
      </c>
      <c r="AH71" s="91">
        <f>IFERROR(VLOOKUP($B71,'[1]ACT DEN8.1'!$H$3:$S$162,10,FALSE),0)</f>
        <v>0</v>
      </c>
      <c r="AI71" s="91">
        <f>IFERROR(VLOOKUP($B71,'[1]ACT DEN8.1'!$H$3:$S$162,11,FALSE),0)</f>
        <v>0</v>
      </c>
      <c r="AJ71" s="81"/>
      <c r="AK71" s="81"/>
      <c r="AL71" s="5">
        <f t="shared" si="20"/>
        <v>0</v>
      </c>
      <c r="AM71" s="91">
        <f>IFERROR(VLOOKUP($B71,'[1]ACT DEN8.1'!$AC$3:$AN$135,2,FALSE),0)</f>
        <v>0</v>
      </c>
      <c r="AN71" s="91">
        <f>IFERROR(VLOOKUP($B71,'[1]ACT DEN8.1'!$AC$3:$AN$135,3,FALSE),0)</f>
        <v>0</v>
      </c>
      <c r="AO71" s="91">
        <f>IFERROR(VLOOKUP($B71,'[1]ACT DEN8.1'!$AC$3:$AN$135,4,FALSE),0)</f>
        <v>0</v>
      </c>
      <c r="AP71" s="91">
        <f>IFERROR(VLOOKUP($B71,'[1]ACT DEN8.1'!$AC$3:$AN$135,5,FALSE),0)</f>
        <v>0</v>
      </c>
      <c r="AQ71" s="91">
        <f>IFERROR(VLOOKUP($B71,'[1]ACT DEN8.1'!$AC$3:$AN$135,6,FALSE),0)</f>
        <v>0</v>
      </c>
      <c r="AR71" s="91">
        <f>IFERROR(VLOOKUP($B71,'[1]ACT DEN8.1'!$AC$3:$AN$135,7,FALSE),0)</f>
        <v>0</v>
      </c>
      <c r="AS71" s="91">
        <f>IFERROR(VLOOKUP($B71,'[1]ACT DEN8.1'!$AC$3:$AN$135,8,FALSE),0)</f>
        <v>0</v>
      </c>
      <c r="AT71" s="91">
        <f>IFERROR(VLOOKUP($B71,'[1]ACT DEN8.1'!$AC$3:$AN$135,9,FALSE),0)</f>
        <v>0</v>
      </c>
      <c r="AU71" s="91">
        <f>IFERROR(VLOOKUP($B71,'[1]ACT DEN8.1'!$AC$3:$AN$135,10,FALSE),0)</f>
        <v>0</v>
      </c>
      <c r="AV71" s="91">
        <f>IFERROR(VLOOKUP($B71,'[1]ACT DEN8.1'!$AC$3:$AN$135,11,FALSE),0)</f>
        <v>0</v>
      </c>
      <c r="AW71" s="82"/>
      <c r="AX71" s="82"/>
      <c r="AY71" s="5">
        <f t="shared" si="5"/>
        <v>0</v>
      </c>
    </row>
    <row r="72" spans="1:51" s="58" customFormat="1" ht="15" thickBot="1" x14ac:dyDescent="0.25">
      <c r="A72" s="1" t="s">
        <v>99</v>
      </c>
      <c r="B72" s="165" t="s">
        <v>98</v>
      </c>
      <c r="C72" s="56"/>
      <c r="D72" s="83"/>
      <c r="E72" s="91">
        <f>IFERROR(VLOOKUP($B72,'[1]NUM8.1'!$H$3:$S$175,2,FALSE),0)</f>
        <v>0</v>
      </c>
      <c r="F72" s="91">
        <f>IFERROR(VLOOKUP($B72,'[1]NUM8.1'!$H$3:$S$175,3,FALSE),0)</f>
        <v>0</v>
      </c>
      <c r="G72" s="91">
        <f>IFERROR(VLOOKUP($B72,'[1]NUM8.1'!$H$3:$S$175,4,FALSE),0)</f>
        <v>1</v>
      </c>
      <c r="H72" s="91">
        <f>IFERROR(VLOOKUP($B72,'[1]NUM8.1'!$H$3:$S$175,5,FALSE),0)</f>
        <v>0</v>
      </c>
      <c r="I72" s="91">
        <f>IFERROR(VLOOKUP($B72,'[1]NUM8.1'!$H$3:$S$175,6,FALSE),0)</f>
        <v>4</v>
      </c>
      <c r="J72" s="91">
        <f>IFERROR(VLOOKUP($B72,'[1]NUM8.1'!$H$3:$S$175,7,FALSE),0)</f>
        <v>11</v>
      </c>
      <c r="K72" s="91">
        <f>IFERROR(VLOOKUP($B72,'[1]NUM8.1'!$H$3:$S$175,8,FALSE),0)</f>
        <v>0</v>
      </c>
      <c r="L72" s="91">
        <f>IFERROR(VLOOKUP($B72,'[1]NUM8.1'!$H$3:$S$175,9,FALSE),0)</f>
        <v>9</v>
      </c>
      <c r="M72" s="91">
        <f>IFERROR(VLOOKUP($B72,'[1]NUM8.1'!$H$3:$S$175,10,FALSE),0)</f>
        <v>6</v>
      </c>
      <c r="N72" s="91">
        <f>IFERROR(VLOOKUP($B72,'[1]NUM8.1'!$H$3:$S$175,11,FALSE),0)</f>
        <v>0</v>
      </c>
      <c r="O72" s="77"/>
      <c r="P72" s="81"/>
      <c r="Q72" s="5">
        <f t="shared" si="67"/>
        <v>31</v>
      </c>
      <c r="R72" s="3"/>
      <c r="S72" s="13">
        <f>IFERROR(VLOOKUP($B72,'[2]DEN8.1'!$H$3:$J$159,2,FALSE),0)</f>
        <v>6</v>
      </c>
      <c r="T72" s="43">
        <f>+S72+(Z72+AA72+AB72+AC72)-(AM72+AN72+AO72+AP72)</f>
        <v>6</v>
      </c>
      <c r="U72" s="13">
        <f>IFERROR(VLOOKUP($B72,'[1]DEN8.1'!$H$3:$J$175,2,FALSE),0)</f>
        <v>6</v>
      </c>
      <c r="V72" s="54">
        <f t="shared" si="2"/>
        <v>6</v>
      </c>
      <c r="W72" s="54">
        <f t="shared" si="3"/>
        <v>6</v>
      </c>
      <c r="X72" s="5"/>
      <c r="Y72" s="7"/>
      <c r="Z72" s="91">
        <f>IFERROR(VLOOKUP($B72,'[1]ACT DEN8.1'!$H$3:$S$162,2,FALSE),0)</f>
        <v>0</v>
      </c>
      <c r="AA72" s="91">
        <f>IFERROR(VLOOKUP($B72,'[1]ACT DEN8.1'!$H$3:$S$162,3,FALSE),0)</f>
        <v>0</v>
      </c>
      <c r="AB72" s="91">
        <f>IFERROR(VLOOKUP($B72,'[1]ACT DEN8.1'!$H$3:$S$162,4,FALSE),0)</f>
        <v>0</v>
      </c>
      <c r="AC72" s="91">
        <f>IFERROR(VLOOKUP($B72,'[1]ACT DEN8.1'!$H$3:$S$162,5,FALSE),0)</f>
        <v>0</v>
      </c>
      <c r="AD72" s="91">
        <f>IFERROR(VLOOKUP($B72,'[1]ACT DEN8.1'!$H$3:$S$162,6,FALSE),0)</f>
        <v>0</v>
      </c>
      <c r="AE72" s="91">
        <f>IFERROR(VLOOKUP($B72,'[1]ACT DEN8.1'!$H$3:$S$162,7,FALSE),0)</f>
        <v>0</v>
      </c>
      <c r="AF72" s="91">
        <f>IFERROR(VLOOKUP($B72,'[1]ACT DEN8.1'!$H$3:$S$162,8,FALSE),0)</f>
        <v>0</v>
      </c>
      <c r="AG72" s="91">
        <f>IFERROR(VLOOKUP($B72,'[1]ACT DEN8.1'!$H$3:$S$162,9,FALSE),0)</f>
        <v>0</v>
      </c>
      <c r="AH72" s="91">
        <f>IFERROR(VLOOKUP($B72,'[1]ACT DEN8.1'!$H$3:$S$162,10,FALSE),0)</f>
        <v>0</v>
      </c>
      <c r="AI72" s="91">
        <f>IFERROR(VLOOKUP($B72,'[1]ACT DEN8.1'!$H$3:$S$162,11,FALSE),0)</f>
        <v>0</v>
      </c>
      <c r="AJ72" s="81"/>
      <c r="AK72" s="81"/>
      <c r="AL72" s="5">
        <f t="shared" si="20"/>
        <v>0</v>
      </c>
      <c r="AM72" s="91">
        <f>IFERROR(VLOOKUP($B72,'[1]ACT DEN8.1'!$AC$3:$AN$135,2,FALSE),0)</f>
        <v>0</v>
      </c>
      <c r="AN72" s="91">
        <f>IFERROR(VLOOKUP($B72,'[1]ACT DEN8.1'!$AC$3:$AN$135,3,FALSE),0)</f>
        <v>0</v>
      </c>
      <c r="AO72" s="91">
        <f>IFERROR(VLOOKUP($B72,'[1]ACT DEN8.1'!$AC$3:$AN$135,4,FALSE),0)</f>
        <v>0</v>
      </c>
      <c r="AP72" s="91">
        <f>IFERROR(VLOOKUP($B72,'[1]ACT DEN8.1'!$AC$3:$AN$135,5,FALSE),0)</f>
        <v>0</v>
      </c>
      <c r="AQ72" s="91">
        <f>IFERROR(VLOOKUP($B72,'[1]ACT DEN8.1'!$AC$3:$AN$135,6,FALSE),0)</f>
        <v>0</v>
      </c>
      <c r="AR72" s="91">
        <f>IFERROR(VLOOKUP($B72,'[1]ACT DEN8.1'!$AC$3:$AN$135,7,FALSE),0)</f>
        <v>0</v>
      </c>
      <c r="AS72" s="91">
        <f>IFERROR(VLOOKUP($B72,'[1]ACT DEN8.1'!$AC$3:$AN$135,8,FALSE),0)</f>
        <v>0</v>
      </c>
      <c r="AT72" s="91">
        <f>IFERROR(VLOOKUP($B72,'[1]ACT DEN8.1'!$AC$3:$AN$135,9,FALSE),0)</f>
        <v>0</v>
      </c>
      <c r="AU72" s="91">
        <f>IFERROR(VLOOKUP($B72,'[1]ACT DEN8.1'!$AC$3:$AN$135,10,FALSE),0)</f>
        <v>0</v>
      </c>
      <c r="AV72" s="91">
        <f>IFERROR(VLOOKUP($B72,'[1]ACT DEN8.1'!$AC$3:$AN$135,11,FALSE),0)</f>
        <v>0</v>
      </c>
      <c r="AW72" s="82"/>
      <c r="AX72" s="82"/>
      <c r="AY72" s="5">
        <f t="shared" si="5"/>
        <v>0</v>
      </c>
    </row>
    <row r="73" spans="1:51" s="58" customFormat="1" ht="23.25" customHeight="1" thickBot="1" x14ac:dyDescent="0.25">
      <c r="A73" s="333" t="s">
        <v>195</v>
      </c>
      <c r="B73" s="334"/>
      <c r="C73" s="250">
        <f>+D73/Metas!L85</f>
        <v>1.3497033618984839</v>
      </c>
      <c r="D73" s="15">
        <f>+Q73/R73</f>
        <v>0.16216216216216217</v>
      </c>
      <c r="E73" s="10">
        <f t="shared" ref="E73:P73" si="69">SUM(E63:E72)</f>
        <v>0</v>
      </c>
      <c r="F73" s="10">
        <f t="shared" si="69"/>
        <v>7</v>
      </c>
      <c r="G73" s="10">
        <f t="shared" si="69"/>
        <v>58</v>
      </c>
      <c r="H73" s="10">
        <f t="shared" si="69"/>
        <v>0</v>
      </c>
      <c r="I73" s="10">
        <f t="shared" ref="I73" si="70">SUM(I63:I72)</f>
        <v>94</v>
      </c>
      <c r="J73" s="10">
        <f t="shared" ref="J73:K73" si="71">SUM(J63:J72)</f>
        <v>75</v>
      </c>
      <c r="K73" s="10">
        <f t="shared" si="71"/>
        <v>65</v>
      </c>
      <c r="L73" s="10">
        <f t="shared" ref="L73:M73" si="72">SUM(L63:L72)</f>
        <v>50</v>
      </c>
      <c r="M73" s="10">
        <f t="shared" si="72"/>
        <v>47</v>
      </c>
      <c r="N73" s="10">
        <f t="shared" ref="N73" si="73">SUM(N63:N72)</f>
        <v>0</v>
      </c>
      <c r="O73" s="10">
        <f t="shared" si="69"/>
        <v>0</v>
      </c>
      <c r="P73" s="118">
        <f t="shared" si="69"/>
        <v>0</v>
      </c>
      <c r="Q73" s="10">
        <f>SUM(Q63:Q72)</f>
        <v>396</v>
      </c>
      <c r="R73" s="11">
        <f>+Y73-W73</f>
        <v>2442</v>
      </c>
      <c r="S73" s="10">
        <f t="shared" ref="S73:X73" si="74">SUM(S63:S72)</f>
        <v>289</v>
      </c>
      <c r="T73" s="10">
        <f t="shared" si="74"/>
        <v>297</v>
      </c>
      <c r="U73" s="10">
        <f t="shared" si="74"/>
        <v>295</v>
      </c>
      <c r="V73" s="9">
        <f t="shared" si="74"/>
        <v>297</v>
      </c>
      <c r="W73" s="9">
        <f t="shared" si="74"/>
        <v>304</v>
      </c>
      <c r="X73" s="9">
        <f t="shared" si="74"/>
        <v>0</v>
      </c>
      <c r="Y73" s="12">
        <v>2746</v>
      </c>
      <c r="Z73" s="9">
        <f>SUM(Z63:Z72)</f>
        <v>3</v>
      </c>
      <c r="AA73" s="9">
        <f t="shared" ref="AA73:AK73" si="75">SUM(AA63:AA72)</f>
        <v>3</v>
      </c>
      <c r="AB73" s="9">
        <f t="shared" si="75"/>
        <v>0</v>
      </c>
      <c r="AC73" s="9">
        <f t="shared" si="75"/>
        <v>3</v>
      </c>
      <c r="AD73" s="9">
        <f t="shared" ref="AD73:AE73" si="76">SUM(AD63:AD72)</f>
        <v>5</v>
      </c>
      <c r="AE73" s="9">
        <f t="shared" si="76"/>
        <v>3</v>
      </c>
      <c r="AF73" s="9">
        <f t="shared" si="75"/>
        <v>2</v>
      </c>
      <c r="AG73" s="9">
        <f t="shared" ref="AG73:AH73" si="77">SUM(AG63:AG72)</f>
        <v>4</v>
      </c>
      <c r="AH73" s="9">
        <f t="shared" si="77"/>
        <v>2</v>
      </c>
      <c r="AI73" s="9">
        <f t="shared" ref="AI73" si="78">SUM(AI63:AI72)</f>
        <v>2</v>
      </c>
      <c r="AJ73" s="9">
        <f t="shared" si="75"/>
        <v>0</v>
      </c>
      <c r="AK73" s="9">
        <f t="shared" si="75"/>
        <v>0</v>
      </c>
      <c r="AL73" s="9">
        <f t="shared" si="20"/>
        <v>27</v>
      </c>
      <c r="AM73" s="9">
        <f t="shared" ref="AM73:AX73" si="79">SUM(AM63:AM72)</f>
        <v>0</v>
      </c>
      <c r="AN73" s="9">
        <f t="shared" si="79"/>
        <v>0</v>
      </c>
      <c r="AO73" s="9">
        <f t="shared" si="79"/>
        <v>1</v>
      </c>
      <c r="AP73" s="9">
        <f t="shared" si="79"/>
        <v>0</v>
      </c>
      <c r="AQ73" s="9">
        <f t="shared" ref="AQ73:AS73" si="80">SUM(AQ63:AQ72)</f>
        <v>2</v>
      </c>
      <c r="AR73" s="9">
        <f t="shared" si="80"/>
        <v>0</v>
      </c>
      <c r="AS73" s="9">
        <f t="shared" si="80"/>
        <v>0</v>
      </c>
      <c r="AT73" s="9">
        <f t="shared" ref="AT73:AU73" si="81">SUM(AT63:AT72)</f>
        <v>0</v>
      </c>
      <c r="AU73" s="9">
        <f t="shared" si="81"/>
        <v>1</v>
      </c>
      <c r="AV73" s="9">
        <f t="shared" ref="AV73" si="82">SUM(AV63:AV72)</f>
        <v>0</v>
      </c>
      <c r="AW73" s="9">
        <f t="shared" si="79"/>
        <v>0</v>
      </c>
      <c r="AX73" s="9">
        <f t="shared" si="79"/>
        <v>0</v>
      </c>
      <c r="AY73" s="9">
        <f t="shared" si="5"/>
        <v>4</v>
      </c>
    </row>
    <row r="74" spans="1:51" s="58" customFormat="1" ht="15" thickBot="1" x14ac:dyDescent="0.25">
      <c r="A74" s="1" t="s">
        <v>105</v>
      </c>
      <c r="B74" s="165" t="s">
        <v>100</v>
      </c>
      <c r="C74" s="56"/>
      <c r="D74" s="83"/>
      <c r="E74" s="91">
        <f>IFERROR(VLOOKUP($B74,'[1]NUM8.1'!$H$3:$S$175,2,FALSE),0)</f>
        <v>0</v>
      </c>
      <c r="F74" s="91">
        <f>IFERROR(VLOOKUP($B74,'[1]NUM8.1'!$H$3:$S$175,3,FALSE),0)</f>
        <v>0</v>
      </c>
      <c r="G74" s="91">
        <f>IFERROR(VLOOKUP($B74,'[1]NUM8.1'!$H$3:$S$175,4,FALSE),0)</f>
        <v>6</v>
      </c>
      <c r="H74" s="91">
        <f>IFERROR(VLOOKUP($B74,'[1]NUM8.1'!$H$3:$S$175,5,FALSE),0)</f>
        <v>14</v>
      </c>
      <c r="I74" s="91">
        <f>IFERROR(VLOOKUP($B74,'[1]NUM8.1'!$H$3:$S$175,6,FALSE),0)</f>
        <v>15</v>
      </c>
      <c r="J74" s="91">
        <f>IFERROR(VLOOKUP($B74,'[1]NUM8.1'!$H$3:$S$175,7,FALSE),0)</f>
        <v>14</v>
      </c>
      <c r="K74" s="91">
        <f>IFERROR(VLOOKUP($B74,'[1]NUM8.1'!$H$3:$S$175,8,FALSE),0)</f>
        <v>11</v>
      </c>
      <c r="L74" s="91">
        <f>IFERROR(VLOOKUP($B74,'[1]NUM8.1'!$H$3:$S$175,9,FALSE),0)</f>
        <v>19</v>
      </c>
      <c r="M74" s="91">
        <f>IFERROR(VLOOKUP($B74,'[1]NUM8.1'!$H$3:$S$175,10,FALSE),0)</f>
        <v>9</v>
      </c>
      <c r="N74" s="91">
        <f>IFERROR(VLOOKUP($B74,'[1]NUM8.1'!$H$3:$S$175,11,FALSE),0)</f>
        <v>4</v>
      </c>
      <c r="O74" s="81"/>
      <c r="P74" s="81"/>
      <c r="Q74" s="5">
        <f>SUM(E74:P74)</f>
        <v>92</v>
      </c>
      <c r="R74" s="3"/>
      <c r="S74" s="13">
        <f>IFERROR(VLOOKUP($B74,'[2]DEN8.1'!$H$3:$J$159,2,FALSE),0)</f>
        <v>74</v>
      </c>
      <c r="T74" s="43">
        <f>+S74+(Z74+AA74+AB74+AC74)-(AM74+AN74+AO74+AP74)</f>
        <v>77</v>
      </c>
      <c r="U74" s="13">
        <f>IFERROR(VLOOKUP($B74,'[1]DEN8.1'!$H$3:$J$175,2,FALSE),0)</f>
        <v>70</v>
      </c>
      <c r="V74" s="54">
        <f t="shared" si="2"/>
        <v>71</v>
      </c>
      <c r="W74" s="54">
        <f t="shared" si="3"/>
        <v>76</v>
      </c>
      <c r="X74" s="5"/>
      <c r="Y74" s="7"/>
      <c r="Z74" s="91">
        <f>IFERROR(VLOOKUP($B74,'[1]ACT DEN8.1'!$H$3:$S$162,2,FALSE),0)</f>
        <v>0</v>
      </c>
      <c r="AA74" s="91">
        <f>IFERROR(VLOOKUP($B74,'[1]ACT DEN8.1'!$H$3:$S$162,3,FALSE),0)</f>
        <v>0</v>
      </c>
      <c r="AB74" s="91">
        <f>IFERROR(VLOOKUP($B74,'[1]ACT DEN8.1'!$H$3:$S$162,4,FALSE),0)</f>
        <v>3</v>
      </c>
      <c r="AC74" s="91">
        <f>IFERROR(VLOOKUP($B74,'[1]ACT DEN8.1'!$H$3:$S$162,5,FALSE),0)</f>
        <v>0</v>
      </c>
      <c r="AD74" s="91">
        <f>IFERROR(VLOOKUP($B74,'[1]ACT DEN8.1'!$H$3:$S$162,6,FALSE),0)</f>
        <v>0</v>
      </c>
      <c r="AE74" s="91">
        <f>IFERROR(VLOOKUP($B74,'[1]ACT DEN8.1'!$H$3:$S$162,7,FALSE),0)</f>
        <v>1</v>
      </c>
      <c r="AF74" s="91">
        <f>IFERROR(VLOOKUP($B74,'[1]ACT DEN8.1'!$H$3:$S$162,8,FALSE),0)</f>
        <v>1</v>
      </c>
      <c r="AG74" s="91">
        <f>IFERROR(VLOOKUP($B74,'[1]ACT DEN8.1'!$H$3:$S$162,9,FALSE),0)</f>
        <v>2</v>
      </c>
      <c r="AH74" s="91">
        <f>IFERROR(VLOOKUP($B74,'[1]ACT DEN8.1'!$H$3:$S$162,10,FALSE),0)</f>
        <v>1</v>
      </c>
      <c r="AI74" s="91">
        <f>IFERROR(VLOOKUP($B74,'[1]ACT DEN8.1'!$H$3:$S$162,11,FALSE),0)</f>
        <v>2</v>
      </c>
      <c r="AJ74" s="81"/>
      <c r="AK74" s="81"/>
      <c r="AL74" s="5">
        <f t="shared" si="20"/>
        <v>10</v>
      </c>
      <c r="AM74" s="91">
        <f>IFERROR(VLOOKUP($B74,'[1]ACT DEN8.1'!$AC$3:$AN$135,2,FALSE),0)</f>
        <v>0</v>
      </c>
      <c r="AN74" s="91">
        <f>IFERROR(VLOOKUP($B74,'[1]ACT DEN8.1'!$AC$3:$AN$135,3,FALSE),0)</f>
        <v>0</v>
      </c>
      <c r="AO74" s="91">
        <f>IFERROR(VLOOKUP($B74,'[1]ACT DEN8.1'!$AC$3:$AN$135,4,FALSE),0)</f>
        <v>0</v>
      </c>
      <c r="AP74" s="91">
        <f>IFERROR(VLOOKUP($B74,'[1]ACT DEN8.1'!$AC$3:$AN$135,5,FALSE),0)</f>
        <v>0</v>
      </c>
      <c r="AQ74" s="91">
        <f>IFERROR(VLOOKUP($B74,'[1]ACT DEN8.1'!$AC$3:$AN$135,6,FALSE),0)</f>
        <v>0</v>
      </c>
      <c r="AR74" s="91">
        <f>IFERROR(VLOOKUP($B74,'[1]ACT DEN8.1'!$AC$3:$AN$135,7,FALSE),0)</f>
        <v>1</v>
      </c>
      <c r="AS74" s="91">
        <f>IFERROR(VLOOKUP($B74,'[1]ACT DEN8.1'!$AC$3:$AN$135,8,FALSE),0)</f>
        <v>0</v>
      </c>
      <c r="AT74" s="91">
        <f>IFERROR(VLOOKUP($B74,'[1]ACT DEN8.1'!$AC$3:$AN$135,9,FALSE),0)</f>
        <v>0</v>
      </c>
      <c r="AU74" s="91">
        <f>IFERROR(VLOOKUP($B74,'[1]ACT DEN8.1'!$AC$3:$AN$135,10,FALSE),0)</f>
        <v>0</v>
      </c>
      <c r="AV74" s="91">
        <f>IFERROR(VLOOKUP($B74,'[1]ACT DEN8.1'!$AC$3:$AN$135,11,FALSE),0)</f>
        <v>0</v>
      </c>
      <c r="AW74" s="82"/>
      <c r="AX74" s="82"/>
      <c r="AY74" s="5">
        <f t="shared" si="5"/>
        <v>1</v>
      </c>
    </row>
    <row r="75" spans="1:51" s="58" customFormat="1" ht="15" thickBot="1" x14ac:dyDescent="0.25">
      <c r="A75" s="1" t="s">
        <v>105</v>
      </c>
      <c r="B75" s="165" t="s">
        <v>101</v>
      </c>
      <c r="C75" s="56"/>
      <c r="D75" s="83"/>
      <c r="E75" s="91">
        <f>IFERROR(VLOOKUP($B75,'[1]NUM8.1'!$H$3:$S$175,2,FALSE),0)</f>
        <v>6</v>
      </c>
      <c r="F75" s="91">
        <f>IFERROR(VLOOKUP($B75,'[1]NUM8.1'!$H$3:$S$175,3,FALSE),0)</f>
        <v>2</v>
      </c>
      <c r="G75" s="91">
        <f>IFERROR(VLOOKUP($B75,'[1]NUM8.1'!$H$3:$S$175,4,FALSE),0)</f>
        <v>6</v>
      </c>
      <c r="H75" s="91">
        <f>IFERROR(VLOOKUP($B75,'[1]NUM8.1'!$H$3:$S$175,5,FALSE),0)</f>
        <v>0</v>
      </c>
      <c r="I75" s="91">
        <f>IFERROR(VLOOKUP($B75,'[1]NUM8.1'!$H$3:$S$175,6,FALSE),0)</f>
        <v>4</v>
      </c>
      <c r="J75" s="91">
        <f>IFERROR(VLOOKUP($B75,'[1]NUM8.1'!$H$3:$S$175,7,FALSE),0)</f>
        <v>3</v>
      </c>
      <c r="K75" s="91">
        <f>IFERROR(VLOOKUP($B75,'[1]NUM8.1'!$H$3:$S$175,8,FALSE),0)</f>
        <v>2</v>
      </c>
      <c r="L75" s="91">
        <f>IFERROR(VLOOKUP($B75,'[1]NUM8.1'!$H$3:$S$175,9,FALSE),0)</f>
        <v>4</v>
      </c>
      <c r="M75" s="91">
        <f>IFERROR(VLOOKUP($B75,'[1]NUM8.1'!$H$3:$S$175,10,FALSE),0)</f>
        <v>1</v>
      </c>
      <c r="N75" s="91">
        <f>IFERROR(VLOOKUP($B75,'[1]NUM8.1'!$H$3:$S$175,11,FALSE),0)</f>
        <v>5</v>
      </c>
      <c r="O75" s="81"/>
      <c r="P75" s="81"/>
      <c r="Q75" s="5">
        <f>SUM(E75:P75)</f>
        <v>33</v>
      </c>
      <c r="R75" s="3"/>
      <c r="S75" s="13">
        <f>IFERROR(VLOOKUP($B75,'[2]DEN8.1'!$H$3:$J$159,2,FALSE),0)</f>
        <v>12</v>
      </c>
      <c r="T75" s="43">
        <f>+S75+(Z75+AA75+AB75+AC75)-(AM75+AN75+AO75+AP75)</f>
        <v>12</v>
      </c>
      <c r="U75" s="13">
        <f>IFERROR(VLOOKUP($B75,'[1]DEN8.1'!$H$3:$J$175,2,FALSE),0)</f>
        <v>15</v>
      </c>
      <c r="V75" s="54">
        <f t="shared" si="2"/>
        <v>16</v>
      </c>
      <c r="W75" s="54">
        <f t="shared" si="3"/>
        <v>16</v>
      </c>
      <c r="X75" s="5"/>
      <c r="Y75" s="7"/>
      <c r="Z75" s="91">
        <f>IFERROR(VLOOKUP($B75,'[1]ACT DEN8.1'!$H$3:$S$162,2,FALSE),0)</f>
        <v>0</v>
      </c>
      <c r="AA75" s="91">
        <f>IFERROR(VLOOKUP($B75,'[1]ACT DEN8.1'!$H$3:$S$162,3,FALSE),0)</f>
        <v>0</v>
      </c>
      <c r="AB75" s="91">
        <f>IFERROR(VLOOKUP($B75,'[1]ACT DEN8.1'!$H$3:$S$162,4,FALSE),0)</f>
        <v>0</v>
      </c>
      <c r="AC75" s="91">
        <f>IFERROR(VLOOKUP($B75,'[1]ACT DEN8.1'!$H$3:$S$162,5,FALSE),0)</f>
        <v>0</v>
      </c>
      <c r="AD75" s="91">
        <f>IFERROR(VLOOKUP($B75,'[1]ACT DEN8.1'!$H$3:$S$162,6,FALSE),0)</f>
        <v>0</v>
      </c>
      <c r="AE75" s="91">
        <f>IFERROR(VLOOKUP($B75,'[1]ACT DEN8.1'!$H$3:$S$162,7,FALSE),0)</f>
        <v>0</v>
      </c>
      <c r="AF75" s="91">
        <f>IFERROR(VLOOKUP($B75,'[1]ACT DEN8.1'!$H$3:$S$162,8,FALSE),0)</f>
        <v>1</v>
      </c>
      <c r="AG75" s="91">
        <f>IFERROR(VLOOKUP($B75,'[1]ACT DEN8.1'!$H$3:$S$162,9,FALSE),0)</f>
        <v>0</v>
      </c>
      <c r="AH75" s="91">
        <f>IFERROR(VLOOKUP($B75,'[1]ACT DEN8.1'!$H$3:$S$162,10,FALSE),0)</f>
        <v>0</v>
      </c>
      <c r="AI75" s="91">
        <f>IFERROR(VLOOKUP($B75,'[1]ACT DEN8.1'!$H$3:$S$162,11,FALSE),0)</f>
        <v>0</v>
      </c>
      <c r="AJ75" s="81"/>
      <c r="AK75" s="81"/>
      <c r="AL75" s="5">
        <f t="shared" si="20"/>
        <v>1</v>
      </c>
      <c r="AM75" s="91">
        <f>IFERROR(VLOOKUP($B75,'[1]ACT DEN8.1'!$AC$3:$AN$135,2,FALSE),0)</f>
        <v>0</v>
      </c>
      <c r="AN75" s="91">
        <f>IFERROR(VLOOKUP($B75,'[1]ACT DEN8.1'!$AC$3:$AN$135,3,FALSE),0)</f>
        <v>0</v>
      </c>
      <c r="AO75" s="91">
        <f>IFERROR(VLOOKUP($B75,'[1]ACT DEN8.1'!$AC$3:$AN$135,4,FALSE),0)</f>
        <v>0</v>
      </c>
      <c r="AP75" s="91">
        <f>IFERROR(VLOOKUP($B75,'[1]ACT DEN8.1'!$AC$3:$AN$135,5,FALSE),0)</f>
        <v>0</v>
      </c>
      <c r="AQ75" s="91">
        <f>IFERROR(VLOOKUP($B75,'[1]ACT DEN8.1'!$AC$3:$AN$135,6,FALSE),0)</f>
        <v>0</v>
      </c>
      <c r="AR75" s="91">
        <f>IFERROR(VLOOKUP($B75,'[1]ACT DEN8.1'!$AC$3:$AN$135,7,FALSE),0)</f>
        <v>0</v>
      </c>
      <c r="AS75" s="91">
        <f>IFERROR(VLOOKUP($B75,'[1]ACT DEN8.1'!$AC$3:$AN$135,8,FALSE),0)</f>
        <v>0</v>
      </c>
      <c r="AT75" s="91">
        <f>IFERROR(VLOOKUP($B75,'[1]ACT DEN8.1'!$AC$3:$AN$135,9,FALSE),0)</f>
        <v>0</v>
      </c>
      <c r="AU75" s="91">
        <f>IFERROR(VLOOKUP($B75,'[1]ACT DEN8.1'!$AC$3:$AN$135,10,FALSE),0)</f>
        <v>0</v>
      </c>
      <c r="AV75" s="91">
        <f>IFERROR(VLOOKUP($B75,'[1]ACT DEN8.1'!$AC$3:$AN$135,11,FALSE),0)</f>
        <v>0</v>
      </c>
      <c r="AW75" s="82"/>
      <c r="AX75" s="82"/>
      <c r="AY75" s="5">
        <f t="shared" si="5"/>
        <v>0</v>
      </c>
    </row>
    <row r="76" spans="1:51" s="58" customFormat="1" ht="15" thickBot="1" x14ac:dyDescent="0.25">
      <c r="A76" s="1" t="s">
        <v>105</v>
      </c>
      <c r="B76" s="165" t="s">
        <v>102</v>
      </c>
      <c r="C76" s="56"/>
      <c r="D76" s="83"/>
      <c r="E76" s="91">
        <f>IFERROR(VLOOKUP($B76,'[1]NUM8.1'!$H$3:$S$175,2,FALSE),0)</f>
        <v>3</v>
      </c>
      <c r="F76" s="91">
        <f>IFERROR(VLOOKUP($B76,'[1]NUM8.1'!$H$3:$S$175,3,FALSE),0)</f>
        <v>0</v>
      </c>
      <c r="G76" s="91">
        <f>IFERROR(VLOOKUP($B76,'[1]NUM8.1'!$H$3:$S$175,4,FALSE),0)</f>
        <v>2</v>
      </c>
      <c r="H76" s="91">
        <f>IFERROR(VLOOKUP($B76,'[1]NUM8.1'!$H$3:$S$175,5,FALSE),0)</f>
        <v>7</v>
      </c>
      <c r="I76" s="91">
        <f>IFERROR(VLOOKUP($B76,'[1]NUM8.1'!$H$3:$S$175,6,FALSE),0)</f>
        <v>15</v>
      </c>
      <c r="J76" s="91">
        <f>IFERROR(VLOOKUP($B76,'[1]NUM8.1'!$H$3:$S$175,7,FALSE),0)</f>
        <v>2</v>
      </c>
      <c r="K76" s="91">
        <f>IFERROR(VLOOKUP($B76,'[1]NUM8.1'!$H$3:$S$175,8,FALSE),0)</f>
        <v>2</v>
      </c>
      <c r="L76" s="91">
        <f>IFERROR(VLOOKUP($B76,'[1]NUM8.1'!$H$3:$S$175,9,FALSE),0)</f>
        <v>1</v>
      </c>
      <c r="M76" s="91">
        <f>IFERROR(VLOOKUP($B76,'[1]NUM8.1'!$H$3:$S$175,10,FALSE),0)</f>
        <v>2</v>
      </c>
      <c r="N76" s="91">
        <f>IFERROR(VLOOKUP($B76,'[1]NUM8.1'!$H$3:$S$175,11,FALSE),0)</f>
        <v>3</v>
      </c>
      <c r="O76" s="81"/>
      <c r="P76" s="81"/>
      <c r="Q76" s="5">
        <f>SUM(E76:P76)</f>
        <v>37</v>
      </c>
      <c r="R76" s="3"/>
      <c r="S76" s="13">
        <f>IFERROR(VLOOKUP($B76,'[2]DEN8.1'!$H$3:$J$159,2,FALSE),0)</f>
        <v>31</v>
      </c>
      <c r="T76" s="43">
        <f>+S76+(Z76+AA76+AB76+AC76)-(AM76+AN76+AO76+AP76)</f>
        <v>31</v>
      </c>
      <c r="U76" s="13">
        <f>IFERROR(VLOOKUP($B76,'[1]DEN8.1'!$H$3:$J$175,2,FALSE),0)</f>
        <v>23</v>
      </c>
      <c r="V76" s="54">
        <f t="shared" si="2"/>
        <v>23</v>
      </c>
      <c r="W76" s="54">
        <f t="shared" si="3"/>
        <v>23</v>
      </c>
      <c r="X76" s="5"/>
      <c r="Y76" s="7"/>
      <c r="Z76" s="91">
        <f>IFERROR(VLOOKUP($B76,'[1]ACT DEN8.1'!$H$3:$S$162,2,FALSE),0)</f>
        <v>0</v>
      </c>
      <c r="AA76" s="91">
        <f>IFERROR(VLOOKUP($B76,'[1]ACT DEN8.1'!$H$3:$S$162,3,FALSE),0)</f>
        <v>0</v>
      </c>
      <c r="AB76" s="91">
        <f>IFERROR(VLOOKUP($B76,'[1]ACT DEN8.1'!$H$3:$S$162,4,FALSE),0)</f>
        <v>0</v>
      </c>
      <c r="AC76" s="91">
        <f>IFERROR(VLOOKUP($B76,'[1]ACT DEN8.1'!$H$3:$S$162,5,FALSE),0)</f>
        <v>0</v>
      </c>
      <c r="AD76" s="91">
        <f>IFERROR(VLOOKUP($B76,'[1]ACT DEN8.1'!$H$3:$S$162,6,FALSE),0)</f>
        <v>0</v>
      </c>
      <c r="AE76" s="91">
        <f>IFERROR(VLOOKUP($B76,'[1]ACT DEN8.1'!$H$3:$S$162,7,FALSE),0)</f>
        <v>1</v>
      </c>
      <c r="AF76" s="91">
        <f>IFERROR(VLOOKUP($B76,'[1]ACT DEN8.1'!$H$3:$S$162,8,FALSE),0)</f>
        <v>0</v>
      </c>
      <c r="AG76" s="91">
        <f>IFERROR(VLOOKUP($B76,'[1]ACT DEN8.1'!$H$3:$S$162,9,FALSE),0)</f>
        <v>0</v>
      </c>
      <c r="AH76" s="91">
        <f>IFERROR(VLOOKUP($B76,'[1]ACT DEN8.1'!$H$3:$S$162,10,FALSE),0)</f>
        <v>0</v>
      </c>
      <c r="AI76" s="91">
        <f>IFERROR(VLOOKUP($B76,'[1]ACT DEN8.1'!$H$3:$S$162,11,FALSE),0)</f>
        <v>0</v>
      </c>
      <c r="AJ76" s="81"/>
      <c r="AK76" s="81"/>
      <c r="AL76" s="5">
        <f t="shared" si="20"/>
        <v>1</v>
      </c>
      <c r="AM76" s="91">
        <f>IFERROR(VLOOKUP($B76,'[1]ACT DEN8.1'!$AC$3:$AN$135,2,FALSE),0)</f>
        <v>0</v>
      </c>
      <c r="AN76" s="91">
        <f>IFERROR(VLOOKUP($B76,'[1]ACT DEN8.1'!$AC$3:$AN$135,3,FALSE),0)</f>
        <v>0</v>
      </c>
      <c r="AO76" s="91">
        <f>IFERROR(VLOOKUP($B76,'[1]ACT DEN8.1'!$AC$3:$AN$135,4,FALSE),0)</f>
        <v>0</v>
      </c>
      <c r="AP76" s="91">
        <f>IFERROR(VLOOKUP($B76,'[1]ACT DEN8.1'!$AC$3:$AN$135,5,FALSE),0)</f>
        <v>0</v>
      </c>
      <c r="AQ76" s="91">
        <f>IFERROR(VLOOKUP($B76,'[1]ACT DEN8.1'!$AC$3:$AN$135,6,FALSE),0)</f>
        <v>0</v>
      </c>
      <c r="AR76" s="91">
        <f>IFERROR(VLOOKUP($B76,'[1]ACT DEN8.1'!$AC$3:$AN$135,7,FALSE),0)</f>
        <v>0</v>
      </c>
      <c r="AS76" s="91">
        <f>IFERROR(VLOOKUP($B76,'[1]ACT DEN8.1'!$AC$3:$AN$135,8,FALSE),0)</f>
        <v>0</v>
      </c>
      <c r="AT76" s="91">
        <f>IFERROR(VLOOKUP($B76,'[1]ACT DEN8.1'!$AC$3:$AN$135,9,FALSE),0)</f>
        <v>0</v>
      </c>
      <c r="AU76" s="91">
        <f>IFERROR(VLOOKUP($B76,'[1]ACT DEN8.1'!$AC$3:$AN$135,10,FALSE),0)</f>
        <v>0</v>
      </c>
      <c r="AV76" s="91">
        <f>IFERROR(VLOOKUP($B76,'[1]ACT DEN8.1'!$AC$3:$AN$135,11,FALSE),0)</f>
        <v>0</v>
      </c>
      <c r="AW76" s="84"/>
      <c r="AX76" s="84"/>
      <c r="AY76" s="5">
        <f t="shared" si="5"/>
        <v>0</v>
      </c>
    </row>
    <row r="77" spans="1:51" s="58" customFormat="1" ht="15" thickBot="1" x14ac:dyDescent="0.25">
      <c r="A77" s="1" t="s">
        <v>105</v>
      </c>
      <c r="B77" s="165" t="s">
        <v>103</v>
      </c>
      <c r="C77" s="56"/>
      <c r="D77" s="83"/>
      <c r="E77" s="91">
        <f>IFERROR(VLOOKUP($B77,'[1]NUM8.1'!$H$3:$S$175,2,FALSE),0)</f>
        <v>0</v>
      </c>
      <c r="F77" s="91">
        <f>IFERROR(VLOOKUP($B77,'[1]NUM8.1'!$H$3:$S$175,3,FALSE),0)</f>
        <v>0</v>
      </c>
      <c r="G77" s="91">
        <f>IFERROR(VLOOKUP($B77,'[1]NUM8.1'!$H$3:$S$175,4,FALSE),0)</f>
        <v>1</v>
      </c>
      <c r="H77" s="91">
        <f>IFERROR(VLOOKUP($B77,'[1]NUM8.1'!$H$3:$S$175,5,FALSE),0)</f>
        <v>1</v>
      </c>
      <c r="I77" s="91">
        <f>IFERROR(VLOOKUP($B77,'[1]NUM8.1'!$H$3:$S$175,6,FALSE),0)</f>
        <v>4</v>
      </c>
      <c r="J77" s="91">
        <f>IFERROR(VLOOKUP($B77,'[1]NUM8.1'!$H$3:$S$175,7,FALSE),0)</f>
        <v>0</v>
      </c>
      <c r="K77" s="91">
        <f>IFERROR(VLOOKUP($B77,'[1]NUM8.1'!$H$3:$S$175,8,FALSE),0)</f>
        <v>3</v>
      </c>
      <c r="L77" s="91">
        <f>IFERROR(VLOOKUP($B77,'[1]NUM8.1'!$H$3:$S$175,9,FALSE),0)</f>
        <v>1</v>
      </c>
      <c r="M77" s="91">
        <f>IFERROR(VLOOKUP($B77,'[1]NUM8.1'!$H$3:$S$175,10,FALSE),0)</f>
        <v>0</v>
      </c>
      <c r="N77" s="91">
        <f>IFERROR(VLOOKUP($B77,'[1]NUM8.1'!$H$3:$S$175,11,FALSE),0)</f>
        <v>4</v>
      </c>
      <c r="O77" s="81"/>
      <c r="P77" s="81"/>
      <c r="Q77" s="5">
        <f>SUM(E77:P77)</f>
        <v>14</v>
      </c>
      <c r="R77" s="3"/>
      <c r="S77" s="13">
        <f>IFERROR(VLOOKUP($B77,'[2]DEN8.1'!$H$3:$J$159,2,FALSE),0)</f>
        <v>9</v>
      </c>
      <c r="T77" s="43">
        <f>+S77+(Z77+AA77+AB77+AC77)-(AM77+AN77+AO77+AP77)</f>
        <v>9</v>
      </c>
      <c r="U77" s="13">
        <f>IFERROR(VLOOKUP($B77,'[1]DEN8.1'!$H$3:$J$175,2,FALSE),0)</f>
        <v>6</v>
      </c>
      <c r="V77" s="54">
        <f t="shared" ref="V77:V78" si="83">+U77+(AF77)-(AS77)</f>
        <v>6</v>
      </c>
      <c r="W77" s="54">
        <f t="shared" ref="W77:W78" si="84">+U77+(AF77+AG77+AH77+AI77)-(AS77+AT77+AU77+AV77)</f>
        <v>6</v>
      </c>
      <c r="X77" s="5"/>
      <c r="Y77" s="7"/>
      <c r="Z77" s="91">
        <f>IFERROR(VLOOKUP($B77,'[1]ACT DEN8.1'!$H$3:$S$162,2,FALSE),0)</f>
        <v>0</v>
      </c>
      <c r="AA77" s="91">
        <f>IFERROR(VLOOKUP($B77,'[1]ACT DEN8.1'!$H$3:$S$162,3,FALSE),0)</f>
        <v>0</v>
      </c>
      <c r="AB77" s="91">
        <f>IFERROR(VLOOKUP($B77,'[1]ACT DEN8.1'!$H$3:$S$162,4,FALSE),0)</f>
        <v>0</v>
      </c>
      <c r="AC77" s="91">
        <f>IFERROR(VLOOKUP($B77,'[1]ACT DEN8.1'!$H$3:$S$162,5,FALSE),0)</f>
        <v>0</v>
      </c>
      <c r="AD77" s="91">
        <f>IFERROR(VLOOKUP($B77,'[1]ACT DEN8.1'!$H$3:$S$162,6,FALSE),0)</f>
        <v>0</v>
      </c>
      <c r="AE77" s="91">
        <f>IFERROR(VLOOKUP($B77,'[1]ACT DEN8.1'!$H$3:$S$162,7,FALSE),0)</f>
        <v>0</v>
      </c>
      <c r="AF77" s="91">
        <f>IFERROR(VLOOKUP($B77,'[1]ACT DEN8.1'!$H$3:$S$162,8,FALSE),0)</f>
        <v>0</v>
      </c>
      <c r="AG77" s="91">
        <f>IFERROR(VLOOKUP($B77,'[1]ACT DEN8.1'!$H$3:$S$162,9,FALSE),0)</f>
        <v>0</v>
      </c>
      <c r="AH77" s="91">
        <f>IFERROR(VLOOKUP($B77,'[1]ACT DEN8.1'!$H$3:$S$162,10,FALSE),0)</f>
        <v>0</v>
      </c>
      <c r="AI77" s="91">
        <f>IFERROR(VLOOKUP($B77,'[1]ACT DEN8.1'!$H$3:$S$162,11,FALSE),0)</f>
        <v>0</v>
      </c>
      <c r="AJ77" s="81"/>
      <c r="AK77" s="81"/>
      <c r="AL77" s="5">
        <f t="shared" ref="AL77:AL142" si="85">SUM(Z77:AK77)</f>
        <v>0</v>
      </c>
      <c r="AM77" s="91">
        <f>IFERROR(VLOOKUP($B77,'[1]ACT DEN8.1'!$AC$3:$AN$135,2,FALSE),0)</f>
        <v>0</v>
      </c>
      <c r="AN77" s="91">
        <f>IFERROR(VLOOKUP($B77,'[1]ACT DEN8.1'!$AC$3:$AN$135,3,FALSE),0)</f>
        <v>0</v>
      </c>
      <c r="AO77" s="91">
        <f>IFERROR(VLOOKUP($B77,'[1]ACT DEN8.1'!$AC$3:$AN$135,4,FALSE),0)</f>
        <v>0</v>
      </c>
      <c r="AP77" s="91">
        <f>IFERROR(VLOOKUP($B77,'[1]ACT DEN8.1'!$AC$3:$AN$135,5,FALSE),0)</f>
        <v>0</v>
      </c>
      <c r="AQ77" s="91">
        <f>IFERROR(VLOOKUP($B77,'[1]ACT DEN8.1'!$AC$3:$AN$135,6,FALSE),0)</f>
        <v>0</v>
      </c>
      <c r="AR77" s="91">
        <f>IFERROR(VLOOKUP($B77,'[1]ACT DEN8.1'!$AC$3:$AN$135,7,FALSE),0)</f>
        <v>0</v>
      </c>
      <c r="AS77" s="91">
        <f>IFERROR(VLOOKUP($B77,'[1]ACT DEN8.1'!$AC$3:$AN$135,8,FALSE),0)</f>
        <v>0</v>
      </c>
      <c r="AT77" s="91">
        <f>IFERROR(VLOOKUP($B77,'[1]ACT DEN8.1'!$AC$3:$AN$135,9,FALSE),0)</f>
        <v>0</v>
      </c>
      <c r="AU77" s="91">
        <f>IFERROR(VLOOKUP($B77,'[1]ACT DEN8.1'!$AC$3:$AN$135,10,FALSE),0)</f>
        <v>0</v>
      </c>
      <c r="AV77" s="91">
        <f>IFERROR(VLOOKUP($B77,'[1]ACT DEN8.1'!$AC$3:$AN$135,11,FALSE),0)</f>
        <v>0</v>
      </c>
      <c r="AW77" s="82"/>
      <c r="AX77" s="82"/>
      <c r="AY77" s="5">
        <f t="shared" ref="AY77:AY142" si="86">SUM(AM77:AX77)</f>
        <v>0</v>
      </c>
    </row>
    <row r="78" spans="1:51" s="58" customFormat="1" ht="15" thickBot="1" x14ac:dyDescent="0.25">
      <c r="A78" s="1" t="s">
        <v>105</v>
      </c>
      <c r="B78" s="165" t="s">
        <v>104</v>
      </c>
      <c r="C78" s="56"/>
      <c r="D78" s="83"/>
      <c r="E78" s="91">
        <f>IFERROR(VLOOKUP($B78,'[1]NUM8.1'!$H$3:$S$175,2,FALSE),0)</f>
        <v>0</v>
      </c>
      <c r="F78" s="91">
        <f>IFERROR(VLOOKUP($B78,'[1]NUM8.1'!$H$3:$S$175,3,FALSE),0)</f>
        <v>0</v>
      </c>
      <c r="G78" s="91">
        <f>IFERROR(VLOOKUP($B78,'[1]NUM8.1'!$H$3:$S$175,4,FALSE),0)</f>
        <v>2</v>
      </c>
      <c r="H78" s="91">
        <f>IFERROR(VLOOKUP($B78,'[1]NUM8.1'!$H$3:$S$175,5,FALSE),0)</f>
        <v>5</v>
      </c>
      <c r="I78" s="91">
        <f>IFERROR(VLOOKUP($B78,'[1]NUM8.1'!$H$3:$S$175,6,FALSE),0)</f>
        <v>1</v>
      </c>
      <c r="J78" s="91">
        <f>IFERROR(VLOOKUP($B78,'[1]NUM8.1'!$H$3:$S$175,7,FALSE),0)</f>
        <v>2</v>
      </c>
      <c r="K78" s="91">
        <f>IFERROR(VLOOKUP($B78,'[1]NUM8.1'!$H$3:$S$175,8,FALSE),0)</f>
        <v>9</v>
      </c>
      <c r="L78" s="91">
        <f>IFERROR(VLOOKUP($B78,'[1]NUM8.1'!$H$3:$S$175,9,FALSE),0)</f>
        <v>5</v>
      </c>
      <c r="M78" s="91">
        <f>IFERROR(VLOOKUP($B78,'[1]NUM8.1'!$H$3:$S$175,10,FALSE),0)</f>
        <v>3</v>
      </c>
      <c r="N78" s="91">
        <f>IFERROR(VLOOKUP($B78,'[1]NUM8.1'!$H$3:$S$175,11,FALSE),0)</f>
        <v>10</v>
      </c>
      <c r="O78" s="81"/>
      <c r="P78" s="81"/>
      <c r="Q78" s="5">
        <f>SUM(E78:P78)</f>
        <v>37</v>
      </c>
      <c r="R78" s="3"/>
      <c r="S78" s="13">
        <f>IFERROR(VLOOKUP($B78,'[2]DEN8.1'!$H$3:$J$159,2,FALSE),0)</f>
        <v>12</v>
      </c>
      <c r="T78" s="43">
        <f t="shared" ref="T78" si="87">+S78+(Z78+AA78+AB78+AC78)-(AM78+AN78+AO78+AP78)</f>
        <v>12</v>
      </c>
      <c r="U78" s="13">
        <f>IFERROR(VLOOKUP($B78,'[1]DEN8.1'!$H$3:$J$175,2,FALSE),0)</f>
        <v>7</v>
      </c>
      <c r="V78" s="54">
        <f t="shared" si="83"/>
        <v>7</v>
      </c>
      <c r="W78" s="54">
        <f t="shared" si="84"/>
        <v>5</v>
      </c>
      <c r="X78" s="5"/>
      <c r="Y78" s="7"/>
      <c r="Z78" s="91">
        <f>IFERROR(VLOOKUP($B78,'[1]ACT DEN8.1'!$H$3:$S$162,2,FALSE),0)</f>
        <v>0</v>
      </c>
      <c r="AA78" s="91">
        <f>IFERROR(VLOOKUP($B78,'[1]ACT DEN8.1'!$H$3:$S$162,3,FALSE),0)</f>
        <v>0</v>
      </c>
      <c r="AB78" s="91">
        <f>IFERROR(VLOOKUP($B78,'[1]ACT DEN8.1'!$H$3:$S$162,4,FALSE),0)</f>
        <v>0</v>
      </c>
      <c r="AC78" s="91">
        <f>IFERROR(VLOOKUP($B78,'[1]ACT DEN8.1'!$H$3:$S$162,5,FALSE),0)</f>
        <v>0</v>
      </c>
      <c r="AD78" s="91">
        <f>IFERROR(VLOOKUP($B78,'[1]ACT DEN8.1'!$H$3:$S$162,6,FALSE),0)</f>
        <v>0</v>
      </c>
      <c r="AE78" s="91">
        <f>IFERROR(VLOOKUP($B78,'[1]ACT DEN8.1'!$H$3:$S$162,7,FALSE),0)</f>
        <v>0</v>
      </c>
      <c r="AF78" s="91">
        <f>IFERROR(VLOOKUP($B78,'[1]ACT DEN8.1'!$H$3:$S$162,8,FALSE),0)</f>
        <v>0</v>
      </c>
      <c r="AG78" s="91">
        <f>IFERROR(VLOOKUP($B78,'[1]ACT DEN8.1'!$H$3:$S$162,9,FALSE),0)</f>
        <v>0</v>
      </c>
      <c r="AH78" s="91">
        <f>IFERROR(VLOOKUP($B78,'[1]ACT DEN8.1'!$H$3:$S$162,10,FALSE),0)</f>
        <v>0</v>
      </c>
      <c r="AI78" s="91">
        <f>IFERROR(VLOOKUP($B78,'[1]ACT DEN8.1'!$H$3:$S$162,11,FALSE),0)</f>
        <v>0</v>
      </c>
      <c r="AJ78" s="81"/>
      <c r="AK78" s="81"/>
      <c r="AL78" s="5">
        <f t="shared" si="85"/>
        <v>0</v>
      </c>
      <c r="AM78" s="91">
        <f>IFERROR(VLOOKUP($B78,'[1]ACT DEN8.1'!$AC$3:$AN$135,2,FALSE),0)</f>
        <v>0</v>
      </c>
      <c r="AN78" s="91">
        <f>IFERROR(VLOOKUP($B78,'[1]ACT DEN8.1'!$AC$3:$AN$135,3,FALSE),0)</f>
        <v>0</v>
      </c>
      <c r="AO78" s="91">
        <f>IFERROR(VLOOKUP($B78,'[1]ACT DEN8.1'!$AC$3:$AN$135,4,FALSE),0)</f>
        <v>0</v>
      </c>
      <c r="AP78" s="91">
        <f>IFERROR(VLOOKUP($B78,'[1]ACT DEN8.1'!$AC$3:$AN$135,5,FALSE),0)</f>
        <v>0</v>
      </c>
      <c r="AQ78" s="91">
        <f>IFERROR(VLOOKUP($B78,'[1]ACT DEN8.1'!$AC$3:$AN$135,6,FALSE),0)</f>
        <v>0</v>
      </c>
      <c r="AR78" s="91">
        <f>IFERROR(VLOOKUP($B78,'[1]ACT DEN8.1'!$AC$3:$AN$135,7,FALSE),0)</f>
        <v>0</v>
      </c>
      <c r="AS78" s="91">
        <f>IFERROR(VLOOKUP($B78,'[1]ACT DEN8.1'!$AC$3:$AN$135,8,FALSE),0)</f>
        <v>0</v>
      </c>
      <c r="AT78" s="91">
        <f>IFERROR(VLOOKUP($B78,'[1]ACT DEN8.1'!$AC$3:$AN$135,9,FALSE),0)</f>
        <v>0</v>
      </c>
      <c r="AU78" s="91">
        <f>IFERROR(VLOOKUP($B78,'[1]ACT DEN8.1'!$AC$3:$AN$135,10,FALSE),0)</f>
        <v>2</v>
      </c>
      <c r="AV78" s="91">
        <f>IFERROR(VLOOKUP($B78,'[1]ACT DEN8.1'!$AC$3:$AN$135,11,FALSE),0)</f>
        <v>0</v>
      </c>
      <c r="AW78" s="84"/>
      <c r="AX78" s="84"/>
      <c r="AY78" s="5">
        <f t="shared" si="86"/>
        <v>2</v>
      </c>
    </row>
    <row r="79" spans="1:51" s="58" customFormat="1" ht="15" thickBot="1" x14ac:dyDescent="0.25">
      <c r="A79" s="333" t="s">
        <v>196</v>
      </c>
      <c r="B79" s="334"/>
      <c r="C79" s="250">
        <f>+D79/Metas!L90</f>
        <v>1.0688496759427395</v>
      </c>
      <c r="D79" s="15">
        <f>+Q79/R79</f>
        <v>0.12823600240818783</v>
      </c>
      <c r="E79" s="10">
        <f t="shared" ref="E79:P79" si="88">SUM(E74:E78)</f>
        <v>9</v>
      </c>
      <c r="F79" s="10">
        <f t="shared" si="88"/>
        <v>2</v>
      </c>
      <c r="G79" s="10">
        <f t="shared" si="88"/>
        <v>17</v>
      </c>
      <c r="H79" s="10">
        <f t="shared" si="88"/>
        <v>27</v>
      </c>
      <c r="I79" s="10">
        <f t="shared" ref="I79" si="89">SUM(I74:I78)</f>
        <v>39</v>
      </c>
      <c r="J79" s="10">
        <f t="shared" ref="J79:K79" si="90">SUM(J74:J78)</f>
        <v>21</v>
      </c>
      <c r="K79" s="10">
        <f t="shared" si="90"/>
        <v>27</v>
      </c>
      <c r="L79" s="10">
        <f t="shared" ref="L79:M79" si="91">SUM(L74:L78)</f>
        <v>30</v>
      </c>
      <c r="M79" s="10">
        <f t="shared" si="91"/>
        <v>15</v>
      </c>
      <c r="N79" s="10">
        <f t="shared" ref="N79" si="92">SUM(N74:N78)</f>
        <v>26</v>
      </c>
      <c r="O79" s="10">
        <f t="shared" si="88"/>
        <v>0</v>
      </c>
      <c r="P79" s="118">
        <f t="shared" si="88"/>
        <v>0</v>
      </c>
      <c r="Q79" s="10">
        <f>SUM(Q74:Q78)</f>
        <v>213</v>
      </c>
      <c r="R79" s="11">
        <f>+Y79-W79</f>
        <v>1661</v>
      </c>
      <c r="S79" s="10">
        <f t="shared" ref="S79:X79" si="93">SUM(S74:S78)</f>
        <v>138</v>
      </c>
      <c r="T79" s="10">
        <f>SUM(T74:T78)</f>
        <v>141</v>
      </c>
      <c r="U79" s="10">
        <f t="shared" si="93"/>
        <v>121</v>
      </c>
      <c r="V79" s="9">
        <f t="shared" si="93"/>
        <v>123</v>
      </c>
      <c r="W79" s="9">
        <f t="shared" si="93"/>
        <v>126</v>
      </c>
      <c r="X79" s="9">
        <f t="shared" si="93"/>
        <v>0</v>
      </c>
      <c r="Y79" s="12">
        <v>1787</v>
      </c>
      <c r="Z79" s="9">
        <f>SUM(Z74:Z78)</f>
        <v>0</v>
      </c>
      <c r="AA79" s="9">
        <f t="shared" ref="AA79:AK79" si="94">SUM(AA74:AA78)</f>
        <v>0</v>
      </c>
      <c r="AB79" s="9">
        <f t="shared" si="94"/>
        <v>3</v>
      </c>
      <c r="AC79" s="9">
        <f t="shared" si="94"/>
        <v>0</v>
      </c>
      <c r="AD79" s="9">
        <f t="shared" ref="AD79:AE79" si="95">SUM(AD74:AD78)</f>
        <v>0</v>
      </c>
      <c r="AE79" s="9">
        <f t="shared" si="95"/>
        <v>2</v>
      </c>
      <c r="AF79" s="9">
        <f t="shared" si="94"/>
        <v>2</v>
      </c>
      <c r="AG79" s="9">
        <f t="shared" ref="AG79:AH79" si="96">SUM(AG74:AG78)</f>
        <v>2</v>
      </c>
      <c r="AH79" s="9">
        <f t="shared" si="96"/>
        <v>1</v>
      </c>
      <c r="AI79" s="9">
        <f t="shared" ref="AI79" si="97">SUM(AI74:AI78)</f>
        <v>2</v>
      </c>
      <c r="AJ79" s="9">
        <f t="shared" si="94"/>
        <v>0</v>
      </c>
      <c r="AK79" s="9">
        <f t="shared" si="94"/>
        <v>0</v>
      </c>
      <c r="AL79" s="9">
        <f t="shared" si="85"/>
        <v>12</v>
      </c>
      <c r="AM79" s="9">
        <f t="shared" ref="AM79:AX79" si="98">SUM(AM74:AM78)</f>
        <v>0</v>
      </c>
      <c r="AN79" s="9">
        <f t="shared" si="98"/>
        <v>0</v>
      </c>
      <c r="AO79" s="9">
        <f t="shared" si="98"/>
        <v>0</v>
      </c>
      <c r="AP79" s="9">
        <f t="shared" si="98"/>
        <v>0</v>
      </c>
      <c r="AQ79" s="9">
        <f t="shared" ref="AQ79:AS79" si="99">SUM(AQ74:AQ78)</f>
        <v>0</v>
      </c>
      <c r="AR79" s="9">
        <f t="shared" si="99"/>
        <v>1</v>
      </c>
      <c r="AS79" s="9">
        <f t="shared" si="99"/>
        <v>0</v>
      </c>
      <c r="AT79" s="9">
        <f t="shared" ref="AT79:AU79" si="100">SUM(AT74:AT78)</f>
        <v>0</v>
      </c>
      <c r="AU79" s="9">
        <f t="shared" si="100"/>
        <v>2</v>
      </c>
      <c r="AV79" s="9">
        <f t="shared" ref="AV79" si="101">SUM(AV74:AV78)</f>
        <v>0</v>
      </c>
      <c r="AW79" s="9">
        <f t="shared" si="98"/>
        <v>0</v>
      </c>
      <c r="AX79" s="9">
        <f t="shared" si="98"/>
        <v>0</v>
      </c>
      <c r="AY79" s="9">
        <f t="shared" si="86"/>
        <v>3</v>
      </c>
    </row>
    <row r="80" spans="1:51" s="58" customFormat="1" ht="15" thickBot="1" x14ac:dyDescent="0.25">
      <c r="A80" s="1" t="s">
        <v>116</v>
      </c>
      <c r="B80" s="165" t="s">
        <v>106</v>
      </c>
      <c r="C80" s="56"/>
      <c r="D80" s="83"/>
      <c r="E80" s="91">
        <f>IFERROR(VLOOKUP($B80,'[1]NUM8.1'!$H$3:$S$175,2,FALSE),0)</f>
        <v>32</v>
      </c>
      <c r="F80" s="91">
        <f>IFERROR(VLOOKUP($B80,'[1]NUM8.1'!$H$3:$S$175,3,FALSE),0)</f>
        <v>23</v>
      </c>
      <c r="G80" s="91">
        <f>IFERROR(VLOOKUP($B80,'[1]NUM8.1'!$H$3:$S$175,4,FALSE),0)</f>
        <v>13</v>
      </c>
      <c r="H80" s="91">
        <f>IFERROR(VLOOKUP($B80,'[1]NUM8.1'!$H$3:$S$175,5,FALSE),0)</f>
        <v>21</v>
      </c>
      <c r="I80" s="91">
        <f>IFERROR(VLOOKUP($B80,'[1]NUM8.1'!$H$3:$S$175,6,FALSE),0)</f>
        <v>28</v>
      </c>
      <c r="J80" s="91">
        <f>IFERROR(VLOOKUP($B80,'[1]NUM8.1'!$H$3:$S$175,7,FALSE),0)</f>
        <v>21</v>
      </c>
      <c r="K80" s="91">
        <f>IFERROR(VLOOKUP($B80,'[1]NUM8.1'!$H$3:$S$175,8,FALSE),0)</f>
        <v>21</v>
      </c>
      <c r="L80" s="91">
        <f>IFERROR(VLOOKUP($B80,'[1]NUM8.1'!$H$3:$S$175,9,FALSE),0)</f>
        <v>14</v>
      </c>
      <c r="M80" s="91">
        <f>IFERROR(VLOOKUP($B80,'[1]NUM8.1'!$H$3:$S$175,10,FALSE),0)</f>
        <v>30</v>
      </c>
      <c r="N80" s="91">
        <f>IFERROR(VLOOKUP($B80,'[1]NUM8.1'!$H$3:$S$175,11,FALSE),0)</f>
        <v>28</v>
      </c>
      <c r="O80" s="81"/>
      <c r="P80" s="81"/>
      <c r="Q80" s="5">
        <f t="shared" ref="Q80:Q89" si="102">SUM(E80:P80)</f>
        <v>231</v>
      </c>
      <c r="R80" s="3"/>
      <c r="S80" s="13">
        <f>IFERROR(VLOOKUP($B80,'[2]DEN8.1'!$H$3:$J$159,2,FALSE),0)</f>
        <v>200</v>
      </c>
      <c r="T80" s="43">
        <f>+S80+(Z80+AA80+AB80+AC80)-(AM80+AN80+AO80+AP80)</f>
        <v>203</v>
      </c>
      <c r="U80" s="13">
        <f>IFERROR(VLOOKUP($B80,'[1]DEN8.1'!$H$3:$J$175,2,FALSE),0)</f>
        <v>189</v>
      </c>
      <c r="V80" s="54">
        <f t="shared" ref="V80:V89" si="103">+U80+(AF80)-(AS80)</f>
        <v>190</v>
      </c>
      <c r="W80" s="54">
        <f t="shared" ref="W80:W89" si="104">+U80+(AF80+AG80+AH80+AI80)-(AS80+AT80+AU80+AV80)</f>
        <v>192</v>
      </c>
      <c r="X80" s="5"/>
      <c r="Y80" s="7"/>
      <c r="Z80" s="91">
        <f>IFERROR(VLOOKUP($B80,'[1]ACT DEN8.1'!$H$3:$S$162,2,FALSE),0)</f>
        <v>1</v>
      </c>
      <c r="AA80" s="91">
        <f>IFERROR(VLOOKUP($B80,'[1]ACT DEN8.1'!$H$3:$S$162,3,FALSE),0)</f>
        <v>0</v>
      </c>
      <c r="AB80" s="91">
        <f>IFERROR(VLOOKUP($B80,'[1]ACT DEN8.1'!$H$3:$S$162,4,FALSE),0)</f>
        <v>1</v>
      </c>
      <c r="AC80" s="91">
        <f>IFERROR(VLOOKUP($B80,'[1]ACT DEN8.1'!$H$3:$S$162,5,FALSE),0)</f>
        <v>2</v>
      </c>
      <c r="AD80" s="91">
        <f>IFERROR(VLOOKUP($B80,'[1]ACT DEN8.1'!$H$3:$S$162,6,FALSE),0)</f>
        <v>2</v>
      </c>
      <c r="AE80" s="91">
        <f>IFERROR(VLOOKUP($B80,'[1]ACT DEN8.1'!$H$3:$S$162,7,FALSE),0)</f>
        <v>3</v>
      </c>
      <c r="AF80" s="91">
        <f>IFERROR(VLOOKUP($B80,'[1]ACT DEN8.1'!$H$3:$S$162,8,FALSE),0)</f>
        <v>2</v>
      </c>
      <c r="AG80" s="91">
        <f>IFERROR(VLOOKUP($B80,'[1]ACT DEN8.1'!$H$3:$S$162,9,FALSE),0)</f>
        <v>0</v>
      </c>
      <c r="AH80" s="91">
        <f>IFERROR(VLOOKUP($B80,'[1]ACT DEN8.1'!$H$3:$S$162,10,FALSE),0)</f>
        <v>1</v>
      </c>
      <c r="AI80" s="91">
        <f>IFERROR(VLOOKUP($B80,'[1]ACT DEN8.1'!$H$3:$S$162,11,FALSE),0)</f>
        <v>2</v>
      </c>
      <c r="AJ80" s="81"/>
      <c r="AK80" s="2"/>
      <c r="AL80" s="5">
        <f t="shared" si="85"/>
        <v>14</v>
      </c>
      <c r="AM80" s="91">
        <f>IFERROR(VLOOKUP($B80,'[1]ACT DEN8.1'!$AC$3:$AN$135,2,FALSE),0)</f>
        <v>0</v>
      </c>
      <c r="AN80" s="91">
        <f>IFERROR(VLOOKUP($B80,'[1]ACT DEN8.1'!$AC$3:$AN$135,3,FALSE),0)</f>
        <v>0</v>
      </c>
      <c r="AO80" s="91">
        <f>IFERROR(VLOOKUP($B80,'[1]ACT DEN8.1'!$AC$3:$AN$135,4,FALSE),0)</f>
        <v>1</v>
      </c>
      <c r="AP80" s="91">
        <f>IFERROR(VLOOKUP($B80,'[1]ACT DEN8.1'!$AC$3:$AN$135,5,FALSE),0)</f>
        <v>0</v>
      </c>
      <c r="AQ80" s="91">
        <f>IFERROR(VLOOKUP($B80,'[1]ACT DEN8.1'!$AC$3:$AN$135,6,FALSE),0)</f>
        <v>0</v>
      </c>
      <c r="AR80" s="91">
        <f>IFERROR(VLOOKUP($B80,'[1]ACT DEN8.1'!$AC$3:$AN$135,7,FALSE),0)</f>
        <v>1</v>
      </c>
      <c r="AS80" s="91">
        <f>IFERROR(VLOOKUP($B80,'[1]ACT DEN8.1'!$AC$3:$AN$135,8,FALSE),0)</f>
        <v>1</v>
      </c>
      <c r="AT80" s="91">
        <f>IFERROR(VLOOKUP($B80,'[1]ACT DEN8.1'!$AC$3:$AN$135,9,FALSE),0)</f>
        <v>1</v>
      </c>
      <c r="AU80" s="91">
        <f>IFERROR(VLOOKUP($B80,'[1]ACT DEN8.1'!$AC$3:$AN$135,10,FALSE),0)</f>
        <v>0</v>
      </c>
      <c r="AV80" s="91">
        <f>IFERROR(VLOOKUP($B80,'[1]ACT DEN8.1'!$AC$3:$AN$135,11,FALSE),0)</f>
        <v>0</v>
      </c>
      <c r="AW80" s="82"/>
      <c r="AX80" s="82"/>
      <c r="AY80" s="5">
        <f t="shared" si="86"/>
        <v>4</v>
      </c>
    </row>
    <row r="81" spans="1:51" s="58" customFormat="1" ht="15" thickBot="1" x14ac:dyDescent="0.25">
      <c r="A81" s="1" t="s">
        <v>116</v>
      </c>
      <c r="B81" s="165" t="s">
        <v>107</v>
      </c>
      <c r="C81" s="56"/>
      <c r="D81" s="83"/>
      <c r="E81" s="91">
        <f>IFERROR(VLOOKUP($B81,'[1]NUM8.1'!$H$3:$S$175,2,FALSE),0)</f>
        <v>2</v>
      </c>
      <c r="F81" s="91">
        <f>IFERROR(VLOOKUP($B81,'[1]NUM8.1'!$H$3:$S$175,3,FALSE),0)</f>
        <v>4</v>
      </c>
      <c r="G81" s="91">
        <f>IFERROR(VLOOKUP($B81,'[1]NUM8.1'!$H$3:$S$175,4,FALSE),0)</f>
        <v>2</v>
      </c>
      <c r="H81" s="91">
        <f>IFERROR(VLOOKUP($B81,'[1]NUM8.1'!$H$3:$S$175,5,FALSE),0)</f>
        <v>2</v>
      </c>
      <c r="I81" s="91">
        <f>IFERROR(VLOOKUP($B81,'[1]NUM8.1'!$H$3:$S$175,6,FALSE),0)</f>
        <v>2</v>
      </c>
      <c r="J81" s="91">
        <f>IFERROR(VLOOKUP($B81,'[1]NUM8.1'!$H$3:$S$175,7,FALSE),0)</f>
        <v>2</v>
      </c>
      <c r="K81" s="91">
        <f>IFERROR(VLOOKUP($B81,'[1]NUM8.1'!$H$3:$S$175,8,FALSE),0)</f>
        <v>2</v>
      </c>
      <c r="L81" s="91">
        <f>IFERROR(VLOOKUP($B81,'[1]NUM8.1'!$H$3:$S$175,9,FALSE),0)</f>
        <v>2</v>
      </c>
      <c r="M81" s="91">
        <f>IFERROR(VLOOKUP($B81,'[1]NUM8.1'!$H$3:$S$175,10,FALSE),0)</f>
        <v>3</v>
      </c>
      <c r="N81" s="91">
        <f>IFERROR(VLOOKUP($B81,'[1]NUM8.1'!$H$3:$S$175,11,FALSE),0)</f>
        <v>4</v>
      </c>
      <c r="O81" s="81"/>
      <c r="P81" s="81"/>
      <c r="Q81" s="5">
        <f t="shared" si="102"/>
        <v>25</v>
      </c>
      <c r="R81" s="3"/>
      <c r="S81" s="13">
        <f>IFERROR(VLOOKUP($B81,'[2]DEN8.1'!$H$3:$J$159,2,FALSE),0)</f>
        <v>32</v>
      </c>
      <c r="T81" s="43">
        <f>+S81+(Z81+AA81+AB81+AC81)-(AM81+AN81+AO81+AP81)</f>
        <v>32</v>
      </c>
      <c r="U81" s="13">
        <f>IFERROR(VLOOKUP($B81,'[1]DEN8.1'!$H$3:$J$175,2,FALSE),0)</f>
        <v>35</v>
      </c>
      <c r="V81" s="54">
        <f t="shared" si="103"/>
        <v>35</v>
      </c>
      <c r="W81" s="54">
        <f t="shared" si="104"/>
        <v>36</v>
      </c>
      <c r="X81" s="5"/>
      <c r="Y81" s="7"/>
      <c r="Z81" s="91">
        <f>IFERROR(VLOOKUP($B81,'[1]ACT DEN8.1'!$H$3:$S$162,2,FALSE),0)</f>
        <v>0</v>
      </c>
      <c r="AA81" s="91">
        <f>IFERROR(VLOOKUP($B81,'[1]ACT DEN8.1'!$H$3:$S$162,3,FALSE),0)</f>
        <v>0</v>
      </c>
      <c r="AB81" s="91">
        <f>IFERROR(VLOOKUP($B81,'[1]ACT DEN8.1'!$H$3:$S$162,4,FALSE),0)</f>
        <v>0</v>
      </c>
      <c r="AC81" s="91">
        <f>IFERROR(VLOOKUP($B81,'[1]ACT DEN8.1'!$H$3:$S$162,5,FALSE),0)</f>
        <v>0</v>
      </c>
      <c r="AD81" s="91">
        <f>IFERROR(VLOOKUP($B81,'[1]ACT DEN8.1'!$H$3:$S$162,6,FALSE),0)</f>
        <v>0</v>
      </c>
      <c r="AE81" s="91">
        <f>IFERROR(VLOOKUP($B81,'[1]ACT DEN8.1'!$H$3:$S$162,7,FALSE),0)</f>
        <v>1</v>
      </c>
      <c r="AF81" s="91">
        <f>IFERROR(VLOOKUP($B81,'[1]ACT DEN8.1'!$H$3:$S$162,8,FALSE),0)</f>
        <v>0</v>
      </c>
      <c r="AG81" s="91">
        <f>IFERROR(VLOOKUP($B81,'[1]ACT DEN8.1'!$H$3:$S$162,9,FALSE),0)</f>
        <v>1</v>
      </c>
      <c r="AH81" s="91">
        <f>IFERROR(VLOOKUP($B81,'[1]ACT DEN8.1'!$H$3:$S$162,10,FALSE),0)</f>
        <v>0</v>
      </c>
      <c r="AI81" s="91">
        <f>IFERROR(VLOOKUP($B81,'[1]ACT DEN8.1'!$H$3:$S$162,11,FALSE),0)</f>
        <v>0</v>
      </c>
      <c r="AJ81" s="81"/>
      <c r="AK81" s="2"/>
      <c r="AL81" s="5">
        <f t="shared" si="85"/>
        <v>2</v>
      </c>
      <c r="AM81" s="91">
        <f>IFERROR(VLOOKUP($B81,'[1]ACT DEN8.1'!$AC$3:$AN$135,2,FALSE),0)</f>
        <v>0</v>
      </c>
      <c r="AN81" s="91">
        <f>IFERROR(VLOOKUP($B81,'[1]ACT DEN8.1'!$AC$3:$AN$135,3,FALSE),0)</f>
        <v>0</v>
      </c>
      <c r="AO81" s="91">
        <f>IFERROR(VLOOKUP($B81,'[1]ACT DEN8.1'!$AC$3:$AN$135,4,FALSE),0)</f>
        <v>0</v>
      </c>
      <c r="AP81" s="91">
        <f>IFERROR(VLOOKUP($B81,'[1]ACT DEN8.1'!$AC$3:$AN$135,5,FALSE),0)</f>
        <v>0</v>
      </c>
      <c r="AQ81" s="91">
        <f>IFERROR(VLOOKUP($B81,'[1]ACT DEN8.1'!$AC$3:$AN$135,6,FALSE),0)</f>
        <v>0</v>
      </c>
      <c r="AR81" s="91">
        <f>IFERROR(VLOOKUP($B81,'[1]ACT DEN8.1'!$AC$3:$AN$135,7,FALSE),0)</f>
        <v>0</v>
      </c>
      <c r="AS81" s="91">
        <f>IFERROR(VLOOKUP($B81,'[1]ACT DEN8.1'!$AC$3:$AN$135,8,FALSE),0)</f>
        <v>0</v>
      </c>
      <c r="AT81" s="91">
        <f>IFERROR(VLOOKUP($B81,'[1]ACT DEN8.1'!$AC$3:$AN$135,9,FALSE),0)</f>
        <v>0</v>
      </c>
      <c r="AU81" s="91">
        <f>IFERROR(VLOOKUP($B81,'[1]ACT DEN8.1'!$AC$3:$AN$135,10,FALSE),0)</f>
        <v>0</v>
      </c>
      <c r="AV81" s="91">
        <f>IFERROR(VLOOKUP($B81,'[1]ACT DEN8.1'!$AC$3:$AN$135,11,FALSE),0)</f>
        <v>0</v>
      </c>
      <c r="AW81" s="82"/>
      <c r="AX81" s="82"/>
      <c r="AY81" s="5">
        <f t="shared" si="86"/>
        <v>0</v>
      </c>
    </row>
    <row r="82" spans="1:51" s="58" customFormat="1" ht="15" thickBot="1" x14ac:dyDescent="0.25">
      <c r="A82" s="1" t="s">
        <v>116</v>
      </c>
      <c r="B82" s="165" t="s">
        <v>108</v>
      </c>
      <c r="C82" s="56"/>
      <c r="D82" s="83"/>
      <c r="E82" s="91">
        <f>IFERROR(VLOOKUP($B82,'[1]NUM8.1'!$H$3:$S$175,2,FALSE),0)</f>
        <v>1</v>
      </c>
      <c r="F82" s="91">
        <f>IFERROR(VLOOKUP($B82,'[1]NUM8.1'!$H$3:$S$175,3,FALSE),0)</f>
        <v>0</v>
      </c>
      <c r="G82" s="91">
        <f>IFERROR(VLOOKUP($B82,'[1]NUM8.1'!$H$3:$S$175,4,FALSE),0)</f>
        <v>3</v>
      </c>
      <c r="H82" s="91">
        <f>IFERROR(VLOOKUP($B82,'[1]NUM8.1'!$H$3:$S$175,5,FALSE),0)</f>
        <v>0</v>
      </c>
      <c r="I82" s="91">
        <f>IFERROR(VLOOKUP($B82,'[1]NUM8.1'!$H$3:$S$175,6,FALSE),0)</f>
        <v>0</v>
      </c>
      <c r="J82" s="91">
        <f>IFERROR(VLOOKUP($B82,'[1]NUM8.1'!$H$3:$S$175,7,FALSE),0)</f>
        <v>0</v>
      </c>
      <c r="K82" s="91">
        <f>IFERROR(VLOOKUP($B82,'[1]NUM8.1'!$H$3:$S$175,8,FALSE),0)</f>
        <v>4</v>
      </c>
      <c r="L82" s="91">
        <f>IFERROR(VLOOKUP($B82,'[1]NUM8.1'!$H$3:$S$175,9,FALSE),0)</f>
        <v>1</v>
      </c>
      <c r="M82" s="91">
        <f>IFERROR(VLOOKUP($B82,'[1]NUM8.1'!$H$3:$S$175,10,FALSE),0)</f>
        <v>1</v>
      </c>
      <c r="N82" s="91">
        <f>IFERROR(VLOOKUP($B82,'[1]NUM8.1'!$H$3:$S$175,11,FALSE),0)</f>
        <v>0</v>
      </c>
      <c r="O82" s="81"/>
      <c r="P82" s="81"/>
      <c r="Q82" s="5">
        <f t="shared" si="102"/>
        <v>10</v>
      </c>
      <c r="R82" s="3"/>
      <c r="S82" s="13">
        <f>IFERROR(VLOOKUP($B82,'[2]DEN8.1'!$H$3:$J$159,2,FALSE),0)</f>
        <v>9</v>
      </c>
      <c r="T82" s="43">
        <f>+S82+(Z82+AA82+AB82+AC82)-(AM82+AN82+AO82+AP82)</f>
        <v>9</v>
      </c>
      <c r="U82" s="13">
        <f>IFERROR(VLOOKUP($B82,'[1]DEN8.1'!$H$3:$J$175,2,FALSE),0)</f>
        <v>9</v>
      </c>
      <c r="V82" s="54">
        <f t="shared" si="103"/>
        <v>10</v>
      </c>
      <c r="W82" s="54">
        <f t="shared" si="104"/>
        <v>10</v>
      </c>
      <c r="X82" s="5"/>
      <c r="Y82" s="7"/>
      <c r="Z82" s="91">
        <f>IFERROR(VLOOKUP($B82,'[1]ACT DEN8.1'!$H$3:$S$162,2,FALSE),0)</f>
        <v>0</v>
      </c>
      <c r="AA82" s="91">
        <f>IFERROR(VLOOKUP($B82,'[1]ACT DEN8.1'!$H$3:$S$162,3,FALSE),0)</f>
        <v>0</v>
      </c>
      <c r="AB82" s="91">
        <f>IFERROR(VLOOKUP($B82,'[1]ACT DEN8.1'!$H$3:$S$162,4,FALSE),0)</f>
        <v>0</v>
      </c>
      <c r="AC82" s="91">
        <f>IFERROR(VLOOKUP($B82,'[1]ACT DEN8.1'!$H$3:$S$162,5,FALSE),0)</f>
        <v>0</v>
      </c>
      <c r="AD82" s="91">
        <f>IFERROR(VLOOKUP($B82,'[1]ACT DEN8.1'!$H$3:$S$162,6,FALSE),0)</f>
        <v>0</v>
      </c>
      <c r="AE82" s="91">
        <f>IFERROR(VLOOKUP($B82,'[1]ACT DEN8.1'!$H$3:$S$162,7,FALSE),0)</f>
        <v>0</v>
      </c>
      <c r="AF82" s="91">
        <f>IFERROR(VLOOKUP($B82,'[1]ACT DEN8.1'!$H$3:$S$162,8,FALSE),0)</f>
        <v>1</v>
      </c>
      <c r="AG82" s="91">
        <f>IFERROR(VLOOKUP($B82,'[1]ACT DEN8.1'!$H$3:$S$162,9,FALSE),0)</f>
        <v>0</v>
      </c>
      <c r="AH82" s="91">
        <f>IFERROR(VLOOKUP($B82,'[1]ACT DEN8.1'!$H$3:$S$162,10,FALSE),0)</f>
        <v>0</v>
      </c>
      <c r="AI82" s="91">
        <f>IFERROR(VLOOKUP($B82,'[1]ACT DEN8.1'!$H$3:$S$162,11,FALSE),0)</f>
        <v>1</v>
      </c>
      <c r="AJ82" s="81"/>
      <c r="AK82" s="2"/>
      <c r="AL82" s="5">
        <f t="shared" si="85"/>
        <v>2</v>
      </c>
      <c r="AM82" s="91">
        <f>IFERROR(VLOOKUP($B82,'[1]ACT DEN8.1'!$AC$3:$AN$135,2,FALSE),0)</f>
        <v>0</v>
      </c>
      <c r="AN82" s="91">
        <f>IFERROR(VLOOKUP($B82,'[1]ACT DEN8.1'!$AC$3:$AN$135,3,FALSE),0)</f>
        <v>0</v>
      </c>
      <c r="AO82" s="91">
        <f>IFERROR(VLOOKUP($B82,'[1]ACT DEN8.1'!$AC$3:$AN$135,4,FALSE),0)</f>
        <v>0</v>
      </c>
      <c r="AP82" s="91">
        <f>IFERROR(VLOOKUP($B82,'[1]ACT DEN8.1'!$AC$3:$AN$135,5,FALSE),0)</f>
        <v>0</v>
      </c>
      <c r="AQ82" s="91">
        <f>IFERROR(VLOOKUP($B82,'[1]ACT DEN8.1'!$AC$3:$AN$135,6,FALSE),0)</f>
        <v>0</v>
      </c>
      <c r="AR82" s="91">
        <f>IFERROR(VLOOKUP($B82,'[1]ACT DEN8.1'!$AC$3:$AN$135,7,FALSE),0)</f>
        <v>0</v>
      </c>
      <c r="AS82" s="91">
        <f>IFERROR(VLOOKUP($B82,'[1]ACT DEN8.1'!$AC$3:$AN$135,8,FALSE),0)</f>
        <v>0</v>
      </c>
      <c r="AT82" s="91">
        <f>IFERROR(VLOOKUP($B82,'[1]ACT DEN8.1'!$AC$3:$AN$135,9,FALSE),0)</f>
        <v>1</v>
      </c>
      <c r="AU82" s="91">
        <f>IFERROR(VLOOKUP($B82,'[1]ACT DEN8.1'!$AC$3:$AN$135,10,FALSE),0)</f>
        <v>0</v>
      </c>
      <c r="AV82" s="91">
        <f>IFERROR(VLOOKUP($B82,'[1]ACT DEN8.1'!$AC$3:$AN$135,11,FALSE),0)</f>
        <v>0</v>
      </c>
      <c r="AW82" s="84"/>
      <c r="AX82" s="84"/>
      <c r="AY82" s="5">
        <f t="shared" si="86"/>
        <v>1</v>
      </c>
    </row>
    <row r="83" spans="1:51" s="58" customFormat="1" ht="15" thickBot="1" x14ac:dyDescent="0.25">
      <c r="A83" s="1" t="s">
        <v>116</v>
      </c>
      <c r="B83" s="165" t="s">
        <v>109</v>
      </c>
      <c r="C83" s="56"/>
      <c r="D83" s="83"/>
      <c r="E83" s="91">
        <f>IFERROR(VLOOKUP($B83,'[1]NUM8.1'!$H$3:$S$175,2,FALSE),0)</f>
        <v>4</v>
      </c>
      <c r="F83" s="91">
        <f>IFERROR(VLOOKUP($B83,'[1]NUM8.1'!$H$3:$S$175,3,FALSE),0)</f>
        <v>2</v>
      </c>
      <c r="G83" s="91">
        <f>IFERROR(VLOOKUP($B83,'[1]NUM8.1'!$H$3:$S$175,4,FALSE),0)</f>
        <v>3</v>
      </c>
      <c r="H83" s="91">
        <f>IFERROR(VLOOKUP($B83,'[1]NUM8.1'!$H$3:$S$175,5,FALSE),0)</f>
        <v>2</v>
      </c>
      <c r="I83" s="91">
        <f>IFERROR(VLOOKUP($B83,'[1]NUM8.1'!$H$3:$S$175,6,FALSE),0)</f>
        <v>5</v>
      </c>
      <c r="J83" s="91">
        <f>IFERROR(VLOOKUP($B83,'[1]NUM8.1'!$H$3:$S$175,7,FALSE),0)</f>
        <v>6</v>
      </c>
      <c r="K83" s="91">
        <f>IFERROR(VLOOKUP($B83,'[1]NUM8.1'!$H$3:$S$175,8,FALSE),0)</f>
        <v>3</v>
      </c>
      <c r="L83" s="91">
        <f>IFERROR(VLOOKUP($B83,'[1]NUM8.1'!$H$3:$S$175,9,FALSE),0)</f>
        <v>1</v>
      </c>
      <c r="M83" s="91">
        <f>IFERROR(VLOOKUP($B83,'[1]NUM8.1'!$H$3:$S$175,10,FALSE),0)</f>
        <v>8</v>
      </c>
      <c r="N83" s="91">
        <f>IFERROR(VLOOKUP($B83,'[1]NUM8.1'!$H$3:$S$175,11,FALSE),0)</f>
        <v>4</v>
      </c>
      <c r="O83" s="81"/>
      <c r="P83" s="81"/>
      <c r="Q83" s="5">
        <f t="shared" si="102"/>
        <v>38</v>
      </c>
      <c r="R83" s="3"/>
      <c r="S83" s="13">
        <f>IFERROR(VLOOKUP($B83,'[2]DEN8.1'!$H$3:$J$159,2,FALSE),0)</f>
        <v>31</v>
      </c>
      <c r="T83" s="43">
        <f>+S83+(Z83+AA83+AB83+AC83)-(AM83+AN83+AO83+AP83)</f>
        <v>33</v>
      </c>
      <c r="U83" s="13">
        <f>IFERROR(VLOOKUP($B83,'[1]DEN8.1'!$H$3:$J$175,2,FALSE),0)</f>
        <v>29</v>
      </c>
      <c r="V83" s="54">
        <f t="shared" si="103"/>
        <v>29</v>
      </c>
      <c r="W83" s="54">
        <f t="shared" si="104"/>
        <v>25</v>
      </c>
      <c r="X83" s="5"/>
      <c r="Y83" s="7"/>
      <c r="Z83" s="91">
        <f>IFERROR(VLOOKUP($B83,'[1]ACT DEN8.1'!$H$3:$S$162,2,FALSE),0)</f>
        <v>0</v>
      </c>
      <c r="AA83" s="91">
        <f>IFERROR(VLOOKUP($B83,'[1]ACT DEN8.1'!$H$3:$S$162,3,FALSE),0)</f>
        <v>1</v>
      </c>
      <c r="AB83" s="91">
        <f>IFERROR(VLOOKUP($B83,'[1]ACT DEN8.1'!$H$3:$S$162,4,FALSE),0)</f>
        <v>1</v>
      </c>
      <c r="AC83" s="91">
        <f>IFERROR(VLOOKUP($B83,'[1]ACT DEN8.1'!$H$3:$S$162,5,FALSE),0)</f>
        <v>0</v>
      </c>
      <c r="AD83" s="91">
        <f>IFERROR(VLOOKUP($B83,'[1]ACT DEN8.1'!$H$3:$S$162,6,FALSE),0)</f>
        <v>1</v>
      </c>
      <c r="AE83" s="91">
        <f>IFERROR(VLOOKUP($B83,'[1]ACT DEN8.1'!$H$3:$S$162,7,FALSE),0)</f>
        <v>0</v>
      </c>
      <c r="AF83" s="91">
        <f>IFERROR(VLOOKUP($B83,'[1]ACT DEN8.1'!$H$3:$S$162,8,FALSE),0)</f>
        <v>0</v>
      </c>
      <c r="AG83" s="91">
        <f>IFERROR(VLOOKUP($B83,'[1]ACT DEN8.1'!$H$3:$S$162,9,FALSE),0)</f>
        <v>0</v>
      </c>
      <c r="AH83" s="91">
        <f>IFERROR(VLOOKUP($B83,'[1]ACT DEN8.1'!$H$3:$S$162,10,FALSE),0)</f>
        <v>0</v>
      </c>
      <c r="AI83" s="91">
        <f>IFERROR(VLOOKUP($B83,'[1]ACT DEN8.1'!$H$3:$S$162,11,FALSE),0)</f>
        <v>0</v>
      </c>
      <c r="AJ83" s="81"/>
      <c r="AK83" s="2"/>
      <c r="AL83" s="5">
        <f t="shared" si="85"/>
        <v>3</v>
      </c>
      <c r="AM83" s="91">
        <f>IFERROR(VLOOKUP($B83,'[1]ACT DEN8.1'!$AC$3:$AN$135,2,FALSE),0)</f>
        <v>0</v>
      </c>
      <c r="AN83" s="91">
        <f>IFERROR(VLOOKUP($B83,'[1]ACT DEN8.1'!$AC$3:$AN$135,3,FALSE),0)</f>
        <v>0</v>
      </c>
      <c r="AO83" s="91">
        <f>IFERROR(VLOOKUP($B83,'[1]ACT DEN8.1'!$AC$3:$AN$135,4,FALSE),0)</f>
        <v>0</v>
      </c>
      <c r="AP83" s="91">
        <f>IFERROR(VLOOKUP($B83,'[1]ACT DEN8.1'!$AC$3:$AN$135,5,FALSE),0)</f>
        <v>0</v>
      </c>
      <c r="AQ83" s="91">
        <f>IFERROR(VLOOKUP($B83,'[1]ACT DEN8.1'!$AC$3:$AN$135,6,FALSE),0)</f>
        <v>0</v>
      </c>
      <c r="AR83" s="91">
        <f>IFERROR(VLOOKUP($B83,'[1]ACT DEN8.1'!$AC$3:$AN$135,7,FALSE),0)</f>
        <v>0</v>
      </c>
      <c r="AS83" s="91">
        <f>IFERROR(VLOOKUP($B83,'[1]ACT DEN8.1'!$AC$3:$AN$135,8,FALSE),0)</f>
        <v>0</v>
      </c>
      <c r="AT83" s="91">
        <f>IFERROR(VLOOKUP($B83,'[1]ACT DEN8.1'!$AC$3:$AN$135,9,FALSE),0)</f>
        <v>4</v>
      </c>
      <c r="AU83" s="91">
        <f>IFERROR(VLOOKUP($B83,'[1]ACT DEN8.1'!$AC$3:$AN$135,10,FALSE),0)</f>
        <v>0</v>
      </c>
      <c r="AV83" s="91">
        <f>IFERROR(VLOOKUP($B83,'[1]ACT DEN8.1'!$AC$3:$AN$135,11,FALSE),0)</f>
        <v>0</v>
      </c>
      <c r="AW83" s="82"/>
      <c r="AX83" s="82"/>
      <c r="AY83" s="5">
        <f t="shared" si="86"/>
        <v>4</v>
      </c>
    </row>
    <row r="84" spans="1:51" s="58" customFormat="1" ht="15" thickBot="1" x14ac:dyDescent="0.25">
      <c r="A84" s="1" t="s">
        <v>116</v>
      </c>
      <c r="B84" s="165" t="s">
        <v>110</v>
      </c>
      <c r="C84" s="56"/>
      <c r="D84" s="83"/>
      <c r="E84" s="91">
        <f>IFERROR(VLOOKUP($B84,'[1]NUM8.1'!$H$3:$S$175,2,FALSE),0)</f>
        <v>5</v>
      </c>
      <c r="F84" s="91">
        <f>IFERROR(VLOOKUP($B84,'[1]NUM8.1'!$H$3:$S$175,3,FALSE),0)</f>
        <v>2</v>
      </c>
      <c r="G84" s="91">
        <f>IFERROR(VLOOKUP($B84,'[1]NUM8.1'!$H$3:$S$175,4,FALSE),0)</f>
        <v>4</v>
      </c>
      <c r="H84" s="91">
        <f>IFERROR(VLOOKUP($B84,'[1]NUM8.1'!$H$3:$S$175,5,FALSE),0)</f>
        <v>4</v>
      </c>
      <c r="I84" s="91">
        <f>IFERROR(VLOOKUP($B84,'[1]NUM8.1'!$H$3:$S$175,6,FALSE),0)</f>
        <v>4</v>
      </c>
      <c r="J84" s="91">
        <f>IFERROR(VLOOKUP($B84,'[1]NUM8.1'!$H$3:$S$175,7,FALSE),0)</f>
        <v>5</v>
      </c>
      <c r="K84" s="91">
        <f>IFERROR(VLOOKUP($B84,'[1]NUM8.1'!$H$3:$S$175,8,FALSE),0)</f>
        <v>4</v>
      </c>
      <c r="L84" s="91">
        <f>IFERROR(VLOOKUP($B84,'[1]NUM8.1'!$H$3:$S$175,9,FALSE),0)</f>
        <v>5</v>
      </c>
      <c r="M84" s="91">
        <f>IFERROR(VLOOKUP($B84,'[1]NUM8.1'!$H$3:$S$175,10,FALSE),0)</f>
        <v>5</v>
      </c>
      <c r="N84" s="91">
        <f>IFERROR(VLOOKUP($B84,'[1]NUM8.1'!$H$3:$S$175,11,FALSE),0)</f>
        <v>5</v>
      </c>
      <c r="O84" s="81"/>
      <c r="P84" s="81"/>
      <c r="Q84" s="5">
        <f t="shared" si="102"/>
        <v>43</v>
      </c>
      <c r="R84" s="3"/>
      <c r="S84" s="13">
        <f>IFERROR(VLOOKUP($B84,'[2]DEN8.1'!$H$3:$J$159,2,FALSE),0)</f>
        <v>34</v>
      </c>
      <c r="T84" s="43">
        <f t="shared" ref="T84" si="105">+S84+(Z84+AA84+AB84+AC84)-(AM84+AN84+AO84+AP84)</f>
        <v>34</v>
      </c>
      <c r="U84" s="13">
        <f>IFERROR(VLOOKUP($B84,'[1]DEN8.1'!$H$3:$J$175,2,FALSE),0)</f>
        <v>32</v>
      </c>
      <c r="V84" s="54">
        <f t="shared" si="103"/>
        <v>33</v>
      </c>
      <c r="W84" s="54">
        <f t="shared" si="104"/>
        <v>34</v>
      </c>
      <c r="X84" s="5"/>
      <c r="Y84" s="7"/>
      <c r="Z84" s="91">
        <f>IFERROR(VLOOKUP($B84,'[1]ACT DEN8.1'!$H$3:$S$162,2,FALSE),0)</f>
        <v>0</v>
      </c>
      <c r="AA84" s="91">
        <f>IFERROR(VLOOKUP($B84,'[1]ACT DEN8.1'!$H$3:$S$162,3,FALSE),0)</f>
        <v>0</v>
      </c>
      <c r="AB84" s="91">
        <f>IFERROR(VLOOKUP($B84,'[1]ACT DEN8.1'!$H$3:$S$162,4,FALSE),0)</f>
        <v>0</v>
      </c>
      <c r="AC84" s="91">
        <f>IFERROR(VLOOKUP($B84,'[1]ACT DEN8.1'!$H$3:$S$162,5,FALSE),0)</f>
        <v>0</v>
      </c>
      <c r="AD84" s="91">
        <f>IFERROR(VLOOKUP($B84,'[1]ACT DEN8.1'!$H$3:$S$162,6,FALSE),0)</f>
        <v>0</v>
      </c>
      <c r="AE84" s="91">
        <f>IFERROR(VLOOKUP($B84,'[1]ACT DEN8.1'!$H$3:$S$162,7,FALSE),0)</f>
        <v>0</v>
      </c>
      <c r="AF84" s="91">
        <f>IFERROR(VLOOKUP($B84,'[1]ACT DEN8.1'!$H$3:$S$162,8,FALSE),0)</f>
        <v>1</v>
      </c>
      <c r="AG84" s="91">
        <f>IFERROR(VLOOKUP($B84,'[1]ACT DEN8.1'!$H$3:$S$162,9,FALSE),0)</f>
        <v>0</v>
      </c>
      <c r="AH84" s="91">
        <f>IFERROR(VLOOKUP($B84,'[1]ACT DEN8.1'!$H$3:$S$162,10,FALSE),0)</f>
        <v>1</v>
      </c>
      <c r="AI84" s="91">
        <f>IFERROR(VLOOKUP($B84,'[1]ACT DEN8.1'!$H$3:$S$162,11,FALSE),0)</f>
        <v>0</v>
      </c>
      <c r="AJ84" s="81"/>
      <c r="AK84" s="2"/>
      <c r="AL84" s="5">
        <f t="shared" si="85"/>
        <v>2</v>
      </c>
      <c r="AM84" s="91">
        <f>IFERROR(VLOOKUP($B84,'[1]ACT DEN8.1'!$AC$3:$AN$135,2,FALSE),0)</f>
        <v>0</v>
      </c>
      <c r="AN84" s="91">
        <f>IFERROR(VLOOKUP($B84,'[1]ACT DEN8.1'!$AC$3:$AN$135,3,FALSE),0)</f>
        <v>0</v>
      </c>
      <c r="AO84" s="91">
        <f>IFERROR(VLOOKUP($B84,'[1]ACT DEN8.1'!$AC$3:$AN$135,4,FALSE),0)</f>
        <v>0</v>
      </c>
      <c r="AP84" s="91">
        <f>IFERROR(VLOOKUP($B84,'[1]ACT DEN8.1'!$AC$3:$AN$135,5,FALSE),0)</f>
        <v>0</v>
      </c>
      <c r="AQ84" s="91">
        <f>IFERROR(VLOOKUP($B84,'[1]ACT DEN8.1'!$AC$3:$AN$135,6,FALSE),0)</f>
        <v>0</v>
      </c>
      <c r="AR84" s="91">
        <f>IFERROR(VLOOKUP($B84,'[1]ACT DEN8.1'!$AC$3:$AN$135,7,FALSE),0)</f>
        <v>0</v>
      </c>
      <c r="AS84" s="91">
        <f>IFERROR(VLOOKUP($B84,'[1]ACT DEN8.1'!$AC$3:$AN$135,8,FALSE),0)</f>
        <v>0</v>
      </c>
      <c r="AT84" s="91">
        <f>IFERROR(VLOOKUP($B84,'[1]ACT DEN8.1'!$AC$3:$AN$135,9,FALSE),0)</f>
        <v>0</v>
      </c>
      <c r="AU84" s="91">
        <f>IFERROR(VLOOKUP($B84,'[1]ACT DEN8.1'!$AC$3:$AN$135,10,FALSE),0)</f>
        <v>0</v>
      </c>
      <c r="AV84" s="91">
        <f>IFERROR(VLOOKUP($B84,'[1]ACT DEN8.1'!$AC$3:$AN$135,11,FALSE),0)</f>
        <v>0</v>
      </c>
      <c r="AW84" s="84"/>
      <c r="AX84" s="84"/>
      <c r="AY84" s="5">
        <f t="shared" si="86"/>
        <v>0</v>
      </c>
    </row>
    <row r="85" spans="1:51" s="58" customFormat="1" ht="15" thickBot="1" x14ac:dyDescent="0.25">
      <c r="A85" s="1" t="s">
        <v>116</v>
      </c>
      <c r="B85" s="165" t="s">
        <v>111</v>
      </c>
      <c r="C85" s="56"/>
      <c r="D85" s="83"/>
      <c r="E85" s="91">
        <f>IFERROR(VLOOKUP($B85,'[1]NUM8.1'!$H$3:$S$175,2,FALSE),0)</f>
        <v>2</v>
      </c>
      <c r="F85" s="91">
        <f>IFERROR(VLOOKUP($B85,'[1]NUM8.1'!$H$3:$S$175,3,FALSE),0)</f>
        <v>1</v>
      </c>
      <c r="G85" s="91">
        <f>IFERROR(VLOOKUP($B85,'[1]NUM8.1'!$H$3:$S$175,4,FALSE),0)</f>
        <v>0</v>
      </c>
      <c r="H85" s="91">
        <f>IFERROR(VLOOKUP($B85,'[1]NUM8.1'!$H$3:$S$175,5,FALSE),0)</f>
        <v>0</v>
      </c>
      <c r="I85" s="91">
        <f>IFERROR(VLOOKUP($B85,'[1]NUM8.1'!$H$3:$S$175,6,FALSE),0)</f>
        <v>1</v>
      </c>
      <c r="J85" s="91">
        <f>IFERROR(VLOOKUP($B85,'[1]NUM8.1'!$H$3:$S$175,7,FALSE),0)</f>
        <v>3</v>
      </c>
      <c r="K85" s="91">
        <f>IFERROR(VLOOKUP($B85,'[1]NUM8.1'!$H$3:$S$175,8,FALSE),0)</f>
        <v>1</v>
      </c>
      <c r="L85" s="91">
        <f>IFERROR(VLOOKUP($B85,'[1]NUM8.1'!$H$3:$S$175,9,FALSE),0)</f>
        <v>6</v>
      </c>
      <c r="M85" s="91">
        <f>IFERROR(VLOOKUP($B85,'[1]NUM8.1'!$H$3:$S$175,10,FALSE),0)</f>
        <v>1</v>
      </c>
      <c r="N85" s="91">
        <f>IFERROR(VLOOKUP($B85,'[1]NUM8.1'!$H$3:$S$175,11,FALSE),0)</f>
        <v>2</v>
      </c>
      <c r="O85" s="81"/>
      <c r="P85" s="81"/>
      <c r="Q85" s="5">
        <f t="shared" si="102"/>
        <v>17</v>
      </c>
      <c r="R85" s="3"/>
      <c r="S85" s="13">
        <f>IFERROR(VLOOKUP($B85,'[2]DEN8.1'!$H$3:$J$159,2,FALSE),0)</f>
        <v>15</v>
      </c>
      <c r="T85" s="43">
        <f>+S85+(Z85+AA85+AB85+AC85)-(AM85+AN85+AO85+AP85)</f>
        <v>15</v>
      </c>
      <c r="U85" s="13">
        <f>IFERROR(VLOOKUP($B85,'[1]DEN8.1'!$H$3:$J$175,2,FALSE),0)</f>
        <v>15</v>
      </c>
      <c r="V85" s="54">
        <f t="shared" si="103"/>
        <v>15</v>
      </c>
      <c r="W85" s="54">
        <f t="shared" si="104"/>
        <v>16</v>
      </c>
      <c r="X85" s="5"/>
      <c r="Y85" s="7"/>
      <c r="Z85" s="91">
        <f>IFERROR(VLOOKUP($B85,'[1]ACT DEN8.1'!$H$3:$S$162,2,FALSE),0)</f>
        <v>0</v>
      </c>
      <c r="AA85" s="91">
        <f>IFERROR(VLOOKUP($B85,'[1]ACT DEN8.1'!$H$3:$S$162,3,FALSE),0)</f>
        <v>0</v>
      </c>
      <c r="AB85" s="91">
        <f>IFERROR(VLOOKUP($B85,'[1]ACT DEN8.1'!$H$3:$S$162,4,FALSE),0)</f>
        <v>0</v>
      </c>
      <c r="AC85" s="91">
        <f>IFERROR(VLOOKUP($B85,'[1]ACT DEN8.1'!$H$3:$S$162,5,FALSE),0)</f>
        <v>0</v>
      </c>
      <c r="AD85" s="91">
        <f>IFERROR(VLOOKUP($B85,'[1]ACT DEN8.1'!$H$3:$S$162,6,FALSE),0)</f>
        <v>0</v>
      </c>
      <c r="AE85" s="91">
        <f>IFERROR(VLOOKUP($B85,'[1]ACT DEN8.1'!$H$3:$S$162,7,FALSE),0)</f>
        <v>1</v>
      </c>
      <c r="AF85" s="91">
        <f>IFERROR(VLOOKUP($B85,'[1]ACT DEN8.1'!$H$3:$S$162,8,FALSE),0)</f>
        <v>0</v>
      </c>
      <c r="AG85" s="91">
        <f>IFERROR(VLOOKUP($B85,'[1]ACT DEN8.1'!$H$3:$S$162,9,FALSE),0)</f>
        <v>1</v>
      </c>
      <c r="AH85" s="91">
        <f>IFERROR(VLOOKUP($B85,'[1]ACT DEN8.1'!$H$3:$S$162,10,FALSE),0)</f>
        <v>0</v>
      </c>
      <c r="AI85" s="91">
        <f>IFERROR(VLOOKUP($B85,'[1]ACT DEN8.1'!$H$3:$S$162,11,FALSE),0)</f>
        <v>0</v>
      </c>
      <c r="AJ85" s="81"/>
      <c r="AK85" s="2"/>
      <c r="AL85" s="5">
        <f t="shared" si="85"/>
        <v>2</v>
      </c>
      <c r="AM85" s="91">
        <f>IFERROR(VLOOKUP($B85,'[1]ACT DEN8.1'!$AC$3:$AN$135,2,FALSE),0)</f>
        <v>0</v>
      </c>
      <c r="AN85" s="91">
        <f>IFERROR(VLOOKUP($B85,'[1]ACT DEN8.1'!$AC$3:$AN$135,3,FALSE),0)</f>
        <v>0</v>
      </c>
      <c r="AO85" s="91">
        <f>IFERROR(VLOOKUP($B85,'[1]ACT DEN8.1'!$AC$3:$AN$135,4,FALSE),0)</f>
        <v>0</v>
      </c>
      <c r="AP85" s="91">
        <f>IFERROR(VLOOKUP($B85,'[1]ACT DEN8.1'!$AC$3:$AN$135,5,FALSE),0)</f>
        <v>0</v>
      </c>
      <c r="AQ85" s="91">
        <f>IFERROR(VLOOKUP($B85,'[1]ACT DEN8.1'!$AC$3:$AN$135,6,FALSE),0)</f>
        <v>0</v>
      </c>
      <c r="AR85" s="91">
        <f>IFERROR(VLOOKUP($B85,'[1]ACT DEN8.1'!$AC$3:$AN$135,7,FALSE),0)</f>
        <v>0</v>
      </c>
      <c r="AS85" s="91">
        <f>IFERROR(VLOOKUP($B85,'[1]ACT DEN8.1'!$AC$3:$AN$135,8,FALSE),0)</f>
        <v>0</v>
      </c>
      <c r="AT85" s="91">
        <f>IFERROR(VLOOKUP($B85,'[1]ACT DEN8.1'!$AC$3:$AN$135,9,FALSE),0)</f>
        <v>0</v>
      </c>
      <c r="AU85" s="91">
        <f>IFERROR(VLOOKUP($B85,'[1]ACT DEN8.1'!$AC$3:$AN$135,10,FALSE),0)</f>
        <v>0</v>
      </c>
      <c r="AV85" s="91">
        <f>IFERROR(VLOOKUP($B85,'[1]ACT DEN8.1'!$AC$3:$AN$135,11,FALSE),0)</f>
        <v>0</v>
      </c>
      <c r="AW85" s="82"/>
      <c r="AX85" s="82"/>
      <c r="AY85" s="5">
        <f t="shared" si="86"/>
        <v>0</v>
      </c>
    </row>
    <row r="86" spans="1:51" s="58" customFormat="1" ht="15" thickBot="1" x14ac:dyDescent="0.25">
      <c r="A86" s="1" t="s">
        <v>116</v>
      </c>
      <c r="B86" s="165" t="s">
        <v>112</v>
      </c>
      <c r="C86" s="56"/>
      <c r="D86" s="83"/>
      <c r="E86" s="91">
        <f>IFERROR(VLOOKUP($B86,'[1]NUM8.1'!$H$3:$S$175,2,FALSE),0)</f>
        <v>0</v>
      </c>
      <c r="F86" s="91">
        <f>IFERROR(VLOOKUP($B86,'[1]NUM8.1'!$H$3:$S$175,3,FALSE),0)</f>
        <v>0</v>
      </c>
      <c r="G86" s="91">
        <f>IFERROR(VLOOKUP($B86,'[1]NUM8.1'!$H$3:$S$175,4,FALSE),0)</f>
        <v>1</v>
      </c>
      <c r="H86" s="91">
        <f>IFERROR(VLOOKUP($B86,'[1]NUM8.1'!$H$3:$S$175,5,FALSE),0)</f>
        <v>0</v>
      </c>
      <c r="I86" s="91">
        <f>IFERROR(VLOOKUP($B86,'[1]NUM8.1'!$H$3:$S$175,6,FALSE),0)</f>
        <v>0</v>
      </c>
      <c r="J86" s="91">
        <f>IFERROR(VLOOKUP($B86,'[1]NUM8.1'!$H$3:$S$175,7,FALSE),0)</f>
        <v>1</v>
      </c>
      <c r="K86" s="91">
        <f>IFERROR(VLOOKUP($B86,'[1]NUM8.1'!$H$3:$S$175,8,FALSE),0)</f>
        <v>1</v>
      </c>
      <c r="L86" s="91">
        <f>IFERROR(VLOOKUP($B86,'[1]NUM8.1'!$H$3:$S$175,9,FALSE),0)</f>
        <v>3</v>
      </c>
      <c r="M86" s="91">
        <f>IFERROR(VLOOKUP($B86,'[1]NUM8.1'!$H$3:$S$175,10,FALSE),0)</f>
        <v>2</v>
      </c>
      <c r="N86" s="91">
        <f>IFERROR(VLOOKUP($B86,'[1]NUM8.1'!$H$3:$S$175,11,FALSE),0)</f>
        <v>0</v>
      </c>
      <c r="O86" s="81"/>
      <c r="P86" s="81"/>
      <c r="Q86" s="5">
        <f t="shared" si="102"/>
        <v>8</v>
      </c>
      <c r="R86" s="3"/>
      <c r="S86" s="13">
        <f>IFERROR(VLOOKUP($B86,'[2]DEN8.1'!$H$3:$J$159,2,FALSE),0)</f>
        <v>18</v>
      </c>
      <c r="T86" s="43">
        <f>+S86+(Z86+AA86+AB86+AC86)-(AM86+AN86+AO86+AP86)</f>
        <v>17</v>
      </c>
      <c r="U86" s="13">
        <f>IFERROR(VLOOKUP($B86,'[1]DEN8.1'!$H$3:$J$175,2,FALSE),0)</f>
        <v>18</v>
      </c>
      <c r="V86" s="54">
        <f t="shared" si="103"/>
        <v>18</v>
      </c>
      <c r="W86" s="54">
        <f t="shared" si="104"/>
        <v>19</v>
      </c>
      <c r="X86" s="5"/>
      <c r="Y86" s="7"/>
      <c r="Z86" s="91">
        <f>IFERROR(VLOOKUP($B86,'[1]ACT DEN8.1'!$H$3:$S$162,2,FALSE),0)</f>
        <v>0</v>
      </c>
      <c r="AA86" s="91">
        <f>IFERROR(VLOOKUP($B86,'[1]ACT DEN8.1'!$H$3:$S$162,3,FALSE),0)</f>
        <v>0</v>
      </c>
      <c r="AB86" s="91">
        <f>IFERROR(VLOOKUP($B86,'[1]ACT DEN8.1'!$H$3:$S$162,4,FALSE),0)</f>
        <v>0</v>
      </c>
      <c r="AC86" s="91">
        <f>IFERROR(VLOOKUP($B86,'[1]ACT DEN8.1'!$H$3:$S$162,5,FALSE),0)</f>
        <v>0</v>
      </c>
      <c r="AD86" s="91">
        <f>IFERROR(VLOOKUP($B86,'[1]ACT DEN8.1'!$H$3:$S$162,6,FALSE),0)</f>
        <v>2</v>
      </c>
      <c r="AE86" s="91">
        <f>IFERROR(VLOOKUP($B86,'[1]ACT DEN8.1'!$H$3:$S$162,7,FALSE),0)</f>
        <v>0</v>
      </c>
      <c r="AF86" s="91">
        <f>IFERROR(VLOOKUP($B86,'[1]ACT DEN8.1'!$H$3:$S$162,8,FALSE),0)</f>
        <v>0</v>
      </c>
      <c r="AG86" s="91">
        <f>IFERROR(VLOOKUP($B86,'[1]ACT DEN8.1'!$H$3:$S$162,9,FALSE),0)</f>
        <v>1</v>
      </c>
      <c r="AH86" s="91">
        <f>IFERROR(VLOOKUP($B86,'[1]ACT DEN8.1'!$H$3:$S$162,10,FALSE),0)</f>
        <v>0</v>
      </c>
      <c r="AI86" s="91">
        <f>IFERROR(VLOOKUP($B86,'[1]ACT DEN8.1'!$H$3:$S$162,11,FALSE),0)</f>
        <v>0</v>
      </c>
      <c r="AJ86" s="81"/>
      <c r="AK86" s="2"/>
      <c r="AL86" s="5">
        <f t="shared" si="85"/>
        <v>3</v>
      </c>
      <c r="AM86" s="91">
        <f>IFERROR(VLOOKUP($B86,'[1]ACT DEN8.1'!$AC$3:$AN$135,2,FALSE),0)</f>
        <v>0</v>
      </c>
      <c r="AN86" s="91">
        <f>IFERROR(VLOOKUP($B86,'[1]ACT DEN8.1'!$AC$3:$AN$135,3,FALSE),0)</f>
        <v>0</v>
      </c>
      <c r="AO86" s="91">
        <f>IFERROR(VLOOKUP($B86,'[1]ACT DEN8.1'!$AC$3:$AN$135,4,FALSE),0)</f>
        <v>1</v>
      </c>
      <c r="AP86" s="91">
        <f>IFERROR(VLOOKUP($B86,'[1]ACT DEN8.1'!$AC$3:$AN$135,5,FALSE),0)</f>
        <v>0</v>
      </c>
      <c r="AQ86" s="91">
        <f>IFERROR(VLOOKUP($B86,'[1]ACT DEN8.1'!$AC$3:$AN$135,6,FALSE),0)</f>
        <v>0</v>
      </c>
      <c r="AR86" s="91">
        <f>IFERROR(VLOOKUP($B86,'[1]ACT DEN8.1'!$AC$3:$AN$135,7,FALSE),0)</f>
        <v>0</v>
      </c>
      <c r="AS86" s="91">
        <f>IFERROR(VLOOKUP($B86,'[1]ACT DEN8.1'!$AC$3:$AN$135,8,FALSE),0)</f>
        <v>0</v>
      </c>
      <c r="AT86" s="91">
        <f>IFERROR(VLOOKUP($B86,'[1]ACT DEN8.1'!$AC$3:$AN$135,9,FALSE),0)</f>
        <v>0</v>
      </c>
      <c r="AU86" s="91">
        <f>IFERROR(VLOOKUP($B86,'[1]ACT DEN8.1'!$AC$3:$AN$135,10,FALSE),0)</f>
        <v>0</v>
      </c>
      <c r="AV86" s="91">
        <f>IFERROR(VLOOKUP($B86,'[1]ACT DEN8.1'!$AC$3:$AN$135,11,FALSE),0)</f>
        <v>0</v>
      </c>
      <c r="AW86" s="82"/>
      <c r="AX86" s="82"/>
      <c r="AY86" s="5">
        <f t="shared" si="86"/>
        <v>1</v>
      </c>
    </row>
    <row r="87" spans="1:51" s="58" customFormat="1" ht="15" thickBot="1" x14ac:dyDescent="0.25">
      <c r="A87" s="1" t="s">
        <v>116</v>
      </c>
      <c r="B87" s="165" t="s">
        <v>113</v>
      </c>
      <c r="C87" s="56"/>
      <c r="D87" s="83"/>
      <c r="E87" s="91">
        <f>IFERROR(VLOOKUP($B87,'[1]NUM8.1'!$H$3:$S$175,2,FALSE),0)</f>
        <v>1</v>
      </c>
      <c r="F87" s="91">
        <f>IFERROR(VLOOKUP($B87,'[1]NUM8.1'!$H$3:$S$175,3,FALSE),0)</f>
        <v>0</v>
      </c>
      <c r="G87" s="91">
        <f>IFERROR(VLOOKUP($B87,'[1]NUM8.1'!$H$3:$S$175,4,FALSE),0)</f>
        <v>3</v>
      </c>
      <c r="H87" s="91">
        <f>IFERROR(VLOOKUP($B87,'[1]NUM8.1'!$H$3:$S$175,5,FALSE),0)</f>
        <v>3</v>
      </c>
      <c r="I87" s="91">
        <f>IFERROR(VLOOKUP($B87,'[1]NUM8.1'!$H$3:$S$175,6,FALSE),0)</f>
        <v>2</v>
      </c>
      <c r="J87" s="91">
        <f>IFERROR(VLOOKUP($B87,'[1]NUM8.1'!$H$3:$S$175,7,FALSE),0)</f>
        <v>8</v>
      </c>
      <c r="K87" s="91">
        <f>IFERROR(VLOOKUP($B87,'[1]NUM8.1'!$H$3:$S$175,8,FALSE),0)</f>
        <v>7</v>
      </c>
      <c r="L87" s="91">
        <f>IFERROR(VLOOKUP($B87,'[1]NUM8.1'!$H$3:$S$175,9,FALSE),0)</f>
        <v>5</v>
      </c>
      <c r="M87" s="91">
        <f>IFERROR(VLOOKUP($B87,'[1]NUM8.1'!$H$3:$S$175,10,FALSE),0)</f>
        <v>2</v>
      </c>
      <c r="N87" s="91">
        <f>IFERROR(VLOOKUP($B87,'[1]NUM8.1'!$H$3:$S$175,11,FALSE),0)</f>
        <v>2</v>
      </c>
      <c r="O87" s="81"/>
      <c r="P87" s="81"/>
      <c r="Q87" s="5">
        <f t="shared" si="102"/>
        <v>33</v>
      </c>
      <c r="R87" s="3"/>
      <c r="S87" s="13">
        <f>IFERROR(VLOOKUP($B87,'[2]DEN8.1'!$H$3:$J$159,2,FALSE),0)</f>
        <v>26</v>
      </c>
      <c r="T87" s="43">
        <f>+S87+(Z87+AA87+AB87+AC87)-(AM87+AN87+AO87+AP87)</f>
        <v>26</v>
      </c>
      <c r="U87" s="13">
        <f>IFERROR(VLOOKUP($B87,'[1]DEN8.1'!$H$3:$J$175,2,FALSE),0)</f>
        <v>29</v>
      </c>
      <c r="V87" s="54">
        <f t="shared" si="103"/>
        <v>29</v>
      </c>
      <c r="W87" s="54">
        <f t="shared" si="104"/>
        <v>28</v>
      </c>
      <c r="X87" s="5"/>
      <c r="Y87" s="7"/>
      <c r="Z87" s="91">
        <f>IFERROR(VLOOKUP($B87,'[1]ACT DEN8.1'!$H$3:$S$162,2,FALSE),0)</f>
        <v>0</v>
      </c>
      <c r="AA87" s="91">
        <f>IFERROR(VLOOKUP($B87,'[1]ACT DEN8.1'!$H$3:$S$162,3,FALSE),0)</f>
        <v>0</v>
      </c>
      <c r="AB87" s="91">
        <f>IFERROR(VLOOKUP($B87,'[1]ACT DEN8.1'!$H$3:$S$162,4,FALSE),0)</f>
        <v>0</v>
      </c>
      <c r="AC87" s="91">
        <f>IFERROR(VLOOKUP($B87,'[1]ACT DEN8.1'!$H$3:$S$162,5,FALSE),0)</f>
        <v>0</v>
      </c>
      <c r="AD87" s="91">
        <f>IFERROR(VLOOKUP($B87,'[1]ACT DEN8.1'!$H$3:$S$162,6,FALSE),0)</f>
        <v>0</v>
      </c>
      <c r="AE87" s="91">
        <f>IFERROR(VLOOKUP($B87,'[1]ACT DEN8.1'!$H$3:$S$162,7,FALSE),0)</f>
        <v>0</v>
      </c>
      <c r="AF87" s="91">
        <f>IFERROR(VLOOKUP($B87,'[1]ACT DEN8.1'!$H$3:$S$162,8,FALSE),0)</f>
        <v>0</v>
      </c>
      <c r="AG87" s="91">
        <f>IFERROR(VLOOKUP($B87,'[1]ACT DEN8.1'!$H$3:$S$162,9,FALSE),0)</f>
        <v>0</v>
      </c>
      <c r="AH87" s="91">
        <f>IFERROR(VLOOKUP($B87,'[1]ACT DEN8.1'!$H$3:$S$162,10,FALSE),0)</f>
        <v>0</v>
      </c>
      <c r="AI87" s="91">
        <f>IFERROR(VLOOKUP($B87,'[1]ACT DEN8.1'!$H$3:$S$162,11,FALSE),0)</f>
        <v>0</v>
      </c>
      <c r="AJ87" s="81"/>
      <c r="AK87" s="2"/>
      <c r="AL87" s="5">
        <f t="shared" si="85"/>
        <v>0</v>
      </c>
      <c r="AM87" s="91">
        <f>IFERROR(VLOOKUP($B87,'[1]ACT DEN8.1'!$AC$3:$AN$135,2,FALSE),0)</f>
        <v>0</v>
      </c>
      <c r="AN87" s="91">
        <f>IFERROR(VLOOKUP($B87,'[1]ACT DEN8.1'!$AC$3:$AN$135,3,FALSE),0)</f>
        <v>0</v>
      </c>
      <c r="AO87" s="91">
        <f>IFERROR(VLOOKUP($B87,'[1]ACT DEN8.1'!$AC$3:$AN$135,4,FALSE),0)</f>
        <v>0</v>
      </c>
      <c r="AP87" s="91">
        <f>IFERROR(VLOOKUP($B87,'[1]ACT DEN8.1'!$AC$3:$AN$135,5,FALSE),0)</f>
        <v>0</v>
      </c>
      <c r="AQ87" s="91">
        <f>IFERROR(VLOOKUP($B87,'[1]ACT DEN8.1'!$AC$3:$AN$135,6,FALSE),0)</f>
        <v>0</v>
      </c>
      <c r="AR87" s="91">
        <f>IFERROR(VLOOKUP($B87,'[1]ACT DEN8.1'!$AC$3:$AN$135,7,FALSE),0)</f>
        <v>0</v>
      </c>
      <c r="AS87" s="91">
        <f>IFERROR(VLOOKUP($B87,'[1]ACT DEN8.1'!$AC$3:$AN$135,8,FALSE),0)</f>
        <v>0</v>
      </c>
      <c r="AT87" s="91">
        <f>IFERROR(VLOOKUP($B87,'[1]ACT DEN8.1'!$AC$3:$AN$135,9,FALSE),0)</f>
        <v>0</v>
      </c>
      <c r="AU87" s="91">
        <f>IFERROR(VLOOKUP($B87,'[1]ACT DEN8.1'!$AC$3:$AN$135,10,FALSE),0)</f>
        <v>0</v>
      </c>
      <c r="AV87" s="91">
        <f>IFERROR(VLOOKUP($B87,'[1]ACT DEN8.1'!$AC$3:$AN$135,11,FALSE),0)</f>
        <v>1</v>
      </c>
      <c r="AW87" s="84"/>
      <c r="AX87" s="84"/>
      <c r="AY87" s="5">
        <f t="shared" si="86"/>
        <v>1</v>
      </c>
    </row>
    <row r="88" spans="1:51" s="58" customFormat="1" ht="15" thickBot="1" x14ac:dyDescent="0.25">
      <c r="A88" s="1" t="s">
        <v>116</v>
      </c>
      <c r="B88" s="165" t="s">
        <v>114</v>
      </c>
      <c r="C88" s="56"/>
      <c r="D88" s="83"/>
      <c r="E88" s="91">
        <f>IFERROR(VLOOKUP($B88,'[1]NUM8.1'!$H$3:$S$175,2,FALSE),0)</f>
        <v>1</v>
      </c>
      <c r="F88" s="91">
        <f>IFERROR(VLOOKUP($B88,'[1]NUM8.1'!$H$3:$S$175,3,FALSE),0)</f>
        <v>2</v>
      </c>
      <c r="G88" s="91">
        <f>IFERROR(VLOOKUP($B88,'[1]NUM8.1'!$H$3:$S$175,4,FALSE),0)</f>
        <v>4</v>
      </c>
      <c r="H88" s="91">
        <f>IFERROR(VLOOKUP($B88,'[1]NUM8.1'!$H$3:$S$175,5,FALSE),0)</f>
        <v>9</v>
      </c>
      <c r="I88" s="91">
        <f>IFERROR(VLOOKUP($B88,'[1]NUM8.1'!$H$3:$S$175,6,FALSE),0)</f>
        <v>4</v>
      </c>
      <c r="J88" s="91">
        <f>IFERROR(VLOOKUP($B88,'[1]NUM8.1'!$H$3:$S$175,7,FALSE),0)</f>
        <v>3</v>
      </c>
      <c r="K88" s="91">
        <f>IFERROR(VLOOKUP($B88,'[1]NUM8.1'!$H$3:$S$175,8,FALSE),0)</f>
        <v>0</v>
      </c>
      <c r="L88" s="91">
        <f>IFERROR(VLOOKUP($B88,'[1]NUM8.1'!$H$3:$S$175,9,FALSE),0)</f>
        <v>2</v>
      </c>
      <c r="M88" s="91">
        <f>IFERROR(VLOOKUP($B88,'[1]NUM8.1'!$H$3:$S$175,10,FALSE),0)</f>
        <v>1</v>
      </c>
      <c r="N88" s="91">
        <f>IFERROR(VLOOKUP($B88,'[1]NUM8.1'!$H$3:$S$175,11,FALSE),0)</f>
        <v>0</v>
      </c>
      <c r="O88" s="81"/>
      <c r="P88" s="81"/>
      <c r="Q88" s="5">
        <f t="shared" si="102"/>
        <v>26</v>
      </c>
      <c r="R88" s="3"/>
      <c r="S88" s="13">
        <f>IFERROR(VLOOKUP($B88,'[2]DEN8.1'!$H$3:$J$159,2,FALSE),0)</f>
        <v>16</v>
      </c>
      <c r="T88" s="43">
        <f>+S88+(Z88+AA88+AB88+AC88)-(AM88+AN88+AO88+AP88)</f>
        <v>19</v>
      </c>
      <c r="U88" s="13">
        <f>IFERROR(VLOOKUP($B88,'[1]DEN8.1'!$H$3:$J$175,2,FALSE),0)</f>
        <v>20</v>
      </c>
      <c r="V88" s="54">
        <f t="shared" si="103"/>
        <v>20</v>
      </c>
      <c r="W88" s="54">
        <f t="shared" si="104"/>
        <v>20</v>
      </c>
      <c r="X88" s="5"/>
      <c r="Y88" s="7"/>
      <c r="Z88" s="91">
        <f>IFERROR(VLOOKUP($B88,'[1]ACT DEN8.1'!$H$3:$S$162,2,FALSE),0)</f>
        <v>1</v>
      </c>
      <c r="AA88" s="91">
        <f>IFERROR(VLOOKUP($B88,'[1]ACT DEN8.1'!$H$3:$S$162,3,FALSE),0)</f>
        <v>1</v>
      </c>
      <c r="AB88" s="91">
        <f>IFERROR(VLOOKUP($B88,'[1]ACT DEN8.1'!$H$3:$S$162,4,FALSE),0)</f>
        <v>0</v>
      </c>
      <c r="AC88" s="91">
        <f>IFERROR(VLOOKUP($B88,'[1]ACT DEN8.1'!$H$3:$S$162,5,FALSE),0)</f>
        <v>1</v>
      </c>
      <c r="AD88" s="91">
        <f>IFERROR(VLOOKUP($B88,'[1]ACT DEN8.1'!$H$3:$S$162,6,FALSE),0)</f>
        <v>1</v>
      </c>
      <c r="AE88" s="91">
        <f>IFERROR(VLOOKUP($B88,'[1]ACT DEN8.1'!$H$3:$S$162,7,FALSE),0)</f>
        <v>2</v>
      </c>
      <c r="AF88" s="91">
        <f>IFERROR(VLOOKUP($B88,'[1]ACT DEN8.1'!$H$3:$S$162,8,FALSE),0)</f>
        <v>0</v>
      </c>
      <c r="AG88" s="91">
        <f>IFERROR(VLOOKUP($B88,'[1]ACT DEN8.1'!$H$3:$S$162,9,FALSE),0)</f>
        <v>0</v>
      </c>
      <c r="AH88" s="91">
        <f>IFERROR(VLOOKUP($B88,'[1]ACT DEN8.1'!$H$3:$S$162,10,FALSE),0)</f>
        <v>0</v>
      </c>
      <c r="AI88" s="91">
        <f>IFERROR(VLOOKUP($B88,'[1]ACT DEN8.1'!$H$3:$S$162,11,FALSE),0)</f>
        <v>0</v>
      </c>
      <c r="AJ88" s="81"/>
      <c r="AK88" s="2"/>
      <c r="AL88" s="5">
        <f t="shared" si="85"/>
        <v>6</v>
      </c>
      <c r="AM88" s="91">
        <f>IFERROR(VLOOKUP($B88,'[1]ACT DEN8.1'!$AC$3:$AN$135,2,FALSE),0)</f>
        <v>0</v>
      </c>
      <c r="AN88" s="91">
        <f>IFERROR(VLOOKUP($B88,'[1]ACT DEN8.1'!$AC$3:$AN$135,3,FALSE),0)</f>
        <v>0</v>
      </c>
      <c r="AO88" s="91">
        <f>IFERROR(VLOOKUP($B88,'[1]ACT DEN8.1'!$AC$3:$AN$135,4,FALSE),0)</f>
        <v>0</v>
      </c>
      <c r="AP88" s="91">
        <f>IFERROR(VLOOKUP($B88,'[1]ACT DEN8.1'!$AC$3:$AN$135,5,FALSE),0)</f>
        <v>0</v>
      </c>
      <c r="AQ88" s="91">
        <f>IFERROR(VLOOKUP($B88,'[1]ACT DEN8.1'!$AC$3:$AN$135,6,FALSE),0)</f>
        <v>0</v>
      </c>
      <c r="AR88" s="91">
        <f>IFERROR(VLOOKUP($B88,'[1]ACT DEN8.1'!$AC$3:$AN$135,7,FALSE),0)</f>
        <v>0</v>
      </c>
      <c r="AS88" s="91">
        <f>IFERROR(VLOOKUP($B88,'[1]ACT DEN8.1'!$AC$3:$AN$135,8,FALSE),0)</f>
        <v>0</v>
      </c>
      <c r="AT88" s="91">
        <f>IFERROR(VLOOKUP($B88,'[1]ACT DEN8.1'!$AC$3:$AN$135,9,FALSE),0)</f>
        <v>0</v>
      </c>
      <c r="AU88" s="91">
        <f>IFERROR(VLOOKUP($B88,'[1]ACT DEN8.1'!$AC$3:$AN$135,10,FALSE),0)</f>
        <v>0</v>
      </c>
      <c r="AV88" s="91">
        <f>IFERROR(VLOOKUP($B88,'[1]ACT DEN8.1'!$AC$3:$AN$135,11,FALSE),0)</f>
        <v>0</v>
      </c>
      <c r="AW88" s="82"/>
      <c r="AX88" s="82"/>
      <c r="AY88" s="5">
        <f t="shared" si="86"/>
        <v>0</v>
      </c>
    </row>
    <row r="89" spans="1:51" s="58" customFormat="1" ht="15" thickBot="1" x14ac:dyDescent="0.25">
      <c r="A89" s="1" t="s">
        <v>116</v>
      </c>
      <c r="B89" s="165" t="s">
        <v>115</v>
      </c>
      <c r="C89" s="56"/>
      <c r="D89" s="83"/>
      <c r="E89" s="91">
        <f>IFERROR(VLOOKUP($B89,'[1]NUM8.1'!$H$3:$S$175,2,FALSE),0)</f>
        <v>0</v>
      </c>
      <c r="F89" s="91">
        <f>IFERROR(VLOOKUP($B89,'[1]NUM8.1'!$H$3:$S$175,3,FALSE),0)</f>
        <v>2</v>
      </c>
      <c r="G89" s="91">
        <f>IFERROR(VLOOKUP($B89,'[1]NUM8.1'!$H$3:$S$175,4,FALSE),0)</f>
        <v>10</v>
      </c>
      <c r="H89" s="91">
        <f>IFERROR(VLOOKUP($B89,'[1]NUM8.1'!$H$3:$S$175,5,FALSE),0)</f>
        <v>1</v>
      </c>
      <c r="I89" s="91">
        <f>IFERROR(VLOOKUP($B89,'[1]NUM8.1'!$H$3:$S$175,6,FALSE),0)</f>
        <v>1</v>
      </c>
      <c r="J89" s="91">
        <f>IFERROR(VLOOKUP($B89,'[1]NUM8.1'!$H$3:$S$175,7,FALSE),0)</f>
        <v>0</v>
      </c>
      <c r="K89" s="91">
        <f>IFERROR(VLOOKUP($B89,'[1]NUM8.1'!$H$3:$S$175,8,FALSE),0)</f>
        <v>1</v>
      </c>
      <c r="L89" s="91">
        <f>IFERROR(VLOOKUP($B89,'[1]NUM8.1'!$H$3:$S$175,9,FALSE),0)</f>
        <v>0</v>
      </c>
      <c r="M89" s="91">
        <f>IFERROR(VLOOKUP($B89,'[1]NUM8.1'!$H$3:$S$175,10,FALSE),0)</f>
        <v>3</v>
      </c>
      <c r="N89" s="91">
        <f>IFERROR(VLOOKUP($B89,'[1]NUM8.1'!$H$3:$S$175,11,FALSE),0)</f>
        <v>2</v>
      </c>
      <c r="O89" s="81"/>
      <c r="P89" s="81"/>
      <c r="Q89" s="5">
        <f t="shared" si="102"/>
        <v>20</v>
      </c>
      <c r="R89" s="3"/>
      <c r="S89" s="13">
        <f>IFERROR(VLOOKUP($B89,'[2]DEN8.1'!$H$3:$J$159,2,FALSE),0)</f>
        <v>24</v>
      </c>
      <c r="T89" s="43">
        <f>+S89+(Z89+AA89+AB89+AC89)-(AM89+AN89+AO89+AP89)</f>
        <v>25</v>
      </c>
      <c r="U89" s="13">
        <f>IFERROR(VLOOKUP($B89,'[1]DEN8.1'!$H$3:$J$175,2,FALSE),0)</f>
        <v>29</v>
      </c>
      <c r="V89" s="54">
        <f t="shared" si="103"/>
        <v>29</v>
      </c>
      <c r="W89" s="54">
        <f t="shared" si="104"/>
        <v>31</v>
      </c>
      <c r="X89" s="5"/>
      <c r="Y89" s="7"/>
      <c r="Z89" s="91">
        <f>IFERROR(VLOOKUP($B89,'[1]ACT DEN8.1'!$H$3:$S$162,2,FALSE),0)</f>
        <v>0</v>
      </c>
      <c r="AA89" s="91">
        <f>IFERROR(VLOOKUP($B89,'[1]ACT DEN8.1'!$H$3:$S$162,3,FALSE),0)</f>
        <v>0</v>
      </c>
      <c r="AB89" s="91">
        <f>IFERROR(VLOOKUP($B89,'[1]ACT DEN8.1'!$H$3:$S$162,4,FALSE),0)</f>
        <v>0</v>
      </c>
      <c r="AC89" s="91">
        <f>IFERROR(VLOOKUP($B89,'[1]ACT DEN8.1'!$H$3:$S$162,5,FALSE),0)</f>
        <v>1</v>
      </c>
      <c r="AD89" s="91">
        <f>IFERROR(VLOOKUP($B89,'[1]ACT DEN8.1'!$H$3:$S$162,6,FALSE),0)</f>
        <v>0</v>
      </c>
      <c r="AE89" s="91">
        <f>IFERROR(VLOOKUP($B89,'[1]ACT DEN8.1'!$H$3:$S$162,7,FALSE),0)</f>
        <v>1</v>
      </c>
      <c r="AF89" s="91">
        <f>IFERROR(VLOOKUP($B89,'[1]ACT DEN8.1'!$H$3:$S$162,8,FALSE),0)</f>
        <v>0</v>
      </c>
      <c r="AG89" s="91">
        <f>IFERROR(VLOOKUP($B89,'[1]ACT DEN8.1'!$H$3:$S$162,9,FALSE),0)</f>
        <v>3</v>
      </c>
      <c r="AH89" s="91">
        <f>IFERROR(VLOOKUP($B89,'[1]ACT DEN8.1'!$H$3:$S$162,10,FALSE),0)</f>
        <v>0</v>
      </c>
      <c r="AI89" s="91">
        <f>IFERROR(VLOOKUP($B89,'[1]ACT DEN8.1'!$H$3:$S$162,11,FALSE),0)</f>
        <v>0</v>
      </c>
      <c r="AJ89" s="81"/>
      <c r="AK89" s="2"/>
      <c r="AL89" s="5">
        <f t="shared" si="85"/>
        <v>5</v>
      </c>
      <c r="AM89" s="91">
        <f>IFERROR(VLOOKUP($B89,'[1]ACT DEN8.1'!$AC$3:$AN$135,2,FALSE),0)</f>
        <v>0</v>
      </c>
      <c r="AN89" s="91">
        <f>IFERROR(VLOOKUP($B89,'[1]ACT DEN8.1'!$AC$3:$AN$135,3,FALSE),0)</f>
        <v>0</v>
      </c>
      <c r="AO89" s="91">
        <f>IFERROR(VLOOKUP($B89,'[1]ACT DEN8.1'!$AC$3:$AN$135,4,FALSE),0)</f>
        <v>0</v>
      </c>
      <c r="AP89" s="91">
        <f>IFERROR(VLOOKUP($B89,'[1]ACT DEN8.1'!$AC$3:$AN$135,5,FALSE),0)</f>
        <v>0</v>
      </c>
      <c r="AQ89" s="91">
        <f>IFERROR(VLOOKUP($B89,'[1]ACT DEN8.1'!$AC$3:$AN$135,6,FALSE),0)</f>
        <v>0</v>
      </c>
      <c r="AR89" s="91">
        <f>IFERROR(VLOOKUP($B89,'[1]ACT DEN8.1'!$AC$3:$AN$135,7,FALSE),0)</f>
        <v>0</v>
      </c>
      <c r="AS89" s="91">
        <f>IFERROR(VLOOKUP($B89,'[1]ACT DEN8.1'!$AC$3:$AN$135,8,FALSE),0)</f>
        <v>0</v>
      </c>
      <c r="AT89" s="91">
        <f>IFERROR(VLOOKUP($B89,'[1]ACT DEN8.1'!$AC$3:$AN$135,9,FALSE),0)</f>
        <v>0</v>
      </c>
      <c r="AU89" s="91">
        <f>IFERROR(VLOOKUP($B89,'[1]ACT DEN8.1'!$AC$3:$AN$135,10,FALSE),0)</f>
        <v>1</v>
      </c>
      <c r="AV89" s="91">
        <f>IFERROR(VLOOKUP($B89,'[1]ACT DEN8.1'!$AC$3:$AN$135,11,FALSE),0)</f>
        <v>0</v>
      </c>
      <c r="AW89" s="84"/>
      <c r="AX89" s="84"/>
      <c r="AY89" s="5">
        <f t="shared" si="86"/>
        <v>1</v>
      </c>
    </row>
    <row r="90" spans="1:51" s="58" customFormat="1" ht="15" thickBot="1" x14ac:dyDescent="0.25">
      <c r="A90" s="333" t="s">
        <v>197</v>
      </c>
      <c r="B90" s="334"/>
      <c r="C90" s="250">
        <f>+D90/Metas!L95</f>
        <v>0.99841908339746455</v>
      </c>
      <c r="D90" s="15">
        <f>+Q90/R90</f>
        <v>0.12787071165296285</v>
      </c>
      <c r="E90" s="10">
        <f t="shared" ref="E90:P90" si="106">SUM(E80:E89)</f>
        <v>48</v>
      </c>
      <c r="F90" s="10">
        <f t="shared" si="106"/>
        <v>36</v>
      </c>
      <c r="G90" s="10">
        <f t="shared" si="106"/>
        <v>43</v>
      </c>
      <c r="H90" s="10">
        <f t="shared" si="106"/>
        <v>42</v>
      </c>
      <c r="I90" s="10">
        <f t="shared" ref="I90" si="107">SUM(I80:I89)</f>
        <v>47</v>
      </c>
      <c r="J90" s="10">
        <f t="shared" ref="J90:K90" si="108">SUM(J80:J89)</f>
        <v>49</v>
      </c>
      <c r="K90" s="10">
        <f t="shared" si="108"/>
        <v>44</v>
      </c>
      <c r="L90" s="10">
        <f t="shared" ref="L90:M90" si="109">SUM(L80:L89)</f>
        <v>39</v>
      </c>
      <c r="M90" s="10">
        <f t="shared" si="109"/>
        <v>56</v>
      </c>
      <c r="N90" s="10">
        <f t="shared" ref="N90" si="110">SUM(N80:N89)</f>
        <v>47</v>
      </c>
      <c r="O90" s="10">
        <f t="shared" si="106"/>
        <v>0</v>
      </c>
      <c r="P90" s="118">
        <f t="shared" si="106"/>
        <v>0</v>
      </c>
      <c r="Q90" s="10">
        <f>SUM(Q80:Q89)</f>
        <v>451</v>
      </c>
      <c r="R90" s="11">
        <f>+Y90-W90</f>
        <v>3527</v>
      </c>
      <c r="S90" s="10">
        <f t="shared" ref="S90:X90" si="111">SUM(S80:S89)</f>
        <v>405</v>
      </c>
      <c r="T90" s="10">
        <f>SUM(T80:T89)</f>
        <v>413</v>
      </c>
      <c r="U90" s="10">
        <f t="shared" si="111"/>
        <v>405</v>
      </c>
      <c r="V90" s="9">
        <f t="shared" si="111"/>
        <v>408</v>
      </c>
      <c r="W90" s="9">
        <f t="shared" si="111"/>
        <v>411</v>
      </c>
      <c r="X90" s="9">
        <f t="shared" si="111"/>
        <v>0</v>
      </c>
      <c r="Y90" s="12">
        <v>3938</v>
      </c>
      <c r="Z90" s="9">
        <f>SUM(Z80:Z89)</f>
        <v>2</v>
      </c>
      <c r="AA90" s="9">
        <f t="shared" ref="AA90:AK90" si="112">SUM(AA80:AA89)</f>
        <v>2</v>
      </c>
      <c r="AB90" s="9">
        <f t="shared" si="112"/>
        <v>2</v>
      </c>
      <c r="AC90" s="9">
        <f t="shared" si="112"/>
        <v>4</v>
      </c>
      <c r="AD90" s="9">
        <f t="shared" ref="AD90:AE90" si="113">SUM(AD80:AD89)</f>
        <v>6</v>
      </c>
      <c r="AE90" s="9">
        <f t="shared" si="113"/>
        <v>8</v>
      </c>
      <c r="AF90" s="9">
        <f t="shared" si="112"/>
        <v>4</v>
      </c>
      <c r="AG90" s="9">
        <f t="shared" ref="AG90:AH90" si="114">SUM(AG80:AG89)</f>
        <v>6</v>
      </c>
      <c r="AH90" s="9">
        <f t="shared" si="114"/>
        <v>2</v>
      </c>
      <c r="AI90" s="9">
        <f t="shared" ref="AI90" si="115">SUM(AI80:AI89)</f>
        <v>3</v>
      </c>
      <c r="AJ90" s="9">
        <f t="shared" si="112"/>
        <v>0</v>
      </c>
      <c r="AK90" s="9">
        <f t="shared" si="112"/>
        <v>0</v>
      </c>
      <c r="AL90" s="9">
        <f t="shared" si="85"/>
        <v>39</v>
      </c>
      <c r="AM90" s="9">
        <f t="shared" ref="AM90:AX90" si="116">SUM(AM80:AM89)</f>
        <v>0</v>
      </c>
      <c r="AN90" s="9">
        <f t="shared" si="116"/>
        <v>0</v>
      </c>
      <c r="AO90" s="9">
        <f t="shared" si="116"/>
        <v>2</v>
      </c>
      <c r="AP90" s="9">
        <f t="shared" si="116"/>
        <v>0</v>
      </c>
      <c r="AQ90" s="9">
        <f t="shared" ref="AQ90:AS90" si="117">SUM(AQ80:AQ89)</f>
        <v>0</v>
      </c>
      <c r="AR90" s="9">
        <f t="shared" si="117"/>
        <v>1</v>
      </c>
      <c r="AS90" s="9">
        <f t="shared" si="117"/>
        <v>1</v>
      </c>
      <c r="AT90" s="9">
        <f t="shared" ref="AT90:AU90" si="118">SUM(AT80:AT89)</f>
        <v>6</v>
      </c>
      <c r="AU90" s="9">
        <f t="shared" si="118"/>
        <v>1</v>
      </c>
      <c r="AV90" s="9">
        <f t="shared" ref="AV90" si="119">SUM(AV80:AV89)</f>
        <v>1</v>
      </c>
      <c r="AW90" s="9">
        <f t="shared" si="116"/>
        <v>0</v>
      </c>
      <c r="AX90" s="9">
        <f t="shared" si="116"/>
        <v>0</v>
      </c>
      <c r="AY90" s="9">
        <f t="shared" si="86"/>
        <v>12</v>
      </c>
    </row>
    <row r="91" spans="1:51" s="58" customFormat="1" ht="15" thickBot="1" x14ac:dyDescent="0.25">
      <c r="A91" s="1" t="s">
        <v>133</v>
      </c>
      <c r="B91" s="165" t="s">
        <v>117</v>
      </c>
      <c r="C91" s="56"/>
      <c r="D91" s="83"/>
      <c r="E91" s="91">
        <f>IFERROR(VLOOKUP($B91,'[1]NUM8.1'!$H$3:$S$175,2,FALSE),0)</f>
        <v>17</v>
      </c>
      <c r="F91" s="91">
        <f>IFERROR(VLOOKUP($B91,'[1]NUM8.1'!$H$3:$S$175,3,FALSE),0)</f>
        <v>27</v>
      </c>
      <c r="G91" s="91">
        <f>IFERROR(VLOOKUP($B91,'[1]NUM8.1'!$H$3:$S$175,4,FALSE),0)</f>
        <v>85</v>
      </c>
      <c r="H91" s="91">
        <f>IFERROR(VLOOKUP($B91,'[1]NUM8.1'!$H$3:$S$175,5,FALSE),0)</f>
        <v>51</v>
      </c>
      <c r="I91" s="91">
        <f>IFERROR(VLOOKUP($B91,'[1]NUM8.1'!$H$3:$S$175,6,FALSE),0)</f>
        <v>20</v>
      </c>
      <c r="J91" s="91">
        <f>IFERROR(VLOOKUP($B91,'[1]NUM8.1'!$H$3:$S$175,7,FALSE),0)</f>
        <v>19</v>
      </c>
      <c r="K91" s="91">
        <f>IFERROR(VLOOKUP($B91,'[1]NUM8.1'!$H$3:$S$175,8,FALSE),0)</f>
        <v>20</v>
      </c>
      <c r="L91" s="91">
        <f>IFERROR(VLOOKUP($B91,'[1]NUM8.1'!$H$3:$S$175,9,FALSE),0)</f>
        <v>9</v>
      </c>
      <c r="M91" s="91">
        <f>IFERROR(VLOOKUP($B91,'[1]NUM8.1'!$H$3:$S$175,10,FALSE),0)</f>
        <v>2</v>
      </c>
      <c r="N91" s="91">
        <f>IFERROR(VLOOKUP($B91,'[1]NUM8.1'!$H$3:$S$175,11,FALSE),0)</f>
        <v>37</v>
      </c>
      <c r="O91" s="81"/>
      <c r="P91" s="81"/>
      <c r="Q91" s="5">
        <f t="shared" ref="Q91:Q108" si="120">SUM(E91:P91)</f>
        <v>287</v>
      </c>
      <c r="R91" s="3"/>
      <c r="S91" s="13">
        <f>IFERROR(VLOOKUP($B91,'[2]DEN8.1'!$H$3:$J$159,2,FALSE),0)</f>
        <v>139</v>
      </c>
      <c r="T91" s="43">
        <f>+S91+(Z91+AA91+AB91+AC91)-(AM91+AN91+AO91+AP91)</f>
        <v>152</v>
      </c>
      <c r="U91" s="13">
        <f>IFERROR(VLOOKUP($B91,'[1]DEN8.1'!$H$3:$J$175,2,FALSE),0)</f>
        <v>180</v>
      </c>
      <c r="V91" s="54">
        <f t="shared" ref="V91:V107" si="121">+U91+(AF91)-(AS91)</f>
        <v>189</v>
      </c>
      <c r="W91" s="54">
        <f t="shared" ref="W91:W107" si="122">+U91+(AF91+AG91+AH91+AI91)-(AS91+AT91+AU91+AV91)</f>
        <v>201</v>
      </c>
      <c r="X91" s="5"/>
      <c r="Y91" s="7"/>
      <c r="Z91" s="91">
        <f>IFERROR(VLOOKUP($B91,'[1]ACT DEN8.1'!$H$3:$S$162,2,FALSE),0)</f>
        <v>3</v>
      </c>
      <c r="AA91" s="91">
        <f>IFERROR(VLOOKUP($B91,'[1]ACT DEN8.1'!$H$3:$S$162,3,FALSE),0)</f>
        <v>2</v>
      </c>
      <c r="AB91" s="91">
        <f>IFERROR(VLOOKUP($B91,'[1]ACT DEN8.1'!$H$3:$S$162,4,FALSE),0)</f>
        <v>6</v>
      </c>
      <c r="AC91" s="91">
        <f>IFERROR(VLOOKUP($B91,'[1]ACT DEN8.1'!$H$3:$S$162,5,FALSE),0)</f>
        <v>2</v>
      </c>
      <c r="AD91" s="91">
        <f>IFERROR(VLOOKUP($B91,'[1]ACT DEN8.1'!$H$3:$S$162,6,FALSE),0)</f>
        <v>11</v>
      </c>
      <c r="AE91" s="91">
        <f>IFERROR(VLOOKUP($B91,'[1]ACT DEN8.1'!$H$3:$S$162,7,FALSE),0)</f>
        <v>6</v>
      </c>
      <c r="AF91" s="91">
        <f>IFERROR(VLOOKUP($B91,'[1]ACT DEN8.1'!$H$3:$S$162,8,FALSE),0)</f>
        <v>9</v>
      </c>
      <c r="AG91" s="91">
        <f>IFERROR(VLOOKUP($B91,'[1]ACT DEN8.1'!$H$3:$S$162,9,FALSE),0)</f>
        <v>6</v>
      </c>
      <c r="AH91" s="91">
        <f>IFERROR(VLOOKUP($B91,'[1]ACT DEN8.1'!$H$3:$S$162,10,FALSE),0)</f>
        <v>3</v>
      </c>
      <c r="AI91" s="91">
        <f>IFERROR(VLOOKUP($B91,'[1]ACT DEN8.1'!$H$3:$S$162,11,FALSE),0)</f>
        <v>3</v>
      </c>
      <c r="AJ91" s="81"/>
      <c r="AK91" s="2"/>
      <c r="AL91" s="5">
        <f t="shared" si="85"/>
        <v>51</v>
      </c>
      <c r="AM91" s="91">
        <f>IFERROR(VLOOKUP($B91,'[1]ACT DEN8.1'!$AC$3:$AN$135,2,FALSE),0)</f>
        <v>0</v>
      </c>
      <c r="AN91" s="91">
        <f>IFERROR(VLOOKUP($B91,'[1]ACT DEN8.1'!$AC$3:$AN$135,3,FALSE),0)</f>
        <v>0</v>
      </c>
      <c r="AO91" s="91">
        <f>IFERROR(VLOOKUP($B91,'[1]ACT DEN8.1'!$AC$3:$AN$135,4,FALSE),0)</f>
        <v>0</v>
      </c>
      <c r="AP91" s="91">
        <f>IFERROR(VLOOKUP($B91,'[1]ACT DEN8.1'!$AC$3:$AN$135,5,FALSE),0)</f>
        <v>0</v>
      </c>
      <c r="AQ91" s="91">
        <f>IFERROR(VLOOKUP($B91,'[1]ACT DEN8.1'!$AC$3:$AN$135,6,FALSE),0)</f>
        <v>0</v>
      </c>
      <c r="AR91" s="91">
        <f>IFERROR(VLOOKUP($B91,'[1]ACT DEN8.1'!$AC$3:$AN$135,7,FALSE),0)</f>
        <v>0</v>
      </c>
      <c r="AS91" s="91">
        <f>IFERROR(VLOOKUP($B91,'[1]ACT DEN8.1'!$AC$3:$AN$135,8,FALSE),0)</f>
        <v>0</v>
      </c>
      <c r="AT91" s="91">
        <f>IFERROR(VLOOKUP($B91,'[1]ACT DEN8.1'!$AC$3:$AN$135,9,FALSE),0)</f>
        <v>0</v>
      </c>
      <c r="AU91" s="91">
        <f>IFERROR(VLOOKUP($B91,'[1]ACT DEN8.1'!$AC$3:$AN$135,10,FALSE),0)</f>
        <v>0</v>
      </c>
      <c r="AV91" s="91">
        <f>IFERROR(VLOOKUP($B91,'[1]ACT DEN8.1'!$AC$3:$AN$135,11,FALSE),0)</f>
        <v>0</v>
      </c>
      <c r="AW91" s="82"/>
      <c r="AX91" s="82"/>
      <c r="AY91" s="5">
        <f t="shared" si="86"/>
        <v>0</v>
      </c>
    </row>
    <row r="92" spans="1:51" s="58" customFormat="1" ht="15" thickBot="1" x14ac:dyDescent="0.25">
      <c r="A92" s="1" t="s">
        <v>133</v>
      </c>
      <c r="B92" s="165" t="s">
        <v>118</v>
      </c>
      <c r="C92" s="56"/>
      <c r="D92" s="83"/>
      <c r="E92" s="91">
        <f>IFERROR(VLOOKUP($B92,'[1]NUM8.1'!$H$3:$S$175,2,FALSE),0)</f>
        <v>80</v>
      </c>
      <c r="F92" s="91">
        <f>IFERROR(VLOOKUP($B92,'[1]NUM8.1'!$H$3:$S$175,3,FALSE),0)</f>
        <v>78</v>
      </c>
      <c r="G92" s="91">
        <f>IFERROR(VLOOKUP($B92,'[1]NUM8.1'!$H$3:$S$175,4,FALSE),0)</f>
        <v>86</v>
      </c>
      <c r="H92" s="91">
        <f>IFERROR(VLOOKUP($B92,'[1]NUM8.1'!$H$3:$S$175,5,FALSE),0)</f>
        <v>100</v>
      </c>
      <c r="I92" s="91">
        <f>IFERROR(VLOOKUP($B92,'[1]NUM8.1'!$H$3:$S$175,6,FALSE),0)</f>
        <v>165</v>
      </c>
      <c r="J92" s="91">
        <f>IFERROR(VLOOKUP($B92,'[1]NUM8.1'!$H$3:$S$175,7,FALSE),0)</f>
        <v>122</v>
      </c>
      <c r="K92" s="91">
        <f>IFERROR(VLOOKUP($B92,'[1]NUM8.1'!$H$3:$S$175,8,FALSE),0)</f>
        <v>57</v>
      </c>
      <c r="L92" s="91">
        <f>IFERROR(VLOOKUP($B92,'[1]NUM8.1'!$H$3:$S$175,9,FALSE),0)</f>
        <v>117</v>
      </c>
      <c r="M92" s="91">
        <f>IFERROR(VLOOKUP($B92,'[1]NUM8.1'!$H$3:$S$175,10,FALSE),0)</f>
        <v>40</v>
      </c>
      <c r="N92" s="91">
        <f>IFERROR(VLOOKUP($B92,'[1]NUM8.1'!$H$3:$S$175,11,FALSE),0)</f>
        <v>108</v>
      </c>
      <c r="O92" s="81"/>
      <c r="P92" s="81"/>
      <c r="Q92" s="5">
        <f t="shared" si="120"/>
        <v>953</v>
      </c>
      <c r="R92" s="3"/>
      <c r="S92" s="13">
        <f>IFERROR(VLOOKUP($B92,'[2]DEN8.1'!$H$3:$J$159,2,FALSE),0)</f>
        <v>511</v>
      </c>
      <c r="T92" s="43">
        <f t="shared" ref="T92:T107" si="123">+S92+(Z92+AA92+AB92+AC92)-(AM92+AN92+AO92+AP92)</f>
        <v>536</v>
      </c>
      <c r="U92" s="13">
        <f>IFERROR(VLOOKUP($B92,'[1]DEN8.1'!$H$3:$J$175,2,FALSE),0)</f>
        <v>528</v>
      </c>
      <c r="V92" s="54">
        <f t="shared" si="121"/>
        <v>531</v>
      </c>
      <c r="W92" s="54">
        <f t="shared" si="122"/>
        <v>546</v>
      </c>
      <c r="X92" s="5"/>
      <c r="Y92" s="7"/>
      <c r="Z92" s="91">
        <f>IFERROR(VLOOKUP($B92,'[1]ACT DEN8.1'!$H$3:$S$162,2,FALSE),0)</f>
        <v>5</v>
      </c>
      <c r="AA92" s="91">
        <f>IFERROR(VLOOKUP($B92,'[1]ACT DEN8.1'!$H$3:$S$162,3,FALSE),0)</f>
        <v>6</v>
      </c>
      <c r="AB92" s="91">
        <f>IFERROR(VLOOKUP($B92,'[1]ACT DEN8.1'!$H$3:$S$162,4,FALSE),0)</f>
        <v>8</v>
      </c>
      <c r="AC92" s="91">
        <f>IFERROR(VLOOKUP($B92,'[1]ACT DEN8.1'!$H$3:$S$162,5,FALSE),0)</f>
        <v>6</v>
      </c>
      <c r="AD92" s="91">
        <f>IFERROR(VLOOKUP($B92,'[1]ACT DEN8.1'!$H$3:$S$162,6,FALSE),0)</f>
        <v>9</v>
      </c>
      <c r="AE92" s="91">
        <f>IFERROR(VLOOKUP($B92,'[1]ACT DEN8.1'!$H$3:$S$162,7,FALSE),0)</f>
        <v>5</v>
      </c>
      <c r="AF92" s="91">
        <f>IFERROR(VLOOKUP($B92,'[1]ACT DEN8.1'!$H$3:$S$162,8,FALSE),0)</f>
        <v>5</v>
      </c>
      <c r="AG92" s="91">
        <f>IFERROR(VLOOKUP($B92,'[1]ACT DEN8.1'!$H$3:$S$162,9,FALSE),0)</f>
        <v>7</v>
      </c>
      <c r="AH92" s="91">
        <f>IFERROR(VLOOKUP($B92,'[1]ACT DEN8.1'!$H$3:$S$162,10,FALSE),0)</f>
        <v>1</v>
      </c>
      <c r="AI92" s="91">
        <f>IFERROR(VLOOKUP($B92,'[1]ACT DEN8.1'!$H$3:$S$162,11,FALSE),0)</f>
        <v>9</v>
      </c>
      <c r="AJ92" s="81"/>
      <c r="AK92" s="2"/>
      <c r="AL92" s="5">
        <f t="shared" si="85"/>
        <v>61</v>
      </c>
      <c r="AM92" s="91">
        <f>IFERROR(VLOOKUP($B92,'[1]ACT DEN8.1'!$AC$3:$AN$135,2,FALSE),0)</f>
        <v>0</v>
      </c>
      <c r="AN92" s="91">
        <f>IFERROR(VLOOKUP($B92,'[1]ACT DEN8.1'!$AC$3:$AN$135,3,FALSE),0)</f>
        <v>0</v>
      </c>
      <c r="AO92" s="91">
        <f>IFERROR(VLOOKUP($B92,'[1]ACT DEN8.1'!$AC$3:$AN$135,4,FALSE),0)</f>
        <v>0</v>
      </c>
      <c r="AP92" s="91">
        <f>IFERROR(VLOOKUP($B92,'[1]ACT DEN8.1'!$AC$3:$AN$135,5,FALSE),0)</f>
        <v>0</v>
      </c>
      <c r="AQ92" s="91">
        <f>IFERROR(VLOOKUP($B92,'[1]ACT DEN8.1'!$AC$3:$AN$135,6,FALSE),0)</f>
        <v>0</v>
      </c>
      <c r="AR92" s="91">
        <f>IFERROR(VLOOKUP($B92,'[1]ACT DEN8.1'!$AC$3:$AN$135,7,FALSE),0)</f>
        <v>3</v>
      </c>
      <c r="AS92" s="91">
        <f>IFERROR(VLOOKUP($B92,'[1]ACT DEN8.1'!$AC$3:$AN$135,8,FALSE),0)</f>
        <v>2</v>
      </c>
      <c r="AT92" s="91">
        <f>IFERROR(VLOOKUP($B92,'[1]ACT DEN8.1'!$AC$3:$AN$135,9,FALSE),0)</f>
        <v>1</v>
      </c>
      <c r="AU92" s="91">
        <f>IFERROR(VLOOKUP($B92,'[1]ACT DEN8.1'!$AC$3:$AN$135,10,FALSE),0)</f>
        <v>1</v>
      </c>
      <c r="AV92" s="91">
        <f>IFERROR(VLOOKUP($B92,'[1]ACT DEN8.1'!$AC$3:$AN$135,11,FALSE),0)</f>
        <v>0</v>
      </c>
      <c r="AW92" s="82"/>
      <c r="AX92" s="82"/>
      <c r="AY92" s="5">
        <f t="shared" si="86"/>
        <v>7</v>
      </c>
    </row>
    <row r="93" spans="1:51" s="58" customFormat="1" ht="15" thickBot="1" x14ac:dyDescent="0.25">
      <c r="A93" s="1" t="s">
        <v>133</v>
      </c>
      <c r="B93" s="165" t="s">
        <v>119</v>
      </c>
      <c r="C93" s="56"/>
      <c r="D93" s="83"/>
      <c r="E93" s="91">
        <f>IFERROR(VLOOKUP($B93,'[1]NUM8.1'!$H$3:$S$175,2,FALSE),0)</f>
        <v>92</v>
      </c>
      <c r="F93" s="91">
        <f>IFERROR(VLOOKUP($B93,'[1]NUM8.1'!$H$3:$S$175,3,FALSE),0)</f>
        <v>145</v>
      </c>
      <c r="G93" s="91">
        <f>IFERROR(VLOOKUP($B93,'[1]NUM8.1'!$H$3:$S$175,4,FALSE),0)</f>
        <v>111</v>
      </c>
      <c r="H93" s="91">
        <f>IFERROR(VLOOKUP($B93,'[1]NUM8.1'!$H$3:$S$175,5,FALSE),0)</f>
        <v>156</v>
      </c>
      <c r="I93" s="91">
        <f>IFERROR(VLOOKUP($B93,'[1]NUM8.1'!$H$3:$S$175,6,FALSE),0)</f>
        <v>140</v>
      </c>
      <c r="J93" s="91">
        <f>IFERROR(VLOOKUP($B93,'[1]NUM8.1'!$H$3:$S$175,7,FALSE),0)</f>
        <v>39</v>
      </c>
      <c r="K93" s="91">
        <f>IFERROR(VLOOKUP($B93,'[1]NUM8.1'!$H$3:$S$175,8,FALSE),0)</f>
        <v>131</v>
      </c>
      <c r="L93" s="91">
        <f>IFERROR(VLOOKUP($B93,'[1]NUM8.1'!$H$3:$S$175,9,FALSE),0)</f>
        <v>141</v>
      </c>
      <c r="M93" s="91">
        <f>IFERROR(VLOOKUP($B93,'[1]NUM8.1'!$H$3:$S$175,10,FALSE),0)</f>
        <v>44</v>
      </c>
      <c r="N93" s="91">
        <f>IFERROR(VLOOKUP($B93,'[1]NUM8.1'!$H$3:$S$175,11,FALSE),0)</f>
        <v>97</v>
      </c>
      <c r="O93" s="81"/>
      <c r="P93" s="81"/>
      <c r="Q93" s="5">
        <f t="shared" si="120"/>
        <v>1096</v>
      </c>
      <c r="R93" s="3"/>
      <c r="S93" s="13">
        <f>IFERROR(VLOOKUP($B93,'[2]DEN8.1'!$H$3:$J$159,2,FALSE),0)</f>
        <v>656</v>
      </c>
      <c r="T93" s="43">
        <f t="shared" ref="T93:T100" si="124">+S93+(Z93+AA93+AB93+AC93)-(AM93+AN93+AO93+AP93)</f>
        <v>701</v>
      </c>
      <c r="U93" s="13">
        <f>IFERROR(VLOOKUP($B93,'[1]DEN8.1'!$H$3:$J$175,2,FALSE),0)</f>
        <v>705</v>
      </c>
      <c r="V93" s="54">
        <f t="shared" si="121"/>
        <v>713</v>
      </c>
      <c r="W93" s="54">
        <f t="shared" si="122"/>
        <v>739</v>
      </c>
      <c r="X93" s="5"/>
      <c r="Y93" s="7"/>
      <c r="Z93" s="91">
        <f>IFERROR(VLOOKUP($B93,'[1]ACT DEN8.1'!$H$3:$S$162,2,FALSE),0)</f>
        <v>8</v>
      </c>
      <c r="AA93" s="91">
        <f>IFERROR(VLOOKUP($B93,'[1]ACT DEN8.1'!$H$3:$S$162,3,FALSE),0)</f>
        <v>15</v>
      </c>
      <c r="AB93" s="91">
        <f>IFERROR(VLOOKUP($B93,'[1]ACT DEN8.1'!$H$3:$S$162,4,FALSE),0)</f>
        <v>17</v>
      </c>
      <c r="AC93" s="91">
        <f>IFERROR(VLOOKUP($B93,'[1]ACT DEN8.1'!$H$3:$S$162,5,FALSE),0)</f>
        <v>8</v>
      </c>
      <c r="AD93" s="91">
        <f>IFERROR(VLOOKUP($B93,'[1]ACT DEN8.1'!$H$3:$S$162,6,FALSE),0)</f>
        <v>6</v>
      </c>
      <c r="AE93" s="91">
        <f>IFERROR(VLOOKUP($B93,'[1]ACT DEN8.1'!$H$3:$S$162,7,FALSE),0)</f>
        <v>14</v>
      </c>
      <c r="AF93" s="91">
        <f>IFERROR(VLOOKUP($B93,'[1]ACT DEN8.1'!$H$3:$S$162,8,FALSE),0)</f>
        <v>9</v>
      </c>
      <c r="AG93" s="91">
        <f>IFERROR(VLOOKUP($B93,'[1]ACT DEN8.1'!$H$3:$S$162,9,FALSE),0)</f>
        <v>5</v>
      </c>
      <c r="AH93" s="91">
        <f>IFERROR(VLOOKUP($B93,'[1]ACT DEN8.1'!$H$3:$S$162,10,FALSE),0)</f>
        <v>5</v>
      </c>
      <c r="AI93" s="91">
        <f>IFERROR(VLOOKUP($B93,'[1]ACT DEN8.1'!$H$3:$S$162,11,FALSE),0)</f>
        <v>18</v>
      </c>
      <c r="AJ93" s="81"/>
      <c r="AK93" s="2"/>
      <c r="AL93" s="5">
        <f t="shared" si="85"/>
        <v>105</v>
      </c>
      <c r="AM93" s="91">
        <f>IFERROR(VLOOKUP($B93,'[1]ACT DEN8.1'!$AC$3:$AN$135,2,FALSE),0)</f>
        <v>1</v>
      </c>
      <c r="AN93" s="91">
        <f>IFERROR(VLOOKUP($B93,'[1]ACT DEN8.1'!$AC$3:$AN$135,3,FALSE),0)</f>
        <v>0</v>
      </c>
      <c r="AO93" s="91">
        <f>IFERROR(VLOOKUP($B93,'[1]ACT DEN8.1'!$AC$3:$AN$135,4,FALSE),0)</f>
        <v>1</v>
      </c>
      <c r="AP93" s="91">
        <f>IFERROR(VLOOKUP($B93,'[1]ACT DEN8.1'!$AC$3:$AN$135,5,FALSE),0)</f>
        <v>1</v>
      </c>
      <c r="AQ93" s="91">
        <f>IFERROR(VLOOKUP($B93,'[1]ACT DEN8.1'!$AC$3:$AN$135,6,FALSE),0)</f>
        <v>0</v>
      </c>
      <c r="AR93" s="91">
        <f>IFERROR(VLOOKUP($B93,'[1]ACT DEN8.1'!$AC$3:$AN$135,7,FALSE),0)</f>
        <v>0</v>
      </c>
      <c r="AS93" s="91">
        <f>IFERROR(VLOOKUP($B93,'[1]ACT DEN8.1'!$AC$3:$AN$135,8,FALSE),0)</f>
        <v>1</v>
      </c>
      <c r="AT93" s="91">
        <f>IFERROR(VLOOKUP($B93,'[1]ACT DEN8.1'!$AC$3:$AN$135,9,FALSE),0)</f>
        <v>1</v>
      </c>
      <c r="AU93" s="91">
        <f>IFERROR(VLOOKUP($B93,'[1]ACT DEN8.1'!$AC$3:$AN$135,10,FALSE),0)</f>
        <v>1</v>
      </c>
      <c r="AV93" s="91">
        <f>IFERROR(VLOOKUP($B93,'[1]ACT DEN8.1'!$AC$3:$AN$135,11,FALSE),0)</f>
        <v>0</v>
      </c>
      <c r="AW93" s="84"/>
      <c r="AX93" s="84"/>
      <c r="AY93" s="5">
        <f t="shared" si="86"/>
        <v>6</v>
      </c>
    </row>
    <row r="94" spans="1:51" s="58" customFormat="1" ht="15" thickBot="1" x14ac:dyDescent="0.25">
      <c r="A94" s="1" t="s">
        <v>133</v>
      </c>
      <c r="B94" s="165" t="s">
        <v>120</v>
      </c>
      <c r="C94" s="56"/>
      <c r="D94" s="83"/>
      <c r="E94" s="91">
        <f>IFERROR(VLOOKUP($B94,'[1]NUM8.1'!$H$3:$S$175,2,FALSE),0)</f>
        <v>11</v>
      </c>
      <c r="F94" s="91">
        <f>IFERROR(VLOOKUP($B94,'[1]NUM8.1'!$H$3:$S$175,3,FALSE),0)</f>
        <v>25</v>
      </c>
      <c r="G94" s="91">
        <f>IFERROR(VLOOKUP($B94,'[1]NUM8.1'!$H$3:$S$175,4,FALSE),0)</f>
        <v>48</v>
      </c>
      <c r="H94" s="91">
        <f>IFERROR(VLOOKUP($B94,'[1]NUM8.1'!$H$3:$S$175,5,FALSE),0)</f>
        <v>20</v>
      </c>
      <c r="I94" s="91">
        <f>IFERROR(VLOOKUP($B94,'[1]NUM8.1'!$H$3:$S$175,6,FALSE),0)</f>
        <v>18</v>
      </c>
      <c r="J94" s="91">
        <f>IFERROR(VLOOKUP($B94,'[1]NUM8.1'!$H$3:$S$175,7,FALSE),0)</f>
        <v>11</v>
      </c>
      <c r="K94" s="91">
        <f>IFERROR(VLOOKUP($B94,'[1]NUM8.1'!$H$3:$S$175,8,FALSE),0)</f>
        <v>8</v>
      </c>
      <c r="L94" s="91">
        <f>IFERROR(VLOOKUP($B94,'[1]NUM8.1'!$H$3:$S$175,9,FALSE),0)</f>
        <v>9</v>
      </c>
      <c r="M94" s="91">
        <f>IFERROR(VLOOKUP($B94,'[1]NUM8.1'!$H$3:$S$175,10,FALSE),0)</f>
        <v>54</v>
      </c>
      <c r="N94" s="91">
        <f>IFERROR(VLOOKUP($B94,'[1]NUM8.1'!$H$3:$S$175,11,FALSE),0)</f>
        <v>9</v>
      </c>
      <c r="O94" s="81"/>
      <c r="P94" s="81"/>
      <c r="Q94" s="5">
        <f t="shared" si="120"/>
        <v>213</v>
      </c>
      <c r="R94" s="3"/>
      <c r="S94" s="13">
        <f>IFERROR(VLOOKUP($B94,'[2]DEN8.1'!$H$3:$J$159,2,FALSE),0)</f>
        <v>137</v>
      </c>
      <c r="T94" s="43">
        <f t="shared" si="124"/>
        <v>149</v>
      </c>
      <c r="U94" s="13">
        <f>IFERROR(VLOOKUP($B94,'[1]DEN8.1'!$H$3:$J$175,2,FALSE),0)</f>
        <v>140</v>
      </c>
      <c r="V94" s="54">
        <f t="shared" si="121"/>
        <v>143</v>
      </c>
      <c r="W94" s="54">
        <f t="shared" si="122"/>
        <v>149</v>
      </c>
      <c r="X94" s="5"/>
      <c r="Y94" s="7"/>
      <c r="Z94" s="91">
        <f>IFERROR(VLOOKUP($B94,'[1]ACT DEN8.1'!$H$3:$S$162,2,FALSE),0)</f>
        <v>0</v>
      </c>
      <c r="AA94" s="91">
        <f>IFERROR(VLOOKUP($B94,'[1]ACT DEN8.1'!$H$3:$S$162,3,FALSE),0)</f>
        <v>3</v>
      </c>
      <c r="AB94" s="91">
        <f>IFERROR(VLOOKUP($B94,'[1]ACT DEN8.1'!$H$3:$S$162,4,FALSE),0)</f>
        <v>5</v>
      </c>
      <c r="AC94" s="91">
        <f>IFERROR(VLOOKUP($B94,'[1]ACT DEN8.1'!$H$3:$S$162,5,FALSE),0)</f>
        <v>4</v>
      </c>
      <c r="AD94" s="91">
        <f>IFERROR(VLOOKUP($B94,'[1]ACT DEN8.1'!$H$3:$S$162,6,FALSE),0)</f>
        <v>0</v>
      </c>
      <c r="AE94" s="91">
        <f>IFERROR(VLOOKUP($B94,'[1]ACT DEN8.1'!$H$3:$S$162,7,FALSE),0)</f>
        <v>0</v>
      </c>
      <c r="AF94" s="91">
        <f>IFERROR(VLOOKUP($B94,'[1]ACT DEN8.1'!$H$3:$S$162,8,FALSE),0)</f>
        <v>3</v>
      </c>
      <c r="AG94" s="91">
        <f>IFERROR(VLOOKUP($B94,'[1]ACT DEN8.1'!$H$3:$S$162,9,FALSE),0)</f>
        <v>4</v>
      </c>
      <c r="AH94" s="91">
        <f>IFERROR(VLOOKUP($B94,'[1]ACT DEN8.1'!$H$3:$S$162,10,FALSE),0)</f>
        <v>0</v>
      </c>
      <c r="AI94" s="91">
        <f>IFERROR(VLOOKUP($B94,'[1]ACT DEN8.1'!$H$3:$S$162,11,FALSE),0)</f>
        <v>2</v>
      </c>
      <c r="AJ94" s="81"/>
      <c r="AK94" s="2"/>
      <c r="AL94" s="5">
        <f t="shared" si="85"/>
        <v>21</v>
      </c>
      <c r="AM94" s="91">
        <f>IFERROR(VLOOKUP($B94,'[1]ACT DEN8.1'!$AC$3:$AN$135,2,FALSE),0)</f>
        <v>0</v>
      </c>
      <c r="AN94" s="91">
        <f>IFERROR(VLOOKUP($B94,'[1]ACT DEN8.1'!$AC$3:$AN$135,3,FALSE),0)</f>
        <v>0</v>
      </c>
      <c r="AO94" s="91">
        <f>IFERROR(VLOOKUP($B94,'[1]ACT DEN8.1'!$AC$3:$AN$135,4,FALSE),0)</f>
        <v>0</v>
      </c>
      <c r="AP94" s="91">
        <f>IFERROR(VLOOKUP($B94,'[1]ACT DEN8.1'!$AC$3:$AN$135,5,FALSE),0)</f>
        <v>0</v>
      </c>
      <c r="AQ94" s="91">
        <f>IFERROR(VLOOKUP($B94,'[1]ACT DEN8.1'!$AC$3:$AN$135,6,FALSE),0)</f>
        <v>0</v>
      </c>
      <c r="AR94" s="91">
        <f>IFERROR(VLOOKUP($B94,'[1]ACT DEN8.1'!$AC$3:$AN$135,7,FALSE),0)</f>
        <v>0</v>
      </c>
      <c r="AS94" s="91">
        <f>IFERROR(VLOOKUP($B94,'[1]ACT DEN8.1'!$AC$3:$AN$135,8,FALSE),0)</f>
        <v>0</v>
      </c>
      <c r="AT94" s="91">
        <f>IFERROR(VLOOKUP($B94,'[1]ACT DEN8.1'!$AC$3:$AN$135,9,FALSE),0)</f>
        <v>0</v>
      </c>
      <c r="AU94" s="91">
        <f>IFERROR(VLOOKUP($B94,'[1]ACT DEN8.1'!$AC$3:$AN$135,10,FALSE),0)</f>
        <v>0</v>
      </c>
      <c r="AV94" s="91">
        <f>IFERROR(VLOOKUP($B94,'[1]ACT DEN8.1'!$AC$3:$AN$135,11,FALSE),0)</f>
        <v>0</v>
      </c>
      <c r="AW94" s="82"/>
      <c r="AX94" s="82"/>
      <c r="AY94" s="5">
        <f t="shared" si="86"/>
        <v>0</v>
      </c>
    </row>
    <row r="95" spans="1:51" s="58" customFormat="1" ht="15" thickBot="1" x14ac:dyDescent="0.25">
      <c r="A95" s="1" t="s">
        <v>133</v>
      </c>
      <c r="B95" s="165" t="s">
        <v>121</v>
      </c>
      <c r="C95" s="56"/>
      <c r="D95" s="83"/>
      <c r="E95" s="91">
        <f>IFERROR(VLOOKUP($B95,'[1]NUM8.1'!$H$3:$S$175,2,FALSE),0)</f>
        <v>0</v>
      </c>
      <c r="F95" s="91">
        <f>IFERROR(VLOOKUP($B95,'[1]NUM8.1'!$H$3:$S$175,3,FALSE),0)</f>
        <v>0</v>
      </c>
      <c r="G95" s="91">
        <f>IFERROR(VLOOKUP($B95,'[1]NUM8.1'!$H$3:$S$175,4,FALSE),0)</f>
        <v>0</v>
      </c>
      <c r="H95" s="91">
        <f>IFERROR(VLOOKUP($B95,'[1]NUM8.1'!$H$3:$S$175,5,FALSE),0)</f>
        <v>0</v>
      </c>
      <c r="I95" s="91">
        <f>IFERROR(VLOOKUP($B95,'[1]NUM8.1'!$H$3:$S$175,6,FALSE),0)</f>
        <v>0</v>
      </c>
      <c r="J95" s="91">
        <f>IFERROR(VLOOKUP($B95,'[1]NUM8.1'!$H$3:$S$175,7,FALSE),0)</f>
        <v>0</v>
      </c>
      <c r="K95" s="91">
        <f>IFERROR(VLOOKUP($B95,'[1]NUM8.1'!$H$3:$S$175,8,FALSE),0)</f>
        <v>0</v>
      </c>
      <c r="L95" s="91">
        <f>IFERROR(VLOOKUP($B95,'[1]NUM8.1'!$H$3:$S$175,9,FALSE),0)</f>
        <v>0</v>
      </c>
      <c r="M95" s="91">
        <f>IFERROR(VLOOKUP($B95,'[1]NUM8.1'!$H$3:$S$175,10,FALSE),0)</f>
        <v>1</v>
      </c>
      <c r="N95" s="91">
        <f>IFERROR(VLOOKUP($B95,'[1]NUM8.1'!$H$3:$S$175,11,FALSE),0)</f>
        <v>1</v>
      </c>
      <c r="O95" s="81"/>
      <c r="P95" s="81"/>
      <c r="Q95" s="5">
        <f t="shared" si="120"/>
        <v>2</v>
      </c>
      <c r="R95" s="3"/>
      <c r="S95" s="13">
        <f>IFERROR(VLOOKUP($B95,'[2]DEN8.1'!$H$3:$J$159,2,FALSE),0)</f>
        <v>21</v>
      </c>
      <c r="T95" s="43">
        <f t="shared" si="124"/>
        <v>22</v>
      </c>
      <c r="U95" s="13">
        <f>IFERROR(VLOOKUP($B95,'[1]DEN8.1'!$H$3:$J$175,2,FALSE),0)</f>
        <v>26</v>
      </c>
      <c r="V95" s="54">
        <f t="shared" si="121"/>
        <v>26</v>
      </c>
      <c r="W95" s="54">
        <f t="shared" si="122"/>
        <v>26</v>
      </c>
      <c r="X95" s="5"/>
      <c r="Y95" s="7"/>
      <c r="Z95" s="91">
        <f>IFERROR(VLOOKUP($B95,'[1]ACT DEN8.1'!$H$3:$S$162,2,FALSE),0)</f>
        <v>0</v>
      </c>
      <c r="AA95" s="91">
        <f>IFERROR(VLOOKUP($B95,'[1]ACT DEN8.1'!$H$3:$S$162,3,FALSE),0)</f>
        <v>1</v>
      </c>
      <c r="AB95" s="91">
        <f>IFERROR(VLOOKUP($B95,'[1]ACT DEN8.1'!$H$3:$S$162,4,FALSE),0)</f>
        <v>0</v>
      </c>
      <c r="AC95" s="91">
        <f>IFERROR(VLOOKUP($B95,'[1]ACT DEN8.1'!$H$3:$S$162,5,FALSE),0)</f>
        <v>0</v>
      </c>
      <c r="AD95" s="91">
        <f>IFERROR(VLOOKUP($B95,'[1]ACT DEN8.1'!$H$3:$S$162,6,FALSE),0)</f>
        <v>0</v>
      </c>
      <c r="AE95" s="91">
        <f>IFERROR(VLOOKUP($B95,'[1]ACT DEN8.1'!$H$3:$S$162,7,FALSE),0)</f>
        <v>0</v>
      </c>
      <c r="AF95" s="91">
        <f>IFERROR(VLOOKUP($B95,'[1]ACT DEN8.1'!$H$3:$S$162,8,FALSE),0)</f>
        <v>0</v>
      </c>
      <c r="AG95" s="91">
        <f>IFERROR(VLOOKUP($B95,'[1]ACT DEN8.1'!$H$3:$S$162,9,FALSE),0)</f>
        <v>0</v>
      </c>
      <c r="AH95" s="91">
        <f>IFERROR(VLOOKUP($B95,'[1]ACT DEN8.1'!$H$3:$S$162,10,FALSE),0)</f>
        <v>0</v>
      </c>
      <c r="AI95" s="91">
        <f>IFERROR(VLOOKUP($B95,'[1]ACT DEN8.1'!$H$3:$S$162,11,FALSE),0)</f>
        <v>0</v>
      </c>
      <c r="AJ95" s="81"/>
      <c r="AK95" s="2"/>
      <c r="AL95" s="5">
        <f t="shared" si="85"/>
        <v>1</v>
      </c>
      <c r="AM95" s="91">
        <f>IFERROR(VLOOKUP($B95,'[1]ACT DEN8.1'!$AC$3:$AN$135,2,FALSE),0)</f>
        <v>0</v>
      </c>
      <c r="AN95" s="91">
        <f>IFERROR(VLOOKUP($B95,'[1]ACT DEN8.1'!$AC$3:$AN$135,3,FALSE),0)</f>
        <v>0</v>
      </c>
      <c r="AO95" s="91">
        <f>IFERROR(VLOOKUP($B95,'[1]ACT DEN8.1'!$AC$3:$AN$135,4,FALSE),0)</f>
        <v>0</v>
      </c>
      <c r="AP95" s="91">
        <f>IFERROR(VLOOKUP($B95,'[1]ACT DEN8.1'!$AC$3:$AN$135,5,FALSE),0)</f>
        <v>0</v>
      </c>
      <c r="AQ95" s="91">
        <f>IFERROR(VLOOKUP($B95,'[1]ACT DEN8.1'!$AC$3:$AN$135,6,FALSE),0)</f>
        <v>0</v>
      </c>
      <c r="AR95" s="91">
        <f>IFERROR(VLOOKUP($B95,'[1]ACT DEN8.1'!$AC$3:$AN$135,7,FALSE),0)</f>
        <v>0</v>
      </c>
      <c r="AS95" s="91">
        <f>IFERROR(VLOOKUP($B95,'[1]ACT DEN8.1'!$AC$3:$AN$135,8,FALSE),0)</f>
        <v>0</v>
      </c>
      <c r="AT95" s="91">
        <f>IFERROR(VLOOKUP($B95,'[1]ACT DEN8.1'!$AC$3:$AN$135,9,FALSE),0)</f>
        <v>0</v>
      </c>
      <c r="AU95" s="91">
        <f>IFERROR(VLOOKUP($B95,'[1]ACT DEN8.1'!$AC$3:$AN$135,10,FALSE),0)</f>
        <v>0</v>
      </c>
      <c r="AV95" s="91">
        <f>IFERROR(VLOOKUP($B95,'[1]ACT DEN8.1'!$AC$3:$AN$135,11,FALSE),0)</f>
        <v>0</v>
      </c>
      <c r="AW95" s="82"/>
      <c r="AX95" s="82"/>
      <c r="AY95" s="5">
        <f t="shared" si="86"/>
        <v>0</v>
      </c>
    </row>
    <row r="96" spans="1:51" s="58" customFormat="1" ht="15" thickBot="1" x14ac:dyDescent="0.25">
      <c r="A96" s="1" t="s">
        <v>133</v>
      </c>
      <c r="B96" s="165" t="s">
        <v>122</v>
      </c>
      <c r="C96" s="56"/>
      <c r="D96" s="83"/>
      <c r="E96" s="91">
        <f>IFERROR(VLOOKUP($B96,'[1]NUM8.1'!$H$3:$S$175,2,FALSE),0)</f>
        <v>1</v>
      </c>
      <c r="F96" s="91">
        <f>IFERROR(VLOOKUP($B96,'[1]NUM8.1'!$H$3:$S$175,3,FALSE),0)</f>
        <v>1</v>
      </c>
      <c r="G96" s="91">
        <f>IFERROR(VLOOKUP($B96,'[1]NUM8.1'!$H$3:$S$175,4,FALSE),0)</f>
        <v>7</v>
      </c>
      <c r="H96" s="91">
        <f>IFERROR(VLOOKUP($B96,'[1]NUM8.1'!$H$3:$S$175,5,FALSE),0)</f>
        <v>6</v>
      </c>
      <c r="I96" s="91">
        <f>IFERROR(VLOOKUP($B96,'[1]NUM8.1'!$H$3:$S$175,6,FALSE),0)</f>
        <v>6</v>
      </c>
      <c r="J96" s="91">
        <f>IFERROR(VLOOKUP($B96,'[1]NUM8.1'!$H$3:$S$175,7,FALSE),0)</f>
        <v>10</v>
      </c>
      <c r="K96" s="91">
        <f>IFERROR(VLOOKUP($B96,'[1]NUM8.1'!$H$3:$S$175,8,FALSE),0)</f>
        <v>10</v>
      </c>
      <c r="L96" s="91">
        <f>IFERROR(VLOOKUP($B96,'[1]NUM8.1'!$H$3:$S$175,9,FALSE),0)</f>
        <v>9</v>
      </c>
      <c r="M96" s="91">
        <f>IFERROR(VLOOKUP($B96,'[1]NUM8.1'!$H$3:$S$175,10,FALSE),0)</f>
        <v>11</v>
      </c>
      <c r="N96" s="91">
        <f>IFERROR(VLOOKUP($B96,'[1]NUM8.1'!$H$3:$S$175,11,FALSE),0)</f>
        <v>12</v>
      </c>
      <c r="O96" s="81"/>
      <c r="P96" s="81"/>
      <c r="Q96" s="5">
        <f t="shared" si="120"/>
        <v>73</v>
      </c>
      <c r="R96" s="3"/>
      <c r="S96" s="13">
        <f>IFERROR(VLOOKUP($B96,'[2]DEN8.1'!$H$3:$J$159,2,FALSE),0)</f>
        <v>60</v>
      </c>
      <c r="T96" s="43">
        <f t="shared" si="124"/>
        <v>63</v>
      </c>
      <c r="U96" s="13">
        <f>IFERROR(VLOOKUP($B96,'[1]DEN8.1'!$H$3:$J$175,2,FALSE),0)</f>
        <v>124</v>
      </c>
      <c r="V96" s="54">
        <f t="shared" si="121"/>
        <v>124</v>
      </c>
      <c r="W96" s="54">
        <f t="shared" si="122"/>
        <v>126</v>
      </c>
      <c r="X96" s="5"/>
      <c r="Y96" s="7"/>
      <c r="Z96" s="91">
        <f>IFERROR(VLOOKUP($B96,'[1]ACT DEN8.1'!$H$3:$S$162,2,FALSE),0)</f>
        <v>1</v>
      </c>
      <c r="AA96" s="91">
        <f>IFERROR(VLOOKUP($B96,'[1]ACT DEN8.1'!$H$3:$S$162,3,FALSE),0)</f>
        <v>0</v>
      </c>
      <c r="AB96" s="91">
        <f>IFERROR(VLOOKUP($B96,'[1]ACT DEN8.1'!$H$3:$S$162,4,FALSE),0)</f>
        <v>1</v>
      </c>
      <c r="AC96" s="91">
        <f>IFERROR(VLOOKUP($B96,'[1]ACT DEN8.1'!$H$3:$S$162,5,FALSE),0)</f>
        <v>1</v>
      </c>
      <c r="AD96" s="91">
        <f>IFERROR(VLOOKUP($B96,'[1]ACT DEN8.1'!$H$3:$S$162,6,FALSE),0)</f>
        <v>0</v>
      </c>
      <c r="AE96" s="91">
        <f>IFERROR(VLOOKUP($B96,'[1]ACT DEN8.1'!$H$3:$S$162,7,FALSE),0)</f>
        <v>3</v>
      </c>
      <c r="AF96" s="91">
        <f>IFERROR(VLOOKUP($B96,'[1]ACT DEN8.1'!$H$3:$S$162,8,FALSE),0)</f>
        <v>0</v>
      </c>
      <c r="AG96" s="91">
        <f>IFERROR(VLOOKUP($B96,'[1]ACT DEN8.1'!$H$3:$S$162,9,FALSE),0)</f>
        <v>1</v>
      </c>
      <c r="AH96" s="91">
        <f>IFERROR(VLOOKUP($B96,'[1]ACT DEN8.1'!$H$3:$S$162,10,FALSE),0)</f>
        <v>0</v>
      </c>
      <c r="AI96" s="91">
        <f>IFERROR(VLOOKUP($B96,'[1]ACT DEN8.1'!$H$3:$S$162,11,FALSE),0)</f>
        <v>1</v>
      </c>
      <c r="AJ96" s="81"/>
      <c r="AK96" s="2"/>
      <c r="AL96" s="5">
        <f t="shared" si="85"/>
        <v>8</v>
      </c>
      <c r="AM96" s="91">
        <f>IFERROR(VLOOKUP($B96,'[1]ACT DEN8.1'!$AC$3:$AN$135,2,FALSE),0)</f>
        <v>0</v>
      </c>
      <c r="AN96" s="91">
        <f>IFERROR(VLOOKUP($B96,'[1]ACT DEN8.1'!$AC$3:$AN$135,3,FALSE),0)</f>
        <v>0</v>
      </c>
      <c r="AO96" s="91">
        <f>IFERROR(VLOOKUP($B96,'[1]ACT DEN8.1'!$AC$3:$AN$135,4,FALSE),0)</f>
        <v>0</v>
      </c>
      <c r="AP96" s="91">
        <f>IFERROR(VLOOKUP($B96,'[1]ACT DEN8.1'!$AC$3:$AN$135,5,FALSE),0)</f>
        <v>0</v>
      </c>
      <c r="AQ96" s="91">
        <f>IFERROR(VLOOKUP($B96,'[1]ACT DEN8.1'!$AC$3:$AN$135,6,FALSE),0)</f>
        <v>0</v>
      </c>
      <c r="AR96" s="91">
        <f>IFERROR(VLOOKUP($B96,'[1]ACT DEN8.1'!$AC$3:$AN$135,7,FALSE),0)</f>
        <v>1</v>
      </c>
      <c r="AS96" s="91">
        <f>IFERROR(VLOOKUP($B96,'[1]ACT DEN8.1'!$AC$3:$AN$135,8,FALSE),0)</f>
        <v>0</v>
      </c>
      <c r="AT96" s="91">
        <f>IFERROR(VLOOKUP($B96,'[1]ACT DEN8.1'!$AC$3:$AN$135,9,FALSE),0)</f>
        <v>0</v>
      </c>
      <c r="AU96" s="91">
        <f>IFERROR(VLOOKUP($B96,'[1]ACT DEN8.1'!$AC$3:$AN$135,10,FALSE),0)</f>
        <v>0</v>
      </c>
      <c r="AV96" s="91">
        <f>IFERROR(VLOOKUP($B96,'[1]ACT DEN8.1'!$AC$3:$AN$135,11,FALSE),0)</f>
        <v>0</v>
      </c>
      <c r="AW96" s="82"/>
      <c r="AX96" s="82"/>
      <c r="AY96" s="5">
        <f t="shared" si="86"/>
        <v>1</v>
      </c>
    </row>
    <row r="97" spans="1:51" s="58" customFormat="1" ht="15" thickBot="1" x14ac:dyDescent="0.25">
      <c r="A97" s="1" t="s">
        <v>133</v>
      </c>
      <c r="B97" s="165" t="s">
        <v>123</v>
      </c>
      <c r="C97" s="56"/>
      <c r="D97" s="83"/>
      <c r="E97" s="91">
        <f>IFERROR(VLOOKUP($B97,'[1]NUM8.1'!$H$3:$S$175,2,FALSE),0)</f>
        <v>0</v>
      </c>
      <c r="F97" s="91">
        <f>IFERROR(VLOOKUP($B97,'[1]NUM8.1'!$H$3:$S$175,3,FALSE),0)</f>
        <v>0</v>
      </c>
      <c r="G97" s="91">
        <f>IFERROR(VLOOKUP($B97,'[1]NUM8.1'!$H$3:$S$175,4,FALSE),0)</f>
        <v>0</v>
      </c>
      <c r="H97" s="91">
        <f>IFERROR(VLOOKUP($B97,'[1]NUM8.1'!$H$3:$S$175,5,FALSE),0)</f>
        <v>3</v>
      </c>
      <c r="I97" s="91">
        <f>IFERROR(VLOOKUP($B97,'[1]NUM8.1'!$H$3:$S$175,6,FALSE),0)</f>
        <v>0</v>
      </c>
      <c r="J97" s="91">
        <f>IFERROR(VLOOKUP($B97,'[1]NUM8.1'!$H$3:$S$175,7,FALSE),0)</f>
        <v>12</v>
      </c>
      <c r="K97" s="91">
        <f>IFERROR(VLOOKUP($B97,'[1]NUM8.1'!$H$3:$S$175,8,FALSE),0)</f>
        <v>11</v>
      </c>
      <c r="L97" s="91">
        <f>IFERROR(VLOOKUP($B97,'[1]NUM8.1'!$H$3:$S$175,9,FALSE),0)</f>
        <v>2</v>
      </c>
      <c r="M97" s="91">
        <f>IFERROR(VLOOKUP($B97,'[1]NUM8.1'!$H$3:$S$175,10,FALSE),0)</f>
        <v>0</v>
      </c>
      <c r="N97" s="91">
        <f>IFERROR(VLOOKUP($B97,'[1]NUM8.1'!$H$3:$S$175,11,FALSE),0)</f>
        <v>11</v>
      </c>
      <c r="O97" s="81"/>
      <c r="P97" s="81"/>
      <c r="Q97" s="5">
        <f t="shared" si="120"/>
        <v>39</v>
      </c>
      <c r="R97" s="3"/>
      <c r="S97" s="13">
        <f>IFERROR(VLOOKUP($B97,'[2]DEN8.1'!$H$3:$J$159,2,FALSE),0)</f>
        <v>22</v>
      </c>
      <c r="T97" s="43">
        <f t="shared" si="124"/>
        <v>22</v>
      </c>
      <c r="U97" s="13">
        <f>IFERROR(VLOOKUP($B97,'[1]DEN8.1'!$H$3:$J$175,2,FALSE),0)</f>
        <v>19</v>
      </c>
      <c r="V97" s="54">
        <f t="shared" si="121"/>
        <v>19</v>
      </c>
      <c r="W97" s="54">
        <f t="shared" si="122"/>
        <v>19</v>
      </c>
      <c r="X97" s="5"/>
      <c r="Y97" s="7"/>
      <c r="Z97" s="91">
        <f>IFERROR(VLOOKUP($B97,'[1]ACT DEN8.1'!$H$3:$S$162,2,FALSE),0)</f>
        <v>0</v>
      </c>
      <c r="AA97" s="91">
        <f>IFERROR(VLOOKUP($B97,'[1]ACT DEN8.1'!$H$3:$S$162,3,FALSE),0)</f>
        <v>0</v>
      </c>
      <c r="AB97" s="91">
        <f>IFERROR(VLOOKUP($B97,'[1]ACT DEN8.1'!$H$3:$S$162,4,FALSE),0)</f>
        <v>0</v>
      </c>
      <c r="AC97" s="91">
        <f>IFERROR(VLOOKUP($B97,'[1]ACT DEN8.1'!$H$3:$S$162,5,FALSE),0)</f>
        <v>0</v>
      </c>
      <c r="AD97" s="91">
        <f>IFERROR(VLOOKUP($B97,'[1]ACT DEN8.1'!$H$3:$S$162,6,FALSE),0)</f>
        <v>0</v>
      </c>
      <c r="AE97" s="91">
        <f>IFERROR(VLOOKUP($B97,'[1]ACT DEN8.1'!$H$3:$S$162,7,FALSE),0)</f>
        <v>0</v>
      </c>
      <c r="AF97" s="91">
        <f>IFERROR(VLOOKUP($B97,'[1]ACT DEN8.1'!$H$3:$S$162,8,FALSE),0)</f>
        <v>0</v>
      </c>
      <c r="AG97" s="91">
        <f>IFERROR(VLOOKUP($B97,'[1]ACT DEN8.1'!$H$3:$S$162,9,FALSE),0)</f>
        <v>0</v>
      </c>
      <c r="AH97" s="91">
        <f>IFERROR(VLOOKUP($B97,'[1]ACT DEN8.1'!$H$3:$S$162,10,FALSE),0)</f>
        <v>0</v>
      </c>
      <c r="AI97" s="91">
        <f>IFERROR(VLOOKUP($B97,'[1]ACT DEN8.1'!$H$3:$S$162,11,FALSE),0)</f>
        <v>0</v>
      </c>
      <c r="AJ97" s="81"/>
      <c r="AK97" s="2"/>
      <c r="AL97" s="5">
        <f t="shared" si="85"/>
        <v>0</v>
      </c>
      <c r="AM97" s="91">
        <f>IFERROR(VLOOKUP($B97,'[1]ACT DEN8.1'!$AC$3:$AN$135,2,FALSE),0)</f>
        <v>0</v>
      </c>
      <c r="AN97" s="91">
        <f>IFERROR(VLOOKUP($B97,'[1]ACT DEN8.1'!$AC$3:$AN$135,3,FALSE),0)</f>
        <v>0</v>
      </c>
      <c r="AO97" s="91">
        <f>IFERROR(VLOOKUP($B97,'[1]ACT DEN8.1'!$AC$3:$AN$135,4,FALSE),0)</f>
        <v>0</v>
      </c>
      <c r="AP97" s="91">
        <f>IFERROR(VLOOKUP($B97,'[1]ACT DEN8.1'!$AC$3:$AN$135,5,FALSE),0)</f>
        <v>0</v>
      </c>
      <c r="AQ97" s="91">
        <f>IFERROR(VLOOKUP($B97,'[1]ACT DEN8.1'!$AC$3:$AN$135,6,FALSE),0)</f>
        <v>0</v>
      </c>
      <c r="AR97" s="91">
        <f>IFERROR(VLOOKUP($B97,'[1]ACT DEN8.1'!$AC$3:$AN$135,7,FALSE),0)</f>
        <v>4</v>
      </c>
      <c r="AS97" s="91">
        <f>IFERROR(VLOOKUP($B97,'[1]ACT DEN8.1'!$AC$3:$AN$135,8,FALSE),0)</f>
        <v>0</v>
      </c>
      <c r="AT97" s="91">
        <f>IFERROR(VLOOKUP($B97,'[1]ACT DEN8.1'!$AC$3:$AN$135,9,FALSE),0)</f>
        <v>0</v>
      </c>
      <c r="AU97" s="91">
        <f>IFERROR(VLOOKUP($B97,'[1]ACT DEN8.1'!$AC$3:$AN$135,10,FALSE),0)</f>
        <v>0</v>
      </c>
      <c r="AV97" s="91">
        <f>IFERROR(VLOOKUP($B97,'[1]ACT DEN8.1'!$AC$3:$AN$135,11,FALSE),0)</f>
        <v>0</v>
      </c>
      <c r="AW97" s="84"/>
      <c r="AX97" s="84"/>
      <c r="AY97" s="5">
        <f t="shared" si="86"/>
        <v>4</v>
      </c>
    </row>
    <row r="98" spans="1:51" s="58" customFormat="1" ht="15" thickBot="1" x14ac:dyDescent="0.25">
      <c r="A98" s="1" t="s">
        <v>133</v>
      </c>
      <c r="B98" s="165" t="s">
        <v>124</v>
      </c>
      <c r="C98" s="56"/>
      <c r="D98" s="83"/>
      <c r="E98" s="91">
        <f>IFERROR(VLOOKUP($B98,'[1]NUM8.1'!$H$3:$S$175,2,FALSE),0)</f>
        <v>0</v>
      </c>
      <c r="F98" s="91">
        <f>IFERROR(VLOOKUP($B98,'[1]NUM8.1'!$H$3:$S$175,3,FALSE),0)</f>
        <v>0</v>
      </c>
      <c r="G98" s="91">
        <f>IFERROR(VLOOKUP($B98,'[1]NUM8.1'!$H$3:$S$175,4,FALSE),0)</f>
        <v>0</v>
      </c>
      <c r="H98" s="91">
        <f>IFERROR(VLOOKUP($B98,'[1]NUM8.1'!$H$3:$S$175,5,FALSE),0)</f>
        <v>3</v>
      </c>
      <c r="I98" s="91">
        <f>IFERROR(VLOOKUP($B98,'[1]NUM8.1'!$H$3:$S$175,6,FALSE),0)</f>
        <v>0</v>
      </c>
      <c r="J98" s="91">
        <f>IFERROR(VLOOKUP($B98,'[1]NUM8.1'!$H$3:$S$175,7,FALSE),0)</f>
        <v>0</v>
      </c>
      <c r="K98" s="91">
        <f>IFERROR(VLOOKUP($B98,'[1]NUM8.1'!$H$3:$S$175,8,FALSE),0)</f>
        <v>0</v>
      </c>
      <c r="L98" s="91">
        <f>IFERROR(VLOOKUP($B98,'[1]NUM8.1'!$H$3:$S$175,9,FALSE),0)</f>
        <v>0</v>
      </c>
      <c r="M98" s="91">
        <f>IFERROR(VLOOKUP($B98,'[1]NUM8.1'!$H$3:$S$175,10,FALSE),0)</f>
        <v>0</v>
      </c>
      <c r="N98" s="91">
        <f>IFERROR(VLOOKUP($B98,'[1]NUM8.1'!$H$3:$S$175,11,FALSE),0)</f>
        <v>0</v>
      </c>
      <c r="O98" s="81"/>
      <c r="P98" s="81"/>
      <c r="Q98" s="5">
        <f t="shared" si="120"/>
        <v>3</v>
      </c>
      <c r="R98" s="3"/>
      <c r="S98" s="13">
        <f>IFERROR(VLOOKUP($B98,'[2]DEN8.1'!$H$3:$J$159,2,FALSE),0)</f>
        <v>11</v>
      </c>
      <c r="T98" s="43">
        <f t="shared" si="124"/>
        <v>11</v>
      </c>
      <c r="U98" s="13">
        <f>IFERROR(VLOOKUP($B98,'[1]DEN8.1'!$H$3:$J$175,2,FALSE),0)</f>
        <v>13</v>
      </c>
      <c r="V98" s="54">
        <f t="shared" si="121"/>
        <v>13</v>
      </c>
      <c r="W98" s="54">
        <f t="shared" si="122"/>
        <v>13</v>
      </c>
      <c r="X98" s="5"/>
      <c r="Y98" s="7"/>
      <c r="Z98" s="91">
        <f>IFERROR(VLOOKUP($B98,'[1]ACT DEN8.1'!$H$3:$S$162,2,FALSE),0)</f>
        <v>0</v>
      </c>
      <c r="AA98" s="91">
        <f>IFERROR(VLOOKUP($B98,'[1]ACT DEN8.1'!$H$3:$S$162,3,FALSE),0)</f>
        <v>0</v>
      </c>
      <c r="AB98" s="91">
        <f>IFERROR(VLOOKUP($B98,'[1]ACT DEN8.1'!$H$3:$S$162,4,FALSE),0)</f>
        <v>0</v>
      </c>
      <c r="AC98" s="91">
        <f>IFERROR(VLOOKUP($B98,'[1]ACT DEN8.1'!$H$3:$S$162,5,FALSE),0)</f>
        <v>0</v>
      </c>
      <c r="AD98" s="91">
        <f>IFERROR(VLOOKUP($B98,'[1]ACT DEN8.1'!$H$3:$S$162,6,FALSE),0)</f>
        <v>0</v>
      </c>
      <c r="AE98" s="91">
        <f>IFERROR(VLOOKUP($B98,'[1]ACT DEN8.1'!$H$3:$S$162,7,FALSE),0)</f>
        <v>1</v>
      </c>
      <c r="AF98" s="91">
        <f>IFERROR(VLOOKUP($B98,'[1]ACT DEN8.1'!$H$3:$S$162,8,FALSE),0)</f>
        <v>0</v>
      </c>
      <c r="AG98" s="91">
        <f>IFERROR(VLOOKUP($B98,'[1]ACT DEN8.1'!$H$3:$S$162,9,FALSE),0)</f>
        <v>0</v>
      </c>
      <c r="AH98" s="91">
        <f>IFERROR(VLOOKUP($B98,'[1]ACT DEN8.1'!$H$3:$S$162,10,FALSE),0)</f>
        <v>0</v>
      </c>
      <c r="AI98" s="91">
        <f>IFERROR(VLOOKUP($B98,'[1]ACT DEN8.1'!$H$3:$S$162,11,FALSE),0)</f>
        <v>0</v>
      </c>
      <c r="AJ98" s="81"/>
      <c r="AK98" s="2"/>
      <c r="AL98" s="5">
        <f t="shared" si="85"/>
        <v>1</v>
      </c>
      <c r="AM98" s="91">
        <f>IFERROR(VLOOKUP($B98,'[1]ACT DEN8.1'!$AC$3:$AN$135,2,FALSE),0)</f>
        <v>0</v>
      </c>
      <c r="AN98" s="91">
        <f>IFERROR(VLOOKUP($B98,'[1]ACT DEN8.1'!$AC$3:$AN$135,3,FALSE),0)</f>
        <v>0</v>
      </c>
      <c r="AO98" s="91">
        <f>IFERROR(VLOOKUP($B98,'[1]ACT DEN8.1'!$AC$3:$AN$135,4,FALSE),0)</f>
        <v>0</v>
      </c>
      <c r="AP98" s="91">
        <f>IFERROR(VLOOKUP($B98,'[1]ACT DEN8.1'!$AC$3:$AN$135,5,FALSE),0)</f>
        <v>0</v>
      </c>
      <c r="AQ98" s="91">
        <f>IFERROR(VLOOKUP($B98,'[1]ACT DEN8.1'!$AC$3:$AN$135,6,FALSE),0)</f>
        <v>0</v>
      </c>
      <c r="AR98" s="91">
        <f>IFERROR(VLOOKUP($B98,'[1]ACT DEN8.1'!$AC$3:$AN$135,7,FALSE),0)</f>
        <v>0</v>
      </c>
      <c r="AS98" s="91">
        <f>IFERROR(VLOOKUP($B98,'[1]ACT DEN8.1'!$AC$3:$AN$135,8,FALSE),0)</f>
        <v>0</v>
      </c>
      <c r="AT98" s="91">
        <f>IFERROR(VLOOKUP($B98,'[1]ACT DEN8.1'!$AC$3:$AN$135,9,FALSE),0)</f>
        <v>0</v>
      </c>
      <c r="AU98" s="91">
        <f>IFERROR(VLOOKUP($B98,'[1]ACT DEN8.1'!$AC$3:$AN$135,10,FALSE),0)</f>
        <v>0</v>
      </c>
      <c r="AV98" s="91">
        <f>IFERROR(VLOOKUP($B98,'[1]ACT DEN8.1'!$AC$3:$AN$135,11,FALSE),0)</f>
        <v>0</v>
      </c>
      <c r="AW98" s="82"/>
      <c r="AX98" s="82"/>
      <c r="AY98" s="5">
        <f t="shared" si="86"/>
        <v>0</v>
      </c>
    </row>
    <row r="99" spans="1:51" s="58" customFormat="1" ht="15" thickBot="1" x14ac:dyDescent="0.25">
      <c r="A99" s="1" t="s">
        <v>133</v>
      </c>
      <c r="B99" s="165" t="s">
        <v>125</v>
      </c>
      <c r="C99" s="56"/>
      <c r="D99" s="83"/>
      <c r="E99" s="91">
        <f>IFERROR(VLOOKUP($B99,'[1]NUM8.1'!$H$3:$S$175,2,FALSE),0)</f>
        <v>0</v>
      </c>
      <c r="F99" s="91">
        <f>IFERROR(VLOOKUP($B99,'[1]NUM8.1'!$H$3:$S$175,3,FALSE),0)</f>
        <v>2</v>
      </c>
      <c r="G99" s="91">
        <f>IFERROR(VLOOKUP($B99,'[1]NUM8.1'!$H$3:$S$175,4,FALSE),0)</f>
        <v>5</v>
      </c>
      <c r="H99" s="91">
        <f>IFERROR(VLOOKUP($B99,'[1]NUM8.1'!$H$3:$S$175,5,FALSE),0)</f>
        <v>0</v>
      </c>
      <c r="I99" s="91">
        <f>IFERROR(VLOOKUP($B99,'[1]NUM8.1'!$H$3:$S$175,6,FALSE),0)</f>
        <v>0</v>
      </c>
      <c r="J99" s="91">
        <f>IFERROR(VLOOKUP($B99,'[1]NUM8.1'!$H$3:$S$175,7,FALSE),0)</f>
        <v>0</v>
      </c>
      <c r="K99" s="91">
        <f>IFERROR(VLOOKUP($B99,'[1]NUM8.1'!$H$3:$S$175,8,FALSE),0)</f>
        <v>6</v>
      </c>
      <c r="L99" s="91">
        <f>IFERROR(VLOOKUP($B99,'[1]NUM8.1'!$H$3:$S$175,9,FALSE),0)</f>
        <v>11</v>
      </c>
      <c r="M99" s="91">
        <f>IFERROR(VLOOKUP($B99,'[1]NUM8.1'!$H$3:$S$175,10,FALSE),0)</f>
        <v>0</v>
      </c>
      <c r="N99" s="91">
        <f>IFERROR(VLOOKUP($B99,'[1]NUM8.1'!$H$3:$S$175,11,FALSE),0)</f>
        <v>0</v>
      </c>
      <c r="O99" s="81"/>
      <c r="P99" s="81"/>
      <c r="Q99" s="5">
        <f t="shared" si="120"/>
        <v>24</v>
      </c>
      <c r="R99" s="3"/>
      <c r="S99" s="13">
        <f>IFERROR(VLOOKUP($B99,'[2]DEN8.1'!$H$3:$J$159,2,FALSE),0)</f>
        <v>54</v>
      </c>
      <c r="T99" s="43">
        <f t="shared" si="124"/>
        <v>53</v>
      </c>
      <c r="U99" s="13">
        <f>IFERROR(VLOOKUP($B99,'[1]DEN8.1'!$H$3:$J$175,2,FALSE),0)</f>
        <v>52</v>
      </c>
      <c r="V99" s="54">
        <f t="shared" si="121"/>
        <v>54</v>
      </c>
      <c r="W99" s="54">
        <f t="shared" si="122"/>
        <v>56</v>
      </c>
      <c r="X99" s="5"/>
      <c r="Y99" s="7"/>
      <c r="Z99" s="91">
        <f>IFERROR(VLOOKUP($B99,'[1]ACT DEN8.1'!$H$3:$S$162,2,FALSE),0)</f>
        <v>0</v>
      </c>
      <c r="AA99" s="91">
        <f>IFERROR(VLOOKUP($B99,'[1]ACT DEN8.1'!$H$3:$S$162,3,FALSE),0)</f>
        <v>0</v>
      </c>
      <c r="AB99" s="91">
        <f>IFERROR(VLOOKUP($B99,'[1]ACT DEN8.1'!$H$3:$S$162,4,FALSE),0)</f>
        <v>0</v>
      </c>
      <c r="AC99" s="91">
        <f>IFERROR(VLOOKUP($B99,'[1]ACT DEN8.1'!$H$3:$S$162,5,FALSE),0)</f>
        <v>0</v>
      </c>
      <c r="AD99" s="91">
        <f>IFERROR(VLOOKUP($B99,'[1]ACT DEN8.1'!$H$3:$S$162,6,FALSE),0)</f>
        <v>1</v>
      </c>
      <c r="AE99" s="91">
        <f>IFERROR(VLOOKUP($B99,'[1]ACT DEN8.1'!$H$3:$S$162,7,FALSE),0)</f>
        <v>1</v>
      </c>
      <c r="AF99" s="91">
        <f>IFERROR(VLOOKUP($B99,'[1]ACT DEN8.1'!$H$3:$S$162,8,FALSE),0)</f>
        <v>4</v>
      </c>
      <c r="AG99" s="91">
        <f>IFERROR(VLOOKUP($B99,'[1]ACT DEN8.1'!$H$3:$S$162,9,FALSE),0)</f>
        <v>2</v>
      </c>
      <c r="AH99" s="91">
        <f>IFERROR(VLOOKUP($B99,'[1]ACT DEN8.1'!$H$3:$S$162,10,FALSE),0)</f>
        <v>0</v>
      </c>
      <c r="AI99" s="91">
        <f>IFERROR(VLOOKUP($B99,'[1]ACT DEN8.1'!$H$3:$S$162,11,FALSE),0)</f>
        <v>0</v>
      </c>
      <c r="AJ99" s="81"/>
      <c r="AK99" s="2"/>
      <c r="AL99" s="5">
        <f t="shared" si="85"/>
        <v>8</v>
      </c>
      <c r="AM99" s="91">
        <f>IFERROR(VLOOKUP($B99,'[1]ACT DEN8.1'!$AC$3:$AN$135,2,FALSE),0)</f>
        <v>0</v>
      </c>
      <c r="AN99" s="91">
        <f>IFERROR(VLOOKUP($B99,'[1]ACT DEN8.1'!$AC$3:$AN$135,3,FALSE),0)</f>
        <v>0</v>
      </c>
      <c r="AO99" s="91">
        <f>IFERROR(VLOOKUP($B99,'[1]ACT DEN8.1'!$AC$3:$AN$135,4,FALSE),0)</f>
        <v>1</v>
      </c>
      <c r="AP99" s="91">
        <f>IFERROR(VLOOKUP($B99,'[1]ACT DEN8.1'!$AC$3:$AN$135,5,FALSE),0)</f>
        <v>0</v>
      </c>
      <c r="AQ99" s="91">
        <f>IFERROR(VLOOKUP($B99,'[1]ACT DEN8.1'!$AC$3:$AN$135,6,FALSE),0)</f>
        <v>0</v>
      </c>
      <c r="AR99" s="91">
        <f>IFERROR(VLOOKUP($B99,'[1]ACT DEN8.1'!$AC$3:$AN$135,7,FALSE),0)</f>
        <v>0</v>
      </c>
      <c r="AS99" s="91">
        <f>IFERROR(VLOOKUP($B99,'[1]ACT DEN8.1'!$AC$3:$AN$135,8,FALSE),0)</f>
        <v>2</v>
      </c>
      <c r="AT99" s="91">
        <f>IFERROR(VLOOKUP($B99,'[1]ACT DEN8.1'!$AC$3:$AN$135,9,FALSE),0)</f>
        <v>0</v>
      </c>
      <c r="AU99" s="91">
        <f>IFERROR(VLOOKUP($B99,'[1]ACT DEN8.1'!$AC$3:$AN$135,10,FALSE),0)</f>
        <v>0</v>
      </c>
      <c r="AV99" s="91">
        <f>IFERROR(VLOOKUP($B99,'[1]ACT DEN8.1'!$AC$3:$AN$135,11,FALSE),0)</f>
        <v>0</v>
      </c>
      <c r="AW99" s="82"/>
      <c r="AX99" s="82"/>
      <c r="AY99" s="5">
        <f t="shared" si="86"/>
        <v>3</v>
      </c>
    </row>
    <row r="100" spans="1:51" s="58" customFormat="1" ht="15" thickBot="1" x14ac:dyDescent="0.25">
      <c r="A100" s="1" t="s">
        <v>133</v>
      </c>
      <c r="B100" s="165" t="s">
        <v>126</v>
      </c>
      <c r="C100" s="56"/>
      <c r="D100" s="83"/>
      <c r="E100" s="91">
        <f>IFERROR(VLOOKUP($B100,'[1]NUM8.1'!$H$3:$S$175,2,FALSE),0)</f>
        <v>0</v>
      </c>
      <c r="F100" s="91">
        <f>IFERROR(VLOOKUP($B100,'[1]NUM8.1'!$H$3:$S$175,3,FALSE),0)</f>
        <v>1</v>
      </c>
      <c r="G100" s="91">
        <f>IFERROR(VLOOKUP($B100,'[1]NUM8.1'!$H$3:$S$175,4,FALSE),0)</f>
        <v>0</v>
      </c>
      <c r="H100" s="91">
        <f>IFERROR(VLOOKUP($B100,'[1]NUM8.1'!$H$3:$S$175,5,FALSE),0)</f>
        <v>2</v>
      </c>
      <c r="I100" s="91">
        <f>IFERROR(VLOOKUP($B100,'[1]NUM8.1'!$H$3:$S$175,6,FALSE),0)</f>
        <v>3</v>
      </c>
      <c r="J100" s="91">
        <f>IFERROR(VLOOKUP($B100,'[1]NUM8.1'!$H$3:$S$175,7,FALSE),0)</f>
        <v>5</v>
      </c>
      <c r="K100" s="91">
        <f>IFERROR(VLOOKUP($B100,'[1]NUM8.1'!$H$3:$S$175,8,FALSE),0)</f>
        <v>3</v>
      </c>
      <c r="L100" s="91">
        <f>IFERROR(VLOOKUP($B100,'[1]NUM8.1'!$H$3:$S$175,9,FALSE),0)</f>
        <v>0</v>
      </c>
      <c r="M100" s="91">
        <f>IFERROR(VLOOKUP($B100,'[1]NUM8.1'!$H$3:$S$175,10,FALSE),0)</f>
        <v>1</v>
      </c>
      <c r="N100" s="91">
        <f>IFERROR(VLOOKUP($B100,'[1]NUM8.1'!$H$3:$S$175,11,FALSE),0)</f>
        <v>1</v>
      </c>
      <c r="O100" s="81"/>
      <c r="P100" s="81"/>
      <c r="Q100" s="5">
        <f t="shared" si="120"/>
        <v>16</v>
      </c>
      <c r="R100" s="3"/>
      <c r="S100" s="13">
        <f>IFERROR(VLOOKUP($B100,'[2]DEN8.1'!$H$3:$J$159,2,FALSE),0)</f>
        <v>21</v>
      </c>
      <c r="T100" s="43">
        <f t="shared" si="124"/>
        <v>21</v>
      </c>
      <c r="U100" s="13">
        <f>IFERROR(VLOOKUP($B100,'[1]DEN8.1'!$H$3:$J$175,2,FALSE),0)</f>
        <v>19</v>
      </c>
      <c r="V100" s="54">
        <f t="shared" si="121"/>
        <v>19</v>
      </c>
      <c r="W100" s="54">
        <f t="shared" si="122"/>
        <v>19</v>
      </c>
      <c r="X100" s="5"/>
      <c r="Y100" s="7"/>
      <c r="Z100" s="91">
        <f>IFERROR(VLOOKUP($B100,'[1]ACT DEN8.1'!$H$3:$S$162,2,FALSE),0)</f>
        <v>0</v>
      </c>
      <c r="AA100" s="91">
        <f>IFERROR(VLOOKUP($B100,'[1]ACT DEN8.1'!$H$3:$S$162,3,FALSE),0)</f>
        <v>0</v>
      </c>
      <c r="AB100" s="91">
        <f>IFERROR(VLOOKUP($B100,'[1]ACT DEN8.1'!$H$3:$S$162,4,FALSE),0)</f>
        <v>0</v>
      </c>
      <c r="AC100" s="91">
        <f>IFERROR(VLOOKUP($B100,'[1]ACT DEN8.1'!$H$3:$S$162,5,FALSE),0)</f>
        <v>0</v>
      </c>
      <c r="AD100" s="91">
        <f>IFERROR(VLOOKUP($B100,'[1]ACT DEN8.1'!$H$3:$S$162,6,FALSE),0)</f>
        <v>0</v>
      </c>
      <c r="AE100" s="91">
        <f>IFERROR(VLOOKUP($B100,'[1]ACT DEN8.1'!$H$3:$S$162,7,FALSE),0)</f>
        <v>0</v>
      </c>
      <c r="AF100" s="91">
        <f>IFERROR(VLOOKUP($B100,'[1]ACT DEN8.1'!$H$3:$S$162,8,FALSE),0)</f>
        <v>0</v>
      </c>
      <c r="AG100" s="91">
        <f>IFERROR(VLOOKUP($B100,'[1]ACT DEN8.1'!$H$3:$S$162,9,FALSE),0)</f>
        <v>0</v>
      </c>
      <c r="AH100" s="91">
        <f>IFERROR(VLOOKUP($B100,'[1]ACT DEN8.1'!$H$3:$S$162,10,FALSE),0)</f>
        <v>0</v>
      </c>
      <c r="AI100" s="91">
        <f>IFERROR(VLOOKUP($B100,'[1]ACT DEN8.1'!$H$3:$S$162,11,FALSE),0)</f>
        <v>0</v>
      </c>
      <c r="AJ100" s="81"/>
      <c r="AK100" s="2"/>
      <c r="AL100" s="5">
        <f t="shared" si="85"/>
        <v>0</v>
      </c>
      <c r="AM100" s="91">
        <f>IFERROR(VLOOKUP($B100,'[1]ACT DEN8.1'!$AC$3:$AN$135,2,FALSE),0)</f>
        <v>0</v>
      </c>
      <c r="AN100" s="91">
        <f>IFERROR(VLOOKUP($B100,'[1]ACT DEN8.1'!$AC$3:$AN$135,3,FALSE),0)</f>
        <v>0</v>
      </c>
      <c r="AO100" s="91">
        <f>IFERROR(VLOOKUP($B100,'[1]ACT DEN8.1'!$AC$3:$AN$135,4,FALSE),0)</f>
        <v>0</v>
      </c>
      <c r="AP100" s="91">
        <f>IFERROR(VLOOKUP($B100,'[1]ACT DEN8.1'!$AC$3:$AN$135,5,FALSE),0)</f>
        <v>0</v>
      </c>
      <c r="AQ100" s="91">
        <f>IFERROR(VLOOKUP($B100,'[1]ACT DEN8.1'!$AC$3:$AN$135,6,FALSE),0)</f>
        <v>0</v>
      </c>
      <c r="AR100" s="91">
        <f>IFERROR(VLOOKUP($B100,'[1]ACT DEN8.1'!$AC$3:$AN$135,7,FALSE),0)</f>
        <v>0</v>
      </c>
      <c r="AS100" s="91">
        <f>IFERROR(VLOOKUP($B100,'[1]ACT DEN8.1'!$AC$3:$AN$135,8,FALSE),0)</f>
        <v>0</v>
      </c>
      <c r="AT100" s="91">
        <f>IFERROR(VLOOKUP($B100,'[1]ACT DEN8.1'!$AC$3:$AN$135,9,FALSE),0)</f>
        <v>0</v>
      </c>
      <c r="AU100" s="91">
        <f>IFERROR(VLOOKUP($B100,'[1]ACT DEN8.1'!$AC$3:$AN$135,10,FALSE),0)</f>
        <v>0</v>
      </c>
      <c r="AV100" s="91">
        <f>IFERROR(VLOOKUP($B100,'[1]ACT DEN8.1'!$AC$3:$AN$135,11,FALSE),0)</f>
        <v>0</v>
      </c>
      <c r="AW100" s="82"/>
      <c r="AX100" s="82"/>
      <c r="AY100" s="5">
        <f t="shared" si="86"/>
        <v>0</v>
      </c>
    </row>
    <row r="101" spans="1:51" s="58" customFormat="1" ht="15" thickBot="1" x14ac:dyDescent="0.25">
      <c r="A101" s="1" t="s">
        <v>133</v>
      </c>
      <c r="B101" s="165" t="s">
        <v>127</v>
      </c>
      <c r="C101" s="56"/>
      <c r="D101" s="83"/>
      <c r="E101" s="91">
        <f>IFERROR(VLOOKUP($B101,'[1]NUM8.1'!$H$3:$S$175,2,FALSE),0)</f>
        <v>3</v>
      </c>
      <c r="F101" s="91">
        <f>IFERROR(VLOOKUP($B101,'[1]NUM8.1'!$H$3:$S$175,3,FALSE),0)</f>
        <v>4</v>
      </c>
      <c r="G101" s="91">
        <f>IFERROR(VLOOKUP($B101,'[1]NUM8.1'!$H$3:$S$175,4,FALSE),0)</f>
        <v>1</v>
      </c>
      <c r="H101" s="91">
        <f>IFERROR(VLOOKUP($B101,'[1]NUM8.1'!$H$3:$S$175,5,FALSE),0)</f>
        <v>0</v>
      </c>
      <c r="I101" s="91">
        <f>IFERROR(VLOOKUP($B101,'[1]NUM8.1'!$H$3:$S$175,6,FALSE),0)</f>
        <v>6</v>
      </c>
      <c r="J101" s="91">
        <f>IFERROR(VLOOKUP($B101,'[1]NUM8.1'!$H$3:$S$175,7,FALSE),0)</f>
        <v>5</v>
      </c>
      <c r="K101" s="91">
        <f>IFERROR(VLOOKUP($B101,'[1]NUM8.1'!$H$3:$S$175,8,FALSE),0)</f>
        <v>5</v>
      </c>
      <c r="L101" s="91">
        <f>IFERROR(VLOOKUP($B101,'[1]NUM8.1'!$H$3:$S$175,9,FALSE),0)</f>
        <v>4</v>
      </c>
      <c r="M101" s="91">
        <f>IFERROR(VLOOKUP($B101,'[1]NUM8.1'!$H$3:$S$175,10,FALSE),0)</f>
        <v>4</v>
      </c>
      <c r="N101" s="91">
        <f>IFERROR(VLOOKUP($B101,'[1]NUM8.1'!$H$3:$S$175,11,FALSE),0)</f>
        <v>3</v>
      </c>
      <c r="O101" s="81"/>
      <c r="P101" s="81"/>
      <c r="Q101" s="5">
        <f t="shared" si="120"/>
        <v>35</v>
      </c>
      <c r="R101" s="3"/>
      <c r="S101" s="13">
        <f>IFERROR(VLOOKUP($B101,'[2]DEN8.1'!$H$3:$J$159,2,FALSE),0)</f>
        <v>26</v>
      </c>
      <c r="T101" s="43">
        <f t="shared" si="123"/>
        <v>26</v>
      </c>
      <c r="U101" s="13">
        <f>IFERROR(VLOOKUP($B101,'[1]DEN8.1'!$H$3:$J$175,2,FALSE),0)</f>
        <v>22</v>
      </c>
      <c r="V101" s="54">
        <f t="shared" si="121"/>
        <v>23</v>
      </c>
      <c r="W101" s="54">
        <f t="shared" si="122"/>
        <v>23</v>
      </c>
      <c r="X101" s="5"/>
      <c r="Y101" s="7"/>
      <c r="Z101" s="91">
        <f>IFERROR(VLOOKUP($B101,'[1]ACT DEN8.1'!$H$3:$S$162,2,FALSE),0)</f>
        <v>0</v>
      </c>
      <c r="AA101" s="91">
        <f>IFERROR(VLOOKUP($B101,'[1]ACT DEN8.1'!$H$3:$S$162,3,FALSE),0)</f>
        <v>0</v>
      </c>
      <c r="AB101" s="91">
        <f>IFERROR(VLOOKUP($B101,'[1]ACT DEN8.1'!$H$3:$S$162,4,FALSE),0)</f>
        <v>0</v>
      </c>
      <c r="AC101" s="91">
        <f>IFERROR(VLOOKUP($B101,'[1]ACT DEN8.1'!$H$3:$S$162,5,FALSE),0)</f>
        <v>0</v>
      </c>
      <c r="AD101" s="91">
        <f>IFERROR(VLOOKUP($B101,'[1]ACT DEN8.1'!$H$3:$S$162,6,FALSE),0)</f>
        <v>0</v>
      </c>
      <c r="AE101" s="91">
        <f>IFERROR(VLOOKUP($B101,'[1]ACT DEN8.1'!$H$3:$S$162,7,FALSE),0)</f>
        <v>0</v>
      </c>
      <c r="AF101" s="91">
        <f>IFERROR(VLOOKUP($B101,'[1]ACT DEN8.1'!$H$3:$S$162,8,FALSE),0)</f>
        <v>1</v>
      </c>
      <c r="AG101" s="91">
        <f>IFERROR(VLOOKUP($B101,'[1]ACT DEN8.1'!$H$3:$S$162,9,FALSE),0)</f>
        <v>0</v>
      </c>
      <c r="AH101" s="91">
        <f>IFERROR(VLOOKUP($B101,'[1]ACT DEN8.1'!$H$3:$S$162,10,FALSE),0)</f>
        <v>0</v>
      </c>
      <c r="AI101" s="91">
        <f>IFERROR(VLOOKUP($B101,'[1]ACT DEN8.1'!$H$3:$S$162,11,FALSE),0)</f>
        <v>0</v>
      </c>
      <c r="AJ101" s="81"/>
      <c r="AK101" s="2"/>
      <c r="AL101" s="5">
        <f t="shared" si="85"/>
        <v>1</v>
      </c>
      <c r="AM101" s="91">
        <f>IFERROR(VLOOKUP($B101,'[1]ACT DEN8.1'!$AC$3:$AN$135,2,FALSE),0)</f>
        <v>0</v>
      </c>
      <c r="AN101" s="91">
        <f>IFERROR(VLOOKUP($B101,'[1]ACT DEN8.1'!$AC$3:$AN$135,3,FALSE),0)</f>
        <v>0</v>
      </c>
      <c r="AO101" s="91">
        <f>IFERROR(VLOOKUP($B101,'[1]ACT DEN8.1'!$AC$3:$AN$135,4,FALSE),0)</f>
        <v>0</v>
      </c>
      <c r="AP101" s="91">
        <f>IFERROR(VLOOKUP($B101,'[1]ACT DEN8.1'!$AC$3:$AN$135,5,FALSE),0)</f>
        <v>0</v>
      </c>
      <c r="AQ101" s="91">
        <f>IFERROR(VLOOKUP($B101,'[1]ACT DEN8.1'!$AC$3:$AN$135,6,FALSE),0)</f>
        <v>0</v>
      </c>
      <c r="AR101" s="91">
        <f>IFERROR(VLOOKUP($B101,'[1]ACT DEN8.1'!$AC$3:$AN$135,7,FALSE),0)</f>
        <v>0</v>
      </c>
      <c r="AS101" s="91">
        <f>IFERROR(VLOOKUP($B101,'[1]ACT DEN8.1'!$AC$3:$AN$135,8,FALSE),0)</f>
        <v>0</v>
      </c>
      <c r="AT101" s="91">
        <f>IFERROR(VLOOKUP($B101,'[1]ACT DEN8.1'!$AC$3:$AN$135,9,FALSE),0)</f>
        <v>0</v>
      </c>
      <c r="AU101" s="91">
        <f>IFERROR(VLOOKUP($B101,'[1]ACT DEN8.1'!$AC$3:$AN$135,10,FALSE),0)</f>
        <v>0</v>
      </c>
      <c r="AV101" s="91">
        <f>IFERROR(VLOOKUP($B101,'[1]ACT DEN8.1'!$AC$3:$AN$135,11,FALSE),0)</f>
        <v>0</v>
      </c>
      <c r="AW101" s="84"/>
      <c r="AX101" s="84"/>
      <c r="AY101" s="5">
        <f t="shared" si="86"/>
        <v>0</v>
      </c>
    </row>
    <row r="102" spans="1:51" s="58" customFormat="1" ht="15" thickBot="1" x14ac:dyDescent="0.25">
      <c r="A102" s="1" t="s">
        <v>133</v>
      </c>
      <c r="B102" s="165" t="s">
        <v>128</v>
      </c>
      <c r="C102" s="56"/>
      <c r="D102" s="83"/>
      <c r="E102" s="91">
        <f>IFERROR(VLOOKUP($B102,'[1]NUM8.1'!$H$3:$S$175,2,FALSE),0)</f>
        <v>4</v>
      </c>
      <c r="F102" s="91">
        <f>IFERROR(VLOOKUP($B102,'[1]NUM8.1'!$H$3:$S$175,3,FALSE),0)</f>
        <v>1</v>
      </c>
      <c r="G102" s="91">
        <f>IFERROR(VLOOKUP($B102,'[1]NUM8.1'!$H$3:$S$175,4,FALSE),0)</f>
        <v>9</v>
      </c>
      <c r="H102" s="91">
        <f>IFERROR(VLOOKUP($B102,'[1]NUM8.1'!$H$3:$S$175,5,FALSE),0)</f>
        <v>0</v>
      </c>
      <c r="I102" s="91">
        <f>IFERROR(VLOOKUP($B102,'[1]NUM8.1'!$H$3:$S$175,6,FALSE),0)</f>
        <v>0</v>
      </c>
      <c r="J102" s="91">
        <f>IFERROR(VLOOKUP($B102,'[1]NUM8.1'!$H$3:$S$175,7,FALSE),0)</f>
        <v>2</v>
      </c>
      <c r="K102" s="91">
        <f>IFERROR(VLOOKUP($B102,'[1]NUM8.1'!$H$3:$S$175,8,FALSE),0)</f>
        <v>1</v>
      </c>
      <c r="L102" s="91">
        <f>IFERROR(VLOOKUP($B102,'[1]NUM8.1'!$H$3:$S$175,9,FALSE),0)</f>
        <v>2</v>
      </c>
      <c r="M102" s="91">
        <f>IFERROR(VLOOKUP($B102,'[1]NUM8.1'!$H$3:$S$175,10,FALSE),0)</f>
        <v>0</v>
      </c>
      <c r="N102" s="91">
        <f>IFERROR(VLOOKUP($B102,'[1]NUM8.1'!$H$3:$S$175,11,FALSE),0)</f>
        <v>3</v>
      </c>
      <c r="O102" s="81"/>
      <c r="P102" s="81"/>
      <c r="Q102" s="5">
        <f t="shared" si="120"/>
        <v>22</v>
      </c>
      <c r="R102" s="3"/>
      <c r="S102" s="13">
        <f>IFERROR(VLOOKUP($B102,'[2]DEN8.1'!$H$3:$J$159,2,FALSE),0)</f>
        <v>18</v>
      </c>
      <c r="T102" s="43">
        <f>+S102+(Z102+AA102+AB102+AC102)-(AM102+AN102+AO102+AP102)</f>
        <v>18</v>
      </c>
      <c r="U102" s="13">
        <f>IFERROR(VLOOKUP($B102,'[1]DEN8.1'!$H$3:$J$175,2,FALSE),0)</f>
        <v>18</v>
      </c>
      <c r="V102" s="54">
        <f t="shared" si="121"/>
        <v>18</v>
      </c>
      <c r="W102" s="54">
        <f t="shared" si="122"/>
        <v>18</v>
      </c>
      <c r="X102" s="5"/>
      <c r="Y102" s="7"/>
      <c r="Z102" s="91">
        <f>IFERROR(VLOOKUP($B102,'[1]ACT DEN8.1'!$H$3:$S$162,2,FALSE),0)</f>
        <v>0</v>
      </c>
      <c r="AA102" s="91">
        <f>IFERROR(VLOOKUP($B102,'[1]ACT DEN8.1'!$H$3:$S$162,3,FALSE),0)</f>
        <v>0</v>
      </c>
      <c r="AB102" s="91">
        <f>IFERROR(VLOOKUP($B102,'[1]ACT DEN8.1'!$H$3:$S$162,4,FALSE),0)</f>
        <v>0</v>
      </c>
      <c r="AC102" s="91">
        <f>IFERROR(VLOOKUP($B102,'[1]ACT DEN8.1'!$H$3:$S$162,5,FALSE),0)</f>
        <v>0</v>
      </c>
      <c r="AD102" s="91">
        <f>IFERROR(VLOOKUP($B102,'[1]ACT DEN8.1'!$H$3:$S$162,6,FALSE),0)</f>
        <v>0</v>
      </c>
      <c r="AE102" s="91">
        <f>IFERROR(VLOOKUP($B102,'[1]ACT DEN8.1'!$H$3:$S$162,7,FALSE),0)</f>
        <v>0</v>
      </c>
      <c r="AF102" s="91">
        <f>IFERROR(VLOOKUP($B102,'[1]ACT DEN8.1'!$H$3:$S$162,8,FALSE),0)</f>
        <v>0</v>
      </c>
      <c r="AG102" s="91">
        <f>IFERROR(VLOOKUP($B102,'[1]ACT DEN8.1'!$H$3:$S$162,9,FALSE),0)</f>
        <v>0</v>
      </c>
      <c r="AH102" s="91">
        <f>IFERROR(VLOOKUP($B102,'[1]ACT DEN8.1'!$H$3:$S$162,10,FALSE),0)</f>
        <v>0</v>
      </c>
      <c r="AI102" s="91">
        <f>IFERROR(VLOOKUP($B102,'[1]ACT DEN8.1'!$H$3:$S$162,11,FALSE),0)</f>
        <v>0</v>
      </c>
      <c r="AJ102" s="81"/>
      <c r="AK102" s="2"/>
      <c r="AL102" s="5">
        <f t="shared" si="85"/>
        <v>0</v>
      </c>
      <c r="AM102" s="91">
        <f>IFERROR(VLOOKUP($B102,'[1]ACT DEN8.1'!$AC$3:$AN$135,2,FALSE),0)</f>
        <v>0</v>
      </c>
      <c r="AN102" s="91">
        <f>IFERROR(VLOOKUP($B102,'[1]ACT DEN8.1'!$AC$3:$AN$135,3,FALSE),0)</f>
        <v>0</v>
      </c>
      <c r="AO102" s="91">
        <f>IFERROR(VLOOKUP($B102,'[1]ACT DEN8.1'!$AC$3:$AN$135,4,FALSE),0)</f>
        <v>0</v>
      </c>
      <c r="AP102" s="91">
        <f>IFERROR(VLOOKUP($B102,'[1]ACT DEN8.1'!$AC$3:$AN$135,5,FALSE),0)</f>
        <v>0</v>
      </c>
      <c r="AQ102" s="91">
        <f>IFERROR(VLOOKUP($B102,'[1]ACT DEN8.1'!$AC$3:$AN$135,6,FALSE),0)</f>
        <v>0</v>
      </c>
      <c r="AR102" s="91">
        <f>IFERROR(VLOOKUP($B102,'[1]ACT DEN8.1'!$AC$3:$AN$135,7,FALSE),0)</f>
        <v>0</v>
      </c>
      <c r="AS102" s="91">
        <f>IFERROR(VLOOKUP($B102,'[1]ACT DEN8.1'!$AC$3:$AN$135,8,FALSE),0)</f>
        <v>0</v>
      </c>
      <c r="AT102" s="91">
        <f>IFERROR(VLOOKUP($B102,'[1]ACT DEN8.1'!$AC$3:$AN$135,9,FALSE),0)</f>
        <v>0</v>
      </c>
      <c r="AU102" s="91">
        <f>IFERROR(VLOOKUP($B102,'[1]ACT DEN8.1'!$AC$3:$AN$135,10,FALSE),0)</f>
        <v>0</v>
      </c>
      <c r="AV102" s="91">
        <f>IFERROR(VLOOKUP($B102,'[1]ACT DEN8.1'!$AC$3:$AN$135,11,FALSE),0)</f>
        <v>0</v>
      </c>
      <c r="AW102" s="82"/>
      <c r="AX102" s="82"/>
      <c r="AY102" s="5">
        <f t="shared" si="86"/>
        <v>0</v>
      </c>
    </row>
    <row r="103" spans="1:51" s="58" customFormat="1" ht="15" thickBot="1" x14ac:dyDescent="0.25">
      <c r="A103" s="1" t="s">
        <v>133</v>
      </c>
      <c r="B103" s="165" t="s">
        <v>129</v>
      </c>
      <c r="C103" s="56"/>
      <c r="D103" s="83"/>
      <c r="E103" s="91">
        <f>IFERROR(VLOOKUP($B103,'[1]NUM8.1'!$H$3:$S$175,2,FALSE),0)</f>
        <v>4</v>
      </c>
      <c r="F103" s="91">
        <f>IFERROR(VLOOKUP($B103,'[1]NUM8.1'!$H$3:$S$175,3,FALSE),0)</f>
        <v>0</v>
      </c>
      <c r="G103" s="91">
        <f>IFERROR(VLOOKUP($B103,'[1]NUM8.1'!$H$3:$S$175,4,FALSE),0)</f>
        <v>25</v>
      </c>
      <c r="H103" s="91">
        <f>IFERROR(VLOOKUP($B103,'[1]NUM8.1'!$H$3:$S$175,5,FALSE),0)</f>
        <v>15</v>
      </c>
      <c r="I103" s="91">
        <f>IFERROR(VLOOKUP($B103,'[1]NUM8.1'!$H$3:$S$175,6,FALSE),0)</f>
        <v>4</v>
      </c>
      <c r="J103" s="91">
        <f>IFERROR(VLOOKUP($B103,'[1]NUM8.1'!$H$3:$S$175,7,FALSE),0)</f>
        <v>4</v>
      </c>
      <c r="K103" s="91">
        <f>IFERROR(VLOOKUP($B103,'[1]NUM8.1'!$H$3:$S$175,8,FALSE),0)</f>
        <v>13</v>
      </c>
      <c r="L103" s="91">
        <f>IFERROR(VLOOKUP($B103,'[1]NUM8.1'!$H$3:$S$175,9,FALSE),0)</f>
        <v>4</v>
      </c>
      <c r="M103" s="91">
        <f>IFERROR(VLOOKUP($B103,'[1]NUM8.1'!$H$3:$S$175,10,FALSE),0)</f>
        <v>5</v>
      </c>
      <c r="N103" s="91">
        <f>IFERROR(VLOOKUP($B103,'[1]NUM8.1'!$H$3:$S$175,11,FALSE),0)</f>
        <v>9</v>
      </c>
      <c r="O103" s="81"/>
      <c r="P103" s="81"/>
      <c r="Q103" s="5">
        <f t="shared" si="120"/>
        <v>83</v>
      </c>
      <c r="R103" s="3"/>
      <c r="S103" s="13">
        <f>IFERROR(VLOOKUP($B103,'[2]DEN8.1'!$H$3:$J$159,2,FALSE),0)</f>
        <v>44</v>
      </c>
      <c r="T103" s="43">
        <f>+S103+(Z103+AA103+AB103+AC103)-(AM103+AN103+AO103+AP103)</f>
        <v>47</v>
      </c>
      <c r="U103" s="13">
        <f>IFERROR(VLOOKUP($B103,'[1]DEN8.1'!$H$3:$J$175,2,FALSE),0)</f>
        <v>36</v>
      </c>
      <c r="V103" s="54">
        <f t="shared" si="121"/>
        <v>38</v>
      </c>
      <c r="W103" s="54">
        <f t="shared" si="122"/>
        <v>41</v>
      </c>
      <c r="X103" s="5"/>
      <c r="Y103" s="7"/>
      <c r="Z103" s="91">
        <f>IFERROR(VLOOKUP($B103,'[1]ACT DEN8.1'!$H$3:$S$162,2,FALSE),0)</f>
        <v>0</v>
      </c>
      <c r="AA103" s="91">
        <f>IFERROR(VLOOKUP($B103,'[1]ACT DEN8.1'!$H$3:$S$162,3,FALSE),0)</f>
        <v>2</v>
      </c>
      <c r="AB103" s="91">
        <f>IFERROR(VLOOKUP($B103,'[1]ACT DEN8.1'!$H$3:$S$162,4,FALSE),0)</f>
        <v>0</v>
      </c>
      <c r="AC103" s="91">
        <f>IFERROR(VLOOKUP($B103,'[1]ACT DEN8.1'!$H$3:$S$162,5,FALSE),0)</f>
        <v>1</v>
      </c>
      <c r="AD103" s="91">
        <f>IFERROR(VLOOKUP($B103,'[1]ACT DEN8.1'!$H$3:$S$162,6,FALSE),0)</f>
        <v>0</v>
      </c>
      <c r="AE103" s="91">
        <f>IFERROR(VLOOKUP($B103,'[1]ACT DEN8.1'!$H$3:$S$162,7,FALSE),0)</f>
        <v>0</v>
      </c>
      <c r="AF103" s="91">
        <f>IFERROR(VLOOKUP($B103,'[1]ACT DEN8.1'!$H$3:$S$162,8,FALSE),0)</f>
        <v>2</v>
      </c>
      <c r="AG103" s="91">
        <f>IFERROR(VLOOKUP($B103,'[1]ACT DEN8.1'!$H$3:$S$162,9,FALSE),0)</f>
        <v>1</v>
      </c>
      <c r="AH103" s="91">
        <f>IFERROR(VLOOKUP($B103,'[1]ACT DEN8.1'!$H$3:$S$162,10,FALSE),0)</f>
        <v>0</v>
      </c>
      <c r="AI103" s="91">
        <f>IFERROR(VLOOKUP($B103,'[1]ACT DEN8.1'!$H$3:$S$162,11,FALSE),0)</f>
        <v>2</v>
      </c>
      <c r="AJ103" s="81"/>
      <c r="AK103" s="2"/>
      <c r="AL103" s="5">
        <f>SUM(Z103:AK103)</f>
        <v>8</v>
      </c>
      <c r="AM103" s="91">
        <f>IFERROR(VLOOKUP($B103,'[1]ACT DEN8.1'!$AC$3:$AN$135,2,FALSE),0)</f>
        <v>0</v>
      </c>
      <c r="AN103" s="91">
        <f>IFERROR(VLOOKUP($B103,'[1]ACT DEN8.1'!$AC$3:$AN$135,3,FALSE),0)</f>
        <v>0</v>
      </c>
      <c r="AO103" s="91">
        <f>IFERROR(VLOOKUP($B103,'[1]ACT DEN8.1'!$AC$3:$AN$135,4,FALSE),0)</f>
        <v>0</v>
      </c>
      <c r="AP103" s="91">
        <f>IFERROR(VLOOKUP($B103,'[1]ACT DEN8.1'!$AC$3:$AN$135,5,FALSE),0)</f>
        <v>0</v>
      </c>
      <c r="AQ103" s="91">
        <f>IFERROR(VLOOKUP($B103,'[1]ACT DEN8.1'!$AC$3:$AN$135,6,FALSE),0)</f>
        <v>0</v>
      </c>
      <c r="AR103" s="91">
        <f>IFERROR(VLOOKUP($B103,'[1]ACT DEN8.1'!$AC$3:$AN$135,7,FALSE),0)</f>
        <v>4</v>
      </c>
      <c r="AS103" s="91">
        <f>IFERROR(VLOOKUP($B103,'[1]ACT DEN8.1'!$AC$3:$AN$135,8,FALSE),0)</f>
        <v>0</v>
      </c>
      <c r="AT103" s="91">
        <f>IFERROR(VLOOKUP($B103,'[1]ACT DEN8.1'!$AC$3:$AN$135,9,FALSE),0)</f>
        <v>0</v>
      </c>
      <c r="AU103" s="91">
        <f>IFERROR(VLOOKUP($B103,'[1]ACT DEN8.1'!$AC$3:$AN$135,10,FALSE),0)</f>
        <v>0</v>
      </c>
      <c r="AV103" s="91">
        <f>IFERROR(VLOOKUP($B103,'[1]ACT DEN8.1'!$AC$3:$AN$135,11,FALSE),0)</f>
        <v>0</v>
      </c>
      <c r="AW103" s="82"/>
      <c r="AX103" s="82"/>
      <c r="AY103" s="5">
        <f t="shared" si="86"/>
        <v>4</v>
      </c>
    </row>
    <row r="104" spans="1:51" s="58" customFormat="1" ht="15" thickBot="1" x14ac:dyDescent="0.25">
      <c r="A104" s="1" t="s">
        <v>133</v>
      </c>
      <c r="B104" s="165" t="s">
        <v>130</v>
      </c>
      <c r="C104" s="56"/>
      <c r="D104" s="83"/>
      <c r="E104" s="91">
        <f>IFERROR(VLOOKUP($B104,'[1]NUM8.1'!$H$3:$S$175,2,FALSE),0)</f>
        <v>0</v>
      </c>
      <c r="F104" s="91">
        <f>IFERROR(VLOOKUP($B104,'[1]NUM8.1'!$H$3:$S$175,3,FALSE),0)</f>
        <v>1</v>
      </c>
      <c r="G104" s="91">
        <f>IFERROR(VLOOKUP($B104,'[1]NUM8.1'!$H$3:$S$175,4,FALSE),0)</f>
        <v>12</v>
      </c>
      <c r="H104" s="91">
        <f>IFERROR(VLOOKUP($B104,'[1]NUM8.1'!$H$3:$S$175,5,FALSE),0)</f>
        <v>4</v>
      </c>
      <c r="I104" s="91">
        <f>IFERROR(VLOOKUP($B104,'[1]NUM8.1'!$H$3:$S$175,6,FALSE),0)</f>
        <v>10</v>
      </c>
      <c r="J104" s="91">
        <f>IFERROR(VLOOKUP($B104,'[1]NUM8.1'!$H$3:$S$175,7,FALSE),0)</f>
        <v>7</v>
      </c>
      <c r="K104" s="91">
        <f>IFERROR(VLOOKUP($B104,'[1]NUM8.1'!$H$3:$S$175,8,FALSE),0)</f>
        <v>2</v>
      </c>
      <c r="L104" s="91">
        <f>IFERROR(VLOOKUP($B104,'[1]NUM8.1'!$H$3:$S$175,9,FALSE),0)</f>
        <v>5</v>
      </c>
      <c r="M104" s="91">
        <f>IFERROR(VLOOKUP($B104,'[1]NUM8.1'!$H$3:$S$175,10,FALSE),0)</f>
        <v>2</v>
      </c>
      <c r="N104" s="91">
        <f>IFERROR(VLOOKUP($B104,'[1]NUM8.1'!$H$3:$S$175,11,FALSE),0)</f>
        <v>4</v>
      </c>
      <c r="O104" s="81"/>
      <c r="P104" s="81"/>
      <c r="Q104" s="5">
        <f t="shared" si="120"/>
        <v>47</v>
      </c>
      <c r="R104" s="3"/>
      <c r="S104" s="13">
        <f>IFERROR(VLOOKUP($B104,'[2]DEN8.1'!$H$3:$J$159,2,FALSE),0)</f>
        <v>47</v>
      </c>
      <c r="T104" s="43">
        <f>+S104+(Z104+AA104+AB104+AC104)-(AM104+AN104+AO104+AP104)</f>
        <v>50</v>
      </c>
      <c r="U104" s="13">
        <f>IFERROR(VLOOKUP($B104,'[1]DEN8.1'!$H$3:$J$175,2,FALSE),0)</f>
        <v>48</v>
      </c>
      <c r="V104" s="54">
        <f t="shared" si="121"/>
        <v>51</v>
      </c>
      <c r="W104" s="54">
        <f t="shared" si="122"/>
        <v>51</v>
      </c>
      <c r="X104" s="5"/>
      <c r="Y104" s="7"/>
      <c r="Z104" s="91">
        <f>IFERROR(VLOOKUP($B104,'[1]ACT DEN8.1'!$H$3:$S$162,2,FALSE),0)</f>
        <v>1</v>
      </c>
      <c r="AA104" s="91">
        <f>IFERROR(VLOOKUP($B104,'[1]ACT DEN8.1'!$H$3:$S$162,3,FALSE),0)</f>
        <v>2</v>
      </c>
      <c r="AB104" s="91">
        <f>IFERROR(VLOOKUP($B104,'[1]ACT DEN8.1'!$H$3:$S$162,4,FALSE),0)</f>
        <v>1</v>
      </c>
      <c r="AC104" s="91">
        <f>IFERROR(VLOOKUP($B104,'[1]ACT DEN8.1'!$H$3:$S$162,5,FALSE),0)</f>
        <v>0</v>
      </c>
      <c r="AD104" s="91">
        <f>IFERROR(VLOOKUP($B104,'[1]ACT DEN8.1'!$H$3:$S$162,6,FALSE),0)</f>
        <v>1</v>
      </c>
      <c r="AE104" s="91">
        <f>IFERROR(VLOOKUP($B104,'[1]ACT DEN8.1'!$H$3:$S$162,7,FALSE),0)</f>
        <v>2</v>
      </c>
      <c r="AF104" s="91">
        <f>IFERROR(VLOOKUP($B104,'[1]ACT DEN8.1'!$H$3:$S$162,8,FALSE),0)</f>
        <v>3</v>
      </c>
      <c r="AG104" s="91">
        <f>IFERROR(VLOOKUP($B104,'[1]ACT DEN8.1'!$H$3:$S$162,9,FALSE),0)</f>
        <v>0</v>
      </c>
      <c r="AH104" s="91">
        <f>IFERROR(VLOOKUP($B104,'[1]ACT DEN8.1'!$H$3:$S$162,10,FALSE),0)</f>
        <v>0</v>
      </c>
      <c r="AI104" s="91">
        <f>IFERROR(VLOOKUP($B104,'[1]ACT DEN8.1'!$H$3:$S$162,11,FALSE),0)</f>
        <v>0</v>
      </c>
      <c r="AJ104" s="81"/>
      <c r="AK104" s="2"/>
      <c r="AL104" s="5">
        <f>SUM(Z104:AK104)</f>
        <v>10</v>
      </c>
      <c r="AM104" s="91">
        <f>IFERROR(VLOOKUP($B104,'[1]ACT DEN8.1'!$AC$3:$AN$135,2,FALSE),0)</f>
        <v>0</v>
      </c>
      <c r="AN104" s="91">
        <f>IFERROR(VLOOKUP($B104,'[1]ACT DEN8.1'!$AC$3:$AN$135,3,FALSE),0)</f>
        <v>0</v>
      </c>
      <c r="AO104" s="91">
        <f>IFERROR(VLOOKUP($B104,'[1]ACT DEN8.1'!$AC$3:$AN$135,4,FALSE),0)</f>
        <v>1</v>
      </c>
      <c r="AP104" s="91">
        <f>IFERROR(VLOOKUP($B104,'[1]ACT DEN8.1'!$AC$3:$AN$135,5,FALSE),0)</f>
        <v>0</v>
      </c>
      <c r="AQ104" s="91">
        <f>IFERROR(VLOOKUP($B104,'[1]ACT DEN8.1'!$AC$3:$AN$135,6,FALSE),0)</f>
        <v>0</v>
      </c>
      <c r="AR104" s="91">
        <f>IFERROR(VLOOKUP($B104,'[1]ACT DEN8.1'!$AC$3:$AN$135,7,FALSE),0)</f>
        <v>0</v>
      </c>
      <c r="AS104" s="91">
        <f>IFERROR(VLOOKUP($B104,'[1]ACT DEN8.1'!$AC$3:$AN$135,8,FALSE),0)</f>
        <v>0</v>
      </c>
      <c r="AT104" s="91">
        <f>IFERROR(VLOOKUP($B104,'[1]ACT DEN8.1'!$AC$3:$AN$135,9,FALSE),0)</f>
        <v>0</v>
      </c>
      <c r="AU104" s="91">
        <f>IFERROR(VLOOKUP($B104,'[1]ACT DEN8.1'!$AC$3:$AN$135,10,FALSE),0)</f>
        <v>0</v>
      </c>
      <c r="AV104" s="91">
        <f>IFERROR(VLOOKUP($B104,'[1]ACT DEN8.1'!$AC$3:$AN$135,11,FALSE),0)</f>
        <v>0</v>
      </c>
      <c r="AW104" s="82"/>
      <c r="AX104" s="82"/>
      <c r="AY104" s="5">
        <f t="shared" si="86"/>
        <v>1</v>
      </c>
    </row>
    <row r="105" spans="1:51" s="58" customFormat="1" ht="15" thickBot="1" x14ac:dyDescent="0.25">
      <c r="A105" s="1" t="s">
        <v>133</v>
      </c>
      <c r="B105" s="165" t="s">
        <v>131</v>
      </c>
      <c r="C105" s="56"/>
      <c r="D105" s="83"/>
      <c r="E105" s="91">
        <f>IFERROR(VLOOKUP($B105,'[1]NUM8.1'!$H$3:$S$175,2,FALSE),0)</f>
        <v>12</v>
      </c>
      <c r="F105" s="91">
        <f>IFERROR(VLOOKUP($B105,'[1]NUM8.1'!$H$3:$S$175,3,FALSE),0)</f>
        <v>10</v>
      </c>
      <c r="G105" s="91">
        <f>IFERROR(VLOOKUP($B105,'[1]NUM8.1'!$H$3:$S$175,4,FALSE),0)</f>
        <v>34</v>
      </c>
      <c r="H105" s="91">
        <f>IFERROR(VLOOKUP($B105,'[1]NUM8.1'!$H$3:$S$175,5,FALSE),0)</f>
        <v>20</v>
      </c>
      <c r="I105" s="91">
        <f>IFERROR(VLOOKUP($B105,'[1]NUM8.1'!$H$3:$S$175,6,FALSE),0)</f>
        <v>18</v>
      </c>
      <c r="J105" s="91">
        <f>IFERROR(VLOOKUP($B105,'[1]NUM8.1'!$H$3:$S$175,7,FALSE),0)</f>
        <v>55</v>
      </c>
      <c r="K105" s="91">
        <f>IFERROR(VLOOKUP($B105,'[1]NUM8.1'!$H$3:$S$175,8,FALSE),0)</f>
        <v>14</v>
      </c>
      <c r="L105" s="91">
        <f>IFERROR(VLOOKUP($B105,'[1]NUM8.1'!$H$3:$S$175,9,FALSE),0)</f>
        <v>34</v>
      </c>
      <c r="M105" s="91">
        <f>IFERROR(VLOOKUP($B105,'[1]NUM8.1'!$H$3:$S$175,10,FALSE),0)</f>
        <v>23</v>
      </c>
      <c r="N105" s="91">
        <f>IFERROR(VLOOKUP($B105,'[1]NUM8.1'!$H$3:$S$175,11,FALSE),0)</f>
        <v>25</v>
      </c>
      <c r="O105" s="81"/>
      <c r="P105" s="81"/>
      <c r="Q105" s="5">
        <f t="shared" si="120"/>
        <v>245</v>
      </c>
      <c r="R105" s="3"/>
      <c r="S105" s="13">
        <f>IFERROR(VLOOKUP($B105,'[2]DEN8.1'!$H$3:$J$159,2,FALSE),0)</f>
        <v>117</v>
      </c>
      <c r="T105" s="43">
        <f>+S105+(Z105+AA105+AB105+AC105)-(AM105+AN105+AO105+AP105)</f>
        <v>117</v>
      </c>
      <c r="U105" s="13">
        <f>IFERROR(VLOOKUP($B105,'[1]DEN8.1'!$H$3:$J$175,2,FALSE),0)</f>
        <v>123</v>
      </c>
      <c r="V105" s="54">
        <f t="shared" si="121"/>
        <v>123</v>
      </c>
      <c r="W105" s="54">
        <f t="shared" si="122"/>
        <v>123</v>
      </c>
      <c r="X105" s="5"/>
      <c r="Y105" s="7"/>
      <c r="Z105" s="91">
        <f>IFERROR(VLOOKUP($B105,'[1]ACT DEN8.1'!$H$3:$S$162,2,FALSE),0)</f>
        <v>0</v>
      </c>
      <c r="AA105" s="91">
        <f>IFERROR(VLOOKUP($B105,'[1]ACT DEN8.1'!$H$3:$S$162,3,FALSE),0)</f>
        <v>0</v>
      </c>
      <c r="AB105" s="91">
        <f>IFERROR(VLOOKUP($B105,'[1]ACT DEN8.1'!$H$3:$S$162,4,FALSE),0)</f>
        <v>0</v>
      </c>
      <c r="AC105" s="91">
        <f>IFERROR(VLOOKUP($B105,'[1]ACT DEN8.1'!$H$3:$S$162,5,FALSE),0)</f>
        <v>0</v>
      </c>
      <c r="AD105" s="91">
        <f>IFERROR(VLOOKUP($B105,'[1]ACT DEN8.1'!$H$3:$S$162,6,FALSE),0)</f>
        <v>0</v>
      </c>
      <c r="AE105" s="91">
        <f>IFERROR(VLOOKUP($B105,'[1]ACT DEN8.1'!$H$3:$S$162,7,FALSE),0)</f>
        <v>3</v>
      </c>
      <c r="AF105" s="91">
        <f>IFERROR(VLOOKUP($B105,'[1]ACT DEN8.1'!$H$3:$S$162,8,FALSE),0)</f>
        <v>0</v>
      </c>
      <c r="AG105" s="91">
        <f>IFERROR(VLOOKUP($B105,'[1]ACT DEN8.1'!$H$3:$S$162,9,FALSE),0)</f>
        <v>0</v>
      </c>
      <c r="AH105" s="91">
        <f>IFERROR(VLOOKUP($B105,'[1]ACT DEN8.1'!$H$3:$S$162,10,FALSE),0)</f>
        <v>0</v>
      </c>
      <c r="AI105" s="91">
        <f>IFERROR(VLOOKUP($B105,'[1]ACT DEN8.1'!$H$3:$S$162,11,FALSE),0)</f>
        <v>0</v>
      </c>
      <c r="AJ105" s="81"/>
      <c r="AK105" s="2"/>
      <c r="AL105" s="5">
        <f>SUM(Z105:AK105)</f>
        <v>3</v>
      </c>
      <c r="AM105" s="91">
        <f>IFERROR(VLOOKUP($B105,'[1]ACT DEN8.1'!$AC$3:$AN$135,2,FALSE),0)</f>
        <v>0</v>
      </c>
      <c r="AN105" s="91">
        <f>IFERROR(VLOOKUP($B105,'[1]ACT DEN8.1'!$AC$3:$AN$135,3,FALSE),0)</f>
        <v>0</v>
      </c>
      <c r="AO105" s="91">
        <f>IFERROR(VLOOKUP($B105,'[1]ACT DEN8.1'!$AC$3:$AN$135,4,FALSE),0)</f>
        <v>0</v>
      </c>
      <c r="AP105" s="91">
        <f>IFERROR(VLOOKUP($B105,'[1]ACT DEN8.1'!$AC$3:$AN$135,5,FALSE),0)</f>
        <v>0</v>
      </c>
      <c r="AQ105" s="91">
        <f>IFERROR(VLOOKUP($B105,'[1]ACT DEN8.1'!$AC$3:$AN$135,6,FALSE),0)</f>
        <v>0</v>
      </c>
      <c r="AR105" s="91">
        <f>IFERROR(VLOOKUP($B105,'[1]ACT DEN8.1'!$AC$3:$AN$135,7,FALSE),0)</f>
        <v>0</v>
      </c>
      <c r="AS105" s="91">
        <f>IFERROR(VLOOKUP($B105,'[1]ACT DEN8.1'!$AC$3:$AN$135,8,FALSE),0)</f>
        <v>0</v>
      </c>
      <c r="AT105" s="91">
        <f>IFERROR(VLOOKUP($B105,'[1]ACT DEN8.1'!$AC$3:$AN$135,9,FALSE),0)</f>
        <v>0</v>
      </c>
      <c r="AU105" s="91">
        <f>IFERROR(VLOOKUP($B105,'[1]ACT DEN8.1'!$AC$3:$AN$135,10,FALSE),0)</f>
        <v>0</v>
      </c>
      <c r="AV105" s="91">
        <f>IFERROR(VLOOKUP($B105,'[1]ACT DEN8.1'!$AC$3:$AN$135,11,FALSE),0)</f>
        <v>0</v>
      </c>
      <c r="AW105" s="84"/>
      <c r="AX105" s="84"/>
      <c r="AY105" s="5">
        <f t="shared" si="86"/>
        <v>0</v>
      </c>
    </row>
    <row r="106" spans="1:51" s="58" customFormat="1" ht="15" thickBot="1" x14ac:dyDescent="0.25">
      <c r="A106" s="1" t="s">
        <v>133</v>
      </c>
      <c r="B106" s="165" t="s">
        <v>132</v>
      </c>
      <c r="C106" s="56"/>
      <c r="D106" s="83"/>
      <c r="E106" s="91">
        <f>IFERROR(VLOOKUP($B106,'[1]NUM8.1'!$H$3:$S$175,2,FALSE),0)</f>
        <v>10</v>
      </c>
      <c r="F106" s="91">
        <f>IFERROR(VLOOKUP($B106,'[1]NUM8.1'!$H$3:$S$175,3,FALSE),0)</f>
        <v>10</v>
      </c>
      <c r="G106" s="91">
        <f>IFERROR(VLOOKUP($B106,'[1]NUM8.1'!$H$3:$S$175,4,FALSE),0)</f>
        <v>25</v>
      </c>
      <c r="H106" s="91">
        <f>IFERROR(VLOOKUP($B106,'[1]NUM8.1'!$H$3:$S$175,5,FALSE),0)</f>
        <v>9</v>
      </c>
      <c r="I106" s="91">
        <f>IFERROR(VLOOKUP($B106,'[1]NUM8.1'!$H$3:$S$175,6,FALSE),0)</f>
        <v>10</v>
      </c>
      <c r="J106" s="91">
        <f>IFERROR(VLOOKUP($B106,'[1]NUM8.1'!$H$3:$S$175,7,FALSE),0)</f>
        <v>13</v>
      </c>
      <c r="K106" s="91">
        <f>IFERROR(VLOOKUP($B106,'[1]NUM8.1'!$H$3:$S$175,8,FALSE),0)</f>
        <v>3</v>
      </c>
      <c r="L106" s="91">
        <f>IFERROR(VLOOKUP($B106,'[1]NUM8.1'!$H$3:$S$175,9,FALSE),0)</f>
        <v>8</v>
      </c>
      <c r="M106" s="91">
        <f>IFERROR(VLOOKUP($B106,'[1]NUM8.1'!$H$3:$S$175,10,FALSE),0)</f>
        <v>3</v>
      </c>
      <c r="N106" s="91">
        <f>IFERROR(VLOOKUP($B106,'[1]NUM8.1'!$H$3:$S$175,11,FALSE),0)</f>
        <v>17</v>
      </c>
      <c r="O106" s="81"/>
      <c r="P106" s="81"/>
      <c r="Q106" s="5">
        <f t="shared" si="120"/>
        <v>108</v>
      </c>
      <c r="R106" s="3"/>
      <c r="S106" s="13">
        <f>IFERROR(VLOOKUP($B106,'[2]DEN8.1'!$H$3:$J$159,2,FALSE),0)</f>
        <v>104</v>
      </c>
      <c r="T106" s="43">
        <f t="shared" si="123"/>
        <v>110</v>
      </c>
      <c r="U106" s="13">
        <f>IFERROR(VLOOKUP($B106,'[1]DEN8.1'!$H$3:$J$175,2,FALSE),0)</f>
        <v>108</v>
      </c>
      <c r="V106" s="54">
        <f t="shared" si="121"/>
        <v>108</v>
      </c>
      <c r="W106" s="54">
        <f t="shared" si="122"/>
        <v>107</v>
      </c>
      <c r="X106" s="5"/>
      <c r="Y106" s="7"/>
      <c r="Z106" s="91">
        <f>IFERROR(VLOOKUP($B106,'[1]ACT DEN8.1'!$H$3:$S$162,2,FALSE),0)</f>
        <v>0</v>
      </c>
      <c r="AA106" s="91">
        <f>IFERROR(VLOOKUP($B106,'[1]ACT DEN8.1'!$H$3:$S$162,3,FALSE),0)</f>
        <v>2</v>
      </c>
      <c r="AB106" s="91">
        <f>IFERROR(VLOOKUP($B106,'[1]ACT DEN8.1'!$H$3:$S$162,4,FALSE),0)</f>
        <v>4</v>
      </c>
      <c r="AC106" s="91">
        <f>IFERROR(VLOOKUP($B106,'[1]ACT DEN8.1'!$H$3:$S$162,5,FALSE),0)</f>
        <v>0</v>
      </c>
      <c r="AD106" s="91">
        <f>IFERROR(VLOOKUP($B106,'[1]ACT DEN8.1'!$H$3:$S$162,6,FALSE),0)</f>
        <v>0</v>
      </c>
      <c r="AE106" s="91">
        <f>IFERROR(VLOOKUP($B106,'[1]ACT DEN8.1'!$H$3:$S$162,7,FALSE),0)</f>
        <v>0</v>
      </c>
      <c r="AF106" s="91">
        <f>IFERROR(VLOOKUP($B106,'[1]ACT DEN8.1'!$H$3:$S$162,8,FALSE),0)</f>
        <v>0</v>
      </c>
      <c r="AG106" s="91">
        <f>IFERROR(VLOOKUP($B106,'[1]ACT DEN8.1'!$H$3:$S$162,9,FALSE),0)</f>
        <v>0</v>
      </c>
      <c r="AH106" s="91">
        <f>IFERROR(VLOOKUP($B106,'[1]ACT DEN8.1'!$H$3:$S$162,10,FALSE),0)</f>
        <v>0</v>
      </c>
      <c r="AI106" s="91">
        <f>IFERROR(VLOOKUP($B106,'[1]ACT DEN8.1'!$H$3:$S$162,11,FALSE),0)</f>
        <v>0</v>
      </c>
      <c r="AJ106" s="81"/>
      <c r="AK106" s="2"/>
      <c r="AL106" s="5">
        <f t="shared" si="85"/>
        <v>6</v>
      </c>
      <c r="AM106" s="91">
        <f>IFERROR(VLOOKUP($B106,'[1]ACT DEN8.1'!$AC$3:$AN$135,2,FALSE),0)</f>
        <v>0</v>
      </c>
      <c r="AN106" s="91">
        <f>IFERROR(VLOOKUP($B106,'[1]ACT DEN8.1'!$AC$3:$AN$135,3,FALSE),0)</f>
        <v>0</v>
      </c>
      <c r="AO106" s="91">
        <f>IFERROR(VLOOKUP($B106,'[1]ACT DEN8.1'!$AC$3:$AN$135,4,FALSE),0)</f>
        <v>0</v>
      </c>
      <c r="AP106" s="91">
        <f>IFERROR(VLOOKUP($B106,'[1]ACT DEN8.1'!$AC$3:$AN$135,5,FALSE),0)</f>
        <v>0</v>
      </c>
      <c r="AQ106" s="91">
        <f>IFERROR(VLOOKUP($B106,'[1]ACT DEN8.1'!$AC$3:$AN$135,6,FALSE),0)</f>
        <v>0</v>
      </c>
      <c r="AR106" s="91">
        <f>IFERROR(VLOOKUP($B106,'[1]ACT DEN8.1'!$AC$3:$AN$135,7,FALSE),0)</f>
        <v>0</v>
      </c>
      <c r="AS106" s="91">
        <f>IFERROR(VLOOKUP($B106,'[1]ACT DEN8.1'!$AC$3:$AN$135,8,FALSE),0)</f>
        <v>0</v>
      </c>
      <c r="AT106" s="91">
        <f>IFERROR(VLOOKUP($B106,'[1]ACT DEN8.1'!$AC$3:$AN$135,9,FALSE),0)</f>
        <v>0</v>
      </c>
      <c r="AU106" s="91">
        <f>IFERROR(VLOOKUP($B106,'[1]ACT DEN8.1'!$AC$3:$AN$135,10,FALSE),0)</f>
        <v>1</v>
      </c>
      <c r="AV106" s="91">
        <f>IFERROR(VLOOKUP($B106,'[1]ACT DEN8.1'!$AC$3:$AN$135,11,FALSE),0)</f>
        <v>0</v>
      </c>
      <c r="AW106" s="82"/>
      <c r="AX106" s="82"/>
      <c r="AY106" s="5">
        <f t="shared" si="86"/>
        <v>1</v>
      </c>
    </row>
    <row r="107" spans="1:51" s="58" customFormat="1" ht="15" thickBot="1" x14ac:dyDescent="0.25">
      <c r="A107" s="1" t="s">
        <v>133</v>
      </c>
      <c r="B107" s="165" t="s">
        <v>346</v>
      </c>
      <c r="C107" s="56"/>
      <c r="D107" s="83"/>
      <c r="E107" s="91">
        <f>IFERROR(VLOOKUP($B107,'[1]NUM8.1'!$H$3:$S$175,2,FALSE),0)</f>
        <v>5</v>
      </c>
      <c r="F107" s="91">
        <f>IFERROR(VLOOKUP($B107,'[1]NUM8.1'!$H$3:$S$175,3,FALSE),0)</f>
        <v>15</v>
      </c>
      <c r="G107" s="91">
        <f>IFERROR(VLOOKUP($B107,'[1]NUM8.1'!$H$3:$S$175,4,FALSE),0)</f>
        <v>10</v>
      </c>
      <c r="H107" s="91">
        <f>IFERROR(VLOOKUP($B107,'[1]NUM8.1'!$H$3:$S$175,5,FALSE),0)</f>
        <v>10</v>
      </c>
      <c r="I107" s="91">
        <f>IFERROR(VLOOKUP($B107,'[1]NUM8.1'!$H$3:$S$175,6,FALSE),0)</f>
        <v>12</v>
      </c>
      <c r="J107" s="91">
        <f>IFERROR(VLOOKUP($B107,'[1]NUM8.1'!$H$3:$S$175,7,FALSE),0)</f>
        <v>29</v>
      </c>
      <c r="K107" s="91">
        <f>IFERROR(VLOOKUP($B107,'[1]NUM8.1'!$H$3:$S$175,8,FALSE),0)</f>
        <v>24</v>
      </c>
      <c r="L107" s="91">
        <f>IFERROR(VLOOKUP($B107,'[1]NUM8.1'!$H$3:$S$175,9,FALSE),0)</f>
        <v>54</v>
      </c>
      <c r="M107" s="91">
        <f>IFERROR(VLOOKUP($B107,'[1]NUM8.1'!$H$3:$S$175,10,FALSE),0)</f>
        <v>7</v>
      </c>
      <c r="N107" s="91">
        <f>IFERROR(VLOOKUP($B107,'[1]NUM8.1'!$H$3:$S$175,11,FALSE),0)</f>
        <v>12</v>
      </c>
      <c r="O107" s="81"/>
      <c r="P107" s="81"/>
      <c r="Q107" s="5">
        <f t="shared" si="120"/>
        <v>178</v>
      </c>
      <c r="R107" s="3"/>
      <c r="S107" s="13">
        <f>IFERROR(VLOOKUP($B107,'[2]DEN8.1'!$H$3:$J$159,2,FALSE),0)</f>
        <v>24</v>
      </c>
      <c r="T107" s="43">
        <f t="shared" si="123"/>
        <v>24</v>
      </c>
      <c r="U107" s="13">
        <f>IFERROR(VLOOKUP($B107,'[1]DEN8.1'!$H$3:$J$175,2,FALSE),0)</f>
        <v>52</v>
      </c>
      <c r="V107" s="54">
        <f t="shared" si="121"/>
        <v>55</v>
      </c>
      <c r="W107" s="54">
        <f t="shared" si="122"/>
        <v>55</v>
      </c>
      <c r="X107" s="5"/>
      <c r="Y107" s="7"/>
      <c r="Z107" s="91">
        <f>IFERROR(VLOOKUP($B107,'[1]ACT DEN8.1'!$H$3:$S$162,2,FALSE),0)</f>
        <v>0</v>
      </c>
      <c r="AA107" s="91">
        <f>IFERROR(VLOOKUP($B107,'[1]ACT DEN8.1'!$H$3:$S$162,3,FALSE),0)</f>
        <v>0</v>
      </c>
      <c r="AB107" s="91">
        <f>IFERROR(VLOOKUP($B107,'[1]ACT DEN8.1'!$H$3:$S$162,4,FALSE),0)</f>
        <v>0</v>
      </c>
      <c r="AC107" s="91">
        <f>IFERROR(VLOOKUP($B107,'[1]ACT DEN8.1'!$H$3:$S$162,5,FALSE),0)</f>
        <v>0</v>
      </c>
      <c r="AD107" s="91">
        <f>IFERROR(VLOOKUP($B107,'[1]ACT DEN8.1'!$H$3:$S$162,6,FALSE),0)</f>
        <v>0</v>
      </c>
      <c r="AE107" s="91">
        <f>IFERROR(VLOOKUP($B107,'[1]ACT DEN8.1'!$H$3:$S$162,7,FALSE),0)</f>
        <v>0</v>
      </c>
      <c r="AF107" s="91">
        <f>IFERROR(VLOOKUP($B107,'[1]ACT DEN8.1'!$H$3:$S$162,8,FALSE),0)</f>
        <v>3</v>
      </c>
      <c r="AG107" s="91">
        <f>IFERROR(VLOOKUP($B107,'[1]ACT DEN8.1'!$H$3:$S$162,9,FALSE),0)</f>
        <v>0</v>
      </c>
      <c r="AH107" s="91">
        <f>IFERROR(VLOOKUP($B107,'[1]ACT DEN8.1'!$H$3:$S$162,10,FALSE),0)</f>
        <v>0</v>
      </c>
      <c r="AI107" s="91">
        <f>IFERROR(VLOOKUP($B107,'[1]ACT DEN8.1'!$H$3:$S$162,11,FALSE),0)</f>
        <v>3</v>
      </c>
      <c r="AJ107" s="81"/>
      <c r="AK107" s="2"/>
      <c r="AL107" s="5">
        <f t="shared" si="85"/>
        <v>6</v>
      </c>
      <c r="AM107" s="91">
        <f>IFERROR(VLOOKUP($B107,'[1]ACT DEN8.1'!$AC$3:$AN$135,2,FALSE),0)</f>
        <v>0</v>
      </c>
      <c r="AN107" s="91">
        <f>IFERROR(VLOOKUP($B107,'[1]ACT DEN8.1'!$AC$3:$AN$135,3,FALSE),0)</f>
        <v>0</v>
      </c>
      <c r="AO107" s="91">
        <f>IFERROR(VLOOKUP($B107,'[1]ACT DEN8.1'!$AC$3:$AN$135,4,FALSE),0)</f>
        <v>0</v>
      </c>
      <c r="AP107" s="91">
        <f>IFERROR(VLOOKUP($B107,'[1]ACT DEN8.1'!$AC$3:$AN$135,5,FALSE),0)</f>
        <v>0</v>
      </c>
      <c r="AQ107" s="91">
        <f>IFERROR(VLOOKUP($B107,'[1]ACT DEN8.1'!$AC$3:$AN$135,6,FALSE),0)</f>
        <v>0</v>
      </c>
      <c r="AR107" s="91">
        <f>IFERROR(VLOOKUP($B107,'[1]ACT DEN8.1'!$AC$3:$AN$135,7,FALSE),0)</f>
        <v>0</v>
      </c>
      <c r="AS107" s="91">
        <f>IFERROR(VLOOKUP($B107,'[1]ACT DEN8.1'!$AC$3:$AN$135,8,FALSE),0)</f>
        <v>0</v>
      </c>
      <c r="AT107" s="91">
        <f>IFERROR(VLOOKUP($B107,'[1]ACT DEN8.1'!$AC$3:$AN$135,9,FALSE),0)</f>
        <v>0</v>
      </c>
      <c r="AU107" s="91">
        <f>IFERROR(VLOOKUP($B107,'[1]ACT DEN8.1'!$AC$3:$AN$135,10,FALSE),0)</f>
        <v>1</v>
      </c>
      <c r="AV107" s="91">
        <f>IFERROR(VLOOKUP($B107,'[1]ACT DEN8.1'!$AC$3:$AN$135,11,FALSE),0)</f>
        <v>2</v>
      </c>
      <c r="AW107" s="82"/>
      <c r="AX107" s="82"/>
      <c r="AY107" s="5">
        <f t="shared" si="86"/>
        <v>3</v>
      </c>
    </row>
    <row r="108" spans="1:51" s="58" customFormat="1" ht="15" thickBot="1" x14ac:dyDescent="0.25">
      <c r="A108" s="1" t="s">
        <v>133</v>
      </c>
      <c r="B108" s="165" t="s">
        <v>396</v>
      </c>
      <c r="C108" s="56"/>
      <c r="D108" s="83"/>
      <c r="E108" s="91">
        <f>IFERROR(VLOOKUP($B108,'[1]NUM8.1'!$H$3:$S$175,2,FALSE),0)</f>
        <v>0</v>
      </c>
      <c r="F108" s="91">
        <f>IFERROR(VLOOKUP($B108,'[1]NUM8.1'!$H$3:$S$175,3,FALSE),0)</f>
        <v>0</v>
      </c>
      <c r="G108" s="91">
        <f>IFERROR(VLOOKUP($B108,'[1]NUM8.1'!$H$3:$S$175,4,FALSE),0)</f>
        <v>0</v>
      </c>
      <c r="H108" s="91">
        <f>IFERROR(VLOOKUP($B108,'[1]NUM8.1'!$H$3:$S$175,5,FALSE),0)</f>
        <v>0</v>
      </c>
      <c r="I108" s="91">
        <f>IFERROR(VLOOKUP($B108,'[1]NUM8.1'!$H$3:$S$175,6,FALSE),0)</f>
        <v>0</v>
      </c>
      <c r="J108" s="91">
        <f>IFERROR(VLOOKUP($B108,'[1]NUM8.1'!$H$3:$S$175,7,FALSE),0)</f>
        <v>0</v>
      </c>
      <c r="K108" s="91">
        <f>IFERROR(VLOOKUP($B108,'[1]NUM8.1'!$H$3:$S$175,8,FALSE),0)</f>
        <v>0</v>
      </c>
      <c r="L108" s="91">
        <f>IFERROR(VLOOKUP($B108,'[1]NUM8.1'!$H$3:$S$175,9,FALSE),0)</f>
        <v>0</v>
      </c>
      <c r="M108" s="91">
        <f>IFERROR(VLOOKUP($B108,'[1]NUM8.1'!$H$3:$S$175,10,FALSE),0)</f>
        <v>9</v>
      </c>
      <c r="N108" s="91">
        <f>IFERROR(VLOOKUP($B108,'[1]NUM8.1'!$H$3:$S$175,11,FALSE),0)</f>
        <v>31</v>
      </c>
      <c r="O108" s="81"/>
      <c r="P108" s="81"/>
      <c r="Q108" s="5">
        <f t="shared" si="120"/>
        <v>40</v>
      </c>
      <c r="R108" s="3"/>
      <c r="S108" s="13">
        <f>IFERROR(VLOOKUP($B108,'[2]DEN8.1'!$H$3:$J$159,2,FALSE),0)</f>
        <v>0</v>
      </c>
      <c r="T108" s="43">
        <f t="shared" ref="T108" si="125">+S108+(Z108+AA108+AB108+AC108)-(AM108+AN108+AO108+AP108)</f>
        <v>0</v>
      </c>
      <c r="U108" s="13">
        <f>IFERROR(VLOOKUP($B108,'[1]DEN8.1'!$H$3:$J$175,2,FALSE),0)</f>
        <v>0</v>
      </c>
      <c r="V108" s="54">
        <f t="shared" ref="V108" si="126">+U108+(AF108)-(AS108)</f>
        <v>0</v>
      </c>
      <c r="W108" s="54">
        <f t="shared" ref="W108" si="127">+U108+(AF108+AG108+AH108+AI108)-(AS108+AT108+AU108+AV108)</f>
        <v>2</v>
      </c>
      <c r="X108" s="5"/>
      <c r="Y108" s="7"/>
      <c r="Z108" s="91">
        <f>IFERROR(VLOOKUP($B108,'[1]ACT DEN8.1'!$H$3:$S$162,2,FALSE),0)</f>
        <v>0</v>
      </c>
      <c r="AA108" s="91">
        <f>IFERROR(VLOOKUP($B108,'[1]ACT DEN8.1'!$H$3:$S$162,3,FALSE),0)</f>
        <v>0</v>
      </c>
      <c r="AB108" s="91">
        <f>IFERROR(VLOOKUP($B108,'[1]ACT DEN8.1'!$H$3:$S$162,4,FALSE),0)</f>
        <v>0</v>
      </c>
      <c r="AC108" s="91">
        <f>IFERROR(VLOOKUP($B108,'[1]ACT DEN8.1'!$H$3:$S$162,5,FALSE),0)</f>
        <v>0</v>
      </c>
      <c r="AD108" s="91">
        <f>IFERROR(VLOOKUP($B108,'[1]ACT DEN8.1'!$H$3:$S$162,6,FALSE),0)</f>
        <v>0</v>
      </c>
      <c r="AE108" s="91">
        <f>IFERROR(VLOOKUP($B108,'[1]ACT DEN8.1'!$H$3:$S$162,7,FALSE),0)</f>
        <v>0</v>
      </c>
      <c r="AF108" s="91">
        <f>IFERROR(VLOOKUP($B108,'[1]ACT DEN8.1'!$H$3:$S$162,8,FALSE),0)</f>
        <v>0</v>
      </c>
      <c r="AG108" s="91">
        <f>IFERROR(VLOOKUP($B108,'[1]ACT DEN8.1'!$H$3:$S$162,9,FALSE),0)</f>
        <v>0</v>
      </c>
      <c r="AH108" s="91">
        <f>IFERROR(VLOOKUP($B108,'[1]ACT DEN8.1'!$H$3:$S$162,10,FALSE),0)</f>
        <v>0</v>
      </c>
      <c r="AI108" s="91">
        <f>IFERROR(VLOOKUP($B108,'[1]ACT DEN8.1'!$H$3:$S$162,11,FALSE),0)</f>
        <v>2</v>
      </c>
      <c r="AJ108" s="81"/>
      <c r="AK108" s="2"/>
      <c r="AL108" s="5">
        <f t="shared" si="85"/>
        <v>2</v>
      </c>
      <c r="AM108" s="91">
        <f>IFERROR(VLOOKUP($B108,'[1]ACT DEN8.1'!$AC$3:$AN$135,2,FALSE),0)</f>
        <v>0</v>
      </c>
      <c r="AN108" s="91">
        <f>IFERROR(VLOOKUP($B108,'[1]ACT DEN8.1'!$AC$3:$AN$135,3,FALSE),0)</f>
        <v>0</v>
      </c>
      <c r="AO108" s="91">
        <f>IFERROR(VLOOKUP($B108,'[1]ACT DEN8.1'!$AC$3:$AN$135,4,FALSE),0)</f>
        <v>0</v>
      </c>
      <c r="AP108" s="91">
        <f>IFERROR(VLOOKUP($B108,'[1]ACT DEN8.1'!$AC$3:$AN$135,5,FALSE),0)</f>
        <v>0</v>
      </c>
      <c r="AQ108" s="91">
        <f>IFERROR(VLOOKUP($B108,'[1]ACT DEN8.1'!$AC$3:$AN$135,6,FALSE),0)</f>
        <v>0</v>
      </c>
      <c r="AR108" s="91">
        <f>IFERROR(VLOOKUP($B108,'[1]ACT DEN8.1'!$AC$3:$AN$135,7,FALSE),0)</f>
        <v>0</v>
      </c>
      <c r="AS108" s="91">
        <f>IFERROR(VLOOKUP($B108,'[1]ACT DEN8.1'!$AC$3:$AN$135,8,FALSE),0)</f>
        <v>0</v>
      </c>
      <c r="AT108" s="91">
        <f>IFERROR(VLOOKUP($B108,'[1]ACT DEN8.1'!$AC$3:$AN$135,9,FALSE),0)</f>
        <v>0</v>
      </c>
      <c r="AU108" s="91">
        <f>IFERROR(VLOOKUP($B108,'[1]ACT DEN8.1'!$AC$3:$AN$135,10,FALSE),0)</f>
        <v>0</v>
      </c>
      <c r="AV108" s="91">
        <f>IFERROR(VLOOKUP($B108,'[1]ACT DEN8.1'!$AC$3:$AN$135,11,FALSE),0)</f>
        <v>0</v>
      </c>
      <c r="AW108" s="82"/>
      <c r="AX108" s="82"/>
      <c r="AY108" s="5"/>
    </row>
    <row r="109" spans="1:51" s="58" customFormat="1" ht="15" thickBot="1" x14ac:dyDescent="0.25">
      <c r="A109" s="333" t="s">
        <v>198</v>
      </c>
      <c r="B109" s="334"/>
      <c r="C109" s="250">
        <f>+D109/Metas!L92</f>
        <v>1.1687901194065404</v>
      </c>
      <c r="D109" s="15">
        <f>+Q109/R109</f>
        <v>0.14958759770263852</v>
      </c>
      <c r="E109" s="10">
        <f>SUM(E91:E108)</f>
        <v>239</v>
      </c>
      <c r="F109" s="10">
        <f t="shared" ref="F109:Q109" si="128">SUM(F91:F108)</f>
        <v>320</v>
      </c>
      <c r="G109" s="10">
        <f t="shared" si="128"/>
        <v>458</v>
      </c>
      <c r="H109" s="10">
        <f t="shared" si="128"/>
        <v>399</v>
      </c>
      <c r="I109" s="10">
        <f t="shared" si="128"/>
        <v>412</v>
      </c>
      <c r="J109" s="10">
        <f t="shared" si="128"/>
        <v>333</v>
      </c>
      <c r="K109" s="10">
        <f t="shared" si="128"/>
        <v>308</v>
      </c>
      <c r="L109" s="10">
        <f t="shared" si="128"/>
        <v>409</v>
      </c>
      <c r="M109" s="10">
        <f t="shared" si="128"/>
        <v>206</v>
      </c>
      <c r="N109" s="10">
        <f t="shared" ref="N109" si="129">SUM(N91:N108)</f>
        <v>380</v>
      </c>
      <c r="O109" s="10">
        <f t="shared" si="128"/>
        <v>0</v>
      </c>
      <c r="P109" s="10">
        <f t="shared" si="128"/>
        <v>0</v>
      </c>
      <c r="Q109" s="10">
        <f t="shared" si="128"/>
        <v>3464</v>
      </c>
      <c r="R109" s="11">
        <f>+Y109-W109</f>
        <v>23157</v>
      </c>
      <c r="S109" s="10">
        <f>SUM(S91:S108)</f>
        <v>2012</v>
      </c>
      <c r="T109" s="10">
        <f t="shared" ref="T109:AY109" si="130">SUM(T91:T108)</f>
        <v>2122</v>
      </c>
      <c r="U109" s="10">
        <f>SUM(U91:U108)</f>
        <v>2213</v>
      </c>
      <c r="V109" s="10">
        <f t="shared" si="130"/>
        <v>2247</v>
      </c>
      <c r="W109" s="10">
        <f t="shared" si="130"/>
        <v>2314</v>
      </c>
      <c r="X109" s="10">
        <f t="shared" si="130"/>
        <v>0</v>
      </c>
      <c r="Y109" s="10">
        <v>25471</v>
      </c>
      <c r="Z109" s="10">
        <f t="shared" si="130"/>
        <v>18</v>
      </c>
      <c r="AA109" s="10">
        <f t="shared" si="130"/>
        <v>33</v>
      </c>
      <c r="AB109" s="10">
        <f t="shared" si="130"/>
        <v>42</v>
      </c>
      <c r="AC109" s="10">
        <f t="shared" si="130"/>
        <v>22</v>
      </c>
      <c r="AD109" s="10">
        <f t="shared" si="130"/>
        <v>28</v>
      </c>
      <c r="AE109" s="10">
        <f t="shared" si="130"/>
        <v>35</v>
      </c>
      <c r="AF109" s="10">
        <f t="shared" si="130"/>
        <v>39</v>
      </c>
      <c r="AG109" s="10">
        <f t="shared" si="130"/>
        <v>26</v>
      </c>
      <c r="AH109" s="10">
        <f t="shared" si="130"/>
        <v>9</v>
      </c>
      <c r="AI109" s="10">
        <f t="shared" ref="AI109" si="131">SUM(AI91:AI108)</f>
        <v>40</v>
      </c>
      <c r="AJ109" s="10">
        <f t="shared" si="130"/>
        <v>0</v>
      </c>
      <c r="AK109" s="10">
        <f t="shared" si="130"/>
        <v>0</v>
      </c>
      <c r="AL109" s="10">
        <f t="shared" si="130"/>
        <v>292</v>
      </c>
      <c r="AM109" s="10">
        <f t="shared" si="130"/>
        <v>1</v>
      </c>
      <c r="AN109" s="10">
        <f t="shared" si="130"/>
        <v>0</v>
      </c>
      <c r="AO109" s="10">
        <f>SUM(AO91:AO108)</f>
        <v>3</v>
      </c>
      <c r="AP109" s="10">
        <f t="shared" si="130"/>
        <v>1</v>
      </c>
      <c r="AQ109" s="10">
        <f t="shared" si="130"/>
        <v>0</v>
      </c>
      <c r="AR109" s="10">
        <f t="shared" si="130"/>
        <v>12</v>
      </c>
      <c r="AS109" s="10">
        <f t="shared" si="130"/>
        <v>5</v>
      </c>
      <c r="AT109" s="10">
        <f t="shared" si="130"/>
        <v>2</v>
      </c>
      <c r="AU109" s="10">
        <f t="shared" si="130"/>
        <v>4</v>
      </c>
      <c r="AV109" s="10">
        <f t="shared" ref="AV109" si="132">SUM(AV91:AV108)</f>
        <v>2</v>
      </c>
      <c r="AW109" s="10">
        <f t="shared" si="130"/>
        <v>0</v>
      </c>
      <c r="AX109" s="10">
        <f t="shared" si="130"/>
        <v>0</v>
      </c>
      <c r="AY109" s="10">
        <f t="shared" si="130"/>
        <v>30</v>
      </c>
    </row>
    <row r="110" spans="1:51" s="58" customFormat="1" ht="15" thickBot="1" x14ac:dyDescent="0.25">
      <c r="A110" s="1" t="s">
        <v>146</v>
      </c>
      <c r="B110" s="165" t="s">
        <v>134</v>
      </c>
      <c r="C110" s="56"/>
      <c r="D110" s="83"/>
      <c r="E110" s="91">
        <f>IFERROR(VLOOKUP($B110,'[1]NUM8.1'!$H$3:$S$175,2,FALSE),0)</f>
        <v>0</v>
      </c>
      <c r="F110" s="91">
        <f>IFERROR(VLOOKUP($B110,'[1]NUM8.1'!$H$3:$S$175,3,FALSE),0)</f>
        <v>0</v>
      </c>
      <c r="G110" s="91">
        <f>IFERROR(VLOOKUP($B110,'[1]NUM8.1'!$H$3:$S$175,4,FALSE),0)</f>
        <v>1</v>
      </c>
      <c r="H110" s="91">
        <f>IFERROR(VLOOKUP($B110,'[1]NUM8.1'!$H$3:$S$175,5,FALSE),0)</f>
        <v>0</v>
      </c>
      <c r="I110" s="91">
        <f>IFERROR(VLOOKUP($B110,'[1]NUM8.1'!$H$3:$S$175,6,FALSE),0)</f>
        <v>0</v>
      </c>
      <c r="J110" s="91">
        <f>IFERROR(VLOOKUP($B110,'[1]NUM8.1'!$H$3:$S$175,7,FALSE),0)</f>
        <v>4</v>
      </c>
      <c r="K110" s="91">
        <f>IFERROR(VLOOKUP($B110,'[1]NUM8.1'!$H$3:$S$175,8,FALSE),0)</f>
        <v>3</v>
      </c>
      <c r="L110" s="91">
        <f>IFERROR(VLOOKUP($B110,'[1]NUM8.1'!$H$3:$S$175,9,FALSE),0)</f>
        <v>2</v>
      </c>
      <c r="M110" s="91">
        <f>IFERROR(VLOOKUP($B110,'[1]NUM8.1'!$H$3:$S$175,10,FALSE),0)</f>
        <v>0</v>
      </c>
      <c r="N110" s="91">
        <f>IFERROR(VLOOKUP($B110,'[1]NUM8.1'!$H$3:$S$175,11,FALSE),0)</f>
        <v>0</v>
      </c>
      <c r="O110" s="81"/>
      <c r="P110" s="81"/>
      <c r="Q110" s="5">
        <f t="shared" ref="Q110:Q121" si="133">SUM(E110:P110)</f>
        <v>10</v>
      </c>
      <c r="R110" s="3"/>
      <c r="S110" s="13">
        <f>IFERROR(VLOOKUP($B110,'[2]DEN8.1'!$H$3:$J$159,2,FALSE),0)</f>
        <v>4</v>
      </c>
      <c r="T110" s="43">
        <f t="shared" ref="T110:T121" si="134">+S110+(Z110+AA110+AB110+AC110)-(AM110+AN110+AO110+AP110)</f>
        <v>4</v>
      </c>
      <c r="U110" s="13">
        <f>IFERROR(VLOOKUP($B110,'[1]DEN8.1'!$H$3:$J$175,2,FALSE),0)</f>
        <v>4</v>
      </c>
      <c r="V110" s="54">
        <f t="shared" ref="V110:V121" si="135">+U110+(AF110)-(AS110)</f>
        <v>4</v>
      </c>
      <c r="W110" s="54">
        <f t="shared" ref="W110:W121" si="136">+U110+(AF110+AG110+AH110+AI110)-(AS110+AT110+AU110+AV110)</f>
        <v>4</v>
      </c>
      <c r="X110" s="5"/>
      <c r="Y110" s="7"/>
      <c r="Z110" s="91">
        <f>IFERROR(VLOOKUP($B110,'[1]ACT DEN8.1'!$H$3:$S$162,2,FALSE),0)</f>
        <v>0</v>
      </c>
      <c r="AA110" s="91">
        <f>IFERROR(VLOOKUP($B110,'[1]ACT DEN8.1'!$H$3:$S$162,3,FALSE),0)</f>
        <v>0</v>
      </c>
      <c r="AB110" s="91">
        <f>IFERROR(VLOOKUP($B110,'[1]ACT DEN8.1'!$H$3:$S$162,4,FALSE),0)</f>
        <v>0</v>
      </c>
      <c r="AC110" s="91">
        <f>IFERROR(VLOOKUP($B110,'[1]ACT DEN8.1'!$H$3:$S$162,5,FALSE),0)</f>
        <v>0</v>
      </c>
      <c r="AD110" s="91">
        <f>IFERROR(VLOOKUP($B110,'[1]ACT DEN8.1'!$H$3:$S$162,6,FALSE),0)</f>
        <v>0</v>
      </c>
      <c r="AE110" s="91">
        <f>IFERROR(VLOOKUP($B110,'[1]ACT DEN8.1'!$H$3:$S$162,7,FALSE),0)</f>
        <v>0</v>
      </c>
      <c r="AF110" s="91">
        <f>IFERROR(VLOOKUP($B110,'[1]ACT DEN8.1'!$H$3:$S$162,8,FALSE),0)</f>
        <v>0</v>
      </c>
      <c r="AG110" s="91">
        <f>IFERROR(VLOOKUP($B110,'[1]ACT DEN8.1'!$H$3:$S$162,9,FALSE),0)</f>
        <v>0</v>
      </c>
      <c r="AH110" s="91">
        <f>IFERROR(VLOOKUP($B110,'[1]ACT DEN8.1'!$H$3:$S$162,10,FALSE),0)</f>
        <v>0</v>
      </c>
      <c r="AI110" s="91">
        <f>IFERROR(VLOOKUP($B110,'[1]ACT DEN8.1'!$H$3:$S$162,11,FALSE),0)</f>
        <v>0</v>
      </c>
      <c r="AJ110" s="81"/>
      <c r="AK110" s="2"/>
      <c r="AL110" s="5">
        <f t="shared" si="85"/>
        <v>0</v>
      </c>
      <c r="AM110" s="91">
        <f>IFERROR(VLOOKUP($B110,'[1]ACT DEN8.1'!$AC$3:$AN$135,2,FALSE),0)</f>
        <v>0</v>
      </c>
      <c r="AN110" s="91">
        <f>IFERROR(VLOOKUP($B110,'[1]ACT DEN8.1'!$AC$3:$AN$135,3,FALSE),0)</f>
        <v>0</v>
      </c>
      <c r="AO110" s="91">
        <f>IFERROR(VLOOKUP($B110,'[1]ACT DEN8.1'!$AC$3:$AN$135,4,FALSE),0)</f>
        <v>0</v>
      </c>
      <c r="AP110" s="91">
        <f>IFERROR(VLOOKUP($B110,'[1]ACT DEN8.1'!$AC$3:$AN$135,5,FALSE),0)</f>
        <v>0</v>
      </c>
      <c r="AQ110" s="91">
        <f>IFERROR(VLOOKUP($B110,'[1]ACT DEN8.1'!$AC$3:$AN$135,6,FALSE),0)</f>
        <v>0</v>
      </c>
      <c r="AR110" s="91">
        <f>IFERROR(VLOOKUP($B110,'[1]ACT DEN8.1'!$AC$3:$AN$135,7,FALSE),0)</f>
        <v>0</v>
      </c>
      <c r="AS110" s="91">
        <f>IFERROR(VLOOKUP($B110,'[1]ACT DEN8.1'!$AC$3:$AN$135,8,FALSE),0)</f>
        <v>0</v>
      </c>
      <c r="AT110" s="91">
        <f>IFERROR(VLOOKUP($B110,'[1]ACT DEN8.1'!$AC$3:$AN$135,9,FALSE),0)</f>
        <v>0</v>
      </c>
      <c r="AU110" s="91">
        <f>IFERROR(VLOOKUP($B110,'[1]ACT DEN8.1'!$AC$3:$AN$135,10,FALSE),0)</f>
        <v>0</v>
      </c>
      <c r="AV110" s="91">
        <f>IFERROR(VLOOKUP($B110,'[1]ACT DEN8.1'!$AC$3:$AN$135,11,FALSE),0)</f>
        <v>0</v>
      </c>
      <c r="AW110" s="81"/>
      <c r="AX110" s="81"/>
      <c r="AY110" s="5">
        <f t="shared" si="86"/>
        <v>0</v>
      </c>
    </row>
    <row r="111" spans="1:51" s="58" customFormat="1" ht="15" thickBot="1" x14ac:dyDescent="0.25">
      <c r="A111" s="1" t="s">
        <v>146</v>
      </c>
      <c r="B111" s="165" t="s">
        <v>135</v>
      </c>
      <c r="C111" s="56"/>
      <c r="D111" s="83"/>
      <c r="E111" s="91">
        <f>IFERROR(VLOOKUP($B111,'[1]NUM8.1'!$H$3:$S$175,2,FALSE),0)</f>
        <v>6</v>
      </c>
      <c r="F111" s="91">
        <f>IFERROR(VLOOKUP($B111,'[1]NUM8.1'!$H$3:$S$175,3,FALSE),0)</f>
        <v>0</v>
      </c>
      <c r="G111" s="91">
        <f>IFERROR(VLOOKUP($B111,'[1]NUM8.1'!$H$3:$S$175,4,FALSE),0)</f>
        <v>1</v>
      </c>
      <c r="H111" s="91">
        <f>IFERROR(VLOOKUP($B111,'[1]NUM8.1'!$H$3:$S$175,5,FALSE),0)</f>
        <v>6</v>
      </c>
      <c r="I111" s="91">
        <f>IFERROR(VLOOKUP($B111,'[1]NUM8.1'!$H$3:$S$175,6,FALSE),0)</f>
        <v>5</v>
      </c>
      <c r="J111" s="91">
        <f>IFERROR(VLOOKUP($B111,'[1]NUM8.1'!$H$3:$S$175,7,FALSE),0)</f>
        <v>9</v>
      </c>
      <c r="K111" s="91">
        <f>IFERROR(VLOOKUP($B111,'[1]NUM8.1'!$H$3:$S$175,8,FALSE),0)</f>
        <v>1</v>
      </c>
      <c r="L111" s="91">
        <f>IFERROR(VLOOKUP($B111,'[1]NUM8.1'!$H$3:$S$175,9,FALSE),0)</f>
        <v>0</v>
      </c>
      <c r="M111" s="91">
        <f>IFERROR(VLOOKUP($B111,'[1]NUM8.1'!$H$3:$S$175,10,FALSE),0)</f>
        <v>4</v>
      </c>
      <c r="N111" s="91">
        <f>IFERROR(VLOOKUP($B111,'[1]NUM8.1'!$H$3:$S$175,11,FALSE),0)</f>
        <v>7</v>
      </c>
      <c r="O111" s="81"/>
      <c r="P111" s="81"/>
      <c r="Q111" s="5">
        <f t="shared" si="133"/>
        <v>39</v>
      </c>
      <c r="R111" s="3"/>
      <c r="S111" s="13">
        <f>IFERROR(VLOOKUP($B111,'[2]DEN8.1'!$H$3:$J$159,2,FALSE),0)</f>
        <v>27</v>
      </c>
      <c r="T111" s="43">
        <f t="shared" si="134"/>
        <v>27</v>
      </c>
      <c r="U111" s="13">
        <f>IFERROR(VLOOKUP($B111,'[1]DEN8.1'!$H$3:$J$175,2,FALSE),0)</f>
        <v>26</v>
      </c>
      <c r="V111" s="54">
        <f t="shared" si="135"/>
        <v>26</v>
      </c>
      <c r="W111" s="54">
        <f t="shared" si="136"/>
        <v>27</v>
      </c>
      <c r="X111" s="5"/>
      <c r="Y111" s="7"/>
      <c r="Z111" s="91">
        <f>IFERROR(VLOOKUP($B111,'[1]ACT DEN8.1'!$H$3:$S$162,2,FALSE),0)</f>
        <v>0</v>
      </c>
      <c r="AA111" s="91">
        <f>IFERROR(VLOOKUP($B111,'[1]ACT DEN8.1'!$H$3:$S$162,3,FALSE),0)</f>
        <v>0</v>
      </c>
      <c r="AB111" s="91">
        <f>IFERROR(VLOOKUP($B111,'[1]ACT DEN8.1'!$H$3:$S$162,4,FALSE),0)</f>
        <v>0</v>
      </c>
      <c r="AC111" s="91">
        <f>IFERROR(VLOOKUP($B111,'[1]ACT DEN8.1'!$H$3:$S$162,5,FALSE),0)</f>
        <v>0</v>
      </c>
      <c r="AD111" s="91">
        <f>IFERROR(VLOOKUP($B111,'[1]ACT DEN8.1'!$H$3:$S$162,6,FALSE),0)</f>
        <v>0</v>
      </c>
      <c r="AE111" s="91">
        <f>IFERROR(VLOOKUP($B111,'[1]ACT DEN8.1'!$H$3:$S$162,7,FALSE),0)</f>
        <v>0</v>
      </c>
      <c r="AF111" s="91">
        <f>IFERROR(VLOOKUP($B111,'[1]ACT DEN8.1'!$H$3:$S$162,8,FALSE),0)</f>
        <v>0</v>
      </c>
      <c r="AG111" s="91">
        <f>IFERROR(VLOOKUP($B111,'[1]ACT DEN8.1'!$H$3:$S$162,9,FALSE),0)</f>
        <v>0</v>
      </c>
      <c r="AH111" s="91">
        <f>IFERROR(VLOOKUP($B111,'[1]ACT DEN8.1'!$H$3:$S$162,10,FALSE),0)</f>
        <v>1</v>
      </c>
      <c r="AI111" s="91">
        <f>IFERROR(VLOOKUP($B111,'[1]ACT DEN8.1'!$H$3:$S$162,11,FALSE),0)</f>
        <v>0</v>
      </c>
      <c r="AJ111" s="81"/>
      <c r="AK111" s="2"/>
      <c r="AL111" s="5">
        <f t="shared" si="85"/>
        <v>1</v>
      </c>
      <c r="AM111" s="91">
        <f>IFERROR(VLOOKUP($B111,'[1]ACT DEN8.1'!$AC$3:$AN$135,2,FALSE),0)</f>
        <v>0</v>
      </c>
      <c r="AN111" s="91">
        <f>IFERROR(VLOOKUP($B111,'[1]ACT DEN8.1'!$AC$3:$AN$135,3,FALSE),0)</f>
        <v>0</v>
      </c>
      <c r="AO111" s="91">
        <f>IFERROR(VLOOKUP($B111,'[1]ACT DEN8.1'!$AC$3:$AN$135,4,FALSE),0)</f>
        <v>0</v>
      </c>
      <c r="AP111" s="91">
        <f>IFERROR(VLOOKUP($B111,'[1]ACT DEN8.1'!$AC$3:$AN$135,5,FALSE),0)</f>
        <v>0</v>
      </c>
      <c r="AQ111" s="91">
        <f>IFERROR(VLOOKUP($B111,'[1]ACT DEN8.1'!$AC$3:$AN$135,6,FALSE),0)</f>
        <v>0</v>
      </c>
      <c r="AR111" s="91">
        <f>IFERROR(VLOOKUP($B111,'[1]ACT DEN8.1'!$AC$3:$AN$135,7,FALSE),0)</f>
        <v>0</v>
      </c>
      <c r="AS111" s="91">
        <f>IFERROR(VLOOKUP($B111,'[1]ACT DEN8.1'!$AC$3:$AN$135,8,FALSE),0)</f>
        <v>0</v>
      </c>
      <c r="AT111" s="91">
        <f>IFERROR(VLOOKUP($B111,'[1]ACT DEN8.1'!$AC$3:$AN$135,9,FALSE),0)</f>
        <v>0</v>
      </c>
      <c r="AU111" s="91">
        <f>IFERROR(VLOOKUP($B111,'[1]ACT DEN8.1'!$AC$3:$AN$135,10,FALSE),0)</f>
        <v>0</v>
      </c>
      <c r="AV111" s="91">
        <f>IFERROR(VLOOKUP($B111,'[1]ACT DEN8.1'!$AC$3:$AN$135,11,FALSE),0)</f>
        <v>0</v>
      </c>
      <c r="AW111" s="81"/>
      <c r="AX111" s="81"/>
      <c r="AY111" s="5">
        <f t="shared" si="86"/>
        <v>0</v>
      </c>
    </row>
    <row r="112" spans="1:51" s="58" customFormat="1" ht="15" thickBot="1" x14ac:dyDescent="0.25">
      <c r="A112" s="1" t="s">
        <v>146</v>
      </c>
      <c r="B112" s="165" t="s">
        <v>136</v>
      </c>
      <c r="C112" s="56"/>
      <c r="D112" s="83"/>
      <c r="E112" s="91">
        <f>IFERROR(VLOOKUP($B112,'[1]NUM8.1'!$H$3:$S$175,2,FALSE),0)</f>
        <v>0</v>
      </c>
      <c r="F112" s="91">
        <f>IFERROR(VLOOKUP($B112,'[1]NUM8.1'!$H$3:$S$175,3,FALSE),0)</f>
        <v>1</v>
      </c>
      <c r="G112" s="91">
        <f>IFERROR(VLOOKUP($B112,'[1]NUM8.1'!$H$3:$S$175,4,FALSE),0)</f>
        <v>2</v>
      </c>
      <c r="H112" s="91">
        <f>IFERROR(VLOOKUP($B112,'[1]NUM8.1'!$H$3:$S$175,5,FALSE),0)</f>
        <v>0</v>
      </c>
      <c r="I112" s="91">
        <f>IFERROR(VLOOKUP($B112,'[1]NUM8.1'!$H$3:$S$175,6,FALSE),0)</f>
        <v>1</v>
      </c>
      <c r="J112" s="91">
        <f>IFERROR(VLOOKUP($B112,'[1]NUM8.1'!$H$3:$S$175,7,FALSE),0)</f>
        <v>7</v>
      </c>
      <c r="K112" s="91">
        <f>IFERROR(VLOOKUP($B112,'[1]NUM8.1'!$H$3:$S$175,8,FALSE),0)</f>
        <v>0</v>
      </c>
      <c r="L112" s="91">
        <f>IFERROR(VLOOKUP($B112,'[1]NUM8.1'!$H$3:$S$175,9,FALSE),0)</f>
        <v>4</v>
      </c>
      <c r="M112" s="91">
        <f>IFERROR(VLOOKUP($B112,'[1]NUM8.1'!$H$3:$S$175,10,FALSE),0)</f>
        <v>6</v>
      </c>
      <c r="N112" s="91">
        <f>IFERROR(VLOOKUP($B112,'[1]NUM8.1'!$H$3:$S$175,11,FALSE),0)</f>
        <v>0</v>
      </c>
      <c r="O112" s="81"/>
      <c r="P112" s="81"/>
      <c r="Q112" s="5">
        <f t="shared" si="133"/>
        <v>21</v>
      </c>
      <c r="R112" s="3"/>
      <c r="S112" s="13">
        <f>IFERROR(VLOOKUP($B112,'[2]DEN8.1'!$H$3:$J$159,2,FALSE),0)</f>
        <v>17</v>
      </c>
      <c r="T112" s="43">
        <f t="shared" si="134"/>
        <v>18</v>
      </c>
      <c r="U112" s="13">
        <f>IFERROR(VLOOKUP($B112,'[1]DEN8.1'!$H$3:$J$175,2,FALSE),0)</f>
        <v>16</v>
      </c>
      <c r="V112" s="54">
        <f t="shared" si="135"/>
        <v>16</v>
      </c>
      <c r="W112" s="54">
        <f t="shared" si="136"/>
        <v>16</v>
      </c>
      <c r="X112" s="5"/>
      <c r="Y112" s="7"/>
      <c r="Z112" s="91">
        <f>IFERROR(VLOOKUP($B112,'[1]ACT DEN8.1'!$H$3:$S$162,2,FALSE),0)</f>
        <v>0</v>
      </c>
      <c r="AA112" s="91">
        <f>IFERROR(VLOOKUP($B112,'[1]ACT DEN8.1'!$H$3:$S$162,3,FALSE),0)</f>
        <v>1</v>
      </c>
      <c r="AB112" s="91">
        <f>IFERROR(VLOOKUP($B112,'[1]ACT DEN8.1'!$H$3:$S$162,4,FALSE),0)</f>
        <v>0</v>
      </c>
      <c r="AC112" s="91">
        <f>IFERROR(VLOOKUP($B112,'[1]ACT DEN8.1'!$H$3:$S$162,5,FALSE),0)</f>
        <v>1</v>
      </c>
      <c r="AD112" s="91">
        <f>IFERROR(VLOOKUP($B112,'[1]ACT DEN8.1'!$H$3:$S$162,6,FALSE),0)</f>
        <v>1</v>
      </c>
      <c r="AE112" s="91">
        <f>IFERROR(VLOOKUP($B112,'[1]ACT DEN8.1'!$H$3:$S$162,7,FALSE),0)</f>
        <v>0</v>
      </c>
      <c r="AF112" s="91">
        <f>IFERROR(VLOOKUP($B112,'[1]ACT DEN8.1'!$H$3:$S$162,8,FALSE),0)</f>
        <v>0</v>
      </c>
      <c r="AG112" s="91">
        <f>IFERROR(VLOOKUP($B112,'[1]ACT DEN8.1'!$H$3:$S$162,9,FALSE),0)</f>
        <v>0</v>
      </c>
      <c r="AH112" s="91">
        <f>IFERROR(VLOOKUP($B112,'[1]ACT DEN8.1'!$H$3:$S$162,10,FALSE),0)</f>
        <v>0</v>
      </c>
      <c r="AI112" s="91">
        <f>IFERROR(VLOOKUP($B112,'[1]ACT DEN8.1'!$H$3:$S$162,11,FALSE),0)</f>
        <v>0</v>
      </c>
      <c r="AJ112" s="81"/>
      <c r="AK112" s="2"/>
      <c r="AL112" s="5">
        <f t="shared" si="85"/>
        <v>3</v>
      </c>
      <c r="AM112" s="91">
        <f>IFERROR(VLOOKUP($B112,'[1]ACT DEN8.1'!$AC$3:$AN$135,2,FALSE),0)</f>
        <v>1</v>
      </c>
      <c r="AN112" s="91">
        <f>IFERROR(VLOOKUP($B112,'[1]ACT DEN8.1'!$AC$3:$AN$135,3,FALSE),0)</f>
        <v>0</v>
      </c>
      <c r="AO112" s="91">
        <f>IFERROR(VLOOKUP($B112,'[1]ACT DEN8.1'!$AC$3:$AN$135,4,FALSE),0)</f>
        <v>0</v>
      </c>
      <c r="AP112" s="91">
        <f>IFERROR(VLOOKUP($B112,'[1]ACT DEN8.1'!$AC$3:$AN$135,5,FALSE),0)</f>
        <v>0</v>
      </c>
      <c r="AQ112" s="91">
        <f>IFERROR(VLOOKUP($B112,'[1]ACT DEN8.1'!$AC$3:$AN$135,6,FALSE),0)</f>
        <v>0</v>
      </c>
      <c r="AR112" s="91">
        <f>IFERROR(VLOOKUP($B112,'[1]ACT DEN8.1'!$AC$3:$AN$135,7,FALSE),0)</f>
        <v>0</v>
      </c>
      <c r="AS112" s="91">
        <f>IFERROR(VLOOKUP($B112,'[1]ACT DEN8.1'!$AC$3:$AN$135,8,FALSE),0)</f>
        <v>0</v>
      </c>
      <c r="AT112" s="91">
        <f>IFERROR(VLOOKUP($B112,'[1]ACT DEN8.1'!$AC$3:$AN$135,9,FALSE),0)</f>
        <v>0</v>
      </c>
      <c r="AU112" s="91">
        <f>IFERROR(VLOOKUP($B112,'[1]ACT DEN8.1'!$AC$3:$AN$135,10,FALSE),0)</f>
        <v>0</v>
      </c>
      <c r="AV112" s="91">
        <f>IFERROR(VLOOKUP($B112,'[1]ACT DEN8.1'!$AC$3:$AN$135,11,FALSE),0)</f>
        <v>0</v>
      </c>
      <c r="AW112" s="81"/>
      <c r="AX112" s="81"/>
      <c r="AY112" s="5">
        <f t="shared" si="86"/>
        <v>1</v>
      </c>
    </row>
    <row r="113" spans="1:51" s="58" customFormat="1" ht="15" thickBot="1" x14ac:dyDescent="0.25">
      <c r="A113" s="1" t="s">
        <v>146</v>
      </c>
      <c r="B113" s="165" t="s">
        <v>137</v>
      </c>
      <c r="C113" s="56"/>
      <c r="D113" s="83"/>
      <c r="E113" s="91">
        <f>IFERROR(VLOOKUP($B113,'[1]NUM8.1'!$H$3:$S$175,2,FALSE),0)</f>
        <v>1</v>
      </c>
      <c r="F113" s="91">
        <f>IFERROR(VLOOKUP($B113,'[1]NUM8.1'!$H$3:$S$175,3,FALSE),0)</f>
        <v>0</v>
      </c>
      <c r="G113" s="91">
        <f>IFERROR(VLOOKUP($B113,'[1]NUM8.1'!$H$3:$S$175,4,FALSE),0)</f>
        <v>0</v>
      </c>
      <c r="H113" s="91">
        <f>IFERROR(VLOOKUP($B113,'[1]NUM8.1'!$H$3:$S$175,5,FALSE),0)</f>
        <v>0</v>
      </c>
      <c r="I113" s="91">
        <f>IFERROR(VLOOKUP($B113,'[1]NUM8.1'!$H$3:$S$175,6,FALSE),0)</f>
        <v>1</v>
      </c>
      <c r="J113" s="91">
        <f>IFERROR(VLOOKUP($B113,'[1]NUM8.1'!$H$3:$S$175,7,FALSE),0)</f>
        <v>6</v>
      </c>
      <c r="K113" s="91">
        <f>IFERROR(VLOOKUP($B113,'[1]NUM8.1'!$H$3:$S$175,8,FALSE),0)</f>
        <v>1</v>
      </c>
      <c r="L113" s="91">
        <f>IFERROR(VLOOKUP($B113,'[1]NUM8.1'!$H$3:$S$175,9,FALSE),0)</f>
        <v>0</v>
      </c>
      <c r="M113" s="91">
        <f>IFERROR(VLOOKUP($B113,'[1]NUM8.1'!$H$3:$S$175,10,FALSE),0)</f>
        <v>0</v>
      </c>
      <c r="N113" s="91">
        <f>IFERROR(VLOOKUP($B113,'[1]NUM8.1'!$H$3:$S$175,11,FALSE),0)</f>
        <v>3</v>
      </c>
      <c r="O113" s="81"/>
      <c r="P113" s="81"/>
      <c r="Q113" s="5">
        <f t="shared" si="133"/>
        <v>12</v>
      </c>
      <c r="R113" s="3"/>
      <c r="S113" s="13">
        <f>IFERROR(VLOOKUP($B113,'[2]DEN8.1'!$H$3:$J$159,2,FALSE),0)</f>
        <v>12</v>
      </c>
      <c r="T113" s="43">
        <f t="shared" si="134"/>
        <v>12</v>
      </c>
      <c r="U113" s="13">
        <f>IFERROR(VLOOKUP($B113,'[1]DEN8.1'!$H$3:$J$175,2,FALSE),0)</f>
        <v>12</v>
      </c>
      <c r="V113" s="54">
        <f t="shared" si="135"/>
        <v>12</v>
      </c>
      <c r="W113" s="54">
        <f t="shared" si="136"/>
        <v>12</v>
      </c>
      <c r="X113" s="5"/>
      <c r="Y113" s="7"/>
      <c r="Z113" s="91">
        <f>IFERROR(VLOOKUP($B113,'[1]ACT DEN8.1'!$H$3:$S$162,2,FALSE),0)</f>
        <v>0</v>
      </c>
      <c r="AA113" s="91">
        <f>IFERROR(VLOOKUP($B113,'[1]ACT DEN8.1'!$H$3:$S$162,3,FALSE),0)</f>
        <v>0</v>
      </c>
      <c r="AB113" s="91">
        <f>IFERROR(VLOOKUP($B113,'[1]ACT DEN8.1'!$H$3:$S$162,4,FALSE),0)</f>
        <v>0</v>
      </c>
      <c r="AC113" s="91">
        <f>IFERROR(VLOOKUP($B113,'[1]ACT DEN8.1'!$H$3:$S$162,5,FALSE),0)</f>
        <v>0</v>
      </c>
      <c r="AD113" s="91">
        <f>IFERROR(VLOOKUP($B113,'[1]ACT DEN8.1'!$H$3:$S$162,6,FALSE),0)</f>
        <v>0</v>
      </c>
      <c r="AE113" s="91">
        <f>IFERROR(VLOOKUP($B113,'[1]ACT DEN8.1'!$H$3:$S$162,7,FALSE),0)</f>
        <v>0</v>
      </c>
      <c r="AF113" s="91">
        <f>IFERROR(VLOOKUP($B113,'[1]ACT DEN8.1'!$H$3:$S$162,8,FALSE),0)</f>
        <v>0</v>
      </c>
      <c r="AG113" s="91">
        <f>IFERROR(VLOOKUP($B113,'[1]ACT DEN8.1'!$H$3:$S$162,9,FALSE),0)</f>
        <v>0</v>
      </c>
      <c r="AH113" s="91">
        <f>IFERROR(VLOOKUP($B113,'[1]ACT DEN8.1'!$H$3:$S$162,10,FALSE),0)</f>
        <v>0</v>
      </c>
      <c r="AI113" s="91">
        <f>IFERROR(VLOOKUP($B113,'[1]ACT DEN8.1'!$H$3:$S$162,11,FALSE),0)</f>
        <v>0</v>
      </c>
      <c r="AJ113" s="81"/>
      <c r="AK113" s="2"/>
      <c r="AL113" s="5">
        <f t="shared" si="85"/>
        <v>0</v>
      </c>
      <c r="AM113" s="91">
        <f>IFERROR(VLOOKUP($B113,'[1]ACT DEN8.1'!$AC$3:$AN$135,2,FALSE),0)</f>
        <v>0</v>
      </c>
      <c r="AN113" s="91">
        <f>IFERROR(VLOOKUP($B113,'[1]ACT DEN8.1'!$AC$3:$AN$135,3,FALSE),0)</f>
        <v>0</v>
      </c>
      <c r="AO113" s="91">
        <f>IFERROR(VLOOKUP($B113,'[1]ACT DEN8.1'!$AC$3:$AN$135,4,FALSE),0)</f>
        <v>0</v>
      </c>
      <c r="AP113" s="91">
        <f>IFERROR(VLOOKUP($B113,'[1]ACT DEN8.1'!$AC$3:$AN$135,5,FALSE),0)</f>
        <v>0</v>
      </c>
      <c r="AQ113" s="91">
        <f>IFERROR(VLOOKUP($B113,'[1]ACT DEN8.1'!$AC$3:$AN$135,6,FALSE),0)</f>
        <v>0</v>
      </c>
      <c r="AR113" s="91">
        <f>IFERROR(VLOOKUP($B113,'[1]ACT DEN8.1'!$AC$3:$AN$135,7,FALSE),0)</f>
        <v>0</v>
      </c>
      <c r="AS113" s="91">
        <f>IFERROR(VLOOKUP($B113,'[1]ACT DEN8.1'!$AC$3:$AN$135,8,FALSE),0)</f>
        <v>0</v>
      </c>
      <c r="AT113" s="91">
        <f>IFERROR(VLOOKUP($B113,'[1]ACT DEN8.1'!$AC$3:$AN$135,9,FALSE),0)</f>
        <v>0</v>
      </c>
      <c r="AU113" s="91">
        <f>IFERROR(VLOOKUP($B113,'[1]ACT DEN8.1'!$AC$3:$AN$135,10,FALSE),0)</f>
        <v>0</v>
      </c>
      <c r="AV113" s="91">
        <f>IFERROR(VLOOKUP($B113,'[1]ACT DEN8.1'!$AC$3:$AN$135,11,FALSE),0)</f>
        <v>0</v>
      </c>
      <c r="AW113" s="81"/>
      <c r="AX113" s="81"/>
      <c r="AY113" s="5">
        <f t="shared" si="86"/>
        <v>0</v>
      </c>
    </row>
    <row r="114" spans="1:51" s="58" customFormat="1" ht="15" thickBot="1" x14ac:dyDescent="0.25">
      <c r="A114" s="1" t="s">
        <v>146</v>
      </c>
      <c r="B114" s="165" t="s">
        <v>138</v>
      </c>
      <c r="C114" s="56"/>
      <c r="D114" s="83"/>
      <c r="E114" s="91">
        <f>IFERROR(VLOOKUP($B114,'[1]NUM8.1'!$H$3:$S$175,2,FALSE),0)</f>
        <v>2</v>
      </c>
      <c r="F114" s="91">
        <f>IFERROR(VLOOKUP($B114,'[1]NUM8.1'!$H$3:$S$175,3,FALSE),0)</f>
        <v>3</v>
      </c>
      <c r="G114" s="91">
        <f>IFERROR(VLOOKUP($B114,'[1]NUM8.1'!$H$3:$S$175,4,FALSE),0)</f>
        <v>19</v>
      </c>
      <c r="H114" s="91">
        <f>IFERROR(VLOOKUP($B114,'[1]NUM8.1'!$H$3:$S$175,5,FALSE),0)</f>
        <v>2</v>
      </c>
      <c r="I114" s="91">
        <f>IFERROR(VLOOKUP($B114,'[1]NUM8.1'!$H$3:$S$175,6,FALSE),0)</f>
        <v>0</v>
      </c>
      <c r="J114" s="91">
        <f>IFERROR(VLOOKUP($B114,'[1]NUM8.1'!$H$3:$S$175,7,FALSE),0)</f>
        <v>2</v>
      </c>
      <c r="K114" s="91">
        <f>IFERROR(VLOOKUP($B114,'[1]NUM8.1'!$H$3:$S$175,8,FALSE),0)</f>
        <v>1</v>
      </c>
      <c r="L114" s="91">
        <f>IFERROR(VLOOKUP($B114,'[1]NUM8.1'!$H$3:$S$175,9,FALSE),0)</f>
        <v>0</v>
      </c>
      <c r="M114" s="91">
        <f>IFERROR(VLOOKUP($B114,'[1]NUM8.1'!$H$3:$S$175,10,FALSE),0)</f>
        <v>1</v>
      </c>
      <c r="N114" s="91">
        <f>IFERROR(VLOOKUP($B114,'[1]NUM8.1'!$H$3:$S$175,11,FALSE),0)</f>
        <v>2</v>
      </c>
      <c r="O114" s="81"/>
      <c r="P114" s="81"/>
      <c r="Q114" s="5">
        <f t="shared" si="133"/>
        <v>32</v>
      </c>
      <c r="R114" s="3"/>
      <c r="S114" s="13">
        <f>IFERROR(VLOOKUP($B114,'[2]DEN8.1'!$H$3:$J$159,2,FALSE),0)</f>
        <v>39</v>
      </c>
      <c r="T114" s="43">
        <f t="shared" si="134"/>
        <v>39</v>
      </c>
      <c r="U114" s="13">
        <f>IFERROR(VLOOKUP($B114,'[1]DEN8.1'!$H$3:$J$175,2,FALSE),0)</f>
        <v>41</v>
      </c>
      <c r="V114" s="54">
        <f t="shared" si="135"/>
        <v>41</v>
      </c>
      <c r="W114" s="54">
        <f t="shared" si="136"/>
        <v>43</v>
      </c>
      <c r="X114" s="5"/>
      <c r="Y114" s="7"/>
      <c r="Z114" s="91">
        <f>IFERROR(VLOOKUP($B114,'[1]ACT DEN8.1'!$H$3:$S$162,2,FALSE),0)</f>
        <v>0</v>
      </c>
      <c r="AA114" s="91">
        <f>IFERROR(VLOOKUP($B114,'[1]ACT DEN8.1'!$H$3:$S$162,3,FALSE),0)</f>
        <v>0</v>
      </c>
      <c r="AB114" s="91">
        <f>IFERROR(VLOOKUP($B114,'[1]ACT DEN8.1'!$H$3:$S$162,4,FALSE),0)</f>
        <v>0</v>
      </c>
      <c r="AC114" s="91">
        <f>IFERROR(VLOOKUP($B114,'[1]ACT DEN8.1'!$H$3:$S$162,5,FALSE),0)</f>
        <v>0</v>
      </c>
      <c r="AD114" s="91">
        <f>IFERROR(VLOOKUP($B114,'[1]ACT DEN8.1'!$H$3:$S$162,6,FALSE),0)</f>
        <v>0</v>
      </c>
      <c r="AE114" s="91">
        <f>IFERROR(VLOOKUP($B114,'[1]ACT DEN8.1'!$H$3:$S$162,7,FALSE),0)</f>
        <v>0</v>
      </c>
      <c r="AF114" s="91">
        <f>IFERROR(VLOOKUP($B114,'[1]ACT DEN8.1'!$H$3:$S$162,8,FALSE),0)</f>
        <v>0</v>
      </c>
      <c r="AG114" s="91">
        <f>IFERROR(VLOOKUP($B114,'[1]ACT DEN8.1'!$H$3:$S$162,9,FALSE),0)</f>
        <v>0</v>
      </c>
      <c r="AH114" s="91">
        <f>IFERROR(VLOOKUP($B114,'[1]ACT DEN8.1'!$H$3:$S$162,10,FALSE),0)</f>
        <v>0</v>
      </c>
      <c r="AI114" s="91">
        <f>IFERROR(VLOOKUP($B114,'[1]ACT DEN8.1'!$H$3:$S$162,11,FALSE),0)</f>
        <v>2</v>
      </c>
      <c r="AJ114" s="81"/>
      <c r="AK114" s="2"/>
      <c r="AL114" s="5">
        <f t="shared" si="85"/>
        <v>2</v>
      </c>
      <c r="AM114" s="91">
        <f>IFERROR(VLOOKUP($B114,'[1]ACT DEN8.1'!$AC$3:$AN$135,2,FALSE),0)</f>
        <v>0</v>
      </c>
      <c r="AN114" s="91">
        <f>IFERROR(VLOOKUP($B114,'[1]ACT DEN8.1'!$AC$3:$AN$135,3,FALSE),0)</f>
        <v>0</v>
      </c>
      <c r="AO114" s="91">
        <f>IFERROR(VLOOKUP($B114,'[1]ACT DEN8.1'!$AC$3:$AN$135,4,FALSE),0)</f>
        <v>0</v>
      </c>
      <c r="AP114" s="91">
        <f>IFERROR(VLOOKUP($B114,'[1]ACT DEN8.1'!$AC$3:$AN$135,5,FALSE),0)</f>
        <v>0</v>
      </c>
      <c r="AQ114" s="91">
        <f>IFERROR(VLOOKUP($B114,'[1]ACT DEN8.1'!$AC$3:$AN$135,6,FALSE),0)</f>
        <v>0</v>
      </c>
      <c r="AR114" s="91">
        <f>IFERROR(VLOOKUP($B114,'[1]ACT DEN8.1'!$AC$3:$AN$135,7,FALSE),0)</f>
        <v>0</v>
      </c>
      <c r="AS114" s="91">
        <f>IFERROR(VLOOKUP($B114,'[1]ACT DEN8.1'!$AC$3:$AN$135,8,FALSE),0)</f>
        <v>0</v>
      </c>
      <c r="AT114" s="91">
        <f>IFERROR(VLOOKUP($B114,'[1]ACT DEN8.1'!$AC$3:$AN$135,9,FALSE),0)</f>
        <v>0</v>
      </c>
      <c r="AU114" s="91">
        <f>IFERROR(VLOOKUP($B114,'[1]ACT DEN8.1'!$AC$3:$AN$135,10,FALSE),0)</f>
        <v>0</v>
      </c>
      <c r="AV114" s="91">
        <f>IFERROR(VLOOKUP($B114,'[1]ACT DEN8.1'!$AC$3:$AN$135,11,FALSE),0)</f>
        <v>0</v>
      </c>
      <c r="AW114" s="81"/>
      <c r="AX114" s="81"/>
      <c r="AY114" s="5">
        <f t="shared" si="86"/>
        <v>0</v>
      </c>
    </row>
    <row r="115" spans="1:51" s="58" customFormat="1" ht="15" thickBot="1" x14ac:dyDescent="0.25">
      <c r="A115" s="1" t="s">
        <v>146</v>
      </c>
      <c r="B115" s="165" t="s">
        <v>139</v>
      </c>
      <c r="C115" s="56"/>
      <c r="D115" s="83"/>
      <c r="E115" s="91">
        <f>IFERROR(VLOOKUP($B115,'[1]NUM8.1'!$H$3:$S$175,2,FALSE),0)</f>
        <v>0</v>
      </c>
      <c r="F115" s="91">
        <f>IFERROR(VLOOKUP($B115,'[1]NUM8.1'!$H$3:$S$175,3,FALSE),0)</f>
        <v>0</v>
      </c>
      <c r="G115" s="91">
        <f>IFERROR(VLOOKUP($B115,'[1]NUM8.1'!$H$3:$S$175,4,FALSE),0)</f>
        <v>0</v>
      </c>
      <c r="H115" s="91">
        <f>IFERROR(VLOOKUP($B115,'[1]NUM8.1'!$H$3:$S$175,5,FALSE),0)</f>
        <v>0</v>
      </c>
      <c r="I115" s="91">
        <f>IFERROR(VLOOKUP($B115,'[1]NUM8.1'!$H$3:$S$175,6,FALSE),0)</f>
        <v>2</v>
      </c>
      <c r="J115" s="91">
        <f>IFERROR(VLOOKUP($B115,'[1]NUM8.1'!$H$3:$S$175,7,FALSE),0)</f>
        <v>2</v>
      </c>
      <c r="K115" s="91">
        <f>IFERROR(VLOOKUP($B115,'[1]NUM8.1'!$H$3:$S$175,8,FALSE),0)</f>
        <v>0</v>
      </c>
      <c r="L115" s="91">
        <f>IFERROR(VLOOKUP($B115,'[1]NUM8.1'!$H$3:$S$175,9,FALSE),0)</f>
        <v>0</v>
      </c>
      <c r="M115" s="91">
        <f>IFERROR(VLOOKUP($B115,'[1]NUM8.1'!$H$3:$S$175,10,FALSE),0)</f>
        <v>0</v>
      </c>
      <c r="N115" s="91">
        <f>IFERROR(VLOOKUP($B115,'[1]NUM8.1'!$H$3:$S$175,11,FALSE),0)</f>
        <v>0</v>
      </c>
      <c r="O115" s="81"/>
      <c r="P115" s="81"/>
      <c r="Q115" s="5">
        <f t="shared" si="133"/>
        <v>4</v>
      </c>
      <c r="R115" s="3"/>
      <c r="S115" s="13">
        <f>IFERROR(VLOOKUP($B115,'[2]DEN8.1'!$H$3:$J$159,2,FALSE),0)</f>
        <v>10</v>
      </c>
      <c r="T115" s="43">
        <f t="shared" si="134"/>
        <v>10</v>
      </c>
      <c r="U115" s="13">
        <f>IFERROR(VLOOKUP($B115,'[1]DEN8.1'!$H$3:$J$175,2,FALSE),0)</f>
        <v>8</v>
      </c>
      <c r="V115" s="54">
        <f t="shared" si="135"/>
        <v>8</v>
      </c>
      <c r="W115" s="54">
        <f t="shared" si="136"/>
        <v>8</v>
      </c>
      <c r="X115" s="5"/>
      <c r="Y115" s="7"/>
      <c r="Z115" s="91">
        <f>IFERROR(VLOOKUP($B115,'[1]ACT DEN8.1'!$H$3:$S$162,2,FALSE),0)</f>
        <v>0</v>
      </c>
      <c r="AA115" s="91">
        <f>IFERROR(VLOOKUP($B115,'[1]ACT DEN8.1'!$H$3:$S$162,3,FALSE),0)</f>
        <v>0</v>
      </c>
      <c r="AB115" s="91">
        <f>IFERROR(VLOOKUP($B115,'[1]ACT DEN8.1'!$H$3:$S$162,4,FALSE),0)</f>
        <v>0</v>
      </c>
      <c r="AC115" s="91">
        <f>IFERROR(VLOOKUP($B115,'[1]ACT DEN8.1'!$H$3:$S$162,5,FALSE),0)</f>
        <v>0</v>
      </c>
      <c r="AD115" s="91">
        <f>IFERROR(VLOOKUP($B115,'[1]ACT DEN8.1'!$H$3:$S$162,6,FALSE),0)</f>
        <v>0</v>
      </c>
      <c r="AE115" s="91">
        <f>IFERROR(VLOOKUP($B115,'[1]ACT DEN8.1'!$H$3:$S$162,7,FALSE),0)</f>
        <v>0</v>
      </c>
      <c r="AF115" s="91">
        <f>IFERROR(VLOOKUP($B115,'[1]ACT DEN8.1'!$H$3:$S$162,8,FALSE),0)</f>
        <v>0</v>
      </c>
      <c r="AG115" s="91">
        <f>IFERROR(VLOOKUP($B115,'[1]ACT DEN8.1'!$H$3:$S$162,9,FALSE),0)</f>
        <v>0</v>
      </c>
      <c r="AH115" s="91">
        <f>IFERROR(VLOOKUP($B115,'[1]ACT DEN8.1'!$H$3:$S$162,10,FALSE),0)</f>
        <v>0</v>
      </c>
      <c r="AI115" s="91">
        <f>IFERROR(VLOOKUP($B115,'[1]ACT DEN8.1'!$H$3:$S$162,11,FALSE),0)</f>
        <v>0</v>
      </c>
      <c r="AJ115" s="81"/>
      <c r="AK115" s="2"/>
      <c r="AL115" s="5">
        <f t="shared" si="85"/>
        <v>0</v>
      </c>
      <c r="AM115" s="91">
        <f>IFERROR(VLOOKUP($B115,'[1]ACT DEN8.1'!$AC$3:$AN$135,2,FALSE),0)</f>
        <v>0</v>
      </c>
      <c r="AN115" s="91">
        <f>IFERROR(VLOOKUP($B115,'[1]ACT DEN8.1'!$AC$3:$AN$135,3,FALSE),0)</f>
        <v>0</v>
      </c>
      <c r="AO115" s="91">
        <f>IFERROR(VLOOKUP($B115,'[1]ACT DEN8.1'!$AC$3:$AN$135,4,FALSE),0)</f>
        <v>0</v>
      </c>
      <c r="AP115" s="91">
        <f>IFERROR(VLOOKUP($B115,'[1]ACT DEN8.1'!$AC$3:$AN$135,5,FALSE),0)</f>
        <v>0</v>
      </c>
      <c r="AQ115" s="91">
        <f>IFERROR(VLOOKUP($B115,'[1]ACT DEN8.1'!$AC$3:$AN$135,6,FALSE),0)</f>
        <v>0</v>
      </c>
      <c r="AR115" s="91">
        <f>IFERROR(VLOOKUP($B115,'[1]ACT DEN8.1'!$AC$3:$AN$135,7,FALSE),0)</f>
        <v>0</v>
      </c>
      <c r="AS115" s="91">
        <f>IFERROR(VLOOKUP($B115,'[1]ACT DEN8.1'!$AC$3:$AN$135,8,FALSE),0)</f>
        <v>0</v>
      </c>
      <c r="AT115" s="91">
        <f>IFERROR(VLOOKUP($B115,'[1]ACT DEN8.1'!$AC$3:$AN$135,9,FALSE),0)</f>
        <v>0</v>
      </c>
      <c r="AU115" s="91">
        <f>IFERROR(VLOOKUP($B115,'[1]ACT DEN8.1'!$AC$3:$AN$135,10,FALSE),0)</f>
        <v>0</v>
      </c>
      <c r="AV115" s="91">
        <f>IFERROR(VLOOKUP($B115,'[1]ACT DEN8.1'!$AC$3:$AN$135,11,FALSE),0)</f>
        <v>0</v>
      </c>
      <c r="AW115" s="81"/>
      <c r="AX115" s="81"/>
      <c r="AY115" s="5">
        <f t="shared" si="86"/>
        <v>0</v>
      </c>
    </row>
    <row r="116" spans="1:51" s="58" customFormat="1" ht="15" thickBot="1" x14ac:dyDescent="0.25">
      <c r="A116" s="1" t="s">
        <v>146</v>
      </c>
      <c r="B116" s="165" t="s">
        <v>140</v>
      </c>
      <c r="C116" s="56"/>
      <c r="D116" s="83"/>
      <c r="E116" s="91">
        <f>IFERROR(VLOOKUP($B116,'[1]NUM8.1'!$H$3:$S$175,2,FALSE),0)</f>
        <v>1</v>
      </c>
      <c r="F116" s="91">
        <f>IFERROR(VLOOKUP($B116,'[1]NUM8.1'!$H$3:$S$175,3,FALSE),0)</f>
        <v>3</v>
      </c>
      <c r="G116" s="91">
        <f>IFERROR(VLOOKUP($B116,'[1]NUM8.1'!$H$3:$S$175,4,FALSE),0)</f>
        <v>0</v>
      </c>
      <c r="H116" s="91">
        <f>IFERROR(VLOOKUP($B116,'[1]NUM8.1'!$H$3:$S$175,5,FALSE),0)</f>
        <v>0</v>
      </c>
      <c r="I116" s="91">
        <f>IFERROR(VLOOKUP($B116,'[1]NUM8.1'!$H$3:$S$175,6,FALSE),0)</f>
        <v>0</v>
      </c>
      <c r="J116" s="91">
        <f>IFERROR(VLOOKUP($B116,'[1]NUM8.1'!$H$3:$S$175,7,FALSE),0)</f>
        <v>0</v>
      </c>
      <c r="K116" s="91">
        <f>IFERROR(VLOOKUP($B116,'[1]NUM8.1'!$H$3:$S$175,8,FALSE),0)</f>
        <v>5</v>
      </c>
      <c r="L116" s="91">
        <f>IFERROR(VLOOKUP($B116,'[1]NUM8.1'!$H$3:$S$175,9,FALSE),0)</f>
        <v>0</v>
      </c>
      <c r="M116" s="91">
        <f>IFERROR(VLOOKUP($B116,'[1]NUM8.1'!$H$3:$S$175,10,FALSE),0)</f>
        <v>1</v>
      </c>
      <c r="N116" s="91">
        <f>IFERROR(VLOOKUP($B116,'[1]NUM8.1'!$H$3:$S$175,11,FALSE),0)</f>
        <v>0</v>
      </c>
      <c r="O116" s="81"/>
      <c r="P116" s="81"/>
      <c r="Q116" s="5">
        <f t="shared" si="133"/>
        <v>10</v>
      </c>
      <c r="R116" s="3"/>
      <c r="S116" s="13">
        <f>IFERROR(VLOOKUP($B116,'[2]DEN8.1'!$H$3:$J$159,2,FALSE),0)</f>
        <v>10</v>
      </c>
      <c r="T116" s="43">
        <f t="shared" si="134"/>
        <v>10</v>
      </c>
      <c r="U116" s="13">
        <f>IFERROR(VLOOKUP($B116,'[1]DEN8.1'!$H$3:$J$175,2,FALSE),0)</f>
        <v>13</v>
      </c>
      <c r="V116" s="54">
        <f t="shared" si="135"/>
        <v>13</v>
      </c>
      <c r="W116" s="54">
        <f t="shared" si="136"/>
        <v>13</v>
      </c>
      <c r="X116" s="5"/>
      <c r="Y116" s="7"/>
      <c r="Z116" s="91">
        <f>IFERROR(VLOOKUP($B116,'[1]ACT DEN8.1'!$H$3:$S$162,2,FALSE),0)</f>
        <v>0</v>
      </c>
      <c r="AA116" s="91">
        <f>IFERROR(VLOOKUP($B116,'[1]ACT DEN8.1'!$H$3:$S$162,3,FALSE),0)</f>
        <v>0</v>
      </c>
      <c r="AB116" s="91">
        <f>IFERROR(VLOOKUP($B116,'[1]ACT DEN8.1'!$H$3:$S$162,4,FALSE),0)</f>
        <v>0</v>
      </c>
      <c r="AC116" s="91">
        <f>IFERROR(VLOOKUP($B116,'[1]ACT DEN8.1'!$H$3:$S$162,5,FALSE),0)</f>
        <v>0</v>
      </c>
      <c r="AD116" s="91">
        <f>IFERROR(VLOOKUP($B116,'[1]ACT DEN8.1'!$H$3:$S$162,6,FALSE),0)</f>
        <v>0</v>
      </c>
      <c r="AE116" s="91">
        <f>IFERROR(VLOOKUP($B116,'[1]ACT DEN8.1'!$H$3:$S$162,7,FALSE),0)</f>
        <v>0</v>
      </c>
      <c r="AF116" s="91">
        <f>IFERROR(VLOOKUP($B116,'[1]ACT DEN8.1'!$H$3:$S$162,8,FALSE),0)</f>
        <v>0</v>
      </c>
      <c r="AG116" s="91">
        <f>IFERROR(VLOOKUP($B116,'[1]ACT DEN8.1'!$H$3:$S$162,9,FALSE),0)</f>
        <v>0</v>
      </c>
      <c r="AH116" s="91">
        <f>IFERROR(VLOOKUP($B116,'[1]ACT DEN8.1'!$H$3:$S$162,10,FALSE),0)</f>
        <v>0</v>
      </c>
      <c r="AI116" s="91">
        <f>IFERROR(VLOOKUP($B116,'[1]ACT DEN8.1'!$H$3:$S$162,11,FALSE),0)</f>
        <v>0</v>
      </c>
      <c r="AJ116" s="81"/>
      <c r="AK116" s="2"/>
      <c r="AL116" s="5">
        <f t="shared" si="85"/>
        <v>0</v>
      </c>
      <c r="AM116" s="91">
        <f>IFERROR(VLOOKUP($B116,'[1]ACT DEN8.1'!$AC$3:$AN$135,2,FALSE),0)</f>
        <v>0</v>
      </c>
      <c r="AN116" s="91">
        <f>IFERROR(VLOOKUP($B116,'[1]ACT DEN8.1'!$AC$3:$AN$135,3,FALSE),0)</f>
        <v>0</v>
      </c>
      <c r="AO116" s="91">
        <f>IFERROR(VLOOKUP($B116,'[1]ACT DEN8.1'!$AC$3:$AN$135,4,FALSE),0)</f>
        <v>0</v>
      </c>
      <c r="AP116" s="91">
        <f>IFERROR(VLOOKUP($B116,'[1]ACT DEN8.1'!$AC$3:$AN$135,5,FALSE),0)</f>
        <v>0</v>
      </c>
      <c r="AQ116" s="91">
        <f>IFERROR(VLOOKUP($B116,'[1]ACT DEN8.1'!$AC$3:$AN$135,6,FALSE),0)</f>
        <v>0</v>
      </c>
      <c r="AR116" s="91">
        <f>IFERROR(VLOOKUP($B116,'[1]ACT DEN8.1'!$AC$3:$AN$135,7,FALSE),0)</f>
        <v>0</v>
      </c>
      <c r="AS116" s="91">
        <f>IFERROR(VLOOKUP($B116,'[1]ACT DEN8.1'!$AC$3:$AN$135,8,FALSE),0)</f>
        <v>0</v>
      </c>
      <c r="AT116" s="91">
        <f>IFERROR(VLOOKUP($B116,'[1]ACT DEN8.1'!$AC$3:$AN$135,9,FALSE),0)</f>
        <v>0</v>
      </c>
      <c r="AU116" s="91">
        <f>IFERROR(VLOOKUP($B116,'[1]ACT DEN8.1'!$AC$3:$AN$135,10,FALSE),0)</f>
        <v>0</v>
      </c>
      <c r="AV116" s="91">
        <f>IFERROR(VLOOKUP($B116,'[1]ACT DEN8.1'!$AC$3:$AN$135,11,FALSE),0)</f>
        <v>0</v>
      </c>
      <c r="AW116" s="81"/>
      <c r="AX116" s="81"/>
      <c r="AY116" s="5">
        <f t="shared" si="86"/>
        <v>0</v>
      </c>
    </row>
    <row r="117" spans="1:51" s="58" customFormat="1" ht="15" thickBot="1" x14ac:dyDescent="0.25">
      <c r="A117" s="1" t="s">
        <v>146</v>
      </c>
      <c r="B117" s="165" t="s">
        <v>141</v>
      </c>
      <c r="C117" s="56"/>
      <c r="D117" s="83"/>
      <c r="E117" s="91">
        <f>IFERROR(VLOOKUP($B117,'[1]NUM8.1'!$H$3:$S$175,2,FALSE),0)</f>
        <v>2</v>
      </c>
      <c r="F117" s="91">
        <f>IFERROR(VLOOKUP($B117,'[1]NUM8.1'!$H$3:$S$175,3,FALSE),0)</f>
        <v>0</v>
      </c>
      <c r="G117" s="91">
        <f>IFERROR(VLOOKUP($B117,'[1]NUM8.1'!$H$3:$S$175,4,FALSE),0)</f>
        <v>1</v>
      </c>
      <c r="H117" s="91">
        <f>IFERROR(VLOOKUP($B117,'[1]NUM8.1'!$H$3:$S$175,5,FALSE),0)</f>
        <v>22</v>
      </c>
      <c r="I117" s="91">
        <f>IFERROR(VLOOKUP($B117,'[1]NUM8.1'!$H$3:$S$175,6,FALSE),0)</f>
        <v>0</v>
      </c>
      <c r="J117" s="91">
        <f>IFERROR(VLOOKUP($B117,'[1]NUM8.1'!$H$3:$S$175,7,FALSE),0)</f>
        <v>4</v>
      </c>
      <c r="K117" s="91">
        <f>IFERROR(VLOOKUP($B117,'[1]NUM8.1'!$H$3:$S$175,8,FALSE),0)</f>
        <v>3</v>
      </c>
      <c r="L117" s="91">
        <f>IFERROR(VLOOKUP($B117,'[1]NUM8.1'!$H$3:$S$175,9,FALSE),0)</f>
        <v>1</v>
      </c>
      <c r="M117" s="91">
        <f>IFERROR(VLOOKUP($B117,'[1]NUM8.1'!$H$3:$S$175,10,FALSE),0)</f>
        <v>2</v>
      </c>
      <c r="N117" s="91">
        <f>IFERROR(VLOOKUP($B117,'[1]NUM8.1'!$H$3:$S$175,11,FALSE),0)</f>
        <v>0</v>
      </c>
      <c r="O117" s="81"/>
      <c r="P117" s="81"/>
      <c r="Q117" s="5">
        <f t="shared" si="133"/>
        <v>35</v>
      </c>
      <c r="R117" s="3"/>
      <c r="S117" s="13">
        <f>IFERROR(VLOOKUP($B117,'[2]DEN8.1'!$H$3:$J$159,2,FALSE),0)</f>
        <v>29</v>
      </c>
      <c r="T117" s="43">
        <f t="shared" si="134"/>
        <v>29</v>
      </c>
      <c r="U117" s="13">
        <f>IFERROR(VLOOKUP($B117,'[1]DEN8.1'!$H$3:$J$175,2,FALSE),0)</f>
        <v>38</v>
      </c>
      <c r="V117" s="54">
        <f t="shared" si="135"/>
        <v>39</v>
      </c>
      <c r="W117" s="54">
        <f t="shared" si="136"/>
        <v>41</v>
      </c>
      <c r="X117" s="5"/>
      <c r="Y117" s="7"/>
      <c r="Z117" s="91">
        <f>IFERROR(VLOOKUP($B117,'[1]ACT DEN8.1'!$H$3:$S$162,2,FALSE),0)</f>
        <v>0</v>
      </c>
      <c r="AA117" s="91">
        <f>IFERROR(VLOOKUP($B117,'[1]ACT DEN8.1'!$H$3:$S$162,3,FALSE),0)</f>
        <v>0</v>
      </c>
      <c r="AB117" s="91">
        <f>IFERROR(VLOOKUP($B117,'[1]ACT DEN8.1'!$H$3:$S$162,4,FALSE),0)</f>
        <v>0</v>
      </c>
      <c r="AC117" s="91">
        <f>IFERROR(VLOOKUP($B117,'[1]ACT DEN8.1'!$H$3:$S$162,5,FALSE),0)</f>
        <v>1</v>
      </c>
      <c r="AD117" s="91">
        <f>IFERROR(VLOOKUP($B117,'[1]ACT DEN8.1'!$H$3:$S$162,6,FALSE),0)</f>
        <v>0</v>
      </c>
      <c r="AE117" s="91">
        <f>IFERROR(VLOOKUP($B117,'[1]ACT DEN8.1'!$H$3:$S$162,7,FALSE),0)</f>
        <v>1</v>
      </c>
      <c r="AF117" s="91">
        <f>IFERROR(VLOOKUP($B117,'[1]ACT DEN8.1'!$H$3:$S$162,8,FALSE),0)</f>
        <v>1</v>
      </c>
      <c r="AG117" s="91">
        <f>IFERROR(VLOOKUP($B117,'[1]ACT DEN8.1'!$H$3:$S$162,9,FALSE),0)</f>
        <v>0</v>
      </c>
      <c r="AH117" s="91">
        <f>IFERROR(VLOOKUP($B117,'[1]ACT DEN8.1'!$H$3:$S$162,10,FALSE),0)</f>
        <v>1</v>
      </c>
      <c r="AI117" s="91">
        <f>IFERROR(VLOOKUP($B117,'[1]ACT DEN8.1'!$H$3:$S$162,11,FALSE),0)</f>
        <v>1</v>
      </c>
      <c r="AJ117" s="81"/>
      <c r="AK117" s="2"/>
      <c r="AL117" s="5">
        <f t="shared" si="85"/>
        <v>5</v>
      </c>
      <c r="AM117" s="91">
        <f>IFERROR(VLOOKUP($B117,'[1]ACT DEN8.1'!$AC$3:$AN$135,2,FALSE),0)</f>
        <v>0</v>
      </c>
      <c r="AN117" s="91">
        <f>IFERROR(VLOOKUP($B117,'[1]ACT DEN8.1'!$AC$3:$AN$135,3,FALSE),0)</f>
        <v>0</v>
      </c>
      <c r="AO117" s="91">
        <f>IFERROR(VLOOKUP($B117,'[1]ACT DEN8.1'!$AC$3:$AN$135,4,FALSE),0)</f>
        <v>1</v>
      </c>
      <c r="AP117" s="91">
        <f>IFERROR(VLOOKUP($B117,'[1]ACT DEN8.1'!$AC$3:$AN$135,5,FALSE),0)</f>
        <v>0</v>
      </c>
      <c r="AQ117" s="91">
        <f>IFERROR(VLOOKUP($B117,'[1]ACT DEN8.1'!$AC$3:$AN$135,6,FALSE),0)</f>
        <v>0</v>
      </c>
      <c r="AR117" s="91">
        <f>IFERROR(VLOOKUP($B117,'[1]ACT DEN8.1'!$AC$3:$AN$135,7,FALSE),0)</f>
        <v>0</v>
      </c>
      <c r="AS117" s="91">
        <f>IFERROR(VLOOKUP($B117,'[1]ACT DEN8.1'!$AC$3:$AN$135,8,FALSE),0)</f>
        <v>0</v>
      </c>
      <c r="AT117" s="91">
        <f>IFERROR(VLOOKUP($B117,'[1]ACT DEN8.1'!$AC$3:$AN$135,9,FALSE),0)</f>
        <v>0</v>
      </c>
      <c r="AU117" s="91">
        <f>IFERROR(VLOOKUP($B117,'[1]ACT DEN8.1'!$AC$3:$AN$135,10,FALSE),0)</f>
        <v>0</v>
      </c>
      <c r="AV117" s="91">
        <f>IFERROR(VLOOKUP($B117,'[1]ACT DEN8.1'!$AC$3:$AN$135,11,FALSE),0)</f>
        <v>0</v>
      </c>
      <c r="AW117" s="81"/>
      <c r="AX117" s="81"/>
      <c r="AY117" s="5">
        <f t="shared" si="86"/>
        <v>1</v>
      </c>
    </row>
    <row r="118" spans="1:51" s="58" customFormat="1" ht="15" thickBot="1" x14ac:dyDescent="0.25">
      <c r="A118" s="1" t="s">
        <v>146</v>
      </c>
      <c r="B118" s="165" t="s">
        <v>142</v>
      </c>
      <c r="C118" s="56"/>
      <c r="D118" s="83"/>
      <c r="E118" s="91">
        <f>IFERROR(VLOOKUP($B118,'[1]NUM8.1'!$H$3:$S$175,2,FALSE),0)</f>
        <v>1</v>
      </c>
      <c r="F118" s="91">
        <f>IFERROR(VLOOKUP($B118,'[1]NUM8.1'!$H$3:$S$175,3,FALSE),0)</f>
        <v>0</v>
      </c>
      <c r="G118" s="91">
        <f>IFERROR(VLOOKUP($B118,'[1]NUM8.1'!$H$3:$S$175,4,FALSE),0)</f>
        <v>1</v>
      </c>
      <c r="H118" s="91">
        <f>IFERROR(VLOOKUP($B118,'[1]NUM8.1'!$H$3:$S$175,5,FALSE),0)</f>
        <v>1</v>
      </c>
      <c r="I118" s="91">
        <f>IFERROR(VLOOKUP($B118,'[1]NUM8.1'!$H$3:$S$175,6,FALSE),0)</f>
        <v>1</v>
      </c>
      <c r="J118" s="91">
        <f>IFERROR(VLOOKUP($B118,'[1]NUM8.1'!$H$3:$S$175,7,FALSE),0)</f>
        <v>6</v>
      </c>
      <c r="K118" s="91">
        <f>IFERROR(VLOOKUP($B118,'[1]NUM8.1'!$H$3:$S$175,8,FALSE),0)</f>
        <v>3</v>
      </c>
      <c r="L118" s="91">
        <f>IFERROR(VLOOKUP($B118,'[1]NUM8.1'!$H$3:$S$175,9,FALSE),0)</f>
        <v>3</v>
      </c>
      <c r="M118" s="91">
        <f>IFERROR(VLOOKUP($B118,'[1]NUM8.1'!$H$3:$S$175,10,FALSE),0)</f>
        <v>5</v>
      </c>
      <c r="N118" s="91">
        <f>IFERROR(VLOOKUP($B118,'[1]NUM8.1'!$H$3:$S$175,11,FALSE),0)</f>
        <v>1</v>
      </c>
      <c r="O118" s="81"/>
      <c r="P118" s="81"/>
      <c r="Q118" s="5">
        <f t="shared" si="133"/>
        <v>22</v>
      </c>
      <c r="R118" s="3"/>
      <c r="S118" s="13">
        <f>IFERROR(VLOOKUP($B118,'[2]DEN8.1'!$H$3:$J$159,2,FALSE),0)</f>
        <v>17</v>
      </c>
      <c r="T118" s="43">
        <f t="shared" si="134"/>
        <v>17</v>
      </c>
      <c r="U118" s="13">
        <f>IFERROR(VLOOKUP($B118,'[1]DEN8.1'!$H$3:$J$175,2,FALSE),0)</f>
        <v>17</v>
      </c>
      <c r="V118" s="54">
        <f t="shared" si="135"/>
        <v>17</v>
      </c>
      <c r="W118" s="54">
        <f t="shared" si="136"/>
        <v>17</v>
      </c>
      <c r="X118" s="5"/>
      <c r="Y118" s="7"/>
      <c r="Z118" s="91">
        <f>IFERROR(VLOOKUP($B118,'[1]ACT DEN8.1'!$H$3:$S$162,2,FALSE),0)</f>
        <v>0</v>
      </c>
      <c r="AA118" s="91">
        <f>IFERROR(VLOOKUP($B118,'[1]ACT DEN8.1'!$H$3:$S$162,3,FALSE),0)</f>
        <v>0</v>
      </c>
      <c r="AB118" s="91">
        <f>IFERROR(VLOOKUP($B118,'[1]ACT DEN8.1'!$H$3:$S$162,4,FALSE),0)</f>
        <v>0</v>
      </c>
      <c r="AC118" s="91">
        <f>IFERROR(VLOOKUP($B118,'[1]ACT DEN8.1'!$H$3:$S$162,5,FALSE),0)</f>
        <v>0</v>
      </c>
      <c r="AD118" s="91">
        <f>IFERROR(VLOOKUP($B118,'[1]ACT DEN8.1'!$H$3:$S$162,6,FALSE),0)</f>
        <v>0</v>
      </c>
      <c r="AE118" s="91">
        <f>IFERROR(VLOOKUP($B118,'[1]ACT DEN8.1'!$H$3:$S$162,7,FALSE),0)</f>
        <v>0</v>
      </c>
      <c r="AF118" s="91">
        <f>IFERROR(VLOOKUP($B118,'[1]ACT DEN8.1'!$H$3:$S$162,8,FALSE),0)</f>
        <v>0</v>
      </c>
      <c r="AG118" s="91">
        <f>IFERROR(VLOOKUP($B118,'[1]ACT DEN8.1'!$H$3:$S$162,9,FALSE),0)</f>
        <v>0</v>
      </c>
      <c r="AH118" s="91">
        <f>IFERROR(VLOOKUP($B118,'[1]ACT DEN8.1'!$H$3:$S$162,10,FALSE),0)</f>
        <v>0</v>
      </c>
      <c r="AI118" s="91">
        <f>IFERROR(VLOOKUP($B118,'[1]ACT DEN8.1'!$H$3:$S$162,11,FALSE),0)</f>
        <v>0</v>
      </c>
      <c r="AJ118" s="81"/>
      <c r="AK118" s="2"/>
      <c r="AL118" s="5">
        <f t="shared" si="85"/>
        <v>0</v>
      </c>
      <c r="AM118" s="91">
        <f>IFERROR(VLOOKUP($B118,'[1]ACT DEN8.1'!$AC$3:$AN$135,2,FALSE),0)</f>
        <v>0</v>
      </c>
      <c r="AN118" s="91">
        <f>IFERROR(VLOOKUP($B118,'[1]ACT DEN8.1'!$AC$3:$AN$135,3,FALSE),0)</f>
        <v>0</v>
      </c>
      <c r="AO118" s="91">
        <f>IFERROR(VLOOKUP($B118,'[1]ACT DEN8.1'!$AC$3:$AN$135,4,FALSE),0)</f>
        <v>0</v>
      </c>
      <c r="AP118" s="91">
        <f>IFERROR(VLOOKUP($B118,'[1]ACT DEN8.1'!$AC$3:$AN$135,5,FALSE),0)</f>
        <v>0</v>
      </c>
      <c r="AQ118" s="91">
        <f>IFERROR(VLOOKUP($B118,'[1]ACT DEN8.1'!$AC$3:$AN$135,6,FALSE),0)</f>
        <v>0</v>
      </c>
      <c r="AR118" s="91">
        <f>IFERROR(VLOOKUP($B118,'[1]ACT DEN8.1'!$AC$3:$AN$135,7,FALSE),0)</f>
        <v>0</v>
      </c>
      <c r="AS118" s="91">
        <f>IFERROR(VLOOKUP($B118,'[1]ACT DEN8.1'!$AC$3:$AN$135,8,FALSE),0)</f>
        <v>0</v>
      </c>
      <c r="AT118" s="91">
        <f>IFERROR(VLOOKUP($B118,'[1]ACT DEN8.1'!$AC$3:$AN$135,9,FALSE),0)</f>
        <v>0</v>
      </c>
      <c r="AU118" s="91">
        <f>IFERROR(VLOOKUP($B118,'[1]ACT DEN8.1'!$AC$3:$AN$135,10,FALSE),0)</f>
        <v>0</v>
      </c>
      <c r="AV118" s="91">
        <f>IFERROR(VLOOKUP($B118,'[1]ACT DEN8.1'!$AC$3:$AN$135,11,FALSE),0)</f>
        <v>0</v>
      </c>
      <c r="AW118" s="81"/>
      <c r="AX118" s="81"/>
      <c r="AY118" s="5">
        <f t="shared" si="86"/>
        <v>0</v>
      </c>
    </row>
    <row r="119" spans="1:51" s="58" customFormat="1" ht="15" thickBot="1" x14ac:dyDescent="0.25">
      <c r="A119" s="1" t="s">
        <v>146</v>
      </c>
      <c r="B119" s="165" t="s">
        <v>143</v>
      </c>
      <c r="C119" s="56"/>
      <c r="D119" s="83"/>
      <c r="E119" s="91">
        <f>IFERROR(VLOOKUP($B119,'[1]NUM8.1'!$H$3:$S$175,2,FALSE),0)</f>
        <v>2</v>
      </c>
      <c r="F119" s="91">
        <f>IFERROR(VLOOKUP($B119,'[1]NUM8.1'!$H$3:$S$175,3,FALSE),0)</f>
        <v>0</v>
      </c>
      <c r="G119" s="91">
        <f>IFERROR(VLOOKUP($B119,'[1]NUM8.1'!$H$3:$S$175,4,FALSE),0)</f>
        <v>1</v>
      </c>
      <c r="H119" s="91">
        <f>IFERROR(VLOOKUP($B119,'[1]NUM8.1'!$H$3:$S$175,5,FALSE),0)</f>
        <v>2</v>
      </c>
      <c r="I119" s="91">
        <f>IFERROR(VLOOKUP($B119,'[1]NUM8.1'!$H$3:$S$175,6,FALSE),0)</f>
        <v>0</v>
      </c>
      <c r="J119" s="91">
        <f>IFERROR(VLOOKUP($B119,'[1]NUM8.1'!$H$3:$S$175,7,FALSE),0)</f>
        <v>10</v>
      </c>
      <c r="K119" s="91">
        <f>IFERROR(VLOOKUP($B119,'[1]NUM8.1'!$H$3:$S$175,8,FALSE),0)</f>
        <v>2</v>
      </c>
      <c r="L119" s="91">
        <f>IFERROR(VLOOKUP($B119,'[1]NUM8.1'!$H$3:$S$175,9,FALSE),0)</f>
        <v>0</v>
      </c>
      <c r="M119" s="91">
        <f>IFERROR(VLOOKUP($B119,'[1]NUM8.1'!$H$3:$S$175,10,FALSE),0)</f>
        <v>0</v>
      </c>
      <c r="N119" s="91">
        <f>IFERROR(VLOOKUP($B119,'[1]NUM8.1'!$H$3:$S$175,11,FALSE),0)</f>
        <v>1</v>
      </c>
      <c r="O119" s="81"/>
      <c r="P119" s="81"/>
      <c r="Q119" s="5">
        <f t="shared" si="133"/>
        <v>18</v>
      </c>
      <c r="R119" s="3"/>
      <c r="S119" s="13">
        <f>IFERROR(VLOOKUP($B119,'[2]DEN8.1'!$H$3:$J$159,2,FALSE),0)</f>
        <v>14</v>
      </c>
      <c r="T119" s="43">
        <f t="shared" si="134"/>
        <v>14</v>
      </c>
      <c r="U119" s="13">
        <f>IFERROR(VLOOKUP($B119,'[1]DEN8.1'!$H$3:$J$175,2,FALSE),0)</f>
        <v>15</v>
      </c>
      <c r="V119" s="54">
        <f t="shared" si="135"/>
        <v>15</v>
      </c>
      <c r="W119" s="54">
        <f t="shared" si="136"/>
        <v>15</v>
      </c>
      <c r="X119" s="5"/>
      <c r="Y119" s="7"/>
      <c r="Z119" s="91">
        <f>IFERROR(VLOOKUP($B119,'[1]ACT DEN8.1'!$H$3:$S$162,2,FALSE),0)</f>
        <v>0</v>
      </c>
      <c r="AA119" s="91">
        <f>IFERROR(VLOOKUP($B119,'[1]ACT DEN8.1'!$H$3:$S$162,3,FALSE),0)</f>
        <v>0</v>
      </c>
      <c r="AB119" s="91">
        <f>IFERROR(VLOOKUP($B119,'[1]ACT DEN8.1'!$H$3:$S$162,4,FALSE),0)</f>
        <v>0</v>
      </c>
      <c r="AC119" s="91">
        <f>IFERROR(VLOOKUP($B119,'[1]ACT DEN8.1'!$H$3:$S$162,5,FALSE),0)</f>
        <v>0</v>
      </c>
      <c r="AD119" s="91">
        <f>IFERROR(VLOOKUP($B119,'[1]ACT DEN8.1'!$H$3:$S$162,6,FALSE),0)</f>
        <v>0</v>
      </c>
      <c r="AE119" s="91">
        <f>IFERROR(VLOOKUP($B119,'[1]ACT DEN8.1'!$H$3:$S$162,7,FALSE),0)</f>
        <v>0</v>
      </c>
      <c r="AF119" s="91">
        <f>IFERROR(VLOOKUP($B119,'[1]ACT DEN8.1'!$H$3:$S$162,8,FALSE),0)</f>
        <v>0</v>
      </c>
      <c r="AG119" s="91">
        <f>IFERROR(VLOOKUP($B119,'[1]ACT DEN8.1'!$H$3:$S$162,9,FALSE),0)</f>
        <v>0</v>
      </c>
      <c r="AH119" s="91">
        <f>IFERROR(VLOOKUP($B119,'[1]ACT DEN8.1'!$H$3:$S$162,10,FALSE),0)</f>
        <v>0</v>
      </c>
      <c r="AI119" s="91">
        <f>IFERROR(VLOOKUP($B119,'[1]ACT DEN8.1'!$H$3:$S$162,11,FALSE),0)</f>
        <v>0</v>
      </c>
      <c r="AJ119" s="81"/>
      <c r="AK119" s="2"/>
      <c r="AL119" s="5">
        <f t="shared" si="85"/>
        <v>0</v>
      </c>
      <c r="AM119" s="91">
        <f>IFERROR(VLOOKUP($B119,'[1]ACT DEN8.1'!$AC$3:$AN$135,2,FALSE),0)</f>
        <v>0</v>
      </c>
      <c r="AN119" s="91">
        <f>IFERROR(VLOOKUP($B119,'[1]ACT DEN8.1'!$AC$3:$AN$135,3,FALSE),0)</f>
        <v>0</v>
      </c>
      <c r="AO119" s="91">
        <f>IFERROR(VLOOKUP($B119,'[1]ACT DEN8.1'!$AC$3:$AN$135,4,FALSE),0)</f>
        <v>0</v>
      </c>
      <c r="AP119" s="91">
        <f>IFERROR(VLOOKUP($B119,'[1]ACT DEN8.1'!$AC$3:$AN$135,5,FALSE),0)</f>
        <v>0</v>
      </c>
      <c r="AQ119" s="91">
        <f>IFERROR(VLOOKUP($B119,'[1]ACT DEN8.1'!$AC$3:$AN$135,6,FALSE),0)</f>
        <v>0</v>
      </c>
      <c r="AR119" s="91">
        <f>IFERROR(VLOOKUP($B119,'[1]ACT DEN8.1'!$AC$3:$AN$135,7,FALSE),0)</f>
        <v>0</v>
      </c>
      <c r="AS119" s="91">
        <f>IFERROR(VLOOKUP($B119,'[1]ACT DEN8.1'!$AC$3:$AN$135,8,FALSE),0)</f>
        <v>0</v>
      </c>
      <c r="AT119" s="91">
        <f>IFERROR(VLOOKUP($B119,'[1]ACT DEN8.1'!$AC$3:$AN$135,9,FALSE),0)</f>
        <v>0</v>
      </c>
      <c r="AU119" s="91">
        <f>IFERROR(VLOOKUP($B119,'[1]ACT DEN8.1'!$AC$3:$AN$135,10,FALSE),0)</f>
        <v>0</v>
      </c>
      <c r="AV119" s="91">
        <f>IFERROR(VLOOKUP($B119,'[1]ACT DEN8.1'!$AC$3:$AN$135,11,FALSE),0)</f>
        <v>0</v>
      </c>
      <c r="AW119" s="81"/>
      <c r="AX119" s="81"/>
      <c r="AY119" s="5">
        <f t="shared" si="86"/>
        <v>0</v>
      </c>
    </row>
    <row r="120" spans="1:51" s="58" customFormat="1" ht="15" thickBot="1" x14ac:dyDescent="0.25">
      <c r="A120" s="1" t="s">
        <v>146</v>
      </c>
      <c r="B120" s="165" t="s">
        <v>144</v>
      </c>
      <c r="C120" s="56"/>
      <c r="D120" s="83"/>
      <c r="E120" s="91">
        <f>IFERROR(VLOOKUP($B120,'[1]NUM8.1'!$H$3:$S$175,2,FALSE),0)</f>
        <v>0</v>
      </c>
      <c r="F120" s="91">
        <f>IFERROR(VLOOKUP($B120,'[1]NUM8.1'!$H$3:$S$175,3,FALSE),0)</f>
        <v>0</v>
      </c>
      <c r="G120" s="91">
        <f>IFERROR(VLOOKUP($B120,'[1]NUM8.1'!$H$3:$S$175,4,FALSE),0)</f>
        <v>0</v>
      </c>
      <c r="H120" s="91">
        <f>IFERROR(VLOOKUP($B120,'[1]NUM8.1'!$H$3:$S$175,5,FALSE),0)</f>
        <v>1</v>
      </c>
      <c r="I120" s="91">
        <f>IFERROR(VLOOKUP($B120,'[1]NUM8.1'!$H$3:$S$175,6,FALSE),0)</f>
        <v>0</v>
      </c>
      <c r="J120" s="91">
        <f>IFERROR(VLOOKUP($B120,'[1]NUM8.1'!$H$3:$S$175,7,FALSE),0)</f>
        <v>7</v>
      </c>
      <c r="K120" s="91">
        <f>IFERROR(VLOOKUP($B120,'[1]NUM8.1'!$H$3:$S$175,8,FALSE),0)</f>
        <v>1</v>
      </c>
      <c r="L120" s="91">
        <f>IFERROR(VLOOKUP($B120,'[1]NUM8.1'!$H$3:$S$175,9,FALSE),0)</f>
        <v>0</v>
      </c>
      <c r="M120" s="91">
        <f>IFERROR(VLOOKUP($B120,'[1]NUM8.1'!$H$3:$S$175,10,FALSE),0)</f>
        <v>3</v>
      </c>
      <c r="N120" s="91">
        <f>IFERROR(VLOOKUP($B120,'[1]NUM8.1'!$H$3:$S$175,11,FALSE),0)</f>
        <v>1</v>
      </c>
      <c r="O120" s="81"/>
      <c r="P120" s="81"/>
      <c r="Q120" s="5">
        <f t="shared" si="133"/>
        <v>13</v>
      </c>
      <c r="R120" s="3"/>
      <c r="S120" s="13">
        <f>IFERROR(VLOOKUP($B120,'[2]DEN8.1'!$H$3:$J$159,2,FALSE),0)</f>
        <v>15</v>
      </c>
      <c r="T120" s="43">
        <f t="shared" si="134"/>
        <v>15</v>
      </c>
      <c r="U120" s="13">
        <f>IFERROR(VLOOKUP($B120,'[1]DEN8.1'!$H$3:$J$175,2,FALSE),0)</f>
        <v>13</v>
      </c>
      <c r="V120" s="54">
        <f t="shared" si="135"/>
        <v>13</v>
      </c>
      <c r="W120" s="54">
        <f t="shared" si="136"/>
        <v>14</v>
      </c>
      <c r="X120" s="5"/>
      <c r="Y120" s="7"/>
      <c r="Z120" s="91">
        <f>IFERROR(VLOOKUP($B120,'[1]ACT DEN8.1'!$H$3:$S$162,2,FALSE),0)</f>
        <v>0</v>
      </c>
      <c r="AA120" s="91">
        <f>IFERROR(VLOOKUP($B120,'[1]ACT DEN8.1'!$H$3:$S$162,3,FALSE),0)</f>
        <v>0</v>
      </c>
      <c r="AB120" s="91">
        <f>IFERROR(VLOOKUP($B120,'[1]ACT DEN8.1'!$H$3:$S$162,4,FALSE),0)</f>
        <v>0</v>
      </c>
      <c r="AC120" s="91">
        <f>IFERROR(VLOOKUP($B120,'[1]ACT DEN8.1'!$H$3:$S$162,5,FALSE),0)</f>
        <v>0</v>
      </c>
      <c r="AD120" s="91">
        <f>IFERROR(VLOOKUP($B120,'[1]ACT DEN8.1'!$H$3:$S$162,6,FALSE),0)</f>
        <v>0</v>
      </c>
      <c r="AE120" s="91">
        <f>IFERROR(VLOOKUP($B120,'[1]ACT DEN8.1'!$H$3:$S$162,7,FALSE),0)</f>
        <v>0</v>
      </c>
      <c r="AF120" s="91">
        <f>IFERROR(VLOOKUP($B120,'[1]ACT DEN8.1'!$H$3:$S$162,8,FALSE),0)</f>
        <v>0</v>
      </c>
      <c r="AG120" s="91">
        <f>IFERROR(VLOOKUP($B120,'[1]ACT DEN8.1'!$H$3:$S$162,9,FALSE),0)</f>
        <v>0</v>
      </c>
      <c r="AH120" s="91">
        <f>IFERROR(VLOOKUP($B120,'[1]ACT DEN8.1'!$H$3:$S$162,10,FALSE),0)</f>
        <v>0</v>
      </c>
      <c r="AI120" s="91">
        <f>IFERROR(VLOOKUP($B120,'[1]ACT DEN8.1'!$H$3:$S$162,11,FALSE),0)</f>
        <v>1</v>
      </c>
      <c r="AJ120" s="81"/>
      <c r="AK120" s="2"/>
      <c r="AL120" s="5">
        <f t="shared" si="85"/>
        <v>1</v>
      </c>
      <c r="AM120" s="91">
        <f>IFERROR(VLOOKUP($B120,'[1]ACT DEN8.1'!$AC$3:$AN$135,2,FALSE),0)</f>
        <v>0</v>
      </c>
      <c r="AN120" s="91">
        <f>IFERROR(VLOOKUP($B120,'[1]ACT DEN8.1'!$AC$3:$AN$135,3,FALSE),0)</f>
        <v>0</v>
      </c>
      <c r="AO120" s="91">
        <f>IFERROR(VLOOKUP($B120,'[1]ACT DEN8.1'!$AC$3:$AN$135,4,FALSE),0)</f>
        <v>0</v>
      </c>
      <c r="AP120" s="91">
        <f>IFERROR(VLOOKUP($B120,'[1]ACT DEN8.1'!$AC$3:$AN$135,5,FALSE),0)</f>
        <v>0</v>
      </c>
      <c r="AQ120" s="91">
        <f>IFERROR(VLOOKUP($B120,'[1]ACT DEN8.1'!$AC$3:$AN$135,6,FALSE),0)</f>
        <v>0</v>
      </c>
      <c r="AR120" s="91">
        <f>IFERROR(VLOOKUP($B120,'[1]ACT DEN8.1'!$AC$3:$AN$135,7,FALSE),0)</f>
        <v>0</v>
      </c>
      <c r="AS120" s="91">
        <f>IFERROR(VLOOKUP($B120,'[1]ACT DEN8.1'!$AC$3:$AN$135,8,FALSE),0)</f>
        <v>0</v>
      </c>
      <c r="AT120" s="91">
        <f>IFERROR(VLOOKUP($B120,'[1]ACT DEN8.1'!$AC$3:$AN$135,9,FALSE),0)</f>
        <v>0</v>
      </c>
      <c r="AU120" s="91">
        <f>IFERROR(VLOOKUP($B120,'[1]ACT DEN8.1'!$AC$3:$AN$135,10,FALSE),0)</f>
        <v>0</v>
      </c>
      <c r="AV120" s="91">
        <f>IFERROR(VLOOKUP($B120,'[1]ACT DEN8.1'!$AC$3:$AN$135,11,FALSE),0)</f>
        <v>0</v>
      </c>
      <c r="AW120" s="81"/>
      <c r="AX120" s="81"/>
      <c r="AY120" s="5">
        <f t="shared" si="86"/>
        <v>0</v>
      </c>
    </row>
    <row r="121" spans="1:51" s="58" customFormat="1" ht="15" thickBot="1" x14ac:dyDescent="0.25">
      <c r="A121" s="1" t="s">
        <v>146</v>
      </c>
      <c r="B121" s="165" t="s">
        <v>145</v>
      </c>
      <c r="C121" s="56"/>
      <c r="D121" s="83"/>
      <c r="E121" s="91">
        <f>IFERROR(VLOOKUP($B121,'[1]NUM8.1'!$H$3:$S$175,2,FALSE),0)</f>
        <v>0</v>
      </c>
      <c r="F121" s="91">
        <f>IFERROR(VLOOKUP($B121,'[1]NUM8.1'!$H$3:$S$175,3,FALSE),0)</f>
        <v>1</v>
      </c>
      <c r="G121" s="91">
        <f>IFERROR(VLOOKUP($B121,'[1]NUM8.1'!$H$3:$S$175,4,FALSE),0)</f>
        <v>3</v>
      </c>
      <c r="H121" s="91">
        <f>IFERROR(VLOOKUP($B121,'[1]NUM8.1'!$H$3:$S$175,5,FALSE),0)</f>
        <v>0</v>
      </c>
      <c r="I121" s="91">
        <f>IFERROR(VLOOKUP($B121,'[1]NUM8.1'!$H$3:$S$175,6,FALSE),0)</f>
        <v>0</v>
      </c>
      <c r="J121" s="91">
        <f>IFERROR(VLOOKUP($B121,'[1]NUM8.1'!$H$3:$S$175,7,FALSE),0)</f>
        <v>2</v>
      </c>
      <c r="K121" s="91">
        <f>IFERROR(VLOOKUP($B121,'[1]NUM8.1'!$H$3:$S$175,8,FALSE),0)</f>
        <v>3</v>
      </c>
      <c r="L121" s="91">
        <f>IFERROR(VLOOKUP($B121,'[1]NUM8.1'!$H$3:$S$175,9,FALSE),0)</f>
        <v>0</v>
      </c>
      <c r="M121" s="91">
        <f>IFERROR(VLOOKUP($B121,'[1]NUM8.1'!$H$3:$S$175,10,FALSE),0)</f>
        <v>4</v>
      </c>
      <c r="N121" s="91">
        <f>IFERROR(VLOOKUP($B121,'[1]NUM8.1'!$H$3:$S$175,11,FALSE),0)</f>
        <v>0</v>
      </c>
      <c r="O121" s="81"/>
      <c r="P121" s="81"/>
      <c r="Q121" s="5">
        <f t="shared" si="133"/>
        <v>13</v>
      </c>
      <c r="R121" s="3"/>
      <c r="S121" s="13">
        <f>IFERROR(VLOOKUP($B121,'[2]DEN8.1'!$H$3:$J$159,2,FALSE),0)</f>
        <v>14</v>
      </c>
      <c r="T121" s="43">
        <f t="shared" si="134"/>
        <v>14</v>
      </c>
      <c r="U121" s="13">
        <f>IFERROR(VLOOKUP($B121,'[1]DEN8.1'!$H$3:$J$175,2,FALSE),0)</f>
        <v>13</v>
      </c>
      <c r="V121" s="54">
        <f t="shared" si="135"/>
        <v>13</v>
      </c>
      <c r="W121" s="54">
        <f t="shared" si="136"/>
        <v>13</v>
      </c>
      <c r="X121" s="5"/>
      <c r="Y121" s="7"/>
      <c r="Z121" s="91">
        <f>IFERROR(VLOOKUP($B121,'[1]ACT DEN8.1'!$H$3:$S$162,2,FALSE),0)</f>
        <v>0</v>
      </c>
      <c r="AA121" s="91">
        <f>IFERROR(VLOOKUP($B121,'[1]ACT DEN8.1'!$H$3:$S$162,3,FALSE),0)</f>
        <v>0</v>
      </c>
      <c r="AB121" s="91">
        <f>IFERROR(VLOOKUP($B121,'[1]ACT DEN8.1'!$H$3:$S$162,4,FALSE),0)</f>
        <v>0</v>
      </c>
      <c r="AC121" s="91">
        <f>IFERROR(VLOOKUP($B121,'[1]ACT DEN8.1'!$H$3:$S$162,5,FALSE),0)</f>
        <v>0</v>
      </c>
      <c r="AD121" s="91">
        <f>IFERROR(VLOOKUP($B121,'[1]ACT DEN8.1'!$H$3:$S$162,6,FALSE),0)</f>
        <v>0</v>
      </c>
      <c r="AE121" s="91">
        <f>IFERROR(VLOOKUP($B121,'[1]ACT DEN8.1'!$H$3:$S$162,7,FALSE),0)</f>
        <v>0</v>
      </c>
      <c r="AF121" s="91">
        <f>IFERROR(VLOOKUP($B121,'[1]ACT DEN8.1'!$H$3:$S$162,8,FALSE),0)</f>
        <v>0</v>
      </c>
      <c r="AG121" s="91">
        <f>IFERROR(VLOOKUP($B121,'[1]ACT DEN8.1'!$H$3:$S$162,9,FALSE),0)</f>
        <v>0</v>
      </c>
      <c r="AH121" s="91">
        <f>IFERROR(VLOOKUP($B121,'[1]ACT DEN8.1'!$H$3:$S$162,10,FALSE),0)</f>
        <v>0</v>
      </c>
      <c r="AI121" s="91">
        <f>IFERROR(VLOOKUP($B121,'[1]ACT DEN8.1'!$H$3:$S$162,11,FALSE),0)</f>
        <v>0</v>
      </c>
      <c r="AJ121" s="81"/>
      <c r="AK121" s="2"/>
      <c r="AL121" s="5">
        <f t="shared" si="85"/>
        <v>0</v>
      </c>
      <c r="AM121" s="91">
        <f>IFERROR(VLOOKUP($B121,'[1]ACT DEN8.1'!$AC$3:$AN$135,2,FALSE),0)</f>
        <v>0</v>
      </c>
      <c r="AN121" s="91">
        <f>IFERROR(VLOOKUP($B121,'[1]ACT DEN8.1'!$AC$3:$AN$135,3,FALSE),0)</f>
        <v>0</v>
      </c>
      <c r="AO121" s="91">
        <f>IFERROR(VLOOKUP($B121,'[1]ACT DEN8.1'!$AC$3:$AN$135,4,FALSE),0)</f>
        <v>0</v>
      </c>
      <c r="AP121" s="91">
        <f>IFERROR(VLOOKUP($B121,'[1]ACT DEN8.1'!$AC$3:$AN$135,5,FALSE),0)</f>
        <v>0</v>
      </c>
      <c r="AQ121" s="91">
        <f>IFERROR(VLOOKUP($B121,'[1]ACT DEN8.1'!$AC$3:$AN$135,6,FALSE),0)</f>
        <v>0</v>
      </c>
      <c r="AR121" s="91">
        <f>IFERROR(VLOOKUP($B121,'[1]ACT DEN8.1'!$AC$3:$AN$135,7,FALSE),0)</f>
        <v>0</v>
      </c>
      <c r="AS121" s="91">
        <f>IFERROR(VLOOKUP($B121,'[1]ACT DEN8.1'!$AC$3:$AN$135,8,FALSE),0)</f>
        <v>0</v>
      </c>
      <c r="AT121" s="91">
        <f>IFERROR(VLOOKUP($B121,'[1]ACT DEN8.1'!$AC$3:$AN$135,9,FALSE),0)</f>
        <v>0</v>
      </c>
      <c r="AU121" s="91">
        <f>IFERROR(VLOOKUP($B121,'[1]ACT DEN8.1'!$AC$3:$AN$135,10,FALSE),0)</f>
        <v>0</v>
      </c>
      <c r="AV121" s="91">
        <f>IFERROR(VLOOKUP($B121,'[1]ACT DEN8.1'!$AC$3:$AN$135,11,FALSE),0)</f>
        <v>0</v>
      </c>
      <c r="AW121" s="81"/>
      <c r="AX121" s="81"/>
      <c r="AY121" s="5">
        <f t="shared" si="86"/>
        <v>0</v>
      </c>
    </row>
    <row r="122" spans="1:51" s="58" customFormat="1" ht="15" thickBot="1" x14ac:dyDescent="0.25">
      <c r="A122" s="333" t="s">
        <v>199</v>
      </c>
      <c r="B122" s="334"/>
      <c r="C122" s="250">
        <f>+D122/Metas!L86</f>
        <v>1.0017538916608311</v>
      </c>
      <c r="D122" s="15">
        <f>+Q122/R122</f>
        <v>0.12027310924369748</v>
      </c>
      <c r="E122" s="10">
        <f t="shared" ref="E122:P122" si="137">SUM(E110:E121)</f>
        <v>15</v>
      </c>
      <c r="F122" s="10">
        <f t="shared" si="137"/>
        <v>8</v>
      </c>
      <c r="G122" s="10">
        <f t="shared" si="137"/>
        <v>29</v>
      </c>
      <c r="H122" s="10">
        <f t="shared" si="137"/>
        <v>34</v>
      </c>
      <c r="I122" s="10">
        <f t="shared" ref="I122" si="138">SUM(I110:I121)</f>
        <v>10</v>
      </c>
      <c r="J122" s="10">
        <f t="shared" ref="J122:K122" si="139">SUM(J110:J121)</f>
        <v>59</v>
      </c>
      <c r="K122" s="10">
        <f t="shared" si="139"/>
        <v>23</v>
      </c>
      <c r="L122" s="10">
        <f t="shared" ref="L122:M122" si="140">SUM(L110:L121)</f>
        <v>10</v>
      </c>
      <c r="M122" s="10">
        <f t="shared" si="140"/>
        <v>26</v>
      </c>
      <c r="N122" s="10">
        <f t="shared" ref="N122" si="141">SUM(N110:N121)</f>
        <v>15</v>
      </c>
      <c r="O122" s="10">
        <f t="shared" si="137"/>
        <v>0</v>
      </c>
      <c r="P122" s="118">
        <f t="shared" si="137"/>
        <v>0</v>
      </c>
      <c r="Q122" s="10">
        <f>SUM(Q110:Q121)</f>
        <v>229</v>
      </c>
      <c r="R122" s="11">
        <f>+Y122-W122</f>
        <v>1904</v>
      </c>
      <c r="S122" s="10">
        <f t="shared" ref="S122:X122" si="142">SUM(S110:S121)</f>
        <v>208</v>
      </c>
      <c r="T122" s="10">
        <f t="shared" si="142"/>
        <v>209</v>
      </c>
      <c r="U122" s="10">
        <f t="shared" si="142"/>
        <v>216</v>
      </c>
      <c r="V122" s="9">
        <f t="shared" si="142"/>
        <v>217</v>
      </c>
      <c r="W122" s="9">
        <f t="shared" si="142"/>
        <v>223</v>
      </c>
      <c r="X122" s="9">
        <f t="shared" si="142"/>
        <v>0</v>
      </c>
      <c r="Y122" s="12">
        <v>2127</v>
      </c>
      <c r="Z122" s="9">
        <f>SUM(Z110:Z121)</f>
        <v>0</v>
      </c>
      <c r="AA122" s="9">
        <f t="shared" ref="AA122:AK122" si="143">SUM(AA110:AA121)</f>
        <v>1</v>
      </c>
      <c r="AB122" s="9">
        <f t="shared" si="143"/>
        <v>0</v>
      </c>
      <c r="AC122" s="9">
        <f t="shared" si="143"/>
        <v>2</v>
      </c>
      <c r="AD122" s="9">
        <f t="shared" ref="AD122:AE122" si="144">SUM(AD110:AD121)</f>
        <v>1</v>
      </c>
      <c r="AE122" s="9">
        <f t="shared" si="144"/>
        <v>1</v>
      </c>
      <c r="AF122" s="9">
        <f t="shared" si="143"/>
        <v>1</v>
      </c>
      <c r="AG122" s="9">
        <f t="shared" ref="AG122:AH122" si="145">SUM(AG110:AG121)</f>
        <v>0</v>
      </c>
      <c r="AH122" s="9">
        <f t="shared" si="145"/>
        <v>2</v>
      </c>
      <c r="AI122" s="9">
        <f t="shared" ref="AI122" si="146">SUM(AI110:AI121)</f>
        <v>4</v>
      </c>
      <c r="AJ122" s="9">
        <f t="shared" si="143"/>
        <v>0</v>
      </c>
      <c r="AK122" s="9">
        <f t="shared" si="143"/>
        <v>0</v>
      </c>
      <c r="AL122" s="9">
        <f t="shared" si="85"/>
        <v>12</v>
      </c>
      <c r="AM122" s="9">
        <f t="shared" ref="AM122:AX122" si="147">SUM(AM110:AM121)</f>
        <v>1</v>
      </c>
      <c r="AN122" s="9">
        <f t="shared" si="147"/>
        <v>0</v>
      </c>
      <c r="AO122" s="9">
        <f t="shared" si="147"/>
        <v>1</v>
      </c>
      <c r="AP122" s="9">
        <f t="shared" si="147"/>
        <v>0</v>
      </c>
      <c r="AQ122" s="9">
        <f t="shared" ref="AQ122:AS122" si="148">SUM(AQ110:AQ121)</f>
        <v>0</v>
      </c>
      <c r="AR122" s="9">
        <f t="shared" si="148"/>
        <v>0</v>
      </c>
      <c r="AS122" s="9">
        <f t="shared" si="148"/>
        <v>0</v>
      </c>
      <c r="AT122" s="9">
        <f t="shared" ref="AT122:AU122" si="149">SUM(AT110:AT121)</f>
        <v>0</v>
      </c>
      <c r="AU122" s="9">
        <f t="shared" si="149"/>
        <v>0</v>
      </c>
      <c r="AV122" s="9">
        <f t="shared" ref="AV122" si="150">SUM(AV110:AV121)</f>
        <v>0</v>
      </c>
      <c r="AW122" s="9">
        <f t="shared" si="147"/>
        <v>0</v>
      </c>
      <c r="AX122" s="9">
        <f t="shared" si="147"/>
        <v>0</v>
      </c>
      <c r="AY122" s="9">
        <f t="shared" si="86"/>
        <v>2</v>
      </c>
    </row>
    <row r="123" spans="1:51" s="58" customFormat="1" ht="15" thickBot="1" x14ac:dyDescent="0.25">
      <c r="A123" s="1" t="s">
        <v>160</v>
      </c>
      <c r="B123" s="165" t="s">
        <v>147</v>
      </c>
      <c r="C123" s="56"/>
      <c r="D123" s="83"/>
      <c r="E123" s="91">
        <f>IFERROR(VLOOKUP($B123,'[1]NUM8.1'!$H$3:$S$175,2,FALSE),0)</f>
        <v>4</v>
      </c>
      <c r="F123" s="91">
        <f>IFERROR(VLOOKUP($B123,'[1]NUM8.1'!$H$3:$S$175,3,FALSE),0)</f>
        <v>5</v>
      </c>
      <c r="G123" s="91">
        <f>IFERROR(VLOOKUP($B123,'[1]NUM8.1'!$H$3:$S$175,4,FALSE),0)</f>
        <v>4</v>
      </c>
      <c r="H123" s="91">
        <f>IFERROR(VLOOKUP($B123,'[1]NUM8.1'!$H$3:$S$175,5,FALSE),0)</f>
        <v>7</v>
      </c>
      <c r="I123" s="91">
        <f>IFERROR(VLOOKUP($B123,'[1]NUM8.1'!$H$3:$S$175,6,FALSE),0)</f>
        <v>30</v>
      </c>
      <c r="J123" s="91">
        <f>IFERROR(VLOOKUP($B123,'[1]NUM8.1'!$H$3:$S$175,7,FALSE),0)</f>
        <v>9</v>
      </c>
      <c r="K123" s="91">
        <f>IFERROR(VLOOKUP($B123,'[1]NUM8.1'!$H$3:$S$175,8,FALSE),0)</f>
        <v>12</v>
      </c>
      <c r="L123" s="91">
        <f>IFERROR(VLOOKUP($B123,'[1]NUM8.1'!$H$3:$S$175,9,FALSE),0)</f>
        <v>26</v>
      </c>
      <c r="M123" s="91">
        <f>IFERROR(VLOOKUP($B123,'[1]NUM8.1'!$H$3:$S$175,10,FALSE),0)</f>
        <v>18</v>
      </c>
      <c r="N123" s="91">
        <f>IFERROR(VLOOKUP($B123,'[1]NUM8.1'!$H$3:$S$175,11,FALSE),0)</f>
        <v>34</v>
      </c>
      <c r="O123" s="81"/>
      <c r="P123" s="81"/>
      <c r="Q123" s="5">
        <f t="shared" ref="Q123:Q135" si="151">SUM(E123:P123)</f>
        <v>149</v>
      </c>
      <c r="R123" s="3"/>
      <c r="S123" s="13">
        <f>IFERROR(VLOOKUP($B123,'[2]DEN8.1'!$H$3:$J$159,2,FALSE),0)</f>
        <v>213</v>
      </c>
      <c r="T123" s="43">
        <f t="shared" ref="T123:T135" si="152">+S123+(Z123+AA123+AB123+AC123)-(AM123+AN123+AO123+AP123)</f>
        <v>235</v>
      </c>
      <c r="U123" s="13">
        <f>IFERROR(VLOOKUP($B123,'[1]DEN8.1'!$H$3:$J$175,2,FALSE),0)</f>
        <v>202</v>
      </c>
      <c r="V123" s="54">
        <f t="shared" ref="V123:V135" si="153">+U123+(AF123)-(AS123)</f>
        <v>204</v>
      </c>
      <c r="W123" s="54">
        <f t="shared" ref="W123:W135" si="154">+U123+(AF123+AG123+AH123+AI123)-(AS123+AT123+AU123+AV123)</f>
        <v>220</v>
      </c>
      <c r="X123" s="5"/>
      <c r="Y123" s="7"/>
      <c r="Z123" s="91">
        <f>IFERROR(VLOOKUP($B123,'[1]ACT DEN8.1'!$H$3:$S$162,2,FALSE),0)</f>
        <v>5</v>
      </c>
      <c r="AA123" s="91">
        <f>IFERROR(VLOOKUP($B123,'[1]ACT DEN8.1'!$H$3:$S$162,3,FALSE),0)</f>
        <v>7</v>
      </c>
      <c r="AB123" s="91">
        <f>IFERROR(VLOOKUP($B123,'[1]ACT DEN8.1'!$H$3:$S$162,4,FALSE),0)</f>
        <v>10</v>
      </c>
      <c r="AC123" s="91">
        <f>IFERROR(VLOOKUP($B123,'[1]ACT DEN8.1'!$H$3:$S$162,5,FALSE),0)</f>
        <v>1</v>
      </c>
      <c r="AD123" s="91">
        <f>IFERROR(VLOOKUP($B123,'[1]ACT DEN8.1'!$H$3:$S$162,6,FALSE),0)</f>
        <v>3</v>
      </c>
      <c r="AE123" s="91">
        <f>IFERROR(VLOOKUP($B123,'[1]ACT DEN8.1'!$H$3:$S$162,7,FALSE),0)</f>
        <v>7</v>
      </c>
      <c r="AF123" s="91">
        <f>IFERROR(VLOOKUP($B123,'[1]ACT DEN8.1'!$H$3:$S$162,8,FALSE),0)</f>
        <v>2</v>
      </c>
      <c r="AG123" s="91">
        <f>IFERROR(VLOOKUP($B123,'[1]ACT DEN8.1'!$H$3:$S$162,9,FALSE),0)</f>
        <v>7</v>
      </c>
      <c r="AH123" s="91">
        <f>IFERROR(VLOOKUP($B123,'[1]ACT DEN8.1'!$H$3:$S$162,10,FALSE),0)</f>
        <v>5</v>
      </c>
      <c r="AI123" s="91">
        <f>IFERROR(VLOOKUP($B123,'[1]ACT DEN8.1'!$H$3:$S$162,11,FALSE),0)</f>
        <v>5</v>
      </c>
      <c r="AJ123" s="81"/>
      <c r="AK123" s="81"/>
      <c r="AL123" s="5">
        <f t="shared" si="85"/>
        <v>52</v>
      </c>
      <c r="AM123" s="91">
        <f>IFERROR(VLOOKUP($B123,'[1]ACT DEN8.1'!$AC$3:$AN$135,2,FALSE),0)</f>
        <v>0</v>
      </c>
      <c r="AN123" s="91">
        <f>IFERROR(VLOOKUP($B123,'[1]ACT DEN8.1'!$AC$3:$AN$135,3,FALSE),0)</f>
        <v>1</v>
      </c>
      <c r="AO123" s="91">
        <f>IFERROR(VLOOKUP($B123,'[1]ACT DEN8.1'!$AC$3:$AN$135,4,FALSE),0)</f>
        <v>0</v>
      </c>
      <c r="AP123" s="91">
        <f>IFERROR(VLOOKUP($B123,'[1]ACT DEN8.1'!$AC$3:$AN$135,5,FALSE),0)</f>
        <v>0</v>
      </c>
      <c r="AQ123" s="91">
        <f>IFERROR(VLOOKUP($B123,'[1]ACT DEN8.1'!$AC$3:$AN$135,6,FALSE),0)</f>
        <v>1</v>
      </c>
      <c r="AR123" s="91">
        <f>IFERROR(VLOOKUP($B123,'[1]ACT DEN8.1'!$AC$3:$AN$135,7,FALSE),0)</f>
        <v>0</v>
      </c>
      <c r="AS123" s="91">
        <f>IFERROR(VLOOKUP($B123,'[1]ACT DEN8.1'!$AC$3:$AN$135,8,FALSE),0)</f>
        <v>0</v>
      </c>
      <c r="AT123" s="91">
        <f>IFERROR(VLOOKUP($B123,'[1]ACT DEN8.1'!$AC$3:$AN$135,9,FALSE),0)</f>
        <v>0</v>
      </c>
      <c r="AU123" s="91">
        <f>IFERROR(VLOOKUP($B123,'[1]ACT DEN8.1'!$AC$3:$AN$135,10,FALSE),0)</f>
        <v>1</v>
      </c>
      <c r="AV123" s="91">
        <f>IFERROR(VLOOKUP($B123,'[1]ACT DEN8.1'!$AC$3:$AN$135,11,FALSE),0)</f>
        <v>0</v>
      </c>
      <c r="AW123" s="81"/>
      <c r="AX123" s="81"/>
      <c r="AY123" s="5">
        <f t="shared" si="86"/>
        <v>3</v>
      </c>
    </row>
    <row r="124" spans="1:51" s="58" customFormat="1" ht="15" thickBot="1" x14ac:dyDescent="0.25">
      <c r="A124" s="1" t="s">
        <v>160</v>
      </c>
      <c r="B124" s="165" t="s">
        <v>148</v>
      </c>
      <c r="C124" s="56"/>
      <c r="D124" s="83"/>
      <c r="E124" s="91">
        <f>IFERROR(VLOOKUP($B124,'[1]NUM8.1'!$H$3:$S$175,2,FALSE),0)</f>
        <v>20</v>
      </c>
      <c r="F124" s="91">
        <f>IFERROR(VLOOKUP($B124,'[1]NUM8.1'!$H$3:$S$175,3,FALSE),0)</f>
        <v>20</v>
      </c>
      <c r="G124" s="91">
        <f>IFERROR(VLOOKUP($B124,'[1]NUM8.1'!$H$3:$S$175,4,FALSE),0)</f>
        <v>7</v>
      </c>
      <c r="H124" s="91">
        <f>IFERROR(VLOOKUP($B124,'[1]NUM8.1'!$H$3:$S$175,5,FALSE),0)</f>
        <v>0</v>
      </c>
      <c r="I124" s="91">
        <f>IFERROR(VLOOKUP($B124,'[1]NUM8.1'!$H$3:$S$175,6,FALSE),0)</f>
        <v>2</v>
      </c>
      <c r="J124" s="91">
        <f>IFERROR(VLOOKUP($B124,'[1]NUM8.1'!$H$3:$S$175,7,FALSE),0)</f>
        <v>14</v>
      </c>
      <c r="K124" s="91">
        <f>IFERROR(VLOOKUP($B124,'[1]NUM8.1'!$H$3:$S$175,8,FALSE),0)</f>
        <v>17</v>
      </c>
      <c r="L124" s="91">
        <f>IFERROR(VLOOKUP($B124,'[1]NUM8.1'!$H$3:$S$175,9,FALSE),0)</f>
        <v>3</v>
      </c>
      <c r="M124" s="91">
        <f>IFERROR(VLOOKUP($B124,'[1]NUM8.1'!$H$3:$S$175,10,FALSE),0)</f>
        <v>13</v>
      </c>
      <c r="N124" s="91">
        <f>IFERROR(VLOOKUP($B124,'[1]NUM8.1'!$H$3:$S$175,11,FALSE),0)</f>
        <v>53</v>
      </c>
      <c r="O124" s="81"/>
      <c r="P124" s="81"/>
      <c r="Q124" s="5">
        <f t="shared" si="151"/>
        <v>149</v>
      </c>
      <c r="R124" s="3"/>
      <c r="S124" s="13">
        <f>IFERROR(VLOOKUP($B124,'[2]DEN8.1'!$H$3:$J$159,2,FALSE),0)</f>
        <v>119</v>
      </c>
      <c r="T124" s="43">
        <f t="shared" si="152"/>
        <v>127</v>
      </c>
      <c r="U124" s="13">
        <f>IFERROR(VLOOKUP($B124,'[1]DEN8.1'!$H$3:$J$175,2,FALSE),0)</f>
        <v>150</v>
      </c>
      <c r="V124" s="54">
        <f t="shared" si="153"/>
        <v>149</v>
      </c>
      <c r="W124" s="54">
        <f t="shared" si="154"/>
        <v>153</v>
      </c>
      <c r="X124" s="5"/>
      <c r="Y124" s="7"/>
      <c r="Z124" s="91">
        <f>IFERROR(VLOOKUP($B124,'[1]ACT DEN8.1'!$H$3:$S$162,2,FALSE),0)</f>
        <v>4</v>
      </c>
      <c r="AA124" s="91">
        <f>IFERROR(VLOOKUP($B124,'[1]ACT DEN8.1'!$H$3:$S$162,3,FALSE),0)</f>
        <v>4</v>
      </c>
      <c r="AB124" s="91">
        <f>IFERROR(VLOOKUP($B124,'[1]ACT DEN8.1'!$H$3:$S$162,4,FALSE),0)</f>
        <v>0</v>
      </c>
      <c r="AC124" s="91">
        <f>IFERROR(VLOOKUP($B124,'[1]ACT DEN8.1'!$H$3:$S$162,5,FALSE),0)</f>
        <v>0</v>
      </c>
      <c r="AD124" s="91">
        <f>IFERROR(VLOOKUP($B124,'[1]ACT DEN8.1'!$H$3:$S$162,6,FALSE),0)</f>
        <v>0</v>
      </c>
      <c r="AE124" s="91">
        <f>IFERROR(VLOOKUP($B124,'[1]ACT DEN8.1'!$H$3:$S$162,7,FALSE),0)</f>
        <v>4</v>
      </c>
      <c r="AF124" s="91">
        <f>IFERROR(VLOOKUP($B124,'[1]ACT DEN8.1'!$H$3:$S$162,8,FALSE),0)</f>
        <v>1</v>
      </c>
      <c r="AG124" s="91">
        <f>IFERROR(VLOOKUP($B124,'[1]ACT DEN8.1'!$H$3:$S$162,9,FALSE),0)</f>
        <v>4</v>
      </c>
      <c r="AH124" s="91">
        <f>IFERROR(VLOOKUP($B124,'[1]ACT DEN8.1'!$H$3:$S$162,10,FALSE),0)</f>
        <v>2</v>
      </c>
      <c r="AI124" s="91">
        <f>IFERROR(VLOOKUP($B124,'[1]ACT DEN8.1'!$H$3:$S$162,11,FALSE),0)</f>
        <v>0</v>
      </c>
      <c r="AJ124" s="81"/>
      <c r="AK124" s="81"/>
      <c r="AL124" s="5">
        <f t="shared" si="85"/>
        <v>19</v>
      </c>
      <c r="AM124" s="91">
        <f>IFERROR(VLOOKUP($B124,'[1]ACT DEN8.1'!$AC$3:$AN$135,2,FALSE),0)</f>
        <v>0</v>
      </c>
      <c r="AN124" s="91">
        <f>IFERROR(VLOOKUP($B124,'[1]ACT DEN8.1'!$AC$3:$AN$135,3,FALSE),0)</f>
        <v>0</v>
      </c>
      <c r="AO124" s="91">
        <f>IFERROR(VLOOKUP($B124,'[1]ACT DEN8.1'!$AC$3:$AN$135,4,FALSE),0)</f>
        <v>0</v>
      </c>
      <c r="AP124" s="91">
        <f>IFERROR(VLOOKUP($B124,'[1]ACT DEN8.1'!$AC$3:$AN$135,5,FALSE),0)</f>
        <v>0</v>
      </c>
      <c r="AQ124" s="91">
        <f>IFERROR(VLOOKUP($B124,'[1]ACT DEN8.1'!$AC$3:$AN$135,6,FALSE),0)</f>
        <v>0</v>
      </c>
      <c r="AR124" s="91">
        <f>IFERROR(VLOOKUP($B124,'[1]ACT DEN8.1'!$AC$3:$AN$135,7,FALSE),0)</f>
        <v>0</v>
      </c>
      <c r="AS124" s="91">
        <f>IFERROR(VLOOKUP($B124,'[1]ACT DEN8.1'!$AC$3:$AN$135,8,FALSE),0)</f>
        <v>2</v>
      </c>
      <c r="AT124" s="91">
        <f>IFERROR(VLOOKUP($B124,'[1]ACT DEN8.1'!$AC$3:$AN$135,9,FALSE),0)</f>
        <v>0</v>
      </c>
      <c r="AU124" s="91">
        <f>IFERROR(VLOOKUP($B124,'[1]ACT DEN8.1'!$AC$3:$AN$135,10,FALSE),0)</f>
        <v>2</v>
      </c>
      <c r="AV124" s="91">
        <f>IFERROR(VLOOKUP($B124,'[1]ACT DEN8.1'!$AC$3:$AN$135,11,FALSE),0)</f>
        <v>0</v>
      </c>
      <c r="AW124" s="81"/>
      <c r="AX124" s="81"/>
      <c r="AY124" s="5">
        <f t="shared" si="86"/>
        <v>4</v>
      </c>
    </row>
    <row r="125" spans="1:51" s="58" customFormat="1" ht="15" thickBot="1" x14ac:dyDescent="0.25">
      <c r="A125" s="1" t="s">
        <v>160</v>
      </c>
      <c r="B125" s="165" t="s">
        <v>149</v>
      </c>
      <c r="C125" s="56"/>
      <c r="D125" s="83"/>
      <c r="E125" s="91">
        <f>IFERROR(VLOOKUP($B125,'[1]NUM8.1'!$H$3:$S$175,2,FALSE),0)</f>
        <v>3</v>
      </c>
      <c r="F125" s="91">
        <f>IFERROR(VLOOKUP($B125,'[1]NUM8.1'!$H$3:$S$175,3,FALSE),0)</f>
        <v>4</v>
      </c>
      <c r="G125" s="91">
        <f>IFERROR(VLOOKUP($B125,'[1]NUM8.1'!$H$3:$S$175,4,FALSE),0)</f>
        <v>0</v>
      </c>
      <c r="H125" s="91">
        <f>IFERROR(VLOOKUP($B125,'[1]NUM8.1'!$H$3:$S$175,5,FALSE),0)</f>
        <v>3</v>
      </c>
      <c r="I125" s="91">
        <f>IFERROR(VLOOKUP($B125,'[1]NUM8.1'!$H$3:$S$175,6,FALSE),0)</f>
        <v>2</v>
      </c>
      <c r="J125" s="91">
        <f>IFERROR(VLOOKUP($B125,'[1]NUM8.1'!$H$3:$S$175,7,FALSE),0)</f>
        <v>18</v>
      </c>
      <c r="K125" s="91">
        <f>IFERROR(VLOOKUP($B125,'[1]NUM8.1'!$H$3:$S$175,8,FALSE),0)</f>
        <v>18</v>
      </c>
      <c r="L125" s="91">
        <f>IFERROR(VLOOKUP($B125,'[1]NUM8.1'!$H$3:$S$175,9,FALSE),0)</f>
        <v>7</v>
      </c>
      <c r="M125" s="91">
        <f>IFERROR(VLOOKUP($B125,'[1]NUM8.1'!$H$3:$S$175,10,FALSE),0)</f>
        <v>11</v>
      </c>
      <c r="N125" s="91">
        <f>IFERROR(VLOOKUP($B125,'[1]NUM8.1'!$H$3:$S$175,11,FALSE),0)</f>
        <v>9</v>
      </c>
      <c r="O125" s="81"/>
      <c r="P125" s="81"/>
      <c r="Q125" s="5">
        <f t="shared" si="151"/>
        <v>75</v>
      </c>
      <c r="R125" s="3"/>
      <c r="S125" s="13">
        <f>IFERROR(VLOOKUP($B125,'[2]DEN8.1'!$H$3:$J$159,2,FALSE),0)</f>
        <v>99</v>
      </c>
      <c r="T125" s="43">
        <f t="shared" si="152"/>
        <v>96</v>
      </c>
      <c r="U125" s="13">
        <f>IFERROR(VLOOKUP($B125,'[1]DEN8.1'!$H$3:$J$175,2,FALSE),0)</f>
        <v>92</v>
      </c>
      <c r="V125" s="54">
        <f t="shared" si="153"/>
        <v>89</v>
      </c>
      <c r="W125" s="54">
        <f t="shared" si="154"/>
        <v>94</v>
      </c>
      <c r="X125" s="5"/>
      <c r="Y125" s="7"/>
      <c r="Z125" s="91">
        <f>IFERROR(VLOOKUP($B125,'[1]ACT DEN8.1'!$H$3:$S$162,2,FALSE),0)</f>
        <v>1</v>
      </c>
      <c r="AA125" s="91">
        <f>IFERROR(VLOOKUP($B125,'[1]ACT DEN8.1'!$H$3:$S$162,3,FALSE),0)</f>
        <v>1</v>
      </c>
      <c r="AB125" s="91">
        <f>IFERROR(VLOOKUP($B125,'[1]ACT DEN8.1'!$H$3:$S$162,4,FALSE),0)</f>
        <v>1</v>
      </c>
      <c r="AC125" s="91">
        <f>IFERROR(VLOOKUP($B125,'[1]ACT DEN8.1'!$H$3:$S$162,5,FALSE),0)</f>
        <v>0</v>
      </c>
      <c r="AD125" s="91">
        <f>IFERROR(VLOOKUP($B125,'[1]ACT DEN8.1'!$H$3:$S$162,6,FALSE),0)</f>
        <v>2</v>
      </c>
      <c r="AE125" s="91">
        <f>IFERROR(VLOOKUP($B125,'[1]ACT DEN8.1'!$H$3:$S$162,7,FALSE),0)</f>
        <v>0</v>
      </c>
      <c r="AF125" s="91">
        <f>IFERROR(VLOOKUP($B125,'[1]ACT DEN8.1'!$H$3:$S$162,8,FALSE),0)</f>
        <v>1</v>
      </c>
      <c r="AG125" s="91">
        <f>IFERROR(VLOOKUP($B125,'[1]ACT DEN8.1'!$H$3:$S$162,9,FALSE),0)</f>
        <v>2</v>
      </c>
      <c r="AH125" s="91">
        <f>IFERROR(VLOOKUP($B125,'[1]ACT DEN8.1'!$H$3:$S$162,10,FALSE),0)</f>
        <v>3</v>
      </c>
      <c r="AI125" s="91">
        <f>IFERROR(VLOOKUP($B125,'[1]ACT DEN8.1'!$H$3:$S$162,11,FALSE),0)</f>
        <v>1</v>
      </c>
      <c r="AJ125" s="81"/>
      <c r="AK125" s="81"/>
      <c r="AL125" s="5">
        <f t="shared" si="85"/>
        <v>12</v>
      </c>
      <c r="AM125" s="91">
        <f>IFERROR(VLOOKUP($B125,'[1]ACT DEN8.1'!$AC$3:$AN$135,2,FALSE),0)</f>
        <v>0</v>
      </c>
      <c r="AN125" s="91">
        <f>IFERROR(VLOOKUP($B125,'[1]ACT DEN8.1'!$AC$3:$AN$135,3,FALSE),0)</f>
        <v>5</v>
      </c>
      <c r="AO125" s="91">
        <f>IFERROR(VLOOKUP($B125,'[1]ACT DEN8.1'!$AC$3:$AN$135,4,FALSE),0)</f>
        <v>0</v>
      </c>
      <c r="AP125" s="91">
        <f>IFERROR(VLOOKUP($B125,'[1]ACT DEN8.1'!$AC$3:$AN$135,5,FALSE),0)</f>
        <v>1</v>
      </c>
      <c r="AQ125" s="91">
        <f>IFERROR(VLOOKUP($B125,'[1]ACT DEN8.1'!$AC$3:$AN$135,6,FALSE),0)</f>
        <v>0</v>
      </c>
      <c r="AR125" s="91">
        <f>IFERROR(VLOOKUP($B125,'[1]ACT DEN8.1'!$AC$3:$AN$135,7,FALSE),0)</f>
        <v>1</v>
      </c>
      <c r="AS125" s="91">
        <f>IFERROR(VLOOKUP($B125,'[1]ACT DEN8.1'!$AC$3:$AN$135,8,FALSE),0)</f>
        <v>4</v>
      </c>
      <c r="AT125" s="91">
        <f>IFERROR(VLOOKUP($B125,'[1]ACT DEN8.1'!$AC$3:$AN$135,9,FALSE),0)</f>
        <v>1</v>
      </c>
      <c r="AU125" s="91">
        <f>IFERROR(VLOOKUP($B125,'[1]ACT DEN8.1'!$AC$3:$AN$135,10,FALSE),0)</f>
        <v>0</v>
      </c>
      <c r="AV125" s="91">
        <f>IFERROR(VLOOKUP($B125,'[1]ACT DEN8.1'!$AC$3:$AN$135,11,FALSE),0)</f>
        <v>0</v>
      </c>
      <c r="AW125" s="81"/>
      <c r="AX125" s="81"/>
      <c r="AY125" s="5">
        <f t="shared" si="86"/>
        <v>12</v>
      </c>
    </row>
    <row r="126" spans="1:51" s="58" customFormat="1" ht="15" thickBot="1" x14ac:dyDescent="0.25">
      <c r="A126" s="1" t="s">
        <v>160</v>
      </c>
      <c r="B126" s="165" t="s">
        <v>150</v>
      </c>
      <c r="C126" s="56"/>
      <c r="D126" s="83"/>
      <c r="E126" s="91">
        <f>IFERROR(VLOOKUP($B126,'[1]NUM8.1'!$H$3:$S$175,2,FALSE),0)</f>
        <v>2</v>
      </c>
      <c r="F126" s="91">
        <f>IFERROR(VLOOKUP($B126,'[1]NUM8.1'!$H$3:$S$175,3,FALSE),0)</f>
        <v>26</v>
      </c>
      <c r="G126" s="91">
        <f>IFERROR(VLOOKUP($B126,'[1]NUM8.1'!$H$3:$S$175,4,FALSE),0)</f>
        <v>10</v>
      </c>
      <c r="H126" s="91">
        <f>IFERROR(VLOOKUP($B126,'[1]NUM8.1'!$H$3:$S$175,5,FALSE),0)</f>
        <v>7</v>
      </c>
      <c r="I126" s="91">
        <f>IFERROR(VLOOKUP($B126,'[1]NUM8.1'!$H$3:$S$175,6,FALSE),0)</f>
        <v>21</v>
      </c>
      <c r="J126" s="91">
        <f>IFERROR(VLOOKUP($B126,'[1]NUM8.1'!$H$3:$S$175,7,FALSE),0)</f>
        <v>113</v>
      </c>
      <c r="K126" s="91">
        <f>IFERROR(VLOOKUP($B126,'[1]NUM8.1'!$H$3:$S$175,8,FALSE),0)</f>
        <v>34</v>
      </c>
      <c r="L126" s="91">
        <f>IFERROR(VLOOKUP($B126,'[1]NUM8.1'!$H$3:$S$175,9,FALSE),0)</f>
        <v>17</v>
      </c>
      <c r="M126" s="91">
        <f>IFERROR(VLOOKUP($B126,'[1]NUM8.1'!$H$3:$S$175,10,FALSE),0)</f>
        <v>5</v>
      </c>
      <c r="N126" s="91">
        <f>IFERROR(VLOOKUP($B126,'[1]NUM8.1'!$H$3:$S$175,11,FALSE),0)</f>
        <v>7</v>
      </c>
      <c r="O126" s="81"/>
      <c r="P126" s="81"/>
      <c r="Q126" s="5">
        <f t="shared" si="151"/>
        <v>242</v>
      </c>
      <c r="R126" s="3"/>
      <c r="S126" s="13">
        <f>IFERROR(VLOOKUP($B126,'[2]DEN8.1'!$H$3:$J$159,2,FALSE),0)</f>
        <v>188</v>
      </c>
      <c r="T126" s="43">
        <f t="shared" si="152"/>
        <v>201</v>
      </c>
      <c r="U126" s="13">
        <f>IFERROR(VLOOKUP($B126,'[1]DEN8.1'!$H$3:$J$175,2,FALSE),0)</f>
        <v>199</v>
      </c>
      <c r="V126" s="54">
        <f t="shared" si="153"/>
        <v>203</v>
      </c>
      <c r="W126" s="54">
        <f t="shared" si="154"/>
        <v>217</v>
      </c>
      <c r="X126" s="5"/>
      <c r="Y126" s="7"/>
      <c r="Z126" s="91">
        <f>IFERROR(VLOOKUP($B126,'[1]ACT DEN8.1'!$H$3:$S$162,2,FALSE),0)</f>
        <v>1</v>
      </c>
      <c r="AA126" s="91">
        <f>IFERROR(VLOOKUP($B126,'[1]ACT DEN8.1'!$H$3:$S$162,3,FALSE),0)</f>
        <v>7</v>
      </c>
      <c r="AB126" s="91">
        <f>IFERROR(VLOOKUP($B126,'[1]ACT DEN8.1'!$H$3:$S$162,4,FALSE),0)</f>
        <v>3</v>
      </c>
      <c r="AC126" s="91">
        <f>IFERROR(VLOOKUP($B126,'[1]ACT DEN8.1'!$H$3:$S$162,5,FALSE),0)</f>
        <v>3</v>
      </c>
      <c r="AD126" s="91">
        <f>IFERROR(VLOOKUP($B126,'[1]ACT DEN8.1'!$H$3:$S$162,6,FALSE),0)</f>
        <v>4</v>
      </c>
      <c r="AE126" s="91">
        <f>IFERROR(VLOOKUP($B126,'[1]ACT DEN8.1'!$H$3:$S$162,7,FALSE),0)</f>
        <v>6</v>
      </c>
      <c r="AF126" s="91">
        <f>IFERROR(VLOOKUP($B126,'[1]ACT DEN8.1'!$H$3:$S$162,8,FALSE),0)</f>
        <v>4</v>
      </c>
      <c r="AG126" s="91">
        <f>IFERROR(VLOOKUP($B126,'[1]ACT DEN8.1'!$H$3:$S$162,9,FALSE),0)</f>
        <v>3</v>
      </c>
      <c r="AH126" s="91">
        <f>IFERROR(VLOOKUP($B126,'[1]ACT DEN8.1'!$H$3:$S$162,10,FALSE),0)</f>
        <v>7</v>
      </c>
      <c r="AI126" s="91">
        <f>IFERROR(VLOOKUP($B126,'[1]ACT DEN8.1'!$H$3:$S$162,11,FALSE),0)</f>
        <v>4</v>
      </c>
      <c r="AJ126" s="81"/>
      <c r="AK126" s="81"/>
      <c r="AL126" s="5">
        <f t="shared" si="85"/>
        <v>42</v>
      </c>
      <c r="AM126" s="91">
        <f>IFERROR(VLOOKUP($B126,'[1]ACT DEN8.1'!$AC$3:$AN$135,2,FALSE),0)</f>
        <v>0</v>
      </c>
      <c r="AN126" s="91">
        <f>IFERROR(VLOOKUP($B126,'[1]ACT DEN8.1'!$AC$3:$AN$135,3,FALSE),0)</f>
        <v>0</v>
      </c>
      <c r="AO126" s="91">
        <f>IFERROR(VLOOKUP($B126,'[1]ACT DEN8.1'!$AC$3:$AN$135,4,FALSE),0)</f>
        <v>1</v>
      </c>
      <c r="AP126" s="91">
        <f>IFERROR(VLOOKUP($B126,'[1]ACT DEN8.1'!$AC$3:$AN$135,5,FALSE),0)</f>
        <v>0</v>
      </c>
      <c r="AQ126" s="91">
        <f>IFERROR(VLOOKUP($B126,'[1]ACT DEN8.1'!$AC$3:$AN$135,6,FALSE),0)</f>
        <v>0</v>
      </c>
      <c r="AR126" s="91">
        <f>IFERROR(VLOOKUP($B126,'[1]ACT DEN8.1'!$AC$3:$AN$135,7,FALSE),0)</f>
        <v>0</v>
      </c>
      <c r="AS126" s="91">
        <f>IFERROR(VLOOKUP($B126,'[1]ACT DEN8.1'!$AC$3:$AN$135,8,FALSE),0)</f>
        <v>0</v>
      </c>
      <c r="AT126" s="91">
        <f>IFERROR(VLOOKUP($B126,'[1]ACT DEN8.1'!$AC$3:$AN$135,9,FALSE),0)</f>
        <v>0</v>
      </c>
      <c r="AU126" s="91">
        <f>IFERROR(VLOOKUP($B126,'[1]ACT DEN8.1'!$AC$3:$AN$135,10,FALSE),0)</f>
        <v>0</v>
      </c>
      <c r="AV126" s="91">
        <f>IFERROR(VLOOKUP($B126,'[1]ACT DEN8.1'!$AC$3:$AN$135,11,FALSE),0)</f>
        <v>0</v>
      </c>
      <c r="AW126" s="81"/>
      <c r="AX126" s="81"/>
      <c r="AY126" s="5">
        <f t="shared" si="86"/>
        <v>1</v>
      </c>
    </row>
    <row r="127" spans="1:51" s="58" customFormat="1" ht="15" thickBot="1" x14ac:dyDescent="0.25">
      <c r="A127" s="1" t="s">
        <v>160</v>
      </c>
      <c r="B127" s="165" t="s">
        <v>151</v>
      </c>
      <c r="C127" s="56"/>
      <c r="D127" s="83"/>
      <c r="E127" s="91">
        <f>IFERROR(VLOOKUP($B127,'[1]NUM8.1'!$H$3:$S$175,2,FALSE),0)</f>
        <v>1</v>
      </c>
      <c r="F127" s="91">
        <f>IFERROR(VLOOKUP($B127,'[1]NUM8.1'!$H$3:$S$175,3,FALSE),0)</f>
        <v>0</v>
      </c>
      <c r="G127" s="91">
        <f>IFERROR(VLOOKUP($B127,'[1]NUM8.1'!$H$3:$S$175,4,FALSE),0)</f>
        <v>0</v>
      </c>
      <c r="H127" s="91">
        <f>IFERROR(VLOOKUP($B127,'[1]NUM8.1'!$H$3:$S$175,5,FALSE),0)</f>
        <v>1</v>
      </c>
      <c r="I127" s="91">
        <f>IFERROR(VLOOKUP($B127,'[1]NUM8.1'!$H$3:$S$175,6,FALSE),0)</f>
        <v>1</v>
      </c>
      <c r="J127" s="91">
        <f>IFERROR(VLOOKUP($B127,'[1]NUM8.1'!$H$3:$S$175,7,FALSE),0)</f>
        <v>1</v>
      </c>
      <c r="K127" s="91">
        <f>IFERROR(VLOOKUP($B127,'[1]NUM8.1'!$H$3:$S$175,8,FALSE),0)</f>
        <v>17</v>
      </c>
      <c r="L127" s="91">
        <f>IFERROR(VLOOKUP($B127,'[1]NUM8.1'!$H$3:$S$175,9,FALSE),0)</f>
        <v>1</v>
      </c>
      <c r="M127" s="91">
        <f>IFERROR(VLOOKUP($B127,'[1]NUM8.1'!$H$3:$S$175,10,FALSE),0)</f>
        <v>1</v>
      </c>
      <c r="N127" s="91">
        <f>IFERROR(VLOOKUP($B127,'[1]NUM8.1'!$H$3:$S$175,11,FALSE),0)</f>
        <v>0</v>
      </c>
      <c r="O127" s="81"/>
      <c r="P127" s="81"/>
      <c r="Q127" s="5">
        <f t="shared" si="151"/>
        <v>23</v>
      </c>
      <c r="R127" s="3"/>
      <c r="S127" s="13">
        <f>IFERROR(VLOOKUP($B127,'[2]DEN8.1'!$H$3:$J$159,2,FALSE),0)</f>
        <v>17</v>
      </c>
      <c r="T127" s="43">
        <f t="shared" si="152"/>
        <v>17</v>
      </c>
      <c r="U127" s="13">
        <f>IFERROR(VLOOKUP($B127,'[1]DEN8.1'!$H$3:$J$175,2,FALSE),0)</f>
        <v>10</v>
      </c>
      <c r="V127" s="54">
        <f t="shared" si="153"/>
        <v>10</v>
      </c>
      <c r="W127" s="54">
        <f t="shared" si="154"/>
        <v>10</v>
      </c>
      <c r="X127" s="5"/>
      <c r="Y127" s="7"/>
      <c r="Z127" s="91">
        <f>IFERROR(VLOOKUP($B127,'[1]ACT DEN8.1'!$H$3:$S$162,2,FALSE),0)</f>
        <v>0</v>
      </c>
      <c r="AA127" s="91">
        <f>IFERROR(VLOOKUP($B127,'[1]ACT DEN8.1'!$H$3:$S$162,3,FALSE),0)</f>
        <v>0</v>
      </c>
      <c r="AB127" s="91">
        <f>IFERROR(VLOOKUP($B127,'[1]ACT DEN8.1'!$H$3:$S$162,4,FALSE),0)</f>
        <v>0</v>
      </c>
      <c r="AC127" s="91">
        <f>IFERROR(VLOOKUP($B127,'[1]ACT DEN8.1'!$H$3:$S$162,5,FALSE),0)</f>
        <v>0</v>
      </c>
      <c r="AD127" s="91">
        <f>IFERROR(VLOOKUP($B127,'[1]ACT DEN8.1'!$H$3:$S$162,6,FALSE),0)</f>
        <v>0</v>
      </c>
      <c r="AE127" s="91">
        <f>IFERROR(VLOOKUP($B127,'[1]ACT DEN8.1'!$H$3:$S$162,7,FALSE),0)</f>
        <v>0</v>
      </c>
      <c r="AF127" s="91">
        <f>IFERROR(VLOOKUP($B127,'[1]ACT DEN8.1'!$H$3:$S$162,8,FALSE),0)</f>
        <v>0</v>
      </c>
      <c r="AG127" s="91">
        <f>IFERROR(VLOOKUP($B127,'[1]ACT DEN8.1'!$H$3:$S$162,9,FALSE),0)</f>
        <v>0</v>
      </c>
      <c r="AH127" s="91">
        <f>IFERROR(VLOOKUP($B127,'[1]ACT DEN8.1'!$H$3:$S$162,10,FALSE),0)</f>
        <v>0</v>
      </c>
      <c r="AI127" s="91">
        <f>IFERROR(VLOOKUP($B127,'[1]ACT DEN8.1'!$H$3:$S$162,11,FALSE),0)</f>
        <v>0</v>
      </c>
      <c r="AJ127" s="81"/>
      <c r="AK127" s="81"/>
      <c r="AL127" s="5">
        <f t="shared" si="85"/>
        <v>0</v>
      </c>
      <c r="AM127" s="91">
        <f>IFERROR(VLOOKUP($B127,'[1]ACT DEN8.1'!$AC$3:$AN$135,2,FALSE),0)</f>
        <v>0</v>
      </c>
      <c r="AN127" s="91">
        <f>IFERROR(VLOOKUP($B127,'[1]ACT DEN8.1'!$AC$3:$AN$135,3,FALSE),0)</f>
        <v>0</v>
      </c>
      <c r="AO127" s="91">
        <f>IFERROR(VLOOKUP($B127,'[1]ACT DEN8.1'!$AC$3:$AN$135,4,FALSE),0)</f>
        <v>0</v>
      </c>
      <c r="AP127" s="91">
        <f>IFERROR(VLOOKUP($B127,'[1]ACT DEN8.1'!$AC$3:$AN$135,5,FALSE),0)</f>
        <v>0</v>
      </c>
      <c r="AQ127" s="91">
        <f>IFERROR(VLOOKUP($B127,'[1]ACT DEN8.1'!$AC$3:$AN$135,6,FALSE),0)</f>
        <v>0</v>
      </c>
      <c r="AR127" s="91">
        <f>IFERROR(VLOOKUP($B127,'[1]ACT DEN8.1'!$AC$3:$AN$135,7,FALSE),0)</f>
        <v>0</v>
      </c>
      <c r="AS127" s="91">
        <f>IFERROR(VLOOKUP($B127,'[1]ACT DEN8.1'!$AC$3:$AN$135,8,FALSE),0)</f>
        <v>0</v>
      </c>
      <c r="AT127" s="91">
        <f>IFERROR(VLOOKUP($B127,'[1]ACT DEN8.1'!$AC$3:$AN$135,9,FALSE),0)</f>
        <v>0</v>
      </c>
      <c r="AU127" s="91">
        <f>IFERROR(VLOOKUP($B127,'[1]ACT DEN8.1'!$AC$3:$AN$135,10,FALSE),0)</f>
        <v>0</v>
      </c>
      <c r="AV127" s="91">
        <f>IFERROR(VLOOKUP($B127,'[1]ACT DEN8.1'!$AC$3:$AN$135,11,FALSE),0)</f>
        <v>0</v>
      </c>
      <c r="AW127" s="81"/>
      <c r="AX127" s="81"/>
      <c r="AY127" s="5">
        <f t="shared" si="86"/>
        <v>0</v>
      </c>
    </row>
    <row r="128" spans="1:51" s="58" customFormat="1" ht="15" thickBot="1" x14ac:dyDescent="0.25">
      <c r="A128" s="1" t="s">
        <v>160</v>
      </c>
      <c r="B128" s="165" t="s">
        <v>152</v>
      </c>
      <c r="C128" s="56"/>
      <c r="D128" s="83"/>
      <c r="E128" s="91">
        <f>IFERROR(VLOOKUP($B128,'[1]NUM8.1'!$H$3:$S$175,2,FALSE),0)</f>
        <v>3</v>
      </c>
      <c r="F128" s="91">
        <f>IFERROR(VLOOKUP($B128,'[1]NUM8.1'!$H$3:$S$175,3,FALSE),0)</f>
        <v>14</v>
      </c>
      <c r="G128" s="91">
        <f>IFERROR(VLOOKUP($B128,'[1]NUM8.1'!$H$3:$S$175,4,FALSE),0)</f>
        <v>1</v>
      </c>
      <c r="H128" s="91">
        <f>IFERROR(VLOOKUP($B128,'[1]NUM8.1'!$H$3:$S$175,5,FALSE),0)</f>
        <v>1</v>
      </c>
      <c r="I128" s="91">
        <f>IFERROR(VLOOKUP($B128,'[1]NUM8.1'!$H$3:$S$175,6,FALSE),0)</f>
        <v>2</v>
      </c>
      <c r="J128" s="91">
        <f>IFERROR(VLOOKUP($B128,'[1]NUM8.1'!$H$3:$S$175,7,FALSE),0)</f>
        <v>2</v>
      </c>
      <c r="K128" s="91">
        <f>IFERROR(VLOOKUP($B128,'[1]NUM8.1'!$H$3:$S$175,8,FALSE),0)</f>
        <v>7</v>
      </c>
      <c r="L128" s="91">
        <f>IFERROR(VLOOKUP($B128,'[1]NUM8.1'!$H$3:$S$175,9,FALSE),0)</f>
        <v>1</v>
      </c>
      <c r="M128" s="91">
        <f>IFERROR(VLOOKUP($B128,'[1]NUM8.1'!$H$3:$S$175,10,FALSE),0)</f>
        <v>5</v>
      </c>
      <c r="N128" s="91">
        <f>IFERROR(VLOOKUP($B128,'[1]NUM8.1'!$H$3:$S$175,11,FALSE),0)</f>
        <v>3</v>
      </c>
      <c r="O128" s="81"/>
      <c r="P128" s="81"/>
      <c r="Q128" s="5">
        <f t="shared" si="151"/>
        <v>39</v>
      </c>
      <c r="R128" s="3"/>
      <c r="S128" s="13">
        <f>IFERROR(VLOOKUP($B128,'[2]DEN8.1'!$H$3:$J$159,2,FALSE),0)</f>
        <v>14</v>
      </c>
      <c r="T128" s="43">
        <f t="shared" si="152"/>
        <v>15</v>
      </c>
      <c r="U128" s="13">
        <f>IFERROR(VLOOKUP($B128,'[1]DEN8.1'!$H$3:$J$175,2,FALSE),0)</f>
        <v>18</v>
      </c>
      <c r="V128" s="54">
        <f t="shared" si="153"/>
        <v>18</v>
      </c>
      <c r="W128" s="54">
        <f t="shared" si="154"/>
        <v>18</v>
      </c>
      <c r="X128" s="5"/>
      <c r="Y128" s="7"/>
      <c r="Z128" s="91">
        <f>IFERROR(VLOOKUP($B128,'[1]ACT DEN8.1'!$H$3:$S$162,2,FALSE),0)</f>
        <v>1</v>
      </c>
      <c r="AA128" s="91">
        <f>IFERROR(VLOOKUP($B128,'[1]ACT DEN8.1'!$H$3:$S$162,3,FALSE),0)</f>
        <v>0</v>
      </c>
      <c r="AB128" s="91">
        <f>IFERROR(VLOOKUP($B128,'[1]ACT DEN8.1'!$H$3:$S$162,4,FALSE),0)</f>
        <v>0</v>
      </c>
      <c r="AC128" s="91">
        <f>IFERROR(VLOOKUP($B128,'[1]ACT DEN8.1'!$H$3:$S$162,5,FALSE),0)</f>
        <v>0</v>
      </c>
      <c r="AD128" s="91">
        <f>IFERROR(VLOOKUP($B128,'[1]ACT DEN8.1'!$H$3:$S$162,6,FALSE),0)</f>
        <v>0</v>
      </c>
      <c r="AE128" s="91">
        <f>IFERROR(VLOOKUP($B128,'[1]ACT DEN8.1'!$H$3:$S$162,7,FALSE),0)</f>
        <v>0</v>
      </c>
      <c r="AF128" s="91">
        <f>IFERROR(VLOOKUP($B128,'[1]ACT DEN8.1'!$H$3:$S$162,8,FALSE),0)</f>
        <v>0</v>
      </c>
      <c r="AG128" s="91">
        <f>IFERROR(VLOOKUP($B128,'[1]ACT DEN8.1'!$H$3:$S$162,9,FALSE),0)</f>
        <v>0</v>
      </c>
      <c r="AH128" s="91">
        <f>IFERROR(VLOOKUP($B128,'[1]ACT DEN8.1'!$H$3:$S$162,10,FALSE),0)</f>
        <v>0</v>
      </c>
      <c r="AI128" s="91">
        <f>IFERROR(VLOOKUP($B128,'[1]ACT DEN8.1'!$H$3:$S$162,11,FALSE),0)</f>
        <v>0</v>
      </c>
      <c r="AJ128" s="81"/>
      <c r="AK128" s="81"/>
      <c r="AL128" s="5">
        <f t="shared" si="85"/>
        <v>1</v>
      </c>
      <c r="AM128" s="91">
        <f>IFERROR(VLOOKUP($B128,'[1]ACT DEN8.1'!$AC$3:$AN$135,2,FALSE),0)</f>
        <v>0</v>
      </c>
      <c r="AN128" s="91">
        <f>IFERROR(VLOOKUP($B128,'[1]ACT DEN8.1'!$AC$3:$AN$135,3,FALSE),0)</f>
        <v>0</v>
      </c>
      <c r="AO128" s="91">
        <f>IFERROR(VLOOKUP($B128,'[1]ACT DEN8.1'!$AC$3:$AN$135,4,FALSE),0)</f>
        <v>0</v>
      </c>
      <c r="AP128" s="91">
        <f>IFERROR(VLOOKUP($B128,'[1]ACT DEN8.1'!$AC$3:$AN$135,5,FALSE),0)</f>
        <v>0</v>
      </c>
      <c r="AQ128" s="91">
        <f>IFERROR(VLOOKUP($B128,'[1]ACT DEN8.1'!$AC$3:$AN$135,6,FALSE),0)</f>
        <v>0</v>
      </c>
      <c r="AR128" s="91">
        <f>IFERROR(VLOOKUP($B128,'[1]ACT DEN8.1'!$AC$3:$AN$135,7,FALSE),0)</f>
        <v>0</v>
      </c>
      <c r="AS128" s="91">
        <f>IFERROR(VLOOKUP($B128,'[1]ACT DEN8.1'!$AC$3:$AN$135,8,FALSE),0)</f>
        <v>0</v>
      </c>
      <c r="AT128" s="91">
        <f>IFERROR(VLOOKUP($B128,'[1]ACT DEN8.1'!$AC$3:$AN$135,9,FALSE),0)</f>
        <v>0</v>
      </c>
      <c r="AU128" s="91">
        <f>IFERROR(VLOOKUP($B128,'[1]ACT DEN8.1'!$AC$3:$AN$135,10,FALSE),0)</f>
        <v>0</v>
      </c>
      <c r="AV128" s="91">
        <f>IFERROR(VLOOKUP($B128,'[1]ACT DEN8.1'!$AC$3:$AN$135,11,FALSE),0)</f>
        <v>0</v>
      </c>
      <c r="AW128" s="81"/>
      <c r="AX128" s="81"/>
      <c r="AY128" s="5">
        <f t="shared" si="86"/>
        <v>0</v>
      </c>
    </row>
    <row r="129" spans="1:51" s="58" customFormat="1" ht="15" thickBot="1" x14ac:dyDescent="0.25">
      <c r="A129" s="1" t="s">
        <v>160</v>
      </c>
      <c r="B129" s="165" t="s">
        <v>153</v>
      </c>
      <c r="C129" s="56"/>
      <c r="D129" s="83"/>
      <c r="E129" s="91">
        <f>IFERROR(VLOOKUP($B129,'[1]NUM8.1'!$H$3:$S$175,2,FALSE),0)</f>
        <v>4</v>
      </c>
      <c r="F129" s="91">
        <f>IFERROR(VLOOKUP($B129,'[1]NUM8.1'!$H$3:$S$175,3,FALSE),0)</f>
        <v>4</v>
      </c>
      <c r="G129" s="91">
        <f>IFERROR(VLOOKUP($B129,'[1]NUM8.1'!$H$3:$S$175,4,FALSE),0)</f>
        <v>3</v>
      </c>
      <c r="H129" s="91">
        <f>IFERROR(VLOOKUP($B129,'[1]NUM8.1'!$H$3:$S$175,5,FALSE),0)</f>
        <v>2</v>
      </c>
      <c r="I129" s="91">
        <f>IFERROR(VLOOKUP($B129,'[1]NUM8.1'!$H$3:$S$175,6,FALSE),0)</f>
        <v>1</v>
      </c>
      <c r="J129" s="91">
        <f>IFERROR(VLOOKUP($B129,'[1]NUM8.1'!$H$3:$S$175,7,FALSE),0)</f>
        <v>2</v>
      </c>
      <c r="K129" s="91">
        <f>IFERROR(VLOOKUP($B129,'[1]NUM8.1'!$H$3:$S$175,8,FALSE),0)</f>
        <v>4</v>
      </c>
      <c r="L129" s="91">
        <f>IFERROR(VLOOKUP($B129,'[1]NUM8.1'!$H$3:$S$175,9,FALSE),0)</f>
        <v>6</v>
      </c>
      <c r="M129" s="91">
        <f>IFERROR(VLOOKUP($B129,'[1]NUM8.1'!$H$3:$S$175,10,FALSE),0)</f>
        <v>13</v>
      </c>
      <c r="N129" s="91">
        <f>IFERROR(VLOOKUP($B129,'[1]NUM8.1'!$H$3:$S$175,11,FALSE),0)</f>
        <v>3</v>
      </c>
      <c r="O129" s="81"/>
      <c r="P129" s="81"/>
      <c r="Q129" s="5">
        <f t="shared" si="151"/>
        <v>42</v>
      </c>
      <c r="R129" s="3"/>
      <c r="S129" s="13">
        <f>IFERROR(VLOOKUP($B129,'[2]DEN8.1'!$H$3:$J$159,2,FALSE),0)</f>
        <v>10</v>
      </c>
      <c r="T129" s="43">
        <f t="shared" si="152"/>
        <v>11</v>
      </c>
      <c r="U129" s="13">
        <f>IFERROR(VLOOKUP($B129,'[1]DEN8.1'!$H$3:$J$175,2,FALSE),0)</f>
        <v>17</v>
      </c>
      <c r="V129" s="54">
        <f t="shared" si="153"/>
        <v>17</v>
      </c>
      <c r="W129" s="54">
        <f t="shared" si="154"/>
        <v>17</v>
      </c>
      <c r="X129" s="5"/>
      <c r="Y129" s="7"/>
      <c r="Z129" s="91">
        <f>IFERROR(VLOOKUP($B129,'[1]ACT DEN8.1'!$H$3:$S$162,2,FALSE),0)</f>
        <v>0</v>
      </c>
      <c r="AA129" s="91">
        <f>IFERROR(VLOOKUP($B129,'[1]ACT DEN8.1'!$H$3:$S$162,3,FALSE),0)</f>
        <v>0</v>
      </c>
      <c r="AB129" s="91">
        <f>IFERROR(VLOOKUP($B129,'[1]ACT DEN8.1'!$H$3:$S$162,4,FALSE),0)</f>
        <v>1</v>
      </c>
      <c r="AC129" s="91">
        <f>IFERROR(VLOOKUP($B129,'[1]ACT DEN8.1'!$H$3:$S$162,5,FALSE),0)</f>
        <v>0</v>
      </c>
      <c r="AD129" s="91">
        <f>IFERROR(VLOOKUP($B129,'[1]ACT DEN8.1'!$H$3:$S$162,6,FALSE),0)</f>
        <v>0</v>
      </c>
      <c r="AE129" s="91">
        <f>IFERROR(VLOOKUP($B129,'[1]ACT DEN8.1'!$H$3:$S$162,7,FALSE),0)</f>
        <v>0</v>
      </c>
      <c r="AF129" s="91">
        <f>IFERROR(VLOOKUP($B129,'[1]ACT DEN8.1'!$H$3:$S$162,8,FALSE),0)</f>
        <v>0</v>
      </c>
      <c r="AG129" s="91">
        <f>IFERROR(VLOOKUP($B129,'[1]ACT DEN8.1'!$H$3:$S$162,9,FALSE),0)</f>
        <v>0</v>
      </c>
      <c r="AH129" s="91">
        <f>IFERROR(VLOOKUP($B129,'[1]ACT DEN8.1'!$H$3:$S$162,10,FALSE),0)</f>
        <v>0</v>
      </c>
      <c r="AI129" s="91">
        <f>IFERROR(VLOOKUP($B129,'[1]ACT DEN8.1'!$H$3:$S$162,11,FALSE),0)</f>
        <v>0</v>
      </c>
      <c r="AJ129" s="81"/>
      <c r="AK129" s="81"/>
      <c r="AL129" s="5">
        <f t="shared" si="85"/>
        <v>1</v>
      </c>
      <c r="AM129" s="91">
        <f>IFERROR(VLOOKUP($B129,'[1]ACT DEN8.1'!$AC$3:$AN$135,2,FALSE),0)</f>
        <v>0</v>
      </c>
      <c r="AN129" s="91">
        <f>IFERROR(VLOOKUP($B129,'[1]ACT DEN8.1'!$AC$3:$AN$135,3,FALSE),0)</f>
        <v>0</v>
      </c>
      <c r="AO129" s="91">
        <f>IFERROR(VLOOKUP($B129,'[1]ACT DEN8.1'!$AC$3:$AN$135,4,FALSE),0)</f>
        <v>0</v>
      </c>
      <c r="AP129" s="91">
        <f>IFERROR(VLOOKUP($B129,'[1]ACT DEN8.1'!$AC$3:$AN$135,5,FALSE),0)</f>
        <v>0</v>
      </c>
      <c r="AQ129" s="91">
        <f>IFERROR(VLOOKUP($B129,'[1]ACT DEN8.1'!$AC$3:$AN$135,6,FALSE),0)</f>
        <v>0</v>
      </c>
      <c r="AR129" s="91">
        <f>IFERROR(VLOOKUP($B129,'[1]ACT DEN8.1'!$AC$3:$AN$135,7,FALSE),0)</f>
        <v>0</v>
      </c>
      <c r="AS129" s="91">
        <f>IFERROR(VLOOKUP($B129,'[1]ACT DEN8.1'!$AC$3:$AN$135,8,FALSE),0)</f>
        <v>0</v>
      </c>
      <c r="AT129" s="91">
        <f>IFERROR(VLOOKUP($B129,'[1]ACT DEN8.1'!$AC$3:$AN$135,9,FALSE),0)</f>
        <v>0</v>
      </c>
      <c r="AU129" s="91">
        <f>IFERROR(VLOOKUP($B129,'[1]ACT DEN8.1'!$AC$3:$AN$135,10,FALSE),0)</f>
        <v>0</v>
      </c>
      <c r="AV129" s="91">
        <f>IFERROR(VLOOKUP($B129,'[1]ACT DEN8.1'!$AC$3:$AN$135,11,FALSE),0)</f>
        <v>0</v>
      </c>
      <c r="AW129" s="81"/>
      <c r="AX129" s="81"/>
      <c r="AY129" s="5">
        <f t="shared" si="86"/>
        <v>0</v>
      </c>
    </row>
    <row r="130" spans="1:51" s="58" customFormat="1" ht="15" thickBot="1" x14ac:dyDescent="0.25">
      <c r="A130" s="1" t="s">
        <v>160</v>
      </c>
      <c r="B130" s="165" t="s">
        <v>154</v>
      </c>
      <c r="C130" s="56"/>
      <c r="D130" s="83"/>
      <c r="E130" s="91">
        <f>IFERROR(VLOOKUP($B130,'[1]NUM8.1'!$H$3:$S$175,2,FALSE),0)</f>
        <v>0</v>
      </c>
      <c r="F130" s="91">
        <f>IFERROR(VLOOKUP($B130,'[1]NUM8.1'!$H$3:$S$175,3,FALSE),0)</f>
        <v>1</v>
      </c>
      <c r="G130" s="91">
        <f>IFERROR(VLOOKUP($B130,'[1]NUM8.1'!$H$3:$S$175,4,FALSE),0)</f>
        <v>0</v>
      </c>
      <c r="H130" s="91">
        <f>IFERROR(VLOOKUP($B130,'[1]NUM8.1'!$H$3:$S$175,5,FALSE),0)</f>
        <v>1</v>
      </c>
      <c r="I130" s="91">
        <f>IFERROR(VLOOKUP($B130,'[1]NUM8.1'!$H$3:$S$175,6,FALSE),0)</f>
        <v>6</v>
      </c>
      <c r="J130" s="91">
        <f>IFERROR(VLOOKUP($B130,'[1]NUM8.1'!$H$3:$S$175,7,FALSE),0)</f>
        <v>0</v>
      </c>
      <c r="K130" s="91">
        <f>IFERROR(VLOOKUP($B130,'[1]NUM8.1'!$H$3:$S$175,8,FALSE),0)</f>
        <v>18</v>
      </c>
      <c r="L130" s="91">
        <f>IFERROR(VLOOKUP($B130,'[1]NUM8.1'!$H$3:$S$175,9,FALSE),0)</f>
        <v>3</v>
      </c>
      <c r="M130" s="91">
        <f>IFERROR(VLOOKUP($B130,'[1]NUM8.1'!$H$3:$S$175,10,FALSE),0)</f>
        <v>0</v>
      </c>
      <c r="N130" s="91">
        <f>IFERROR(VLOOKUP($B130,'[1]NUM8.1'!$H$3:$S$175,11,FALSE),0)</f>
        <v>0</v>
      </c>
      <c r="O130" s="81"/>
      <c r="P130" s="81"/>
      <c r="Q130" s="5">
        <f t="shared" si="151"/>
        <v>29</v>
      </c>
      <c r="R130" s="3"/>
      <c r="S130" s="13">
        <f>IFERROR(VLOOKUP($B130,'[2]DEN8.1'!$H$3:$J$159,2,FALSE),0)</f>
        <v>20</v>
      </c>
      <c r="T130" s="43">
        <f t="shared" si="152"/>
        <v>20</v>
      </c>
      <c r="U130" s="13">
        <f>IFERROR(VLOOKUP($B130,'[1]DEN8.1'!$H$3:$J$175,2,FALSE),0)</f>
        <v>14</v>
      </c>
      <c r="V130" s="54">
        <f t="shared" si="153"/>
        <v>14</v>
      </c>
      <c r="W130" s="54">
        <f t="shared" si="154"/>
        <v>14</v>
      </c>
      <c r="X130" s="5"/>
      <c r="Y130" s="7"/>
      <c r="Z130" s="91">
        <f>IFERROR(VLOOKUP($B130,'[1]ACT DEN8.1'!$H$3:$S$162,2,FALSE),0)</f>
        <v>0</v>
      </c>
      <c r="AA130" s="91">
        <f>IFERROR(VLOOKUP($B130,'[1]ACT DEN8.1'!$H$3:$S$162,3,FALSE),0)</f>
        <v>0</v>
      </c>
      <c r="AB130" s="91">
        <f>IFERROR(VLOOKUP($B130,'[1]ACT DEN8.1'!$H$3:$S$162,4,FALSE),0)</f>
        <v>0</v>
      </c>
      <c r="AC130" s="91">
        <f>IFERROR(VLOOKUP($B130,'[1]ACT DEN8.1'!$H$3:$S$162,5,FALSE),0)</f>
        <v>0</v>
      </c>
      <c r="AD130" s="91">
        <f>IFERROR(VLOOKUP($B130,'[1]ACT DEN8.1'!$H$3:$S$162,6,FALSE),0)</f>
        <v>0</v>
      </c>
      <c r="AE130" s="91">
        <f>IFERROR(VLOOKUP($B130,'[1]ACT DEN8.1'!$H$3:$S$162,7,FALSE),0)</f>
        <v>0</v>
      </c>
      <c r="AF130" s="91">
        <f>IFERROR(VLOOKUP($B130,'[1]ACT DEN8.1'!$H$3:$S$162,8,FALSE),0)</f>
        <v>0</v>
      </c>
      <c r="AG130" s="91">
        <f>IFERROR(VLOOKUP($B130,'[1]ACT DEN8.1'!$H$3:$S$162,9,FALSE),0)</f>
        <v>0</v>
      </c>
      <c r="AH130" s="91">
        <f>IFERROR(VLOOKUP($B130,'[1]ACT DEN8.1'!$H$3:$S$162,10,FALSE),0)</f>
        <v>0</v>
      </c>
      <c r="AI130" s="91">
        <f>IFERROR(VLOOKUP($B130,'[1]ACT DEN8.1'!$H$3:$S$162,11,FALSE),0)</f>
        <v>0</v>
      </c>
      <c r="AJ130" s="81"/>
      <c r="AK130" s="81"/>
      <c r="AL130" s="5">
        <f t="shared" si="85"/>
        <v>0</v>
      </c>
      <c r="AM130" s="91">
        <f>IFERROR(VLOOKUP($B130,'[1]ACT DEN8.1'!$AC$3:$AN$135,2,FALSE),0)</f>
        <v>0</v>
      </c>
      <c r="AN130" s="91">
        <f>IFERROR(VLOOKUP($B130,'[1]ACT DEN8.1'!$AC$3:$AN$135,3,FALSE),0)</f>
        <v>0</v>
      </c>
      <c r="AO130" s="91">
        <f>IFERROR(VLOOKUP($B130,'[1]ACT DEN8.1'!$AC$3:$AN$135,4,FALSE),0)</f>
        <v>0</v>
      </c>
      <c r="AP130" s="91">
        <f>IFERROR(VLOOKUP($B130,'[1]ACT DEN8.1'!$AC$3:$AN$135,5,FALSE),0)</f>
        <v>0</v>
      </c>
      <c r="AQ130" s="91">
        <f>IFERROR(VLOOKUP($B130,'[1]ACT DEN8.1'!$AC$3:$AN$135,6,FALSE),0)</f>
        <v>0</v>
      </c>
      <c r="AR130" s="91">
        <f>IFERROR(VLOOKUP($B130,'[1]ACT DEN8.1'!$AC$3:$AN$135,7,FALSE),0)</f>
        <v>0</v>
      </c>
      <c r="AS130" s="91">
        <f>IFERROR(VLOOKUP($B130,'[1]ACT DEN8.1'!$AC$3:$AN$135,8,FALSE),0)</f>
        <v>0</v>
      </c>
      <c r="AT130" s="91">
        <f>IFERROR(VLOOKUP($B130,'[1]ACT DEN8.1'!$AC$3:$AN$135,9,FALSE),0)</f>
        <v>0</v>
      </c>
      <c r="AU130" s="91">
        <f>IFERROR(VLOOKUP($B130,'[1]ACT DEN8.1'!$AC$3:$AN$135,10,FALSE),0)</f>
        <v>0</v>
      </c>
      <c r="AV130" s="91">
        <f>IFERROR(VLOOKUP($B130,'[1]ACT DEN8.1'!$AC$3:$AN$135,11,FALSE),0)</f>
        <v>0</v>
      </c>
      <c r="AW130" s="81"/>
      <c r="AX130" s="81"/>
      <c r="AY130" s="5">
        <f t="shared" si="86"/>
        <v>0</v>
      </c>
    </row>
    <row r="131" spans="1:51" s="58" customFormat="1" ht="15" thickBot="1" x14ac:dyDescent="0.25">
      <c r="A131" s="1" t="s">
        <v>160</v>
      </c>
      <c r="B131" s="165" t="s">
        <v>155</v>
      </c>
      <c r="C131" s="56"/>
      <c r="D131" s="83"/>
      <c r="E131" s="91">
        <f>IFERROR(VLOOKUP($B131,'[1]NUM8.1'!$H$3:$S$175,2,FALSE),0)</f>
        <v>2</v>
      </c>
      <c r="F131" s="91">
        <f>IFERROR(VLOOKUP($B131,'[1]NUM8.1'!$H$3:$S$175,3,FALSE),0)</f>
        <v>5</v>
      </c>
      <c r="G131" s="91">
        <f>IFERROR(VLOOKUP($B131,'[1]NUM8.1'!$H$3:$S$175,4,FALSE),0)</f>
        <v>3</v>
      </c>
      <c r="H131" s="91">
        <f>IFERROR(VLOOKUP($B131,'[1]NUM8.1'!$H$3:$S$175,5,FALSE),0)</f>
        <v>3</v>
      </c>
      <c r="I131" s="91">
        <f>IFERROR(VLOOKUP($B131,'[1]NUM8.1'!$H$3:$S$175,6,FALSE),0)</f>
        <v>3</v>
      </c>
      <c r="J131" s="91">
        <f>IFERROR(VLOOKUP($B131,'[1]NUM8.1'!$H$3:$S$175,7,FALSE),0)</f>
        <v>6</v>
      </c>
      <c r="K131" s="91">
        <f>IFERROR(VLOOKUP($B131,'[1]NUM8.1'!$H$3:$S$175,8,FALSE),0)</f>
        <v>2</v>
      </c>
      <c r="L131" s="91">
        <f>IFERROR(VLOOKUP($B131,'[1]NUM8.1'!$H$3:$S$175,9,FALSE),0)</f>
        <v>3</v>
      </c>
      <c r="M131" s="91">
        <f>IFERROR(VLOOKUP($B131,'[1]NUM8.1'!$H$3:$S$175,10,FALSE),0)</f>
        <v>23</v>
      </c>
      <c r="N131" s="91">
        <f>IFERROR(VLOOKUP($B131,'[1]NUM8.1'!$H$3:$S$175,11,FALSE),0)</f>
        <v>5</v>
      </c>
      <c r="O131" s="81"/>
      <c r="P131" s="81"/>
      <c r="Q131" s="5">
        <f t="shared" si="151"/>
        <v>55</v>
      </c>
      <c r="R131" s="3"/>
      <c r="S131" s="13">
        <f>IFERROR(VLOOKUP($B131,'[2]DEN8.1'!$H$3:$J$159,2,FALSE),0)</f>
        <v>22</v>
      </c>
      <c r="T131" s="43">
        <f t="shared" si="152"/>
        <v>23</v>
      </c>
      <c r="U131" s="13">
        <f>IFERROR(VLOOKUP($B131,'[1]DEN8.1'!$H$3:$J$175,2,FALSE),0)</f>
        <v>20</v>
      </c>
      <c r="V131" s="54">
        <f t="shared" si="153"/>
        <v>20</v>
      </c>
      <c r="W131" s="54">
        <f t="shared" si="154"/>
        <v>24</v>
      </c>
      <c r="X131" s="5"/>
      <c r="Y131" s="7"/>
      <c r="Z131" s="91">
        <f>IFERROR(VLOOKUP($B131,'[1]ACT DEN8.1'!$H$3:$S$162,2,FALSE),0)</f>
        <v>1</v>
      </c>
      <c r="AA131" s="91">
        <f>IFERROR(VLOOKUP($B131,'[1]ACT DEN8.1'!$H$3:$S$162,3,FALSE),0)</f>
        <v>0</v>
      </c>
      <c r="AB131" s="91">
        <f>IFERROR(VLOOKUP($B131,'[1]ACT DEN8.1'!$H$3:$S$162,4,FALSE),0)</f>
        <v>0</v>
      </c>
      <c r="AC131" s="91">
        <f>IFERROR(VLOOKUP($B131,'[1]ACT DEN8.1'!$H$3:$S$162,5,FALSE),0)</f>
        <v>0</v>
      </c>
      <c r="AD131" s="91">
        <f>IFERROR(VLOOKUP($B131,'[1]ACT DEN8.1'!$H$3:$S$162,6,FALSE),0)</f>
        <v>1</v>
      </c>
      <c r="AE131" s="91">
        <f>IFERROR(VLOOKUP($B131,'[1]ACT DEN8.1'!$H$3:$S$162,7,FALSE),0)</f>
        <v>1</v>
      </c>
      <c r="AF131" s="91">
        <f>IFERROR(VLOOKUP($B131,'[1]ACT DEN8.1'!$H$3:$S$162,8,FALSE),0)</f>
        <v>0</v>
      </c>
      <c r="AG131" s="91">
        <f>IFERROR(VLOOKUP($B131,'[1]ACT DEN8.1'!$H$3:$S$162,9,FALSE),0)</f>
        <v>0</v>
      </c>
      <c r="AH131" s="91">
        <f>IFERROR(VLOOKUP($B131,'[1]ACT DEN8.1'!$H$3:$S$162,10,FALSE),0)</f>
        <v>0</v>
      </c>
      <c r="AI131" s="91">
        <f>IFERROR(VLOOKUP($B131,'[1]ACT DEN8.1'!$H$3:$S$162,11,FALSE),0)</f>
        <v>4</v>
      </c>
      <c r="AJ131" s="81"/>
      <c r="AK131" s="81"/>
      <c r="AL131" s="5">
        <f t="shared" si="85"/>
        <v>7</v>
      </c>
      <c r="AM131" s="91">
        <f>IFERROR(VLOOKUP($B131,'[1]ACT DEN8.1'!$AC$3:$AN$135,2,FALSE),0)</f>
        <v>0</v>
      </c>
      <c r="AN131" s="91">
        <f>IFERROR(VLOOKUP($B131,'[1]ACT DEN8.1'!$AC$3:$AN$135,3,FALSE),0)</f>
        <v>0</v>
      </c>
      <c r="AO131" s="91">
        <f>IFERROR(VLOOKUP($B131,'[1]ACT DEN8.1'!$AC$3:$AN$135,4,FALSE),0)</f>
        <v>0</v>
      </c>
      <c r="AP131" s="91">
        <f>IFERROR(VLOOKUP($B131,'[1]ACT DEN8.1'!$AC$3:$AN$135,5,FALSE),0)</f>
        <v>0</v>
      </c>
      <c r="AQ131" s="91">
        <f>IFERROR(VLOOKUP($B131,'[1]ACT DEN8.1'!$AC$3:$AN$135,6,FALSE),0)</f>
        <v>0</v>
      </c>
      <c r="AR131" s="91">
        <f>IFERROR(VLOOKUP($B131,'[1]ACT DEN8.1'!$AC$3:$AN$135,7,FALSE),0)</f>
        <v>0</v>
      </c>
      <c r="AS131" s="91">
        <f>IFERROR(VLOOKUP($B131,'[1]ACT DEN8.1'!$AC$3:$AN$135,8,FALSE),0)</f>
        <v>0</v>
      </c>
      <c r="AT131" s="91">
        <f>IFERROR(VLOOKUP($B131,'[1]ACT DEN8.1'!$AC$3:$AN$135,9,FALSE),0)</f>
        <v>0</v>
      </c>
      <c r="AU131" s="91">
        <f>IFERROR(VLOOKUP($B131,'[1]ACT DEN8.1'!$AC$3:$AN$135,10,FALSE),0)</f>
        <v>0</v>
      </c>
      <c r="AV131" s="91">
        <f>IFERROR(VLOOKUP($B131,'[1]ACT DEN8.1'!$AC$3:$AN$135,11,FALSE),0)</f>
        <v>0</v>
      </c>
      <c r="AW131" s="81"/>
      <c r="AX131" s="81"/>
      <c r="AY131" s="5">
        <f t="shared" si="86"/>
        <v>0</v>
      </c>
    </row>
    <row r="132" spans="1:51" s="58" customFormat="1" ht="15" thickBot="1" x14ac:dyDescent="0.25">
      <c r="A132" s="1" t="s">
        <v>160</v>
      </c>
      <c r="B132" s="165" t="s">
        <v>156</v>
      </c>
      <c r="C132" s="56"/>
      <c r="D132" s="83"/>
      <c r="E132" s="91">
        <f>IFERROR(VLOOKUP($B132,'[1]NUM8.1'!$H$3:$S$175,2,FALSE),0)</f>
        <v>2</v>
      </c>
      <c r="F132" s="91">
        <f>IFERROR(VLOOKUP($B132,'[1]NUM8.1'!$H$3:$S$175,3,FALSE),0)</f>
        <v>7</v>
      </c>
      <c r="G132" s="91">
        <f>IFERROR(VLOOKUP($B132,'[1]NUM8.1'!$H$3:$S$175,4,FALSE),0)</f>
        <v>3</v>
      </c>
      <c r="H132" s="91">
        <f>IFERROR(VLOOKUP($B132,'[1]NUM8.1'!$H$3:$S$175,5,FALSE),0)</f>
        <v>2</v>
      </c>
      <c r="I132" s="91">
        <f>IFERROR(VLOOKUP($B132,'[1]NUM8.1'!$H$3:$S$175,6,FALSE),0)</f>
        <v>4</v>
      </c>
      <c r="J132" s="91">
        <f>IFERROR(VLOOKUP($B132,'[1]NUM8.1'!$H$3:$S$175,7,FALSE),0)</f>
        <v>8</v>
      </c>
      <c r="K132" s="91">
        <f>IFERROR(VLOOKUP($B132,'[1]NUM8.1'!$H$3:$S$175,8,FALSE),0)</f>
        <v>8</v>
      </c>
      <c r="L132" s="91">
        <f>IFERROR(VLOOKUP($B132,'[1]NUM8.1'!$H$3:$S$175,9,FALSE),0)</f>
        <v>4</v>
      </c>
      <c r="M132" s="91">
        <f>IFERROR(VLOOKUP($B132,'[1]NUM8.1'!$H$3:$S$175,10,FALSE),0)</f>
        <v>12</v>
      </c>
      <c r="N132" s="91">
        <f>IFERROR(VLOOKUP($B132,'[1]NUM8.1'!$H$3:$S$175,11,FALSE),0)</f>
        <v>4</v>
      </c>
      <c r="O132" s="81"/>
      <c r="P132" s="81"/>
      <c r="Q132" s="5">
        <f t="shared" si="151"/>
        <v>54</v>
      </c>
      <c r="R132" s="3"/>
      <c r="S132" s="13">
        <f>IFERROR(VLOOKUP($B132,'[2]DEN8.1'!$H$3:$J$159,2,FALSE),0)</f>
        <v>20</v>
      </c>
      <c r="T132" s="43">
        <f t="shared" si="152"/>
        <v>21</v>
      </c>
      <c r="U132" s="13">
        <f>IFERROR(VLOOKUP($B132,'[1]DEN8.1'!$H$3:$J$175,2,FALSE),0)</f>
        <v>24</v>
      </c>
      <c r="V132" s="54">
        <f t="shared" si="153"/>
        <v>24</v>
      </c>
      <c r="W132" s="54">
        <f t="shared" si="154"/>
        <v>22</v>
      </c>
      <c r="X132" s="5"/>
      <c r="Y132" s="7"/>
      <c r="Z132" s="91">
        <f>IFERROR(VLOOKUP($B132,'[1]ACT DEN8.1'!$H$3:$S$162,2,FALSE),0)</f>
        <v>0</v>
      </c>
      <c r="AA132" s="91">
        <f>IFERROR(VLOOKUP($B132,'[1]ACT DEN8.1'!$H$3:$S$162,3,FALSE),0)</f>
        <v>0</v>
      </c>
      <c r="AB132" s="91">
        <f>IFERROR(VLOOKUP($B132,'[1]ACT DEN8.1'!$H$3:$S$162,4,FALSE),0)</f>
        <v>0</v>
      </c>
      <c r="AC132" s="91">
        <f>IFERROR(VLOOKUP($B132,'[1]ACT DEN8.1'!$H$3:$S$162,5,FALSE),0)</f>
        <v>1</v>
      </c>
      <c r="AD132" s="91">
        <f>IFERROR(VLOOKUP($B132,'[1]ACT DEN8.1'!$H$3:$S$162,6,FALSE),0)</f>
        <v>0</v>
      </c>
      <c r="AE132" s="91">
        <f>IFERROR(VLOOKUP($B132,'[1]ACT DEN8.1'!$H$3:$S$162,7,FALSE),0)</f>
        <v>0</v>
      </c>
      <c r="AF132" s="91">
        <f>IFERROR(VLOOKUP($B132,'[1]ACT DEN8.1'!$H$3:$S$162,8,FALSE),0)</f>
        <v>0</v>
      </c>
      <c r="AG132" s="91">
        <f>IFERROR(VLOOKUP($B132,'[1]ACT DEN8.1'!$H$3:$S$162,9,FALSE),0)</f>
        <v>0</v>
      </c>
      <c r="AH132" s="91">
        <f>IFERROR(VLOOKUP($B132,'[1]ACT DEN8.1'!$H$3:$S$162,10,FALSE),0)</f>
        <v>0</v>
      </c>
      <c r="AI132" s="91">
        <f>IFERROR(VLOOKUP($B132,'[1]ACT DEN8.1'!$H$3:$S$162,11,FALSE),0)</f>
        <v>0</v>
      </c>
      <c r="AJ132" s="81"/>
      <c r="AK132" s="81"/>
      <c r="AL132" s="5">
        <f t="shared" si="85"/>
        <v>1</v>
      </c>
      <c r="AM132" s="91">
        <f>IFERROR(VLOOKUP($B132,'[1]ACT DEN8.1'!$AC$3:$AN$135,2,FALSE),0)</f>
        <v>0</v>
      </c>
      <c r="AN132" s="91">
        <f>IFERROR(VLOOKUP($B132,'[1]ACT DEN8.1'!$AC$3:$AN$135,3,FALSE),0)</f>
        <v>0</v>
      </c>
      <c r="AO132" s="91">
        <f>IFERROR(VLOOKUP($B132,'[1]ACT DEN8.1'!$AC$3:$AN$135,4,FALSE),0)</f>
        <v>0</v>
      </c>
      <c r="AP132" s="91">
        <f>IFERROR(VLOOKUP($B132,'[1]ACT DEN8.1'!$AC$3:$AN$135,5,FALSE),0)</f>
        <v>0</v>
      </c>
      <c r="AQ132" s="91">
        <f>IFERROR(VLOOKUP($B132,'[1]ACT DEN8.1'!$AC$3:$AN$135,6,FALSE),0)</f>
        <v>0</v>
      </c>
      <c r="AR132" s="91">
        <f>IFERROR(VLOOKUP($B132,'[1]ACT DEN8.1'!$AC$3:$AN$135,7,FALSE),0)</f>
        <v>0</v>
      </c>
      <c r="AS132" s="91">
        <f>IFERROR(VLOOKUP($B132,'[1]ACT DEN8.1'!$AC$3:$AN$135,8,FALSE),0)</f>
        <v>0</v>
      </c>
      <c r="AT132" s="91">
        <f>IFERROR(VLOOKUP($B132,'[1]ACT DEN8.1'!$AC$3:$AN$135,9,FALSE),0)</f>
        <v>0</v>
      </c>
      <c r="AU132" s="91">
        <f>IFERROR(VLOOKUP($B132,'[1]ACT DEN8.1'!$AC$3:$AN$135,10,FALSE),0)</f>
        <v>0</v>
      </c>
      <c r="AV132" s="91">
        <f>IFERROR(VLOOKUP($B132,'[1]ACT DEN8.1'!$AC$3:$AN$135,11,FALSE),0)</f>
        <v>2</v>
      </c>
      <c r="AW132" s="81"/>
      <c r="AX132" s="81"/>
      <c r="AY132" s="5">
        <f t="shared" si="86"/>
        <v>2</v>
      </c>
    </row>
    <row r="133" spans="1:51" s="58" customFormat="1" ht="15" thickBot="1" x14ac:dyDescent="0.25">
      <c r="A133" s="1" t="s">
        <v>160</v>
      </c>
      <c r="B133" s="165" t="s">
        <v>157</v>
      </c>
      <c r="C133" s="56"/>
      <c r="D133" s="83"/>
      <c r="E133" s="91">
        <f>IFERROR(VLOOKUP($B133,'[1]NUM8.1'!$H$3:$S$175,2,FALSE),0)</f>
        <v>0</v>
      </c>
      <c r="F133" s="91">
        <f>IFERROR(VLOOKUP($B133,'[1]NUM8.1'!$H$3:$S$175,3,FALSE),0)</f>
        <v>0</v>
      </c>
      <c r="G133" s="91">
        <f>IFERROR(VLOOKUP($B133,'[1]NUM8.1'!$H$3:$S$175,4,FALSE),0)</f>
        <v>0</v>
      </c>
      <c r="H133" s="91">
        <f>IFERROR(VLOOKUP($B133,'[1]NUM8.1'!$H$3:$S$175,5,FALSE),0)</f>
        <v>0</v>
      </c>
      <c r="I133" s="91">
        <f>IFERROR(VLOOKUP($B133,'[1]NUM8.1'!$H$3:$S$175,6,FALSE),0)</f>
        <v>0</v>
      </c>
      <c r="J133" s="91">
        <f>IFERROR(VLOOKUP($B133,'[1]NUM8.1'!$H$3:$S$175,7,FALSE),0)</f>
        <v>0</v>
      </c>
      <c r="K133" s="91">
        <f>IFERROR(VLOOKUP($B133,'[1]NUM8.1'!$H$3:$S$175,8,FALSE),0)</f>
        <v>4</v>
      </c>
      <c r="L133" s="91">
        <f>IFERROR(VLOOKUP($B133,'[1]NUM8.1'!$H$3:$S$175,9,FALSE),0)</f>
        <v>4</v>
      </c>
      <c r="M133" s="91">
        <f>IFERROR(VLOOKUP($B133,'[1]NUM8.1'!$H$3:$S$175,10,FALSE),0)</f>
        <v>6</v>
      </c>
      <c r="N133" s="91">
        <f>IFERROR(VLOOKUP($B133,'[1]NUM8.1'!$H$3:$S$175,11,FALSE),0)</f>
        <v>5</v>
      </c>
      <c r="O133" s="84"/>
      <c r="P133" s="84"/>
      <c r="Q133" s="5">
        <f t="shared" si="151"/>
        <v>19</v>
      </c>
      <c r="S133" s="13">
        <f>IFERROR(VLOOKUP($B133,'[2]DEN8.1'!$H$3:$J$159,2,FALSE),0)</f>
        <v>18</v>
      </c>
      <c r="T133" s="43">
        <f t="shared" si="152"/>
        <v>20</v>
      </c>
      <c r="U133" s="13">
        <f>IFERROR(VLOOKUP($B133,'[1]DEN8.1'!$H$3:$J$175,2,FALSE),0)</f>
        <v>18</v>
      </c>
      <c r="V133" s="54">
        <f t="shared" si="153"/>
        <v>18</v>
      </c>
      <c r="W133" s="54">
        <f t="shared" si="154"/>
        <v>19</v>
      </c>
      <c r="X133" s="5"/>
      <c r="Y133" s="7"/>
      <c r="Z133" s="91">
        <f>IFERROR(VLOOKUP($B133,'[1]ACT DEN8.1'!$H$3:$S$162,2,FALSE),0)</f>
        <v>1</v>
      </c>
      <c r="AA133" s="91">
        <f>IFERROR(VLOOKUP($B133,'[1]ACT DEN8.1'!$H$3:$S$162,3,FALSE),0)</f>
        <v>0</v>
      </c>
      <c r="AB133" s="91">
        <f>IFERROR(VLOOKUP($B133,'[1]ACT DEN8.1'!$H$3:$S$162,4,FALSE),0)</f>
        <v>0</v>
      </c>
      <c r="AC133" s="91">
        <f>IFERROR(VLOOKUP($B133,'[1]ACT DEN8.1'!$H$3:$S$162,5,FALSE),0)</f>
        <v>1</v>
      </c>
      <c r="AD133" s="91">
        <f>IFERROR(VLOOKUP($B133,'[1]ACT DEN8.1'!$H$3:$S$162,6,FALSE),0)</f>
        <v>0</v>
      </c>
      <c r="AE133" s="91">
        <f>IFERROR(VLOOKUP($B133,'[1]ACT DEN8.1'!$H$3:$S$162,7,FALSE),0)</f>
        <v>0</v>
      </c>
      <c r="AF133" s="91">
        <f>IFERROR(VLOOKUP($B133,'[1]ACT DEN8.1'!$H$3:$S$162,8,FALSE),0)</f>
        <v>0</v>
      </c>
      <c r="AG133" s="91">
        <f>IFERROR(VLOOKUP($B133,'[1]ACT DEN8.1'!$H$3:$S$162,9,FALSE),0)</f>
        <v>0</v>
      </c>
      <c r="AH133" s="91">
        <f>IFERROR(VLOOKUP($B133,'[1]ACT DEN8.1'!$H$3:$S$162,10,FALSE),0)</f>
        <v>1</v>
      </c>
      <c r="AI133" s="91">
        <f>IFERROR(VLOOKUP($B133,'[1]ACT DEN8.1'!$H$3:$S$162,11,FALSE),0)</f>
        <v>0</v>
      </c>
      <c r="AJ133" s="84"/>
      <c r="AK133" s="84"/>
      <c r="AL133" s="5">
        <f t="shared" si="85"/>
        <v>3</v>
      </c>
      <c r="AM133" s="91">
        <f>IFERROR(VLOOKUP($B133,'[1]ACT DEN8.1'!$AC$3:$AN$135,2,FALSE),0)</f>
        <v>0</v>
      </c>
      <c r="AN133" s="91">
        <f>IFERROR(VLOOKUP($B133,'[1]ACT DEN8.1'!$AC$3:$AN$135,3,FALSE),0)</f>
        <v>0</v>
      </c>
      <c r="AO133" s="91">
        <f>IFERROR(VLOOKUP($B133,'[1]ACT DEN8.1'!$AC$3:$AN$135,4,FALSE),0)</f>
        <v>0</v>
      </c>
      <c r="AP133" s="91">
        <f>IFERROR(VLOOKUP($B133,'[1]ACT DEN8.1'!$AC$3:$AN$135,5,FALSE),0)</f>
        <v>0</v>
      </c>
      <c r="AQ133" s="91">
        <f>IFERROR(VLOOKUP($B133,'[1]ACT DEN8.1'!$AC$3:$AN$135,6,FALSE),0)</f>
        <v>1</v>
      </c>
      <c r="AR133" s="91">
        <f>IFERROR(VLOOKUP($B133,'[1]ACT DEN8.1'!$AC$3:$AN$135,7,FALSE),0)</f>
        <v>0</v>
      </c>
      <c r="AS133" s="91">
        <f>IFERROR(VLOOKUP($B133,'[1]ACT DEN8.1'!$AC$3:$AN$135,8,FALSE),0)</f>
        <v>0</v>
      </c>
      <c r="AT133" s="91">
        <f>IFERROR(VLOOKUP($B133,'[1]ACT DEN8.1'!$AC$3:$AN$135,9,FALSE),0)</f>
        <v>0</v>
      </c>
      <c r="AU133" s="91">
        <f>IFERROR(VLOOKUP($B133,'[1]ACT DEN8.1'!$AC$3:$AN$135,10,FALSE),0)</f>
        <v>0</v>
      </c>
      <c r="AV133" s="91">
        <f>IFERROR(VLOOKUP($B133,'[1]ACT DEN8.1'!$AC$3:$AN$135,11,FALSE),0)</f>
        <v>0</v>
      </c>
      <c r="AW133" s="84"/>
      <c r="AX133" s="84"/>
      <c r="AY133" s="5">
        <f t="shared" si="86"/>
        <v>1</v>
      </c>
    </row>
    <row r="134" spans="1:51" s="58" customFormat="1" ht="15" thickBot="1" x14ac:dyDescent="0.25">
      <c r="A134" s="1" t="s">
        <v>160</v>
      </c>
      <c r="B134" s="165" t="s">
        <v>158</v>
      </c>
      <c r="C134" s="56"/>
      <c r="D134" s="83"/>
      <c r="E134" s="91">
        <f>IFERROR(VLOOKUP($B134,'[1]NUM8.1'!$H$3:$S$175,2,FALSE),0)</f>
        <v>1</v>
      </c>
      <c r="F134" s="91">
        <f>IFERROR(VLOOKUP($B134,'[1]NUM8.1'!$H$3:$S$175,3,FALSE),0)</f>
        <v>0</v>
      </c>
      <c r="G134" s="91">
        <f>IFERROR(VLOOKUP($B134,'[1]NUM8.1'!$H$3:$S$175,4,FALSE),0)</f>
        <v>2</v>
      </c>
      <c r="H134" s="91">
        <f>IFERROR(VLOOKUP($B134,'[1]NUM8.1'!$H$3:$S$175,5,FALSE),0)</f>
        <v>2</v>
      </c>
      <c r="I134" s="91">
        <f>IFERROR(VLOOKUP($B134,'[1]NUM8.1'!$H$3:$S$175,6,FALSE),0)</f>
        <v>3</v>
      </c>
      <c r="J134" s="91">
        <f>IFERROR(VLOOKUP($B134,'[1]NUM8.1'!$H$3:$S$175,7,FALSE),0)</f>
        <v>2</v>
      </c>
      <c r="K134" s="91">
        <f>IFERROR(VLOOKUP($B134,'[1]NUM8.1'!$H$3:$S$175,8,FALSE),0)</f>
        <v>0</v>
      </c>
      <c r="L134" s="91">
        <f>IFERROR(VLOOKUP($B134,'[1]NUM8.1'!$H$3:$S$175,9,FALSE),0)</f>
        <v>0</v>
      </c>
      <c r="M134" s="91">
        <f>IFERROR(VLOOKUP($B134,'[1]NUM8.1'!$H$3:$S$175,10,FALSE),0)</f>
        <v>0</v>
      </c>
      <c r="N134" s="91">
        <f>IFERROR(VLOOKUP($B134,'[1]NUM8.1'!$H$3:$S$175,11,FALSE),0)</f>
        <v>1</v>
      </c>
      <c r="O134" s="84"/>
      <c r="P134" s="84"/>
      <c r="Q134" s="5">
        <f t="shared" si="151"/>
        <v>11</v>
      </c>
      <c r="S134" s="13">
        <f>IFERROR(VLOOKUP($B134,'[2]DEN8.1'!$H$3:$J$159,2,FALSE),0)</f>
        <v>15</v>
      </c>
      <c r="T134" s="43">
        <f t="shared" si="152"/>
        <v>15</v>
      </c>
      <c r="U134" s="13">
        <f>IFERROR(VLOOKUP($B134,'[1]DEN8.1'!$H$3:$J$175,2,FALSE),0)</f>
        <v>13</v>
      </c>
      <c r="V134" s="54">
        <f t="shared" si="153"/>
        <v>13</v>
      </c>
      <c r="W134" s="54">
        <f t="shared" si="154"/>
        <v>14</v>
      </c>
      <c r="X134" s="5"/>
      <c r="Y134" s="7"/>
      <c r="Z134" s="91">
        <f>IFERROR(VLOOKUP($B134,'[1]ACT DEN8.1'!$H$3:$S$162,2,FALSE),0)</f>
        <v>0</v>
      </c>
      <c r="AA134" s="91">
        <f>IFERROR(VLOOKUP($B134,'[1]ACT DEN8.1'!$H$3:$S$162,3,FALSE),0)</f>
        <v>0</v>
      </c>
      <c r="AB134" s="91">
        <f>IFERROR(VLOOKUP($B134,'[1]ACT DEN8.1'!$H$3:$S$162,4,FALSE),0)</f>
        <v>0</v>
      </c>
      <c r="AC134" s="91">
        <f>IFERROR(VLOOKUP($B134,'[1]ACT DEN8.1'!$H$3:$S$162,5,FALSE),0)</f>
        <v>0</v>
      </c>
      <c r="AD134" s="91">
        <f>IFERROR(VLOOKUP($B134,'[1]ACT DEN8.1'!$H$3:$S$162,6,FALSE),0)</f>
        <v>0</v>
      </c>
      <c r="AE134" s="91">
        <f>IFERROR(VLOOKUP($B134,'[1]ACT DEN8.1'!$H$3:$S$162,7,FALSE),0)</f>
        <v>0</v>
      </c>
      <c r="AF134" s="91">
        <f>IFERROR(VLOOKUP($B134,'[1]ACT DEN8.1'!$H$3:$S$162,8,FALSE),0)</f>
        <v>0</v>
      </c>
      <c r="AG134" s="91">
        <f>IFERROR(VLOOKUP($B134,'[1]ACT DEN8.1'!$H$3:$S$162,9,FALSE),0)</f>
        <v>0</v>
      </c>
      <c r="AH134" s="91">
        <f>IFERROR(VLOOKUP($B134,'[1]ACT DEN8.1'!$H$3:$S$162,10,FALSE),0)</f>
        <v>1</v>
      </c>
      <c r="AI134" s="91">
        <f>IFERROR(VLOOKUP($B134,'[1]ACT DEN8.1'!$H$3:$S$162,11,FALSE),0)</f>
        <v>0</v>
      </c>
      <c r="AJ134" s="84"/>
      <c r="AK134" s="84"/>
      <c r="AL134" s="5">
        <f t="shared" si="85"/>
        <v>1</v>
      </c>
      <c r="AM134" s="91">
        <f>IFERROR(VLOOKUP($B134,'[1]ACT DEN8.1'!$AC$3:$AN$135,2,FALSE),0)</f>
        <v>0</v>
      </c>
      <c r="AN134" s="91">
        <f>IFERROR(VLOOKUP($B134,'[1]ACT DEN8.1'!$AC$3:$AN$135,3,FALSE),0)</f>
        <v>0</v>
      </c>
      <c r="AO134" s="91">
        <f>IFERROR(VLOOKUP($B134,'[1]ACT DEN8.1'!$AC$3:$AN$135,4,FALSE),0)</f>
        <v>0</v>
      </c>
      <c r="AP134" s="91">
        <f>IFERROR(VLOOKUP($B134,'[1]ACT DEN8.1'!$AC$3:$AN$135,5,FALSE),0)</f>
        <v>0</v>
      </c>
      <c r="AQ134" s="91">
        <f>IFERROR(VLOOKUP($B134,'[1]ACT DEN8.1'!$AC$3:$AN$135,6,FALSE),0)</f>
        <v>1</v>
      </c>
      <c r="AR134" s="91">
        <f>IFERROR(VLOOKUP($B134,'[1]ACT DEN8.1'!$AC$3:$AN$135,7,FALSE),0)</f>
        <v>0</v>
      </c>
      <c r="AS134" s="91">
        <f>IFERROR(VLOOKUP($B134,'[1]ACT DEN8.1'!$AC$3:$AN$135,8,FALSE),0)</f>
        <v>0</v>
      </c>
      <c r="AT134" s="91">
        <f>IFERROR(VLOOKUP($B134,'[1]ACT DEN8.1'!$AC$3:$AN$135,9,FALSE),0)</f>
        <v>0</v>
      </c>
      <c r="AU134" s="91">
        <f>IFERROR(VLOOKUP($B134,'[1]ACT DEN8.1'!$AC$3:$AN$135,10,FALSE),0)</f>
        <v>0</v>
      </c>
      <c r="AV134" s="91">
        <f>IFERROR(VLOOKUP($B134,'[1]ACT DEN8.1'!$AC$3:$AN$135,11,FALSE),0)</f>
        <v>0</v>
      </c>
      <c r="AW134" s="84"/>
      <c r="AX134" s="84"/>
      <c r="AY134" s="5">
        <f t="shared" si="86"/>
        <v>1</v>
      </c>
    </row>
    <row r="135" spans="1:51" s="58" customFormat="1" ht="15" thickBot="1" x14ac:dyDescent="0.25">
      <c r="A135" s="1" t="s">
        <v>160</v>
      </c>
      <c r="B135" s="165" t="s">
        <v>159</v>
      </c>
      <c r="C135" s="56"/>
      <c r="D135" s="83"/>
      <c r="E135" s="91">
        <f>IFERROR(VLOOKUP($B135,'[1]NUM8.1'!$H$3:$S$175,2,FALSE),0)</f>
        <v>0</v>
      </c>
      <c r="F135" s="91">
        <f>IFERROR(VLOOKUP($B135,'[1]NUM8.1'!$H$3:$S$175,3,FALSE),0)</f>
        <v>0</v>
      </c>
      <c r="G135" s="91">
        <f>IFERROR(VLOOKUP($B135,'[1]NUM8.1'!$H$3:$S$175,4,FALSE),0)</f>
        <v>0</v>
      </c>
      <c r="H135" s="91">
        <f>IFERROR(VLOOKUP($B135,'[1]NUM8.1'!$H$3:$S$175,5,FALSE),0)</f>
        <v>0</v>
      </c>
      <c r="I135" s="91">
        <f>IFERROR(VLOOKUP($B135,'[1]NUM8.1'!$H$3:$S$175,6,FALSE),0)</f>
        <v>0</v>
      </c>
      <c r="J135" s="91">
        <f>IFERROR(VLOOKUP($B135,'[1]NUM8.1'!$H$3:$S$175,7,FALSE),0)</f>
        <v>0</v>
      </c>
      <c r="K135" s="91">
        <f>IFERROR(VLOOKUP($B135,'[1]NUM8.1'!$H$3:$S$175,8,FALSE),0)</f>
        <v>3</v>
      </c>
      <c r="L135" s="91">
        <f>IFERROR(VLOOKUP($B135,'[1]NUM8.1'!$H$3:$S$175,9,FALSE),0)</f>
        <v>1</v>
      </c>
      <c r="M135" s="91">
        <f>IFERROR(VLOOKUP($B135,'[1]NUM8.1'!$H$3:$S$175,10,FALSE),0)</f>
        <v>1</v>
      </c>
      <c r="N135" s="91">
        <f>IFERROR(VLOOKUP($B135,'[1]NUM8.1'!$H$3:$S$175,11,FALSE),0)</f>
        <v>4</v>
      </c>
      <c r="O135" s="84"/>
      <c r="P135" s="84"/>
      <c r="Q135" s="5">
        <f t="shared" si="151"/>
        <v>9</v>
      </c>
      <c r="S135" s="13">
        <f>IFERROR(VLOOKUP($B135,'[2]DEN8.1'!$H$3:$J$159,2,FALSE),0)</f>
        <v>3</v>
      </c>
      <c r="T135" s="43">
        <f t="shared" si="152"/>
        <v>3</v>
      </c>
      <c r="U135" s="13">
        <f>IFERROR(VLOOKUP($B135,'[1]DEN8.1'!$H$3:$J$175,2,FALSE),0)</f>
        <v>4</v>
      </c>
      <c r="V135" s="54">
        <f t="shared" si="153"/>
        <v>4</v>
      </c>
      <c r="W135" s="54">
        <f t="shared" si="154"/>
        <v>4</v>
      </c>
      <c r="X135" s="5"/>
      <c r="Y135" s="7"/>
      <c r="Z135" s="91">
        <f>IFERROR(VLOOKUP($B135,'[1]ACT DEN8.1'!$H$3:$S$162,2,FALSE),0)</f>
        <v>0</v>
      </c>
      <c r="AA135" s="91">
        <f>IFERROR(VLOOKUP($B135,'[1]ACT DEN8.1'!$H$3:$S$162,3,FALSE),0)</f>
        <v>0</v>
      </c>
      <c r="AB135" s="91">
        <f>IFERROR(VLOOKUP($B135,'[1]ACT DEN8.1'!$H$3:$S$162,4,FALSE),0)</f>
        <v>0</v>
      </c>
      <c r="AC135" s="91">
        <f>IFERROR(VLOOKUP($B135,'[1]ACT DEN8.1'!$H$3:$S$162,5,FALSE),0)</f>
        <v>0</v>
      </c>
      <c r="AD135" s="91">
        <f>IFERROR(VLOOKUP($B135,'[1]ACT DEN8.1'!$H$3:$S$162,6,FALSE),0)</f>
        <v>0</v>
      </c>
      <c r="AE135" s="91">
        <f>IFERROR(VLOOKUP($B135,'[1]ACT DEN8.1'!$H$3:$S$162,7,FALSE),0)</f>
        <v>1</v>
      </c>
      <c r="AF135" s="91">
        <f>IFERROR(VLOOKUP($B135,'[1]ACT DEN8.1'!$H$3:$S$162,8,FALSE),0)</f>
        <v>0</v>
      </c>
      <c r="AG135" s="91">
        <f>IFERROR(VLOOKUP($B135,'[1]ACT DEN8.1'!$H$3:$S$162,9,FALSE),0)</f>
        <v>0</v>
      </c>
      <c r="AH135" s="91">
        <f>IFERROR(VLOOKUP($B135,'[1]ACT DEN8.1'!$H$3:$S$162,10,FALSE),0)</f>
        <v>0</v>
      </c>
      <c r="AI135" s="91">
        <f>IFERROR(VLOOKUP($B135,'[1]ACT DEN8.1'!$H$3:$S$162,11,FALSE),0)</f>
        <v>0</v>
      </c>
      <c r="AJ135" s="84"/>
      <c r="AK135" s="84"/>
      <c r="AL135" s="5">
        <f t="shared" si="85"/>
        <v>1</v>
      </c>
      <c r="AM135" s="91">
        <f>IFERROR(VLOOKUP($B135,'[1]ACT DEN8.1'!$AC$3:$AN$135,2,FALSE),0)</f>
        <v>0</v>
      </c>
      <c r="AN135" s="91">
        <f>IFERROR(VLOOKUP($B135,'[1]ACT DEN8.1'!$AC$3:$AN$135,3,FALSE),0)</f>
        <v>0</v>
      </c>
      <c r="AO135" s="91">
        <f>IFERROR(VLOOKUP($B135,'[1]ACT DEN8.1'!$AC$3:$AN$135,4,FALSE),0)</f>
        <v>0</v>
      </c>
      <c r="AP135" s="91">
        <f>IFERROR(VLOOKUP($B135,'[1]ACT DEN8.1'!$AC$3:$AN$135,5,FALSE),0)</f>
        <v>0</v>
      </c>
      <c r="AQ135" s="91">
        <f>IFERROR(VLOOKUP($B135,'[1]ACT DEN8.1'!$AC$3:$AN$135,6,FALSE),0)</f>
        <v>0</v>
      </c>
      <c r="AR135" s="91">
        <f>IFERROR(VLOOKUP($B135,'[1]ACT DEN8.1'!$AC$3:$AN$135,7,FALSE),0)</f>
        <v>0</v>
      </c>
      <c r="AS135" s="91">
        <f>IFERROR(VLOOKUP($B135,'[1]ACT DEN8.1'!$AC$3:$AN$135,8,FALSE),0)</f>
        <v>0</v>
      </c>
      <c r="AT135" s="91">
        <f>IFERROR(VLOOKUP($B135,'[1]ACT DEN8.1'!$AC$3:$AN$135,9,FALSE),0)</f>
        <v>0</v>
      </c>
      <c r="AU135" s="91">
        <f>IFERROR(VLOOKUP($B135,'[1]ACT DEN8.1'!$AC$3:$AN$135,10,FALSE),0)</f>
        <v>0</v>
      </c>
      <c r="AV135" s="91">
        <f>IFERROR(VLOOKUP($B135,'[1]ACT DEN8.1'!$AC$3:$AN$135,11,FALSE),0)</f>
        <v>0</v>
      </c>
      <c r="AW135" s="84"/>
      <c r="AX135" s="84"/>
      <c r="AY135" s="5">
        <f t="shared" si="86"/>
        <v>0</v>
      </c>
    </row>
    <row r="136" spans="1:51" s="58" customFormat="1" ht="25.5" customHeight="1" thickBot="1" x14ac:dyDescent="0.25">
      <c r="A136" s="333" t="s">
        <v>200</v>
      </c>
      <c r="B136" s="334"/>
      <c r="C136" s="250">
        <f>+D136/Metas!L91</f>
        <v>0.75010715816545215</v>
      </c>
      <c r="D136" s="15">
        <f>+Q136/R136</f>
        <v>9.6013716245177877E-2</v>
      </c>
      <c r="E136" s="10">
        <f t="shared" ref="E136:P136" si="155">SUM(E123:E135)</f>
        <v>42</v>
      </c>
      <c r="F136" s="10">
        <f t="shared" si="155"/>
        <v>86</v>
      </c>
      <c r="G136" s="10">
        <f t="shared" si="155"/>
        <v>33</v>
      </c>
      <c r="H136" s="10">
        <f t="shared" si="155"/>
        <v>29</v>
      </c>
      <c r="I136" s="10">
        <f t="shared" ref="I136" si="156">SUM(I123:I135)</f>
        <v>75</v>
      </c>
      <c r="J136" s="10">
        <f t="shared" ref="J136:K136" si="157">SUM(J123:J135)</f>
        <v>175</v>
      </c>
      <c r="K136" s="10">
        <f t="shared" si="157"/>
        <v>144</v>
      </c>
      <c r="L136" s="10">
        <f t="shared" ref="L136:M136" si="158">SUM(L123:L135)</f>
        <v>76</v>
      </c>
      <c r="M136" s="10">
        <f t="shared" si="158"/>
        <v>108</v>
      </c>
      <c r="N136" s="10">
        <f t="shared" ref="N136" si="159">SUM(N123:N135)</f>
        <v>128</v>
      </c>
      <c r="O136" s="10">
        <f t="shared" si="155"/>
        <v>0</v>
      </c>
      <c r="P136" s="118">
        <f t="shared" si="155"/>
        <v>0</v>
      </c>
      <c r="Q136" s="10">
        <f>SUM(Q123:Q135)</f>
        <v>896</v>
      </c>
      <c r="R136" s="11">
        <f>+Y136-W136</f>
        <v>9332</v>
      </c>
      <c r="S136" s="10">
        <f t="shared" ref="S136:X136" si="160">SUM(S123:S135)</f>
        <v>758</v>
      </c>
      <c r="T136" s="10">
        <f t="shared" si="160"/>
        <v>804</v>
      </c>
      <c r="U136" s="10">
        <f t="shared" si="160"/>
        <v>781</v>
      </c>
      <c r="V136" s="9">
        <f t="shared" si="160"/>
        <v>783</v>
      </c>
      <c r="W136" s="9">
        <f t="shared" si="160"/>
        <v>826</v>
      </c>
      <c r="X136" s="9">
        <f t="shared" si="160"/>
        <v>0</v>
      </c>
      <c r="Y136" s="12">
        <v>10158</v>
      </c>
      <c r="Z136" s="9">
        <f>SUM(Z123:Z135)</f>
        <v>14</v>
      </c>
      <c r="AA136" s="9">
        <f t="shared" ref="AA136:AK136" si="161">SUM(AA123:AA135)</f>
        <v>19</v>
      </c>
      <c r="AB136" s="9">
        <f t="shared" si="161"/>
        <v>15</v>
      </c>
      <c r="AC136" s="9">
        <f t="shared" si="161"/>
        <v>6</v>
      </c>
      <c r="AD136" s="9">
        <f t="shared" ref="AD136:AE136" si="162">SUM(AD123:AD135)</f>
        <v>10</v>
      </c>
      <c r="AE136" s="9">
        <f t="shared" si="162"/>
        <v>19</v>
      </c>
      <c r="AF136" s="9">
        <f t="shared" si="161"/>
        <v>8</v>
      </c>
      <c r="AG136" s="9">
        <f t="shared" ref="AG136:AH136" si="163">SUM(AG123:AG135)</f>
        <v>16</v>
      </c>
      <c r="AH136" s="9">
        <f t="shared" si="163"/>
        <v>19</v>
      </c>
      <c r="AI136" s="9">
        <f t="shared" ref="AI136" si="164">SUM(AI123:AI135)</f>
        <v>14</v>
      </c>
      <c r="AJ136" s="9">
        <f t="shared" si="161"/>
        <v>0</v>
      </c>
      <c r="AK136" s="9">
        <f t="shared" si="161"/>
        <v>0</v>
      </c>
      <c r="AL136" s="9">
        <f t="shared" si="85"/>
        <v>140</v>
      </c>
      <c r="AM136" s="9">
        <f t="shared" ref="AM136:AX136" si="165">SUM(AM123:AM135)</f>
        <v>0</v>
      </c>
      <c r="AN136" s="9">
        <f t="shared" si="165"/>
        <v>6</v>
      </c>
      <c r="AO136" s="9">
        <f t="shared" si="165"/>
        <v>1</v>
      </c>
      <c r="AP136" s="9">
        <f t="shared" si="165"/>
        <v>1</v>
      </c>
      <c r="AQ136" s="9">
        <f t="shared" ref="AQ136:AS136" si="166">SUM(AQ123:AQ135)</f>
        <v>3</v>
      </c>
      <c r="AR136" s="9">
        <f t="shared" si="166"/>
        <v>1</v>
      </c>
      <c r="AS136" s="9">
        <f t="shared" si="166"/>
        <v>6</v>
      </c>
      <c r="AT136" s="9">
        <f t="shared" ref="AT136:AU136" si="167">SUM(AT123:AT135)</f>
        <v>1</v>
      </c>
      <c r="AU136" s="9">
        <f t="shared" si="167"/>
        <v>3</v>
      </c>
      <c r="AV136" s="9">
        <f t="shared" ref="AV136" si="168">SUM(AV123:AV135)</f>
        <v>2</v>
      </c>
      <c r="AW136" s="9">
        <f t="shared" si="165"/>
        <v>0</v>
      </c>
      <c r="AX136" s="9">
        <f t="shared" si="165"/>
        <v>0</v>
      </c>
      <c r="AY136" s="9">
        <f t="shared" si="86"/>
        <v>24</v>
      </c>
    </row>
    <row r="137" spans="1:51" s="64" customFormat="1" ht="15" thickBot="1" x14ac:dyDescent="0.25">
      <c r="A137" s="6" t="s">
        <v>165</v>
      </c>
      <c r="B137" s="165" t="s">
        <v>161</v>
      </c>
      <c r="C137" s="56"/>
      <c r="D137" s="83"/>
      <c r="E137" s="91">
        <f>IFERROR(VLOOKUP($B137,'[1]NUM8.1'!$H$3:$S$175,2,FALSE),0)</f>
        <v>0</v>
      </c>
      <c r="F137" s="91">
        <f>IFERROR(VLOOKUP($B137,'[1]NUM8.1'!$H$3:$S$175,3,FALSE),0)</f>
        <v>0</v>
      </c>
      <c r="G137" s="91">
        <f>IFERROR(VLOOKUP($B137,'[1]NUM8.1'!$H$3:$S$175,4,FALSE),0)</f>
        <v>35</v>
      </c>
      <c r="H137" s="91">
        <f>IFERROR(VLOOKUP($B137,'[1]NUM8.1'!$H$3:$S$175,5,FALSE),0)</f>
        <v>61</v>
      </c>
      <c r="I137" s="91">
        <f>IFERROR(VLOOKUP($B137,'[1]NUM8.1'!$H$3:$S$175,6,FALSE),0)</f>
        <v>47</v>
      </c>
      <c r="J137" s="91">
        <f>IFERROR(VLOOKUP($B137,'[1]NUM8.1'!$H$3:$S$175,7,FALSE),0)</f>
        <v>26</v>
      </c>
      <c r="K137" s="91">
        <f>IFERROR(VLOOKUP($B137,'[1]NUM8.1'!$H$3:$S$175,8,FALSE),0)</f>
        <v>160</v>
      </c>
      <c r="L137" s="91">
        <f>IFERROR(VLOOKUP($B137,'[1]NUM8.1'!$H$3:$S$175,9,FALSE),0)</f>
        <v>13</v>
      </c>
      <c r="M137" s="91">
        <f>IFERROR(VLOOKUP($B137,'[1]NUM8.1'!$H$3:$S$175,10,FALSE),0)</f>
        <v>37</v>
      </c>
      <c r="N137" s="91">
        <f>IFERROR(VLOOKUP($B137,'[1]NUM8.1'!$H$3:$S$175,11,FALSE),0)</f>
        <v>8</v>
      </c>
      <c r="O137" s="85"/>
      <c r="P137" s="86"/>
      <c r="Q137" s="5">
        <f>SUM(E137:P137)</f>
        <v>387</v>
      </c>
      <c r="R137" s="61"/>
      <c r="S137" s="13">
        <f>IFERROR(VLOOKUP($B137,'[2]DEN8.1'!$H$3:$J$159,2,FALSE),0)</f>
        <v>315</v>
      </c>
      <c r="T137" s="43">
        <f t="shared" ref="T137:T140" si="169">+S137+(Z137+AA137+AB137+AC137)-(AM137+AN137+AO137+AP137)</f>
        <v>338</v>
      </c>
      <c r="U137" s="13">
        <f>IFERROR(VLOOKUP($B137,'[1]DEN8.1'!$H$3:$J$175,2,FALSE),0)</f>
        <v>314</v>
      </c>
      <c r="V137" s="54">
        <f t="shared" ref="V137:V140" si="170">+U137+(AF137)-(AS137)</f>
        <v>316</v>
      </c>
      <c r="W137" s="54">
        <f t="shared" ref="W137:W140" si="171">+U137+(AF137+AG137+AH137+AI137)-(AS137+AT137+AU137+AV137)</f>
        <v>342</v>
      </c>
      <c r="X137" s="5"/>
      <c r="Y137" s="7"/>
      <c r="Z137" s="91">
        <f>IFERROR(VLOOKUP($B137,'[1]ACT DEN8.1'!$H$3:$S$162,2,FALSE),0)</f>
        <v>4</v>
      </c>
      <c r="AA137" s="91">
        <f>IFERROR(VLOOKUP($B137,'[1]ACT DEN8.1'!$H$3:$S$162,3,FALSE),0)</f>
        <v>5</v>
      </c>
      <c r="AB137" s="91">
        <f>IFERROR(VLOOKUP($B137,'[1]ACT DEN8.1'!$H$3:$S$162,4,FALSE),0)</f>
        <v>6</v>
      </c>
      <c r="AC137" s="91">
        <f>IFERROR(VLOOKUP($B137,'[1]ACT DEN8.1'!$H$3:$S$162,5,FALSE),0)</f>
        <v>8</v>
      </c>
      <c r="AD137" s="91">
        <f>IFERROR(VLOOKUP($B137,'[1]ACT DEN8.1'!$H$3:$S$162,6,FALSE),0)</f>
        <v>10</v>
      </c>
      <c r="AE137" s="91">
        <f>IFERROR(VLOOKUP($B137,'[1]ACT DEN8.1'!$H$3:$S$162,7,FALSE),0)</f>
        <v>13</v>
      </c>
      <c r="AF137" s="91">
        <f>IFERROR(VLOOKUP($B137,'[1]ACT DEN8.1'!$H$3:$S$162,8,FALSE),0)</f>
        <v>3</v>
      </c>
      <c r="AG137" s="91">
        <f>IFERROR(VLOOKUP($B137,'[1]ACT DEN8.1'!$H$3:$S$162,9,FALSE),0)</f>
        <v>16</v>
      </c>
      <c r="AH137" s="91">
        <f>IFERROR(VLOOKUP($B137,'[1]ACT DEN8.1'!$H$3:$S$162,10,FALSE),0)</f>
        <v>9</v>
      </c>
      <c r="AI137" s="91">
        <f>IFERROR(VLOOKUP($B137,'[1]ACT DEN8.1'!$H$3:$S$162,11,FALSE),0)</f>
        <v>5</v>
      </c>
      <c r="AJ137" s="89"/>
      <c r="AK137" s="63"/>
      <c r="AL137" s="5">
        <f t="shared" si="85"/>
        <v>79</v>
      </c>
      <c r="AM137" s="91">
        <f>IFERROR(VLOOKUP($B137,'[1]ACT DEN8.1'!$AC$3:$AN$135,2,FALSE),0)</f>
        <v>0</v>
      </c>
      <c r="AN137" s="91">
        <f>IFERROR(VLOOKUP($B137,'[1]ACT DEN8.1'!$AC$3:$AN$135,3,FALSE),0)</f>
        <v>0</v>
      </c>
      <c r="AO137" s="91">
        <f>IFERROR(VLOOKUP($B137,'[1]ACT DEN8.1'!$AC$3:$AN$135,4,FALSE),0)</f>
        <v>0</v>
      </c>
      <c r="AP137" s="91">
        <f>IFERROR(VLOOKUP($B137,'[1]ACT DEN8.1'!$AC$3:$AN$135,5,FALSE),0)</f>
        <v>0</v>
      </c>
      <c r="AQ137" s="91">
        <f>IFERROR(VLOOKUP($B137,'[1]ACT DEN8.1'!$AC$3:$AN$135,6,FALSE),0)</f>
        <v>0</v>
      </c>
      <c r="AR137" s="91">
        <f>IFERROR(VLOOKUP($B137,'[1]ACT DEN8.1'!$AC$3:$AN$135,7,FALSE),0)</f>
        <v>0</v>
      </c>
      <c r="AS137" s="91">
        <f>IFERROR(VLOOKUP($B137,'[1]ACT DEN8.1'!$AC$3:$AN$135,8,FALSE),0)</f>
        <v>1</v>
      </c>
      <c r="AT137" s="91">
        <f>IFERROR(VLOOKUP($B137,'[1]ACT DEN8.1'!$AC$3:$AN$135,9,FALSE),0)</f>
        <v>4</v>
      </c>
      <c r="AU137" s="91">
        <f>IFERROR(VLOOKUP($B137,'[1]ACT DEN8.1'!$AC$3:$AN$135,10,FALSE),0)</f>
        <v>0</v>
      </c>
      <c r="AV137" s="91">
        <f>IFERROR(VLOOKUP($B137,'[1]ACT DEN8.1'!$AC$3:$AN$135,11,FALSE),0)</f>
        <v>0</v>
      </c>
      <c r="AW137" s="90"/>
      <c r="AX137" s="90"/>
      <c r="AY137" s="5">
        <f t="shared" si="86"/>
        <v>5</v>
      </c>
    </row>
    <row r="138" spans="1:51" ht="15" thickBot="1" x14ac:dyDescent="0.25">
      <c r="A138" s="6" t="s">
        <v>165</v>
      </c>
      <c r="B138" s="165" t="s">
        <v>162</v>
      </c>
      <c r="C138" s="56"/>
      <c r="D138" s="83"/>
      <c r="E138" s="91">
        <f>IFERROR(VLOOKUP($B138,'[1]NUM8.1'!$H$3:$S$175,2,FALSE),0)</f>
        <v>0</v>
      </c>
      <c r="F138" s="91">
        <f>IFERROR(VLOOKUP($B138,'[1]NUM8.1'!$H$3:$S$175,3,FALSE),0)</f>
        <v>0</v>
      </c>
      <c r="G138" s="91">
        <f>IFERROR(VLOOKUP($B138,'[1]NUM8.1'!$H$3:$S$175,4,FALSE),0)</f>
        <v>1</v>
      </c>
      <c r="H138" s="91">
        <f>IFERROR(VLOOKUP($B138,'[1]NUM8.1'!$H$3:$S$175,5,FALSE),0)</f>
        <v>0</v>
      </c>
      <c r="I138" s="91">
        <f>IFERROR(VLOOKUP($B138,'[1]NUM8.1'!$H$3:$S$175,6,FALSE),0)</f>
        <v>0</v>
      </c>
      <c r="J138" s="91">
        <f>IFERROR(VLOOKUP($B138,'[1]NUM8.1'!$H$3:$S$175,7,FALSE),0)</f>
        <v>0</v>
      </c>
      <c r="K138" s="91">
        <f>IFERROR(VLOOKUP($B138,'[1]NUM8.1'!$H$3:$S$175,8,FALSE),0)</f>
        <v>4</v>
      </c>
      <c r="L138" s="91">
        <f>IFERROR(VLOOKUP($B138,'[1]NUM8.1'!$H$3:$S$175,9,FALSE),0)</f>
        <v>0</v>
      </c>
      <c r="M138" s="91">
        <f>IFERROR(VLOOKUP($B138,'[1]NUM8.1'!$H$3:$S$175,10,FALSE),0)</f>
        <v>0</v>
      </c>
      <c r="N138" s="91">
        <f>IFERROR(VLOOKUP($B138,'[1]NUM8.1'!$H$3:$S$175,11,FALSE),0)</f>
        <v>0</v>
      </c>
      <c r="O138" s="86"/>
      <c r="P138" s="86"/>
      <c r="Q138" s="5">
        <f>SUM(E138:P138)</f>
        <v>5</v>
      </c>
      <c r="R138" s="61"/>
      <c r="S138" s="13">
        <f>IFERROR(VLOOKUP($B138,'[2]DEN8.1'!$H$3:$J$159,2,FALSE),0)</f>
        <v>49</v>
      </c>
      <c r="T138" s="43">
        <f t="shared" si="169"/>
        <v>49</v>
      </c>
      <c r="U138" s="13">
        <f>IFERROR(VLOOKUP($B138,'[1]DEN8.1'!$H$3:$J$175,2,FALSE),0)</f>
        <v>39</v>
      </c>
      <c r="V138" s="54">
        <f t="shared" si="170"/>
        <v>39</v>
      </c>
      <c r="W138" s="54">
        <f t="shared" si="171"/>
        <v>47</v>
      </c>
      <c r="X138" s="5"/>
      <c r="Y138" s="7"/>
      <c r="Z138" s="91">
        <f>IFERROR(VLOOKUP($B138,'[1]ACT DEN8.1'!$H$3:$S$162,2,FALSE),0)</f>
        <v>0</v>
      </c>
      <c r="AA138" s="91">
        <f>IFERROR(VLOOKUP($B138,'[1]ACT DEN8.1'!$H$3:$S$162,3,FALSE),0)</f>
        <v>0</v>
      </c>
      <c r="AB138" s="91">
        <f>IFERROR(VLOOKUP($B138,'[1]ACT DEN8.1'!$H$3:$S$162,4,FALSE),0)</f>
        <v>1</v>
      </c>
      <c r="AC138" s="91">
        <f>IFERROR(VLOOKUP($B138,'[1]ACT DEN8.1'!$H$3:$S$162,5,FALSE),0)</f>
        <v>0</v>
      </c>
      <c r="AD138" s="91">
        <f>IFERROR(VLOOKUP($B138,'[1]ACT DEN8.1'!$H$3:$S$162,6,FALSE),0)</f>
        <v>0</v>
      </c>
      <c r="AE138" s="91">
        <f>IFERROR(VLOOKUP($B138,'[1]ACT DEN8.1'!$H$3:$S$162,7,FALSE),0)</f>
        <v>0</v>
      </c>
      <c r="AF138" s="91">
        <f>IFERROR(VLOOKUP($B138,'[1]ACT DEN8.1'!$H$3:$S$162,8,FALSE),0)</f>
        <v>0</v>
      </c>
      <c r="AG138" s="91">
        <f>IFERROR(VLOOKUP($B138,'[1]ACT DEN8.1'!$H$3:$S$162,9,FALSE),0)</f>
        <v>4</v>
      </c>
      <c r="AH138" s="91">
        <f>IFERROR(VLOOKUP($B138,'[1]ACT DEN8.1'!$H$3:$S$162,10,FALSE),0)</f>
        <v>1</v>
      </c>
      <c r="AI138" s="91">
        <f>IFERROR(VLOOKUP($B138,'[1]ACT DEN8.1'!$H$3:$S$162,11,FALSE),0)</f>
        <v>3</v>
      </c>
      <c r="AJ138" s="86"/>
      <c r="AL138" s="5">
        <f t="shared" si="85"/>
        <v>9</v>
      </c>
      <c r="AM138" s="91">
        <f>IFERROR(VLOOKUP($B138,'[1]ACT DEN8.1'!$AC$3:$AN$135,2,FALSE),0)</f>
        <v>1</v>
      </c>
      <c r="AN138" s="91">
        <f>IFERROR(VLOOKUP($B138,'[1]ACT DEN8.1'!$AC$3:$AN$135,3,FALSE),0)</f>
        <v>0</v>
      </c>
      <c r="AO138" s="91">
        <f>IFERROR(VLOOKUP($B138,'[1]ACT DEN8.1'!$AC$3:$AN$135,4,FALSE),0)</f>
        <v>0</v>
      </c>
      <c r="AP138" s="91">
        <f>IFERROR(VLOOKUP($B138,'[1]ACT DEN8.1'!$AC$3:$AN$135,5,FALSE),0)</f>
        <v>0</v>
      </c>
      <c r="AQ138" s="91">
        <f>IFERROR(VLOOKUP($B138,'[1]ACT DEN8.1'!$AC$3:$AN$135,6,FALSE),0)</f>
        <v>0</v>
      </c>
      <c r="AR138" s="91">
        <f>IFERROR(VLOOKUP($B138,'[1]ACT DEN8.1'!$AC$3:$AN$135,7,FALSE),0)</f>
        <v>1</v>
      </c>
      <c r="AS138" s="91">
        <f>IFERROR(VLOOKUP($B138,'[1]ACT DEN8.1'!$AC$3:$AN$135,8,FALSE),0)</f>
        <v>0</v>
      </c>
      <c r="AT138" s="91">
        <f>IFERROR(VLOOKUP($B138,'[1]ACT DEN8.1'!$AC$3:$AN$135,9,FALSE),0)</f>
        <v>0</v>
      </c>
      <c r="AU138" s="91">
        <f>IFERROR(VLOOKUP($B138,'[1]ACT DEN8.1'!$AC$3:$AN$135,10,FALSE),0)</f>
        <v>0</v>
      </c>
      <c r="AV138" s="91">
        <f>IFERROR(VLOOKUP($B138,'[1]ACT DEN8.1'!$AC$3:$AN$135,11,FALSE),0)</f>
        <v>0</v>
      </c>
      <c r="AW138" s="86"/>
      <c r="AX138" s="86"/>
      <c r="AY138" s="5">
        <f t="shared" si="86"/>
        <v>2</v>
      </c>
    </row>
    <row r="139" spans="1:51" ht="15" thickBot="1" x14ac:dyDescent="0.25">
      <c r="A139" s="6" t="s">
        <v>165</v>
      </c>
      <c r="B139" s="165" t="s">
        <v>163</v>
      </c>
      <c r="C139" s="56"/>
      <c r="D139" s="83"/>
      <c r="E139" s="91">
        <f>IFERROR(VLOOKUP($B139,'[1]NUM8.1'!$H$3:$S$175,2,FALSE),0)</f>
        <v>0</v>
      </c>
      <c r="F139" s="91">
        <f>IFERROR(VLOOKUP($B139,'[1]NUM8.1'!$H$3:$S$175,3,FALSE),0)</f>
        <v>0</v>
      </c>
      <c r="G139" s="91">
        <f>IFERROR(VLOOKUP($B139,'[1]NUM8.1'!$H$3:$S$175,4,FALSE),0)</f>
        <v>0</v>
      </c>
      <c r="H139" s="91">
        <f>IFERROR(VLOOKUP($B139,'[1]NUM8.1'!$H$3:$S$175,5,FALSE),0)</f>
        <v>0</v>
      </c>
      <c r="I139" s="91">
        <f>IFERROR(VLOOKUP($B139,'[1]NUM8.1'!$H$3:$S$175,6,FALSE),0)</f>
        <v>0</v>
      </c>
      <c r="J139" s="91">
        <f>IFERROR(VLOOKUP($B139,'[1]NUM8.1'!$H$3:$S$175,7,FALSE),0)</f>
        <v>0</v>
      </c>
      <c r="K139" s="91">
        <f>IFERROR(VLOOKUP($B139,'[1]NUM8.1'!$H$3:$S$175,8,FALSE),0)</f>
        <v>0</v>
      </c>
      <c r="L139" s="91">
        <f>IFERROR(VLOOKUP($B139,'[1]NUM8.1'!$H$3:$S$175,9,FALSE),0)</f>
        <v>0</v>
      </c>
      <c r="M139" s="91">
        <f>IFERROR(VLOOKUP($B139,'[1]NUM8.1'!$H$3:$S$175,10,FALSE),0)</f>
        <v>0</v>
      </c>
      <c r="N139" s="91">
        <f>IFERROR(VLOOKUP($B139,'[1]NUM8.1'!$H$3:$S$175,11,FALSE),0)</f>
        <v>0</v>
      </c>
      <c r="O139" s="86"/>
      <c r="P139" s="86"/>
      <c r="Q139" s="5">
        <f>SUM(E139:P139)</f>
        <v>0</v>
      </c>
      <c r="R139" s="61"/>
      <c r="S139" s="13">
        <f>IFERROR(VLOOKUP($B139,'[2]DEN8.1'!$H$3:$J$159,2,FALSE),0)</f>
        <v>7</v>
      </c>
      <c r="T139" s="43">
        <f t="shared" si="169"/>
        <v>7</v>
      </c>
      <c r="U139" s="13">
        <f>IFERROR(VLOOKUP($B139,'[1]DEN8.1'!$H$3:$J$175,2,FALSE),0)</f>
        <v>6</v>
      </c>
      <c r="V139" s="54">
        <f t="shared" si="170"/>
        <v>6</v>
      </c>
      <c r="W139" s="54">
        <f t="shared" si="171"/>
        <v>6</v>
      </c>
      <c r="X139" s="5"/>
      <c r="Y139" s="7"/>
      <c r="Z139" s="91">
        <f>IFERROR(VLOOKUP($B139,'[1]ACT DEN8.1'!$H$3:$S$162,2,FALSE),0)</f>
        <v>0</v>
      </c>
      <c r="AA139" s="91">
        <f>IFERROR(VLOOKUP($B139,'[1]ACT DEN8.1'!$H$3:$S$162,3,FALSE),0)</f>
        <v>0</v>
      </c>
      <c r="AB139" s="91">
        <f>IFERROR(VLOOKUP($B139,'[1]ACT DEN8.1'!$H$3:$S$162,4,FALSE),0)</f>
        <v>0</v>
      </c>
      <c r="AC139" s="91">
        <f>IFERROR(VLOOKUP($B139,'[1]ACT DEN8.1'!$H$3:$S$162,5,FALSE),0)</f>
        <v>0</v>
      </c>
      <c r="AD139" s="91">
        <f>IFERROR(VLOOKUP($B139,'[1]ACT DEN8.1'!$H$3:$S$162,6,FALSE),0)</f>
        <v>0</v>
      </c>
      <c r="AE139" s="91">
        <f>IFERROR(VLOOKUP($B139,'[1]ACT DEN8.1'!$H$3:$S$162,7,FALSE),0)</f>
        <v>0</v>
      </c>
      <c r="AF139" s="91">
        <f>IFERROR(VLOOKUP($B139,'[1]ACT DEN8.1'!$H$3:$S$162,8,FALSE),0)</f>
        <v>0</v>
      </c>
      <c r="AG139" s="91">
        <f>IFERROR(VLOOKUP($B139,'[1]ACT DEN8.1'!$H$3:$S$162,9,FALSE),0)</f>
        <v>0</v>
      </c>
      <c r="AH139" s="91">
        <f>IFERROR(VLOOKUP($B139,'[1]ACT DEN8.1'!$H$3:$S$162,10,FALSE),0)</f>
        <v>0</v>
      </c>
      <c r="AI139" s="91">
        <f>IFERROR(VLOOKUP($B139,'[1]ACT DEN8.1'!$H$3:$S$162,11,FALSE),0)</f>
        <v>0</v>
      </c>
      <c r="AJ139" s="86"/>
      <c r="AL139" s="5">
        <f t="shared" si="85"/>
        <v>0</v>
      </c>
      <c r="AM139" s="91">
        <f>IFERROR(VLOOKUP($B139,'[1]ACT DEN8.1'!$AC$3:$AN$135,2,FALSE),0)</f>
        <v>0</v>
      </c>
      <c r="AN139" s="91">
        <f>IFERROR(VLOOKUP($B139,'[1]ACT DEN8.1'!$AC$3:$AN$135,3,FALSE),0)</f>
        <v>0</v>
      </c>
      <c r="AO139" s="91">
        <f>IFERROR(VLOOKUP($B139,'[1]ACT DEN8.1'!$AC$3:$AN$135,4,FALSE),0)</f>
        <v>0</v>
      </c>
      <c r="AP139" s="91">
        <f>IFERROR(VLOOKUP($B139,'[1]ACT DEN8.1'!$AC$3:$AN$135,5,FALSE),0)</f>
        <v>0</v>
      </c>
      <c r="AQ139" s="91">
        <f>IFERROR(VLOOKUP($B139,'[1]ACT DEN8.1'!$AC$3:$AN$135,6,FALSE),0)</f>
        <v>0</v>
      </c>
      <c r="AR139" s="91">
        <f>IFERROR(VLOOKUP($B139,'[1]ACT DEN8.1'!$AC$3:$AN$135,7,FALSE),0)</f>
        <v>0</v>
      </c>
      <c r="AS139" s="91">
        <f>IFERROR(VLOOKUP($B139,'[1]ACT DEN8.1'!$AC$3:$AN$135,8,FALSE),0)</f>
        <v>0</v>
      </c>
      <c r="AT139" s="91">
        <f>IFERROR(VLOOKUP($B139,'[1]ACT DEN8.1'!$AC$3:$AN$135,9,FALSE),0)</f>
        <v>0</v>
      </c>
      <c r="AU139" s="91">
        <f>IFERROR(VLOOKUP($B139,'[1]ACT DEN8.1'!$AC$3:$AN$135,10,FALSE),0)</f>
        <v>0</v>
      </c>
      <c r="AV139" s="91">
        <f>IFERROR(VLOOKUP($B139,'[1]ACT DEN8.1'!$AC$3:$AN$135,11,FALSE),0)</f>
        <v>0</v>
      </c>
      <c r="AW139" s="86"/>
      <c r="AX139" s="86"/>
      <c r="AY139" s="5">
        <f t="shared" si="86"/>
        <v>0</v>
      </c>
    </row>
    <row r="140" spans="1:51" ht="15" thickBot="1" x14ac:dyDescent="0.25">
      <c r="A140" s="6" t="s">
        <v>165</v>
      </c>
      <c r="B140" s="165" t="s">
        <v>164</v>
      </c>
      <c r="C140" s="56"/>
      <c r="D140" s="83"/>
      <c r="E140" s="91">
        <f>IFERROR(VLOOKUP($B140,'[1]NUM8.1'!$H$3:$S$175,2,FALSE),0)</f>
        <v>0</v>
      </c>
      <c r="F140" s="91">
        <f>IFERROR(VLOOKUP($B140,'[1]NUM8.1'!$H$3:$S$175,3,FALSE),0)</f>
        <v>0</v>
      </c>
      <c r="G140" s="91">
        <f>IFERROR(VLOOKUP($B140,'[1]NUM8.1'!$H$3:$S$175,4,FALSE),0)</f>
        <v>0</v>
      </c>
      <c r="H140" s="91">
        <f>IFERROR(VLOOKUP($B140,'[1]NUM8.1'!$H$3:$S$175,5,FALSE),0)</f>
        <v>0</v>
      </c>
      <c r="I140" s="91">
        <f>IFERROR(VLOOKUP($B140,'[1]NUM8.1'!$H$3:$S$175,6,FALSE),0)</f>
        <v>0</v>
      </c>
      <c r="J140" s="91">
        <f>IFERROR(VLOOKUP($B140,'[1]NUM8.1'!$H$3:$S$175,7,FALSE),0)</f>
        <v>0</v>
      </c>
      <c r="K140" s="91">
        <f>IFERROR(VLOOKUP($B140,'[1]NUM8.1'!$H$3:$S$175,8,FALSE),0)</f>
        <v>0</v>
      </c>
      <c r="L140" s="91">
        <f>IFERROR(VLOOKUP($B140,'[1]NUM8.1'!$H$3:$S$175,9,FALSE),0)</f>
        <v>0</v>
      </c>
      <c r="M140" s="91">
        <f>IFERROR(VLOOKUP($B140,'[1]NUM8.1'!$H$3:$S$175,10,FALSE),0)</f>
        <v>0</v>
      </c>
      <c r="N140" s="91">
        <f>IFERROR(VLOOKUP($B140,'[1]NUM8.1'!$H$3:$S$175,11,FALSE),0)</f>
        <v>0</v>
      </c>
      <c r="O140" s="86"/>
      <c r="P140" s="86"/>
      <c r="Q140" s="5">
        <f>SUM(E140:P140)</f>
        <v>0</v>
      </c>
      <c r="R140" s="61"/>
      <c r="S140" s="13">
        <f>IFERROR(VLOOKUP($B140,'[2]DEN8.1'!$H$3:$J$159,2,FALSE),0)</f>
        <v>9</v>
      </c>
      <c r="T140" s="43">
        <f t="shared" si="169"/>
        <v>9</v>
      </c>
      <c r="U140" s="13">
        <f>IFERROR(VLOOKUP($B140,'[1]DEN8.1'!$H$3:$J$175,2,FALSE),0)</f>
        <v>6</v>
      </c>
      <c r="V140" s="54">
        <f t="shared" si="170"/>
        <v>6</v>
      </c>
      <c r="W140" s="54">
        <f t="shared" si="171"/>
        <v>6</v>
      </c>
      <c r="X140" s="5"/>
      <c r="Y140" s="7"/>
      <c r="Z140" s="91">
        <f>IFERROR(VLOOKUP($B140,'[1]ACT DEN8.1'!$H$3:$S$162,2,FALSE),0)</f>
        <v>0</v>
      </c>
      <c r="AA140" s="91">
        <f>IFERROR(VLOOKUP($B140,'[1]ACT DEN8.1'!$H$3:$S$162,3,FALSE),0)</f>
        <v>0</v>
      </c>
      <c r="AB140" s="91">
        <f>IFERROR(VLOOKUP($B140,'[1]ACT DEN8.1'!$H$3:$S$162,4,FALSE),0)</f>
        <v>0</v>
      </c>
      <c r="AC140" s="91">
        <f>IFERROR(VLOOKUP($B140,'[1]ACT DEN8.1'!$H$3:$S$162,5,FALSE),0)</f>
        <v>0</v>
      </c>
      <c r="AD140" s="91">
        <f>IFERROR(VLOOKUP($B140,'[1]ACT DEN8.1'!$H$3:$S$162,6,FALSE),0)</f>
        <v>0</v>
      </c>
      <c r="AE140" s="91">
        <f>IFERROR(VLOOKUP($B140,'[1]ACT DEN8.1'!$H$3:$S$162,7,FALSE),0)</f>
        <v>0</v>
      </c>
      <c r="AF140" s="91">
        <f>IFERROR(VLOOKUP($B140,'[1]ACT DEN8.1'!$H$3:$S$162,8,FALSE),0)</f>
        <v>0</v>
      </c>
      <c r="AG140" s="91">
        <f>IFERROR(VLOOKUP($B140,'[1]ACT DEN8.1'!$H$3:$S$162,9,FALSE),0)</f>
        <v>0</v>
      </c>
      <c r="AH140" s="91">
        <f>IFERROR(VLOOKUP($B140,'[1]ACT DEN8.1'!$H$3:$S$162,10,FALSE),0)</f>
        <v>0</v>
      </c>
      <c r="AI140" s="91">
        <f>IFERROR(VLOOKUP($B140,'[1]ACT DEN8.1'!$H$3:$S$162,11,FALSE),0)</f>
        <v>0</v>
      </c>
      <c r="AJ140" s="86"/>
      <c r="AL140" s="5">
        <f t="shared" si="85"/>
        <v>0</v>
      </c>
      <c r="AM140" s="91">
        <f>IFERROR(VLOOKUP($B140,'[1]ACT DEN8.1'!$AC$3:$AN$135,2,FALSE),0)</f>
        <v>0</v>
      </c>
      <c r="AN140" s="91">
        <f>IFERROR(VLOOKUP($B140,'[1]ACT DEN8.1'!$AC$3:$AN$135,3,FALSE),0)</f>
        <v>0</v>
      </c>
      <c r="AO140" s="91">
        <f>IFERROR(VLOOKUP($B140,'[1]ACT DEN8.1'!$AC$3:$AN$135,4,FALSE),0)</f>
        <v>0</v>
      </c>
      <c r="AP140" s="91">
        <f>IFERROR(VLOOKUP($B140,'[1]ACT DEN8.1'!$AC$3:$AN$135,5,FALSE),0)</f>
        <v>0</v>
      </c>
      <c r="AQ140" s="91">
        <f>IFERROR(VLOOKUP($B140,'[1]ACT DEN8.1'!$AC$3:$AN$135,6,FALSE),0)</f>
        <v>0</v>
      </c>
      <c r="AR140" s="91">
        <f>IFERROR(VLOOKUP($B140,'[1]ACT DEN8.1'!$AC$3:$AN$135,7,FALSE),0)</f>
        <v>0</v>
      </c>
      <c r="AS140" s="91">
        <f>IFERROR(VLOOKUP($B140,'[1]ACT DEN8.1'!$AC$3:$AN$135,8,FALSE),0)</f>
        <v>0</v>
      </c>
      <c r="AT140" s="91">
        <f>IFERROR(VLOOKUP($B140,'[1]ACT DEN8.1'!$AC$3:$AN$135,9,FALSE),0)</f>
        <v>0</v>
      </c>
      <c r="AU140" s="91">
        <f>IFERROR(VLOOKUP($B140,'[1]ACT DEN8.1'!$AC$3:$AN$135,10,FALSE),0)</f>
        <v>0</v>
      </c>
      <c r="AV140" s="91">
        <f>IFERROR(VLOOKUP($B140,'[1]ACT DEN8.1'!$AC$3:$AN$135,11,FALSE),0)</f>
        <v>0</v>
      </c>
      <c r="AW140" s="86"/>
      <c r="AX140" s="86"/>
      <c r="AY140" s="5">
        <f t="shared" si="86"/>
        <v>0</v>
      </c>
    </row>
    <row r="141" spans="1:51" s="58" customFormat="1" ht="15" thickBot="1" x14ac:dyDescent="0.25">
      <c r="A141" s="333" t="s">
        <v>201</v>
      </c>
      <c r="B141" s="334"/>
      <c r="C141" s="250">
        <f>+D141/Metas!L93</f>
        <v>1.2659560651601169</v>
      </c>
      <c r="D141" s="15">
        <f>+Q141/R141</f>
        <v>0.14182344428364688</v>
      </c>
      <c r="E141" s="10">
        <f t="shared" ref="E141:P141" si="172">SUM(E137:E140)</f>
        <v>0</v>
      </c>
      <c r="F141" s="10">
        <f t="shared" si="172"/>
        <v>0</v>
      </c>
      <c r="G141" s="10">
        <f t="shared" si="172"/>
        <v>36</v>
      </c>
      <c r="H141" s="10">
        <f t="shared" si="172"/>
        <v>61</v>
      </c>
      <c r="I141" s="10">
        <f t="shared" ref="I141" si="173">SUM(I137:I140)</f>
        <v>47</v>
      </c>
      <c r="J141" s="10">
        <f t="shared" ref="J141:K141" si="174">SUM(J137:J140)</f>
        <v>26</v>
      </c>
      <c r="K141" s="10">
        <f t="shared" si="174"/>
        <v>164</v>
      </c>
      <c r="L141" s="10">
        <f t="shared" ref="L141:M141" si="175">SUM(L137:L140)</f>
        <v>13</v>
      </c>
      <c r="M141" s="10">
        <f t="shared" si="175"/>
        <v>37</v>
      </c>
      <c r="N141" s="10">
        <f t="shared" ref="N141" si="176">SUM(N137:N140)</f>
        <v>8</v>
      </c>
      <c r="O141" s="10">
        <f t="shared" si="172"/>
        <v>0</v>
      </c>
      <c r="P141" s="118">
        <f t="shared" si="172"/>
        <v>0</v>
      </c>
      <c r="Q141" s="10">
        <f>SUM(Q137:Q140)</f>
        <v>392</v>
      </c>
      <c r="R141" s="11">
        <f>+Y141-W141</f>
        <v>2764</v>
      </c>
      <c r="S141" s="10">
        <f t="shared" ref="S141:X141" si="177">SUM(S137:S140)</f>
        <v>380</v>
      </c>
      <c r="T141" s="10">
        <f t="shared" si="177"/>
        <v>403</v>
      </c>
      <c r="U141" s="10">
        <f t="shared" si="177"/>
        <v>365</v>
      </c>
      <c r="V141" s="9">
        <f t="shared" si="177"/>
        <v>367</v>
      </c>
      <c r="W141" s="9">
        <f t="shared" si="177"/>
        <v>401</v>
      </c>
      <c r="X141" s="40">
        <f t="shared" si="177"/>
        <v>0</v>
      </c>
      <c r="Y141" s="12">
        <v>3165</v>
      </c>
      <c r="Z141" s="40">
        <v>0</v>
      </c>
      <c r="AA141" s="40">
        <v>0</v>
      </c>
      <c r="AB141" s="40">
        <v>0</v>
      </c>
      <c r="AC141" s="40">
        <v>0</v>
      </c>
      <c r="AD141" s="40">
        <v>0</v>
      </c>
      <c r="AE141" s="40">
        <v>0</v>
      </c>
      <c r="AF141" s="40">
        <f t="shared" ref="AF141:AL141" si="178">SUM(AF137:AF140)</f>
        <v>3</v>
      </c>
      <c r="AG141" s="40">
        <f t="shared" ref="AG141:AH141" si="179">SUM(AG137:AG140)</f>
        <v>20</v>
      </c>
      <c r="AH141" s="40">
        <f t="shared" si="179"/>
        <v>10</v>
      </c>
      <c r="AI141" s="40">
        <f t="shared" ref="AI141" si="180">SUM(AI137:AI140)</f>
        <v>8</v>
      </c>
      <c r="AJ141" s="40">
        <f t="shared" si="178"/>
        <v>0</v>
      </c>
      <c r="AK141" s="40">
        <f t="shared" si="178"/>
        <v>0</v>
      </c>
      <c r="AL141" s="40">
        <f t="shared" si="178"/>
        <v>88</v>
      </c>
      <c r="AM141" s="40">
        <f t="shared" ref="AM141:AX141" si="181">SUM(AM137:AM140)</f>
        <v>1</v>
      </c>
      <c r="AN141" s="40">
        <f t="shared" si="181"/>
        <v>0</v>
      </c>
      <c r="AO141" s="40">
        <f t="shared" si="181"/>
        <v>0</v>
      </c>
      <c r="AP141" s="40">
        <f t="shared" si="181"/>
        <v>0</v>
      </c>
      <c r="AQ141" s="40">
        <f t="shared" ref="AQ141:AS141" si="182">SUM(AQ137:AQ140)</f>
        <v>0</v>
      </c>
      <c r="AR141" s="40">
        <f t="shared" si="182"/>
        <v>1</v>
      </c>
      <c r="AS141" s="40">
        <f t="shared" si="182"/>
        <v>1</v>
      </c>
      <c r="AT141" s="40">
        <f t="shared" ref="AT141:AU141" si="183">SUM(AT137:AT140)</f>
        <v>4</v>
      </c>
      <c r="AU141" s="40">
        <f t="shared" si="183"/>
        <v>0</v>
      </c>
      <c r="AV141" s="40">
        <f t="shared" ref="AV141" si="184">SUM(AV137:AV140)</f>
        <v>0</v>
      </c>
      <c r="AW141" s="40">
        <f t="shared" si="181"/>
        <v>0</v>
      </c>
      <c r="AX141" s="40">
        <f t="shared" si="181"/>
        <v>0</v>
      </c>
      <c r="AY141" s="9">
        <f t="shared" si="86"/>
        <v>7</v>
      </c>
    </row>
    <row r="142" spans="1:51" ht="15" thickBot="1" x14ac:dyDescent="0.25">
      <c r="A142" s="87" t="s">
        <v>173</v>
      </c>
      <c r="B142" s="165" t="s">
        <v>166</v>
      </c>
      <c r="C142" s="56"/>
      <c r="D142" s="83"/>
      <c r="E142" s="91">
        <f>IFERROR(VLOOKUP($B142,'[1]NUM8.1'!$H$3:$S$175,2,FALSE),0)</f>
        <v>1</v>
      </c>
      <c r="F142" s="91">
        <f>IFERROR(VLOOKUP($B142,'[1]NUM8.1'!$H$3:$S$175,3,FALSE),0)</f>
        <v>1</v>
      </c>
      <c r="G142" s="91">
        <f>IFERROR(VLOOKUP($B142,'[1]NUM8.1'!$H$3:$S$175,4,FALSE),0)</f>
        <v>2</v>
      </c>
      <c r="H142" s="91">
        <f>IFERROR(VLOOKUP($B142,'[1]NUM8.1'!$H$3:$S$175,5,FALSE),0)</f>
        <v>0</v>
      </c>
      <c r="I142" s="91">
        <f>IFERROR(VLOOKUP($B142,'[1]NUM8.1'!$H$3:$S$175,6,FALSE),0)</f>
        <v>2</v>
      </c>
      <c r="J142" s="91">
        <f>IFERROR(VLOOKUP($B142,'[1]NUM8.1'!$H$3:$S$175,7,FALSE),0)</f>
        <v>11</v>
      </c>
      <c r="K142" s="91">
        <f>IFERROR(VLOOKUP($B142,'[1]NUM8.1'!$H$3:$S$175,8,FALSE),0)</f>
        <v>8</v>
      </c>
      <c r="L142" s="91">
        <f>IFERROR(VLOOKUP($B142,'[1]NUM8.1'!$H$3:$S$175,9,FALSE),0)</f>
        <v>5</v>
      </c>
      <c r="M142" s="91">
        <f>IFERROR(VLOOKUP($B142,'[1]NUM8.1'!$H$3:$S$175,10,FALSE),0)</f>
        <v>2</v>
      </c>
      <c r="N142" s="91">
        <f>IFERROR(VLOOKUP($B142,'[1]NUM8.1'!$H$3:$S$175,11,FALSE),0)</f>
        <v>5</v>
      </c>
      <c r="O142" s="86"/>
      <c r="P142" s="86"/>
      <c r="Q142" s="5">
        <f t="shared" ref="Q142:Q148" si="185">SUM(E142:P142)</f>
        <v>37</v>
      </c>
      <c r="S142" s="13">
        <f>IFERROR(VLOOKUP($B142,'[2]DEN8.1'!$H$3:$J$159,2,FALSE),0)</f>
        <v>53</v>
      </c>
      <c r="T142" s="43">
        <f t="shared" ref="T142:T148" si="186">+S142+(Z142+AA142+AB142+AC142)-(AM142+AN142+AO142+AP142)</f>
        <v>53</v>
      </c>
      <c r="U142" s="13">
        <f>IFERROR(VLOOKUP($B142,'[1]DEN8.1'!$H$3:$J$175,2,FALSE),0)</f>
        <v>57</v>
      </c>
      <c r="V142" s="54">
        <f t="shared" ref="V142:V148" si="187">+U142+(AF142)-(AS142)</f>
        <v>57</v>
      </c>
      <c r="W142" s="54">
        <f t="shared" ref="W142:W148" si="188">+U142+(AF142+AG142+AH142+AI142)-(AS142+AT142+AU142+AV142)</f>
        <v>61</v>
      </c>
      <c r="X142" s="5"/>
      <c r="Y142" s="7"/>
      <c r="Z142" s="91">
        <f>IFERROR(VLOOKUP($B142,'[1]ACT DEN8.1'!$H$3:$S$162,2,FALSE),0)</f>
        <v>0</v>
      </c>
      <c r="AA142" s="91">
        <f>IFERROR(VLOOKUP($B142,'[1]ACT DEN8.1'!$H$3:$S$162,3,FALSE),0)</f>
        <v>0</v>
      </c>
      <c r="AB142" s="91">
        <f>IFERROR(VLOOKUP($B142,'[1]ACT DEN8.1'!$H$3:$S$162,4,FALSE),0)</f>
        <v>1</v>
      </c>
      <c r="AC142" s="91">
        <f>IFERROR(VLOOKUP($B142,'[1]ACT DEN8.1'!$H$3:$S$162,5,FALSE),0)</f>
        <v>0</v>
      </c>
      <c r="AD142" s="91">
        <f>IFERROR(VLOOKUP($B142,'[1]ACT DEN8.1'!$H$3:$S$162,6,FALSE),0)</f>
        <v>0</v>
      </c>
      <c r="AE142" s="91">
        <f>IFERROR(VLOOKUP($B142,'[1]ACT DEN8.1'!$H$3:$S$162,7,FALSE),0)</f>
        <v>0</v>
      </c>
      <c r="AF142" s="91">
        <f>IFERROR(VLOOKUP($B142,'[1]ACT DEN8.1'!$H$3:$S$162,8,FALSE),0)</f>
        <v>0</v>
      </c>
      <c r="AG142" s="91">
        <f>IFERROR(VLOOKUP($B142,'[1]ACT DEN8.1'!$H$3:$S$162,9,FALSE),0)</f>
        <v>3</v>
      </c>
      <c r="AH142" s="91">
        <f>IFERROR(VLOOKUP($B142,'[1]ACT DEN8.1'!$H$3:$S$162,10,FALSE),0)</f>
        <v>0</v>
      </c>
      <c r="AI142" s="91">
        <f>IFERROR(VLOOKUP($B142,'[1]ACT DEN8.1'!$H$3:$S$162,11,FALSE),0)</f>
        <v>1</v>
      </c>
      <c r="AJ142" s="86"/>
      <c r="AL142" s="5">
        <f t="shared" si="85"/>
        <v>5</v>
      </c>
      <c r="AM142" s="91">
        <f>IFERROR(VLOOKUP($B142,'[1]ACT DEN8.1'!$AC$3:$AN$135,2,FALSE),0)</f>
        <v>0</v>
      </c>
      <c r="AN142" s="91">
        <f>IFERROR(VLOOKUP($B142,'[1]ACT DEN8.1'!$AC$3:$AN$135,3,FALSE),0)</f>
        <v>0</v>
      </c>
      <c r="AO142" s="91">
        <f>IFERROR(VLOOKUP($B142,'[1]ACT DEN8.1'!$AC$3:$AN$135,4,FALSE),0)</f>
        <v>1</v>
      </c>
      <c r="AP142" s="91">
        <f>IFERROR(VLOOKUP($B142,'[1]ACT DEN8.1'!$AC$3:$AN$135,5,FALSE),0)</f>
        <v>0</v>
      </c>
      <c r="AQ142" s="91">
        <f>IFERROR(VLOOKUP($B142,'[1]ACT DEN8.1'!$AC$3:$AN$135,6,FALSE),0)</f>
        <v>0</v>
      </c>
      <c r="AR142" s="91">
        <f>IFERROR(VLOOKUP($B142,'[1]ACT DEN8.1'!$AC$3:$AN$135,7,FALSE),0)</f>
        <v>0</v>
      </c>
      <c r="AS142" s="91">
        <f>IFERROR(VLOOKUP($B142,'[1]ACT DEN8.1'!$AC$3:$AN$135,8,FALSE),0)</f>
        <v>0</v>
      </c>
      <c r="AT142" s="91">
        <f>IFERROR(VLOOKUP($B142,'[1]ACT DEN8.1'!$AC$3:$AN$135,9,FALSE),0)</f>
        <v>0</v>
      </c>
      <c r="AU142" s="91">
        <f>IFERROR(VLOOKUP($B142,'[1]ACT DEN8.1'!$AC$3:$AN$135,10,FALSE),0)</f>
        <v>0</v>
      </c>
      <c r="AV142" s="91">
        <f>IFERROR(VLOOKUP($B142,'[1]ACT DEN8.1'!$AC$3:$AN$135,11,FALSE),0)</f>
        <v>0</v>
      </c>
      <c r="AY142" s="5">
        <f t="shared" si="86"/>
        <v>1</v>
      </c>
    </row>
    <row r="143" spans="1:51" ht="15" thickBot="1" x14ac:dyDescent="0.25">
      <c r="A143" s="87" t="s">
        <v>173</v>
      </c>
      <c r="B143" s="165" t="s">
        <v>167</v>
      </c>
      <c r="C143" s="56"/>
      <c r="D143" s="83"/>
      <c r="E143" s="91">
        <f>IFERROR(VLOOKUP($B143,'[1]NUM8.1'!$H$3:$S$175,2,FALSE),0)</f>
        <v>0</v>
      </c>
      <c r="F143" s="91">
        <f>IFERROR(VLOOKUP($B143,'[1]NUM8.1'!$H$3:$S$175,3,FALSE),0)</f>
        <v>0</v>
      </c>
      <c r="G143" s="91">
        <f>IFERROR(VLOOKUP($B143,'[1]NUM8.1'!$H$3:$S$175,4,FALSE),0)</f>
        <v>1</v>
      </c>
      <c r="H143" s="91">
        <f>IFERROR(VLOOKUP($B143,'[1]NUM8.1'!$H$3:$S$175,5,FALSE),0)</f>
        <v>0</v>
      </c>
      <c r="I143" s="91">
        <f>IFERROR(VLOOKUP($B143,'[1]NUM8.1'!$H$3:$S$175,6,FALSE),0)</f>
        <v>0</v>
      </c>
      <c r="J143" s="91">
        <f>IFERROR(VLOOKUP($B143,'[1]NUM8.1'!$H$3:$S$175,7,FALSE),0)</f>
        <v>0</v>
      </c>
      <c r="K143" s="91">
        <f>IFERROR(VLOOKUP($B143,'[1]NUM8.1'!$H$3:$S$175,8,FALSE),0)</f>
        <v>2</v>
      </c>
      <c r="L143" s="91">
        <f>IFERROR(VLOOKUP($B143,'[1]NUM8.1'!$H$3:$S$175,9,FALSE),0)</f>
        <v>0</v>
      </c>
      <c r="M143" s="91">
        <f>IFERROR(VLOOKUP($B143,'[1]NUM8.1'!$H$3:$S$175,10,FALSE),0)</f>
        <v>0</v>
      </c>
      <c r="N143" s="91">
        <f>IFERROR(VLOOKUP($B143,'[1]NUM8.1'!$H$3:$S$175,11,FALSE),0)</f>
        <v>0</v>
      </c>
      <c r="O143" s="86"/>
      <c r="P143" s="86"/>
      <c r="Q143" s="5">
        <f t="shared" si="185"/>
        <v>3</v>
      </c>
      <c r="S143" s="13">
        <f>IFERROR(VLOOKUP($B143,'[2]DEN8.1'!$H$3:$J$159,2,FALSE),0)</f>
        <v>8</v>
      </c>
      <c r="T143" s="43">
        <f t="shared" si="186"/>
        <v>8</v>
      </c>
      <c r="U143" s="13">
        <f>IFERROR(VLOOKUP($B143,'[1]DEN8.1'!$H$3:$J$175,2,FALSE),0)</f>
        <v>9</v>
      </c>
      <c r="V143" s="54">
        <f t="shared" si="187"/>
        <v>10</v>
      </c>
      <c r="W143" s="54">
        <f t="shared" si="188"/>
        <v>10</v>
      </c>
      <c r="X143" s="5"/>
      <c r="Y143" s="7"/>
      <c r="Z143" s="91">
        <f>IFERROR(VLOOKUP($B143,'[1]ACT DEN8.1'!$H$3:$S$162,2,FALSE),0)</f>
        <v>0</v>
      </c>
      <c r="AA143" s="91">
        <f>IFERROR(VLOOKUP($B143,'[1]ACT DEN8.1'!$H$3:$S$162,3,FALSE),0)</f>
        <v>0</v>
      </c>
      <c r="AB143" s="91">
        <f>IFERROR(VLOOKUP($B143,'[1]ACT DEN8.1'!$H$3:$S$162,4,FALSE),0)</f>
        <v>0</v>
      </c>
      <c r="AC143" s="91">
        <f>IFERROR(VLOOKUP($B143,'[1]ACT DEN8.1'!$H$3:$S$162,5,FALSE),0)</f>
        <v>0</v>
      </c>
      <c r="AD143" s="91">
        <f>IFERROR(VLOOKUP($B143,'[1]ACT DEN8.1'!$H$3:$S$162,6,FALSE),0)</f>
        <v>0</v>
      </c>
      <c r="AE143" s="91">
        <f>IFERROR(VLOOKUP($B143,'[1]ACT DEN8.1'!$H$3:$S$162,7,FALSE),0)</f>
        <v>0</v>
      </c>
      <c r="AF143" s="91">
        <f>IFERROR(VLOOKUP($B143,'[1]ACT DEN8.1'!$H$3:$S$162,8,FALSE),0)</f>
        <v>1</v>
      </c>
      <c r="AG143" s="91">
        <f>IFERROR(VLOOKUP($B143,'[1]ACT DEN8.1'!$H$3:$S$162,9,FALSE),0)</f>
        <v>0</v>
      </c>
      <c r="AH143" s="91">
        <f>IFERROR(VLOOKUP($B143,'[1]ACT DEN8.1'!$H$3:$S$162,10,FALSE),0)</f>
        <v>0</v>
      </c>
      <c r="AI143" s="91">
        <f>IFERROR(VLOOKUP($B143,'[1]ACT DEN8.1'!$H$3:$S$162,11,FALSE),0)</f>
        <v>0</v>
      </c>
      <c r="AJ143" s="86"/>
      <c r="AL143" s="5">
        <f t="shared" ref="AL143:AL149" si="189">SUM(Z143:AK143)</f>
        <v>1</v>
      </c>
      <c r="AM143" s="91">
        <f>IFERROR(VLOOKUP($B143,'[1]ACT DEN8.1'!$AC$3:$AN$135,2,FALSE),0)</f>
        <v>0</v>
      </c>
      <c r="AN143" s="91">
        <f>IFERROR(VLOOKUP($B143,'[1]ACT DEN8.1'!$AC$3:$AN$135,3,FALSE),0)</f>
        <v>0</v>
      </c>
      <c r="AO143" s="91">
        <f>IFERROR(VLOOKUP($B143,'[1]ACT DEN8.1'!$AC$3:$AN$135,4,FALSE),0)</f>
        <v>0</v>
      </c>
      <c r="AP143" s="91">
        <f>IFERROR(VLOOKUP($B143,'[1]ACT DEN8.1'!$AC$3:$AN$135,5,FALSE),0)</f>
        <v>0</v>
      </c>
      <c r="AQ143" s="91">
        <f>IFERROR(VLOOKUP($B143,'[1]ACT DEN8.1'!$AC$3:$AN$135,6,FALSE),0)</f>
        <v>0</v>
      </c>
      <c r="AR143" s="91">
        <f>IFERROR(VLOOKUP($B143,'[1]ACT DEN8.1'!$AC$3:$AN$135,7,FALSE),0)</f>
        <v>0</v>
      </c>
      <c r="AS143" s="91">
        <f>IFERROR(VLOOKUP($B143,'[1]ACT DEN8.1'!$AC$3:$AN$135,8,FALSE),0)</f>
        <v>0</v>
      </c>
      <c r="AT143" s="91">
        <f>IFERROR(VLOOKUP($B143,'[1]ACT DEN8.1'!$AC$3:$AN$135,9,FALSE),0)</f>
        <v>0</v>
      </c>
      <c r="AU143" s="91">
        <f>IFERROR(VLOOKUP($B143,'[1]ACT DEN8.1'!$AC$3:$AN$135,10,FALSE),0)</f>
        <v>0</v>
      </c>
      <c r="AV143" s="91">
        <f>IFERROR(VLOOKUP($B143,'[1]ACT DEN8.1'!$AC$3:$AN$135,11,FALSE),0)</f>
        <v>0</v>
      </c>
      <c r="AY143" s="5">
        <f t="shared" ref="AY143:AY149" si="190">SUM(AM143:AX143)</f>
        <v>0</v>
      </c>
    </row>
    <row r="144" spans="1:51" ht="15" thickBot="1" x14ac:dyDescent="0.25">
      <c r="A144" s="87" t="s">
        <v>173</v>
      </c>
      <c r="B144" s="165" t="s">
        <v>168</v>
      </c>
      <c r="C144" s="56"/>
      <c r="D144" s="83"/>
      <c r="E144" s="91">
        <f>IFERROR(VLOOKUP($B144,'[1]NUM8.1'!$H$3:$S$175,2,FALSE),0)</f>
        <v>4</v>
      </c>
      <c r="F144" s="91">
        <f>IFERROR(VLOOKUP($B144,'[1]NUM8.1'!$H$3:$S$175,3,FALSE),0)</f>
        <v>1</v>
      </c>
      <c r="G144" s="91">
        <f>IFERROR(VLOOKUP($B144,'[1]NUM8.1'!$H$3:$S$175,4,FALSE),0)</f>
        <v>2</v>
      </c>
      <c r="H144" s="91">
        <f>IFERROR(VLOOKUP($B144,'[1]NUM8.1'!$H$3:$S$175,5,FALSE),0)</f>
        <v>1</v>
      </c>
      <c r="I144" s="91">
        <f>IFERROR(VLOOKUP($B144,'[1]NUM8.1'!$H$3:$S$175,6,FALSE),0)</f>
        <v>0</v>
      </c>
      <c r="J144" s="91">
        <f>IFERROR(VLOOKUP($B144,'[1]NUM8.1'!$H$3:$S$175,7,FALSE),0)</f>
        <v>5</v>
      </c>
      <c r="K144" s="91">
        <f>IFERROR(VLOOKUP($B144,'[1]NUM8.1'!$H$3:$S$175,8,FALSE),0)</f>
        <v>3</v>
      </c>
      <c r="L144" s="91">
        <f>IFERROR(VLOOKUP($B144,'[1]NUM8.1'!$H$3:$S$175,9,FALSE),0)</f>
        <v>6</v>
      </c>
      <c r="M144" s="91">
        <f>IFERROR(VLOOKUP($B144,'[1]NUM8.1'!$H$3:$S$175,10,FALSE),0)</f>
        <v>3</v>
      </c>
      <c r="N144" s="91">
        <f>IFERROR(VLOOKUP($B144,'[1]NUM8.1'!$H$3:$S$175,11,FALSE),0)</f>
        <v>0</v>
      </c>
      <c r="O144" s="86"/>
      <c r="P144" s="86"/>
      <c r="Q144" s="5">
        <f t="shared" si="185"/>
        <v>25</v>
      </c>
      <c r="S144" s="13">
        <f>IFERROR(VLOOKUP($B144,'[2]DEN8.1'!$H$3:$J$159,2,FALSE),0)</f>
        <v>17</v>
      </c>
      <c r="T144" s="43">
        <f t="shared" si="186"/>
        <v>17</v>
      </c>
      <c r="U144" s="13">
        <f>IFERROR(VLOOKUP($B144,'[1]DEN8.1'!$H$3:$J$175,2,FALSE),0)</f>
        <v>16</v>
      </c>
      <c r="V144" s="54">
        <f t="shared" si="187"/>
        <v>14</v>
      </c>
      <c r="W144" s="54">
        <f t="shared" si="188"/>
        <v>14</v>
      </c>
      <c r="X144" s="5"/>
      <c r="Y144" s="7"/>
      <c r="Z144" s="91">
        <f>IFERROR(VLOOKUP($B144,'[1]ACT DEN8.1'!$H$3:$S$162,2,FALSE),0)</f>
        <v>0</v>
      </c>
      <c r="AA144" s="91">
        <f>IFERROR(VLOOKUP($B144,'[1]ACT DEN8.1'!$H$3:$S$162,3,FALSE),0)</f>
        <v>0</v>
      </c>
      <c r="AB144" s="91">
        <f>IFERROR(VLOOKUP($B144,'[1]ACT DEN8.1'!$H$3:$S$162,4,FALSE),0)</f>
        <v>0</v>
      </c>
      <c r="AC144" s="91">
        <f>IFERROR(VLOOKUP($B144,'[1]ACT DEN8.1'!$H$3:$S$162,5,FALSE),0)</f>
        <v>0</v>
      </c>
      <c r="AD144" s="91">
        <f>IFERROR(VLOOKUP($B144,'[1]ACT DEN8.1'!$H$3:$S$162,6,FALSE),0)</f>
        <v>0</v>
      </c>
      <c r="AE144" s="91">
        <f>IFERROR(VLOOKUP($B144,'[1]ACT DEN8.1'!$H$3:$S$162,7,FALSE),0)</f>
        <v>0</v>
      </c>
      <c r="AF144" s="91">
        <f>IFERROR(VLOOKUP($B144,'[1]ACT DEN8.1'!$H$3:$S$162,8,FALSE),0)</f>
        <v>0</v>
      </c>
      <c r="AG144" s="91">
        <f>IFERROR(VLOOKUP($B144,'[1]ACT DEN8.1'!$H$3:$S$162,9,FALSE),0)</f>
        <v>0</v>
      </c>
      <c r="AH144" s="91">
        <f>IFERROR(VLOOKUP($B144,'[1]ACT DEN8.1'!$H$3:$S$162,10,FALSE),0)</f>
        <v>0</v>
      </c>
      <c r="AI144" s="91">
        <f>IFERROR(VLOOKUP($B144,'[1]ACT DEN8.1'!$H$3:$S$162,11,FALSE),0)</f>
        <v>0</v>
      </c>
      <c r="AJ144" s="86"/>
      <c r="AL144" s="5">
        <f t="shared" si="189"/>
        <v>0</v>
      </c>
      <c r="AM144" s="91">
        <f>IFERROR(VLOOKUP($B144,'[1]ACT DEN8.1'!$AC$3:$AN$135,2,FALSE),0)</f>
        <v>0</v>
      </c>
      <c r="AN144" s="91">
        <f>IFERROR(VLOOKUP($B144,'[1]ACT DEN8.1'!$AC$3:$AN$135,3,FALSE),0)</f>
        <v>0</v>
      </c>
      <c r="AO144" s="91">
        <f>IFERROR(VLOOKUP($B144,'[1]ACT DEN8.1'!$AC$3:$AN$135,4,FALSE),0)</f>
        <v>0</v>
      </c>
      <c r="AP144" s="91">
        <f>IFERROR(VLOOKUP($B144,'[1]ACT DEN8.1'!$AC$3:$AN$135,5,FALSE),0)</f>
        <v>0</v>
      </c>
      <c r="AQ144" s="91">
        <f>IFERROR(VLOOKUP($B144,'[1]ACT DEN8.1'!$AC$3:$AN$135,6,FALSE),0)</f>
        <v>0</v>
      </c>
      <c r="AR144" s="91">
        <f>IFERROR(VLOOKUP($B144,'[1]ACT DEN8.1'!$AC$3:$AN$135,7,FALSE),0)</f>
        <v>0</v>
      </c>
      <c r="AS144" s="91">
        <f>IFERROR(VLOOKUP($B144,'[1]ACT DEN8.1'!$AC$3:$AN$135,8,FALSE),0)</f>
        <v>2</v>
      </c>
      <c r="AT144" s="91">
        <f>IFERROR(VLOOKUP($B144,'[1]ACT DEN8.1'!$AC$3:$AN$135,9,FALSE),0)</f>
        <v>0</v>
      </c>
      <c r="AU144" s="91">
        <f>IFERROR(VLOOKUP($B144,'[1]ACT DEN8.1'!$AC$3:$AN$135,10,FALSE),0)</f>
        <v>0</v>
      </c>
      <c r="AV144" s="91">
        <f>IFERROR(VLOOKUP($B144,'[1]ACT DEN8.1'!$AC$3:$AN$135,11,FALSE),0)</f>
        <v>0</v>
      </c>
      <c r="AY144" s="5">
        <f t="shared" si="190"/>
        <v>2</v>
      </c>
    </row>
    <row r="145" spans="1:51" ht="15" thickBot="1" x14ac:dyDescent="0.25">
      <c r="A145" s="87" t="s">
        <v>173</v>
      </c>
      <c r="B145" s="165" t="s">
        <v>169</v>
      </c>
      <c r="C145" s="56"/>
      <c r="D145" s="83"/>
      <c r="E145" s="91">
        <f>IFERROR(VLOOKUP($B145,'[1]NUM8.1'!$H$3:$S$175,2,FALSE),0)</f>
        <v>0</v>
      </c>
      <c r="F145" s="91">
        <f>IFERROR(VLOOKUP($B145,'[1]NUM8.1'!$H$3:$S$175,3,FALSE),0)</f>
        <v>0</v>
      </c>
      <c r="G145" s="91">
        <f>IFERROR(VLOOKUP($B145,'[1]NUM8.1'!$H$3:$S$175,4,FALSE),0)</f>
        <v>2</v>
      </c>
      <c r="H145" s="91">
        <f>IFERROR(VLOOKUP($B145,'[1]NUM8.1'!$H$3:$S$175,5,FALSE),0)</f>
        <v>0</v>
      </c>
      <c r="I145" s="91">
        <f>IFERROR(VLOOKUP($B145,'[1]NUM8.1'!$H$3:$S$175,6,FALSE),0)</f>
        <v>0</v>
      </c>
      <c r="J145" s="91">
        <f>IFERROR(VLOOKUP($B145,'[1]NUM8.1'!$H$3:$S$175,7,FALSE),0)</f>
        <v>3</v>
      </c>
      <c r="K145" s="91">
        <f>IFERROR(VLOOKUP($B145,'[1]NUM8.1'!$H$3:$S$175,8,FALSE),0)</f>
        <v>4</v>
      </c>
      <c r="L145" s="91">
        <f>IFERROR(VLOOKUP($B145,'[1]NUM8.1'!$H$3:$S$175,9,FALSE),0)</f>
        <v>4</v>
      </c>
      <c r="M145" s="91">
        <f>IFERROR(VLOOKUP($B145,'[1]NUM8.1'!$H$3:$S$175,10,FALSE),0)</f>
        <v>1</v>
      </c>
      <c r="N145" s="91">
        <f>IFERROR(VLOOKUP($B145,'[1]NUM8.1'!$H$3:$S$175,11,FALSE),0)</f>
        <v>0</v>
      </c>
      <c r="O145" s="86"/>
      <c r="P145" s="86"/>
      <c r="Q145" s="5">
        <f t="shared" si="185"/>
        <v>14</v>
      </c>
      <c r="S145" s="13">
        <f>IFERROR(VLOOKUP($B145,'[2]DEN8.1'!$H$3:$J$159,2,FALSE),0)</f>
        <v>10</v>
      </c>
      <c r="T145" s="43">
        <f t="shared" si="186"/>
        <v>10</v>
      </c>
      <c r="U145" s="13">
        <f>IFERROR(VLOOKUP($B145,'[1]DEN8.1'!$H$3:$J$175,2,FALSE),0)</f>
        <v>8</v>
      </c>
      <c r="V145" s="54">
        <f t="shared" si="187"/>
        <v>8</v>
      </c>
      <c r="W145" s="54">
        <f t="shared" si="188"/>
        <v>8</v>
      </c>
      <c r="X145" s="5"/>
      <c r="Y145" s="7"/>
      <c r="Z145" s="91">
        <f>IFERROR(VLOOKUP($B145,'[1]ACT DEN8.1'!$H$3:$S$162,2,FALSE),0)</f>
        <v>0</v>
      </c>
      <c r="AA145" s="91">
        <f>IFERROR(VLOOKUP($B145,'[1]ACT DEN8.1'!$H$3:$S$162,3,FALSE),0)</f>
        <v>0</v>
      </c>
      <c r="AB145" s="91">
        <f>IFERROR(VLOOKUP($B145,'[1]ACT DEN8.1'!$H$3:$S$162,4,FALSE),0)</f>
        <v>0</v>
      </c>
      <c r="AC145" s="91">
        <f>IFERROR(VLOOKUP($B145,'[1]ACT DEN8.1'!$H$3:$S$162,5,FALSE),0)</f>
        <v>0</v>
      </c>
      <c r="AD145" s="91">
        <f>IFERROR(VLOOKUP($B145,'[1]ACT DEN8.1'!$H$3:$S$162,6,FALSE),0)</f>
        <v>0</v>
      </c>
      <c r="AE145" s="91">
        <f>IFERROR(VLOOKUP($B145,'[1]ACT DEN8.1'!$H$3:$S$162,7,FALSE),0)</f>
        <v>0</v>
      </c>
      <c r="AF145" s="91">
        <f>IFERROR(VLOOKUP($B145,'[1]ACT DEN8.1'!$H$3:$S$162,8,FALSE),0)</f>
        <v>0</v>
      </c>
      <c r="AG145" s="91">
        <f>IFERROR(VLOOKUP($B145,'[1]ACT DEN8.1'!$H$3:$S$162,9,FALSE),0)</f>
        <v>0</v>
      </c>
      <c r="AH145" s="91">
        <f>IFERROR(VLOOKUP($B145,'[1]ACT DEN8.1'!$H$3:$S$162,10,FALSE),0)</f>
        <v>0</v>
      </c>
      <c r="AI145" s="91">
        <f>IFERROR(VLOOKUP($B145,'[1]ACT DEN8.1'!$H$3:$S$162,11,FALSE),0)</f>
        <v>0</v>
      </c>
      <c r="AJ145" s="86"/>
      <c r="AL145" s="5">
        <f t="shared" si="189"/>
        <v>0</v>
      </c>
      <c r="AM145" s="91">
        <f>IFERROR(VLOOKUP($B145,'[1]ACT DEN8.1'!$AC$3:$AN$135,2,FALSE),0)</f>
        <v>0</v>
      </c>
      <c r="AN145" s="91">
        <f>IFERROR(VLOOKUP($B145,'[1]ACT DEN8.1'!$AC$3:$AN$135,3,FALSE),0)</f>
        <v>0</v>
      </c>
      <c r="AO145" s="91">
        <f>IFERROR(VLOOKUP($B145,'[1]ACT DEN8.1'!$AC$3:$AN$135,4,FALSE),0)</f>
        <v>0</v>
      </c>
      <c r="AP145" s="91">
        <f>IFERROR(VLOOKUP($B145,'[1]ACT DEN8.1'!$AC$3:$AN$135,5,FALSE),0)</f>
        <v>0</v>
      </c>
      <c r="AQ145" s="91">
        <f>IFERROR(VLOOKUP($B145,'[1]ACT DEN8.1'!$AC$3:$AN$135,6,FALSE),0)</f>
        <v>0</v>
      </c>
      <c r="AR145" s="91">
        <f>IFERROR(VLOOKUP($B145,'[1]ACT DEN8.1'!$AC$3:$AN$135,7,FALSE),0)</f>
        <v>0</v>
      </c>
      <c r="AS145" s="91">
        <f>IFERROR(VLOOKUP($B145,'[1]ACT DEN8.1'!$AC$3:$AN$135,8,FALSE),0)</f>
        <v>0</v>
      </c>
      <c r="AT145" s="91">
        <f>IFERROR(VLOOKUP($B145,'[1]ACT DEN8.1'!$AC$3:$AN$135,9,FALSE),0)</f>
        <v>0</v>
      </c>
      <c r="AU145" s="91">
        <f>IFERROR(VLOOKUP($B145,'[1]ACT DEN8.1'!$AC$3:$AN$135,10,FALSE),0)</f>
        <v>0</v>
      </c>
      <c r="AV145" s="91">
        <f>IFERROR(VLOOKUP($B145,'[1]ACT DEN8.1'!$AC$3:$AN$135,11,FALSE),0)</f>
        <v>0</v>
      </c>
      <c r="AY145" s="5">
        <f t="shared" si="190"/>
        <v>0</v>
      </c>
    </row>
    <row r="146" spans="1:51" ht="15" thickBot="1" x14ac:dyDescent="0.25">
      <c r="A146" s="87" t="s">
        <v>173</v>
      </c>
      <c r="B146" s="165" t="s">
        <v>170</v>
      </c>
      <c r="C146" s="56"/>
      <c r="D146" s="83"/>
      <c r="E146" s="91">
        <f>IFERROR(VLOOKUP($B146,'[1]NUM8.1'!$H$3:$S$175,2,FALSE),0)</f>
        <v>3</v>
      </c>
      <c r="F146" s="91">
        <f>IFERROR(VLOOKUP($B146,'[1]NUM8.1'!$H$3:$S$175,3,FALSE),0)</f>
        <v>3</v>
      </c>
      <c r="G146" s="91">
        <f>IFERROR(VLOOKUP($B146,'[1]NUM8.1'!$H$3:$S$175,4,FALSE),0)</f>
        <v>1</v>
      </c>
      <c r="H146" s="91">
        <f>IFERROR(VLOOKUP($B146,'[1]NUM8.1'!$H$3:$S$175,5,FALSE),0)</f>
        <v>5</v>
      </c>
      <c r="I146" s="91">
        <f>IFERROR(VLOOKUP($B146,'[1]NUM8.1'!$H$3:$S$175,6,FALSE),0)</f>
        <v>2</v>
      </c>
      <c r="J146" s="91">
        <f>IFERROR(VLOOKUP($B146,'[1]NUM8.1'!$H$3:$S$175,7,FALSE),0)</f>
        <v>6</v>
      </c>
      <c r="K146" s="91">
        <f>IFERROR(VLOOKUP($B146,'[1]NUM8.1'!$H$3:$S$175,8,FALSE),0)</f>
        <v>9</v>
      </c>
      <c r="L146" s="91">
        <f>IFERROR(VLOOKUP($B146,'[1]NUM8.1'!$H$3:$S$175,9,FALSE),0)</f>
        <v>1</v>
      </c>
      <c r="M146" s="91">
        <f>IFERROR(VLOOKUP($B146,'[1]NUM8.1'!$H$3:$S$175,10,FALSE),0)</f>
        <v>0</v>
      </c>
      <c r="N146" s="91">
        <f>IFERROR(VLOOKUP($B146,'[1]NUM8.1'!$H$3:$S$175,11,FALSE),0)</f>
        <v>0</v>
      </c>
      <c r="O146" s="86"/>
      <c r="P146" s="86"/>
      <c r="Q146" s="5">
        <f t="shared" si="185"/>
        <v>30</v>
      </c>
      <c r="S146" s="13">
        <f>IFERROR(VLOOKUP($B146,'[2]DEN8.1'!$H$3:$J$159,2,FALSE),0)</f>
        <v>29</v>
      </c>
      <c r="T146" s="43">
        <f t="shared" si="186"/>
        <v>30</v>
      </c>
      <c r="U146" s="13">
        <f>IFERROR(VLOOKUP($B146,'[1]DEN8.1'!$H$3:$J$175,2,FALSE),0)</f>
        <v>28</v>
      </c>
      <c r="V146" s="54">
        <f t="shared" si="187"/>
        <v>30</v>
      </c>
      <c r="W146" s="54">
        <f t="shared" si="188"/>
        <v>31</v>
      </c>
      <c r="X146" s="5"/>
      <c r="Y146" s="7"/>
      <c r="Z146" s="91">
        <f>IFERROR(VLOOKUP($B146,'[1]ACT DEN8.1'!$H$3:$S$162,2,FALSE),0)</f>
        <v>0</v>
      </c>
      <c r="AA146" s="91">
        <f>IFERROR(VLOOKUP($B146,'[1]ACT DEN8.1'!$H$3:$S$162,3,FALSE),0)</f>
        <v>0</v>
      </c>
      <c r="AB146" s="91">
        <f>IFERROR(VLOOKUP($B146,'[1]ACT DEN8.1'!$H$3:$S$162,4,FALSE),0)</f>
        <v>1</v>
      </c>
      <c r="AC146" s="91">
        <f>IFERROR(VLOOKUP($B146,'[1]ACT DEN8.1'!$H$3:$S$162,5,FALSE),0)</f>
        <v>0</v>
      </c>
      <c r="AD146" s="91">
        <f>IFERROR(VLOOKUP($B146,'[1]ACT DEN8.1'!$H$3:$S$162,6,FALSE),0)</f>
        <v>0</v>
      </c>
      <c r="AE146" s="91">
        <f>IFERROR(VLOOKUP($B146,'[1]ACT DEN8.1'!$H$3:$S$162,7,FALSE),0)</f>
        <v>0</v>
      </c>
      <c r="AF146" s="91">
        <f>IFERROR(VLOOKUP($B146,'[1]ACT DEN8.1'!$H$3:$S$162,8,FALSE),0)</f>
        <v>2</v>
      </c>
      <c r="AG146" s="91">
        <f>IFERROR(VLOOKUP($B146,'[1]ACT DEN8.1'!$H$3:$S$162,9,FALSE),0)</f>
        <v>0</v>
      </c>
      <c r="AH146" s="91">
        <f>IFERROR(VLOOKUP($B146,'[1]ACT DEN8.1'!$H$3:$S$162,10,FALSE),0)</f>
        <v>1</v>
      </c>
      <c r="AI146" s="91">
        <f>IFERROR(VLOOKUP($B146,'[1]ACT DEN8.1'!$H$3:$S$162,11,FALSE),0)</f>
        <v>0</v>
      </c>
      <c r="AJ146" s="86"/>
      <c r="AL146" s="5">
        <f t="shared" si="189"/>
        <v>4</v>
      </c>
      <c r="AM146" s="91">
        <f>IFERROR(VLOOKUP($B146,'[1]ACT DEN8.1'!$AC$3:$AN$135,2,FALSE),0)</f>
        <v>0</v>
      </c>
      <c r="AN146" s="91">
        <f>IFERROR(VLOOKUP($B146,'[1]ACT DEN8.1'!$AC$3:$AN$135,3,FALSE),0)</f>
        <v>0</v>
      </c>
      <c r="AO146" s="91">
        <f>IFERROR(VLOOKUP($B146,'[1]ACT DEN8.1'!$AC$3:$AN$135,4,FALSE),0)</f>
        <v>0</v>
      </c>
      <c r="AP146" s="91">
        <f>IFERROR(VLOOKUP($B146,'[1]ACT DEN8.1'!$AC$3:$AN$135,5,FALSE),0)</f>
        <v>0</v>
      </c>
      <c r="AQ146" s="91">
        <f>IFERROR(VLOOKUP($B146,'[1]ACT DEN8.1'!$AC$3:$AN$135,6,FALSE),0)</f>
        <v>0</v>
      </c>
      <c r="AR146" s="91">
        <f>IFERROR(VLOOKUP($B146,'[1]ACT DEN8.1'!$AC$3:$AN$135,7,FALSE),0)</f>
        <v>0</v>
      </c>
      <c r="AS146" s="91">
        <f>IFERROR(VLOOKUP($B146,'[1]ACT DEN8.1'!$AC$3:$AN$135,8,FALSE),0)</f>
        <v>0</v>
      </c>
      <c r="AT146" s="91">
        <f>IFERROR(VLOOKUP($B146,'[1]ACT DEN8.1'!$AC$3:$AN$135,9,FALSE),0)</f>
        <v>0</v>
      </c>
      <c r="AU146" s="91">
        <f>IFERROR(VLOOKUP($B146,'[1]ACT DEN8.1'!$AC$3:$AN$135,10,FALSE),0)</f>
        <v>0</v>
      </c>
      <c r="AV146" s="91">
        <f>IFERROR(VLOOKUP($B146,'[1]ACT DEN8.1'!$AC$3:$AN$135,11,FALSE),0)</f>
        <v>0</v>
      </c>
      <c r="AY146" s="5">
        <f t="shared" si="190"/>
        <v>0</v>
      </c>
    </row>
    <row r="147" spans="1:51" ht="15" thickBot="1" x14ac:dyDescent="0.25">
      <c r="A147" s="87" t="s">
        <v>173</v>
      </c>
      <c r="B147" s="165" t="s">
        <v>171</v>
      </c>
      <c r="C147" s="56"/>
      <c r="D147" s="83"/>
      <c r="E147" s="91">
        <f>IFERROR(VLOOKUP($B147,'[1]NUM8.1'!$H$3:$S$175,2,FALSE),0)</f>
        <v>2</v>
      </c>
      <c r="F147" s="91">
        <f>IFERROR(VLOOKUP($B147,'[1]NUM8.1'!$H$3:$S$175,3,FALSE),0)</f>
        <v>0</v>
      </c>
      <c r="G147" s="91">
        <f>IFERROR(VLOOKUP($B147,'[1]NUM8.1'!$H$3:$S$175,4,FALSE),0)</f>
        <v>1</v>
      </c>
      <c r="H147" s="91">
        <f>IFERROR(VLOOKUP($B147,'[1]NUM8.1'!$H$3:$S$175,5,FALSE),0)</f>
        <v>0</v>
      </c>
      <c r="I147" s="91">
        <f>IFERROR(VLOOKUP($B147,'[1]NUM8.1'!$H$3:$S$175,6,FALSE),0)</f>
        <v>1</v>
      </c>
      <c r="J147" s="91">
        <f>IFERROR(VLOOKUP($B147,'[1]NUM8.1'!$H$3:$S$175,7,FALSE),0)</f>
        <v>0</v>
      </c>
      <c r="K147" s="91">
        <f>IFERROR(VLOOKUP($B147,'[1]NUM8.1'!$H$3:$S$175,8,FALSE),0)</f>
        <v>0</v>
      </c>
      <c r="L147" s="91">
        <f>IFERROR(VLOOKUP($B147,'[1]NUM8.1'!$H$3:$S$175,9,FALSE),0)</f>
        <v>1</v>
      </c>
      <c r="M147" s="91">
        <f>IFERROR(VLOOKUP($B147,'[1]NUM8.1'!$H$3:$S$175,10,FALSE),0)</f>
        <v>1</v>
      </c>
      <c r="N147" s="91">
        <f>IFERROR(VLOOKUP($B147,'[1]NUM8.1'!$H$3:$S$175,11,FALSE),0)</f>
        <v>3</v>
      </c>
      <c r="O147" s="86"/>
      <c r="P147" s="86"/>
      <c r="Q147" s="5">
        <f t="shared" si="185"/>
        <v>9</v>
      </c>
      <c r="S147" s="13">
        <f>IFERROR(VLOOKUP($B147,'[2]DEN8.1'!$H$3:$J$159,2,FALSE),0)</f>
        <v>23</v>
      </c>
      <c r="T147" s="43">
        <f t="shared" si="186"/>
        <v>23</v>
      </c>
      <c r="U147" s="13">
        <f>IFERROR(VLOOKUP($B147,'[1]DEN8.1'!$H$3:$J$175,2,FALSE),0)</f>
        <v>23</v>
      </c>
      <c r="V147" s="54">
        <f>+U147+(AF147)-(AS147)</f>
        <v>25</v>
      </c>
      <c r="W147" s="54">
        <f t="shared" si="188"/>
        <v>25</v>
      </c>
      <c r="X147" s="5"/>
      <c r="Y147" s="7"/>
      <c r="Z147" s="91">
        <f>IFERROR(VLOOKUP($B147,'[1]ACT DEN8.1'!$H$3:$S$162,2,FALSE),0)</f>
        <v>0</v>
      </c>
      <c r="AA147" s="91">
        <f>IFERROR(VLOOKUP($B147,'[1]ACT DEN8.1'!$H$3:$S$162,3,FALSE),0)</f>
        <v>0</v>
      </c>
      <c r="AB147" s="91">
        <f>IFERROR(VLOOKUP($B147,'[1]ACT DEN8.1'!$H$3:$S$162,4,FALSE),0)</f>
        <v>0</v>
      </c>
      <c r="AC147" s="91">
        <f>IFERROR(VLOOKUP($B147,'[1]ACT DEN8.1'!$H$3:$S$162,5,FALSE),0)</f>
        <v>0</v>
      </c>
      <c r="AD147" s="91">
        <f>IFERROR(VLOOKUP($B147,'[1]ACT DEN8.1'!$H$3:$S$162,6,FALSE),0)</f>
        <v>0</v>
      </c>
      <c r="AE147" s="91">
        <f>IFERROR(VLOOKUP($B147,'[1]ACT DEN8.1'!$H$3:$S$162,7,FALSE),0)</f>
        <v>0</v>
      </c>
      <c r="AF147" s="91">
        <f>IFERROR(VLOOKUP($B147,'[1]ACT DEN8.1'!$H$3:$S$162,8,FALSE),0)</f>
        <v>2</v>
      </c>
      <c r="AG147" s="91">
        <f>IFERROR(VLOOKUP($B147,'[1]ACT DEN8.1'!$H$3:$S$162,9,FALSE),0)</f>
        <v>0</v>
      </c>
      <c r="AH147" s="91">
        <f>IFERROR(VLOOKUP($B147,'[1]ACT DEN8.1'!$H$3:$S$162,10,FALSE),0)</f>
        <v>0</v>
      </c>
      <c r="AI147" s="91">
        <f>IFERROR(VLOOKUP($B147,'[1]ACT DEN8.1'!$H$3:$S$162,11,FALSE),0)</f>
        <v>0</v>
      </c>
      <c r="AJ147" s="86"/>
      <c r="AL147" s="5">
        <f t="shared" si="189"/>
        <v>2</v>
      </c>
      <c r="AM147" s="91">
        <f>IFERROR(VLOOKUP($B147,'[1]ACT DEN8.1'!$AC$3:$AN$135,2,FALSE),0)</f>
        <v>0</v>
      </c>
      <c r="AN147" s="91">
        <f>IFERROR(VLOOKUP($B147,'[1]ACT DEN8.1'!$AC$3:$AN$135,3,FALSE),0)</f>
        <v>0</v>
      </c>
      <c r="AO147" s="91">
        <f>IFERROR(VLOOKUP($B147,'[1]ACT DEN8.1'!$AC$3:$AN$135,4,FALSE),0)</f>
        <v>0</v>
      </c>
      <c r="AP147" s="91">
        <f>IFERROR(VLOOKUP($B147,'[1]ACT DEN8.1'!$AC$3:$AN$135,5,FALSE),0)</f>
        <v>0</v>
      </c>
      <c r="AQ147" s="91">
        <f>IFERROR(VLOOKUP($B147,'[1]ACT DEN8.1'!$AC$3:$AN$135,6,FALSE),0)</f>
        <v>0</v>
      </c>
      <c r="AR147" s="91">
        <f>IFERROR(VLOOKUP($B147,'[1]ACT DEN8.1'!$AC$3:$AN$135,7,FALSE),0)</f>
        <v>0</v>
      </c>
      <c r="AS147" s="91">
        <f>IFERROR(VLOOKUP($B147,'[1]ACT DEN8.1'!$AC$3:$AN$135,8,FALSE),0)</f>
        <v>0</v>
      </c>
      <c r="AT147" s="91">
        <f>IFERROR(VLOOKUP($B147,'[1]ACT DEN8.1'!$AC$3:$AN$135,9,FALSE),0)</f>
        <v>0</v>
      </c>
      <c r="AU147" s="91">
        <f>IFERROR(VLOOKUP($B147,'[1]ACT DEN8.1'!$AC$3:$AN$135,10,FALSE),0)</f>
        <v>0</v>
      </c>
      <c r="AV147" s="91">
        <f>IFERROR(VLOOKUP($B147,'[1]ACT DEN8.1'!$AC$3:$AN$135,11,FALSE),0)</f>
        <v>0</v>
      </c>
      <c r="AY147" s="5">
        <f t="shared" si="190"/>
        <v>0</v>
      </c>
    </row>
    <row r="148" spans="1:51" ht="15" thickBot="1" x14ac:dyDescent="0.25">
      <c r="A148" s="87" t="s">
        <v>173</v>
      </c>
      <c r="B148" s="165" t="s">
        <v>172</v>
      </c>
      <c r="C148" s="56"/>
      <c r="D148" s="83"/>
      <c r="E148" s="91">
        <f>IFERROR(VLOOKUP($B148,'[1]NUM8.1'!$H$3:$S$175,2,FALSE),0)</f>
        <v>0</v>
      </c>
      <c r="F148" s="91">
        <f>IFERROR(VLOOKUP($B148,'[1]NUM8.1'!$H$3:$S$175,3,FALSE),0)</f>
        <v>0</v>
      </c>
      <c r="G148" s="91">
        <f>IFERROR(VLOOKUP($B148,'[1]NUM8.1'!$H$3:$S$175,4,FALSE),0)</f>
        <v>0</v>
      </c>
      <c r="H148" s="91">
        <f>IFERROR(VLOOKUP($B148,'[1]NUM8.1'!$H$3:$S$175,5,FALSE),0)</f>
        <v>0</v>
      </c>
      <c r="I148" s="91">
        <f>IFERROR(VLOOKUP($B148,'[1]NUM8.1'!$H$3:$S$175,6,FALSE),0)</f>
        <v>0</v>
      </c>
      <c r="J148" s="91">
        <f>IFERROR(VLOOKUP($B148,'[1]NUM8.1'!$H$3:$S$175,7,FALSE),0)</f>
        <v>8</v>
      </c>
      <c r="K148" s="91">
        <f>IFERROR(VLOOKUP($B148,'[1]NUM8.1'!$H$3:$S$175,8,FALSE),0)</f>
        <v>0</v>
      </c>
      <c r="L148" s="91">
        <f>IFERROR(VLOOKUP($B148,'[1]NUM8.1'!$H$3:$S$175,9,FALSE),0)</f>
        <v>6</v>
      </c>
      <c r="M148" s="91">
        <f>IFERROR(VLOOKUP($B148,'[1]NUM8.1'!$H$3:$S$175,10,FALSE),0)</f>
        <v>0</v>
      </c>
      <c r="N148" s="91">
        <f>IFERROR(VLOOKUP($B148,'[1]NUM8.1'!$H$3:$S$175,11,FALSE),0)</f>
        <v>0</v>
      </c>
      <c r="O148" s="86"/>
      <c r="P148" s="86"/>
      <c r="Q148" s="5">
        <f t="shared" si="185"/>
        <v>14</v>
      </c>
      <c r="S148" s="13">
        <f>IFERROR(VLOOKUP($B148,'[2]DEN8.1'!$H$3:$J$159,2,FALSE),0)</f>
        <v>9</v>
      </c>
      <c r="T148" s="43">
        <f t="shared" si="186"/>
        <v>9</v>
      </c>
      <c r="U148" s="13">
        <f>IFERROR(VLOOKUP($B148,'[1]DEN8.1'!$H$3:$J$175,2,FALSE),0)</f>
        <v>8</v>
      </c>
      <c r="V148" s="54">
        <f t="shared" si="187"/>
        <v>8</v>
      </c>
      <c r="W148" s="54">
        <f t="shared" si="188"/>
        <v>8</v>
      </c>
      <c r="X148" s="5"/>
      <c r="Y148" s="7"/>
      <c r="Z148" s="91">
        <f>IFERROR(VLOOKUP($B148,'[1]ACT DEN8.1'!$H$3:$S$162,2,FALSE),0)</f>
        <v>0</v>
      </c>
      <c r="AA148" s="91">
        <f>IFERROR(VLOOKUP($B148,'[1]ACT DEN8.1'!$H$3:$S$162,3,FALSE),0)</f>
        <v>0</v>
      </c>
      <c r="AB148" s="91">
        <f>IFERROR(VLOOKUP($B148,'[1]ACT DEN8.1'!$H$3:$S$162,4,FALSE),0)</f>
        <v>0</v>
      </c>
      <c r="AC148" s="91">
        <f>IFERROR(VLOOKUP($B148,'[1]ACT DEN8.1'!$H$3:$S$162,5,FALSE),0)</f>
        <v>0</v>
      </c>
      <c r="AD148" s="91">
        <f>IFERROR(VLOOKUP($B148,'[1]ACT DEN8.1'!$H$3:$S$162,6,FALSE),0)</f>
        <v>0</v>
      </c>
      <c r="AE148" s="91">
        <f>IFERROR(VLOOKUP($B148,'[1]ACT DEN8.1'!$H$3:$S$162,7,FALSE),0)</f>
        <v>0</v>
      </c>
      <c r="AF148" s="91">
        <f>IFERROR(VLOOKUP($B148,'[1]ACT DEN8.1'!$H$3:$S$162,8,FALSE),0)</f>
        <v>0</v>
      </c>
      <c r="AG148" s="91">
        <f>IFERROR(VLOOKUP($B148,'[1]ACT DEN8.1'!$H$3:$S$162,9,FALSE),0)</f>
        <v>0</v>
      </c>
      <c r="AH148" s="91">
        <f>IFERROR(VLOOKUP($B148,'[1]ACT DEN8.1'!$H$3:$S$162,10,FALSE),0)</f>
        <v>0</v>
      </c>
      <c r="AI148" s="91">
        <f>IFERROR(VLOOKUP($B148,'[1]ACT DEN8.1'!$H$3:$S$162,11,FALSE),0)</f>
        <v>0</v>
      </c>
      <c r="AJ148" s="86"/>
      <c r="AL148" s="5">
        <f t="shared" si="189"/>
        <v>0</v>
      </c>
      <c r="AM148" s="91">
        <f>IFERROR(VLOOKUP($B148,'[1]ACT DEN8.1'!$AC$3:$AN$135,2,FALSE),0)</f>
        <v>0</v>
      </c>
      <c r="AN148" s="91">
        <f>IFERROR(VLOOKUP($B148,'[1]ACT DEN8.1'!$AC$3:$AN$135,3,FALSE),0)</f>
        <v>0</v>
      </c>
      <c r="AO148" s="91">
        <f>IFERROR(VLOOKUP($B148,'[1]ACT DEN8.1'!$AC$3:$AN$135,4,FALSE),0)</f>
        <v>0</v>
      </c>
      <c r="AP148" s="91">
        <f>IFERROR(VLOOKUP($B148,'[1]ACT DEN8.1'!$AC$3:$AN$135,5,FALSE),0)</f>
        <v>0</v>
      </c>
      <c r="AQ148" s="91">
        <f>IFERROR(VLOOKUP($B148,'[1]ACT DEN8.1'!$AC$3:$AN$135,6,FALSE),0)</f>
        <v>0</v>
      </c>
      <c r="AR148" s="91">
        <f>IFERROR(VLOOKUP($B148,'[1]ACT DEN8.1'!$AC$3:$AN$135,7,FALSE),0)</f>
        <v>0</v>
      </c>
      <c r="AS148" s="91">
        <f>IFERROR(VLOOKUP($B148,'[1]ACT DEN8.1'!$AC$3:$AN$135,8,FALSE),0)</f>
        <v>0</v>
      </c>
      <c r="AT148" s="91">
        <f>IFERROR(VLOOKUP($B148,'[1]ACT DEN8.1'!$AC$3:$AN$135,9,FALSE),0)</f>
        <v>0</v>
      </c>
      <c r="AU148" s="91">
        <f>IFERROR(VLOOKUP($B148,'[1]ACT DEN8.1'!$AC$3:$AN$135,10,FALSE),0)</f>
        <v>0</v>
      </c>
      <c r="AV148" s="91">
        <f>IFERROR(VLOOKUP($B148,'[1]ACT DEN8.1'!$AC$3:$AN$135,11,FALSE),0)</f>
        <v>0</v>
      </c>
      <c r="AY148" s="5">
        <f t="shared" si="190"/>
        <v>0</v>
      </c>
    </row>
    <row r="149" spans="1:51" s="58" customFormat="1" ht="15" thickBot="1" x14ac:dyDescent="0.25">
      <c r="A149" s="333" t="s">
        <v>202</v>
      </c>
      <c r="B149" s="334"/>
      <c r="C149" s="250">
        <f>+D149/Metas!L94</f>
        <v>0.97749019607843135</v>
      </c>
      <c r="D149" s="15">
        <f>+Q149/R149</f>
        <v>0.11733333333333333</v>
      </c>
      <c r="E149" s="10">
        <f t="shared" ref="E149:P149" si="191">SUM(E142:E148)</f>
        <v>10</v>
      </c>
      <c r="F149" s="10">
        <f t="shared" si="191"/>
        <v>5</v>
      </c>
      <c r="G149" s="10">
        <f t="shared" si="191"/>
        <v>9</v>
      </c>
      <c r="H149" s="10">
        <f t="shared" si="191"/>
        <v>6</v>
      </c>
      <c r="I149" s="10">
        <f t="shared" ref="I149" si="192">SUM(I142:I148)</f>
        <v>5</v>
      </c>
      <c r="J149" s="10">
        <f t="shared" ref="J149:K149" si="193">SUM(J142:J148)</f>
        <v>33</v>
      </c>
      <c r="K149" s="10">
        <f t="shared" si="193"/>
        <v>26</v>
      </c>
      <c r="L149" s="10">
        <f t="shared" ref="L149:M149" si="194">SUM(L142:L148)</f>
        <v>23</v>
      </c>
      <c r="M149" s="10">
        <f t="shared" si="194"/>
        <v>7</v>
      </c>
      <c r="N149" s="10">
        <f t="shared" ref="N149" si="195">SUM(N142:N148)</f>
        <v>8</v>
      </c>
      <c r="O149" s="10">
        <f t="shared" si="191"/>
        <v>0</v>
      </c>
      <c r="P149" s="118">
        <f t="shared" si="191"/>
        <v>0</v>
      </c>
      <c r="Q149" s="10">
        <f>SUM(Q142:Q148)</f>
        <v>132</v>
      </c>
      <c r="R149" s="11">
        <f>+Y149-W149</f>
        <v>1125</v>
      </c>
      <c r="S149" s="10">
        <f t="shared" ref="S149:X149" si="196">SUM(S142:S148)</f>
        <v>149</v>
      </c>
      <c r="T149" s="10">
        <f>SUM(T142:T148)</f>
        <v>150</v>
      </c>
      <c r="U149" s="10">
        <f t="shared" si="196"/>
        <v>149</v>
      </c>
      <c r="V149" s="9">
        <f t="shared" si="196"/>
        <v>152</v>
      </c>
      <c r="W149" s="9">
        <f t="shared" si="196"/>
        <v>157</v>
      </c>
      <c r="X149" s="9">
        <f t="shared" si="196"/>
        <v>0</v>
      </c>
      <c r="Y149" s="12">
        <v>1282</v>
      </c>
      <c r="Z149" s="9">
        <f>SUM(Z142:Z148)</f>
        <v>0</v>
      </c>
      <c r="AA149" s="9">
        <f t="shared" ref="AA149:AK149" si="197">SUM(AA142:AA148)</f>
        <v>0</v>
      </c>
      <c r="AB149" s="9">
        <f t="shared" si="197"/>
        <v>2</v>
      </c>
      <c r="AC149" s="9">
        <f t="shared" si="197"/>
        <v>0</v>
      </c>
      <c r="AD149" s="9">
        <f t="shared" ref="AD149:AE149" si="198">SUM(AD142:AD148)</f>
        <v>0</v>
      </c>
      <c r="AE149" s="9">
        <f t="shared" si="198"/>
        <v>0</v>
      </c>
      <c r="AF149" s="9">
        <f t="shared" si="197"/>
        <v>5</v>
      </c>
      <c r="AG149" s="9">
        <f t="shared" ref="AG149:AH149" si="199">SUM(AG142:AG148)</f>
        <v>3</v>
      </c>
      <c r="AH149" s="9">
        <f t="shared" si="199"/>
        <v>1</v>
      </c>
      <c r="AI149" s="9">
        <f t="shared" ref="AI149" si="200">SUM(AI142:AI148)</f>
        <v>1</v>
      </c>
      <c r="AJ149" s="9">
        <f t="shared" si="197"/>
        <v>0</v>
      </c>
      <c r="AK149" s="9">
        <f t="shared" si="197"/>
        <v>0</v>
      </c>
      <c r="AL149" s="9">
        <f t="shared" si="189"/>
        <v>12</v>
      </c>
      <c r="AM149" s="9">
        <f t="shared" ref="AM149:AX149" si="201">SUM(AM142:AM148)</f>
        <v>0</v>
      </c>
      <c r="AN149" s="9">
        <f t="shared" si="201"/>
        <v>0</v>
      </c>
      <c r="AO149" s="9">
        <f t="shared" si="201"/>
        <v>1</v>
      </c>
      <c r="AP149" s="9">
        <f t="shared" si="201"/>
        <v>0</v>
      </c>
      <c r="AQ149" s="9">
        <f t="shared" ref="AQ149:AS149" si="202">SUM(AQ142:AQ148)</f>
        <v>0</v>
      </c>
      <c r="AR149" s="9">
        <f t="shared" si="202"/>
        <v>0</v>
      </c>
      <c r="AS149" s="9">
        <f t="shared" si="202"/>
        <v>2</v>
      </c>
      <c r="AT149" s="9">
        <f t="shared" ref="AT149:AU149" si="203">SUM(AT142:AT148)</f>
        <v>0</v>
      </c>
      <c r="AU149" s="9">
        <f t="shared" si="203"/>
        <v>0</v>
      </c>
      <c r="AV149" s="9">
        <f t="shared" ref="AV149" si="204">SUM(AV142:AV148)</f>
        <v>0</v>
      </c>
      <c r="AW149" s="9">
        <f t="shared" si="201"/>
        <v>0</v>
      </c>
      <c r="AX149" s="9">
        <f t="shared" si="201"/>
        <v>0</v>
      </c>
      <c r="AY149" s="9">
        <f t="shared" si="190"/>
        <v>3</v>
      </c>
    </row>
    <row r="150" spans="1:51" s="87" customFormat="1" ht="15" x14ac:dyDescent="0.25">
      <c r="B150" s="100" t="s">
        <v>189</v>
      </c>
      <c r="C150" s="262"/>
      <c r="D150" s="184">
        <f t="shared" ref="D150:AY150" si="205">+D25+D37+D48+D62+D73+D79+D90+D109+D122+D136+D141+D149</f>
        <v>1.5104601016392238</v>
      </c>
      <c r="E150" s="88">
        <f t="shared" si="205"/>
        <v>1146</v>
      </c>
      <c r="F150" s="88">
        <f t="shared" si="205"/>
        <v>1215</v>
      </c>
      <c r="G150" s="88">
        <f t="shared" si="205"/>
        <v>2096</v>
      </c>
      <c r="H150" s="88">
        <f t="shared" si="205"/>
        <v>1912</v>
      </c>
      <c r="I150" s="88">
        <f t="shared" ref="I150" si="206">+I25+I37+I48+I62+I73+I79+I90+I109+I122+I136+I141+I149</f>
        <v>2526</v>
      </c>
      <c r="J150" s="88">
        <f t="shared" ref="J150:K150" si="207">+J25+J37+J48+J62+J73+J79+J90+J109+J122+J136+J141+J149</f>
        <v>2103</v>
      </c>
      <c r="K150" s="88">
        <f t="shared" si="207"/>
        <v>2148</v>
      </c>
      <c r="L150" s="88">
        <f t="shared" ref="L150:M150" si="208">+L25+L37+L48+L62+L73+L79+L90+L109+L122+L136+L141+L149</f>
        <v>1682</v>
      </c>
      <c r="M150" s="88">
        <f t="shared" si="208"/>
        <v>1432</v>
      </c>
      <c r="N150" s="88">
        <f t="shared" ref="N150" si="209">+N25+N37+N48+N62+N73+N79+N90+N109+N122+N136+N141+N149</f>
        <v>2278</v>
      </c>
      <c r="O150" s="88">
        <f t="shared" si="205"/>
        <v>0</v>
      </c>
      <c r="P150" s="89">
        <f t="shared" si="205"/>
        <v>0</v>
      </c>
      <c r="Q150" s="88">
        <f>+Q25+Q37+Q48+Q62+Q73+Q79+Q90+Q109+Q122+Q136+Q141+Q149</f>
        <v>18538</v>
      </c>
      <c r="R150" s="88">
        <f t="shared" si="205"/>
        <v>149767</v>
      </c>
      <c r="S150" s="114">
        <f t="shared" si="205"/>
        <v>12835</v>
      </c>
      <c r="T150" s="114">
        <f t="shared" si="205"/>
        <v>13518</v>
      </c>
      <c r="U150" s="114">
        <f t="shared" si="205"/>
        <v>13206</v>
      </c>
      <c r="V150" s="88">
        <f t="shared" si="205"/>
        <v>13401</v>
      </c>
      <c r="W150" s="88">
        <f>+W25+W37+W48+W62+W73+W79+W90+W109+W122+W136+W141+W149</f>
        <v>13913</v>
      </c>
      <c r="X150" s="88">
        <f>+X25+X37+X48+X62+X73+X79+X90+X109+X122+X136+X141+X149</f>
        <v>0</v>
      </c>
      <c r="Y150" s="88">
        <f t="shared" si="205"/>
        <v>163680</v>
      </c>
      <c r="Z150" s="88">
        <f t="shared" si="205"/>
        <v>221</v>
      </c>
      <c r="AA150" s="88">
        <f t="shared" si="205"/>
        <v>168</v>
      </c>
      <c r="AB150" s="88">
        <f t="shared" si="205"/>
        <v>200</v>
      </c>
      <c r="AC150" s="88">
        <f t="shared" si="205"/>
        <v>163</v>
      </c>
      <c r="AD150" s="88">
        <f t="shared" ref="AD150:AE150" si="210">+AD25+AD37+AD48+AD62+AD73+AD79+AD90+AD109+AD122+AD136+AD141+AD149</f>
        <v>197</v>
      </c>
      <c r="AE150" s="88">
        <f t="shared" si="210"/>
        <v>185</v>
      </c>
      <c r="AF150" s="88">
        <f t="shared" si="205"/>
        <v>240</v>
      </c>
      <c r="AG150" s="88">
        <f t="shared" ref="AG150:AH150" si="211">+AG25+AG37+AG48+AG62+AG73+AG79+AG90+AG109+AG122+AG136+AG141+AG149</f>
        <v>239</v>
      </c>
      <c r="AH150" s="88">
        <f t="shared" si="211"/>
        <v>172</v>
      </c>
      <c r="AI150" s="88">
        <f t="shared" ref="AI150" si="212">+AI25+AI37+AI48+AI62+AI73+AI79+AI90+AI109+AI122+AI136+AI141+AI149</f>
        <v>227</v>
      </c>
      <c r="AJ150" s="88">
        <f t="shared" si="205"/>
        <v>0</v>
      </c>
      <c r="AK150" s="88">
        <f t="shared" si="205"/>
        <v>0</v>
      </c>
      <c r="AL150" s="121">
        <f t="shared" si="205"/>
        <v>2059</v>
      </c>
      <c r="AM150" s="88">
        <f t="shared" si="205"/>
        <v>18</v>
      </c>
      <c r="AN150" s="88">
        <f t="shared" si="205"/>
        <v>10</v>
      </c>
      <c r="AO150" s="88">
        <f t="shared" si="205"/>
        <v>36</v>
      </c>
      <c r="AP150" s="88">
        <f t="shared" si="205"/>
        <v>29</v>
      </c>
      <c r="AQ150" s="88">
        <f t="shared" ref="AQ150:AS150" si="213">+AQ25+AQ37+AQ48+AQ62+AQ73+AQ79+AQ90+AQ109+AQ122+AQ136+AQ141+AQ149</f>
        <v>44</v>
      </c>
      <c r="AR150" s="88">
        <f t="shared" si="213"/>
        <v>115</v>
      </c>
      <c r="AS150" s="88">
        <f t="shared" si="213"/>
        <v>45</v>
      </c>
      <c r="AT150" s="88">
        <f>+AT25+AT37+AT48+AT62+AT73+AT79+AT90+AT109+AT122+AT136+AT141+AT149</f>
        <v>51</v>
      </c>
      <c r="AU150" s="88">
        <f>+AU25+AU37+AU48+AU62+AU73+AU79+AU90+AU109+AU122+AU136+AU141+AU149</f>
        <v>48</v>
      </c>
      <c r="AV150" s="88">
        <f>+AV25+AV37+AV48+AV62+AV73+AV79+AV90+AV109+AV122+AV136+AV141+AV149</f>
        <v>27</v>
      </c>
      <c r="AW150" s="88">
        <f t="shared" si="205"/>
        <v>0</v>
      </c>
      <c r="AX150" s="88">
        <f t="shared" si="205"/>
        <v>0</v>
      </c>
      <c r="AY150" s="121">
        <f t="shared" si="205"/>
        <v>423</v>
      </c>
    </row>
    <row r="151" spans="1:51" x14ac:dyDescent="0.2">
      <c r="C151" s="259"/>
      <c r="D151" s="79"/>
    </row>
    <row r="153" spans="1:51" x14ac:dyDescent="0.2">
      <c r="Q153" s="62"/>
    </row>
  </sheetData>
  <mergeCells count="23"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  <mergeCell ref="A25:B25"/>
    <mergeCell ref="A37:B37"/>
    <mergeCell ref="A48:B48"/>
    <mergeCell ref="C1:C11"/>
    <mergeCell ref="A136:B136"/>
    <mergeCell ref="A141:B141"/>
    <mergeCell ref="A149:B149"/>
    <mergeCell ref="A62:B62"/>
    <mergeCell ref="A73:B73"/>
    <mergeCell ref="A79:B79"/>
    <mergeCell ref="A90:B90"/>
    <mergeCell ref="A109:B109"/>
    <mergeCell ref="A122:B122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2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5.7109375" style="87" bestFit="1" customWidth="1"/>
    <col min="2" max="2" width="50" style="87" bestFit="1" customWidth="1"/>
    <col min="3" max="3" width="14.42578125" style="58" customWidth="1"/>
    <col min="4" max="4" width="12.28515625" style="55" customWidth="1"/>
    <col min="5" max="5" width="8.42578125" style="55" bestFit="1" customWidth="1"/>
    <col min="6" max="6" width="9.42578125" style="55" bestFit="1" customWidth="1"/>
    <col min="7" max="8" width="9.7109375" style="55" bestFit="1" customWidth="1"/>
    <col min="9" max="14" width="9.7109375" style="55" customWidth="1"/>
    <col min="15" max="15" width="9.7109375" style="55" bestFit="1" customWidth="1"/>
    <col min="16" max="16" width="9.7109375" style="119" bestFit="1" customWidth="1"/>
    <col min="17" max="17" width="11.140625" style="55" bestFit="1" customWidth="1"/>
    <col min="18" max="18" width="19.85546875" style="55" bestFit="1" customWidth="1"/>
    <col min="19" max="20" width="11.140625" style="67" bestFit="1" customWidth="1"/>
    <col min="21" max="21" width="12.85546875" style="67" customWidth="1"/>
    <col min="22" max="22" width="11.140625" style="55" bestFit="1" customWidth="1"/>
    <col min="23" max="23" width="9.7109375" style="55" bestFit="1" customWidth="1"/>
    <col min="24" max="24" width="11.140625" style="55" bestFit="1" customWidth="1"/>
    <col min="25" max="25" width="12.7109375" style="55" bestFit="1" customWidth="1"/>
    <col min="26" max="26" width="7.5703125" style="55" customWidth="1"/>
    <col min="27" max="27" width="10" style="55" bestFit="1" customWidth="1"/>
    <col min="28" max="28" width="7.7109375" style="55" bestFit="1" customWidth="1"/>
    <col min="29" max="29" width="7.5703125" style="55" bestFit="1" customWidth="1"/>
    <col min="30" max="30" width="7.5703125" style="55" customWidth="1"/>
    <col min="31" max="32" width="7.5703125" style="55" bestFit="1" customWidth="1"/>
    <col min="33" max="34" width="8.140625" style="55" customWidth="1"/>
    <col min="35" max="36" width="8.42578125" style="55" bestFit="1" customWidth="1"/>
    <col min="37" max="37" width="7.7109375" style="55" bestFit="1" customWidth="1"/>
    <col min="38" max="38" width="9.7109375" style="55" bestFit="1" customWidth="1"/>
    <col min="39" max="39" width="7.140625" style="55" bestFit="1" customWidth="1"/>
    <col min="40" max="40" width="9.5703125" style="55" customWidth="1"/>
    <col min="41" max="41" width="7.7109375" style="55" bestFit="1" customWidth="1"/>
    <col min="42" max="42" width="6.28515625" style="55" bestFit="1" customWidth="1"/>
    <col min="43" max="43" width="6.28515625" style="55" customWidth="1"/>
    <col min="44" max="44" width="6" style="55" bestFit="1" customWidth="1"/>
    <col min="45" max="45" width="5.7109375" style="55" bestFit="1" customWidth="1"/>
    <col min="46" max="47" width="8.140625" style="55" bestFit="1" customWidth="1"/>
    <col min="48" max="49" width="8.42578125" style="55" bestFit="1" customWidth="1"/>
    <col min="50" max="50" width="7.7109375" style="55" bestFit="1" customWidth="1"/>
    <col min="51" max="51" width="7.5703125" style="55" bestFit="1" customWidth="1"/>
    <col min="52" max="16384" width="11.42578125" style="55"/>
  </cols>
  <sheetData>
    <row r="1" spans="1:51" s="123" customFormat="1" ht="73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379" t="s">
        <v>292</v>
      </c>
      <c r="F1" s="377"/>
      <c r="G1" s="377"/>
      <c r="H1" s="377"/>
      <c r="I1" s="377"/>
      <c r="J1" s="377"/>
      <c r="K1" s="377"/>
      <c r="L1" s="377"/>
      <c r="M1" s="377"/>
      <c r="N1" s="377"/>
      <c r="O1" s="377"/>
      <c r="P1" s="377"/>
      <c r="Q1" s="377"/>
      <c r="R1" s="377"/>
      <c r="S1" s="377"/>
      <c r="T1" s="377"/>
      <c r="U1" s="377"/>
      <c r="V1" s="377"/>
      <c r="W1" s="377"/>
      <c r="X1" s="377"/>
      <c r="Y1" s="377"/>
      <c r="Z1" s="377"/>
      <c r="AA1" s="377"/>
      <c r="AB1" s="377"/>
      <c r="AC1" s="377"/>
      <c r="AD1" s="377"/>
      <c r="AE1" s="377"/>
      <c r="AF1" s="377"/>
      <c r="AG1" s="377"/>
      <c r="AH1" s="377"/>
      <c r="AI1" s="377"/>
      <c r="AJ1" s="377"/>
      <c r="AK1" s="377"/>
      <c r="AL1" s="377"/>
      <c r="AM1" s="377"/>
      <c r="AN1" s="377"/>
      <c r="AO1" s="377"/>
      <c r="AP1" s="377"/>
      <c r="AQ1" s="377"/>
      <c r="AR1" s="377"/>
      <c r="AS1" s="377"/>
      <c r="AT1" s="377"/>
      <c r="AU1" s="377"/>
      <c r="AV1" s="377"/>
      <c r="AW1" s="377"/>
      <c r="AX1" s="377"/>
      <c r="AY1" s="377"/>
    </row>
    <row r="2" spans="1:51" s="123" customFormat="1" ht="15" customHeight="1" x14ac:dyDescent="0.2">
      <c r="A2" s="336"/>
      <c r="B2" s="338"/>
      <c r="C2" s="305"/>
      <c r="D2" s="331"/>
      <c r="E2" s="371" t="s">
        <v>2</v>
      </c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71" t="s">
        <v>3</v>
      </c>
      <c r="S2" s="368"/>
      <c r="T2" s="368"/>
      <c r="U2" s="368"/>
      <c r="V2" s="368"/>
      <c r="W2" s="368"/>
      <c r="X2" s="368"/>
      <c r="Y2" s="368"/>
      <c r="Z2" s="368"/>
      <c r="AA2" s="368"/>
      <c r="AB2" s="368"/>
      <c r="AC2" s="368"/>
      <c r="AD2" s="368"/>
      <c r="AE2" s="368"/>
      <c r="AF2" s="368"/>
      <c r="AG2" s="368"/>
      <c r="AH2" s="368"/>
      <c r="AI2" s="368"/>
      <c r="AJ2" s="368"/>
      <c r="AK2" s="368"/>
      <c r="AL2" s="368"/>
      <c r="AM2" s="368"/>
      <c r="AN2" s="368"/>
      <c r="AO2" s="368"/>
      <c r="AP2" s="368"/>
      <c r="AQ2" s="368"/>
      <c r="AR2" s="368"/>
      <c r="AS2" s="368"/>
      <c r="AT2" s="368"/>
      <c r="AU2" s="368"/>
      <c r="AV2" s="368"/>
      <c r="AW2" s="368"/>
      <c r="AX2" s="368"/>
      <c r="AY2" s="372"/>
    </row>
    <row r="3" spans="1:51" s="123" customFormat="1" ht="15" customHeight="1" x14ac:dyDescent="0.2">
      <c r="A3" s="336"/>
      <c r="B3" s="338"/>
      <c r="C3" s="305"/>
      <c r="D3" s="331"/>
      <c r="E3" s="373"/>
      <c r="F3" s="369"/>
      <c r="G3" s="369"/>
      <c r="H3" s="369"/>
      <c r="I3" s="369"/>
      <c r="J3" s="369"/>
      <c r="K3" s="369"/>
      <c r="L3" s="369"/>
      <c r="M3" s="369"/>
      <c r="N3" s="369"/>
      <c r="O3" s="369"/>
      <c r="P3" s="369"/>
      <c r="Q3" s="369"/>
      <c r="R3" s="373"/>
      <c r="S3" s="369"/>
      <c r="T3" s="369"/>
      <c r="U3" s="369"/>
      <c r="V3" s="369"/>
      <c r="W3" s="369"/>
      <c r="X3" s="369"/>
      <c r="Y3" s="369"/>
      <c r="Z3" s="369"/>
      <c r="AA3" s="369"/>
      <c r="AB3" s="369"/>
      <c r="AC3" s="369"/>
      <c r="AD3" s="369"/>
      <c r="AE3" s="369"/>
      <c r="AF3" s="369"/>
      <c r="AG3" s="369"/>
      <c r="AH3" s="369"/>
      <c r="AI3" s="369"/>
      <c r="AJ3" s="369"/>
      <c r="AK3" s="369"/>
      <c r="AL3" s="369"/>
      <c r="AM3" s="369"/>
      <c r="AN3" s="369"/>
      <c r="AO3" s="369"/>
      <c r="AP3" s="369"/>
      <c r="AQ3" s="369"/>
      <c r="AR3" s="369"/>
      <c r="AS3" s="369"/>
      <c r="AT3" s="369"/>
      <c r="AU3" s="369"/>
      <c r="AV3" s="369"/>
      <c r="AW3" s="369"/>
      <c r="AX3" s="369"/>
      <c r="AY3" s="374"/>
    </row>
    <row r="4" spans="1:51" s="123" customFormat="1" ht="15" customHeight="1" x14ac:dyDescent="0.2">
      <c r="A4" s="336"/>
      <c r="B4" s="338"/>
      <c r="C4" s="305"/>
      <c r="D4" s="331"/>
      <c r="E4" s="373"/>
      <c r="F4" s="369"/>
      <c r="G4" s="369"/>
      <c r="H4" s="369"/>
      <c r="I4" s="369"/>
      <c r="J4" s="369"/>
      <c r="K4" s="369"/>
      <c r="L4" s="369"/>
      <c r="M4" s="369"/>
      <c r="N4" s="369"/>
      <c r="O4" s="369"/>
      <c r="P4" s="369"/>
      <c r="Q4" s="369"/>
      <c r="R4" s="373"/>
      <c r="S4" s="369"/>
      <c r="T4" s="369"/>
      <c r="U4" s="369"/>
      <c r="V4" s="369"/>
      <c r="W4" s="369"/>
      <c r="X4" s="369"/>
      <c r="Y4" s="369"/>
      <c r="Z4" s="369"/>
      <c r="AA4" s="369"/>
      <c r="AB4" s="369"/>
      <c r="AC4" s="369"/>
      <c r="AD4" s="369"/>
      <c r="AE4" s="369"/>
      <c r="AF4" s="369"/>
      <c r="AG4" s="369"/>
      <c r="AH4" s="369"/>
      <c r="AI4" s="369"/>
      <c r="AJ4" s="369"/>
      <c r="AK4" s="369"/>
      <c r="AL4" s="369"/>
      <c r="AM4" s="369"/>
      <c r="AN4" s="369"/>
      <c r="AO4" s="369"/>
      <c r="AP4" s="369"/>
      <c r="AQ4" s="369"/>
      <c r="AR4" s="369"/>
      <c r="AS4" s="369"/>
      <c r="AT4" s="369"/>
      <c r="AU4" s="369"/>
      <c r="AV4" s="369"/>
      <c r="AW4" s="369"/>
      <c r="AX4" s="369"/>
      <c r="AY4" s="374"/>
    </row>
    <row r="5" spans="1:51" s="123" customFormat="1" ht="15" customHeight="1" x14ac:dyDescent="0.2">
      <c r="A5" s="336"/>
      <c r="B5" s="338"/>
      <c r="C5" s="305"/>
      <c r="D5" s="331"/>
      <c r="E5" s="373"/>
      <c r="F5" s="369"/>
      <c r="G5" s="369"/>
      <c r="H5" s="369"/>
      <c r="I5" s="369"/>
      <c r="J5" s="369"/>
      <c r="K5" s="369"/>
      <c r="L5" s="369"/>
      <c r="M5" s="369"/>
      <c r="N5" s="369"/>
      <c r="O5" s="369"/>
      <c r="P5" s="369"/>
      <c r="Q5" s="369"/>
      <c r="R5" s="373"/>
      <c r="S5" s="369"/>
      <c r="T5" s="369"/>
      <c r="U5" s="369"/>
      <c r="V5" s="369"/>
      <c r="W5" s="369"/>
      <c r="X5" s="369"/>
      <c r="Y5" s="369"/>
      <c r="Z5" s="369"/>
      <c r="AA5" s="369"/>
      <c r="AB5" s="369"/>
      <c r="AC5" s="369"/>
      <c r="AD5" s="369"/>
      <c r="AE5" s="369"/>
      <c r="AF5" s="369"/>
      <c r="AG5" s="369"/>
      <c r="AH5" s="369"/>
      <c r="AI5" s="369"/>
      <c r="AJ5" s="369"/>
      <c r="AK5" s="369"/>
      <c r="AL5" s="369"/>
      <c r="AM5" s="369"/>
      <c r="AN5" s="369"/>
      <c r="AO5" s="369"/>
      <c r="AP5" s="369"/>
      <c r="AQ5" s="369"/>
      <c r="AR5" s="369"/>
      <c r="AS5" s="369"/>
      <c r="AT5" s="369"/>
      <c r="AU5" s="369"/>
      <c r="AV5" s="369"/>
      <c r="AW5" s="369"/>
      <c r="AX5" s="369"/>
      <c r="AY5" s="374"/>
    </row>
    <row r="6" spans="1:51" s="123" customFormat="1" ht="15" customHeight="1" x14ac:dyDescent="0.2">
      <c r="A6" s="336"/>
      <c r="B6" s="338"/>
      <c r="C6" s="305"/>
      <c r="D6" s="331"/>
      <c r="E6" s="373"/>
      <c r="F6" s="369"/>
      <c r="G6" s="369"/>
      <c r="H6" s="369"/>
      <c r="I6" s="369"/>
      <c r="J6" s="369"/>
      <c r="K6" s="369"/>
      <c r="L6" s="369"/>
      <c r="M6" s="369"/>
      <c r="N6" s="369"/>
      <c r="O6" s="369"/>
      <c r="P6" s="369"/>
      <c r="Q6" s="369"/>
      <c r="R6" s="373"/>
      <c r="S6" s="369"/>
      <c r="T6" s="369"/>
      <c r="U6" s="369"/>
      <c r="V6" s="369"/>
      <c r="W6" s="369"/>
      <c r="X6" s="369"/>
      <c r="Y6" s="369"/>
      <c r="Z6" s="369"/>
      <c r="AA6" s="369"/>
      <c r="AB6" s="369"/>
      <c r="AC6" s="369"/>
      <c r="AD6" s="369"/>
      <c r="AE6" s="369"/>
      <c r="AF6" s="369"/>
      <c r="AG6" s="369"/>
      <c r="AH6" s="369"/>
      <c r="AI6" s="369"/>
      <c r="AJ6" s="369"/>
      <c r="AK6" s="369"/>
      <c r="AL6" s="369"/>
      <c r="AM6" s="369"/>
      <c r="AN6" s="369"/>
      <c r="AO6" s="369"/>
      <c r="AP6" s="369"/>
      <c r="AQ6" s="369"/>
      <c r="AR6" s="369"/>
      <c r="AS6" s="369"/>
      <c r="AT6" s="369"/>
      <c r="AU6" s="369"/>
      <c r="AV6" s="369"/>
      <c r="AW6" s="369"/>
      <c r="AX6" s="369"/>
      <c r="AY6" s="374"/>
    </row>
    <row r="7" spans="1:51" s="123" customFormat="1" ht="15" customHeight="1" x14ac:dyDescent="0.2">
      <c r="A7" s="336"/>
      <c r="B7" s="338"/>
      <c r="C7" s="305"/>
      <c r="D7" s="331"/>
      <c r="E7" s="373"/>
      <c r="F7" s="369"/>
      <c r="G7" s="369"/>
      <c r="H7" s="369"/>
      <c r="I7" s="369"/>
      <c r="J7" s="369"/>
      <c r="K7" s="369"/>
      <c r="L7" s="369"/>
      <c r="M7" s="369"/>
      <c r="N7" s="369"/>
      <c r="O7" s="369"/>
      <c r="P7" s="369"/>
      <c r="Q7" s="369"/>
      <c r="R7" s="373"/>
      <c r="S7" s="369"/>
      <c r="T7" s="369"/>
      <c r="U7" s="369"/>
      <c r="V7" s="369"/>
      <c r="W7" s="369"/>
      <c r="X7" s="369"/>
      <c r="Y7" s="369"/>
      <c r="Z7" s="369"/>
      <c r="AA7" s="369"/>
      <c r="AB7" s="369"/>
      <c r="AC7" s="369"/>
      <c r="AD7" s="369"/>
      <c r="AE7" s="369"/>
      <c r="AF7" s="369"/>
      <c r="AG7" s="369"/>
      <c r="AH7" s="369"/>
      <c r="AI7" s="369"/>
      <c r="AJ7" s="369"/>
      <c r="AK7" s="369"/>
      <c r="AL7" s="369"/>
      <c r="AM7" s="369"/>
      <c r="AN7" s="369"/>
      <c r="AO7" s="369"/>
      <c r="AP7" s="369"/>
      <c r="AQ7" s="369"/>
      <c r="AR7" s="369"/>
      <c r="AS7" s="369"/>
      <c r="AT7" s="369"/>
      <c r="AU7" s="369"/>
      <c r="AV7" s="369"/>
      <c r="AW7" s="369"/>
      <c r="AX7" s="369"/>
      <c r="AY7" s="374"/>
    </row>
    <row r="8" spans="1:51" s="123" customFormat="1" ht="15" customHeight="1" x14ac:dyDescent="0.2">
      <c r="A8" s="336"/>
      <c r="B8" s="338"/>
      <c r="C8" s="305"/>
      <c r="D8" s="331"/>
      <c r="E8" s="373"/>
      <c r="F8" s="369"/>
      <c r="G8" s="369"/>
      <c r="H8" s="369"/>
      <c r="I8" s="369"/>
      <c r="J8" s="369"/>
      <c r="K8" s="369"/>
      <c r="L8" s="369"/>
      <c r="M8" s="369"/>
      <c r="N8" s="369"/>
      <c r="O8" s="369"/>
      <c r="P8" s="369"/>
      <c r="Q8" s="369"/>
      <c r="R8" s="373"/>
      <c r="S8" s="369"/>
      <c r="T8" s="369"/>
      <c r="U8" s="369"/>
      <c r="V8" s="369"/>
      <c r="W8" s="369"/>
      <c r="X8" s="369"/>
      <c r="Y8" s="369"/>
      <c r="Z8" s="369"/>
      <c r="AA8" s="369"/>
      <c r="AB8" s="369"/>
      <c r="AC8" s="369"/>
      <c r="AD8" s="369"/>
      <c r="AE8" s="369"/>
      <c r="AF8" s="369"/>
      <c r="AG8" s="369"/>
      <c r="AH8" s="369"/>
      <c r="AI8" s="369"/>
      <c r="AJ8" s="369"/>
      <c r="AK8" s="369"/>
      <c r="AL8" s="369"/>
      <c r="AM8" s="369"/>
      <c r="AN8" s="369"/>
      <c r="AO8" s="369"/>
      <c r="AP8" s="369"/>
      <c r="AQ8" s="369"/>
      <c r="AR8" s="369"/>
      <c r="AS8" s="369"/>
      <c r="AT8" s="369"/>
      <c r="AU8" s="369"/>
      <c r="AV8" s="369"/>
      <c r="AW8" s="369"/>
      <c r="AX8" s="369"/>
      <c r="AY8" s="374"/>
    </row>
    <row r="9" spans="1:51" s="123" customFormat="1" ht="15.75" customHeight="1" thickBot="1" x14ac:dyDescent="0.25">
      <c r="A9" s="336"/>
      <c r="B9" s="338"/>
      <c r="C9" s="305"/>
      <c r="D9" s="331"/>
      <c r="E9" s="375"/>
      <c r="F9" s="370"/>
      <c r="G9" s="370"/>
      <c r="H9" s="370"/>
      <c r="I9" s="370"/>
      <c r="J9" s="370"/>
      <c r="K9" s="370"/>
      <c r="L9" s="370"/>
      <c r="M9" s="370"/>
      <c r="N9" s="370"/>
      <c r="O9" s="370"/>
      <c r="P9" s="370"/>
      <c r="Q9" s="370"/>
      <c r="R9" s="375"/>
      <c r="S9" s="369"/>
      <c r="T9" s="369"/>
      <c r="U9" s="369"/>
      <c r="V9" s="369"/>
      <c r="W9" s="369"/>
      <c r="X9" s="369"/>
      <c r="Y9" s="370"/>
      <c r="Z9" s="370"/>
      <c r="AA9" s="370"/>
      <c r="AB9" s="370"/>
      <c r="AC9" s="370"/>
      <c r="AD9" s="370"/>
      <c r="AE9" s="370"/>
      <c r="AF9" s="370"/>
      <c r="AG9" s="370"/>
      <c r="AH9" s="370"/>
      <c r="AI9" s="370"/>
      <c r="AJ9" s="370"/>
      <c r="AK9" s="370"/>
      <c r="AL9" s="370"/>
      <c r="AM9" s="370"/>
      <c r="AN9" s="370"/>
      <c r="AO9" s="370"/>
      <c r="AP9" s="370"/>
      <c r="AQ9" s="370"/>
      <c r="AR9" s="370"/>
      <c r="AS9" s="370"/>
      <c r="AT9" s="370"/>
      <c r="AU9" s="370"/>
      <c r="AV9" s="370"/>
      <c r="AW9" s="370"/>
      <c r="AX9" s="370"/>
      <c r="AY9" s="376"/>
    </row>
    <row r="10" spans="1:51" s="123" customFormat="1" ht="57.75" customHeight="1" thickTop="1" thickBot="1" x14ac:dyDescent="0.25">
      <c r="A10" s="337"/>
      <c r="B10" s="306"/>
      <c r="C10" s="305"/>
      <c r="D10" s="332"/>
      <c r="E10" s="365" t="s">
        <v>21</v>
      </c>
      <c r="F10" s="365"/>
      <c r="G10" s="365"/>
      <c r="H10" s="365"/>
      <c r="I10" s="365"/>
      <c r="J10" s="365"/>
      <c r="K10" s="365"/>
      <c r="L10" s="365"/>
      <c r="M10" s="365"/>
      <c r="N10" s="365"/>
      <c r="O10" s="365"/>
      <c r="P10" s="365"/>
      <c r="Q10" s="366"/>
      <c r="R10" s="124" t="s">
        <v>24</v>
      </c>
      <c r="S10" s="380" t="s">
        <v>23</v>
      </c>
      <c r="T10" s="381"/>
      <c r="U10" s="381"/>
      <c r="V10" s="381"/>
      <c r="W10" s="381"/>
      <c r="X10" s="382"/>
      <c r="Y10" s="125" t="s">
        <v>22</v>
      </c>
      <c r="Z10" s="364" t="s">
        <v>25</v>
      </c>
      <c r="AA10" s="365"/>
      <c r="AB10" s="365"/>
      <c r="AC10" s="365"/>
      <c r="AD10" s="365"/>
      <c r="AE10" s="365"/>
      <c r="AF10" s="365"/>
      <c r="AG10" s="365"/>
      <c r="AH10" s="365"/>
      <c r="AI10" s="365"/>
      <c r="AJ10" s="365"/>
      <c r="AK10" s="365"/>
      <c r="AL10" s="365"/>
      <c r="AM10" s="364" t="s">
        <v>26</v>
      </c>
      <c r="AN10" s="365"/>
      <c r="AO10" s="365"/>
      <c r="AP10" s="365"/>
      <c r="AQ10" s="365"/>
      <c r="AR10" s="365"/>
      <c r="AS10" s="365"/>
      <c r="AT10" s="365"/>
      <c r="AU10" s="365"/>
      <c r="AV10" s="365"/>
      <c r="AW10" s="365"/>
      <c r="AX10" s="365"/>
      <c r="AY10" s="366"/>
    </row>
    <row r="11" spans="1:51" s="123" customFormat="1" ht="15" thickBot="1" x14ac:dyDescent="0.25">
      <c r="A11" s="132"/>
      <c r="B11" s="132"/>
      <c r="C11" s="306"/>
      <c r="D11" s="126" t="s">
        <v>188</v>
      </c>
      <c r="E11" s="126" t="s">
        <v>4</v>
      </c>
      <c r="F11" s="126" t="s">
        <v>5</v>
      </c>
      <c r="G11" s="126" t="s">
        <v>6</v>
      </c>
      <c r="H11" s="126" t="s">
        <v>7</v>
      </c>
      <c r="I11" s="126" t="s">
        <v>8</v>
      </c>
      <c r="J11" s="126" t="s">
        <v>9</v>
      </c>
      <c r="K11" s="126" t="s">
        <v>10</v>
      </c>
      <c r="L11" s="126" t="s">
        <v>11</v>
      </c>
      <c r="M11" s="126" t="s">
        <v>12</v>
      </c>
      <c r="N11" s="126" t="s">
        <v>13</v>
      </c>
      <c r="O11" s="126" t="s">
        <v>14</v>
      </c>
      <c r="P11" s="126" t="s">
        <v>15</v>
      </c>
      <c r="Q11" s="126" t="s">
        <v>16</v>
      </c>
      <c r="R11" s="130"/>
      <c r="S11" s="126" t="s">
        <v>294</v>
      </c>
      <c r="T11" s="131" t="s">
        <v>335</v>
      </c>
      <c r="U11" s="134" t="s">
        <v>17</v>
      </c>
      <c r="V11" s="131" t="s">
        <v>336</v>
      </c>
      <c r="W11" s="131" t="s">
        <v>20</v>
      </c>
      <c r="X11" s="131" t="s">
        <v>19</v>
      </c>
      <c r="Y11" s="130" t="s">
        <v>271</v>
      </c>
      <c r="Z11" s="126" t="s">
        <v>4</v>
      </c>
      <c r="AA11" s="126" t="s">
        <v>5</v>
      </c>
      <c r="AB11" s="126" t="s">
        <v>6</v>
      </c>
      <c r="AC11" s="126" t="s">
        <v>7</v>
      </c>
      <c r="AD11" s="126" t="s">
        <v>8</v>
      </c>
      <c r="AE11" s="126" t="s">
        <v>9</v>
      </c>
      <c r="AF11" s="126" t="s">
        <v>10</v>
      </c>
      <c r="AG11" s="126" t="s">
        <v>11</v>
      </c>
      <c r="AH11" s="126" t="s">
        <v>12</v>
      </c>
      <c r="AI11" s="126" t="s">
        <v>13</v>
      </c>
      <c r="AJ11" s="126" t="s">
        <v>14</v>
      </c>
      <c r="AK11" s="126" t="s">
        <v>15</v>
      </c>
      <c r="AL11" s="126" t="s">
        <v>16</v>
      </c>
      <c r="AM11" s="126" t="s">
        <v>4</v>
      </c>
      <c r="AN11" s="126" t="s">
        <v>5</v>
      </c>
      <c r="AO11" s="126" t="s">
        <v>6</v>
      </c>
      <c r="AP11" s="126" t="s">
        <v>7</v>
      </c>
      <c r="AQ11" s="126" t="s">
        <v>8</v>
      </c>
      <c r="AR11" s="126" t="s">
        <v>9</v>
      </c>
      <c r="AS11" s="126" t="s">
        <v>10</v>
      </c>
      <c r="AT11" s="126" t="s">
        <v>11</v>
      </c>
      <c r="AU11" s="126" t="s">
        <v>12</v>
      </c>
      <c r="AV11" s="126" t="s">
        <v>13</v>
      </c>
      <c r="AW11" s="126" t="s">
        <v>14</v>
      </c>
      <c r="AX11" s="126" t="s">
        <v>15</v>
      </c>
      <c r="AY11" s="126" t="s">
        <v>16</v>
      </c>
    </row>
    <row r="12" spans="1:51" s="58" customFormat="1" ht="15" thickBot="1" x14ac:dyDescent="0.25">
      <c r="A12" s="1" t="s">
        <v>52</v>
      </c>
      <c r="B12" s="165" t="s">
        <v>39</v>
      </c>
      <c r="C12" s="56"/>
      <c r="D12" s="56"/>
      <c r="E12" s="91">
        <f>IFERROR(VLOOKUP($B12,'[1]NUM8.2'!$H$3:$S$175,2,FALSE),0)</f>
        <v>17</v>
      </c>
      <c r="F12" s="91">
        <f>IFERROR(VLOOKUP($B12,'[1]NUM8.2'!$H$3:$S$175,3,FALSE),0)</f>
        <v>17</v>
      </c>
      <c r="G12" s="91">
        <f>IFERROR(VLOOKUP($B12,'[1]NUM8.2'!$H$3:$S$175,4,FALSE),0)</f>
        <v>58</v>
      </c>
      <c r="H12" s="91">
        <f>IFERROR(VLOOKUP($B12,'[1]NUM8.2'!$H$3:$S$175,5,FALSE),0)</f>
        <v>54</v>
      </c>
      <c r="I12" s="91">
        <f>IFERROR(VLOOKUP($B12,'[1]NUM8.2'!$H$3:$S$175,6,FALSE),0)</f>
        <v>25</v>
      </c>
      <c r="J12" s="91">
        <f>IFERROR(VLOOKUP($B12,'[1]NUM8.2'!$H$3:$S$175,7,FALSE),0)</f>
        <v>12</v>
      </c>
      <c r="K12" s="91">
        <f>IFERROR(VLOOKUP($B12,'[1]NUM8.2'!$H$3:$S$175,8,FALSE),0)</f>
        <v>24</v>
      </c>
      <c r="L12" s="91">
        <f>IFERROR(VLOOKUP($B12,'[1]NUM8.2'!$H$3:$S$175,9,FALSE),0)</f>
        <v>18</v>
      </c>
      <c r="M12" s="91">
        <f>IFERROR(VLOOKUP($B12,'[1]NUM8.2'!$H$3:$S$175,10,FALSE),0)</f>
        <v>74</v>
      </c>
      <c r="N12" s="91">
        <f>IFERROR(VLOOKUP($B12,'[1]NUM8.2'!$H$3:$S$175,11,FALSE),0)</f>
        <v>67</v>
      </c>
      <c r="O12" s="82"/>
      <c r="P12" s="82"/>
      <c r="Q12" s="5">
        <f t="shared" ref="Q12:Q24" si="0">SUM(E12:P12)</f>
        <v>366</v>
      </c>
      <c r="R12" s="3"/>
      <c r="S12" s="5">
        <f>IFERROR(VLOOKUP($B12,'[2]DEN8.2'!$H$3:$J$159,2,FALSE),0)</f>
        <v>861</v>
      </c>
      <c r="T12" s="43">
        <f t="shared" ref="T12:T18" si="1">+S12+(Z12+AA12+AB12+AC12)-(AM12+AN12+AO12+AP12)</f>
        <v>891</v>
      </c>
      <c r="U12" s="5">
        <f>IFERROR(VLOOKUP($B12,'[1]DEN8.2'!$H$3:$J$175,2,FALSE),0)</f>
        <v>965</v>
      </c>
      <c r="V12" s="54">
        <f t="shared" ref="V12:V14" si="2">+U12+(AF12)-(AS12)</f>
        <v>969</v>
      </c>
      <c r="W12" s="54">
        <f>+U12+(AF12+AG12+AH12+AI12)-(AS12+AT12+AU12+AV12)</f>
        <v>993</v>
      </c>
      <c r="X12" s="13"/>
      <c r="Y12" s="4"/>
      <c r="Z12" s="91">
        <f>IFERROR(VLOOKUP($B12,'[1]ACT DEN8.2'!$H$3:$S$162,2,FALSE),0)</f>
        <v>13</v>
      </c>
      <c r="AA12" s="91">
        <f>IFERROR(VLOOKUP($B12,'[1]ACT DEN8.2'!$H$3:$S$162,3,FALSE),0)</f>
        <v>15</v>
      </c>
      <c r="AB12" s="91">
        <f>IFERROR(VLOOKUP($B12,'[1]ACT DEN8.2'!$H$3:$S$162,4,FALSE),0)</f>
        <v>3</v>
      </c>
      <c r="AC12" s="91">
        <f>IFERROR(VLOOKUP($B12,'[1]ACT DEN8.2'!$H$3:$S$162,5,FALSE),0)</f>
        <v>16</v>
      </c>
      <c r="AD12" s="91">
        <f>IFERROR(VLOOKUP($B12,'[1]ACT DEN8.2'!$H$3:$S$162,6,FALSE),0)</f>
        <v>15</v>
      </c>
      <c r="AE12" s="91">
        <f>IFERROR(VLOOKUP($B12,'[1]ACT DEN8.2'!$H$3:$S$162,7,FALSE),0)</f>
        <v>10</v>
      </c>
      <c r="AF12" s="91">
        <f>IFERROR(VLOOKUP($B12,'[1]ACT DEN8.2'!$H$3:$S$162,8,FALSE),0)</f>
        <v>6</v>
      </c>
      <c r="AG12" s="91">
        <f>IFERROR(VLOOKUP($B12,'[1]ACT DEN8.2'!$H$3:$S$162,9,FALSE),0)</f>
        <v>11</v>
      </c>
      <c r="AH12" s="91">
        <f>IFERROR(VLOOKUP($B12,'[1]ACT DEN8.2'!$H$3:$S$162,10,FALSE),0)</f>
        <v>6</v>
      </c>
      <c r="AI12" s="91">
        <f>IFERROR(VLOOKUP($B12,'[1]ACT DEN8.2'!$H$3:$S$162,11,FALSE),0)</f>
        <v>10</v>
      </c>
      <c r="AJ12" s="82"/>
      <c r="AK12" s="2"/>
      <c r="AL12" s="5">
        <f>SUM(Z12:AK12)</f>
        <v>105</v>
      </c>
      <c r="AM12" s="91">
        <f>IFERROR(VLOOKUP($B12,'[1]ACT DEN8.2'!$AB$3:$AM$135,2,FALSE),0)</f>
        <v>5</v>
      </c>
      <c r="AN12" s="91">
        <f>IFERROR(VLOOKUP($B12,'[1]ACT DEN8.2'!$AB$3:$AM$135,3,FALSE),0)</f>
        <v>4</v>
      </c>
      <c r="AO12" s="91">
        <f>IFERROR(VLOOKUP($B12,'[1]ACT DEN8.2'!$AB$3:$AM$135,4,FALSE),0)</f>
        <v>3</v>
      </c>
      <c r="AP12" s="91">
        <f>IFERROR(VLOOKUP($B12,'[1]ACT DEN8.2'!$AB$3:$AM$135,5,FALSE),0)</f>
        <v>5</v>
      </c>
      <c r="AQ12" s="91">
        <f>IFERROR(VLOOKUP($B12,'[1]ACT DEN8.2'!$AB$3:$AM$135,6,FALSE),0)</f>
        <v>8</v>
      </c>
      <c r="AR12" s="91">
        <f>IFERROR(VLOOKUP($B12,'[1]ACT DEN8.2'!$AB$3:$AM$135,7,FALSE),0)</f>
        <v>18</v>
      </c>
      <c r="AS12" s="91">
        <f>IFERROR(VLOOKUP($B12,'[1]ACT DEN8.2'!$AB$3:$AM$135,8,FALSE),0)</f>
        <v>2</v>
      </c>
      <c r="AT12" s="91">
        <f>IFERROR(VLOOKUP($B12,'[1]ACT DEN8.2'!$AB$3:$AM$135,9,FALSE),0)</f>
        <v>0</v>
      </c>
      <c r="AU12" s="91">
        <f>IFERROR(VLOOKUP($B12,'[1]ACT DEN8.2'!$AB$3:$AM$135,10,FALSE),0)</f>
        <v>2</v>
      </c>
      <c r="AV12" s="91">
        <f>IFERROR(VLOOKUP($B12,'[1]ACT DEN8.2'!$AB$3:$AM$135,11,FALSE),0)</f>
        <v>1</v>
      </c>
      <c r="AW12" s="82"/>
      <c r="AX12" s="81"/>
      <c r="AY12" s="5">
        <f>SUM(AM12:AX12)</f>
        <v>48</v>
      </c>
    </row>
    <row r="13" spans="1:51" s="58" customFormat="1" ht="15" thickBot="1" x14ac:dyDescent="0.25">
      <c r="A13" s="1" t="s">
        <v>52</v>
      </c>
      <c r="B13" s="165" t="s">
        <v>40</v>
      </c>
      <c r="C13" s="56"/>
      <c r="D13" s="56"/>
      <c r="E13" s="91">
        <f>IFERROR(VLOOKUP($B13,'[1]NUM8.2'!$H$3:$S$175,2,FALSE),0)</f>
        <v>33</v>
      </c>
      <c r="F13" s="91">
        <f>IFERROR(VLOOKUP($B13,'[1]NUM8.2'!$H$3:$S$175,3,FALSE),0)</f>
        <v>19</v>
      </c>
      <c r="G13" s="91">
        <f>IFERROR(VLOOKUP($B13,'[1]NUM8.2'!$H$3:$S$175,4,FALSE),0)</f>
        <v>31</v>
      </c>
      <c r="H13" s="91">
        <f>IFERROR(VLOOKUP($B13,'[1]NUM8.2'!$H$3:$S$175,5,FALSE),0)</f>
        <v>17</v>
      </c>
      <c r="I13" s="91">
        <f>IFERROR(VLOOKUP($B13,'[1]NUM8.2'!$H$3:$S$175,6,FALSE),0)</f>
        <v>136</v>
      </c>
      <c r="J13" s="91">
        <f>IFERROR(VLOOKUP($B13,'[1]NUM8.2'!$H$3:$S$175,7,FALSE),0)</f>
        <v>33</v>
      </c>
      <c r="K13" s="91">
        <f>IFERROR(VLOOKUP($B13,'[1]NUM8.2'!$H$3:$S$175,8,FALSE),0)</f>
        <v>38</v>
      </c>
      <c r="L13" s="91">
        <f>IFERROR(VLOOKUP($B13,'[1]NUM8.2'!$H$3:$S$175,9,FALSE),0)</f>
        <v>37</v>
      </c>
      <c r="M13" s="91">
        <f>IFERROR(VLOOKUP($B13,'[1]NUM8.2'!$H$3:$S$175,10,FALSE),0)</f>
        <v>23</v>
      </c>
      <c r="N13" s="91">
        <f>IFERROR(VLOOKUP($B13,'[1]NUM8.2'!$H$3:$S$175,11,FALSE),0)</f>
        <v>48</v>
      </c>
      <c r="O13" s="82"/>
      <c r="P13" s="81"/>
      <c r="Q13" s="5">
        <f t="shared" si="0"/>
        <v>415</v>
      </c>
      <c r="R13" s="3"/>
      <c r="S13" s="5">
        <f>IFERROR(VLOOKUP($B13,'[2]DEN8.2'!$H$3:$J$159,2,FALSE),0)</f>
        <v>807</v>
      </c>
      <c r="T13" s="43">
        <f t="shared" si="1"/>
        <v>818</v>
      </c>
      <c r="U13" s="5">
        <f>IFERROR(VLOOKUP($B13,'[1]DEN8.2'!$H$3:$J$175,2,FALSE),0)</f>
        <v>806</v>
      </c>
      <c r="V13" s="54">
        <f t="shared" si="2"/>
        <v>806</v>
      </c>
      <c r="W13" s="54">
        <f t="shared" ref="W13:W76" si="3">+U13+(AF13+AG13+AH13+AI13)-(AS13+AT13+AU13+AV13)</f>
        <v>793</v>
      </c>
      <c r="X13" s="13"/>
      <c r="Y13" s="4"/>
      <c r="Z13" s="91">
        <f>IFERROR(VLOOKUP($B13,'[1]ACT DEN8.2'!$H$3:$S$162,2,FALSE),0)</f>
        <v>14</v>
      </c>
      <c r="AA13" s="91">
        <f>IFERROR(VLOOKUP($B13,'[1]ACT DEN8.2'!$H$3:$S$162,3,FALSE),0)</f>
        <v>0</v>
      </c>
      <c r="AB13" s="91">
        <f>IFERROR(VLOOKUP($B13,'[1]ACT DEN8.2'!$H$3:$S$162,4,FALSE),0)</f>
        <v>21</v>
      </c>
      <c r="AC13" s="91">
        <f>IFERROR(VLOOKUP($B13,'[1]ACT DEN8.2'!$H$3:$S$162,5,FALSE),0)</f>
        <v>12</v>
      </c>
      <c r="AD13" s="91">
        <f>IFERROR(VLOOKUP($B13,'[1]ACT DEN8.2'!$H$3:$S$162,6,FALSE),0)</f>
        <v>17</v>
      </c>
      <c r="AE13" s="91">
        <f>IFERROR(VLOOKUP($B13,'[1]ACT DEN8.2'!$H$3:$S$162,7,FALSE),0)</f>
        <v>34</v>
      </c>
      <c r="AF13" s="91">
        <f>IFERROR(VLOOKUP($B13,'[1]ACT DEN8.2'!$H$3:$S$162,8,FALSE),0)</f>
        <v>21</v>
      </c>
      <c r="AG13" s="91">
        <f>IFERROR(VLOOKUP($B13,'[1]ACT DEN8.2'!$H$3:$S$162,9,FALSE),0)</f>
        <v>7</v>
      </c>
      <c r="AH13" s="91">
        <f>IFERROR(VLOOKUP($B13,'[1]ACT DEN8.2'!$H$3:$S$162,10,FALSE),0)</f>
        <v>4</v>
      </c>
      <c r="AI13" s="91">
        <f>IFERROR(VLOOKUP($B13,'[1]ACT DEN8.2'!$H$3:$S$162,11,FALSE),0)</f>
        <v>18</v>
      </c>
      <c r="AJ13" s="82"/>
      <c r="AK13" s="2"/>
      <c r="AL13" s="5">
        <f t="shared" ref="AL13:AL76" si="4">SUM(Z13:AK13)</f>
        <v>148</v>
      </c>
      <c r="AM13" s="91">
        <f>IFERROR(VLOOKUP($B13,'[1]ACT DEN8.2'!$AB$3:$AM$135,2,FALSE),0)</f>
        <v>13</v>
      </c>
      <c r="AN13" s="91">
        <f>IFERROR(VLOOKUP($B13,'[1]ACT DEN8.2'!$AB$3:$AM$135,3,FALSE),0)</f>
        <v>0</v>
      </c>
      <c r="AO13" s="91">
        <f>IFERROR(VLOOKUP($B13,'[1]ACT DEN8.2'!$AB$3:$AM$135,4,FALSE),0)</f>
        <v>11</v>
      </c>
      <c r="AP13" s="91">
        <f>IFERROR(VLOOKUP($B13,'[1]ACT DEN8.2'!$AB$3:$AM$135,5,FALSE),0)</f>
        <v>12</v>
      </c>
      <c r="AQ13" s="91">
        <f>IFERROR(VLOOKUP($B13,'[1]ACT DEN8.2'!$AB$3:$AM$135,6,FALSE),0)</f>
        <v>23</v>
      </c>
      <c r="AR13" s="91">
        <f>IFERROR(VLOOKUP($B13,'[1]ACT DEN8.2'!$AB$3:$AM$135,7,FALSE),0)</f>
        <v>12</v>
      </c>
      <c r="AS13" s="91">
        <f>IFERROR(VLOOKUP($B13,'[1]ACT DEN8.2'!$AB$3:$AM$135,8,FALSE),0)</f>
        <v>21</v>
      </c>
      <c r="AT13" s="91">
        <f>IFERROR(VLOOKUP($B13,'[1]ACT DEN8.2'!$AB$3:$AM$135,9,FALSE),0)</f>
        <v>10</v>
      </c>
      <c r="AU13" s="91">
        <f>IFERROR(VLOOKUP($B13,'[1]ACT DEN8.2'!$AB$3:$AM$135,10,FALSE),0)</f>
        <v>14</v>
      </c>
      <c r="AV13" s="91">
        <f>IFERROR(VLOOKUP($B13,'[1]ACT DEN8.2'!$AB$3:$AM$135,11,FALSE),0)</f>
        <v>18</v>
      </c>
      <c r="AW13" s="81"/>
      <c r="AX13" s="81"/>
      <c r="AY13" s="5">
        <f t="shared" ref="AY13:AY76" si="5">SUM(AM13:AX13)</f>
        <v>134</v>
      </c>
    </row>
    <row r="14" spans="1:51" s="58" customFormat="1" ht="15" thickBot="1" x14ac:dyDescent="0.25">
      <c r="A14" s="1" t="s">
        <v>52</v>
      </c>
      <c r="B14" s="165" t="s">
        <v>41</v>
      </c>
      <c r="C14" s="56"/>
      <c r="D14" s="56"/>
      <c r="E14" s="91">
        <f>IFERROR(VLOOKUP($B14,'[1]NUM8.2'!$H$3:$S$175,2,FALSE),0)</f>
        <v>27</v>
      </c>
      <c r="F14" s="91">
        <f>IFERROR(VLOOKUP($B14,'[1]NUM8.2'!$H$3:$S$175,3,FALSE),0)</f>
        <v>30</v>
      </c>
      <c r="G14" s="91">
        <f>IFERROR(VLOOKUP($B14,'[1]NUM8.2'!$H$3:$S$175,4,FALSE),0)</f>
        <v>45</v>
      </c>
      <c r="H14" s="91">
        <f>IFERROR(VLOOKUP($B14,'[1]NUM8.2'!$H$3:$S$175,5,FALSE),0)</f>
        <v>50</v>
      </c>
      <c r="I14" s="91">
        <f>IFERROR(VLOOKUP($B14,'[1]NUM8.2'!$H$3:$S$175,6,FALSE),0)</f>
        <v>28</v>
      </c>
      <c r="J14" s="91">
        <f>IFERROR(VLOOKUP($B14,'[1]NUM8.2'!$H$3:$S$175,7,FALSE),0)</f>
        <v>21</v>
      </c>
      <c r="K14" s="91">
        <f>IFERROR(VLOOKUP($B14,'[1]NUM8.2'!$H$3:$S$175,8,FALSE),0)</f>
        <v>23</v>
      </c>
      <c r="L14" s="91">
        <f>IFERROR(VLOOKUP($B14,'[1]NUM8.2'!$H$3:$S$175,9,FALSE),0)</f>
        <v>24</v>
      </c>
      <c r="M14" s="91">
        <f>IFERROR(VLOOKUP($B14,'[1]NUM8.2'!$H$3:$S$175,10,FALSE),0)</f>
        <v>9</v>
      </c>
      <c r="N14" s="91">
        <f>IFERROR(VLOOKUP($B14,'[1]NUM8.2'!$H$3:$S$175,11,FALSE),0)</f>
        <v>42</v>
      </c>
      <c r="O14" s="82"/>
      <c r="P14" s="81"/>
      <c r="Q14" s="5">
        <f t="shared" si="0"/>
        <v>299</v>
      </c>
      <c r="R14" s="3"/>
      <c r="S14" s="5">
        <f>IFERROR(VLOOKUP($B14,'[2]DEN8.2'!$H$3:$J$159,2,FALSE),0)</f>
        <v>999</v>
      </c>
      <c r="T14" s="43">
        <f t="shared" si="1"/>
        <v>1048</v>
      </c>
      <c r="U14" s="5">
        <f>IFERROR(VLOOKUP($B14,'[1]DEN8.2'!$H$3:$J$175,2,FALSE),0)</f>
        <v>1018</v>
      </c>
      <c r="V14" s="54">
        <f t="shared" si="2"/>
        <v>1031</v>
      </c>
      <c r="W14" s="54">
        <f t="shared" si="3"/>
        <v>1065</v>
      </c>
      <c r="X14" s="13"/>
      <c r="Y14" s="4"/>
      <c r="Z14" s="91">
        <f>IFERROR(VLOOKUP($B14,'[1]ACT DEN8.2'!$H$3:$S$162,2,FALSE),0)</f>
        <v>10</v>
      </c>
      <c r="AA14" s="91">
        <f>IFERROR(VLOOKUP($B14,'[1]ACT DEN8.2'!$H$3:$S$162,3,FALSE),0)</f>
        <v>12</v>
      </c>
      <c r="AB14" s="91">
        <f>IFERROR(VLOOKUP($B14,'[1]ACT DEN8.2'!$H$3:$S$162,4,FALSE),0)</f>
        <v>18</v>
      </c>
      <c r="AC14" s="91">
        <f>IFERROR(VLOOKUP($B14,'[1]ACT DEN8.2'!$H$3:$S$162,5,FALSE),0)</f>
        <v>13</v>
      </c>
      <c r="AD14" s="91">
        <f>IFERROR(VLOOKUP($B14,'[1]ACT DEN8.2'!$H$3:$S$162,6,FALSE),0)</f>
        <v>16</v>
      </c>
      <c r="AE14" s="91">
        <f>IFERROR(VLOOKUP($B14,'[1]ACT DEN8.2'!$H$3:$S$162,7,FALSE),0)</f>
        <v>14</v>
      </c>
      <c r="AF14" s="91">
        <f>IFERROR(VLOOKUP($B14,'[1]ACT DEN8.2'!$H$3:$S$162,8,FALSE),0)</f>
        <v>14</v>
      </c>
      <c r="AG14" s="91">
        <f>IFERROR(VLOOKUP($B14,'[1]ACT DEN8.2'!$H$3:$S$162,9,FALSE),0)</f>
        <v>19</v>
      </c>
      <c r="AH14" s="91">
        <f>IFERROR(VLOOKUP($B14,'[1]ACT DEN8.2'!$H$3:$S$162,10,FALSE),0)</f>
        <v>11</v>
      </c>
      <c r="AI14" s="91">
        <f>IFERROR(VLOOKUP($B14,'[1]ACT DEN8.2'!$H$3:$S$162,11,FALSE),0)</f>
        <v>21</v>
      </c>
      <c r="AJ14" s="82"/>
      <c r="AK14" s="2"/>
      <c r="AL14" s="5">
        <f t="shared" si="4"/>
        <v>148</v>
      </c>
      <c r="AM14" s="91">
        <f>IFERROR(VLOOKUP($B14,'[1]ACT DEN8.2'!$AB$3:$AM$135,2,FALSE),0)</f>
        <v>0</v>
      </c>
      <c r="AN14" s="91">
        <f>IFERROR(VLOOKUP($B14,'[1]ACT DEN8.2'!$AB$3:$AM$135,3,FALSE),0)</f>
        <v>1</v>
      </c>
      <c r="AO14" s="91">
        <f>IFERROR(VLOOKUP($B14,'[1]ACT DEN8.2'!$AB$3:$AM$135,4,FALSE),0)</f>
        <v>2</v>
      </c>
      <c r="AP14" s="91">
        <f>IFERROR(VLOOKUP($B14,'[1]ACT DEN8.2'!$AB$3:$AM$135,5,FALSE),0)</f>
        <v>1</v>
      </c>
      <c r="AQ14" s="91">
        <f>IFERROR(VLOOKUP($B14,'[1]ACT DEN8.2'!$AB$3:$AM$135,6,FALSE),0)</f>
        <v>7</v>
      </c>
      <c r="AR14" s="91">
        <f>IFERROR(VLOOKUP($B14,'[1]ACT DEN8.2'!$AB$3:$AM$135,7,FALSE),0)</f>
        <v>25</v>
      </c>
      <c r="AS14" s="91">
        <f>IFERROR(VLOOKUP($B14,'[1]ACT DEN8.2'!$AB$3:$AM$135,8,FALSE),0)</f>
        <v>1</v>
      </c>
      <c r="AT14" s="91">
        <f>IFERROR(VLOOKUP($B14,'[1]ACT DEN8.2'!$AB$3:$AM$135,9,FALSE),0)</f>
        <v>4</v>
      </c>
      <c r="AU14" s="91">
        <f>IFERROR(VLOOKUP($B14,'[1]ACT DEN8.2'!$AB$3:$AM$135,10,FALSE),0)</f>
        <v>5</v>
      </c>
      <c r="AV14" s="91">
        <f>IFERROR(VLOOKUP($B14,'[1]ACT DEN8.2'!$AB$3:$AM$135,11,FALSE),0)</f>
        <v>8</v>
      </c>
      <c r="AW14" s="81"/>
      <c r="AX14" s="81"/>
      <c r="AY14" s="5">
        <f t="shared" si="5"/>
        <v>54</v>
      </c>
    </row>
    <row r="15" spans="1:51" s="58" customFormat="1" ht="15" thickBot="1" x14ac:dyDescent="0.25">
      <c r="A15" s="1" t="s">
        <v>52</v>
      </c>
      <c r="B15" s="165" t="s">
        <v>42</v>
      </c>
      <c r="C15" s="56"/>
      <c r="D15" s="56"/>
      <c r="E15" s="91">
        <f>IFERROR(VLOOKUP($B15,'[1]NUM8.2'!$H$3:$S$175,2,FALSE),0)</f>
        <v>55</v>
      </c>
      <c r="F15" s="91">
        <f>IFERROR(VLOOKUP($B15,'[1]NUM8.2'!$H$3:$S$175,3,FALSE),0)</f>
        <v>9</v>
      </c>
      <c r="G15" s="91">
        <f>IFERROR(VLOOKUP($B15,'[1]NUM8.2'!$H$3:$S$175,4,FALSE),0)</f>
        <v>80</v>
      </c>
      <c r="H15" s="91">
        <f>IFERROR(VLOOKUP($B15,'[1]NUM8.2'!$H$3:$S$175,5,FALSE),0)</f>
        <v>71</v>
      </c>
      <c r="I15" s="91">
        <f>IFERROR(VLOOKUP($B15,'[1]NUM8.2'!$H$3:$S$175,6,FALSE),0)</f>
        <v>124</v>
      </c>
      <c r="J15" s="91">
        <f>IFERROR(VLOOKUP($B15,'[1]NUM8.2'!$H$3:$S$175,7,FALSE),0)</f>
        <v>149</v>
      </c>
      <c r="K15" s="91">
        <f>IFERROR(VLOOKUP($B15,'[1]NUM8.2'!$H$3:$S$175,8,FALSE),0)</f>
        <v>141</v>
      </c>
      <c r="L15" s="91">
        <f>IFERROR(VLOOKUP($B15,'[1]NUM8.2'!$H$3:$S$175,9,FALSE),0)</f>
        <v>67</v>
      </c>
      <c r="M15" s="91">
        <f>IFERROR(VLOOKUP($B15,'[1]NUM8.2'!$H$3:$S$175,10,FALSE),0)</f>
        <v>102</v>
      </c>
      <c r="N15" s="91">
        <f>IFERROR(VLOOKUP($B15,'[1]NUM8.2'!$H$3:$S$175,11,FALSE),0)</f>
        <v>296</v>
      </c>
      <c r="O15" s="82"/>
      <c r="P15" s="81"/>
      <c r="Q15" s="5">
        <f t="shared" si="0"/>
        <v>1094</v>
      </c>
      <c r="R15" s="3"/>
      <c r="S15" s="5">
        <f>IFERROR(VLOOKUP($B15,'[2]DEN8.2'!$H$3:$J$159,2,FALSE),0)</f>
        <v>1067</v>
      </c>
      <c r="T15" s="43">
        <f t="shared" si="1"/>
        <v>1105</v>
      </c>
      <c r="U15" s="5">
        <f>IFERROR(VLOOKUP($B15,'[1]DEN8.2'!$H$3:$J$175,2,FALSE),0)</f>
        <v>1081</v>
      </c>
      <c r="V15" s="54">
        <f t="shared" ref="V15:V24" si="6">+U15+(AF15)-(AS15)</f>
        <v>1094</v>
      </c>
      <c r="W15" s="54">
        <f t="shared" si="3"/>
        <v>1114</v>
      </c>
      <c r="X15" s="13"/>
      <c r="Y15" s="4"/>
      <c r="Z15" s="91">
        <f>IFERROR(VLOOKUP($B15,'[1]ACT DEN8.2'!$H$3:$S$162,2,FALSE),0)</f>
        <v>8</v>
      </c>
      <c r="AA15" s="91">
        <f>IFERROR(VLOOKUP($B15,'[1]ACT DEN8.2'!$H$3:$S$162,3,FALSE),0)</f>
        <v>5</v>
      </c>
      <c r="AB15" s="91">
        <f>IFERROR(VLOOKUP($B15,'[1]ACT DEN8.2'!$H$3:$S$162,4,FALSE),0)</f>
        <v>6</v>
      </c>
      <c r="AC15" s="91">
        <f>IFERROR(VLOOKUP($B15,'[1]ACT DEN8.2'!$H$3:$S$162,5,FALSE),0)</f>
        <v>19</v>
      </c>
      <c r="AD15" s="91">
        <f>IFERROR(VLOOKUP($B15,'[1]ACT DEN8.2'!$H$3:$S$162,6,FALSE),0)</f>
        <v>8</v>
      </c>
      <c r="AE15" s="91">
        <f>IFERROR(VLOOKUP($B15,'[1]ACT DEN8.2'!$H$3:$S$162,7,FALSE),0)</f>
        <v>0</v>
      </c>
      <c r="AF15" s="91">
        <f>IFERROR(VLOOKUP($B15,'[1]ACT DEN8.2'!$H$3:$S$162,8,FALSE),0)</f>
        <v>13</v>
      </c>
      <c r="AG15" s="91">
        <f>IFERROR(VLOOKUP($B15,'[1]ACT DEN8.2'!$H$3:$S$162,9,FALSE),0)</f>
        <v>7</v>
      </c>
      <c r="AH15" s="91">
        <f>IFERROR(VLOOKUP($B15,'[1]ACT DEN8.2'!$H$3:$S$162,10,FALSE),0)</f>
        <v>2</v>
      </c>
      <c r="AI15" s="91">
        <f>IFERROR(VLOOKUP($B15,'[1]ACT DEN8.2'!$H$3:$S$162,11,FALSE),0)</f>
        <v>11</v>
      </c>
      <c r="AJ15" s="82"/>
      <c r="AK15" s="2"/>
      <c r="AL15" s="5">
        <f t="shared" si="4"/>
        <v>79</v>
      </c>
      <c r="AM15" s="91">
        <f>IFERROR(VLOOKUP($B15,'[1]ACT DEN8.2'!$AB$3:$AM$135,2,FALSE),0)</f>
        <v>0</v>
      </c>
      <c r="AN15" s="91">
        <f>IFERROR(VLOOKUP($B15,'[1]ACT DEN8.2'!$AB$3:$AM$135,3,FALSE),0)</f>
        <v>0</v>
      </c>
      <c r="AO15" s="91">
        <f>IFERROR(VLOOKUP($B15,'[1]ACT DEN8.2'!$AB$3:$AM$135,4,FALSE),0)</f>
        <v>0</v>
      </c>
      <c r="AP15" s="91">
        <f>IFERROR(VLOOKUP($B15,'[1]ACT DEN8.2'!$AB$3:$AM$135,5,FALSE),0)</f>
        <v>0</v>
      </c>
      <c r="AQ15" s="91">
        <f>IFERROR(VLOOKUP($B15,'[1]ACT DEN8.2'!$AB$3:$AM$135,6,FALSE),0)</f>
        <v>0</v>
      </c>
      <c r="AR15" s="91">
        <f>IFERROR(VLOOKUP($B15,'[1]ACT DEN8.2'!$AB$3:$AM$135,7,FALSE),0)</f>
        <v>0</v>
      </c>
      <c r="AS15" s="91">
        <f>IFERROR(VLOOKUP($B15,'[1]ACT DEN8.2'!$AB$3:$AM$135,8,FALSE),0)</f>
        <v>0</v>
      </c>
      <c r="AT15" s="91">
        <f>IFERROR(VLOOKUP($B15,'[1]ACT DEN8.2'!$AB$3:$AM$135,9,FALSE),0)</f>
        <v>0</v>
      </c>
      <c r="AU15" s="91">
        <f>IFERROR(VLOOKUP($B15,'[1]ACT DEN8.2'!$AB$3:$AM$135,10,FALSE),0)</f>
        <v>0</v>
      </c>
      <c r="AV15" s="91">
        <f>IFERROR(VLOOKUP($B15,'[1]ACT DEN8.2'!$AB$3:$AM$135,11,FALSE),0)</f>
        <v>0</v>
      </c>
      <c r="AW15" s="81"/>
      <c r="AX15" s="81"/>
      <c r="AY15" s="5">
        <f t="shared" si="5"/>
        <v>0</v>
      </c>
    </row>
    <row r="16" spans="1:51" s="58" customFormat="1" ht="15" thickBot="1" x14ac:dyDescent="0.25">
      <c r="A16" s="1" t="s">
        <v>52</v>
      </c>
      <c r="B16" s="165" t="s">
        <v>43</v>
      </c>
      <c r="C16" s="59"/>
      <c r="D16" s="56"/>
      <c r="E16" s="91">
        <f>IFERROR(VLOOKUP($B16,'[1]NUM8.2'!$H$3:$S$175,2,FALSE),0)</f>
        <v>11</v>
      </c>
      <c r="F16" s="91">
        <f>IFERROR(VLOOKUP($B16,'[1]NUM8.2'!$H$3:$S$175,3,FALSE),0)</f>
        <v>27</v>
      </c>
      <c r="G16" s="91">
        <f>IFERROR(VLOOKUP($B16,'[1]NUM8.2'!$H$3:$S$175,4,FALSE),0)</f>
        <v>48</v>
      </c>
      <c r="H16" s="91">
        <f>IFERROR(VLOOKUP($B16,'[1]NUM8.2'!$H$3:$S$175,5,FALSE),0)</f>
        <v>36</v>
      </c>
      <c r="I16" s="91">
        <f>IFERROR(VLOOKUP($B16,'[1]NUM8.2'!$H$3:$S$175,6,FALSE),0)</f>
        <v>27</v>
      </c>
      <c r="J16" s="91">
        <f>IFERROR(VLOOKUP($B16,'[1]NUM8.2'!$H$3:$S$175,7,FALSE),0)</f>
        <v>20</v>
      </c>
      <c r="K16" s="91">
        <f>IFERROR(VLOOKUP($B16,'[1]NUM8.2'!$H$3:$S$175,8,FALSE),0)</f>
        <v>44</v>
      </c>
      <c r="L16" s="91">
        <f>IFERROR(VLOOKUP($B16,'[1]NUM8.2'!$H$3:$S$175,9,FALSE),0)</f>
        <v>19</v>
      </c>
      <c r="M16" s="91">
        <f>IFERROR(VLOOKUP($B16,'[1]NUM8.2'!$H$3:$S$175,10,FALSE),0)</f>
        <v>22</v>
      </c>
      <c r="N16" s="91">
        <f>IFERROR(VLOOKUP($B16,'[1]NUM8.2'!$H$3:$S$175,11,FALSE),0)</f>
        <v>107</v>
      </c>
      <c r="O16" s="82"/>
      <c r="P16" s="81"/>
      <c r="Q16" s="5">
        <f t="shared" si="0"/>
        <v>361</v>
      </c>
      <c r="R16" s="3"/>
      <c r="S16" s="5">
        <f>IFERROR(VLOOKUP($B16,'[2]DEN8.2'!$H$3:$J$159,2,FALSE),0)</f>
        <v>851</v>
      </c>
      <c r="T16" s="43">
        <f t="shared" si="1"/>
        <v>897</v>
      </c>
      <c r="U16" s="5">
        <f>IFERROR(VLOOKUP($B16,'[1]DEN8.2'!$H$3:$J$175,2,FALSE),0)</f>
        <v>918</v>
      </c>
      <c r="V16" s="54">
        <f t="shared" si="6"/>
        <v>925</v>
      </c>
      <c r="W16" s="54">
        <f t="shared" si="3"/>
        <v>962</v>
      </c>
      <c r="X16" s="13"/>
      <c r="Y16" s="4"/>
      <c r="Z16" s="91">
        <f>IFERROR(VLOOKUP($B16,'[1]ACT DEN8.2'!$H$3:$S$162,2,FALSE),0)</f>
        <v>9</v>
      </c>
      <c r="AA16" s="91">
        <f>IFERROR(VLOOKUP($B16,'[1]ACT DEN8.2'!$H$3:$S$162,3,FALSE),0)</f>
        <v>15</v>
      </c>
      <c r="AB16" s="91">
        <f>IFERROR(VLOOKUP($B16,'[1]ACT DEN8.2'!$H$3:$S$162,4,FALSE),0)</f>
        <v>14</v>
      </c>
      <c r="AC16" s="91">
        <f>IFERROR(VLOOKUP($B16,'[1]ACT DEN8.2'!$H$3:$S$162,5,FALSE),0)</f>
        <v>12</v>
      </c>
      <c r="AD16" s="91">
        <f>IFERROR(VLOOKUP($B16,'[1]ACT DEN8.2'!$H$3:$S$162,6,FALSE),0)</f>
        <v>30</v>
      </c>
      <c r="AE16" s="91">
        <f>IFERROR(VLOOKUP($B16,'[1]ACT DEN8.2'!$H$3:$S$162,7,FALSE),0)</f>
        <v>5</v>
      </c>
      <c r="AF16" s="91">
        <f>IFERROR(VLOOKUP($B16,'[1]ACT DEN8.2'!$H$3:$S$162,8,FALSE),0)</f>
        <v>7</v>
      </c>
      <c r="AG16" s="91">
        <f>IFERROR(VLOOKUP($B16,'[1]ACT DEN8.2'!$H$3:$S$162,9,FALSE),0)</f>
        <v>25</v>
      </c>
      <c r="AH16" s="91">
        <f>IFERROR(VLOOKUP($B16,'[1]ACT DEN8.2'!$H$3:$S$162,10,FALSE),0)</f>
        <v>12</v>
      </c>
      <c r="AI16" s="91">
        <f>IFERROR(VLOOKUP($B16,'[1]ACT DEN8.2'!$H$3:$S$162,11,FALSE),0)</f>
        <v>12</v>
      </c>
      <c r="AJ16" s="82"/>
      <c r="AK16" s="2"/>
      <c r="AL16" s="5">
        <f t="shared" si="4"/>
        <v>141</v>
      </c>
      <c r="AM16" s="91">
        <f>IFERROR(VLOOKUP($B16,'[1]ACT DEN8.2'!$AB$3:$AM$135,2,FALSE),0)</f>
        <v>0</v>
      </c>
      <c r="AN16" s="91">
        <f>IFERROR(VLOOKUP($B16,'[1]ACT DEN8.2'!$AB$3:$AM$135,3,FALSE),0)</f>
        <v>0</v>
      </c>
      <c r="AO16" s="91">
        <f>IFERROR(VLOOKUP($B16,'[1]ACT DEN8.2'!$AB$3:$AM$135,4,FALSE),0)</f>
        <v>0</v>
      </c>
      <c r="AP16" s="91">
        <f>IFERROR(VLOOKUP($B16,'[1]ACT DEN8.2'!$AB$3:$AM$135,5,FALSE),0)</f>
        <v>4</v>
      </c>
      <c r="AQ16" s="91">
        <f>IFERROR(VLOOKUP($B16,'[1]ACT DEN8.2'!$AB$3:$AM$135,6,FALSE),0)</f>
        <v>0</v>
      </c>
      <c r="AR16" s="91">
        <f>IFERROR(VLOOKUP($B16,'[1]ACT DEN8.2'!$AB$3:$AM$135,7,FALSE),0)</f>
        <v>27</v>
      </c>
      <c r="AS16" s="91">
        <f>IFERROR(VLOOKUP($B16,'[1]ACT DEN8.2'!$AB$3:$AM$135,8,FALSE),0)</f>
        <v>0</v>
      </c>
      <c r="AT16" s="91">
        <f>IFERROR(VLOOKUP($B16,'[1]ACT DEN8.2'!$AB$3:$AM$135,9,FALSE),0)</f>
        <v>12</v>
      </c>
      <c r="AU16" s="91">
        <f>IFERROR(VLOOKUP($B16,'[1]ACT DEN8.2'!$AB$3:$AM$135,10,FALSE),0)</f>
        <v>0</v>
      </c>
      <c r="AV16" s="91">
        <f>IFERROR(VLOOKUP($B16,'[1]ACT DEN8.2'!$AB$3:$AM$135,11,FALSE),0)</f>
        <v>0</v>
      </c>
      <c r="AW16" s="81"/>
      <c r="AX16" s="81"/>
      <c r="AY16" s="5">
        <f t="shared" si="5"/>
        <v>43</v>
      </c>
    </row>
    <row r="17" spans="1:51" s="58" customFormat="1" ht="15" thickBot="1" x14ac:dyDescent="0.25">
      <c r="A17" s="1" t="s">
        <v>52</v>
      </c>
      <c r="B17" s="165" t="s">
        <v>44</v>
      </c>
      <c r="C17" s="56"/>
      <c r="D17" s="56"/>
      <c r="E17" s="91">
        <f>IFERROR(VLOOKUP($B17,'[1]NUM8.2'!$H$3:$S$175,2,FALSE),0)</f>
        <v>8</v>
      </c>
      <c r="F17" s="91">
        <f>IFERROR(VLOOKUP($B17,'[1]NUM8.2'!$H$3:$S$175,3,FALSE),0)</f>
        <v>50</v>
      </c>
      <c r="G17" s="91">
        <f>IFERROR(VLOOKUP($B17,'[1]NUM8.2'!$H$3:$S$175,4,FALSE),0)</f>
        <v>34</v>
      </c>
      <c r="H17" s="91">
        <f>IFERROR(VLOOKUP($B17,'[1]NUM8.2'!$H$3:$S$175,5,FALSE),0)</f>
        <v>17</v>
      </c>
      <c r="I17" s="91">
        <f>IFERROR(VLOOKUP($B17,'[1]NUM8.2'!$H$3:$S$175,6,FALSE),0)</f>
        <v>35</v>
      </c>
      <c r="J17" s="91">
        <f>IFERROR(VLOOKUP($B17,'[1]NUM8.2'!$H$3:$S$175,7,FALSE),0)</f>
        <v>40</v>
      </c>
      <c r="K17" s="91">
        <f>IFERROR(VLOOKUP($B17,'[1]NUM8.2'!$H$3:$S$175,8,FALSE),0)</f>
        <v>31</v>
      </c>
      <c r="L17" s="91">
        <f>IFERROR(VLOOKUP($B17,'[1]NUM8.2'!$H$3:$S$175,9,FALSE),0)</f>
        <v>13</v>
      </c>
      <c r="M17" s="91">
        <f>IFERROR(VLOOKUP($B17,'[1]NUM8.2'!$H$3:$S$175,10,FALSE),0)</f>
        <v>11</v>
      </c>
      <c r="N17" s="91">
        <f>IFERROR(VLOOKUP($B17,'[1]NUM8.2'!$H$3:$S$175,11,FALSE),0)</f>
        <v>39</v>
      </c>
      <c r="O17" s="82"/>
      <c r="P17" s="81"/>
      <c r="Q17" s="5">
        <f t="shared" si="0"/>
        <v>278</v>
      </c>
      <c r="R17" s="3"/>
      <c r="S17" s="5">
        <f>IFERROR(VLOOKUP($B17,'[2]DEN8.2'!$H$3:$J$159,2,FALSE),0)</f>
        <v>738</v>
      </c>
      <c r="T17" s="43">
        <f t="shared" si="1"/>
        <v>774</v>
      </c>
      <c r="U17" s="5">
        <f>IFERROR(VLOOKUP($B17,'[1]DEN8.2'!$H$3:$J$175,2,FALSE),0)</f>
        <v>760</v>
      </c>
      <c r="V17" s="54">
        <f t="shared" si="6"/>
        <v>777</v>
      </c>
      <c r="W17" s="54">
        <f t="shared" si="3"/>
        <v>798</v>
      </c>
      <c r="X17" s="13"/>
      <c r="Y17" s="4"/>
      <c r="Z17" s="91">
        <f>IFERROR(VLOOKUP($B17,'[1]ACT DEN8.2'!$H$3:$S$162,2,FALSE),0)</f>
        <v>10</v>
      </c>
      <c r="AA17" s="91">
        <f>IFERROR(VLOOKUP($B17,'[1]ACT DEN8.2'!$H$3:$S$162,3,FALSE),0)</f>
        <v>9</v>
      </c>
      <c r="AB17" s="91">
        <f>IFERROR(VLOOKUP($B17,'[1]ACT DEN8.2'!$H$3:$S$162,4,FALSE),0)</f>
        <v>17</v>
      </c>
      <c r="AC17" s="91">
        <f>IFERROR(VLOOKUP($B17,'[1]ACT DEN8.2'!$H$3:$S$162,5,FALSE),0)</f>
        <v>1</v>
      </c>
      <c r="AD17" s="91">
        <f>IFERROR(VLOOKUP($B17,'[1]ACT DEN8.2'!$H$3:$S$162,6,FALSE),0)</f>
        <v>11</v>
      </c>
      <c r="AE17" s="91">
        <f>IFERROR(VLOOKUP($B17,'[1]ACT DEN8.2'!$H$3:$S$162,7,FALSE),0)</f>
        <v>4</v>
      </c>
      <c r="AF17" s="91">
        <f>IFERROR(VLOOKUP($B17,'[1]ACT DEN8.2'!$H$3:$S$162,8,FALSE),0)</f>
        <v>17</v>
      </c>
      <c r="AG17" s="91">
        <f>IFERROR(VLOOKUP($B17,'[1]ACT DEN8.2'!$H$3:$S$162,9,FALSE),0)</f>
        <v>11</v>
      </c>
      <c r="AH17" s="91">
        <f>IFERROR(VLOOKUP($B17,'[1]ACT DEN8.2'!$H$3:$S$162,10,FALSE),0)</f>
        <v>2</v>
      </c>
      <c r="AI17" s="91">
        <f>IFERROR(VLOOKUP($B17,'[1]ACT DEN8.2'!$H$3:$S$162,11,FALSE),0)</f>
        <v>8</v>
      </c>
      <c r="AJ17" s="82"/>
      <c r="AK17" s="2"/>
      <c r="AL17" s="5">
        <f t="shared" si="4"/>
        <v>90</v>
      </c>
      <c r="AM17" s="91">
        <f>IFERROR(VLOOKUP($B17,'[1]ACT DEN8.2'!$AB$3:$AM$135,2,FALSE),0)</f>
        <v>1</v>
      </c>
      <c r="AN17" s="91">
        <f>IFERROR(VLOOKUP($B17,'[1]ACT DEN8.2'!$AB$3:$AM$135,3,FALSE),0)</f>
        <v>0</v>
      </c>
      <c r="AO17" s="91">
        <f>IFERROR(VLOOKUP($B17,'[1]ACT DEN8.2'!$AB$3:$AM$135,4,FALSE),0)</f>
        <v>0</v>
      </c>
      <c r="AP17" s="91">
        <f>IFERROR(VLOOKUP($B17,'[1]ACT DEN8.2'!$AB$3:$AM$135,5,FALSE),0)</f>
        <v>0</v>
      </c>
      <c r="AQ17" s="91">
        <f>IFERROR(VLOOKUP($B17,'[1]ACT DEN8.2'!$AB$3:$AM$135,6,FALSE),0)</f>
        <v>0</v>
      </c>
      <c r="AR17" s="91">
        <f>IFERROR(VLOOKUP($B17,'[1]ACT DEN8.2'!$AB$3:$AM$135,7,FALSE),0)</f>
        <v>2</v>
      </c>
      <c r="AS17" s="91">
        <f>IFERROR(VLOOKUP($B17,'[1]ACT DEN8.2'!$AB$3:$AM$135,8,FALSE),0)</f>
        <v>0</v>
      </c>
      <c r="AT17" s="91">
        <f>IFERROR(VLOOKUP($B17,'[1]ACT DEN8.2'!$AB$3:$AM$135,9,FALSE),0)</f>
        <v>0</v>
      </c>
      <c r="AU17" s="91">
        <f>IFERROR(VLOOKUP($B17,'[1]ACT DEN8.2'!$AB$3:$AM$135,10,FALSE),0)</f>
        <v>0</v>
      </c>
      <c r="AV17" s="91">
        <f>IFERROR(VLOOKUP($B17,'[1]ACT DEN8.2'!$AB$3:$AM$135,11,FALSE),0)</f>
        <v>0</v>
      </c>
      <c r="AW17" s="81"/>
      <c r="AX17" s="81"/>
      <c r="AY17" s="5">
        <f t="shared" si="5"/>
        <v>3</v>
      </c>
    </row>
    <row r="18" spans="1:51" s="58" customFormat="1" ht="15" thickBot="1" x14ac:dyDescent="0.25">
      <c r="A18" s="1" t="s">
        <v>52</v>
      </c>
      <c r="B18" s="165" t="s">
        <v>45</v>
      </c>
      <c r="C18" s="56"/>
      <c r="D18" s="56"/>
      <c r="E18" s="91">
        <f>IFERROR(VLOOKUP($B18,'[1]NUM8.2'!$H$3:$S$175,2,FALSE),0)</f>
        <v>0</v>
      </c>
      <c r="F18" s="91">
        <f>IFERROR(VLOOKUP($B18,'[1]NUM8.2'!$H$3:$S$175,3,FALSE),0)</f>
        <v>0</v>
      </c>
      <c r="G18" s="91">
        <f>IFERROR(VLOOKUP($B18,'[1]NUM8.2'!$H$3:$S$175,4,FALSE),0)</f>
        <v>4</v>
      </c>
      <c r="H18" s="91">
        <f>IFERROR(VLOOKUP($B18,'[1]NUM8.2'!$H$3:$S$175,5,FALSE),0)</f>
        <v>5</v>
      </c>
      <c r="I18" s="91">
        <f>IFERROR(VLOOKUP($B18,'[1]NUM8.2'!$H$3:$S$175,6,FALSE),0)</f>
        <v>11</v>
      </c>
      <c r="J18" s="91">
        <f>IFERROR(VLOOKUP($B18,'[1]NUM8.2'!$H$3:$S$175,7,FALSE),0)</f>
        <v>11</v>
      </c>
      <c r="K18" s="91">
        <f>IFERROR(VLOOKUP($B18,'[1]NUM8.2'!$H$3:$S$175,8,FALSE),0)</f>
        <v>2</v>
      </c>
      <c r="L18" s="91">
        <f>IFERROR(VLOOKUP($B18,'[1]NUM8.2'!$H$3:$S$175,9,FALSE),0)</f>
        <v>4</v>
      </c>
      <c r="M18" s="91">
        <f>IFERROR(VLOOKUP($B18,'[1]NUM8.2'!$H$3:$S$175,10,FALSE),0)</f>
        <v>0</v>
      </c>
      <c r="N18" s="91">
        <f>IFERROR(VLOOKUP($B18,'[1]NUM8.2'!$H$3:$S$175,11,FALSE),0)</f>
        <v>1</v>
      </c>
      <c r="O18" s="82"/>
      <c r="P18" s="81"/>
      <c r="Q18" s="5">
        <f t="shared" si="0"/>
        <v>38</v>
      </c>
      <c r="R18" s="3"/>
      <c r="S18" s="5">
        <f>IFERROR(VLOOKUP($B18,'[2]DEN8.2'!$H$3:$J$159,2,FALSE),0)</f>
        <v>317</v>
      </c>
      <c r="T18" s="43">
        <f t="shared" si="1"/>
        <v>320</v>
      </c>
      <c r="U18" s="5">
        <f>IFERROR(VLOOKUP($B18,'[1]DEN8.2'!$H$3:$J$175,2,FALSE),0)</f>
        <v>284</v>
      </c>
      <c r="V18" s="54">
        <f t="shared" si="6"/>
        <v>290</v>
      </c>
      <c r="W18" s="54">
        <f t="shared" si="3"/>
        <v>298</v>
      </c>
      <c r="X18" s="13"/>
      <c r="Y18" s="4"/>
      <c r="Z18" s="91">
        <f>IFERROR(VLOOKUP($B18,'[1]ACT DEN8.2'!$H$3:$S$162,2,FALSE),0)</f>
        <v>0</v>
      </c>
      <c r="AA18" s="91">
        <f>IFERROR(VLOOKUP($B18,'[1]ACT DEN8.2'!$H$3:$S$162,3,FALSE),0)</f>
        <v>2</v>
      </c>
      <c r="AB18" s="91">
        <f>IFERROR(VLOOKUP($B18,'[1]ACT DEN8.2'!$H$3:$S$162,4,FALSE),0)</f>
        <v>2</v>
      </c>
      <c r="AC18" s="91">
        <f>IFERROR(VLOOKUP($B18,'[1]ACT DEN8.2'!$H$3:$S$162,5,FALSE),0)</f>
        <v>0</v>
      </c>
      <c r="AD18" s="91">
        <f>IFERROR(VLOOKUP($B18,'[1]ACT DEN8.2'!$H$3:$S$162,6,FALSE),0)</f>
        <v>0</v>
      </c>
      <c r="AE18" s="91">
        <f>IFERROR(VLOOKUP($B18,'[1]ACT DEN8.2'!$H$3:$S$162,7,FALSE),0)</f>
        <v>2</v>
      </c>
      <c r="AF18" s="91">
        <f>IFERROR(VLOOKUP($B18,'[1]ACT DEN8.2'!$H$3:$S$162,8,FALSE),0)</f>
        <v>6</v>
      </c>
      <c r="AG18" s="91">
        <f>IFERROR(VLOOKUP($B18,'[1]ACT DEN8.2'!$H$3:$S$162,9,FALSE),0)</f>
        <v>3</v>
      </c>
      <c r="AH18" s="91">
        <f>IFERROR(VLOOKUP($B18,'[1]ACT DEN8.2'!$H$3:$S$162,10,FALSE),0)</f>
        <v>3</v>
      </c>
      <c r="AI18" s="91">
        <f>IFERROR(VLOOKUP($B18,'[1]ACT DEN8.2'!$H$3:$S$162,11,FALSE),0)</f>
        <v>2</v>
      </c>
      <c r="AJ18" s="82"/>
      <c r="AK18" s="2"/>
      <c r="AL18" s="5">
        <f t="shared" si="4"/>
        <v>20</v>
      </c>
      <c r="AM18" s="91">
        <f>IFERROR(VLOOKUP($B18,'[1]ACT DEN8.2'!$AB$3:$AM$135,2,FALSE),0)</f>
        <v>1</v>
      </c>
      <c r="AN18" s="91">
        <f>IFERROR(VLOOKUP($B18,'[1]ACT DEN8.2'!$AB$3:$AM$135,3,FALSE),0)</f>
        <v>0</v>
      </c>
      <c r="AO18" s="91">
        <f>IFERROR(VLOOKUP($B18,'[1]ACT DEN8.2'!$AB$3:$AM$135,4,FALSE),0)</f>
        <v>0</v>
      </c>
      <c r="AP18" s="91">
        <f>IFERROR(VLOOKUP($B18,'[1]ACT DEN8.2'!$AB$3:$AM$135,5,FALSE),0)</f>
        <v>0</v>
      </c>
      <c r="AQ18" s="91">
        <f>IFERROR(VLOOKUP($B18,'[1]ACT DEN8.2'!$AB$3:$AM$135,6,FALSE),0)</f>
        <v>0</v>
      </c>
      <c r="AR18" s="91">
        <f>IFERROR(VLOOKUP($B18,'[1]ACT DEN8.2'!$AB$3:$AM$135,7,FALSE),0)</f>
        <v>0</v>
      </c>
      <c r="AS18" s="91">
        <f>IFERROR(VLOOKUP($B18,'[1]ACT DEN8.2'!$AB$3:$AM$135,8,FALSE),0)</f>
        <v>0</v>
      </c>
      <c r="AT18" s="91">
        <f>IFERROR(VLOOKUP($B18,'[1]ACT DEN8.2'!$AB$3:$AM$135,9,FALSE),0)</f>
        <v>0</v>
      </c>
      <c r="AU18" s="91">
        <f>IFERROR(VLOOKUP($B18,'[1]ACT DEN8.2'!$AB$3:$AM$135,10,FALSE),0)</f>
        <v>0</v>
      </c>
      <c r="AV18" s="91">
        <f>IFERROR(VLOOKUP($B18,'[1]ACT DEN8.2'!$AB$3:$AM$135,11,FALSE),0)</f>
        <v>0</v>
      </c>
      <c r="AW18" s="81"/>
      <c r="AX18" s="81"/>
      <c r="AY18" s="5">
        <f t="shared" si="5"/>
        <v>1</v>
      </c>
    </row>
    <row r="19" spans="1:51" s="58" customFormat="1" ht="15" thickBot="1" x14ac:dyDescent="0.25">
      <c r="A19" s="1" t="s">
        <v>52</v>
      </c>
      <c r="B19" s="165" t="s">
        <v>46</v>
      </c>
      <c r="C19" s="56"/>
      <c r="D19" s="56"/>
      <c r="E19" s="91">
        <f>IFERROR(VLOOKUP($B19,'[1]NUM8.2'!$H$3:$S$175,2,FALSE),0)</f>
        <v>1</v>
      </c>
      <c r="F19" s="91">
        <f>IFERROR(VLOOKUP($B19,'[1]NUM8.2'!$H$3:$S$175,3,FALSE),0)</f>
        <v>1</v>
      </c>
      <c r="G19" s="91">
        <f>IFERROR(VLOOKUP($B19,'[1]NUM8.2'!$H$3:$S$175,4,FALSE),0)</f>
        <v>0</v>
      </c>
      <c r="H19" s="91">
        <f>IFERROR(VLOOKUP($B19,'[1]NUM8.2'!$H$3:$S$175,5,FALSE),0)</f>
        <v>0</v>
      </c>
      <c r="I19" s="91">
        <f>IFERROR(VLOOKUP($B19,'[1]NUM8.2'!$H$3:$S$175,6,FALSE),0)</f>
        <v>0</v>
      </c>
      <c r="J19" s="91">
        <f>IFERROR(VLOOKUP($B19,'[1]NUM8.2'!$H$3:$S$175,7,FALSE),0)</f>
        <v>7</v>
      </c>
      <c r="K19" s="91">
        <f>IFERROR(VLOOKUP($B19,'[1]NUM8.2'!$H$3:$S$175,8,FALSE),0)</f>
        <v>0</v>
      </c>
      <c r="L19" s="91">
        <f>IFERROR(VLOOKUP($B19,'[1]NUM8.2'!$H$3:$S$175,9,FALSE),0)</f>
        <v>1</v>
      </c>
      <c r="M19" s="91">
        <f>IFERROR(VLOOKUP($B19,'[1]NUM8.2'!$H$3:$S$175,10,FALSE),0)</f>
        <v>11</v>
      </c>
      <c r="N19" s="91">
        <f>IFERROR(VLOOKUP($B19,'[1]NUM8.2'!$H$3:$S$175,11,FALSE),0)</f>
        <v>12</v>
      </c>
      <c r="O19" s="82"/>
      <c r="P19" s="81"/>
      <c r="Q19" s="5">
        <f t="shared" si="0"/>
        <v>33</v>
      </c>
      <c r="R19" s="3"/>
      <c r="S19" s="5">
        <f>IFERROR(VLOOKUP($B19,'[2]DEN8.2'!$H$3:$J$159,2,FALSE),0)</f>
        <v>18</v>
      </c>
      <c r="T19" s="43">
        <f t="shared" ref="T19" si="7">+S19+(Z19+AA19+AB19+AC19)-(AM19+AN19+AO19+AP19)</f>
        <v>19</v>
      </c>
      <c r="U19" s="5">
        <f>IFERROR(VLOOKUP($B19,'[1]DEN8.2'!$H$3:$J$175,2,FALSE),0)</f>
        <v>25</v>
      </c>
      <c r="V19" s="54">
        <f t="shared" si="6"/>
        <v>26</v>
      </c>
      <c r="W19" s="54">
        <f t="shared" si="3"/>
        <v>26</v>
      </c>
      <c r="X19" s="13"/>
      <c r="Y19" s="4"/>
      <c r="Z19" s="91">
        <f>IFERROR(VLOOKUP($B19,'[1]ACT DEN8.2'!$H$3:$S$162,2,FALSE),0)</f>
        <v>0</v>
      </c>
      <c r="AA19" s="91">
        <f>IFERROR(VLOOKUP($B19,'[1]ACT DEN8.2'!$H$3:$S$162,3,FALSE),0)</f>
        <v>1</v>
      </c>
      <c r="AB19" s="91">
        <f>IFERROR(VLOOKUP($B19,'[1]ACT DEN8.2'!$H$3:$S$162,4,FALSE),0)</f>
        <v>0</v>
      </c>
      <c r="AC19" s="91">
        <f>IFERROR(VLOOKUP($B19,'[1]ACT DEN8.2'!$H$3:$S$162,5,FALSE),0)</f>
        <v>0</v>
      </c>
      <c r="AD19" s="91">
        <f>IFERROR(VLOOKUP($B19,'[1]ACT DEN8.2'!$H$3:$S$162,6,FALSE),0)</f>
        <v>0</v>
      </c>
      <c r="AE19" s="91">
        <f>IFERROR(VLOOKUP($B19,'[1]ACT DEN8.2'!$H$3:$S$162,7,FALSE),0)</f>
        <v>0</v>
      </c>
      <c r="AF19" s="91">
        <f>IFERROR(VLOOKUP($B19,'[1]ACT DEN8.2'!$H$3:$S$162,8,FALSE),0)</f>
        <v>1</v>
      </c>
      <c r="AG19" s="91">
        <f>IFERROR(VLOOKUP($B19,'[1]ACT DEN8.2'!$H$3:$S$162,9,FALSE),0)</f>
        <v>0</v>
      </c>
      <c r="AH19" s="91">
        <f>IFERROR(VLOOKUP($B19,'[1]ACT DEN8.2'!$H$3:$S$162,10,FALSE),0)</f>
        <v>0</v>
      </c>
      <c r="AI19" s="91">
        <f>IFERROR(VLOOKUP($B19,'[1]ACT DEN8.2'!$H$3:$S$162,11,FALSE),0)</f>
        <v>0</v>
      </c>
      <c r="AJ19" s="82"/>
      <c r="AK19" s="2"/>
      <c r="AL19" s="5">
        <f t="shared" si="4"/>
        <v>2</v>
      </c>
      <c r="AM19" s="91">
        <f>IFERROR(VLOOKUP($B19,'[1]ACT DEN8.2'!$AB$3:$AM$135,2,FALSE),0)</f>
        <v>0</v>
      </c>
      <c r="AN19" s="91">
        <f>IFERROR(VLOOKUP($B19,'[1]ACT DEN8.2'!$AB$3:$AM$135,3,FALSE),0)</f>
        <v>0</v>
      </c>
      <c r="AO19" s="91">
        <f>IFERROR(VLOOKUP($B19,'[1]ACT DEN8.2'!$AB$3:$AM$135,4,FALSE),0)</f>
        <v>0</v>
      </c>
      <c r="AP19" s="91">
        <f>IFERROR(VLOOKUP($B19,'[1]ACT DEN8.2'!$AB$3:$AM$135,5,FALSE),0)</f>
        <v>0</v>
      </c>
      <c r="AQ19" s="91">
        <f>IFERROR(VLOOKUP($B19,'[1]ACT DEN8.2'!$AB$3:$AM$135,6,FALSE),0)</f>
        <v>0</v>
      </c>
      <c r="AR19" s="91">
        <f>IFERROR(VLOOKUP($B19,'[1]ACT DEN8.2'!$AB$3:$AM$135,7,FALSE),0)</f>
        <v>0</v>
      </c>
      <c r="AS19" s="91">
        <f>IFERROR(VLOOKUP($B19,'[1]ACT DEN8.2'!$AB$3:$AM$135,8,FALSE),0)</f>
        <v>0</v>
      </c>
      <c r="AT19" s="91">
        <f>IFERROR(VLOOKUP($B19,'[1]ACT DEN8.2'!$AB$3:$AM$135,9,FALSE),0)</f>
        <v>0</v>
      </c>
      <c r="AU19" s="91">
        <f>IFERROR(VLOOKUP($B19,'[1]ACT DEN8.2'!$AB$3:$AM$135,10,FALSE),0)</f>
        <v>0</v>
      </c>
      <c r="AV19" s="91">
        <f>IFERROR(VLOOKUP($B19,'[1]ACT DEN8.2'!$AB$3:$AM$135,11,FALSE),0)</f>
        <v>0</v>
      </c>
      <c r="AW19" s="81"/>
      <c r="AX19" s="81"/>
      <c r="AY19" s="5">
        <f t="shared" si="5"/>
        <v>0</v>
      </c>
    </row>
    <row r="20" spans="1:51" s="58" customFormat="1" ht="15" thickBot="1" x14ac:dyDescent="0.25">
      <c r="A20" s="1" t="s">
        <v>52</v>
      </c>
      <c r="B20" s="165" t="s">
        <v>47</v>
      </c>
      <c r="C20" s="56"/>
      <c r="D20" s="56"/>
      <c r="E20" s="91">
        <f>IFERROR(VLOOKUP($B20,'[1]NUM8.2'!$H$3:$S$175,2,FALSE),0)</f>
        <v>0</v>
      </c>
      <c r="F20" s="91">
        <f>IFERROR(VLOOKUP($B20,'[1]NUM8.2'!$H$3:$S$175,3,FALSE),0)</f>
        <v>0</v>
      </c>
      <c r="G20" s="91">
        <f>IFERROR(VLOOKUP($B20,'[1]NUM8.2'!$H$3:$S$175,4,FALSE),0)</f>
        <v>1</v>
      </c>
      <c r="H20" s="91">
        <f>IFERROR(VLOOKUP($B20,'[1]NUM8.2'!$H$3:$S$175,5,FALSE),0)</f>
        <v>3</v>
      </c>
      <c r="I20" s="91">
        <f>IFERROR(VLOOKUP($B20,'[1]NUM8.2'!$H$3:$S$175,6,FALSE),0)</f>
        <v>2</v>
      </c>
      <c r="J20" s="91">
        <f>IFERROR(VLOOKUP($B20,'[1]NUM8.2'!$H$3:$S$175,7,FALSE),0)</f>
        <v>10</v>
      </c>
      <c r="K20" s="91">
        <f>IFERROR(VLOOKUP($B20,'[1]NUM8.2'!$H$3:$S$175,8,FALSE),0)</f>
        <v>3</v>
      </c>
      <c r="L20" s="91">
        <f>IFERROR(VLOOKUP($B20,'[1]NUM8.2'!$H$3:$S$175,9,FALSE),0)</f>
        <v>8</v>
      </c>
      <c r="M20" s="91">
        <f>IFERROR(VLOOKUP($B20,'[1]NUM8.2'!$H$3:$S$175,10,FALSE),0)</f>
        <v>0</v>
      </c>
      <c r="N20" s="91">
        <f>IFERROR(VLOOKUP($B20,'[1]NUM8.2'!$H$3:$S$175,11,FALSE),0)</f>
        <v>1</v>
      </c>
      <c r="O20" s="82"/>
      <c r="P20" s="81"/>
      <c r="Q20" s="5">
        <f t="shared" si="0"/>
        <v>28</v>
      </c>
      <c r="R20" s="3"/>
      <c r="S20" s="5">
        <f>IFERROR(VLOOKUP($B20,'[2]DEN8.2'!$H$3:$J$159,2,FALSE),0)</f>
        <v>31</v>
      </c>
      <c r="T20" s="43">
        <f>+S20+(Z20+AA20+AB20+AC20)-(AM20+AN20+AO20+AP20)</f>
        <v>32</v>
      </c>
      <c r="U20" s="5">
        <f>IFERROR(VLOOKUP($B20,'[1]DEN8.2'!$H$3:$J$175,2,FALSE),0)</f>
        <v>32</v>
      </c>
      <c r="V20" s="54">
        <f t="shared" si="6"/>
        <v>32</v>
      </c>
      <c r="W20" s="54">
        <f t="shared" si="3"/>
        <v>35</v>
      </c>
      <c r="X20" s="13"/>
      <c r="Y20" s="4"/>
      <c r="Z20" s="91">
        <f>IFERROR(VLOOKUP($B20,'[1]ACT DEN8.2'!$H$3:$S$162,2,FALSE),0)</f>
        <v>0</v>
      </c>
      <c r="AA20" s="91">
        <f>IFERROR(VLOOKUP($B20,'[1]ACT DEN8.2'!$H$3:$S$162,3,FALSE),0)</f>
        <v>1</v>
      </c>
      <c r="AB20" s="91">
        <f>IFERROR(VLOOKUP($B20,'[1]ACT DEN8.2'!$H$3:$S$162,4,FALSE),0)</f>
        <v>0</v>
      </c>
      <c r="AC20" s="91">
        <f>IFERROR(VLOOKUP($B20,'[1]ACT DEN8.2'!$H$3:$S$162,5,FALSE),0)</f>
        <v>0</v>
      </c>
      <c r="AD20" s="91">
        <f>IFERROR(VLOOKUP($B20,'[1]ACT DEN8.2'!$H$3:$S$162,6,FALSE),0)</f>
        <v>0</v>
      </c>
      <c r="AE20" s="91">
        <f>IFERROR(VLOOKUP($B20,'[1]ACT DEN8.2'!$H$3:$S$162,7,FALSE),0)</f>
        <v>2</v>
      </c>
      <c r="AF20" s="91">
        <f>IFERROR(VLOOKUP($B20,'[1]ACT DEN8.2'!$H$3:$S$162,8,FALSE),0)</f>
        <v>0</v>
      </c>
      <c r="AG20" s="91">
        <f>IFERROR(VLOOKUP($B20,'[1]ACT DEN8.2'!$H$3:$S$162,9,FALSE),0)</f>
        <v>1</v>
      </c>
      <c r="AH20" s="91">
        <f>IFERROR(VLOOKUP($B20,'[1]ACT DEN8.2'!$H$3:$S$162,10,FALSE),0)</f>
        <v>2</v>
      </c>
      <c r="AI20" s="91">
        <f>IFERROR(VLOOKUP($B20,'[1]ACT DEN8.2'!$H$3:$S$162,11,FALSE),0)</f>
        <v>0</v>
      </c>
      <c r="AJ20" s="82"/>
      <c r="AK20" s="2"/>
      <c r="AL20" s="5">
        <f t="shared" si="4"/>
        <v>6</v>
      </c>
      <c r="AM20" s="91">
        <f>IFERROR(VLOOKUP($B20,'[1]ACT DEN8.2'!$AB$3:$AM$135,2,FALSE),0)</f>
        <v>0</v>
      </c>
      <c r="AN20" s="91">
        <f>IFERROR(VLOOKUP($B20,'[1]ACT DEN8.2'!$AB$3:$AM$135,3,FALSE),0)</f>
        <v>0</v>
      </c>
      <c r="AO20" s="91">
        <f>IFERROR(VLOOKUP($B20,'[1]ACT DEN8.2'!$AB$3:$AM$135,4,FALSE),0)</f>
        <v>0</v>
      </c>
      <c r="AP20" s="91">
        <f>IFERROR(VLOOKUP($B20,'[1]ACT DEN8.2'!$AB$3:$AM$135,5,FALSE),0)</f>
        <v>0</v>
      </c>
      <c r="AQ20" s="91">
        <f>IFERROR(VLOOKUP($B20,'[1]ACT DEN8.2'!$AB$3:$AM$135,6,FALSE),0)</f>
        <v>0</v>
      </c>
      <c r="AR20" s="91">
        <f>IFERROR(VLOOKUP($B20,'[1]ACT DEN8.2'!$AB$3:$AM$135,7,FALSE),0)</f>
        <v>0</v>
      </c>
      <c r="AS20" s="91">
        <f>IFERROR(VLOOKUP($B20,'[1]ACT DEN8.2'!$AB$3:$AM$135,8,FALSE),0)</f>
        <v>0</v>
      </c>
      <c r="AT20" s="91">
        <f>IFERROR(VLOOKUP($B20,'[1]ACT DEN8.2'!$AB$3:$AM$135,9,FALSE),0)</f>
        <v>0</v>
      </c>
      <c r="AU20" s="91">
        <f>IFERROR(VLOOKUP($B20,'[1]ACT DEN8.2'!$AB$3:$AM$135,10,FALSE),0)</f>
        <v>0</v>
      </c>
      <c r="AV20" s="91">
        <f>IFERROR(VLOOKUP($B20,'[1]ACT DEN8.2'!$AB$3:$AM$135,11,FALSE),0)</f>
        <v>0</v>
      </c>
      <c r="AW20" s="81"/>
      <c r="AX20" s="81"/>
      <c r="AY20" s="5">
        <f t="shared" si="5"/>
        <v>0</v>
      </c>
    </row>
    <row r="21" spans="1:51" s="58" customFormat="1" ht="15" thickBot="1" x14ac:dyDescent="0.25">
      <c r="A21" s="1" t="s">
        <v>52</v>
      </c>
      <c r="B21" s="165" t="s">
        <v>48</v>
      </c>
      <c r="C21" s="60"/>
      <c r="D21" s="56"/>
      <c r="E21" s="91">
        <f>IFERROR(VLOOKUP($B21,'[1]NUM8.2'!$H$3:$S$175,2,FALSE),0)</f>
        <v>0</v>
      </c>
      <c r="F21" s="91">
        <f>IFERROR(VLOOKUP($B21,'[1]NUM8.2'!$H$3:$S$175,3,FALSE),0)</f>
        <v>0</v>
      </c>
      <c r="G21" s="91">
        <f>IFERROR(VLOOKUP($B21,'[1]NUM8.2'!$H$3:$S$175,4,FALSE),0)</f>
        <v>0</v>
      </c>
      <c r="H21" s="91">
        <f>IFERROR(VLOOKUP($B21,'[1]NUM8.2'!$H$3:$S$175,5,FALSE),0)</f>
        <v>11</v>
      </c>
      <c r="I21" s="91">
        <f>IFERROR(VLOOKUP($B21,'[1]NUM8.2'!$H$3:$S$175,6,FALSE),0)</f>
        <v>0</v>
      </c>
      <c r="J21" s="91">
        <f>IFERROR(VLOOKUP($B21,'[1]NUM8.2'!$H$3:$S$175,7,FALSE),0)</f>
        <v>6</v>
      </c>
      <c r="K21" s="91">
        <f>IFERROR(VLOOKUP($B21,'[1]NUM8.2'!$H$3:$S$175,8,FALSE),0)</f>
        <v>0</v>
      </c>
      <c r="L21" s="91">
        <f>IFERROR(VLOOKUP($B21,'[1]NUM8.2'!$H$3:$S$175,9,FALSE),0)</f>
        <v>0</v>
      </c>
      <c r="M21" s="91">
        <f>IFERROR(VLOOKUP($B21,'[1]NUM8.2'!$H$3:$S$175,10,FALSE),0)</f>
        <v>2</v>
      </c>
      <c r="N21" s="91">
        <f>IFERROR(VLOOKUP($B21,'[1]NUM8.2'!$H$3:$S$175,11,FALSE),0)</f>
        <v>0</v>
      </c>
      <c r="O21" s="82"/>
      <c r="P21" s="81"/>
      <c r="Q21" s="5">
        <f t="shared" si="0"/>
        <v>19</v>
      </c>
      <c r="R21" s="3"/>
      <c r="S21" s="5">
        <f>IFERROR(VLOOKUP($B21,'[2]DEN8.2'!$H$3:$J$159,2,FALSE),0)</f>
        <v>32</v>
      </c>
      <c r="T21" s="43">
        <f>+S21+(Z21+AA21+AB21+AC21)-(AM21+AN21+AO21+AP21)</f>
        <v>32</v>
      </c>
      <c r="U21" s="5">
        <f>IFERROR(VLOOKUP($B21,'[1]DEN8.2'!$H$3:$J$175,2,FALSE),0)</f>
        <v>41</v>
      </c>
      <c r="V21" s="54">
        <f t="shared" si="6"/>
        <v>42</v>
      </c>
      <c r="W21" s="54">
        <f t="shared" si="3"/>
        <v>44</v>
      </c>
      <c r="X21" s="13"/>
      <c r="Y21" s="4"/>
      <c r="Z21" s="91">
        <f>IFERROR(VLOOKUP($B21,'[1]ACT DEN8.2'!$H$3:$S$162,2,FALSE),0)</f>
        <v>0</v>
      </c>
      <c r="AA21" s="91">
        <f>IFERROR(VLOOKUP($B21,'[1]ACT DEN8.2'!$H$3:$S$162,3,FALSE),0)</f>
        <v>0</v>
      </c>
      <c r="AB21" s="91">
        <f>IFERROR(VLOOKUP($B21,'[1]ACT DEN8.2'!$H$3:$S$162,4,FALSE),0)</f>
        <v>0</v>
      </c>
      <c r="AC21" s="91">
        <f>IFERROR(VLOOKUP($B21,'[1]ACT DEN8.2'!$H$3:$S$162,5,FALSE),0)</f>
        <v>0</v>
      </c>
      <c r="AD21" s="91">
        <f>IFERROR(VLOOKUP($B21,'[1]ACT DEN8.2'!$H$3:$S$162,6,FALSE),0)</f>
        <v>0</v>
      </c>
      <c r="AE21" s="91">
        <f>IFERROR(VLOOKUP($B21,'[1]ACT DEN8.2'!$H$3:$S$162,7,FALSE),0)</f>
        <v>0</v>
      </c>
      <c r="AF21" s="91">
        <f>IFERROR(VLOOKUP($B21,'[1]ACT DEN8.2'!$H$3:$S$162,8,FALSE),0)</f>
        <v>1</v>
      </c>
      <c r="AG21" s="91">
        <f>IFERROR(VLOOKUP($B21,'[1]ACT DEN8.2'!$H$3:$S$162,9,FALSE),0)</f>
        <v>2</v>
      </c>
      <c r="AH21" s="91">
        <f>IFERROR(VLOOKUP($B21,'[1]ACT DEN8.2'!$H$3:$S$162,10,FALSE),0)</f>
        <v>0</v>
      </c>
      <c r="AI21" s="91">
        <f>IFERROR(VLOOKUP($B21,'[1]ACT DEN8.2'!$H$3:$S$162,11,FALSE),0)</f>
        <v>0</v>
      </c>
      <c r="AJ21" s="82"/>
      <c r="AK21" s="2"/>
      <c r="AL21" s="5">
        <f t="shared" si="4"/>
        <v>3</v>
      </c>
      <c r="AM21" s="91">
        <f>IFERROR(VLOOKUP($B21,'[1]ACT DEN8.2'!$AB$3:$AM$135,2,FALSE),0)</f>
        <v>0</v>
      </c>
      <c r="AN21" s="91">
        <f>IFERROR(VLOOKUP($B21,'[1]ACT DEN8.2'!$AB$3:$AM$135,3,FALSE),0)</f>
        <v>0</v>
      </c>
      <c r="AO21" s="91">
        <f>IFERROR(VLOOKUP($B21,'[1]ACT DEN8.2'!$AB$3:$AM$135,4,FALSE),0)</f>
        <v>0</v>
      </c>
      <c r="AP21" s="91">
        <f>IFERROR(VLOOKUP($B21,'[1]ACT DEN8.2'!$AB$3:$AM$135,5,FALSE),0)</f>
        <v>0</v>
      </c>
      <c r="AQ21" s="91">
        <f>IFERROR(VLOOKUP($B21,'[1]ACT DEN8.2'!$AB$3:$AM$135,6,FALSE),0)</f>
        <v>0</v>
      </c>
      <c r="AR21" s="91">
        <f>IFERROR(VLOOKUP($B21,'[1]ACT DEN8.2'!$AB$3:$AM$135,7,FALSE),0)</f>
        <v>0</v>
      </c>
      <c r="AS21" s="91">
        <f>IFERROR(VLOOKUP($B21,'[1]ACT DEN8.2'!$AB$3:$AM$135,8,FALSE),0)</f>
        <v>0</v>
      </c>
      <c r="AT21" s="91">
        <f>IFERROR(VLOOKUP($B21,'[1]ACT DEN8.2'!$AB$3:$AM$135,9,FALSE),0)</f>
        <v>0</v>
      </c>
      <c r="AU21" s="91">
        <f>IFERROR(VLOOKUP($B21,'[1]ACT DEN8.2'!$AB$3:$AM$135,10,FALSE),0)</f>
        <v>0</v>
      </c>
      <c r="AV21" s="91">
        <f>IFERROR(VLOOKUP($B21,'[1]ACT DEN8.2'!$AB$3:$AM$135,11,FALSE),0)</f>
        <v>0</v>
      </c>
      <c r="AW21" s="81"/>
      <c r="AX21" s="81"/>
      <c r="AY21" s="5">
        <f t="shared" si="5"/>
        <v>0</v>
      </c>
    </row>
    <row r="22" spans="1:51" s="58" customFormat="1" ht="15" thickBot="1" x14ac:dyDescent="0.25">
      <c r="A22" s="1" t="s">
        <v>52</v>
      </c>
      <c r="B22" s="165" t="s">
        <v>49</v>
      </c>
      <c r="C22" s="56"/>
      <c r="D22" s="56"/>
      <c r="E22" s="91">
        <f>IFERROR(VLOOKUP($B22,'[1]NUM8.2'!$H$3:$S$175,2,FALSE),0)</f>
        <v>9</v>
      </c>
      <c r="F22" s="91">
        <f>IFERROR(VLOOKUP($B22,'[1]NUM8.2'!$H$3:$S$175,3,FALSE),0)</f>
        <v>6</v>
      </c>
      <c r="G22" s="91">
        <f>IFERROR(VLOOKUP($B22,'[1]NUM8.2'!$H$3:$S$175,4,FALSE),0)</f>
        <v>33</v>
      </c>
      <c r="H22" s="91">
        <f>IFERROR(VLOOKUP($B22,'[1]NUM8.2'!$H$3:$S$175,5,FALSE),0)</f>
        <v>27</v>
      </c>
      <c r="I22" s="91">
        <f>IFERROR(VLOOKUP($B22,'[1]NUM8.2'!$H$3:$S$175,6,FALSE),0)</f>
        <v>8</v>
      </c>
      <c r="J22" s="91">
        <f>IFERROR(VLOOKUP($B22,'[1]NUM8.2'!$H$3:$S$175,7,FALSE),0)</f>
        <v>6</v>
      </c>
      <c r="K22" s="91">
        <f>IFERROR(VLOOKUP($B22,'[1]NUM8.2'!$H$3:$S$175,8,FALSE),0)</f>
        <v>4</v>
      </c>
      <c r="L22" s="91">
        <f>IFERROR(VLOOKUP($B22,'[1]NUM8.2'!$H$3:$S$175,9,FALSE),0)</f>
        <v>2</v>
      </c>
      <c r="M22" s="91">
        <f>IFERROR(VLOOKUP($B22,'[1]NUM8.2'!$H$3:$S$175,10,FALSE),0)</f>
        <v>15</v>
      </c>
      <c r="N22" s="91">
        <f>IFERROR(VLOOKUP($B22,'[1]NUM8.2'!$H$3:$S$175,11,FALSE),0)</f>
        <v>1</v>
      </c>
      <c r="O22" s="82"/>
      <c r="P22" s="81"/>
      <c r="Q22" s="5">
        <f t="shared" si="0"/>
        <v>111</v>
      </c>
      <c r="R22" s="3"/>
      <c r="S22" s="5">
        <f>IFERROR(VLOOKUP($B22,'[2]DEN8.2'!$H$3:$J$159,2,FALSE),0)</f>
        <v>115</v>
      </c>
      <c r="T22" s="43">
        <f>+S22+(Z22+AA22+AB22+AC22)-(AM22+AN22+AO22+AP22)</f>
        <v>124</v>
      </c>
      <c r="U22" s="5">
        <f>IFERROR(VLOOKUP($B22,'[1]DEN8.2'!$H$3:$J$175,2,FALSE),0)</f>
        <v>122</v>
      </c>
      <c r="V22" s="54">
        <f t="shared" si="6"/>
        <v>122</v>
      </c>
      <c r="W22" s="54">
        <f t="shared" si="3"/>
        <v>128</v>
      </c>
      <c r="X22" s="13"/>
      <c r="Y22" s="4"/>
      <c r="Z22" s="91">
        <f>IFERROR(VLOOKUP($B22,'[1]ACT DEN8.2'!$H$3:$S$162,2,FALSE),0)</f>
        <v>3</v>
      </c>
      <c r="AA22" s="91">
        <f>IFERROR(VLOOKUP($B22,'[1]ACT DEN8.2'!$H$3:$S$162,3,FALSE),0)</f>
        <v>0</v>
      </c>
      <c r="AB22" s="91">
        <f>IFERROR(VLOOKUP($B22,'[1]ACT DEN8.2'!$H$3:$S$162,4,FALSE),0)</f>
        <v>3</v>
      </c>
      <c r="AC22" s="91">
        <f>IFERROR(VLOOKUP($B22,'[1]ACT DEN8.2'!$H$3:$S$162,5,FALSE),0)</f>
        <v>3</v>
      </c>
      <c r="AD22" s="91">
        <f>IFERROR(VLOOKUP($B22,'[1]ACT DEN8.2'!$H$3:$S$162,6,FALSE),0)</f>
        <v>3</v>
      </c>
      <c r="AE22" s="91">
        <f>IFERROR(VLOOKUP($B22,'[1]ACT DEN8.2'!$H$3:$S$162,7,FALSE),0)</f>
        <v>0</v>
      </c>
      <c r="AF22" s="91">
        <f>IFERROR(VLOOKUP($B22,'[1]ACT DEN8.2'!$H$3:$S$162,8,FALSE),0)</f>
        <v>0</v>
      </c>
      <c r="AG22" s="91">
        <f>IFERROR(VLOOKUP($B22,'[1]ACT DEN8.2'!$H$3:$S$162,9,FALSE),0)</f>
        <v>1</v>
      </c>
      <c r="AH22" s="91">
        <f>IFERROR(VLOOKUP($B22,'[1]ACT DEN8.2'!$H$3:$S$162,10,FALSE),0)</f>
        <v>1</v>
      </c>
      <c r="AI22" s="91">
        <f>IFERROR(VLOOKUP($B22,'[1]ACT DEN8.2'!$H$3:$S$162,11,FALSE),0)</f>
        <v>4</v>
      </c>
      <c r="AJ22" s="82"/>
      <c r="AK22" s="2"/>
      <c r="AL22" s="5">
        <f t="shared" si="4"/>
        <v>18</v>
      </c>
      <c r="AM22" s="91">
        <f>IFERROR(VLOOKUP($B22,'[1]ACT DEN8.2'!$AB$3:$AM$135,2,FALSE),0)</f>
        <v>0</v>
      </c>
      <c r="AN22" s="91">
        <f>IFERROR(VLOOKUP($B22,'[1]ACT DEN8.2'!$AB$3:$AM$135,3,FALSE),0)</f>
        <v>0</v>
      </c>
      <c r="AO22" s="91">
        <f>IFERROR(VLOOKUP($B22,'[1]ACT DEN8.2'!$AB$3:$AM$135,4,FALSE),0)</f>
        <v>0</v>
      </c>
      <c r="AP22" s="91">
        <f>IFERROR(VLOOKUP($B22,'[1]ACT DEN8.2'!$AB$3:$AM$135,5,FALSE),0)</f>
        <v>0</v>
      </c>
      <c r="AQ22" s="91">
        <f>IFERROR(VLOOKUP($B22,'[1]ACT DEN8.2'!$AB$3:$AM$135,6,FALSE),0)</f>
        <v>0</v>
      </c>
      <c r="AR22" s="91">
        <f>IFERROR(VLOOKUP($B22,'[1]ACT DEN8.2'!$AB$3:$AM$135,7,FALSE),0)</f>
        <v>0</v>
      </c>
      <c r="AS22" s="91">
        <f>IFERROR(VLOOKUP($B22,'[1]ACT DEN8.2'!$AB$3:$AM$135,8,FALSE),0)</f>
        <v>0</v>
      </c>
      <c r="AT22" s="91">
        <f>IFERROR(VLOOKUP($B22,'[1]ACT DEN8.2'!$AB$3:$AM$135,9,FALSE),0)</f>
        <v>0</v>
      </c>
      <c r="AU22" s="91">
        <f>IFERROR(VLOOKUP($B22,'[1]ACT DEN8.2'!$AB$3:$AM$135,10,FALSE),0)</f>
        <v>0</v>
      </c>
      <c r="AV22" s="91">
        <f>IFERROR(VLOOKUP($B22,'[1]ACT DEN8.2'!$AB$3:$AM$135,11,FALSE),0)</f>
        <v>0</v>
      </c>
      <c r="AW22" s="81"/>
      <c r="AX22" s="81"/>
      <c r="AY22" s="5">
        <f t="shared" si="5"/>
        <v>0</v>
      </c>
    </row>
    <row r="23" spans="1:51" s="58" customFormat="1" ht="15" thickBot="1" x14ac:dyDescent="0.25">
      <c r="A23" s="1" t="s">
        <v>52</v>
      </c>
      <c r="B23" s="165" t="s">
        <v>50</v>
      </c>
      <c r="C23" s="56"/>
      <c r="D23" s="56"/>
      <c r="E23" s="91">
        <f>IFERROR(VLOOKUP($B23,'[1]NUM8.2'!$H$3:$S$175,2,FALSE),0)</f>
        <v>3</v>
      </c>
      <c r="F23" s="91">
        <f>IFERROR(VLOOKUP($B23,'[1]NUM8.2'!$H$3:$S$175,3,FALSE),0)</f>
        <v>3</v>
      </c>
      <c r="G23" s="91">
        <f>IFERROR(VLOOKUP($B23,'[1]NUM8.2'!$H$3:$S$175,4,FALSE),0)</f>
        <v>7</v>
      </c>
      <c r="H23" s="91">
        <f>IFERROR(VLOOKUP($B23,'[1]NUM8.2'!$H$3:$S$175,5,FALSE),0)</f>
        <v>4</v>
      </c>
      <c r="I23" s="91">
        <f>IFERROR(VLOOKUP($B23,'[1]NUM8.2'!$H$3:$S$175,6,FALSE),0)</f>
        <v>6</v>
      </c>
      <c r="J23" s="91">
        <f>IFERROR(VLOOKUP($B23,'[1]NUM8.2'!$H$3:$S$175,7,FALSE),0)</f>
        <v>8</v>
      </c>
      <c r="K23" s="91">
        <f>IFERROR(VLOOKUP($B23,'[1]NUM8.2'!$H$3:$S$175,8,FALSE),0)</f>
        <v>0</v>
      </c>
      <c r="L23" s="91">
        <f>IFERROR(VLOOKUP($B23,'[1]NUM8.2'!$H$3:$S$175,9,FALSE),0)</f>
        <v>4</v>
      </c>
      <c r="M23" s="91">
        <f>IFERROR(VLOOKUP($B23,'[1]NUM8.2'!$H$3:$S$175,10,FALSE),0)</f>
        <v>0</v>
      </c>
      <c r="N23" s="91">
        <f>IFERROR(VLOOKUP($B23,'[1]NUM8.2'!$H$3:$S$175,11,FALSE),0)</f>
        <v>0</v>
      </c>
      <c r="O23" s="82"/>
      <c r="P23" s="81"/>
      <c r="Q23" s="5">
        <f t="shared" si="0"/>
        <v>35</v>
      </c>
      <c r="R23" s="3"/>
      <c r="S23" s="5">
        <f>IFERROR(VLOOKUP($B23,'[2]DEN8.2'!$H$3:$J$159,2,FALSE),0)</f>
        <v>89</v>
      </c>
      <c r="T23" s="43">
        <f>+S23+(Z23+AA23+AB23+AC23)-(AM23+AN23+AO23+AP23)</f>
        <v>92</v>
      </c>
      <c r="U23" s="5">
        <f>IFERROR(VLOOKUP($B23,'[1]DEN8.2'!$H$3:$J$175,2,FALSE),0)</f>
        <v>84</v>
      </c>
      <c r="V23" s="54">
        <f t="shared" si="6"/>
        <v>84</v>
      </c>
      <c r="W23" s="54">
        <f t="shared" si="3"/>
        <v>84</v>
      </c>
      <c r="X23" s="13"/>
      <c r="Y23" s="4"/>
      <c r="Z23" s="91">
        <f>IFERROR(VLOOKUP($B23,'[1]ACT DEN8.2'!$H$3:$S$162,2,FALSE),0)</f>
        <v>3</v>
      </c>
      <c r="AA23" s="91">
        <f>IFERROR(VLOOKUP($B23,'[1]ACT DEN8.2'!$H$3:$S$162,3,FALSE),0)</f>
        <v>0</v>
      </c>
      <c r="AB23" s="91">
        <f>IFERROR(VLOOKUP($B23,'[1]ACT DEN8.2'!$H$3:$S$162,4,FALSE),0)</f>
        <v>0</v>
      </c>
      <c r="AC23" s="91">
        <f>IFERROR(VLOOKUP($B23,'[1]ACT DEN8.2'!$H$3:$S$162,5,FALSE),0)</f>
        <v>1</v>
      </c>
      <c r="AD23" s="91">
        <f>IFERROR(VLOOKUP($B23,'[1]ACT DEN8.2'!$H$3:$S$162,6,FALSE),0)</f>
        <v>0</v>
      </c>
      <c r="AE23" s="91">
        <f>IFERROR(VLOOKUP($B23,'[1]ACT DEN8.2'!$H$3:$S$162,7,FALSE),0)</f>
        <v>0</v>
      </c>
      <c r="AF23" s="91">
        <f>IFERROR(VLOOKUP($B23,'[1]ACT DEN8.2'!$H$3:$S$162,8,FALSE),0)</f>
        <v>0</v>
      </c>
      <c r="AG23" s="91">
        <f>IFERROR(VLOOKUP($B23,'[1]ACT DEN8.2'!$H$3:$S$162,9,FALSE),0)</f>
        <v>0</v>
      </c>
      <c r="AH23" s="91">
        <f>IFERROR(VLOOKUP($B23,'[1]ACT DEN8.2'!$H$3:$S$162,10,FALSE),0)</f>
        <v>0</v>
      </c>
      <c r="AI23" s="91">
        <f>IFERROR(VLOOKUP($B23,'[1]ACT DEN8.2'!$H$3:$S$162,11,FALSE),0)</f>
        <v>0</v>
      </c>
      <c r="AJ23" s="82"/>
      <c r="AK23" s="2"/>
      <c r="AL23" s="5">
        <f t="shared" si="4"/>
        <v>4</v>
      </c>
      <c r="AM23" s="91">
        <f>IFERROR(VLOOKUP($B23,'[1]ACT DEN8.2'!$AB$3:$AM$135,2,FALSE),0)</f>
        <v>1</v>
      </c>
      <c r="AN23" s="91">
        <f>IFERROR(VLOOKUP($B23,'[1]ACT DEN8.2'!$AB$3:$AM$135,3,FALSE),0)</f>
        <v>0</v>
      </c>
      <c r="AO23" s="91">
        <f>IFERROR(VLOOKUP($B23,'[1]ACT DEN8.2'!$AB$3:$AM$135,4,FALSE),0)</f>
        <v>0</v>
      </c>
      <c r="AP23" s="91">
        <f>IFERROR(VLOOKUP($B23,'[1]ACT DEN8.2'!$AB$3:$AM$135,5,FALSE),0)</f>
        <v>0</v>
      </c>
      <c r="AQ23" s="91">
        <f>IFERROR(VLOOKUP($B23,'[1]ACT DEN8.2'!$AB$3:$AM$135,6,FALSE),0)</f>
        <v>0</v>
      </c>
      <c r="AR23" s="91">
        <f>IFERROR(VLOOKUP($B23,'[1]ACT DEN8.2'!$AB$3:$AM$135,7,FALSE),0)</f>
        <v>3</v>
      </c>
      <c r="AS23" s="91">
        <f>IFERROR(VLOOKUP($B23,'[1]ACT DEN8.2'!$AB$3:$AM$135,8,FALSE),0)</f>
        <v>0</v>
      </c>
      <c r="AT23" s="91">
        <f>IFERROR(VLOOKUP($B23,'[1]ACT DEN8.2'!$AB$3:$AM$135,9,FALSE),0)</f>
        <v>0</v>
      </c>
      <c r="AU23" s="91">
        <f>IFERROR(VLOOKUP($B23,'[1]ACT DEN8.2'!$AB$3:$AM$135,10,FALSE),0)</f>
        <v>0</v>
      </c>
      <c r="AV23" s="91">
        <f>IFERROR(VLOOKUP($B23,'[1]ACT DEN8.2'!$AB$3:$AM$135,11,FALSE),0)</f>
        <v>0</v>
      </c>
      <c r="AW23" s="81"/>
      <c r="AX23" s="81"/>
      <c r="AY23" s="5">
        <f t="shared" si="5"/>
        <v>4</v>
      </c>
    </row>
    <row r="24" spans="1:51" s="58" customFormat="1" ht="15" thickBot="1" x14ac:dyDescent="0.25">
      <c r="A24" s="1" t="s">
        <v>52</v>
      </c>
      <c r="B24" s="165" t="s">
        <v>51</v>
      </c>
      <c r="C24" s="56"/>
      <c r="D24" s="56"/>
      <c r="E24" s="91">
        <f>IFERROR(VLOOKUP($B24,'[1]NUM8.2'!$H$3:$S$175,2,FALSE),0)</f>
        <v>9</v>
      </c>
      <c r="F24" s="91">
        <f>IFERROR(VLOOKUP($B24,'[1]NUM8.2'!$H$3:$S$175,3,FALSE),0)</f>
        <v>5</v>
      </c>
      <c r="G24" s="91">
        <f>IFERROR(VLOOKUP($B24,'[1]NUM8.2'!$H$3:$S$175,4,FALSE),0)</f>
        <v>50</v>
      </c>
      <c r="H24" s="91">
        <f>IFERROR(VLOOKUP($B24,'[1]NUM8.2'!$H$3:$S$175,5,FALSE),0)</f>
        <v>10</v>
      </c>
      <c r="I24" s="91">
        <f>IFERROR(VLOOKUP($B24,'[1]NUM8.2'!$H$3:$S$175,6,FALSE),0)</f>
        <v>1</v>
      </c>
      <c r="J24" s="91">
        <f>IFERROR(VLOOKUP($B24,'[1]NUM8.2'!$H$3:$S$175,7,FALSE),0)</f>
        <v>10</v>
      </c>
      <c r="K24" s="91">
        <f>IFERROR(VLOOKUP($B24,'[1]NUM8.2'!$H$3:$S$175,8,FALSE),0)</f>
        <v>6</v>
      </c>
      <c r="L24" s="91">
        <f>IFERROR(VLOOKUP($B24,'[1]NUM8.2'!$H$3:$S$175,9,FALSE),0)</f>
        <v>8</v>
      </c>
      <c r="M24" s="91">
        <f>IFERROR(VLOOKUP($B24,'[1]NUM8.2'!$H$3:$S$175,10,FALSE),0)</f>
        <v>2</v>
      </c>
      <c r="N24" s="91">
        <f>IFERROR(VLOOKUP($B24,'[1]NUM8.2'!$H$3:$S$175,11,FALSE),0)</f>
        <v>23</v>
      </c>
      <c r="O24" s="82"/>
      <c r="P24" s="81"/>
      <c r="Q24" s="5">
        <f t="shared" si="0"/>
        <v>124</v>
      </c>
      <c r="R24" s="3"/>
      <c r="S24" s="5">
        <f>IFERROR(VLOOKUP($B24,'[2]DEN8.2'!$H$3:$J$159,2,FALSE),0)</f>
        <v>143</v>
      </c>
      <c r="T24" s="43">
        <f>+S24+(Z24+AA24+AB24+AC24)-(AM24+AN24+AO24+AP24)</f>
        <v>151</v>
      </c>
      <c r="U24" s="5">
        <f>IFERROR(VLOOKUP($B24,'[1]DEN8.2'!$H$3:$J$175,2,FALSE),0)</f>
        <v>135</v>
      </c>
      <c r="V24" s="54">
        <f t="shared" si="6"/>
        <v>138</v>
      </c>
      <c r="W24" s="54">
        <f t="shared" si="3"/>
        <v>130</v>
      </c>
      <c r="X24" s="13"/>
      <c r="Y24" s="4"/>
      <c r="Z24" s="91">
        <f>IFERROR(VLOOKUP($B24,'[1]ACT DEN8.2'!$H$3:$S$162,2,FALSE),0)</f>
        <v>3</v>
      </c>
      <c r="AA24" s="91">
        <f>IFERROR(VLOOKUP($B24,'[1]ACT DEN8.2'!$H$3:$S$162,3,FALSE),0)</f>
        <v>1</v>
      </c>
      <c r="AB24" s="91">
        <f>IFERROR(VLOOKUP($B24,'[1]ACT DEN8.2'!$H$3:$S$162,4,FALSE),0)</f>
        <v>5</v>
      </c>
      <c r="AC24" s="91">
        <f>IFERROR(VLOOKUP($B24,'[1]ACT DEN8.2'!$H$3:$S$162,5,FALSE),0)</f>
        <v>0</v>
      </c>
      <c r="AD24" s="91">
        <f>IFERROR(VLOOKUP($B24,'[1]ACT DEN8.2'!$H$3:$S$162,6,FALSE),0)</f>
        <v>2</v>
      </c>
      <c r="AE24" s="91">
        <f>IFERROR(VLOOKUP($B24,'[1]ACT DEN8.2'!$H$3:$S$162,7,FALSE),0)</f>
        <v>4</v>
      </c>
      <c r="AF24" s="91">
        <f>IFERROR(VLOOKUP($B24,'[1]ACT DEN8.2'!$H$3:$S$162,8,FALSE),0)</f>
        <v>3</v>
      </c>
      <c r="AG24" s="91">
        <f>IFERROR(VLOOKUP($B24,'[1]ACT DEN8.2'!$H$3:$S$162,9,FALSE),0)</f>
        <v>0</v>
      </c>
      <c r="AH24" s="91">
        <f>IFERROR(VLOOKUP($B24,'[1]ACT DEN8.2'!$H$3:$S$162,10,FALSE),0)</f>
        <v>0</v>
      </c>
      <c r="AI24" s="91">
        <f>IFERROR(VLOOKUP($B24,'[1]ACT DEN8.2'!$H$3:$S$162,11,FALSE),0)</f>
        <v>0</v>
      </c>
      <c r="AJ24" s="82"/>
      <c r="AK24" s="2"/>
      <c r="AL24" s="5">
        <f t="shared" si="4"/>
        <v>18</v>
      </c>
      <c r="AM24" s="91">
        <f>IFERROR(VLOOKUP($B24,'[1]ACT DEN8.2'!$AB$3:$AM$135,2,FALSE),0)</f>
        <v>0</v>
      </c>
      <c r="AN24" s="91">
        <f>IFERROR(VLOOKUP($B24,'[1]ACT DEN8.2'!$AB$3:$AM$135,3,FALSE),0)</f>
        <v>0</v>
      </c>
      <c r="AO24" s="91">
        <f>IFERROR(VLOOKUP($B24,'[1]ACT DEN8.2'!$AB$3:$AM$135,4,FALSE),0)</f>
        <v>0</v>
      </c>
      <c r="AP24" s="91">
        <f>IFERROR(VLOOKUP($B24,'[1]ACT DEN8.2'!$AB$3:$AM$135,5,FALSE),0)</f>
        <v>1</v>
      </c>
      <c r="AQ24" s="91">
        <f>IFERROR(VLOOKUP($B24,'[1]ACT DEN8.2'!$AB$3:$AM$135,6,FALSE),0)</f>
        <v>0</v>
      </c>
      <c r="AR24" s="91">
        <f>IFERROR(VLOOKUP($B24,'[1]ACT DEN8.2'!$AB$3:$AM$135,7,FALSE),0)</f>
        <v>0</v>
      </c>
      <c r="AS24" s="91">
        <f>IFERROR(VLOOKUP($B24,'[1]ACT DEN8.2'!$AB$3:$AM$135,8,FALSE),0)</f>
        <v>0</v>
      </c>
      <c r="AT24" s="91">
        <f>IFERROR(VLOOKUP($B24,'[1]ACT DEN8.2'!$AB$3:$AM$135,9,FALSE),0)</f>
        <v>0</v>
      </c>
      <c r="AU24" s="91">
        <f>IFERROR(VLOOKUP($B24,'[1]ACT DEN8.2'!$AB$3:$AM$135,10,FALSE),0)</f>
        <v>8</v>
      </c>
      <c r="AV24" s="91">
        <f>IFERROR(VLOOKUP($B24,'[1]ACT DEN8.2'!$AB$3:$AM$135,11,FALSE),0)</f>
        <v>0</v>
      </c>
      <c r="AW24" s="81"/>
      <c r="AX24" s="81"/>
      <c r="AY24" s="5">
        <f t="shared" si="5"/>
        <v>9</v>
      </c>
    </row>
    <row r="25" spans="1:51" s="58" customFormat="1" ht="15" thickBot="1" x14ac:dyDescent="0.25">
      <c r="A25" s="333" t="s">
        <v>174</v>
      </c>
      <c r="B25" s="334"/>
      <c r="C25" s="250">
        <f>+D25/Metas!M89</f>
        <v>0.91993571426726006</v>
      </c>
      <c r="D25" s="15">
        <f>+Q25/R25</f>
        <v>0.18400781788916992</v>
      </c>
      <c r="E25" s="78">
        <f>SUM(E12:E24)</f>
        <v>173</v>
      </c>
      <c r="F25" s="78">
        <f>SUM(F12:F24)</f>
        <v>167</v>
      </c>
      <c r="G25" s="78">
        <f t="shared" ref="G25:P25" si="8">SUM(G12:G24)</f>
        <v>391</v>
      </c>
      <c r="H25" s="78">
        <f t="shared" si="8"/>
        <v>305</v>
      </c>
      <c r="I25" s="78">
        <f t="shared" ref="I25:J25" si="9">SUM(I12:I24)</f>
        <v>403</v>
      </c>
      <c r="J25" s="78">
        <f t="shared" si="9"/>
        <v>333</v>
      </c>
      <c r="K25" s="78">
        <f t="shared" ref="K25:L25" si="10">SUM(K12:K24)</f>
        <v>316</v>
      </c>
      <c r="L25" s="78">
        <f t="shared" si="10"/>
        <v>205</v>
      </c>
      <c r="M25" s="78">
        <f t="shared" ref="M25:N25" si="11">SUM(M12:M24)</f>
        <v>271</v>
      </c>
      <c r="N25" s="78">
        <f t="shared" si="11"/>
        <v>637</v>
      </c>
      <c r="O25" s="78">
        <f t="shared" si="8"/>
        <v>0</v>
      </c>
      <c r="P25" s="120">
        <f t="shared" si="8"/>
        <v>0</v>
      </c>
      <c r="Q25" s="10">
        <f>SUM(Q12:Q24)</f>
        <v>3201</v>
      </c>
      <c r="R25" s="11">
        <f>+Y25-W25</f>
        <v>17396</v>
      </c>
      <c r="S25" s="10">
        <f t="shared" ref="S25:X25" si="12">SUM(S12:S24)</f>
        <v>6068</v>
      </c>
      <c r="T25" s="10">
        <f>SUM(T12:T24)</f>
        <v>6303</v>
      </c>
      <c r="U25" s="10">
        <f t="shared" ref="U25" si="13">SUM(U12:U24)</f>
        <v>6271</v>
      </c>
      <c r="V25" s="9">
        <f t="shared" si="12"/>
        <v>6336</v>
      </c>
      <c r="W25" s="9">
        <f>SUM(W12:W24)</f>
        <v>6470</v>
      </c>
      <c r="X25" s="40">
        <f t="shared" si="12"/>
        <v>0</v>
      </c>
      <c r="Y25" s="12">
        <v>23866</v>
      </c>
      <c r="Z25" s="9">
        <f>SUM(Z12:Z24)</f>
        <v>73</v>
      </c>
      <c r="AA25" s="9">
        <f t="shared" ref="AA25:AK25" si="14">SUM(AA12:AA24)</f>
        <v>61</v>
      </c>
      <c r="AB25" s="9">
        <f t="shared" si="14"/>
        <v>89</v>
      </c>
      <c r="AC25" s="9">
        <f t="shared" si="14"/>
        <v>77</v>
      </c>
      <c r="AD25" s="9">
        <f t="shared" ref="AD25" si="15">SUM(AD12:AD24)</f>
        <v>102</v>
      </c>
      <c r="AE25" s="9">
        <f t="shared" si="14"/>
        <v>75</v>
      </c>
      <c r="AF25" s="9">
        <f t="shared" si="14"/>
        <v>89</v>
      </c>
      <c r="AG25" s="9">
        <f t="shared" ref="AG25:AH25" si="16">SUM(AG12:AG24)</f>
        <v>87</v>
      </c>
      <c r="AH25" s="9">
        <f t="shared" si="16"/>
        <v>43</v>
      </c>
      <c r="AI25" s="9">
        <f t="shared" ref="AI25" si="17">SUM(AI12:AI24)</f>
        <v>86</v>
      </c>
      <c r="AJ25" s="9">
        <f t="shared" si="14"/>
        <v>0</v>
      </c>
      <c r="AK25" s="9">
        <f t="shared" si="14"/>
        <v>0</v>
      </c>
      <c r="AL25" s="9">
        <f t="shared" si="4"/>
        <v>782</v>
      </c>
      <c r="AM25" s="9">
        <f t="shared" ref="AM25:AX25" si="18">SUM(AM12:AM24)</f>
        <v>21</v>
      </c>
      <c r="AN25" s="9">
        <f t="shared" si="18"/>
        <v>5</v>
      </c>
      <c r="AO25" s="9">
        <f t="shared" si="18"/>
        <v>16</v>
      </c>
      <c r="AP25" s="9">
        <f t="shared" si="18"/>
        <v>23</v>
      </c>
      <c r="AQ25" s="9">
        <f t="shared" ref="AQ25" si="19">SUM(AQ12:AQ24)</f>
        <v>38</v>
      </c>
      <c r="AR25" s="9">
        <f t="shared" si="18"/>
        <v>87</v>
      </c>
      <c r="AS25" s="9">
        <f t="shared" si="18"/>
        <v>24</v>
      </c>
      <c r="AT25" s="9">
        <f t="shared" ref="AT25:AU25" si="20">SUM(AT12:AT24)</f>
        <v>26</v>
      </c>
      <c r="AU25" s="9">
        <f t="shared" si="20"/>
        <v>29</v>
      </c>
      <c r="AV25" s="9">
        <f t="shared" ref="AV25" si="21">SUM(AV12:AV24)</f>
        <v>27</v>
      </c>
      <c r="AW25" s="9">
        <f t="shared" si="18"/>
        <v>0</v>
      </c>
      <c r="AX25" s="9">
        <f t="shared" si="18"/>
        <v>0</v>
      </c>
      <c r="AY25" s="9">
        <f t="shared" si="5"/>
        <v>296</v>
      </c>
    </row>
    <row r="26" spans="1:51" s="58" customFormat="1" ht="15" thickBot="1" x14ac:dyDescent="0.25">
      <c r="A26" s="1" t="s">
        <v>53</v>
      </c>
      <c r="B26" s="165" t="s">
        <v>54</v>
      </c>
      <c r="C26" s="56"/>
      <c r="D26" s="56"/>
      <c r="E26" s="91">
        <f>IFERROR(VLOOKUP($B26,'[1]NUM8.2'!$H$3:$S$175,2,FALSE),0)</f>
        <v>51</v>
      </c>
      <c r="F26" s="91">
        <f>IFERROR(VLOOKUP($B26,'[1]NUM8.2'!$H$3:$S$175,3,FALSE),0)</f>
        <v>54</v>
      </c>
      <c r="G26" s="91">
        <f>IFERROR(VLOOKUP($B26,'[1]NUM8.2'!$H$3:$S$175,4,FALSE),0)</f>
        <v>54</v>
      </c>
      <c r="H26" s="91">
        <f>IFERROR(VLOOKUP($B26,'[1]NUM8.2'!$H$3:$S$175,5,FALSE),0)</f>
        <v>68</v>
      </c>
      <c r="I26" s="91">
        <f>IFERROR(VLOOKUP($B26,'[1]NUM8.2'!$H$3:$S$175,6,FALSE),0)</f>
        <v>50</v>
      </c>
      <c r="J26" s="91">
        <f>IFERROR(VLOOKUP($B26,'[1]NUM8.2'!$H$3:$S$175,7,FALSE),0)</f>
        <v>74</v>
      </c>
      <c r="K26" s="91">
        <f>IFERROR(VLOOKUP($B26,'[1]NUM8.2'!$H$3:$S$175,8,FALSE),0)</f>
        <v>117</v>
      </c>
      <c r="L26" s="91">
        <f>IFERROR(VLOOKUP($B26,'[1]NUM8.2'!$H$3:$S$175,9,FALSE),0)</f>
        <v>87</v>
      </c>
      <c r="M26" s="91">
        <f>IFERROR(VLOOKUP($B26,'[1]NUM8.2'!$H$3:$S$175,10,FALSE),0)</f>
        <v>39</v>
      </c>
      <c r="N26" s="91">
        <f>IFERROR(VLOOKUP($B26,'[1]NUM8.2'!$H$3:$S$175,11,FALSE),0)</f>
        <v>90</v>
      </c>
      <c r="O26" s="81"/>
      <c r="P26" s="81"/>
      <c r="Q26" s="5">
        <f t="shared" ref="Q26:Q34" si="22">SUM(E26:P26)</f>
        <v>684</v>
      </c>
      <c r="R26" s="3"/>
      <c r="S26" s="5">
        <f>IFERROR(VLOOKUP($B26,'[2]DEN8.2'!$H$3:$J$159,2,FALSE),0)</f>
        <v>1510</v>
      </c>
      <c r="T26" s="43">
        <f t="shared" ref="T26:T36" si="23">+S26+(Z26+AA26+AB26+AC26)-(AM26+AN26+AO26+AP26)</f>
        <v>1564</v>
      </c>
      <c r="U26" s="5">
        <f>IFERROR(VLOOKUP($B26,'[1]DEN8.2'!$H$3:$J$175,2,FALSE),0)</f>
        <v>1014</v>
      </c>
      <c r="V26" s="54">
        <f t="shared" ref="V26:V36" si="24">+U26+(AF26)-(AS26)</f>
        <v>1048</v>
      </c>
      <c r="W26" s="54">
        <f t="shared" si="3"/>
        <v>1103</v>
      </c>
      <c r="X26" s="117"/>
      <c r="Y26" s="4"/>
      <c r="Z26" s="91">
        <f>IFERROR(VLOOKUP($B26,'[1]ACT DEN8.2'!$H$3:$S$162,2,FALSE),0)</f>
        <v>16</v>
      </c>
      <c r="AA26" s="91">
        <f>IFERROR(VLOOKUP($B26,'[1]ACT DEN8.2'!$H$3:$S$162,3,FALSE),0)</f>
        <v>21</v>
      </c>
      <c r="AB26" s="91">
        <f>IFERROR(VLOOKUP($B26,'[1]ACT DEN8.2'!$H$3:$S$162,4,FALSE),0)</f>
        <v>10</v>
      </c>
      <c r="AC26" s="91">
        <f>IFERROR(VLOOKUP($B26,'[1]ACT DEN8.2'!$H$3:$S$162,5,FALSE),0)</f>
        <v>8</v>
      </c>
      <c r="AD26" s="91">
        <f>IFERROR(VLOOKUP($B26,'[1]ACT DEN8.2'!$H$3:$S$162,6,FALSE),0)</f>
        <v>17</v>
      </c>
      <c r="AE26" s="91">
        <f>IFERROR(VLOOKUP($B26,'[1]ACT DEN8.2'!$H$3:$S$162,7,FALSE),0)</f>
        <v>10</v>
      </c>
      <c r="AF26" s="91">
        <f>IFERROR(VLOOKUP($B26,'[1]ACT DEN8.2'!$H$3:$S$162,8,FALSE),0)</f>
        <v>35</v>
      </c>
      <c r="AG26" s="91">
        <f>IFERROR(VLOOKUP($B26,'[1]ACT DEN8.2'!$H$3:$S$162,9,FALSE),0)</f>
        <v>24</v>
      </c>
      <c r="AH26" s="91">
        <f>IFERROR(VLOOKUP($B26,'[1]ACT DEN8.2'!$H$3:$S$162,10,FALSE),0)</f>
        <v>19</v>
      </c>
      <c r="AI26" s="91">
        <f>IFERROR(VLOOKUP($B26,'[1]ACT DEN8.2'!$H$3:$S$162,11,FALSE),0)</f>
        <v>19</v>
      </c>
      <c r="AJ26" s="81"/>
      <c r="AK26" s="2"/>
      <c r="AL26" s="5">
        <f t="shared" si="4"/>
        <v>179</v>
      </c>
      <c r="AM26" s="91">
        <f>IFERROR(VLOOKUP($B26,'[1]ACT DEN8.2'!$AB$3:$AM$135,2,FALSE),0)</f>
        <v>1</v>
      </c>
      <c r="AN26" s="91">
        <f>IFERROR(VLOOKUP($B26,'[1]ACT DEN8.2'!$AB$3:$AM$135,3,FALSE),0)</f>
        <v>0</v>
      </c>
      <c r="AO26" s="91">
        <f>IFERROR(VLOOKUP($B26,'[1]ACT DEN8.2'!$AB$3:$AM$135,4,FALSE),0)</f>
        <v>0</v>
      </c>
      <c r="AP26" s="91">
        <f>IFERROR(VLOOKUP($B26,'[1]ACT DEN8.2'!$AB$3:$AM$135,5,FALSE),0)</f>
        <v>0</v>
      </c>
      <c r="AQ26" s="91">
        <f>IFERROR(VLOOKUP($B26,'[1]ACT DEN8.2'!$AB$3:$AM$135,6,FALSE),0)</f>
        <v>0</v>
      </c>
      <c r="AR26" s="91">
        <f>IFERROR(VLOOKUP($B26,'[1]ACT DEN8.2'!$AB$3:$AM$135,7,FALSE),0)</f>
        <v>1</v>
      </c>
      <c r="AS26" s="91">
        <f>IFERROR(VLOOKUP($B26,'[1]ACT DEN8.2'!$AB$3:$AM$135,8,FALSE),0)</f>
        <v>1</v>
      </c>
      <c r="AT26" s="91">
        <f>IFERROR(VLOOKUP($B26,'[1]ACT DEN8.2'!$AB$3:$AM$135,9,FALSE),0)</f>
        <v>3</v>
      </c>
      <c r="AU26" s="91">
        <f>IFERROR(VLOOKUP($B26,'[1]ACT DEN8.2'!$AB$3:$AM$135,10,FALSE),0)</f>
        <v>4</v>
      </c>
      <c r="AV26" s="91">
        <f>IFERROR(VLOOKUP($B26,'[1]ACT DEN8.2'!$AB$3:$AM$135,11,FALSE),0)</f>
        <v>0</v>
      </c>
      <c r="AW26" s="81"/>
      <c r="AX26" s="77"/>
      <c r="AY26" s="5">
        <f t="shared" si="5"/>
        <v>10</v>
      </c>
    </row>
    <row r="27" spans="1:51" s="58" customFormat="1" ht="15" thickBot="1" x14ac:dyDescent="0.25">
      <c r="A27" s="1" t="s">
        <v>53</v>
      </c>
      <c r="B27" s="165" t="s">
        <v>55</v>
      </c>
      <c r="C27" s="56"/>
      <c r="D27" s="56"/>
      <c r="E27" s="91">
        <f>IFERROR(VLOOKUP($B27,'[1]NUM8.2'!$H$3:$S$175,2,FALSE),0)</f>
        <v>88</v>
      </c>
      <c r="F27" s="91">
        <f>IFERROR(VLOOKUP($B27,'[1]NUM8.2'!$H$3:$S$175,3,FALSE),0)</f>
        <v>41</v>
      </c>
      <c r="G27" s="91">
        <f>IFERROR(VLOOKUP($B27,'[1]NUM8.2'!$H$3:$S$175,4,FALSE),0)</f>
        <v>51</v>
      </c>
      <c r="H27" s="91">
        <f>IFERROR(VLOOKUP($B27,'[1]NUM8.2'!$H$3:$S$175,5,FALSE),0)</f>
        <v>44</v>
      </c>
      <c r="I27" s="91">
        <f>IFERROR(VLOOKUP($B27,'[1]NUM8.2'!$H$3:$S$175,6,FALSE),0)</f>
        <v>49</v>
      </c>
      <c r="J27" s="91">
        <f>IFERROR(VLOOKUP($B27,'[1]NUM8.2'!$H$3:$S$175,7,FALSE),0)</f>
        <v>44</v>
      </c>
      <c r="K27" s="91">
        <f>IFERROR(VLOOKUP($B27,'[1]NUM8.2'!$H$3:$S$175,8,FALSE),0)</f>
        <v>46</v>
      </c>
      <c r="L27" s="91">
        <f>IFERROR(VLOOKUP($B27,'[1]NUM8.2'!$H$3:$S$175,9,FALSE),0)</f>
        <v>43</v>
      </c>
      <c r="M27" s="91">
        <f>IFERROR(VLOOKUP($B27,'[1]NUM8.2'!$H$3:$S$175,10,FALSE),0)</f>
        <v>25</v>
      </c>
      <c r="N27" s="91">
        <f>IFERROR(VLOOKUP($B27,'[1]NUM8.2'!$H$3:$S$175,11,FALSE),0)</f>
        <v>35</v>
      </c>
      <c r="O27" s="81"/>
      <c r="P27" s="81"/>
      <c r="Q27" s="5">
        <f t="shared" si="22"/>
        <v>466</v>
      </c>
      <c r="R27" s="3"/>
      <c r="S27" s="5">
        <f>IFERROR(VLOOKUP($B27,'[2]DEN8.2'!$H$3:$J$159,2,FALSE),0)</f>
        <v>932</v>
      </c>
      <c r="T27" s="43">
        <f t="shared" si="23"/>
        <v>971</v>
      </c>
      <c r="U27" s="5">
        <f>IFERROR(VLOOKUP($B27,'[1]DEN8.2'!$H$3:$J$175,2,FALSE),0)</f>
        <v>996</v>
      </c>
      <c r="V27" s="54">
        <f t="shared" si="24"/>
        <v>1016</v>
      </c>
      <c r="W27" s="54">
        <f t="shared" si="3"/>
        <v>1056</v>
      </c>
      <c r="X27" s="117"/>
      <c r="Y27" s="4"/>
      <c r="Z27" s="91">
        <f>IFERROR(VLOOKUP($B27,'[1]ACT DEN8.2'!$H$3:$S$162,2,FALSE),0)</f>
        <v>13</v>
      </c>
      <c r="AA27" s="91">
        <f>IFERROR(VLOOKUP($B27,'[1]ACT DEN8.2'!$H$3:$S$162,3,FALSE),0)</f>
        <v>11</v>
      </c>
      <c r="AB27" s="91">
        <f>IFERROR(VLOOKUP($B27,'[1]ACT DEN8.2'!$H$3:$S$162,4,FALSE),0)</f>
        <v>9</v>
      </c>
      <c r="AC27" s="91">
        <f>IFERROR(VLOOKUP($B27,'[1]ACT DEN8.2'!$H$3:$S$162,5,FALSE),0)</f>
        <v>12</v>
      </c>
      <c r="AD27" s="91">
        <f>IFERROR(VLOOKUP($B27,'[1]ACT DEN8.2'!$H$3:$S$162,6,FALSE),0)</f>
        <v>17</v>
      </c>
      <c r="AE27" s="91">
        <f>IFERROR(VLOOKUP($B27,'[1]ACT DEN8.2'!$H$3:$S$162,7,FALSE),0)</f>
        <v>8</v>
      </c>
      <c r="AF27" s="91">
        <f>IFERROR(VLOOKUP($B27,'[1]ACT DEN8.2'!$H$3:$S$162,8,FALSE),0)</f>
        <v>20</v>
      </c>
      <c r="AG27" s="91">
        <f>IFERROR(VLOOKUP($B27,'[1]ACT DEN8.2'!$H$3:$S$162,9,FALSE),0)</f>
        <v>10</v>
      </c>
      <c r="AH27" s="91">
        <f>IFERROR(VLOOKUP($B27,'[1]ACT DEN8.2'!$H$3:$S$162,10,FALSE),0)</f>
        <v>15</v>
      </c>
      <c r="AI27" s="91">
        <f>IFERROR(VLOOKUP($B27,'[1]ACT DEN8.2'!$H$3:$S$162,11,FALSE),0)</f>
        <v>16</v>
      </c>
      <c r="AJ27" s="81"/>
      <c r="AK27" s="2"/>
      <c r="AL27" s="5">
        <f t="shared" si="4"/>
        <v>131</v>
      </c>
      <c r="AM27" s="91">
        <f>IFERROR(VLOOKUP($B27,'[1]ACT DEN8.2'!$AB$3:$AM$135,2,FALSE),0)</f>
        <v>0</v>
      </c>
      <c r="AN27" s="91">
        <f>IFERROR(VLOOKUP($B27,'[1]ACT DEN8.2'!$AB$3:$AM$135,3,FALSE),0)</f>
        <v>0</v>
      </c>
      <c r="AO27" s="91">
        <f>IFERROR(VLOOKUP($B27,'[1]ACT DEN8.2'!$AB$3:$AM$135,4,FALSE),0)</f>
        <v>0</v>
      </c>
      <c r="AP27" s="91">
        <f>IFERROR(VLOOKUP($B27,'[1]ACT DEN8.2'!$AB$3:$AM$135,5,FALSE),0)</f>
        <v>6</v>
      </c>
      <c r="AQ27" s="91">
        <f>IFERROR(VLOOKUP($B27,'[1]ACT DEN8.2'!$AB$3:$AM$135,6,FALSE),0)</f>
        <v>0</v>
      </c>
      <c r="AR27" s="91">
        <f>IFERROR(VLOOKUP($B27,'[1]ACT DEN8.2'!$AB$3:$AM$135,7,FALSE),0)</f>
        <v>6</v>
      </c>
      <c r="AS27" s="91">
        <f>IFERROR(VLOOKUP($B27,'[1]ACT DEN8.2'!$AB$3:$AM$135,8,FALSE),0)</f>
        <v>0</v>
      </c>
      <c r="AT27" s="91">
        <f>IFERROR(VLOOKUP($B27,'[1]ACT DEN8.2'!$AB$3:$AM$135,9,FALSE),0)</f>
        <v>1</v>
      </c>
      <c r="AU27" s="91">
        <f>IFERROR(VLOOKUP($B27,'[1]ACT DEN8.2'!$AB$3:$AM$135,10,FALSE),0)</f>
        <v>0</v>
      </c>
      <c r="AV27" s="91">
        <f>IFERROR(VLOOKUP($B27,'[1]ACT DEN8.2'!$AB$3:$AM$135,11,FALSE),0)</f>
        <v>0</v>
      </c>
      <c r="AW27" s="81"/>
      <c r="AX27" s="77"/>
      <c r="AY27" s="5">
        <f t="shared" si="5"/>
        <v>13</v>
      </c>
    </row>
    <row r="28" spans="1:51" s="58" customFormat="1" ht="15" thickBot="1" x14ac:dyDescent="0.25">
      <c r="A28" s="1" t="s">
        <v>53</v>
      </c>
      <c r="B28" s="165" t="s">
        <v>56</v>
      </c>
      <c r="C28" s="56"/>
      <c r="D28" s="56"/>
      <c r="E28" s="91">
        <f>IFERROR(VLOOKUP($B28,'[1]NUM8.2'!$H$3:$S$175,2,FALSE),0)</f>
        <v>72</v>
      </c>
      <c r="F28" s="91">
        <f>IFERROR(VLOOKUP($B28,'[1]NUM8.2'!$H$3:$S$175,3,FALSE),0)</f>
        <v>63</v>
      </c>
      <c r="G28" s="91">
        <f>IFERROR(VLOOKUP($B28,'[1]NUM8.2'!$H$3:$S$175,4,FALSE),0)</f>
        <v>82</v>
      </c>
      <c r="H28" s="91">
        <f>IFERROR(VLOOKUP($B28,'[1]NUM8.2'!$H$3:$S$175,5,FALSE),0)</f>
        <v>38</v>
      </c>
      <c r="I28" s="91">
        <f>IFERROR(VLOOKUP($B28,'[1]NUM8.2'!$H$3:$S$175,6,FALSE),0)</f>
        <v>69</v>
      </c>
      <c r="J28" s="91">
        <f>IFERROR(VLOOKUP($B28,'[1]NUM8.2'!$H$3:$S$175,7,FALSE),0)</f>
        <v>72</v>
      </c>
      <c r="K28" s="91">
        <f>IFERROR(VLOOKUP($B28,'[1]NUM8.2'!$H$3:$S$175,8,FALSE),0)</f>
        <v>49</v>
      </c>
      <c r="L28" s="91">
        <f>IFERROR(VLOOKUP($B28,'[1]NUM8.2'!$H$3:$S$175,9,FALSE),0)</f>
        <v>44</v>
      </c>
      <c r="M28" s="91">
        <f>IFERROR(VLOOKUP($B28,'[1]NUM8.2'!$H$3:$S$175,10,FALSE),0)</f>
        <v>37</v>
      </c>
      <c r="N28" s="91">
        <f>IFERROR(VLOOKUP($B28,'[1]NUM8.2'!$H$3:$S$175,11,FALSE),0)</f>
        <v>47</v>
      </c>
      <c r="O28" s="81"/>
      <c r="P28" s="81"/>
      <c r="Q28" s="5">
        <f t="shared" si="22"/>
        <v>573</v>
      </c>
      <c r="R28" s="3"/>
      <c r="S28" s="5">
        <f>IFERROR(VLOOKUP($B28,'[2]DEN8.2'!$H$3:$J$159,2,FALSE),0)</f>
        <v>3332</v>
      </c>
      <c r="T28" s="43">
        <f t="shared" si="23"/>
        <v>3454</v>
      </c>
      <c r="U28" s="5">
        <f>IFERROR(VLOOKUP($B28,'[1]DEN8.2'!$H$3:$J$175,2,FALSE),0)</f>
        <v>3406</v>
      </c>
      <c r="V28" s="54">
        <f t="shared" si="24"/>
        <v>3430</v>
      </c>
      <c r="W28" s="54">
        <f t="shared" si="3"/>
        <v>3487</v>
      </c>
      <c r="X28" s="117"/>
      <c r="Y28" s="4"/>
      <c r="Z28" s="91">
        <f>IFERROR(VLOOKUP($B28,'[1]ACT DEN8.2'!$H$3:$S$162,2,FALSE),0)</f>
        <v>32</v>
      </c>
      <c r="AA28" s="91">
        <f>IFERROR(VLOOKUP($B28,'[1]ACT DEN8.2'!$H$3:$S$162,3,FALSE),0)</f>
        <v>22</v>
      </c>
      <c r="AB28" s="91">
        <f>IFERROR(VLOOKUP($B28,'[1]ACT DEN8.2'!$H$3:$S$162,4,FALSE),0)</f>
        <v>45</v>
      </c>
      <c r="AC28" s="91">
        <f>IFERROR(VLOOKUP($B28,'[1]ACT DEN8.2'!$H$3:$S$162,5,FALSE),0)</f>
        <v>31</v>
      </c>
      <c r="AD28" s="91">
        <f>IFERROR(VLOOKUP($B28,'[1]ACT DEN8.2'!$H$3:$S$162,6,FALSE),0)</f>
        <v>33</v>
      </c>
      <c r="AE28" s="91">
        <f>IFERROR(VLOOKUP($B28,'[1]ACT DEN8.2'!$H$3:$S$162,7,FALSE),0)</f>
        <v>36</v>
      </c>
      <c r="AF28" s="91">
        <f>IFERROR(VLOOKUP($B28,'[1]ACT DEN8.2'!$H$3:$S$162,8,FALSE),0)</f>
        <v>43</v>
      </c>
      <c r="AG28" s="91">
        <f>IFERROR(VLOOKUP($B28,'[1]ACT DEN8.2'!$H$3:$S$162,9,FALSE),0)</f>
        <v>34</v>
      </c>
      <c r="AH28" s="91">
        <f>IFERROR(VLOOKUP($B28,'[1]ACT DEN8.2'!$H$3:$S$162,10,FALSE),0)</f>
        <v>30</v>
      </c>
      <c r="AI28" s="91">
        <f>IFERROR(VLOOKUP($B28,'[1]ACT DEN8.2'!$H$3:$S$162,11,FALSE),0)</f>
        <v>32</v>
      </c>
      <c r="AJ28" s="81"/>
      <c r="AK28" s="2"/>
      <c r="AL28" s="5">
        <f t="shared" si="4"/>
        <v>338</v>
      </c>
      <c r="AM28" s="91">
        <f>IFERROR(VLOOKUP($B28,'[1]ACT DEN8.2'!$AB$3:$AM$135,2,FALSE),0)</f>
        <v>5</v>
      </c>
      <c r="AN28" s="91">
        <f>IFERROR(VLOOKUP($B28,'[1]ACT DEN8.2'!$AB$3:$AM$135,3,FALSE),0)</f>
        <v>0</v>
      </c>
      <c r="AO28" s="91">
        <f>IFERROR(VLOOKUP($B28,'[1]ACT DEN8.2'!$AB$3:$AM$135,4,FALSE),0)</f>
        <v>1</v>
      </c>
      <c r="AP28" s="91">
        <f>IFERROR(VLOOKUP($B28,'[1]ACT DEN8.2'!$AB$3:$AM$135,5,FALSE),0)</f>
        <v>2</v>
      </c>
      <c r="AQ28" s="91">
        <f>IFERROR(VLOOKUP($B28,'[1]ACT DEN8.2'!$AB$3:$AM$135,6,FALSE),0)</f>
        <v>4</v>
      </c>
      <c r="AR28" s="91">
        <f>IFERROR(VLOOKUP($B28,'[1]ACT DEN8.2'!$AB$3:$AM$135,7,FALSE),0)</f>
        <v>8</v>
      </c>
      <c r="AS28" s="91">
        <f>IFERROR(VLOOKUP($B28,'[1]ACT DEN8.2'!$AB$3:$AM$135,8,FALSE),0)</f>
        <v>19</v>
      </c>
      <c r="AT28" s="91">
        <f>IFERROR(VLOOKUP($B28,'[1]ACT DEN8.2'!$AB$3:$AM$135,9,FALSE),0)</f>
        <v>20</v>
      </c>
      <c r="AU28" s="91">
        <f>IFERROR(VLOOKUP($B28,'[1]ACT DEN8.2'!$AB$3:$AM$135,10,FALSE),0)</f>
        <v>14</v>
      </c>
      <c r="AV28" s="91">
        <f>IFERROR(VLOOKUP($B28,'[1]ACT DEN8.2'!$AB$3:$AM$135,11,FALSE),0)</f>
        <v>5</v>
      </c>
      <c r="AW28" s="81"/>
      <c r="AX28" s="77"/>
      <c r="AY28" s="5">
        <f t="shared" si="5"/>
        <v>78</v>
      </c>
    </row>
    <row r="29" spans="1:51" s="58" customFormat="1" ht="15" thickBot="1" x14ac:dyDescent="0.25">
      <c r="A29" s="1" t="s">
        <v>53</v>
      </c>
      <c r="B29" s="165" t="s">
        <v>57</v>
      </c>
      <c r="C29" s="56"/>
      <c r="D29" s="56"/>
      <c r="E29" s="91">
        <f>IFERROR(VLOOKUP($B29,'[1]NUM8.2'!$H$3:$S$175,2,FALSE),0)</f>
        <v>4</v>
      </c>
      <c r="F29" s="91">
        <f>IFERROR(VLOOKUP($B29,'[1]NUM8.2'!$H$3:$S$175,3,FALSE),0)</f>
        <v>6</v>
      </c>
      <c r="G29" s="91">
        <f>IFERROR(VLOOKUP($B29,'[1]NUM8.2'!$H$3:$S$175,4,FALSE),0)</f>
        <v>12</v>
      </c>
      <c r="H29" s="91">
        <f>IFERROR(VLOOKUP($B29,'[1]NUM8.2'!$H$3:$S$175,5,FALSE),0)</f>
        <v>7</v>
      </c>
      <c r="I29" s="91">
        <f>IFERROR(VLOOKUP($B29,'[1]NUM8.2'!$H$3:$S$175,6,FALSE),0)</f>
        <v>16</v>
      </c>
      <c r="J29" s="91">
        <f>IFERROR(VLOOKUP($B29,'[1]NUM8.2'!$H$3:$S$175,7,FALSE),0)</f>
        <v>15</v>
      </c>
      <c r="K29" s="91">
        <f>IFERROR(VLOOKUP($B29,'[1]NUM8.2'!$H$3:$S$175,8,FALSE),0)</f>
        <v>20</v>
      </c>
      <c r="L29" s="91">
        <f>IFERROR(VLOOKUP($B29,'[1]NUM8.2'!$H$3:$S$175,9,FALSE),0)</f>
        <v>12</v>
      </c>
      <c r="M29" s="91">
        <f>IFERROR(VLOOKUP($B29,'[1]NUM8.2'!$H$3:$S$175,10,FALSE),0)</f>
        <v>13</v>
      </c>
      <c r="N29" s="91">
        <f>IFERROR(VLOOKUP($B29,'[1]NUM8.2'!$H$3:$S$175,11,FALSE),0)</f>
        <v>4</v>
      </c>
      <c r="O29" s="81"/>
      <c r="P29" s="81"/>
      <c r="Q29" s="5">
        <f t="shared" si="22"/>
        <v>109</v>
      </c>
      <c r="R29" s="3"/>
      <c r="S29" s="5">
        <f>IFERROR(VLOOKUP($B29,'[2]DEN8.2'!$H$3:$J$159,2,FALSE),0)</f>
        <v>283</v>
      </c>
      <c r="T29" s="43">
        <f t="shared" si="23"/>
        <v>286</v>
      </c>
      <c r="U29" s="5">
        <f>IFERROR(VLOOKUP($B29,'[1]DEN8.2'!$H$3:$J$175,2,FALSE),0)</f>
        <v>371</v>
      </c>
      <c r="V29" s="54">
        <f t="shared" si="24"/>
        <v>372</v>
      </c>
      <c r="W29" s="54">
        <f t="shared" si="3"/>
        <v>381</v>
      </c>
      <c r="X29" s="117"/>
      <c r="Y29" s="4"/>
      <c r="Z29" s="91">
        <f>IFERROR(VLOOKUP($B29,'[1]ACT DEN8.2'!$H$3:$S$162,2,FALSE),0)</f>
        <v>1</v>
      </c>
      <c r="AA29" s="91">
        <f>IFERROR(VLOOKUP($B29,'[1]ACT DEN8.2'!$H$3:$S$162,3,FALSE),0)</f>
        <v>0</v>
      </c>
      <c r="AB29" s="91">
        <f>IFERROR(VLOOKUP($B29,'[1]ACT DEN8.2'!$H$3:$S$162,4,FALSE),0)</f>
        <v>1</v>
      </c>
      <c r="AC29" s="91">
        <f>IFERROR(VLOOKUP($B29,'[1]ACT DEN8.2'!$H$3:$S$162,5,FALSE),0)</f>
        <v>1</v>
      </c>
      <c r="AD29" s="91">
        <f>IFERROR(VLOOKUP($B29,'[1]ACT DEN8.2'!$H$3:$S$162,6,FALSE),0)</f>
        <v>1</v>
      </c>
      <c r="AE29" s="91">
        <f>IFERROR(VLOOKUP($B29,'[1]ACT DEN8.2'!$H$3:$S$162,7,FALSE),0)</f>
        <v>0</v>
      </c>
      <c r="AF29" s="91">
        <f>IFERROR(VLOOKUP($B29,'[1]ACT DEN8.2'!$H$3:$S$162,8,FALSE),0)</f>
        <v>1</v>
      </c>
      <c r="AG29" s="91">
        <f>IFERROR(VLOOKUP($B29,'[1]ACT DEN8.2'!$H$3:$S$162,9,FALSE),0)</f>
        <v>5</v>
      </c>
      <c r="AH29" s="91">
        <f>IFERROR(VLOOKUP($B29,'[1]ACT DEN8.2'!$H$3:$S$162,10,FALSE),0)</f>
        <v>3</v>
      </c>
      <c r="AI29" s="91">
        <f>IFERROR(VLOOKUP($B29,'[1]ACT DEN8.2'!$H$3:$S$162,11,FALSE),0)</f>
        <v>1</v>
      </c>
      <c r="AJ29" s="81"/>
      <c r="AK29" s="2"/>
      <c r="AL29" s="5">
        <f t="shared" si="4"/>
        <v>14</v>
      </c>
      <c r="AM29" s="91">
        <f>IFERROR(VLOOKUP($B29,'[1]ACT DEN8.2'!$AB$3:$AM$135,2,FALSE),0)</f>
        <v>0</v>
      </c>
      <c r="AN29" s="91">
        <f>IFERROR(VLOOKUP($B29,'[1]ACT DEN8.2'!$AB$3:$AM$135,3,FALSE),0)</f>
        <v>0</v>
      </c>
      <c r="AO29" s="91">
        <f>IFERROR(VLOOKUP($B29,'[1]ACT DEN8.2'!$AB$3:$AM$135,4,FALSE),0)</f>
        <v>0</v>
      </c>
      <c r="AP29" s="91">
        <f>IFERROR(VLOOKUP($B29,'[1]ACT DEN8.2'!$AB$3:$AM$135,5,FALSE),0)</f>
        <v>0</v>
      </c>
      <c r="AQ29" s="91">
        <f>IFERROR(VLOOKUP($B29,'[1]ACT DEN8.2'!$AB$3:$AM$135,6,FALSE),0)</f>
        <v>0</v>
      </c>
      <c r="AR29" s="91">
        <f>IFERROR(VLOOKUP($B29,'[1]ACT DEN8.2'!$AB$3:$AM$135,7,FALSE),0)</f>
        <v>0</v>
      </c>
      <c r="AS29" s="91">
        <f>IFERROR(VLOOKUP($B29,'[1]ACT DEN8.2'!$AB$3:$AM$135,8,FALSE),0)</f>
        <v>0</v>
      </c>
      <c r="AT29" s="91">
        <f>IFERROR(VLOOKUP($B29,'[1]ACT DEN8.2'!$AB$3:$AM$135,9,FALSE),0)</f>
        <v>0</v>
      </c>
      <c r="AU29" s="91">
        <f>IFERROR(VLOOKUP($B29,'[1]ACT DEN8.2'!$AB$3:$AM$135,10,FALSE),0)</f>
        <v>0</v>
      </c>
      <c r="AV29" s="91">
        <f>IFERROR(VLOOKUP($B29,'[1]ACT DEN8.2'!$AB$3:$AM$135,11,FALSE),0)</f>
        <v>0</v>
      </c>
      <c r="AW29" s="81"/>
      <c r="AX29" s="77"/>
      <c r="AY29" s="5">
        <f t="shared" si="5"/>
        <v>0</v>
      </c>
    </row>
    <row r="30" spans="1:51" s="58" customFormat="1" ht="15" thickBot="1" x14ac:dyDescent="0.25">
      <c r="A30" s="1" t="s">
        <v>53</v>
      </c>
      <c r="B30" s="165" t="s">
        <v>58</v>
      </c>
      <c r="C30" s="56"/>
      <c r="D30" s="56"/>
      <c r="E30" s="91">
        <f>IFERROR(VLOOKUP($B30,'[1]NUM8.2'!$H$3:$S$175,2,FALSE),0)</f>
        <v>113</v>
      </c>
      <c r="F30" s="91">
        <f>IFERROR(VLOOKUP($B30,'[1]NUM8.2'!$H$3:$S$175,3,FALSE),0)</f>
        <v>199</v>
      </c>
      <c r="G30" s="91">
        <f>IFERROR(VLOOKUP($B30,'[1]NUM8.2'!$H$3:$S$175,4,FALSE),0)</f>
        <v>152</v>
      </c>
      <c r="H30" s="91">
        <f>IFERROR(VLOOKUP($B30,'[1]NUM8.2'!$H$3:$S$175,5,FALSE),0)</f>
        <v>37</v>
      </c>
      <c r="I30" s="91">
        <f>IFERROR(VLOOKUP($B30,'[1]NUM8.2'!$H$3:$S$175,6,FALSE),0)</f>
        <v>142</v>
      </c>
      <c r="J30" s="91">
        <f>IFERROR(VLOOKUP($B30,'[1]NUM8.2'!$H$3:$S$175,7,FALSE),0)</f>
        <v>131</v>
      </c>
      <c r="K30" s="91">
        <f>IFERROR(VLOOKUP($B30,'[1]NUM8.2'!$H$3:$S$175,8,FALSE),0)</f>
        <v>159</v>
      </c>
      <c r="L30" s="91">
        <f>IFERROR(VLOOKUP($B30,'[1]NUM8.2'!$H$3:$S$175,9,FALSE),0)</f>
        <v>124</v>
      </c>
      <c r="M30" s="91">
        <f>IFERROR(VLOOKUP($B30,'[1]NUM8.2'!$H$3:$S$175,10,FALSE),0)</f>
        <v>148</v>
      </c>
      <c r="N30" s="91">
        <f>IFERROR(VLOOKUP($B30,'[1]NUM8.2'!$H$3:$S$175,11,FALSE),0)</f>
        <v>115</v>
      </c>
      <c r="O30" s="81"/>
      <c r="P30" s="81"/>
      <c r="Q30" s="5">
        <f t="shared" si="22"/>
        <v>1320</v>
      </c>
      <c r="R30" s="3"/>
      <c r="S30" s="5">
        <f>IFERROR(VLOOKUP($B30,'[2]DEN8.2'!$H$3:$J$159,2,FALSE),0)</f>
        <v>1532</v>
      </c>
      <c r="T30" s="43">
        <f t="shared" si="23"/>
        <v>1611</v>
      </c>
      <c r="U30" s="5">
        <f>IFERROR(VLOOKUP($B30,'[1]DEN8.2'!$H$3:$J$175,2,FALSE),0)</f>
        <v>1538</v>
      </c>
      <c r="V30" s="54">
        <f t="shared" si="24"/>
        <v>1553</v>
      </c>
      <c r="W30" s="54">
        <f t="shared" si="3"/>
        <v>1615</v>
      </c>
      <c r="X30" s="117"/>
      <c r="Y30" s="4"/>
      <c r="Z30" s="91">
        <f>IFERROR(VLOOKUP($B30,'[1]ACT DEN8.2'!$H$3:$S$162,2,FALSE),0)</f>
        <v>41</v>
      </c>
      <c r="AA30" s="91">
        <f>IFERROR(VLOOKUP($B30,'[1]ACT DEN8.2'!$H$3:$S$162,3,FALSE),0)</f>
        <v>25</v>
      </c>
      <c r="AB30" s="91">
        <f>IFERROR(VLOOKUP($B30,'[1]ACT DEN8.2'!$H$3:$S$162,4,FALSE),0)</f>
        <v>18</v>
      </c>
      <c r="AC30" s="91">
        <f>IFERROR(VLOOKUP($B30,'[1]ACT DEN8.2'!$H$3:$S$162,5,FALSE),0)</f>
        <v>11</v>
      </c>
      <c r="AD30" s="91">
        <f>IFERROR(VLOOKUP($B30,'[1]ACT DEN8.2'!$H$3:$S$162,6,FALSE),0)</f>
        <v>15</v>
      </c>
      <c r="AE30" s="91">
        <f>IFERROR(VLOOKUP($B30,'[1]ACT DEN8.2'!$H$3:$S$162,7,FALSE),0)</f>
        <v>13</v>
      </c>
      <c r="AF30" s="91">
        <f>IFERROR(VLOOKUP($B30,'[1]ACT DEN8.2'!$H$3:$S$162,8,FALSE),0)</f>
        <v>18</v>
      </c>
      <c r="AG30" s="91">
        <f>IFERROR(VLOOKUP($B30,'[1]ACT DEN8.2'!$H$3:$S$162,9,FALSE),0)</f>
        <v>27</v>
      </c>
      <c r="AH30" s="91">
        <f>IFERROR(VLOOKUP($B30,'[1]ACT DEN8.2'!$H$3:$S$162,10,FALSE),0)</f>
        <v>20</v>
      </c>
      <c r="AI30" s="91">
        <f>IFERROR(VLOOKUP($B30,'[1]ACT DEN8.2'!$H$3:$S$162,11,FALSE),0)</f>
        <v>17</v>
      </c>
      <c r="AJ30" s="81"/>
      <c r="AK30" s="2"/>
      <c r="AL30" s="5">
        <f t="shared" si="4"/>
        <v>205</v>
      </c>
      <c r="AM30" s="91">
        <f>IFERROR(VLOOKUP($B30,'[1]ACT DEN8.2'!$AB$3:$AM$135,2,FALSE),0)</f>
        <v>3</v>
      </c>
      <c r="AN30" s="91">
        <f>IFERROR(VLOOKUP($B30,'[1]ACT DEN8.2'!$AB$3:$AM$135,3,FALSE),0)</f>
        <v>0</v>
      </c>
      <c r="AO30" s="91">
        <f>IFERROR(VLOOKUP($B30,'[1]ACT DEN8.2'!$AB$3:$AM$135,4,FALSE),0)</f>
        <v>7</v>
      </c>
      <c r="AP30" s="91">
        <f>IFERROR(VLOOKUP($B30,'[1]ACT DEN8.2'!$AB$3:$AM$135,5,FALSE),0)</f>
        <v>6</v>
      </c>
      <c r="AQ30" s="91">
        <f>IFERROR(VLOOKUP($B30,'[1]ACT DEN8.2'!$AB$3:$AM$135,6,FALSE),0)</f>
        <v>6</v>
      </c>
      <c r="AR30" s="91">
        <f>IFERROR(VLOOKUP($B30,'[1]ACT DEN8.2'!$AB$3:$AM$135,7,FALSE),0)</f>
        <v>17</v>
      </c>
      <c r="AS30" s="91">
        <f>IFERROR(VLOOKUP($B30,'[1]ACT DEN8.2'!$AB$3:$AM$135,8,FALSE),0)</f>
        <v>3</v>
      </c>
      <c r="AT30" s="91">
        <f>IFERROR(VLOOKUP($B30,'[1]ACT DEN8.2'!$AB$3:$AM$135,9,FALSE),0)</f>
        <v>1</v>
      </c>
      <c r="AU30" s="91">
        <f>IFERROR(VLOOKUP($B30,'[1]ACT DEN8.2'!$AB$3:$AM$135,10,FALSE),0)</f>
        <v>1</v>
      </c>
      <c r="AV30" s="91">
        <f>IFERROR(VLOOKUP($B30,'[1]ACT DEN8.2'!$AB$3:$AM$135,11,FALSE),0)</f>
        <v>0</v>
      </c>
      <c r="AW30" s="81"/>
      <c r="AX30" s="77"/>
      <c r="AY30" s="5">
        <f t="shared" si="5"/>
        <v>44</v>
      </c>
    </row>
    <row r="31" spans="1:51" s="58" customFormat="1" ht="15" thickBot="1" x14ac:dyDescent="0.25">
      <c r="A31" s="1" t="s">
        <v>53</v>
      </c>
      <c r="B31" s="165" t="s">
        <v>59</v>
      </c>
      <c r="C31" s="56"/>
      <c r="D31" s="56"/>
      <c r="E31" s="91">
        <f>IFERROR(VLOOKUP($B31,'[1]NUM8.2'!$H$3:$S$175,2,FALSE),0)</f>
        <v>0</v>
      </c>
      <c r="F31" s="91">
        <f>IFERROR(VLOOKUP($B31,'[1]NUM8.2'!$H$3:$S$175,3,FALSE),0)</f>
        <v>0</v>
      </c>
      <c r="G31" s="91">
        <f>IFERROR(VLOOKUP($B31,'[1]NUM8.2'!$H$3:$S$175,4,FALSE),0)</f>
        <v>0</v>
      </c>
      <c r="H31" s="91">
        <f>IFERROR(VLOOKUP($B31,'[1]NUM8.2'!$H$3:$S$175,5,FALSE),0)</f>
        <v>0</v>
      </c>
      <c r="I31" s="91">
        <f>IFERROR(VLOOKUP($B31,'[1]NUM8.2'!$H$3:$S$175,6,FALSE),0)</f>
        <v>1</v>
      </c>
      <c r="J31" s="91">
        <f>IFERROR(VLOOKUP($B31,'[1]NUM8.2'!$H$3:$S$175,7,FALSE),0)</f>
        <v>1</v>
      </c>
      <c r="K31" s="91">
        <f>IFERROR(VLOOKUP($B31,'[1]NUM8.2'!$H$3:$S$175,8,FALSE),0)</f>
        <v>0</v>
      </c>
      <c r="L31" s="91">
        <f>IFERROR(VLOOKUP($B31,'[1]NUM8.2'!$H$3:$S$175,9,FALSE),0)</f>
        <v>0</v>
      </c>
      <c r="M31" s="91">
        <f>IFERROR(VLOOKUP($B31,'[1]NUM8.2'!$H$3:$S$175,10,FALSE),0)</f>
        <v>0</v>
      </c>
      <c r="N31" s="91">
        <f>IFERROR(VLOOKUP($B31,'[1]NUM8.2'!$H$3:$S$175,11,FALSE),0)</f>
        <v>0</v>
      </c>
      <c r="O31" s="81"/>
      <c r="P31" s="81"/>
      <c r="Q31" s="5">
        <f t="shared" si="22"/>
        <v>2</v>
      </c>
      <c r="R31" s="3"/>
      <c r="S31" s="5">
        <f>IFERROR(VLOOKUP($B31,'[2]DEN8.2'!$H$3:$J$159,2,FALSE),0)</f>
        <v>96</v>
      </c>
      <c r="T31" s="43">
        <f t="shared" si="23"/>
        <v>96</v>
      </c>
      <c r="U31" s="5">
        <f>IFERROR(VLOOKUP($B31,'[1]DEN8.2'!$H$3:$J$175,2,FALSE),0)</f>
        <v>10</v>
      </c>
      <c r="V31" s="54">
        <f t="shared" si="24"/>
        <v>10</v>
      </c>
      <c r="W31" s="54">
        <f t="shared" si="3"/>
        <v>10</v>
      </c>
      <c r="X31" s="117"/>
      <c r="Y31" s="4"/>
      <c r="Z31" s="91">
        <f>IFERROR(VLOOKUP($B31,'[1]ACT DEN8.2'!$H$3:$S$162,2,FALSE),0)</f>
        <v>0</v>
      </c>
      <c r="AA31" s="91">
        <f>IFERROR(VLOOKUP($B31,'[1]ACT DEN8.2'!$H$3:$S$162,3,FALSE),0)</f>
        <v>0</v>
      </c>
      <c r="AB31" s="91">
        <f>IFERROR(VLOOKUP($B31,'[1]ACT DEN8.2'!$H$3:$S$162,4,FALSE),0)</f>
        <v>0</v>
      </c>
      <c r="AC31" s="91">
        <f>IFERROR(VLOOKUP($B31,'[1]ACT DEN8.2'!$H$3:$S$162,5,FALSE),0)</f>
        <v>0</v>
      </c>
      <c r="AD31" s="91">
        <f>IFERROR(VLOOKUP($B31,'[1]ACT DEN8.2'!$H$3:$S$162,6,FALSE),0)</f>
        <v>0</v>
      </c>
      <c r="AE31" s="91">
        <f>IFERROR(VLOOKUP($B31,'[1]ACT DEN8.2'!$H$3:$S$162,7,FALSE),0)</f>
        <v>0</v>
      </c>
      <c r="AF31" s="91">
        <f>IFERROR(VLOOKUP($B31,'[1]ACT DEN8.2'!$H$3:$S$162,8,FALSE),0)</f>
        <v>0</v>
      </c>
      <c r="AG31" s="91">
        <f>IFERROR(VLOOKUP($B31,'[1]ACT DEN8.2'!$H$3:$S$162,9,FALSE),0)</f>
        <v>0</v>
      </c>
      <c r="AH31" s="91">
        <f>IFERROR(VLOOKUP($B31,'[1]ACT DEN8.2'!$H$3:$S$162,10,FALSE),0)</f>
        <v>0</v>
      </c>
      <c r="AI31" s="91">
        <f>IFERROR(VLOOKUP($B31,'[1]ACT DEN8.2'!$H$3:$S$162,11,FALSE),0)</f>
        <v>0</v>
      </c>
      <c r="AJ31" s="81"/>
      <c r="AK31" s="2"/>
      <c r="AL31" s="5">
        <f t="shared" si="4"/>
        <v>0</v>
      </c>
      <c r="AM31" s="91">
        <f>IFERROR(VLOOKUP($B31,'[1]ACT DEN8.2'!$AB$3:$AM$135,2,FALSE),0)</f>
        <v>0</v>
      </c>
      <c r="AN31" s="91">
        <f>IFERROR(VLOOKUP($B31,'[1]ACT DEN8.2'!$AB$3:$AM$135,3,FALSE),0)</f>
        <v>0</v>
      </c>
      <c r="AO31" s="91">
        <f>IFERROR(VLOOKUP($B31,'[1]ACT DEN8.2'!$AB$3:$AM$135,4,FALSE),0)</f>
        <v>0</v>
      </c>
      <c r="AP31" s="91">
        <f>IFERROR(VLOOKUP($B31,'[1]ACT DEN8.2'!$AB$3:$AM$135,5,FALSE),0)</f>
        <v>0</v>
      </c>
      <c r="AQ31" s="91">
        <f>IFERROR(VLOOKUP($B31,'[1]ACT DEN8.2'!$AB$3:$AM$135,6,FALSE),0)</f>
        <v>0</v>
      </c>
      <c r="AR31" s="91">
        <f>IFERROR(VLOOKUP($B31,'[1]ACT DEN8.2'!$AB$3:$AM$135,7,FALSE),0)</f>
        <v>0</v>
      </c>
      <c r="AS31" s="91">
        <f>IFERROR(VLOOKUP($B31,'[1]ACT DEN8.2'!$AB$3:$AM$135,8,FALSE),0)</f>
        <v>0</v>
      </c>
      <c r="AT31" s="91">
        <f>IFERROR(VLOOKUP($B31,'[1]ACT DEN8.2'!$AB$3:$AM$135,9,FALSE),0)</f>
        <v>0</v>
      </c>
      <c r="AU31" s="91">
        <f>IFERROR(VLOOKUP($B31,'[1]ACT DEN8.2'!$AB$3:$AM$135,10,FALSE),0)</f>
        <v>0</v>
      </c>
      <c r="AV31" s="91">
        <f>IFERROR(VLOOKUP($B31,'[1]ACT DEN8.2'!$AB$3:$AM$135,11,FALSE),0)</f>
        <v>0</v>
      </c>
      <c r="AW31" s="81"/>
      <c r="AX31" s="77"/>
      <c r="AY31" s="5">
        <f t="shared" si="5"/>
        <v>0</v>
      </c>
    </row>
    <row r="32" spans="1:51" s="58" customFormat="1" ht="15" thickBot="1" x14ac:dyDescent="0.25">
      <c r="A32" s="1" t="s">
        <v>53</v>
      </c>
      <c r="B32" s="165" t="s">
        <v>60</v>
      </c>
      <c r="C32" s="56"/>
      <c r="D32" s="56"/>
      <c r="E32" s="91">
        <f>IFERROR(VLOOKUP($B32,'[1]NUM8.2'!$H$3:$S$175,2,FALSE),0)</f>
        <v>0</v>
      </c>
      <c r="F32" s="91">
        <f>IFERROR(VLOOKUP($B32,'[1]NUM8.2'!$H$3:$S$175,3,FALSE),0)</f>
        <v>0</v>
      </c>
      <c r="G32" s="91">
        <f>IFERROR(VLOOKUP($B32,'[1]NUM8.2'!$H$3:$S$175,4,FALSE),0)</f>
        <v>1</v>
      </c>
      <c r="H32" s="91">
        <f>IFERROR(VLOOKUP($B32,'[1]NUM8.2'!$H$3:$S$175,5,FALSE),0)</f>
        <v>0</v>
      </c>
      <c r="I32" s="91">
        <f>IFERROR(VLOOKUP($B32,'[1]NUM8.2'!$H$3:$S$175,6,FALSE),0)</f>
        <v>4</v>
      </c>
      <c r="J32" s="91">
        <f>IFERROR(VLOOKUP($B32,'[1]NUM8.2'!$H$3:$S$175,7,FALSE),0)</f>
        <v>2</v>
      </c>
      <c r="K32" s="91">
        <f>IFERROR(VLOOKUP($B32,'[1]NUM8.2'!$H$3:$S$175,8,FALSE),0)</f>
        <v>7</v>
      </c>
      <c r="L32" s="91">
        <f>IFERROR(VLOOKUP($B32,'[1]NUM8.2'!$H$3:$S$175,9,FALSE),0)</f>
        <v>2</v>
      </c>
      <c r="M32" s="91">
        <f>IFERROR(VLOOKUP($B32,'[1]NUM8.2'!$H$3:$S$175,10,FALSE),0)</f>
        <v>2</v>
      </c>
      <c r="N32" s="91">
        <f>IFERROR(VLOOKUP($B32,'[1]NUM8.2'!$H$3:$S$175,11,FALSE),0)</f>
        <v>1</v>
      </c>
      <c r="O32" s="81"/>
      <c r="P32" s="81"/>
      <c r="Q32" s="5">
        <f t="shared" si="22"/>
        <v>19</v>
      </c>
      <c r="R32" s="3"/>
      <c r="S32" s="5">
        <f>IFERROR(VLOOKUP($B32,'[2]DEN8.2'!$H$3:$J$159,2,FALSE),0)</f>
        <v>81</v>
      </c>
      <c r="T32" s="43">
        <f t="shared" si="23"/>
        <v>85</v>
      </c>
      <c r="U32" s="5">
        <f>IFERROR(VLOOKUP($B32,'[1]DEN8.2'!$H$3:$J$175,2,FALSE),0)</f>
        <v>85</v>
      </c>
      <c r="V32" s="54">
        <f t="shared" si="24"/>
        <v>85</v>
      </c>
      <c r="W32" s="54">
        <f t="shared" si="3"/>
        <v>86</v>
      </c>
      <c r="X32" s="117"/>
      <c r="Y32" s="4"/>
      <c r="Z32" s="91">
        <f>IFERROR(VLOOKUP($B32,'[1]ACT DEN8.2'!$H$3:$S$162,2,FALSE),0)</f>
        <v>1</v>
      </c>
      <c r="AA32" s="91">
        <f>IFERROR(VLOOKUP($B32,'[1]ACT DEN8.2'!$H$3:$S$162,3,FALSE),0)</f>
        <v>0</v>
      </c>
      <c r="AB32" s="91">
        <f>IFERROR(VLOOKUP($B32,'[1]ACT DEN8.2'!$H$3:$S$162,4,FALSE),0)</f>
        <v>1</v>
      </c>
      <c r="AC32" s="91">
        <f>IFERROR(VLOOKUP($B32,'[1]ACT DEN8.2'!$H$3:$S$162,5,FALSE),0)</f>
        <v>2</v>
      </c>
      <c r="AD32" s="91">
        <f>IFERROR(VLOOKUP($B32,'[1]ACT DEN8.2'!$H$3:$S$162,6,FALSE),0)</f>
        <v>0</v>
      </c>
      <c r="AE32" s="91">
        <f>IFERROR(VLOOKUP($B32,'[1]ACT DEN8.2'!$H$3:$S$162,7,FALSE),0)</f>
        <v>0</v>
      </c>
      <c r="AF32" s="91">
        <f>IFERROR(VLOOKUP($B32,'[1]ACT DEN8.2'!$H$3:$S$162,8,FALSE),0)</f>
        <v>0</v>
      </c>
      <c r="AG32" s="91">
        <f>IFERROR(VLOOKUP($B32,'[1]ACT DEN8.2'!$H$3:$S$162,9,FALSE),0)</f>
        <v>0</v>
      </c>
      <c r="AH32" s="91">
        <f>IFERROR(VLOOKUP($B32,'[1]ACT DEN8.2'!$H$3:$S$162,10,FALSE),0)</f>
        <v>1</v>
      </c>
      <c r="AI32" s="91">
        <f>IFERROR(VLOOKUP($B32,'[1]ACT DEN8.2'!$H$3:$S$162,11,FALSE),0)</f>
        <v>0</v>
      </c>
      <c r="AJ32" s="81"/>
      <c r="AK32" s="2"/>
      <c r="AL32" s="5">
        <f t="shared" si="4"/>
        <v>5</v>
      </c>
      <c r="AM32" s="91">
        <f>IFERROR(VLOOKUP($B32,'[1]ACT DEN8.2'!$AB$3:$AM$135,2,FALSE),0)</f>
        <v>0</v>
      </c>
      <c r="AN32" s="91">
        <f>IFERROR(VLOOKUP($B32,'[1]ACT DEN8.2'!$AB$3:$AM$135,3,FALSE),0)</f>
        <v>0</v>
      </c>
      <c r="AO32" s="91">
        <f>IFERROR(VLOOKUP($B32,'[1]ACT DEN8.2'!$AB$3:$AM$135,4,FALSE),0)</f>
        <v>0</v>
      </c>
      <c r="AP32" s="91">
        <f>IFERROR(VLOOKUP($B32,'[1]ACT DEN8.2'!$AB$3:$AM$135,5,FALSE),0)</f>
        <v>0</v>
      </c>
      <c r="AQ32" s="91">
        <f>IFERROR(VLOOKUP($B32,'[1]ACT DEN8.2'!$AB$3:$AM$135,6,FALSE),0)</f>
        <v>0</v>
      </c>
      <c r="AR32" s="91">
        <f>IFERROR(VLOOKUP($B32,'[1]ACT DEN8.2'!$AB$3:$AM$135,7,FALSE),0)</f>
        <v>0</v>
      </c>
      <c r="AS32" s="91">
        <f>IFERROR(VLOOKUP($B32,'[1]ACT DEN8.2'!$AB$3:$AM$135,8,FALSE),0)</f>
        <v>0</v>
      </c>
      <c r="AT32" s="91">
        <f>IFERROR(VLOOKUP($B32,'[1]ACT DEN8.2'!$AB$3:$AM$135,9,FALSE),0)</f>
        <v>0</v>
      </c>
      <c r="AU32" s="91">
        <f>IFERROR(VLOOKUP($B32,'[1]ACT DEN8.2'!$AB$3:$AM$135,10,FALSE),0)</f>
        <v>0</v>
      </c>
      <c r="AV32" s="91">
        <f>IFERROR(VLOOKUP($B32,'[1]ACT DEN8.2'!$AB$3:$AM$135,11,FALSE),0)</f>
        <v>0</v>
      </c>
      <c r="AW32" s="81"/>
      <c r="AX32" s="77"/>
      <c r="AY32" s="5">
        <f t="shared" si="5"/>
        <v>0</v>
      </c>
    </row>
    <row r="33" spans="1:51" s="58" customFormat="1" ht="15" thickBot="1" x14ac:dyDescent="0.25">
      <c r="A33" s="1" t="s">
        <v>53</v>
      </c>
      <c r="B33" s="165" t="s">
        <v>61</v>
      </c>
      <c r="C33" s="56"/>
      <c r="D33" s="56"/>
      <c r="E33" s="91">
        <f>IFERROR(VLOOKUP($B33,'[1]NUM8.2'!$H$3:$S$175,2,FALSE),0)</f>
        <v>8</v>
      </c>
      <c r="F33" s="91">
        <f>IFERROR(VLOOKUP($B33,'[1]NUM8.2'!$H$3:$S$175,3,FALSE),0)</f>
        <v>2</v>
      </c>
      <c r="G33" s="91">
        <f>IFERROR(VLOOKUP($B33,'[1]NUM8.2'!$H$3:$S$175,4,FALSE),0)</f>
        <v>22</v>
      </c>
      <c r="H33" s="91">
        <f>IFERROR(VLOOKUP($B33,'[1]NUM8.2'!$H$3:$S$175,5,FALSE),0)</f>
        <v>14</v>
      </c>
      <c r="I33" s="91">
        <f>IFERROR(VLOOKUP($B33,'[1]NUM8.2'!$H$3:$S$175,6,FALSE),0)</f>
        <v>11</v>
      </c>
      <c r="J33" s="91">
        <f>IFERROR(VLOOKUP($B33,'[1]NUM8.2'!$H$3:$S$175,7,FALSE),0)</f>
        <v>19</v>
      </c>
      <c r="K33" s="91">
        <f>IFERROR(VLOOKUP($B33,'[1]NUM8.2'!$H$3:$S$175,8,FALSE),0)</f>
        <v>7</v>
      </c>
      <c r="L33" s="91">
        <f>IFERROR(VLOOKUP($B33,'[1]NUM8.2'!$H$3:$S$175,9,FALSE),0)</f>
        <v>18</v>
      </c>
      <c r="M33" s="91">
        <f>IFERROR(VLOOKUP($B33,'[1]NUM8.2'!$H$3:$S$175,10,FALSE),0)</f>
        <v>3</v>
      </c>
      <c r="N33" s="91">
        <f>IFERROR(VLOOKUP($B33,'[1]NUM8.2'!$H$3:$S$175,11,FALSE),0)</f>
        <v>9</v>
      </c>
      <c r="O33" s="81"/>
      <c r="P33" s="81"/>
      <c r="Q33" s="5">
        <f t="shared" si="22"/>
        <v>113</v>
      </c>
      <c r="R33" s="3"/>
      <c r="S33" s="5">
        <f>IFERROR(VLOOKUP($B33,'[2]DEN8.2'!$H$3:$J$159,2,FALSE),0)</f>
        <v>254</v>
      </c>
      <c r="T33" s="43">
        <f t="shared" si="23"/>
        <v>267</v>
      </c>
      <c r="U33" s="5">
        <f>IFERROR(VLOOKUP($B33,'[1]DEN8.2'!$H$3:$J$175,2,FALSE),0)</f>
        <v>352</v>
      </c>
      <c r="V33" s="54">
        <f t="shared" si="24"/>
        <v>357</v>
      </c>
      <c r="W33" s="54">
        <f t="shared" si="3"/>
        <v>369</v>
      </c>
      <c r="X33" s="117"/>
      <c r="Y33" s="4"/>
      <c r="Z33" s="91">
        <f>IFERROR(VLOOKUP($B33,'[1]ACT DEN8.2'!$H$3:$S$162,2,FALSE),0)</f>
        <v>6</v>
      </c>
      <c r="AA33" s="91">
        <f>IFERROR(VLOOKUP($B33,'[1]ACT DEN8.2'!$H$3:$S$162,3,FALSE),0)</f>
        <v>3</v>
      </c>
      <c r="AB33" s="91">
        <f>IFERROR(VLOOKUP($B33,'[1]ACT DEN8.2'!$H$3:$S$162,4,FALSE),0)</f>
        <v>3</v>
      </c>
      <c r="AC33" s="91">
        <f>IFERROR(VLOOKUP($B33,'[1]ACT DEN8.2'!$H$3:$S$162,5,FALSE),0)</f>
        <v>3</v>
      </c>
      <c r="AD33" s="91">
        <f>IFERROR(VLOOKUP($B33,'[1]ACT DEN8.2'!$H$3:$S$162,6,FALSE),0)</f>
        <v>3</v>
      </c>
      <c r="AE33" s="91">
        <f>IFERROR(VLOOKUP($B33,'[1]ACT DEN8.2'!$H$3:$S$162,7,FALSE),0)</f>
        <v>1</v>
      </c>
      <c r="AF33" s="91">
        <f>IFERROR(VLOOKUP($B33,'[1]ACT DEN8.2'!$H$3:$S$162,8,FALSE),0)</f>
        <v>6</v>
      </c>
      <c r="AG33" s="91">
        <f>IFERROR(VLOOKUP($B33,'[1]ACT DEN8.2'!$H$3:$S$162,9,FALSE),0)</f>
        <v>7</v>
      </c>
      <c r="AH33" s="91">
        <f>IFERROR(VLOOKUP($B33,'[1]ACT DEN8.2'!$H$3:$S$162,10,FALSE),0)</f>
        <v>4</v>
      </c>
      <c r="AI33" s="91">
        <f>IFERROR(VLOOKUP($B33,'[1]ACT DEN8.2'!$H$3:$S$162,11,FALSE),0)</f>
        <v>3</v>
      </c>
      <c r="AJ33" s="81"/>
      <c r="AK33" s="2"/>
      <c r="AL33" s="5">
        <f t="shared" si="4"/>
        <v>39</v>
      </c>
      <c r="AM33" s="91">
        <f>IFERROR(VLOOKUP($B33,'[1]ACT DEN8.2'!$AB$3:$AM$135,2,FALSE),0)</f>
        <v>2</v>
      </c>
      <c r="AN33" s="91">
        <f>IFERROR(VLOOKUP($B33,'[1]ACT DEN8.2'!$AB$3:$AM$135,3,FALSE),0)</f>
        <v>0</v>
      </c>
      <c r="AO33" s="91">
        <f>IFERROR(VLOOKUP($B33,'[1]ACT DEN8.2'!$AB$3:$AM$135,4,FALSE),0)</f>
        <v>0</v>
      </c>
      <c r="AP33" s="91">
        <f>IFERROR(VLOOKUP($B33,'[1]ACT DEN8.2'!$AB$3:$AM$135,5,FALSE),0)</f>
        <v>0</v>
      </c>
      <c r="AQ33" s="91">
        <f>IFERROR(VLOOKUP($B33,'[1]ACT DEN8.2'!$AB$3:$AM$135,6,FALSE),0)</f>
        <v>10</v>
      </c>
      <c r="AR33" s="91">
        <f>IFERROR(VLOOKUP($B33,'[1]ACT DEN8.2'!$AB$3:$AM$135,7,FALSE),0)</f>
        <v>0</v>
      </c>
      <c r="AS33" s="91">
        <f>IFERROR(VLOOKUP($B33,'[1]ACT DEN8.2'!$AB$3:$AM$135,8,FALSE),0)</f>
        <v>1</v>
      </c>
      <c r="AT33" s="91">
        <f>IFERROR(VLOOKUP($B33,'[1]ACT DEN8.2'!$AB$3:$AM$135,9,FALSE),0)</f>
        <v>2</v>
      </c>
      <c r="AU33" s="91">
        <f>IFERROR(VLOOKUP($B33,'[1]ACT DEN8.2'!$AB$3:$AM$135,10,FALSE),0)</f>
        <v>0</v>
      </c>
      <c r="AV33" s="91">
        <f>IFERROR(VLOOKUP($B33,'[1]ACT DEN8.2'!$AB$3:$AM$135,11,FALSE),0)</f>
        <v>0</v>
      </c>
      <c r="AW33" s="81"/>
      <c r="AX33" s="77"/>
      <c r="AY33" s="5">
        <f t="shared" si="5"/>
        <v>15</v>
      </c>
    </row>
    <row r="34" spans="1:51" s="58" customFormat="1" ht="15" thickBot="1" x14ac:dyDescent="0.25">
      <c r="A34" s="1" t="s">
        <v>53</v>
      </c>
      <c r="B34" s="165" t="s">
        <v>62</v>
      </c>
      <c r="C34" s="56"/>
      <c r="D34" s="56"/>
      <c r="E34" s="91">
        <f>IFERROR(VLOOKUP($B34,'[1]NUM8.2'!$H$3:$S$175,2,FALSE),0)</f>
        <v>0</v>
      </c>
      <c r="F34" s="91">
        <f>IFERROR(VLOOKUP($B34,'[1]NUM8.2'!$H$3:$S$175,3,FALSE),0)</f>
        <v>0</v>
      </c>
      <c r="G34" s="91">
        <f>IFERROR(VLOOKUP($B34,'[1]NUM8.2'!$H$3:$S$175,4,FALSE),0)</f>
        <v>1</v>
      </c>
      <c r="H34" s="91">
        <f>IFERROR(VLOOKUP($B34,'[1]NUM8.2'!$H$3:$S$175,5,FALSE),0)</f>
        <v>1</v>
      </c>
      <c r="I34" s="91">
        <f>IFERROR(VLOOKUP($B34,'[1]NUM8.2'!$H$3:$S$175,6,FALSE),0)</f>
        <v>0</v>
      </c>
      <c r="J34" s="91">
        <f>IFERROR(VLOOKUP($B34,'[1]NUM8.2'!$H$3:$S$175,7,FALSE),0)</f>
        <v>6</v>
      </c>
      <c r="K34" s="91">
        <f>IFERROR(VLOOKUP($B34,'[1]NUM8.2'!$H$3:$S$175,8,FALSE),0)</f>
        <v>0</v>
      </c>
      <c r="L34" s="91">
        <f>IFERROR(VLOOKUP($B34,'[1]NUM8.2'!$H$3:$S$175,9,FALSE),0)</f>
        <v>4</v>
      </c>
      <c r="M34" s="91">
        <f>IFERROR(VLOOKUP($B34,'[1]NUM8.2'!$H$3:$S$175,10,FALSE),0)</f>
        <v>2</v>
      </c>
      <c r="N34" s="91">
        <f>IFERROR(VLOOKUP($B34,'[1]NUM8.2'!$H$3:$S$175,11,FALSE),0)</f>
        <v>3</v>
      </c>
      <c r="O34" s="81"/>
      <c r="P34" s="81"/>
      <c r="Q34" s="5">
        <f t="shared" si="22"/>
        <v>17</v>
      </c>
      <c r="R34" s="3"/>
      <c r="S34" s="5">
        <f>IFERROR(VLOOKUP($B34,'[2]DEN8.2'!$H$3:$J$159,2,FALSE),0)</f>
        <v>26</v>
      </c>
      <c r="T34" s="43">
        <f t="shared" si="23"/>
        <v>26</v>
      </c>
      <c r="U34" s="5">
        <f>IFERROR(VLOOKUP($B34,'[1]DEN8.2'!$H$3:$J$175,2,FALSE),0)</f>
        <v>23</v>
      </c>
      <c r="V34" s="54">
        <f t="shared" si="24"/>
        <v>24</v>
      </c>
      <c r="W34" s="54">
        <f t="shared" si="3"/>
        <v>24</v>
      </c>
      <c r="X34" s="117"/>
      <c r="Y34" s="4"/>
      <c r="Z34" s="91">
        <f>IFERROR(VLOOKUP($B34,'[1]ACT DEN8.2'!$H$3:$S$162,2,FALSE),0)</f>
        <v>0</v>
      </c>
      <c r="AA34" s="91">
        <f>IFERROR(VLOOKUP($B34,'[1]ACT DEN8.2'!$H$3:$S$162,3,FALSE),0)</f>
        <v>0</v>
      </c>
      <c r="AB34" s="91">
        <f>IFERROR(VLOOKUP($B34,'[1]ACT DEN8.2'!$H$3:$S$162,4,FALSE),0)</f>
        <v>0</v>
      </c>
      <c r="AC34" s="91">
        <f>IFERROR(VLOOKUP($B34,'[1]ACT DEN8.2'!$H$3:$S$162,5,FALSE),0)</f>
        <v>0</v>
      </c>
      <c r="AD34" s="91">
        <f>IFERROR(VLOOKUP($B34,'[1]ACT DEN8.2'!$H$3:$S$162,6,FALSE),0)</f>
        <v>0</v>
      </c>
      <c r="AE34" s="91">
        <f>IFERROR(VLOOKUP($B34,'[1]ACT DEN8.2'!$H$3:$S$162,7,FALSE),0)</f>
        <v>0</v>
      </c>
      <c r="AF34" s="91">
        <f>IFERROR(VLOOKUP($B34,'[1]ACT DEN8.2'!$H$3:$S$162,8,FALSE),0)</f>
        <v>1</v>
      </c>
      <c r="AG34" s="91">
        <f>IFERROR(VLOOKUP($B34,'[1]ACT DEN8.2'!$H$3:$S$162,9,FALSE),0)</f>
        <v>0</v>
      </c>
      <c r="AH34" s="91">
        <f>IFERROR(VLOOKUP($B34,'[1]ACT DEN8.2'!$H$3:$S$162,10,FALSE),0)</f>
        <v>0</v>
      </c>
      <c r="AI34" s="91">
        <f>IFERROR(VLOOKUP($B34,'[1]ACT DEN8.2'!$H$3:$S$162,11,FALSE),0)</f>
        <v>0</v>
      </c>
      <c r="AJ34" s="81"/>
      <c r="AK34" s="2"/>
      <c r="AL34" s="5">
        <f t="shared" si="4"/>
        <v>1</v>
      </c>
      <c r="AM34" s="91">
        <f>IFERROR(VLOOKUP($B34,'[1]ACT DEN8.2'!$AB$3:$AM$135,2,FALSE),0)</f>
        <v>0</v>
      </c>
      <c r="AN34" s="91">
        <f>IFERROR(VLOOKUP($B34,'[1]ACT DEN8.2'!$AB$3:$AM$135,3,FALSE),0)</f>
        <v>0</v>
      </c>
      <c r="AO34" s="91">
        <f>IFERROR(VLOOKUP($B34,'[1]ACT DEN8.2'!$AB$3:$AM$135,4,FALSE),0)</f>
        <v>0</v>
      </c>
      <c r="AP34" s="91">
        <f>IFERROR(VLOOKUP($B34,'[1]ACT DEN8.2'!$AB$3:$AM$135,5,FALSE),0)</f>
        <v>0</v>
      </c>
      <c r="AQ34" s="91">
        <f>IFERROR(VLOOKUP($B34,'[1]ACT DEN8.2'!$AB$3:$AM$135,6,FALSE),0)</f>
        <v>0</v>
      </c>
      <c r="AR34" s="91">
        <f>IFERROR(VLOOKUP($B34,'[1]ACT DEN8.2'!$AB$3:$AM$135,7,FALSE),0)</f>
        <v>0</v>
      </c>
      <c r="AS34" s="91">
        <f>IFERROR(VLOOKUP($B34,'[1]ACT DEN8.2'!$AB$3:$AM$135,8,FALSE),0)</f>
        <v>0</v>
      </c>
      <c r="AT34" s="91">
        <f>IFERROR(VLOOKUP($B34,'[1]ACT DEN8.2'!$AB$3:$AM$135,9,FALSE),0)</f>
        <v>0</v>
      </c>
      <c r="AU34" s="91">
        <f>IFERROR(VLOOKUP($B34,'[1]ACT DEN8.2'!$AB$3:$AM$135,10,FALSE),0)</f>
        <v>0</v>
      </c>
      <c r="AV34" s="91">
        <f>IFERROR(VLOOKUP($B34,'[1]ACT DEN8.2'!$AB$3:$AM$135,11,FALSE),0)</f>
        <v>0</v>
      </c>
      <c r="AW34" s="81"/>
      <c r="AX34" s="77"/>
      <c r="AY34" s="5">
        <f t="shared" si="5"/>
        <v>0</v>
      </c>
    </row>
    <row r="35" spans="1:51" s="58" customFormat="1" ht="15" thickBot="1" x14ac:dyDescent="0.25">
      <c r="A35" s="1" t="s">
        <v>53</v>
      </c>
      <c r="B35" s="165" t="s">
        <v>63</v>
      </c>
      <c r="C35" s="56"/>
      <c r="D35" s="56"/>
      <c r="E35" s="91">
        <f>IFERROR(VLOOKUP($B35,'[1]NUM8.2'!$H$3:$S$175,2,FALSE),0)</f>
        <v>1</v>
      </c>
      <c r="F35" s="91">
        <f>IFERROR(VLOOKUP($B35,'[1]NUM8.2'!$H$3:$S$175,3,FALSE),0)</f>
        <v>1</v>
      </c>
      <c r="G35" s="91">
        <f>IFERROR(VLOOKUP($B35,'[1]NUM8.2'!$H$3:$S$175,4,FALSE),0)</f>
        <v>3</v>
      </c>
      <c r="H35" s="91">
        <f>IFERROR(VLOOKUP($B35,'[1]NUM8.2'!$H$3:$S$175,5,FALSE),0)</f>
        <v>16</v>
      </c>
      <c r="I35" s="91">
        <f>IFERROR(VLOOKUP($B35,'[1]NUM8.2'!$H$3:$S$175,6,FALSE),0)</f>
        <v>2</v>
      </c>
      <c r="J35" s="91">
        <f>IFERROR(VLOOKUP($B35,'[1]NUM8.2'!$H$3:$S$175,7,FALSE),0)</f>
        <v>3</v>
      </c>
      <c r="K35" s="91">
        <f>IFERROR(VLOOKUP($B35,'[1]NUM8.2'!$H$3:$S$175,8,FALSE),0)</f>
        <v>2</v>
      </c>
      <c r="L35" s="91">
        <f>IFERROR(VLOOKUP($B35,'[1]NUM8.2'!$H$3:$S$175,9,FALSE),0)</f>
        <v>3</v>
      </c>
      <c r="M35" s="91">
        <f>IFERROR(VLOOKUP($B35,'[1]NUM8.2'!$H$3:$S$175,10,FALSE),0)</f>
        <v>2</v>
      </c>
      <c r="N35" s="91">
        <f>IFERROR(VLOOKUP($B35,'[1]NUM8.2'!$H$3:$S$175,11,FALSE),0)</f>
        <v>8</v>
      </c>
      <c r="O35" s="81"/>
      <c r="P35" s="81"/>
      <c r="Q35" s="5">
        <f>SUM(E35:P35)</f>
        <v>41</v>
      </c>
      <c r="R35" s="3"/>
      <c r="S35" s="5">
        <f>IFERROR(VLOOKUP($B35,'[2]DEN8.2'!$H$3:$J$159,2,FALSE),0)</f>
        <v>105</v>
      </c>
      <c r="T35" s="43">
        <f t="shared" si="23"/>
        <v>110</v>
      </c>
      <c r="U35" s="5">
        <f>IFERROR(VLOOKUP($B35,'[1]DEN8.2'!$H$3:$J$175,2,FALSE),0)</f>
        <v>112</v>
      </c>
      <c r="V35" s="54">
        <f t="shared" si="24"/>
        <v>113</v>
      </c>
      <c r="W35" s="54">
        <f t="shared" si="3"/>
        <v>115</v>
      </c>
      <c r="X35" s="117"/>
      <c r="Y35" s="4"/>
      <c r="Z35" s="91">
        <f>IFERROR(VLOOKUP($B35,'[1]ACT DEN8.2'!$H$3:$S$162,2,FALSE),0)</f>
        <v>1</v>
      </c>
      <c r="AA35" s="91">
        <f>IFERROR(VLOOKUP($B35,'[1]ACT DEN8.2'!$H$3:$S$162,3,FALSE),0)</f>
        <v>2</v>
      </c>
      <c r="AB35" s="91">
        <f>IFERROR(VLOOKUP($B35,'[1]ACT DEN8.2'!$H$3:$S$162,4,FALSE),0)</f>
        <v>2</v>
      </c>
      <c r="AC35" s="91">
        <f>IFERROR(VLOOKUP($B35,'[1]ACT DEN8.2'!$H$3:$S$162,5,FALSE),0)</f>
        <v>0</v>
      </c>
      <c r="AD35" s="91">
        <f>IFERROR(VLOOKUP($B35,'[1]ACT DEN8.2'!$H$3:$S$162,6,FALSE),0)</f>
        <v>1</v>
      </c>
      <c r="AE35" s="91">
        <f>IFERROR(VLOOKUP($B35,'[1]ACT DEN8.2'!$H$3:$S$162,7,FALSE),0)</f>
        <v>3</v>
      </c>
      <c r="AF35" s="91">
        <f>IFERROR(VLOOKUP($B35,'[1]ACT DEN8.2'!$H$3:$S$162,8,FALSE),0)</f>
        <v>1</v>
      </c>
      <c r="AG35" s="91">
        <f>IFERROR(VLOOKUP($B35,'[1]ACT DEN8.2'!$H$3:$S$162,9,FALSE),0)</f>
        <v>3</v>
      </c>
      <c r="AH35" s="91">
        <f>IFERROR(VLOOKUP($B35,'[1]ACT DEN8.2'!$H$3:$S$162,10,FALSE),0)</f>
        <v>0</v>
      </c>
      <c r="AI35" s="91">
        <f>IFERROR(VLOOKUP($B35,'[1]ACT DEN8.2'!$H$3:$S$162,11,FALSE),0)</f>
        <v>0</v>
      </c>
      <c r="AJ35" s="81"/>
      <c r="AK35" s="2"/>
      <c r="AL35" s="5">
        <f>SUM(Z35:AK35)</f>
        <v>13</v>
      </c>
      <c r="AM35" s="91">
        <f>IFERROR(VLOOKUP($B35,'[1]ACT DEN8.2'!$AB$3:$AM$135,2,FALSE),0)</f>
        <v>0</v>
      </c>
      <c r="AN35" s="91">
        <f>IFERROR(VLOOKUP($B35,'[1]ACT DEN8.2'!$AB$3:$AM$135,3,FALSE),0)</f>
        <v>0</v>
      </c>
      <c r="AO35" s="91">
        <f>IFERROR(VLOOKUP($B35,'[1]ACT DEN8.2'!$AB$3:$AM$135,4,FALSE),0)</f>
        <v>0</v>
      </c>
      <c r="AP35" s="91">
        <f>IFERROR(VLOOKUP($B35,'[1]ACT DEN8.2'!$AB$3:$AM$135,5,FALSE),0)</f>
        <v>0</v>
      </c>
      <c r="AQ35" s="91">
        <f>IFERROR(VLOOKUP($B35,'[1]ACT DEN8.2'!$AB$3:$AM$135,6,FALSE),0)</f>
        <v>0</v>
      </c>
      <c r="AR35" s="91">
        <f>IFERROR(VLOOKUP($B35,'[1]ACT DEN8.2'!$AB$3:$AM$135,7,FALSE),0)</f>
        <v>0</v>
      </c>
      <c r="AS35" s="91">
        <f>IFERROR(VLOOKUP($B35,'[1]ACT DEN8.2'!$AB$3:$AM$135,8,FALSE),0)</f>
        <v>0</v>
      </c>
      <c r="AT35" s="91">
        <f>IFERROR(VLOOKUP($B35,'[1]ACT DEN8.2'!$AB$3:$AM$135,9,FALSE),0)</f>
        <v>1</v>
      </c>
      <c r="AU35" s="91">
        <f>IFERROR(VLOOKUP($B35,'[1]ACT DEN8.2'!$AB$3:$AM$135,10,FALSE),0)</f>
        <v>0</v>
      </c>
      <c r="AV35" s="91">
        <f>IFERROR(VLOOKUP($B35,'[1]ACT DEN8.2'!$AB$3:$AM$135,11,FALSE),0)</f>
        <v>0</v>
      </c>
      <c r="AW35" s="81"/>
      <c r="AX35" s="2"/>
      <c r="AY35" s="5">
        <f t="shared" si="5"/>
        <v>1</v>
      </c>
    </row>
    <row r="36" spans="1:51" s="58" customFormat="1" ht="15" thickBot="1" x14ac:dyDescent="0.25">
      <c r="A36" s="1" t="s">
        <v>53</v>
      </c>
      <c r="B36" s="165" t="s">
        <v>345</v>
      </c>
      <c r="C36" s="56"/>
      <c r="D36" s="56"/>
      <c r="E36" s="91">
        <f>IFERROR(VLOOKUP($B36,'[1]NUM8.2'!$H$3:$S$175,2,FALSE),0)</f>
        <v>0</v>
      </c>
      <c r="F36" s="91">
        <f>IFERROR(VLOOKUP($B36,'[1]NUM8.2'!$H$3:$S$175,3,FALSE),0)</f>
        <v>0</v>
      </c>
      <c r="G36" s="91">
        <f>IFERROR(VLOOKUP($B36,'[1]NUM8.2'!$H$3:$S$175,4,FALSE),0)</f>
        <v>1</v>
      </c>
      <c r="H36" s="91">
        <f>IFERROR(VLOOKUP($B36,'[1]NUM8.2'!$H$3:$S$175,5,FALSE),0)</f>
        <v>1</v>
      </c>
      <c r="I36" s="91">
        <f>IFERROR(VLOOKUP($B36,'[1]NUM8.2'!$H$3:$S$175,6,FALSE),0)</f>
        <v>11</v>
      </c>
      <c r="J36" s="91">
        <f>IFERROR(VLOOKUP($B36,'[1]NUM8.2'!$H$3:$S$175,7,FALSE),0)</f>
        <v>4</v>
      </c>
      <c r="K36" s="91">
        <f>IFERROR(VLOOKUP($B36,'[1]NUM8.2'!$H$3:$S$175,8,FALSE),0)</f>
        <v>9</v>
      </c>
      <c r="L36" s="91">
        <f>IFERROR(VLOOKUP($B36,'[1]NUM8.2'!$H$3:$S$175,9,FALSE),0)</f>
        <v>0</v>
      </c>
      <c r="M36" s="91">
        <f>IFERROR(VLOOKUP($B36,'[1]NUM8.2'!$H$3:$S$175,10,FALSE),0)</f>
        <v>6</v>
      </c>
      <c r="N36" s="91">
        <f>IFERROR(VLOOKUP($B36,'[1]NUM8.2'!$H$3:$S$175,11,FALSE),0)</f>
        <v>3</v>
      </c>
      <c r="O36" s="81"/>
      <c r="P36" s="81"/>
      <c r="Q36" s="5">
        <f>SUM(E36:P36)</f>
        <v>35</v>
      </c>
      <c r="R36" s="3"/>
      <c r="S36" s="5">
        <f>IFERROR(VLOOKUP($B36,'[2]DEN8.2'!$H$3:$J$159,2,FALSE),0)</f>
        <v>0</v>
      </c>
      <c r="T36" s="43">
        <f t="shared" si="23"/>
        <v>8</v>
      </c>
      <c r="U36" s="5">
        <f>IFERROR(VLOOKUP($B36,'[1]DEN8.2'!$H$3:$J$175,2,FALSE),0)</f>
        <v>153</v>
      </c>
      <c r="V36" s="54">
        <f t="shared" si="24"/>
        <v>155</v>
      </c>
      <c r="W36" s="54">
        <f t="shared" si="3"/>
        <v>149</v>
      </c>
      <c r="X36" s="117"/>
      <c r="Y36" s="4"/>
      <c r="Z36" s="91">
        <f>IFERROR(VLOOKUP($B36,'[1]ACT DEN8.2'!$H$3:$S$162,2,FALSE),0)</f>
        <v>3</v>
      </c>
      <c r="AA36" s="91">
        <f>IFERROR(VLOOKUP($B36,'[1]ACT DEN8.2'!$H$3:$S$162,3,FALSE),0)</f>
        <v>5</v>
      </c>
      <c r="AB36" s="91">
        <f>IFERROR(VLOOKUP($B36,'[1]ACT DEN8.2'!$H$3:$S$162,4,FALSE),0)</f>
        <v>0</v>
      </c>
      <c r="AC36" s="91">
        <f>IFERROR(VLOOKUP($B36,'[1]ACT DEN8.2'!$H$3:$S$162,5,FALSE),0)</f>
        <v>0</v>
      </c>
      <c r="AD36" s="91">
        <f>IFERROR(VLOOKUP($B36,'[1]ACT DEN8.2'!$H$3:$S$162,6,FALSE),0)</f>
        <v>0</v>
      </c>
      <c r="AE36" s="91">
        <f>IFERROR(VLOOKUP($B36,'[1]ACT DEN8.2'!$H$3:$S$162,7,FALSE),0)</f>
        <v>2</v>
      </c>
      <c r="AF36" s="91">
        <f>IFERROR(VLOOKUP($B36,'[1]ACT DEN8.2'!$H$3:$S$162,8,FALSE),0)</f>
        <v>3</v>
      </c>
      <c r="AG36" s="91">
        <f>IFERROR(VLOOKUP($B36,'[1]ACT DEN8.2'!$H$3:$S$162,9,FALSE),0)</f>
        <v>8</v>
      </c>
      <c r="AH36" s="91">
        <f>IFERROR(VLOOKUP($B36,'[1]ACT DEN8.2'!$H$3:$S$162,10,FALSE),0)</f>
        <v>3</v>
      </c>
      <c r="AI36" s="91">
        <f>IFERROR(VLOOKUP($B36,'[1]ACT DEN8.2'!$H$3:$S$162,11,FALSE),0)</f>
        <v>5</v>
      </c>
      <c r="AJ36" s="81"/>
      <c r="AK36" s="2"/>
      <c r="AL36" s="5">
        <f>SUM(Z36:AK36)</f>
        <v>29</v>
      </c>
      <c r="AM36" s="91">
        <f>IFERROR(VLOOKUP($B36,'[1]ACT DEN8.2'!$AB$3:$AM$135,2,FALSE),0)</f>
        <v>0</v>
      </c>
      <c r="AN36" s="91">
        <f>IFERROR(VLOOKUP($B36,'[1]ACT DEN8.2'!$AB$3:$AM$135,3,FALSE),0)</f>
        <v>0</v>
      </c>
      <c r="AO36" s="91">
        <f>IFERROR(VLOOKUP($B36,'[1]ACT DEN8.2'!$AB$3:$AM$135,4,FALSE),0)</f>
        <v>0</v>
      </c>
      <c r="AP36" s="91">
        <f>IFERROR(VLOOKUP($B36,'[1]ACT DEN8.2'!$AB$3:$AM$135,5,FALSE),0)</f>
        <v>0</v>
      </c>
      <c r="AQ36" s="91">
        <f>IFERROR(VLOOKUP($B36,'[1]ACT DEN8.2'!$AB$3:$AM$135,6,FALSE),0)</f>
        <v>0</v>
      </c>
      <c r="AR36" s="91">
        <f>IFERROR(VLOOKUP($B36,'[1]ACT DEN8.2'!$AB$3:$AM$135,7,FALSE),0)</f>
        <v>0</v>
      </c>
      <c r="AS36" s="91">
        <f>IFERROR(VLOOKUP($B36,'[1]ACT DEN8.2'!$AB$3:$AM$135,8,FALSE),0)</f>
        <v>1</v>
      </c>
      <c r="AT36" s="91">
        <f>IFERROR(VLOOKUP($B36,'[1]ACT DEN8.2'!$AB$3:$AM$135,9,FALSE),0)</f>
        <v>8</v>
      </c>
      <c r="AU36" s="91">
        <f>IFERROR(VLOOKUP($B36,'[1]ACT DEN8.2'!$AB$3:$AM$135,10,FALSE),0)</f>
        <v>0</v>
      </c>
      <c r="AV36" s="91">
        <f>IFERROR(VLOOKUP($B36,'[1]ACT DEN8.2'!$AB$3:$AM$135,11,FALSE),0)</f>
        <v>14</v>
      </c>
      <c r="AW36" s="81"/>
      <c r="AX36" s="2"/>
      <c r="AY36" s="5">
        <f>SUM(AM36:AX36)</f>
        <v>23</v>
      </c>
    </row>
    <row r="37" spans="1:51" s="58" customFormat="1" ht="15" thickBot="1" x14ac:dyDescent="0.25">
      <c r="A37" s="333" t="s">
        <v>175</v>
      </c>
      <c r="B37" s="334"/>
      <c r="C37" s="250">
        <f>+D37/Metas!M87</f>
        <v>1.0382333852815406</v>
      </c>
      <c r="D37" s="15">
        <f>+Q37/R37</f>
        <v>0.23757294522955777</v>
      </c>
      <c r="E37" s="10">
        <f>SUM(E26:E36)</f>
        <v>337</v>
      </c>
      <c r="F37" s="10">
        <f t="shared" ref="F37:Q37" si="25">SUM(F26:F36)</f>
        <v>366</v>
      </c>
      <c r="G37" s="10">
        <f t="shared" si="25"/>
        <v>379</v>
      </c>
      <c r="H37" s="10">
        <f t="shared" si="25"/>
        <v>226</v>
      </c>
      <c r="I37" s="10">
        <f t="shared" ref="I37:J37" si="26">SUM(I26:I36)</f>
        <v>355</v>
      </c>
      <c r="J37" s="10">
        <f t="shared" si="26"/>
        <v>371</v>
      </c>
      <c r="K37" s="10">
        <f t="shared" ref="K37:L37" si="27">SUM(K26:K36)</f>
        <v>416</v>
      </c>
      <c r="L37" s="10">
        <f t="shared" si="27"/>
        <v>337</v>
      </c>
      <c r="M37" s="10">
        <f t="shared" ref="M37:N37" si="28">SUM(M26:M36)</f>
        <v>277</v>
      </c>
      <c r="N37" s="10">
        <f t="shared" si="28"/>
        <v>315</v>
      </c>
      <c r="O37" s="10">
        <f t="shared" si="25"/>
        <v>0</v>
      </c>
      <c r="P37" s="10">
        <f t="shared" si="25"/>
        <v>0</v>
      </c>
      <c r="Q37" s="10">
        <f t="shared" si="25"/>
        <v>3379</v>
      </c>
      <c r="R37" s="11">
        <f>+Y37-W37</f>
        <v>14223</v>
      </c>
      <c r="S37" s="10">
        <f>SUM(S26:S36)</f>
        <v>8151</v>
      </c>
      <c r="T37" s="10">
        <f t="shared" ref="T37:X37" si="29">SUM(T26:T36)</f>
        <v>8478</v>
      </c>
      <c r="U37" s="10">
        <f t="shared" si="29"/>
        <v>8060</v>
      </c>
      <c r="V37" s="10">
        <f t="shared" si="29"/>
        <v>8163</v>
      </c>
      <c r="W37" s="9">
        <f t="shared" si="29"/>
        <v>8395</v>
      </c>
      <c r="X37" s="10">
        <f t="shared" si="29"/>
        <v>0</v>
      </c>
      <c r="Y37" s="12">
        <v>22618</v>
      </c>
      <c r="Z37" s="9">
        <f>SUM(Z26:Z36)</f>
        <v>114</v>
      </c>
      <c r="AA37" s="9">
        <f t="shared" ref="AA37:AY37" si="30">SUM(AA26:AA36)</f>
        <v>89</v>
      </c>
      <c r="AB37" s="9">
        <f t="shared" si="30"/>
        <v>89</v>
      </c>
      <c r="AC37" s="9">
        <f t="shared" si="30"/>
        <v>68</v>
      </c>
      <c r="AD37" s="9">
        <f t="shared" ref="AD37" si="31">SUM(AD26:AD36)</f>
        <v>87</v>
      </c>
      <c r="AE37" s="9">
        <f t="shared" si="30"/>
        <v>73</v>
      </c>
      <c r="AF37" s="9">
        <f t="shared" si="30"/>
        <v>128</v>
      </c>
      <c r="AG37" s="9">
        <f t="shared" ref="AG37:AH37" si="32">SUM(AG26:AG36)</f>
        <v>118</v>
      </c>
      <c r="AH37" s="9">
        <f t="shared" si="32"/>
        <v>95</v>
      </c>
      <c r="AI37" s="9">
        <f t="shared" ref="AI37" si="33">SUM(AI26:AI36)</f>
        <v>93</v>
      </c>
      <c r="AJ37" s="9">
        <f t="shared" si="30"/>
        <v>0</v>
      </c>
      <c r="AK37" s="9">
        <f t="shared" si="30"/>
        <v>0</v>
      </c>
      <c r="AL37" s="9">
        <f t="shared" si="30"/>
        <v>954</v>
      </c>
      <c r="AM37" s="9">
        <f t="shared" si="30"/>
        <v>11</v>
      </c>
      <c r="AN37" s="9">
        <f t="shared" si="30"/>
        <v>0</v>
      </c>
      <c r="AO37" s="9">
        <f t="shared" si="30"/>
        <v>8</v>
      </c>
      <c r="AP37" s="9">
        <f t="shared" si="30"/>
        <v>14</v>
      </c>
      <c r="AQ37" s="9">
        <f t="shared" ref="AQ37" si="34">SUM(AQ26:AQ36)</f>
        <v>20</v>
      </c>
      <c r="AR37" s="9">
        <f t="shared" si="30"/>
        <v>32</v>
      </c>
      <c r="AS37" s="9">
        <f t="shared" si="30"/>
        <v>25</v>
      </c>
      <c r="AT37" s="9">
        <f t="shared" ref="AT37:AU37" si="35">SUM(AT26:AT36)</f>
        <v>36</v>
      </c>
      <c r="AU37" s="9">
        <f t="shared" si="35"/>
        <v>19</v>
      </c>
      <c r="AV37" s="9">
        <f t="shared" ref="AV37" si="36">SUM(AV26:AV36)</f>
        <v>19</v>
      </c>
      <c r="AW37" s="9">
        <f t="shared" si="30"/>
        <v>0</v>
      </c>
      <c r="AX37" s="9">
        <f t="shared" si="30"/>
        <v>0</v>
      </c>
      <c r="AY37" s="9">
        <f t="shared" si="30"/>
        <v>184</v>
      </c>
    </row>
    <row r="38" spans="1:51" s="58" customFormat="1" ht="15" thickBot="1" x14ac:dyDescent="0.25">
      <c r="A38" s="1" t="s">
        <v>74</v>
      </c>
      <c r="B38" s="165" t="s">
        <v>64</v>
      </c>
      <c r="C38" s="56"/>
      <c r="D38" s="56"/>
      <c r="E38" s="91">
        <f>IFERROR(VLOOKUP($B38,'[1]NUM8.2'!$H$3:$S$175,2,FALSE),0)</f>
        <v>3</v>
      </c>
      <c r="F38" s="91">
        <f>IFERROR(VLOOKUP($B38,'[1]NUM8.2'!$H$3:$S$175,3,FALSE),0)</f>
        <v>0</v>
      </c>
      <c r="G38" s="91">
        <f>IFERROR(VLOOKUP($B38,'[1]NUM8.2'!$H$3:$S$175,4,FALSE),0)</f>
        <v>2</v>
      </c>
      <c r="H38" s="91">
        <f>IFERROR(VLOOKUP($B38,'[1]NUM8.2'!$H$3:$S$175,5,FALSE),0)</f>
        <v>3</v>
      </c>
      <c r="I38" s="91">
        <f>IFERROR(VLOOKUP($B38,'[1]NUM8.2'!$H$3:$S$175,6,FALSE),0)</f>
        <v>2</v>
      </c>
      <c r="J38" s="91">
        <f>IFERROR(VLOOKUP($B38,'[1]NUM8.2'!$H$3:$S$175,7,FALSE),0)</f>
        <v>9</v>
      </c>
      <c r="K38" s="91">
        <f>IFERROR(VLOOKUP($B38,'[1]NUM8.2'!$H$3:$S$175,8,FALSE),0)</f>
        <v>0</v>
      </c>
      <c r="L38" s="91">
        <f>IFERROR(VLOOKUP($B38,'[1]NUM8.2'!$H$3:$S$175,9,FALSE),0)</f>
        <v>8</v>
      </c>
      <c r="M38" s="91">
        <f>IFERROR(VLOOKUP($B38,'[1]NUM8.2'!$H$3:$S$175,10,FALSE),0)</f>
        <v>3</v>
      </c>
      <c r="N38" s="91">
        <f>IFERROR(VLOOKUP($B38,'[1]NUM8.2'!$H$3:$S$175,11,FALSE),0)</f>
        <v>0</v>
      </c>
      <c r="O38" s="81"/>
      <c r="P38" s="81"/>
      <c r="Q38" s="5">
        <f t="shared" ref="Q38:Q47" si="37">SUM(E38:P38)</f>
        <v>30</v>
      </c>
      <c r="R38" s="3"/>
      <c r="S38" s="5">
        <f>IFERROR(VLOOKUP($B38,'[2]DEN8.2'!$H$3:$J$159,2,FALSE),0)</f>
        <v>74</v>
      </c>
      <c r="T38" s="43">
        <f t="shared" ref="T38:T47" si="38">+S38+(Z38+AA38+AB38+AC38)-(AM38+AN38+AO38+AP38)</f>
        <v>76</v>
      </c>
      <c r="U38" s="5">
        <f>IFERROR(VLOOKUP($B38,'[1]DEN8.2'!$H$3:$J$175,2,FALSE),0)</f>
        <v>78</v>
      </c>
      <c r="V38" s="54">
        <f t="shared" ref="V38:V47" si="39">+U38+(AF38)-(AS38)</f>
        <v>78</v>
      </c>
      <c r="W38" s="54">
        <f t="shared" si="3"/>
        <v>78</v>
      </c>
      <c r="X38" s="117"/>
      <c r="Y38" s="4"/>
      <c r="Z38" s="91">
        <f>IFERROR(VLOOKUP($B38,'[1]ACT DEN8.2'!$H$3:$S$162,2,FALSE),0)</f>
        <v>0</v>
      </c>
      <c r="AA38" s="91">
        <f>IFERROR(VLOOKUP($B38,'[1]ACT DEN8.2'!$H$3:$S$162,3,FALSE),0)</f>
        <v>0</v>
      </c>
      <c r="AB38" s="91">
        <f>IFERROR(VLOOKUP($B38,'[1]ACT DEN8.2'!$H$3:$S$162,4,FALSE),0)</f>
        <v>0</v>
      </c>
      <c r="AC38" s="91">
        <f>IFERROR(VLOOKUP($B38,'[1]ACT DEN8.2'!$H$3:$S$162,5,FALSE),0)</f>
        <v>2</v>
      </c>
      <c r="AD38" s="91">
        <f>IFERROR(VLOOKUP($B38,'[1]ACT DEN8.2'!$H$3:$S$162,6,FALSE),0)</f>
        <v>2</v>
      </c>
      <c r="AE38" s="91">
        <f>IFERROR(VLOOKUP($B38,'[1]ACT DEN8.2'!$H$3:$S$162,7,FALSE),0)</f>
        <v>0</v>
      </c>
      <c r="AF38" s="91">
        <f>IFERROR(VLOOKUP($B38,'[1]ACT DEN8.2'!$H$3:$S$162,8,FALSE),0)</f>
        <v>0</v>
      </c>
      <c r="AG38" s="91">
        <f>IFERROR(VLOOKUP($B38,'[1]ACT DEN8.2'!$H$3:$S$162,9,FALSE),0)</f>
        <v>0</v>
      </c>
      <c r="AH38" s="91">
        <f>IFERROR(VLOOKUP($B38,'[1]ACT DEN8.2'!$H$3:$S$162,10,FALSE),0)</f>
        <v>0</v>
      </c>
      <c r="AI38" s="91">
        <f>IFERROR(VLOOKUP($B38,'[1]ACT DEN8.2'!$H$3:$S$162,11,FALSE),0)</f>
        <v>0</v>
      </c>
      <c r="AJ38" s="81"/>
      <c r="AK38" s="81"/>
      <c r="AL38" s="5">
        <f t="shared" si="4"/>
        <v>4</v>
      </c>
      <c r="AM38" s="91">
        <f>IFERROR(VLOOKUP($B38,'[1]ACT DEN8.2'!$AB$3:$AM$135,2,FALSE),0)</f>
        <v>0</v>
      </c>
      <c r="AN38" s="91">
        <f>IFERROR(VLOOKUP($B38,'[1]ACT DEN8.2'!$AB$3:$AM$135,3,FALSE),0)</f>
        <v>0</v>
      </c>
      <c r="AO38" s="91">
        <f>IFERROR(VLOOKUP($B38,'[1]ACT DEN8.2'!$AB$3:$AM$135,4,FALSE),0)</f>
        <v>0</v>
      </c>
      <c r="AP38" s="91">
        <f>IFERROR(VLOOKUP($B38,'[1]ACT DEN8.2'!$AB$3:$AM$135,5,FALSE),0)</f>
        <v>0</v>
      </c>
      <c r="AQ38" s="91">
        <f>IFERROR(VLOOKUP($B38,'[1]ACT DEN8.2'!$AB$3:$AM$135,6,FALSE),0)</f>
        <v>0</v>
      </c>
      <c r="AR38" s="91">
        <f>IFERROR(VLOOKUP($B38,'[1]ACT DEN8.2'!$AB$3:$AM$135,7,FALSE),0)</f>
        <v>0</v>
      </c>
      <c r="AS38" s="91">
        <f>IFERROR(VLOOKUP($B38,'[1]ACT DEN8.2'!$AB$3:$AM$135,8,FALSE),0)</f>
        <v>0</v>
      </c>
      <c r="AT38" s="91">
        <f>IFERROR(VLOOKUP($B38,'[1]ACT DEN8.2'!$AB$3:$AM$135,9,FALSE),0)</f>
        <v>0</v>
      </c>
      <c r="AU38" s="91">
        <f>IFERROR(VLOOKUP($B38,'[1]ACT DEN8.2'!$AB$3:$AM$135,10,FALSE),0)</f>
        <v>0</v>
      </c>
      <c r="AV38" s="91">
        <f>IFERROR(VLOOKUP($B38,'[1]ACT DEN8.2'!$AB$3:$AM$135,11,FALSE),0)</f>
        <v>0</v>
      </c>
      <c r="AW38" s="81"/>
      <c r="AX38" s="81"/>
      <c r="AY38" s="5">
        <f t="shared" si="5"/>
        <v>0</v>
      </c>
    </row>
    <row r="39" spans="1:51" s="58" customFormat="1" ht="15" thickBot="1" x14ac:dyDescent="0.25">
      <c r="A39" s="1" t="s">
        <v>74</v>
      </c>
      <c r="B39" s="165" t="s">
        <v>65</v>
      </c>
      <c r="C39" s="56"/>
      <c r="D39" s="56"/>
      <c r="E39" s="91">
        <f>IFERROR(VLOOKUP($B39,'[1]NUM8.2'!$H$3:$S$175,2,FALSE),0)</f>
        <v>3</v>
      </c>
      <c r="F39" s="91">
        <f>IFERROR(VLOOKUP($B39,'[1]NUM8.2'!$H$3:$S$175,3,FALSE),0)</f>
        <v>9</v>
      </c>
      <c r="G39" s="91">
        <f>IFERROR(VLOOKUP($B39,'[1]NUM8.2'!$H$3:$S$175,4,FALSE),0)</f>
        <v>5</v>
      </c>
      <c r="H39" s="91">
        <f>IFERROR(VLOOKUP($B39,'[1]NUM8.2'!$H$3:$S$175,5,FALSE),0)</f>
        <v>0</v>
      </c>
      <c r="I39" s="91">
        <f>IFERROR(VLOOKUP($B39,'[1]NUM8.2'!$H$3:$S$175,6,FALSE),0)</f>
        <v>0</v>
      </c>
      <c r="J39" s="91">
        <f>IFERROR(VLOOKUP($B39,'[1]NUM8.2'!$H$3:$S$175,7,FALSE),0)</f>
        <v>7</v>
      </c>
      <c r="K39" s="91">
        <f>IFERROR(VLOOKUP($B39,'[1]NUM8.2'!$H$3:$S$175,8,FALSE),0)</f>
        <v>1</v>
      </c>
      <c r="L39" s="91">
        <f>IFERROR(VLOOKUP($B39,'[1]NUM8.2'!$H$3:$S$175,9,FALSE),0)</f>
        <v>1</v>
      </c>
      <c r="M39" s="91">
        <f>IFERROR(VLOOKUP($B39,'[1]NUM8.2'!$H$3:$S$175,10,FALSE),0)</f>
        <v>3</v>
      </c>
      <c r="N39" s="91">
        <f>IFERROR(VLOOKUP($B39,'[1]NUM8.2'!$H$3:$S$175,11,FALSE),0)</f>
        <v>1</v>
      </c>
      <c r="O39" s="81"/>
      <c r="P39" s="81"/>
      <c r="Q39" s="5">
        <f t="shared" si="37"/>
        <v>30</v>
      </c>
      <c r="R39" s="3"/>
      <c r="S39" s="5">
        <f>IFERROR(VLOOKUP($B39,'[2]DEN8.2'!$H$3:$J$159,2,FALSE),0)</f>
        <v>33</v>
      </c>
      <c r="T39" s="43">
        <f t="shared" si="38"/>
        <v>33</v>
      </c>
      <c r="U39" s="5">
        <f>IFERROR(VLOOKUP($B39,'[1]DEN8.2'!$H$3:$J$175,2,FALSE),0)</f>
        <v>77</v>
      </c>
      <c r="V39" s="54">
        <f t="shared" si="39"/>
        <v>77</v>
      </c>
      <c r="W39" s="54">
        <f t="shared" si="3"/>
        <v>78</v>
      </c>
      <c r="X39" s="117"/>
      <c r="Y39" s="4"/>
      <c r="Z39" s="91">
        <f>IFERROR(VLOOKUP($B39,'[1]ACT DEN8.2'!$H$3:$S$162,2,FALSE),0)</f>
        <v>0</v>
      </c>
      <c r="AA39" s="91">
        <f>IFERROR(VLOOKUP($B39,'[1]ACT DEN8.2'!$H$3:$S$162,3,FALSE),0)</f>
        <v>0</v>
      </c>
      <c r="AB39" s="91">
        <f>IFERROR(VLOOKUP($B39,'[1]ACT DEN8.2'!$H$3:$S$162,4,FALSE),0)</f>
        <v>0</v>
      </c>
      <c r="AC39" s="91">
        <f>IFERROR(VLOOKUP($B39,'[1]ACT DEN8.2'!$H$3:$S$162,5,FALSE),0)</f>
        <v>0</v>
      </c>
      <c r="AD39" s="91">
        <f>IFERROR(VLOOKUP($B39,'[1]ACT DEN8.2'!$H$3:$S$162,6,FALSE),0)</f>
        <v>1</v>
      </c>
      <c r="AE39" s="91">
        <f>IFERROR(VLOOKUP($B39,'[1]ACT DEN8.2'!$H$3:$S$162,7,FALSE),0)</f>
        <v>0</v>
      </c>
      <c r="AF39" s="91">
        <f>IFERROR(VLOOKUP($B39,'[1]ACT DEN8.2'!$H$3:$S$162,8,FALSE),0)</f>
        <v>0</v>
      </c>
      <c r="AG39" s="91">
        <f>IFERROR(VLOOKUP($B39,'[1]ACT DEN8.2'!$H$3:$S$162,9,FALSE),0)</f>
        <v>0</v>
      </c>
      <c r="AH39" s="91">
        <f>IFERROR(VLOOKUP($B39,'[1]ACT DEN8.2'!$H$3:$S$162,10,FALSE),0)</f>
        <v>1</v>
      </c>
      <c r="AI39" s="91">
        <f>IFERROR(VLOOKUP($B39,'[1]ACT DEN8.2'!$H$3:$S$162,11,FALSE),0)</f>
        <v>0</v>
      </c>
      <c r="AJ39" s="81"/>
      <c r="AK39" s="81"/>
      <c r="AL39" s="5">
        <f t="shared" si="4"/>
        <v>2</v>
      </c>
      <c r="AM39" s="91">
        <f>IFERROR(VLOOKUP($B39,'[1]ACT DEN8.2'!$AB$3:$AM$135,2,FALSE),0)</f>
        <v>0</v>
      </c>
      <c r="AN39" s="91">
        <f>IFERROR(VLOOKUP($B39,'[1]ACT DEN8.2'!$AB$3:$AM$135,3,FALSE),0)</f>
        <v>0</v>
      </c>
      <c r="AO39" s="91">
        <f>IFERROR(VLOOKUP($B39,'[1]ACT DEN8.2'!$AB$3:$AM$135,4,FALSE),0)</f>
        <v>0</v>
      </c>
      <c r="AP39" s="91">
        <f>IFERROR(VLOOKUP($B39,'[1]ACT DEN8.2'!$AB$3:$AM$135,5,FALSE),0)</f>
        <v>0</v>
      </c>
      <c r="AQ39" s="91">
        <f>IFERROR(VLOOKUP($B39,'[1]ACT DEN8.2'!$AB$3:$AM$135,6,FALSE),0)</f>
        <v>0</v>
      </c>
      <c r="AR39" s="91">
        <f>IFERROR(VLOOKUP($B39,'[1]ACT DEN8.2'!$AB$3:$AM$135,7,FALSE),0)</f>
        <v>0</v>
      </c>
      <c r="AS39" s="91">
        <f>IFERROR(VLOOKUP($B39,'[1]ACT DEN8.2'!$AB$3:$AM$135,8,FALSE),0)</f>
        <v>0</v>
      </c>
      <c r="AT39" s="91">
        <f>IFERROR(VLOOKUP($B39,'[1]ACT DEN8.2'!$AB$3:$AM$135,9,FALSE),0)</f>
        <v>0</v>
      </c>
      <c r="AU39" s="91">
        <f>IFERROR(VLOOKUP($B39,'[1]ACT DEN8.2'!$AB$3:$AM$135,10,FALSE),0)</f>
        <v>0</v>
      </c>
      <c r="AV39" s="91">
        <f>IFERROR(VLOOKUP($B39,'[1]ACT DEN8.2'!$AB$3:$AM$135,11,FALSE),0)</f>
        <v>0</v>
      </c>
      <c r="AW39" s="81"/>
      <c r="AX39" s="81"/>
      <c r="AY39" s="5">
        <f t="shared" si="5"/>
        <v>0</v>
      </c>
    </row>
    <row r="40" spans="1:51" s="58" customFormat="1" ht="15" thickBot="1" x14ac:dyDescent="0.25">
      <c r="A40" s="1" t="s">
        <v>74</v>
      </c>
      <c r="B40" s="165" t="s">
        <v>66</v>
      </c>
      <c r="C40" s="56"/>
      <c r="D40" s="56"/>
      <c r="E40" s="91">
        <f>IFERROR(VLOOKUP($B40,'[1]NUM8.2'!$H$3:$S$175,2,FALSE),0)</f>
        <v>0</v>
      </c>
      <c r="F40" s="91">
        <f>IFERROR(VLOOKUP($B40,'[1]NUM8.2'!$H$3:$S$175,3,FALSE),0)</f>
        <v>4</v>
      </c>
      <c r="G40" s="91">
        <f>IFERROR(VLOOKUP($B40,'[1]NUM8.2'!$H$3:$S$175,4,FALSE),0)</f>
        <v>5</v>
      </c>
      <c r="H40" s="91">
        <f>IFERROR(VLOOKUP($B40,'[1]NUM8.2'!$H$3:$S$175,5,FALSE),0)</f>
        <v>0</v>
      </c>
      <c r="I40" s="91">
        <f>IFERROR(VLOOKUP($B40,'[1]NUM8.2'!$H$3:$S$175,6,FALSE),0)</f>
        <v>0</v>
      </c>
      <c r="J40" s="91">
        <f>IFERROR(VLOOKUP($B40,'[1]NUM8.2'!$H$3:$S$175,7,FALSE),0)</f>
        <v>10</v>
      </c>
      <c r="K40" s="91">
        <f>IFERROR(VLOOKUP($B40,'[1]NUM8.2'!$H$3:$S$175,8,FALSE),0)</f>
        <v>2</v>
      </c>
      <c r="L40" s="91">
        <f>IFERROR(VLOOKUP($B40,'[1]NUM8.2'!$H$3:$S$175,9,FALSE),0)</f>
        <v>11</v>
      </c>
      <c r="M40" s="91">
        <f>IFERROR(VLOOKUP($B40,'[1]NUM8.2'!$H$3:$S$175,10,FALSE),0)</f>
        <v>9</v>
      </c>
      <c r="N40" s="91">
        <f>IFERROR(VLOOKUP($B40,'[1]NUM8.2'!$H$3:$S$175,11,FALSE),0)</f>
        <v>0</v>
      </c>
      <c r="O40" s="81"/>
      <c r="P40" s="81"/>
      <c r="Q40" s="5">
        <f t="shared" si="37"/>
        <v>41</v>
      </c>
      <c r="R40" s="3"/>
      <c r="S40" s="5">
        <f>IFERROR(VLOOKUP($B40,'[2]DEN8.2'!$H$3:$J$159,2,FALSE),0)</f>
        <v>67</v>
      </c>
      <c r="T40" s="43">
        <f t="shared" si="38"/>
        <v>68</v>
      </c>
      <c r="U40" s="5">
        <f>IFERROR(VLOOKUP($B40,'[1]DEN8.2'!$H$3:$J$175,2,FALSE),0)</f>
        <v>77</v>
      </c>
      <c r="V40" s="54">
        <f t="shared" si="39"/>
        <v>78</v>
      </c>
      <c r="W40" s="54">
        <f t="shared" si="3"/>
        <v>84</v>
      </c>
      <c r="X40" s="117"/>
      <c r="Y40" s="4"/>
      <c r="Z40" s="91">
        <f>IFERROR(VLOOKUP($B40,'[1]ACT DEN8.2'!$H$3:$S$162,2,FALSE),0)</f>
        <v>0</v>
      </c>
      <c r="AA40" s="91">
        <f>IFERROR(VLOOKUP($B40,'[1]ACT DEN8.2'!$H$3:$S$162,3,FALSE),0)</f>
        <v>0</v>
      </c>
      <c r="AB40" s="91">
        <f>IFERROR(VLOOKUP($B40,'[1]ACT DEN8.2'!$H$3:$S$162,4,FALSE),0)</f>
        <v>0</v>
      </c>
      <c r="AC40" s="91">
        <f>IFERROR(VLOOKUP($B40,'[1]ACT DEN8.2'!$H$3:$S$162,5,FALSE),0)</f>
        <v>1</v>
      </c>
      <c r="AD40" s="91">
        <f>IFERROR(VLOOKUP($B40,'[1]ACT DEN8.2'!$H$3:$S$162,6,FALSE),0)</f>
        <v>1</v>
      </c>
      <c r="AE40" s="91">
        <f>IFERROR(VLOOKUP($B40,'[1]ACT DEN8.2'!$H$3:$S$162,7,FALSE),0)</f>
        <v>3</v>
      </c>
      <c r="AF40" s="91">
        <f>IFERROR(VLOOKUP($B40,'[1]ACT DEN8.2'!$H$3:$S$162,8,FALSE),0)</f>
        <v>1</v>
      </c>
      <c r="AG40" s="91">
        <f>IFERROR(VLOOKUP($B40,'[1]ACT DEN8.2'!$H$3:$S$162,9,FALSE),0)</f>
        <v>2</v>
      </c>
      <c r="AH40" s="91">
        <f>IFERROR(VLOOKUP($B40,'[1]ACT DEN8.2'!$H$3:$S$162,10,FALSE),0)</f>
        <v>2</v>
      </c>
      <c r="AI40" s="91">
        <f>IFERROR(VLOOKUP($B40,'[1]ACT DEN8.2'!$H$3:$S$162,11,FALSE),0)</f>
        <v>3</v>
      </c>
      <c r="AJ40" s="81"/>
      <c r="AK40" s="81"/>
      <c r="AL40" s="5">
        <f t="shared" si="4"/>
        <v>13</v>
      </c>
      <c r="AM40" s="91">
        <f>IFERROR(VLOOKUP($B40,'[1]ACT DEN8.2'!$AB$3:$AM$135,2,FALSE),0)</f>
        <v>0</v>
      </c>
      <c r="AN40" s="91">
        <f>IFERROR(VLOOKUP($B40,'[1]ACT DEN8.2'!$AB$3:$AM$135,3,FALSE),0)</f>
        <v>0</v>
      </c>
      <c r="AO40" s="91">
        <f>IFERROR(VLOOKUP($B40,'[1]ACT DEN8.2'!$AB$3:$AM$135,4,FALSE),0)</f>
        <v>0</v>
      </c>
      <c r="AP40" s="91">
        <f>IFERROR(VLOOKUP($B40,'[1]ACT DEN8.2'!$AB$3:$AM$135,5,FALSE),0)</f>
        <v>0</v>
      </c>
      <c r="AQ40" s="91">
        <f>IFERROR(VLOOKUP($B40,'[1]ACT DEN8.2'!$AB$3:$AM$135,6,FALSE),0)</f>
        <v>0</v>
      </c>
      <c r="AR40" s="91">
        <f>IFERROR(VLOOKUP($B40,'[1]ACT DEN8.2'!$AB$3:$AM$135,7,FALSE),0)</f>
        <v>0</v>
      </c>
      <c r="AS40" s="91">
        <f>IFERROR(VLOOKUP($B40,'[1]ACT DEN8.2'!$AB$3:$AM$135,8,FALSE),0)</f>
        <v>0</v>
      </c>
      <c r="AT40" s="91">
        <f>IFERROR(VLOOKUP($B40,'[1]ACT DEN8.2'!$AB$3:$AM$135,9,FALSE),0)</f>
        <v>0</v>
      </c>
      <c r="AU40" s="91">
        <f>IFERROR(VLOOKUP($B40,'[1]ACT DEN8.2'!$AB$3:$AM$135,10,FALSE),0)</f>
        <v>1</v>
      </c>
      <c r="AV40" s="91">
        <f>IFERROR(VLOOKUP($B40,'[1]ACT DEN8.2'!$AB$3:$AM$135,11,FALSE),0)</f>
        <v>0</v>
      </c>
      <c r="AW40" s="81"/>
      <c r="AX40" s="81"/>
      <c r="AY40" s="5">
        <f t="shared" si="5"/>
        <v>1</v>
      </c>
    </row>
    <row r="41" spans="1:51" s="58" customFormat="1" ht="15" thickBot="1" x14ac:dyDescent="0.25">
      <c r="A41" s="1" t="s">
        <v>74</v>
      </c>
      <c r="B41" s="165" t="s">
        <v>67</v>
      </c>
      <c r="C41" s="56"/>
      <c r="D41" s="56"/>
      <c r="E41" s="91">
        <f>IFERROR(VLOOKUP($B41,'[1]NUM8.2'!$H$3:$S$175,2,FALSE),0)</f>
        <v>0</v>
      </c>
      <c r="F41" s="91">
        <f>IFERROR(VLOOKUP($B41,'[1]NUM8.2'!$H$3:$S$175,3,FALSE),0)</f>
        <v>0</v>
      </c>
      <c r="G41" s="91">
        <f>IFERROR(VLOOKUP($B41,'[1]NUM8.2'!$H$3:$S$175,4,FALSE),0)</f>
        <v>4</v>
      </c>
      <c r="H41" s="91">
        <f>IFERROR(VLOOKUP($B41,'[1]NUM8.2'!$H$3:$S$175,5,FALSE),0)</f>
        <v>0</v>
      </c>
      <c r="I41" s="91">
        <f>IFERROR(VLOOKUP($B41,'[1]NUM8.2'!$H$3:$S$175,6,FALSE),0)</f>
        <v>0</v>
      </c>
      <c r="J41" s="91">
        <f>IFERROR(VLOOKUP($B41,'[1]NUM8.2'!$H$3:$S$175,7,FALSE),0)</f>
        <v>0</v>
      </c>
      <c r="K41" s="91">
        <f>IFERROR(VLOOKUP($B41,'[1]NUM8.2'!$H$3:$S$175,8,FALSE),0)</f>
        <v>0</v>
      </c>
      <c r="L41" s="91">
        <f>IFERROR(VLOOKUP($B41,'[1]NUM8.2'!$H$3:$S$175,9,FALSE),0)</f>
        <v>0</v>
      </c>
      <c r="M41" s="91">
        <f>IFERROR(VLOOKUP($B41,'[1]NUM8.2'!$H$3:$S$175,10,FALSE),0)</f>
        <v>2</v>
      </c>
      <c r="N41" s="91">
        <f>IFERROR(VLOOKUP($B41,'[1]NUM8.2'!$H$3:$S$175,11,FALSE),0)</f>
        <v>0</v>
      </c>
      <c r="O41" s="81"/>
      <c r="P41" s="81"/>
      <c r="Q41" s="5">
        <f t="shared" si="37"/>
        <v>6</v>
      </c>
      <c r="R41" s="3"/>
      <c r="S41" s="5">
        <f>IFERROR(VLOOKUP($B41,'[2]DEN8.2'!$H$3:$J$159,2,FALSE),0)</f>
        <v>2</v>
      </c>
      <c r="T41" s="43">
        <f t="shared" si="38"/>
        <v>2</v>
      </c>
      <c r="U41" s="5">
        <f>IFERROR(VLOOKUP($B41,'[1]DEN8.2'!$H$3:$J$175,2,FALSE),0)</f>
        <v>6</v>
      </c>
      <c r="V41" s="54">
        <f t="shared" si="39"/>
        <v>6</v>
      </c>
      <c r="W41" s="54">
        <f t="shared" si="3"/>
        <v>6</v>
      </c>
      <c r="X41" s="117"/>
      <c r="Y41" s="4"/>
      <c r="Z41" s="91">
        <f>IFERROR(VLOOKUP($B41,'[1]ACT DEN8.2'!$H$3:$S$162,2,FALSE),0)</f>
        <v>0</v>
      </c>
      <c r="AA41" s="91">
        <f>IFERROR(VLOOKUP($B41,'[1]ACT DEN8.2'!$H$3:$S$162,3,FALSE),0)</f>
        <v>0</v>
      </c>
      <c r="AB41" s="91">
        <f>IFERROR(VLOOKUP($B41,'[1]ACT DEN8.2'!$H$3:$S$162,4,FALSE),0)</f>
        <v>0</v>
      </c>
      <c r="AC41" s="91">
        <f>IFERROR(VLOOKUP($B41,'[1]ACT DEN8.2'!$H$3:$S$162,5,FALSE),0)</f>
        <v>0</v>
      </c>
      <c r="AD41" s="91">
        <f>IFERROR(VLOOKUP($B41,'[1]ACT DEN8.2'!$H$3:$S$162,6,FALSE),0)</f>
        <v>0</v>
      </c>
      <c r="AE41" s="91">
        <f>IFERROR(VLOOKUP($B41,'[1]ACT DEN8.2'!$H$3:$S$162,7,FALSE),0)</f>
        <v>0</v>
      </c>
      <c r="AF41" s="91">
        <f>IFERROR(VLOOKUP($B41,'[1]ACT DEN8.2'!$H$3:$S$162,8,FALSE),0)</f>
        <v>0</v>
      </c>
      <c r="AG41" s="91">
        <f>IFERROR(VLOOKUP($B41,'[1]ACT DEN8.2'!$H$3:$S$162,9,FALSE),0)</f>
        <v>0</v>
      </c>
      <c r="AH41" s="91">
        <f>IFERROR(VLOOKUP($B41,'[1]ACT DEN8.2'!$H$3:$S$162,10,FALSE),0)</f>
        <v>0</v>
      </c>
      <c r="AI41" s="91">
        <f>IFERROR(VLOOKUP($B41,'[1]ACT DEN8.2'!$H$3:$S$162,11,FALSE),0)</f>
        <v>0</v>
      </c>
      <c r="AJ41" s="81"/>
      <c r="AK41" s="81"/>
      <c r="AL41" s="5">
        <f t="shared" si="4"/>
        <v>0</v>
      </c>
      <c r="AM41" s="91">
        <f>IFERROR(VLOOKUP($B41,'[1]ACT DEN8.2'!$AB$3:$AM$135,2,FALSE),0)</f>
        <v>0</v>
      </c>
      <c r="AN41" s="91">
        <f>IFERROR(VLOOKUP($B41,'[1]ACT DEN8.2'!$AB$3:$AM$135,3,FALSE),0)</f>
        <v>0</v>
      </c>
      <c r="AO41" s="91">
        <f>IFERROR(VLOOKUP($B41,'[1]ACT DEN8.2'!$AB$3:$AM$135,4,FALSE),0)</f>
        <v>0</v>
      </c>
      <c r="AP41" s="91">
        <f>IFERROR(VLOOKUP($B41,'[1]ACT DEN8.2'!$AB$3:$AM$135,5,FALSE),0)</f>
        <v>0</v>
      </c>
      <c r="AQ41" s="91">
        <f>IFERROR(VLOOKUP($B41,'[1]ACT DEN8.2'!$AB$3:$AM$135,6,FALSE),0)</f>
        <v>0</v>
      </c>
      <c r="AR41" s="91">
        <f>IFERROR(VLOOKUP($B41,'[1]ACT DEN8.2'!$AB$3:$AM$135,7,FALSE),0)</f>
        <v>0</v>
      </c>
      <c r="AS41" s="91">
        <f>IFERROR(VLOOKUP($B41,'[1]ACT DEN8.2'!$AB$3:$AM$135,8,FALSE),0)</f>
        <v>0</v>
      </c>
      <c r="AT41" s="91">
        <f>IFERROR(VLOOKUP($B41,'[1]ACT DEN8.2'!$AB$3:$AM$135,9,FALSE),0)</f>
        <v>0</v>
      </c>
      <c r="AU41" s="91">
        <f>IFERROR(VLOOKUP($B41,'[1]ACT DEN8.2'!$AB$3:$AM$135,10,FALSE),0)</f>
        <v>0</v>
      </c>
      <c r="AV41" s="91">
        <f>IFERROR(VLOOKUP($B41,'[1]ACT DEN8.2'!$AB$3:$AM$135,11,FALSE),0)</f>
        <v>0</v>
      </c>
      <c r="AW41" s="81"/>
      <c r="AX41" s="81"/>
      <c r="AY41" s="5">
        <f t="shared" si="5"/>
        <v>0</v>
      </c>
    </row>
    <row r="42" spans="1:51" s="58" customFormat="1" ht="15" thickBot="1" x14ac:dyDescent="0.25">
      <c r="A42" s="1" t="s">
        <v>74</v>
      </c>
      <c r="B42" s="165" t="s">
        <v>68</v>
      </c>
      <c r="C42" s="56"/>
      <c r="D42" s="56"/>
      <c r="E42" s="91">
        <f>IFERROR(VLOOKUP($B42,'[1]NUM8.2'!$H$3:$S$175,2,FALSE),0)</f>
        <v>2</v>
      </c>
      <c r="F42" s="91">
        <f>IFERROR(VLOOKUP($B42,'[1]NUM8.2'!$H$3:$S$175,3,FALSE),0)</f>
        <v>0</v>
      </c>
      <c r="G42" s="91">
        <f>IFERROR(VLOOKUP($B42,'[1]NUM8.2'!$H$3:$S$175,4,FALSE),0)</f>
        <v>6</v>
      </c>
      <c r="H42" s="91">
        <f>IFERROR(VLOOKUP($B42,'[1]NUM8.2'!$H$3:$S$175,5,FALSE),0)</f>
        <v>12</v>
      </c>
      <c r="I42" s="91">
        <f>IFERROR(VLOOKUP($B42,'[1]NUM8.2'!$H$3:$S$175,6,FALSE),0)</f>
        <v>1</v>
      </c>
      <c r="J42" s="91">
        <f>IFERROR(VLOOKUP($B42,'[1]NUM8.2'!$H$3:$S$175,7,FALSE),0)</f>
        <v>17</v>
      </c>
      <c r="K42" s="91">
        <f>IFERROR(VLOOKUP($B42,'[1]NUM8.2'!$H$3:$S$175,8,FALSE),0)</f>
        <v>2</v>
      </c>
      <c r="L42" s="91">
        <f>IFERROR(VLOOKUP($B42,'[1]NUM8.2'!$H$3:$S$175,9,FALSE),0)</f>
        <v>1</v>
      </c>
      <c r="M42" s="91">
        <f>IFERROR(VLOOKUP($B42,'[1]NUM8.2'!$H$3:$S$175,10,FALSE),0)</f>
        <v>19</v>
      </c>
      <c r="N42" s="91">
        <f>IFERROR(VLOOKUP($B42,'[1]NUM8.2'!$H$3:$S$175,11,FALSE),0)</f>
        <v>0</v>
      </c>
      <c r="O42" s="81"/>
      <c r="P42" s="81"/>
      <c r="Q42" s="5">
        <f t="shared" si="37"/>
        <v>60</v>
      </c>
      <c r="R42" s="3"/>
      <c r="S42" s="5">
        <f>IFERROR(VLOOKUP($B42,'[2]DEN8.2'!$H$3:$J$159,2,FALSE),0)</f>
        <v>92</v>
      </c>
      <c r="T42" s="43">
        <f t="shared" si="38"/>
        <v>92</v>
      </c>
      <c r="U42" s="5">
        <f>IFERROR(VLOOKUP($B42,'[1]DEN8.2'!$H$3:$J$175,2,FALSE),0)</f>
        <v>93</v>
      </c>
      <c r="V42" s="54">
        <f t="shared" si="39"/>
        <v>93</v>
      </c>
      <c r="W42" s="54">
        <f t="shared" si="3"/>
        <v>94</v>
      </c>
      <c r="X42" s="117"/>
      <c r="Y42" s="4"/>
      <c r="Z42" s="91">
        <f>IFERROR(VLOOKUP($B42,'[1]ACT DEN8.2'!$H$3:$S$162,2,FALSE),0)</f>
        <v>0</v>
      </c>
      <c r="AA42" s="91">
        <f>IFERROR(VLOOKUP($B42,'[1]ACT DEN8.2'!$H$3:$S$162,3,FALSE),0)</f>
        <v>0</v>
      </c>
      <c r="AB42" s="91">
        <f>IFERROR(VLOOKUP($B42,'[1]ACT DEN8.2'!$H$3:$S$162,4,FALSE),0)</f>
        <v>0</v>
      </c>
      <c r="AC42" s="91">
        <f>IFERROR(VLOOKUP($B42,'[1]ACT DEN8.2'!$H$3:$S$162,5,FALSE),0)</f>
        <v>0</v>
      </c>
      <c r="AD42" s="91">
        <f>IFERROR(VLOOKUP($B42,'[1]ACT DEN8.2'!$H$3:$S$162,6,FALSE),0)</f>
        <v>1</v>
      </c>
      <c r="AE42" s="91">
        <f>IFERROR(VLOOKUP($B42,'[1]ACT DEN8.2'!$H$3:$S$162,7,FALSE),0)</f>
        <v>0</v>
      </c>
      <c r="AF42" s="91">
        <f>IFERROR(VLOOKUP($B42,'[1]ACT DEN8.2'!$H$3:$S$162,8,FALSE),0)</f>
        <v>0</v>
      </c>
      <c r="AG42" s="91">
        <f>IFERROR(VLOOKUP($B42,'[1]ACT DEN8.2'!$H$3:$S$162,9,FALSE),0)</f>
        <v>0</v>
      </c>
      <c r="AH42" s="91">
        <f>IFERROR(VLOOKUP($B42,'[1]ACT DEN8.2'!$H$3:$S$162,10,FALSE),0)</f>
        <v>1</v>
      </c>
      <c r="AI42" s="91">
        <f>IFERROR(VLOOKUP($B42,'[1]ACT DEN8.2'!$H$3:$S$162,11,FALSE),0)</f>
        <v>0</v>
      </c>
      <c r="AJ42" s="81"/>
      <c r="AK42" s="81"/>
      <c r="AL42" s="5">
        <f t="shared" si="4"/>
        <v>2</v>
      </c>
      <c r="AM42" s="91">
        <f>IFERROR(VLOOKUP($B42,'[1]ACT DEN8.2'!$AB$3:$AM$135,2,FALSE),0)</f>
        <v>0</v>
      </c>
      <c r="AN42" s="91">
        <f>IFERROR(VLOOKUP($B42,'[1]ACT DEN8.2'!$AB$3:$AM$135,3,FALSE),0)</f>
        <v>0</v>
      </c>
      <c r="AO42" s="91">
        <f>IFERROR(VLOOKUP($B42,'[1]ACT DEN8.2'!$AB$3:$AM$135,4,FALSE),0)</f>
        <v>0</v>
      </c>
      <c r="AP42" s="91">
        <f>IFERROR(VLOOKUP($B42,'[1]ACT DEN8.2'!$AB$3:$AM$135,5,FALSE),0)</f>
        <v>0</v>
      </c>
      <c r="AQ42" s="91">
        <f>IFERROR(VLOOKUP($B42,'[1]ACT DEN8.2'!$AB$3:$AM$135,6,FALSE),0)</f>
        <v>0</v>
      </c>
      <c r="AR42" s="91">
        <f>IFERROR(VLOOKUP($B42,'[1]ACT DEN8.2'!$AB$3:$AM$135,7,FALSE),0)</f>
        <v>0</v>
      </c>
      <c r="AS42" s="91">
        <f>IFERROR(VLOOKUP($B42,'[1]ACT DEN8.2'!$AB$3:$AM$135,8,FALSE),0)</f>
        <v>0</v>
      </c>
      <c r="AT42" s="91">
        <f>IFERROR(VLOOKUP($B42,'[1]ACT DEN8.2'!$AB$3:$AM$135,9,FALSE),0)</f>
        <v>0</v>
      </c>
      <c r="AU42" s="91">
        <f>IFERROR(VLOOKUP($B42,'[1]ACT DEN8.2'!$AB$3:$AM$135,10,FALSE),0)</f>
        <v>0</v>
      </c>
      <c r="AV42" s="91">
        <f>IFERROR(VLOOKUP($B42,'[1]ACT DEN8.2'!$AB$3:$AM$135,11,FALSE),0)</f>
        <v>0</v>
      </c>
      <c r="AW42" s="81"/>
      <c r="AX42" s="81"/>
      <c r="AY42" s="5">
        <f t="shared" si="5"/>
        <v>0</v>
      </c>
    </row>
    <row r="43" spans="1:51" s="58" customFormat="1" ht="15" thickBot="1" x14ac:dyDescent="0.25">
      <c r="A43" s="1" t="s">
        <v>74</v>
      </c>
      <c r="B43" s="165" t="s">
        <v>69</v>
      </c>
      <c r="C43" s="56"/>
      <c r="D43" s="56"/>
      <c r="E43" s="91">
        <f>IFERROR(VLOOKUP($B43,'[1]NUM8.2'!$H$3:$S$175,2,FALSE),0)</f>
        <v>0</v>
      </c>
      <c r="F43" s="91">
        <f>IFERROR(VLOOKUP($B43,'[1]NUM8.2'!$H$3:$S$175,3,FALSE),0)</f>
        <v>3</v>
      </c>
      <c r="G43" s="91">
        <f>IFERROR(VLOOKUP($B43,'[1]NUM8.2'!$H$3:$S$175,4,FALSE),0)</f>
        <v>1</v>
      </c>
      <c r="H43" s="91">
        <f>IFERROR(VLOOKUP($B43,'[1]NUM8.2'!$H$3:$S$175,5,FALSE),0)</f>
        <v>9</v>
      </c>
      <c r="I43" s="91">
        <f>IFERROR(VLOOKUP($B43,'[1]NUM8.2'!$H$3:$S$175,6,FALSE),0)</f>
        <v>8</v>
      </c>
      <c r="J43" s="91">
        <f>IFERROR(VLOOKUP($B43,'[1]NUM8.2'!$H$3:$S$175,7,FALSE),0)</f>
        <v>10</v>
      </c>
      <c r="K43" s="91">
        <f>IFERROR(VLOOKUP($B43,'[1]NUM8.2'!$H$3:$S$175,8,FALSE),0)</f>
        <v>7</v>
      </c>
      <c r="L43" s="91">
        <f>IFERROR(VLOOKUP($B43,'[1]NUM8.2'!$H$3:$S$175,9,FALSE),0)</f>
        <v>12</v>
      </c>
      <c r="M43" s="91">
        <f>IFERROR(VLOOKUP($B43,'[1]NUM8.2'!$H$3:$S$175,10,FALSE),0)</f>
        <v>9</v>
      </c>
      <c r="N43" s="91">
        <f>IFERROR(VLOOKUP($B43,'[1]NUM8.2'!$H$3:$S$175,11,FALSE),0)</f>
        <v>0</v>
      </c>
      <c r="O43" s="81"/>
      <c r="P43" s="81"/>
      <c r="Q43" s="5">
        <f t="shared" si="37"/>
        <v>59</v>
      </c>
      <c r="R43" s="3"/>
      <c r="S43" s="5">
        <f>IFERROR(VLOOKUP($B43,'[2]DEN8.2'!$H$3:$J$159,2,FALSE),0)</f>
        <v>62</v>
      </c>
      <c r="T43" s="43">
        <f t="shared" si="38"/>
        <v>62</v>
      </c>
      <c r="U43" s="5">
        <f>IFERROR(VLOOKUP($B43,'[1]DEN8.2'!$H$3:$J$175,2,FALSE),0)</f>
        <v>51</v>
      </c>
      <c r="V43" s="54">
        <f t="shared" si="39"/>
        <v>51</v>
      </c>
      <c r="W43" s="54">
        <f t="shared" si="3"/>
        <v>51</v>
      </c>
      <c r="X43" s="117"/>
      <c r="Y43" s="4"/>
      <c r="Z43" s="91">
        <f>IFERROR(VLOOKUP($B43,'[1]ACT DEN8.2'!$H$3:$S$162,2,FALSE),0)</f>
        <v>0</v>
      </c>
      <c r="AA43" s="91">
        <f>IFERROR(VLOOKUP($B43,'[1]ACT DEN8.2'!$H$3:$S$162,3,FALSE),0)</f>
        <v>0</v>
      </c>
      <c r="AB43" s="91">
        <f>IFERROR(VLOOKUP($B43,'[1]ACT DEN8.2'!$H$3:$S$162,4,FALSE),0)</f>
        <v>0</v>
      </c>
      <c r="AC43" s="91">
        <f>IFERROR(VLOOKUP($B43,'[1]ACT DEN8.2'!$H$3:$S$162,5,FALSE),0)</f>
        <v>0</v>
      </c>
      <c r="AD43" s="91">
        <f>IFERROR(VLOOKUP($B43,'[1]ACT DEN8.2'!$H$3:$S$162,6,FALSE),0)</f>
        <v>0</v>
      </c>
      <c r="AE43" s="91">
        <f>IFERROR(VLOOKUP($B43,'[1]ACT DEN8.2'!$H$3:$S$162,7,FALSE),0)</f>
        <v>0</v>
      </c>
      <c r="AF43" s="91">
        <f>IFERROR(VLOOKUP($B43,'[1]ACT DEN8.2'!$H$3:$S$162,8,FALSE),0)</f>
        <v>0</v>
      </c>
      <c r="AG43" s="91">
        <f>IFERROR(VLOOKUP($B43,'[1]ACT DEN8.2'!$H$3:$S$162,9,FALSE),0)</f>
        <v>0</v>
      </c>
      <c r="AH43" s="91">
        <f>IFERROR(VLOOKUP($B43,'[1]ACT DEN8.2'!$H$3:$S$162,10,FALSE),0)</f>
        <v>0</v>
      </c>
      <c r="AI43" s="91">
        <f>IFERROR(VLOOKUP($B43,'[1]ACT DEN8.2'!$H$3:$S$162,11,FALSE),0)</f>
        <v>0</v>
      </c>
      <c r="AJ43" s="81"/>
      <c r="AK43" s="81"/>
      <c r="AL43" s="5">
        <f t="shared" si="4"/>
        <v>0</v>
      </c>
      <c r="AM43" s="91">
        <f>IFERROR(VLOOKUP($B43,'[1]ACT DEN8.2'!$AB$3:$AM$135,2,FALSE),0)</f>
        <v>0</v>
      </c>
      <c r="AN43" s="91">
        <f>IFERROR(VLOOKUP($B43,'[1]ACT DEN8.2'!$AB$3:$AM$135,3,FALSE),0)</f>
        <v>0</v>
      </c>
      <c r="AO43" s="91">
        <f>IFERROR(VLOOKUP($B43,'[1]ACT DEN8.2'!$AB$3:$AM$135,4,FALSE),0)</f>
        <v>0</v>
      </c>
      <c r="AP43" s="91">
        <f>IFERROR(VLOOKUP($B43,'[1]ACT DEN8.2'!$AB$3:$AM$135,5,FALSE),0)</f>
        <v>0</v>
      </c>
      <c r="AQ43" s="91">
        <f>IFERROR(VLOOKUP($B43,'[1]ACT DEN8.2'!$AB$3:$AM$135,6,FALSE),0)</f>
        <v>0</v>
      </c>
      <c r="AR43" s="91">
        <f>IFERROR(VLOOKUP($B43,'[1]ACT DEN8.2'!$AB$3:$AM$135,7,FALSE),0)</f>
        <v>0</v>
      </c>
      <c r="AS43" s="91">
        <f>IFERROR(VLOOKUP($B43,'[1]ACT DEN8.2'!$AB$3:$AM$135,8,FALSE),0)</f>
        <v>0</v>
      </c>
      <c r="AT43" s="91">
        <f>IFERROR(VLOOKUP($B43,'[1]ACT DEN8.2'!$AB$3:$AM$135,9,FALSE),0)</f>
        <v>0</v>
      </c>
      <c r="AU43" s="91">
        <f>IFERROR(VLOOKUP($B43,'[1]ACT DEN8.2'!$AB$3:$AM$135,10,FALSE),0)</f>
        <v>0</v>
      </c>
      <c r="AV43" s="91">
        <f>IFERROR(VLOOKUP($B43,'[1]ACT DEN8.2'!$AB$3:$AM$135,11,FALSE),0)</f>
        <v>0</v>
      </c>
      <c r="AW43" s="81"/>
      <c r="AX43" s="81"/>
      <c r="AY43" s="5">
        <f t="shared" si="5"/>
        <v>0</v>
      </c>
    </row>
    <row r="44" spans="1:51" s="58" customFormat="1" ht="15" thickBot="1" x14ac:dyDescent="0.25">
      <c r="A44" s="1" t="s">
        <v>74</v>
      </c>
      <c r="B44" s="165" t="s">
        <v>70</v>
      </c>
      <c r="C44" s="56"/>
      <c r="D44" s="56"/>
      <c r="E44" s="91">
        <f>IFERROR(VLOOKUP($B44,'[1]NUM8.2'!$H$3:$S$175,2,FALSE),0)</f>
        <v>1</v>
      </c>
      <c r="F44" s="91">
        <f>IFERROR(VLOOKUP($B44,'[1]NUM8.2'!$H$3:$S$175,3,FALSE),0)</f>
        <v>6</v>
      </c>
      <c r="G44" s="91">
        <f>IFERROR(VLOOKUP($B44,'[1]NUM8.2'!$H$3:$S$175,4,FALSE),0)</f>
        <v>0</v>
      </c>
      <c r="H44" s="91">
        <f>IFERROR(VLOOKUP($B44,'[1]NUM8.2'!$H$3:$S$175,5,FALSE),0)</f>
        <v>1</v>
      </c>
      <c r="I44" s="91">
        <f>IFERROR(VLOOKUP($B44,'[1]NUM8.2'!$H$3:$S$175,6,FALSE),0)</f>
        <v>0</v>
      </c>
      <c r="J44" s="91">
        <f>IFERROR(VLOOKUP($B44,'[1]NUM8.2'!$H$3:$S$175,7,FALSE),0)</f>
        <v>7</v>
      </c>
      <c r="K44" s="91">
        <f>IFERROR(VLOOKUP($B44,'[1]NUM8.2'!$H$3:$S$175,8,FALSE),0)</f>
        <v>2</v>
      </c>
      <c r="L44" s="91">
        <f>IFERROR(VLOOKUP($B44,'[1]NUM8.2'!$H$3:$S$175,9,FALSE),0)</f>
        <v>1</v>
      </c>
      <c r="M44" s="91">
        <f>IFERROR(VLOOKUP($B44,'[1]NUM8.2'!$H$3:$S$175,10,FALSE),0)</f>
        <v>7</v>
      </c>
      <c r="N44" s="91">
        <f>IFERROR(VLOOKUP($B44,'[1]NUM8.2'!$H$3:$S$175,11,FALSE),0)</f>
        <v>0</v>
      </c>
      <c r="O44" s="81"/>
      <c r="P44" s="81"/>
      <c r="Q44" s="5">
        <f t="shared" si="37"/>
        <v>25</v>
      </c>
      <c r="R44" s="3"/>
      <c r="S44" s="5">
        <f>IFERROR(VLOOKUP($B44,'[2]DEN8.2'!$H$3:$J$159,2,FALSE),0)</f>
        <v>46</v>
      </c>
      <c r="T44" s="43">
        <f t="shared" si="38"/>
        <v>48</v>
      </c>
      <c r="U44" s="5">
        <f>IFERROR(VLOOKUP($B44,'[1]DEN8.2'!$H$3:$J$175,2,FALSE),0)</f>
        <v>58</v>
      </c>
      <c r="V44" s="54">
        <f t="shared" si="39"/>
        <v>59</v>
      </c>
      <c r="W44" s="54">
        <f t="shared" si="3"/>
        <v>59</v>
      </c>
      <c r="X44" s="117"/>
      <c r="Y44" s="4"/>
      <c r="Z44" s="91">
        <f>IFERROR(VLOOKUP($B44,'[1]ACT DEN8.2'!$H$3:$S$162,2,FALSE),0)</f>
        <v>1</v>
      </c>
      <c r="AA44" s="91">
        <f>IFERROR(VLOOKUP($B44,'[1]ACT DEN8.2'!$H$3:$S$162,3,FALSE),0)</f>
        <v>0</v>
      </c>
      <c r="AB44" s="91">
        <f>IFERROR(VLOOKUP($B44,'[1]ACT DEN8.2'!$H$3:$S$162,4,FALSE),0)</f>
        <v>1</v>
      </c>
      <c r="AC44" s="91">
        <f>IFERROR(VLOOKUP($B44,'[1]ACT DEN8.2'!$H$3:$S$162,5,FALSE),0)</f>
        <v>0</v>
      </c>
      <c r="AD44" s="91">
        <f>IFERROR(VLOOKUP($B44,'[1]ACT DEN8.2'!$H$3:$S$162,6,FALSE),0)</f>
        <v>1</v>
      </c>
      <c r="AE44" s="91">
        <f>IFERROR(VLOOKUP($B44,'[1]ACT DEN8.2'!$H$3:$S$162,7,FALSE),0)</f>
        <v>0</v>
      </c>
      <c r="AF44" s="91">
        <f>IFERROR(VLOOKUP($B44,'[1]ACT DEN8.2'!$H$3:$S$162,8,FALSE),0)</f>
        <v>1</v>
      </c>
      <c r="AG44" s="91">
        <f>IFERROR(VLOOKUP($B44,'[1]ACT DEN8.2'!$H$3:$S$162,9,FALSE),0)</f>
        <v>0</v>
      </c>
      <c r="AH44" s="91">
        <f>IFERROR(VLOOKUP($B44,'[1]ACT DEN8.2'!$H$3:$S$162,10,FALSE),0)</f>
        <v>0</v>
      </c>
      <c r="AI44" s="91">
        <f>IFERROR(VLOOKUP($B44,'[1]ACT DEN8.2'!$H$3:$S$162,11,FALSE),0)</f>
        <v>0</v>
      </c>
      <c r="AJ44" s="81"/>
      <c r="AK44" s="81"/>
      <c r="AL44" s="5">
        <f t="shared" si="4"/>
        <v>4</v>
      </c>
      <c r="AM44" s="91">
        <f>IFERROR(VLOOKUP($B44,'[1]ACT DEN8.2'!$AB$3:$AM$135,2,FALSE),0)</f>
        <v>0</v>
      </c>
      <c r="AN44" s="91">
        <f>IFERROR(VLOOKUP($B44,'[1]ACT DEN8.2'!$AB$3:$AM$135,3,FALSE),0)</f>
        <v>0</v>
      </c>
      <c r="AO44" s="91">
        <f>IFERROR(VLOOKUP($B44,'[1]ACT DEN8.2'!$AB$3:$AM$135,4,FALSE),0)</f>
        <v>0</v>
      </c>
      <c r="AP44" s="91">
        <f>IFERROR(VLOOKUP($B44,'[1]ACT DEN8.2'!$AB$3:$AM$135,5,FALSE),0)</f>
        <v>0</v>
      </c>
      <c r="AQ44" s="91">
        <f>IFERROR(VLOOKUP($B44,'[1]ACT DEN8.2'!$AB$3:$AM$135,6,FALSE),0)</f>
        <v>0</v>
      </c>
      <c r="AR44" s="91">
        <f>IFERROR(VLOOKUP($B44,'[1]ACT DEN8.2'!$AB$3:$AM$135,7,FALSE),0)</f>
        <v>0</v>
      </c>
      <c r="AS44" s="91">
        <f>IFERROR(VLOOKUP($B44,'[1]ACT DEN8.2'!$AB$3:$AM$135,8,FALSE),0)</f>
        <v>0</v>
      </c>
      <c r="AT44" s="91">
        <f>IFERROR(VLOOKUP($B44,'[1]ACT DEN8.2'!$AB$3:$AM$135,9,FALSE),0)</f>
        <v>0</v>
      </c>
      <c r="AU44" s="91">
        <f>IFERROR(VLOOKUP($B44,'[1]ACT DEN8.2'!$AB$3:$AM$135,10,FALSE),0)</f>
        <v>0</v>
      </c>
      <c r="AV44" s="91">
        <f>IFERROR(VLOOKUP($B44,'[1]ACT DEN8.2'!$AB$3:$AM$135,11,FALSE),0)</f>
        <v>0</v>
      </c>
      <c r="AW44" s="81"/>
      <c r="AX44" s="81"/>
      <c r="AY44" s="5">
        <f t="shared" si="5"/>
        <v>0</v>
      </c>
    </row>
    <row r="45" spans="1:51" s="58" customFormat="1" ht="15" thickBot="1" x14ac:dyDescent="0.25">
      <c r="A45" s="1" t="s">
        <v>74</v>
      </c>
      <c r="B45" s="165" t="s">
        <v>71</v>
      </c>
      <c r="C45" s="56"/>
      <c r="D45" s="56"/>
      <c r="E45" s="91">
        <f>IFERROR(VLOOKUP($B45,'[1]NUM8.2'!$H$3:$S$175,2,FALSE),0)</f>
        <v>0</v>
      </c>
      <c r="F45" s="91">
        <f>IFERROR(VLOOKUP($B45,'[1]NUM8.2'!$H$3:$S$175,3,FALSE),0)</f>
        <v>1</v>
      </c>
      <c r="G45" s="91">
        <f>IFERROR(VLOOKUP($B45,'[1]NUM8.2'!$H$3:$S$175,4,FALSE),0)</f>
        <v>0</v>
      </c>
      <c r="H45" s="91">
        <f>IFERROR(VLOOKUP($B45,'[1]NUM8.2'!$H$3:$S$175,5,FALSE),0)</f>
        <v>1</v>
      </c>
      <c r="I45" s="91">
        <f>IFERROR(VLOOKUP($B45,'[1]NUM8.2'!$H$3:$S$175,6,FALSE),0)</f>
        <v>0</v>
      </c>
      <c r="J45" s="91">
        <f>IFERROR(VLOOKUP($B45,'[1]NUM8.2'!$H$3:$S$175,7,FALSE),0)</f>
        <v>4</v>
      </c>
      <c r="K45" s="91">
        <f>IFERROR(VLOOKUP($B45,'[1]NUM8.2'!$H$3:$S$175,8,FALSE),0)</f>
        <v>2</v>
      </c>
      <c r="L45" s="91">
        <f>IFERROR(VLOOKUP($B45,'[1]NUM8.2'!$H$3:$S$175,9,FALSE),0)</f>
        <v>1</v>
      </c>
      <c r="M45" s="91">
        <f>IFERROR(VLOOKUP($B45,'[1]NUM8.2'!$H$3:$S$175,10,FALSE),0)</f>
        <v>2</v>
      </c>
      <c r="N45" s="91">
        <f>IFERROR(VLOOKUP($B45,'[1]NUM8.2'!$H$3:$S$175,11,FALSE),0)</f>
        <v>0</v>
      </c>
      <c r="O45" s="81"/>
      <c r="P45" s="81"/>
      <c r="Q45" s="5">
        <f t="shared" si="37"/>
        <v>11</v>
      </c>
      <c r="R45" s="3"/>
      <c r="S45" s="5">
        <f>IFERROR(VLOOKUP($B45,'[2]DEN8.2'!$H$3:$J$159,2,FALSE),0)</f>
        <v>19</v>
      </c>
      <c r="T45" s="43">
        <f t="shared" si="38"/>
        <v>19</v>
      </c>
      <c r="U45" s="5">
        <f>IFERROR(VLOOKUP($B45,'[1]DEN8.2'!$H$3:$J$175,2,FALSE),0)</f>
        <v>21</v>
      </c>
      <c r="V45" s="54">
        <f t="shared" si="39"/>
        <v>21</v>
      </c>
      <c r="W45" s="54">
        <f t="shared" si="3"/>
        <v>21</v>
      </c>
      <c r="X45" s="117"/>
      <c r="Y45" s="4"/>
      <c r="Z45" s="91">
        <f>IFERROR(VLOOKUP($B45,'[1]ACT DEN8.2'!$H$3:$S$162,2,FALSE),0)</f>
        <v>0</v>
      </c>
      <c r="AA45" s="91">
        <f>IFERROR(VLOOKUP($B45,'[1]ACT DEN8.2'!$H$3:$S$162,3,FALSE),0)</f>
        <v>0</v>
      </c>
      <c r="AB45" s="91">
        <f>IFERROR(VLOOKUP($B45,'[1]ACT DEN8.2'!$H$3:$S$162,4,FALSE),0)</f>
        <v>0</v>
      </c>
      <c r="AC45" s="91">
        <f>IFERROR(VLOOKUP($B45,'[1]ACT DEN8.2'!$H$3:$S$162,5,FALSE),0)</f>
        <v>0</v>
      </c>
      <c r="AD45" s="91">
        <f>IFERROR(VLOOKUP($B45,'[1]ACT DEN8.2'!$H$3:$S$162,6,FALSE),0)</f>
        <v>0</v>
      </c>
      <c r="AE45" s="91">
        <f>IFERROR(VLOOKUP($B45,'[1]ACT DEN8.2'!$H$3:$S$162,7,FALSE),0)</f>
        <v>0</v>
      </c>
      <c r="AF45" s="91">
        <f>IFERROR(VLOOKUP($B45,'[1]ACT DEN8.2'!$H$3:$S$162,8,FALSE),0)</f>
        <v>0</v>
      </c>
      <c r="AG45" s="91">
        <f>IFERROR(VLOOKUP($B45,'[1]ACT DEN8.2'!$H$3:$S$162,9,FALSE),0)</f>
        <v>0</v>
      </c>
      <c r="AH45" s="91">
        <f>IFERROR(VLOOKUP($B45,'[1]ACT DEN8.2'!$H$3:$S$162,10,FALSE),0)</f>
        <v>0</v>
      </c>
      <c r="AI45" s="91">
        <f>IFERROR(VLOOKUP($B45,'[1]ACT DEN8.2'!$H$3:$S$162,11,FALSE),0)</f>
        <v>0</v>
      </c>
      <c r="AJ45" s="81"/>
      <c r="AK45" s="81"/>
      <c r="AL45" s="5">
        <f t="shared" si="4"/>
        <v>0</v>
      </c>
      <c r="AM45" s="91">
        <f>IFERROR(VLOOKUP($B45,'[1]ACT DEN8.2'!$AB$3:$AM$135,2,FALSE),0)</f>
        <v>0</v>
      </c>
      <c r="AN45" s="91">
        <f>IFERROR(VLOOKUP($B45,'[1]ACT DEN8.2'!$AB$3:$AM$135,3,FALSE),0)</f>
        <v>0</v>
      </c>
      <c r="AO45" s="91">
        <f>IFERROR(VLOOKUP($B45,'[1]ACT DEN8.2'!$AB$3:$AM$135,4,FALSE),0)</f>
        <v>0</v>
      </c>
      <c r="AP45" s="91">
        <f>IFERROR(VLOOKUP($B45,'[1]ACT DEN8.2'!$AB$3:$AM$135,5,FALSE),0)</f>
        <v>0</v>
      </c>
      <c r="AQ45" s="91">
        <f>IFERROR(VLOOKUP($B45,'[1]ACT DEN8.2'!$AB$3:$AM$135,6,FALSE),0)</f>
        <v>0</v>
      </c>
      <c r="AR45" s="91">
        <f>IFERROR(VLOOKUP($B45,'[1]ACT DEN8.2'!$AB$3:$AM$135,7,FALSE),0)</f>
        <v>0</v>
      </c>
      <c r="AS45" s="91">
        <f>IFERROR(VLOOKUP($B45,'[1]ACT DEN8.2'!$AB$3:$AM$135,8,FALSE),0)</f>
        <v>0</v>
      </c>
      <c r="AT45" s="91">
        <f>IFERROR(VLOOKUP($B45,'[1]ACT DEN8.2'!$AB$3:$AM$135,9,FALSE),0)</f>
        <v>0</v>
      </c>
      <c r="AU45" s="91">
        <f>IFERROR(VLOOKUP($B45,'[1]ACT DEN8.2'!$AB$3:$AM$135,10,FALSE),0)</f>
        <v>0</v>
      </c>
      <c r="AV45" s="91">
        <f>IFERROR(VLOOKUP($B45,'[1]ACT DEN8.2'!$AB$3:$AM$135,11,FALSE),0)</f>
        <v>0</v>
      </c>
      <c r="AW45" s="81"/>
      <c r="AX45" s="81"/>
      <c r="AY45" s="5">
        <f t="shared" si="5"/>
        <v>0</v>
      </c>
    </row>
    <row r="46" spans="1:51" s="58" customFormat="1" ht="15" thickBot="1" x14ac:dyDescent="0.25">
      <c r="A46" s="1" t="s">
        <v>74</v>
      </c>
      <c r="B46" s="165" t="s">
        <v>72</v>
      </c>
      <c r="C46" s="56"/>
      <c r="D46" s="56"/>
      <c r="E46" s="91">
        <f>IFERROR(VLOOKUP($B46,'[1]NUM8.2'!$H$3:$S$175,2,FALSE),0)</f>
        <v>5</v>
      </c>
      <c r="F46" s="91">
        <f>IFERROR(VLOOKUP($B46,'[1]NUM8.2'!$H$3:$S$175,3,FALSE),0)</f>
        <v>6</v>
      </c>
      <c r="G46" s="91">
        <f>IFERROR(VLOOKUP($B46,'[1]NUM8.2'!$H$3:$S$175,4,FALSE),0)</f>
        <v>2</v>
      </c>
      <c r="H46" s="91">
        <f>IFERROR(VLOOKUP($B46,'[1]NUM8.2'!$H$3:$S$175,5,FALSE),0)</f>
        <v>3</v>
      </c>
      <c r="I46" s="91">
        <f>IFERROR(VLOOKUP($B46,'[1]NUM8.2'!$H$3:$S$175,6,FALSE),0)</f>
        <v>7</v>
      </c>
      <c r="J46" s="91">
        <f>IFERROR(VLOOKUP($B46,'[1]NUM8.2'!$H$3:$S$175,7,FALSE),0)</f>
        <v>17</v>
      </c>
      <c r="K46" s="91">
        <f>IFERROR(VLOOKUP($B46,'[1]NUM8.2'!$H$3:$S$175,8,FALSE),0)</f>
        <v>6</v>
      </c>
      <c r="L46" s="91">
        <f>IFERROR(VLOOKUP($B46,'[1]NUM8.2'!$H$3:$S$175,9,FALSE),0)</f>
        <v>7</v>
      </c>
      <c r="M46" s="91">
        <f>IFERROR(VLOOKUP($B46,'[1]NUM8.2'!$H$3:$S$175,10,FALSE),0)</f>
        <v>5</v>
      </c>
      <c r="N46" s="91">
        <f>IFERROR(VLOOKUP($B46,'[1]NUM8.2'!$H$3:$S$175,11,FALSE),0)</f>
        <v>4</v>
      </c>
      <c r="O46" s="81"/>
      <c r="P46" s="81"/>
      <c r="Q46" s="5">
        <f t="shared" si="37"/>
        <v>62</v>
      </c>
      <c r="R46" s="3"/>
      <c r="S46" s="5">
        <f>IFERROR(VLOOKUP($B46,'[2]DEN8.2'!$H$3:$J$159,2,FALSE),0)</f>
        <v>134</v>
      </c>
      <c r="T46" s="43">
        <f t="shared" si="38"/>
        <v>137</v>
      </c>
      <c r="U46" s="5">
        <f>IFERROR(VLOOKUP($B46,'[1]DEN8.2'!$H$3:$J$175,2,FALSE),0)</f>
        <v>128</v>
      </c>
      <c r="V46" s="54">
        <f t="shared" si="39"/>
        <v>128</v>
      </c>
      <c r="W46" s="54">
        <f t="shared" si="3"/>
        <v>128</v>
      </c>
      <c r="X46" s="117"/>
      <c r="Y46" s="4"/>
      <c r="Z46" s="91">
        <f>IFERROR(VLOOKUP($B46,'[1]ACT DEN8.2'!$H$3:$S$162,2,FALSE),0)</f>
        <v>0</v>
      </c>
      <c r="AA46" s="91">
        <f>IFERROR(VLOOKUP($B46,'[1]ACT DEN8.2'!$H$3:$S$162,3,FALSE),0)</f>
        <v>0</v>
      </c>
      <c r="AB46" s="91">
        <f>IFERROR(VLOOKUP($B46,'[1]ACT DEN8.2'!$H$3:$S$162,4,FALSE),0)</f>
        <v>1</v>
      </c>
      <c r="AC46" s="91">
        <f>IFERROR(VLOOKUP($B46,'[1]ACT DEN8.2'!$H$3:$S$162,5,FALSE),0)</f>
        <v>2</v>
      </c>
      <c r="AD46" s="91">
        <f>IFERROR(VLOOKUP($B46,'[1]ACT DEN8.2'!$H$3:$S$162,6,FALSE),0)</f>
        <v>1</v>
      </c>
      <c r="AE46" s="91">
        <f>IFERROR(VLOOKUP($B46,'[1]ACT DEN8.2'!$H$3:$S$162,7,FALSE),0)</f>
        <v>0</v>
      </c>
      <c r="AF46" s="91">
        <f>IFERROR(VLOOKUP($B46,'[1]ACT DEN8.2'!$H$3:$S$162,8,FALSE),0)</f>
        <v>0</v>
      </c>
      <c r="AG46" s="91">
        <f>IFERROR(VLOOKUP($B46,'[1]ACT DEN8.2'!$H$3:$S$162,9,FALSE),0)</f>
        <v>0</v>
      </c>
      <c r="AH46" s="91">
        <f>IFERROR(VLOOKUP($B46,'[1]ACT DEN8.2'!$H$3:$S$162,10,FALSE),0)</f>
        <v>0</v>
      </c>
      <c r="AI46" s="91">
        <f>IFERROR(VLOOKUP($B46,'[1]ACT DEN8.2'!$H$3:$S$162,11,FALSE),0)</f>
        <v>0</v>
      </c>
      <c r="AJ46" s="81"/>
      <c r="AK46" s="81"/>
      <c r="AL46" s="5">
        <f t="shared" si="4"/>
        <v>4</v>
      </c>
      <c r="AM46" s="91">
        <f>IFERROR(VLOOKUP($B46,'[1]ACT DEN8.2'!$AB$3:$AM$135,2,FALSE),0)</f>
        <v>0</v>
      </c>
      <c r="AN46" s="91">
        <f>IFERROR(VLOOKUP($B46,'[1]ACT DEN8.2'!$AB$3:$AM$135,3,FALSE),0)</f>
        <v>0</v>
      </c>
      <c r="AO46" s="91">
        <f>IFERROR(VLOOKUP($B46,'[1]ACT DEN8.2'!$AB$3:$AM$135,4,FALSE),0)</f>
        <v>0</v>
      </c>
      <c r="AP46" s="91">
        <f>IFERROR(VLOOKUP($B46,'[1]ACT DEN8.2'!$AB$3:$AM$135,5,FALSE),0)</f>
        <v>0</v>
      </c>
      <c r="AQ46" s="91">
        <f>IFERROR(VLOOKUP($B46,'[1]ACT DEN8.2'!$AB$3:$AM$135,6,FALSE),0)</f>
        <v>0</v>
      </c>
      <c r="AR46" s="91">
        <f>IFERROR(VLOOKUP($B46,'[1]ACT DEN8.2'!$AB$3:$AM$135,7,FALSE),0)</f>
        <v>0</v>
      </c>
      <c r="AS46" s="91">
        <f>IFERROR(VLOOKUP($B46,'[1]ACT DEN8.2'!$AB$3:$AM$135,8,FALSE),0)</f>
        <v>0</v>
      </c>
      <c r="AT46" s="91">
        <f>IFERROR(VLOOKUP($B46,'[1]ACT DEN8.2'!$AB$3:$AM$135,9,FALSE),0)</f>
        <v>0</v>
      </c>
      <c r="AU46" s="91">
        <f>IFERROR(VLOOKUP($B46,'[1]ACT DEN8.2'!$AB$3:$AM$135,10,FALSE),0)</f>
        <v>0</v>
      </c>
      <c r="AV46" s="91">
        <f>IFERROR(VLOOKUP($B46,'[1]ACT DEN8.2'!$AB$3:$AM$135,11,FALSE),0)</f>
        <v>0</v>
      </c>
      <c r="AW46" s="81"/>
      <c r="AX46" s="81"/>
      <c r="AY46" s="5">
        <f t="shared" si="5"/>
        <v>0</v>
      </c>
    </row>
    <row r="47" spans="1:51" s="58" customFormat="1" ht="15" thickBot="1" x14ac:dyDescent="0.25">
      <c r="A47" s="1" t="s">
        <v>74</v>
      </c>
      <c r="B47" s="165" t="s">
        <v>73</v>
      </c>
      <c r="C47" s="56"/>
      <c r="D47" s="56"/>
      <c r="E47" s="91">
        <f>IFERROR(VLOOKUP($B47,'[1]NUM8.2'!$H$3:$S$175,2,FALSE),0)</f>
        <v>3</v>
      </c>
      <c r="F47" s="91">
        <f>IFERROR(VLOOKUP($B47,'[1]NUM8.2'!$H$3:$S$175,3,FALSE),0)</f>
        <v>0</v>
      </c>
      <c r="G47" s="91">
        <f>IFERROR(VLOOKUP($B47,'[1]NUM8.2'!$H$3:$S$175,4,FALSE),0)</f>
        <v>3</v>
      </c>
      <c r="H47" s="91">
        <f>IFERROR(VLOOKUP($B47,'[1]NUM8.2'!$H$3:$S$175,5,FALSE),0)</f>
        <v>0</v>
      </c>
      <c r="I47" s="91">
        <f>IFERROR(VLOOKUP($B47,'[1]NUM8.2'!$H$3:$S$175,6,FALSE),0)</f>
        <v>3</v>
      </c>
      <c r="J47" s="91">
        <f>IFERROR(VLOOKUP($B47,'[1]NUM8.2'!$H$3:$S$175,7,FALSE),0)</f>
        <v>4</v>
      </c>
      <c r="K47" s="91">
        <f>IFERROR(VLOOKUP($B47,'[1]NUM8.2'!$H$3:$S$175,8,FALSE),0)</f>
        <v>1</v>
      </c>
      <c r="L47" s="91">
        <f>IFERROR(VLOOKUP($B47,'[1]NUM8.2'!$H$3:$S$175,9,FALSE),0)</f>
        <v>1</v>
      </c>
      <c r="M47" s="91">
        <f>IFERROR(VLOOKUP($B47,'[1]NUM8.2'!$H$3:$S$175,10,FALSE),0)</f>
        <v>7</v>
      </c>
      <c r="N47" s="91">
        <f>IFERROR(VLOOKUP($B47,'[1]NUM8.2'!$H$3:$S$175,11,FALSE),0)</f>
        <v>0</v>
      </c>
      <c r="O47" s="81"/>
      <c r="P47" s="81"/>
      <c r="Q47" s="5">
        <f t="shared" si="37"/>
        <v>22</v>
      </c>
      <c r="R47" s="3"/>
      <c r="S47" s="5">
        <f>IFERROR(VLOOKUP($B47,'[2]DEN8.2'!$H$3:$J$159,2,FALSE),0)</f>
        <v>18</v>
      </c>
      <c r="T47" s="43">
        <f t="shared" si="38"/>
        <v>18</v>
      </c>
      <c r="U47" s="5">
        <f>IFERROR(VLOOKUP($B47,'[1]DEN8.2'!$H$3:$J$175,2,FALSE),0)</f>
        <v>20</v>
      </c>
      <c r="V47" s="54">
        <f t="shared" si="39"/>
        <v>21</v>
      </c>
      <c r="W47" s="54">
        <f t="shared" si="3"/>
        <v>21</v>
      </c>
      <c r="X47" s="117"/>
      <c r="Y47" s="4"/>
      <c r="Z47" s="91">
        <f>IFERROR(VLOOKUP($B47,'[1]ACT DEN8.2'!$H$3:$S$162,2,FALSE),0)</f>
        <v>0</v>
      </c>
      <c r="AA47" s="91">
        <f>IFERROR(VLOOKUP($B47,'[1]ACT DEN8.2'!$H$3:$S$162,3,FALSE),0)</f>
        <v>0</v>
      </c>
      <c r="AB47" s="91">
        <f>IFERROR(VLOOKUP($B47,'[1]ACT DEN8.2'!$H$3:$S$162,4,FALSE),0)</f>
        <v>0</v>
      </c>
      <c r="AC47" s="91">
        <f>IFERROR(VLOOKUP($B47,'[1]ACT DEN8.2'!$H$3:$S$162,5,FALSE),0)</f>
        <v>0</v>
      </c>
      <c r="AD47" s="91">
        <f>IFERROR(VLOOKUP($B47,'[1]ACT DEN8.2'!$H$3:$S$162,6,FALSE),0)</f>
        <v>1</v>
      </c>
      <c r="AE47" s="91">
        <f>IFERROR(VLOOKUP($B47,'[1]ACT DEN8.2'!$H$3:$S$162,7,FALSE),0)</f>
        <v>0</v>
      </c>
      <c r="AF47" s="91">
        <f>IFERROR(VLOOKUP($B47,'[1]ACT DEN8.2'!$H$3:$S$162,8,FALSE),0)</f>
        <v>1</v>
      </c>
      <c r="AG47" s="91">
        <f>IFERROR(VLOOKUP($B47,'[1]ACT DEN8.2'!$H$3:$S$162,9,FALSE),0)</f>
        <v>0</v>
      </c>
      <c r="AH47" s="91">
        <f>IFERROR(VLOOKUP($B47,'[1]ACT DEN8.2'!$H$3:$S$162,10,FALSE),0)</f>
        <v>0</v>
      </c>
      <c r="AI47" s="91">
        <f>IFERROR(VLOOKUP($B47,'[1]ACT DEN8.2'!$H$3:$S$162,11,FALSE),0)</f>
        <v>0</v>
      </c>
      <c r="AJ47" s="81"/>
      <c r="AK47" s="81"/>
      <c r="AL47" s="5">
        <f t="shared" si="4"/>
        <v>2</v>
      </c>
      <c r="AM47" s="91">
        <f>IFERROR(VLOOKUP($B47,'[1]ACT DEN8.2'!$AB$3:$AM$135,2,FALSE),0)</f>
        <v>0</v>
      </c>
      <c r="AN47" s="91">
        <f>IFERROR(VLOOKUP($B47,'[1]ACT DEN8.2'!$AB$3:$AM$135,3,FALSE),0)</f>
        <v>0</v>
      </c>
      <c r="AO47" s="91">
        <f>IFERROR(VLOOKUP($B47,'[1]ACT DEN8.2'!$AB$3:$AM$135,4,FALSE),0)</f>
        <v>0</v>
      </c>
      <c r="AP47" s="91">
        <f>IFERROR(VLOOKUP($B47,'[1]ACT DEN8.2'!$AB$3:$AM$135,5,FALSE),0)</f>
        <v>0</v>
      </c>
      <c r="AQ47" s="91">
        <f>IFERROR(VLOOKUP($B47,'[1]ACT DEN8.2'!$AB$3:$AM$135,6,FALSE),0)</f>
        <v>1</v>
      </c>
      <c r="AR47" s="91">
        <f>IFERROR(VLOOKUP($B47,'[1]ACT DEN8.2'!$AB$3:$AM$135,7,FALSE),0)</f>
        <v>0</v>
      </c>
      <c r="AS47" s="91">
        <f>IFERROR(VLOOKUP($B47,'[1]ACT DEN8.2'!$AB$3:$AM$135,8,FALSE),0)</f>
        <v>0</v>
      </c>
      <c r="AT47" s="91">
        <f>IFERROR(VLOOKUP($B47,'[1]ACT DEN8.2'!$AB$3:$AM$135,9,FALSE),0)</f>
        <v>0</v>
      </c>
      <c r="AU47" s="91">
        <f>IFERROR(VLOOKUP($B47,'[1]ACT DEN8.2'!$AB$3:$AM$135,10,FALSE),0)</f>
        <v>0</v>
      </c>
      <c r="AV47" s="91">
        <f>IFERROR(VLOOKUP($B47,'[1]ACT DEN8.2'!$AB$3:$AM$135,11,FALSE),0)</f>
        <v>0</v>
      </c>
      <c r="AW47" s="81"/>
      <c r="AX47" s="81"/>
      <c r="AY47" s="5">
        <f t="shared" si="5"/>
        <v>1</v>
      </c>
    </row>
    <row r="48" spans="1:51" s="58" customFormat="1" ht="15" thickBot="1" x14ac:dyDescent="0.25">
      <c r="A48" s="333" t="s">
        <v>176</v>
      </c>
      <c r="B48" s="334"/>
      <c r="C48" s="250">
        <f>+D48/Metas!M96</f>
        <v>1.2179710804388491</v>
      </c>
      <c r="D48" s="15">
        <f>+Q48/R48</f>
        <v>0.3323727185398655</v>
      </c>
      <c r="E48" s="10">
        <f>SUM(E38:E47)</f>
        <v>17</v>
      </c>
      <c r="F48" s="10">
        <f t="shared" ref="F48:P48" si="40">SUM(F38:F47)</f>
        <v>29</v>
      </c>
      <c r="G48" s="10">
        <f t="shared" si="40"/>
        <v>28</v>
      </c>
      <c r="H48" s="10">
        <f t="shared" si="40"/>
        <v>29</v>
      </c>
      <c r="I48" s="10">
        <f t="shared" ref="I48:J48" si="41">SUM(I38:I47)</f>
        <v>21</v>
      </c>
      <c r="J48" s="10">
        <f t="shared" si="41"/>
        <v>85</v>
      </c>
      <c r="K48" s="10">
        <f t="shared" ref="K48:L48" si="42">SUM(K38:K47)</f>
        <v>23</v>
      </c>
      <c r="L48" s="10">
        <f t="shared" si="42"/>
        <v>43</v>
      </c>
      <c r="M48" s="10">
        <f t="shared" ref="M48:N48" si="43">SUM(M38:M47)</f>
        <v>66</v>
      </c>
      <c r="N48" s="10">
        <f t="shared" si="43"/>
        <v>5</v>
      </c>
      <c r="O48" s="10">
        <f t="shared" si="40"/>
        <v>0</v>
      </c>
      <c r="P48" s="118">
        <f t="shared" si="40"/>
        <v>0</v>
      </c>
      <c r="Q48" s="10">
        <f>SUM(Q38:Q47)</f>
        <v>346</v>
      </c>
      <c r="R48" s="11">
        <f>+Y48-W48</f>
        <v>1041</v>
      </c>
      <c r="S48" s="10">
        <f t="shared" ref="S48:X48" si="44">SUM(S38:S47)</f>
        <v>547</v>
      </c>
      <c r="T48" s="10">
        <f t="shared" si="44"/>
        <v>555</v>
      </c>
      <c r="U48" s="10">
        <f t="shared" si="44"/>
        <v>609</v>
      </c>
      <c r="V48" s="9">
        <f t="shared" si="44"/>
        <v>612</v>
      </c>
      <c r="W48" s="9">
        <f t="shared" si="44"/>
        <v>620</v>
      </c>
      <c r="X48" s="40">
        <f t="shared" si="44"/>
        <v>0</v>
      </c>
      <c r="Y48" s="12">
        <v>1661</v>
      </c>
      <c r="Z48" s="9">
        <f>SUM(Z38:Z47)</f>
        <v>1</v>
      </c>
      <c r="AA48" s="9">
        <f t="shared" ref="AA48:AK48" si="45">SUM(AA38:AA47)</f>
        <v>0</v>
      </c>
      <c r="AB48" s="9">
        <f t="shared" si="45"/>
        <v>2</v>
      </c>
      <c r="AC48" s="9">
        <f t="shared" si="45"/>
        <v>5</v>
      </c>
      <c r="AD48" s="9">
        <f t="shared" ref="AD48" si="46">SUM(AD38:AD47)</f>
        <v>8</v>
      </c>
      <c r="AE48" s="9">
        <f t="shared" si="45"/>
        <v>3</v>
      </c>
      <c r="AF48" s="9">
        <f t="shared" si="45"/>
        <v>3</v>
      </c>
      <c r="AG48" s="9">
        <f t="shared" ref="AG48:AH48" si="47">SUM(AG38:AG47)</f>
        <v>2</v>
      </c>
      <c r="AH48" s="9">
        <f t="shared" si="47"/>
        <v>4</v>
      </c>
      <c r="AI48" s="9">
        <f t="shared" ref="AI48" si="48">SUM(AI38:AI47)</f>
        <v>3</v>
      </c>
      <c r="AJ48" s="9">
        <f t="shared" si="45"/>
        <v>0</v>
      </c>
      <c r="AK48" s="9">
        <f t="shared" si="45"/>
        <v>0</v>
      </c>
      <c r="AL48" s="9">
        <f t="shared" si="4"/>
        <v>31</v>
      </c>
      <c r="AM48" s="9">
        <f t="shared" ref="AM48:AX48" si="49">SUM(AM38:AM47)</f>
        <v>0</v>
      </c>
      <c r="AN48" s="9">
        <f t="shared" si="49"/>
        <v>0</v>
      </c>
      <c r="AO48" s="9">
        <f t="shared" si="49"/>
        <v>0</v>
      </c>
      <c r="AP48" s="9">
        <f t="shared" si="49"/>
        <v>0</v>
      </c>
      <c r="AQ48" s="9">
        <f t="shared" ref="AQ48" si="50">SUM(AQ38:AQ47)</f>
        <v>1</v>
      </c>
      <c r="AR48" s="9">
        <f t="shared" si="49"/>
        <v>0</v>
      </c>
      <c r="AS48" s="9">
        <f t="shared" si="49"/>
        <v>0</v>
      </c>
      <c r="AT48" s="9">
        <f t="shared" ref="AT48:AU48" si="51">SUM(AT38:AT47)</f>
        <v>0</v>
      </c>
      <c r="AU48" s="9">
        <f t="shared" si="51"/>
        <v>1</v>
      </c>
      <c r="AV48" s="9">
        <f t="shared" ref="AV48" si="52">SUM(AV38:AV47)</f>
        <v>0</v>
      </c>
      <c r="AW48" s="9">
        <f t="shared" si="49"/>
        <v>0</v>
      </c>
      <c r="AX48" s="9">
        <f t="shared" si="49"/>
        <v>0</v>
      </c>
      <c r="AY48" s="9">
        <f t="shared" si="5"/>
        <v>2</v>
      </c>
    </row>
    <row r="49" spans="1:51" s="58" customFormat="1" ht="15" thickBot="1" x14ac:dyDescent="0.25">
      <c r="A49" s="1" t="s">
        <v>88</v>
      </c>
      <c r="B49" s="165" t="s">
        <v>75</v>
      </c>
      <c r="C49" s="56"/>
      <c r="D49" s="56"/>
      <c r="E49" s="91">
        <f>IFERROR(VLOOKUP($B49,'[1]NUM8.2'!$H$3:$S$175,2,FALSE),0)</f>
        <v>11</v>
      </c>
      <c r="F49" s="91">
        <f>IFERROR(VLOOKUP($B49,'[1]NUM8.2'!$H$3:$S$175,3,FALSE),0)</f>
        <v>0</v>
      </c>
      <c r="G49" s="91">
        <f>IFERROR(VLOOKUP($B49,'[1]NUM8.2'!$H$3:$S$175,4,FALSE),0)</f>
        <v>0</v>
      </c>
      <c r="H49" s="91">
        <f>IFERROR(VLOOKUP($B49,'[1]NUM8.2'!$H$3:$S$175,5,FALSE),0)</f>
        <v>4</v>
      </c>
      <c r="I49" s="91">
        <f>IFERROR(VLOOKUP($B49,'[1]NUM8.2'!$H$3:$S$175,6,FALSE),0)</f>
        <v>5</v>
      </c>
      <c r="J49" s="91">
        <f>IFERROR(VLOOKUP($B49,'[1]NUM8.2'!$H$3:$S$175,7,FALSE),0)</f>
        <v>11</v>
      </c>
      <c r="K49" s="91">
        <f>IFERROR(VLOOKUP($B49,'[1]NUM8.2'!$H$3:$S$175,8,FALSE),0)</f>
        <v>3</v>
      </c>
      <c r="L49" s="91">
        <f>IFERROR(VLOOKUP($B49,'[1]NUM8.2'!$H$3:$S$175,9,FALSE),0)</f>
        <v>15</v>
      </c>
      <c r="M49" s="91">
        <f>IFERROR(VLOOKUP($B49,'[1]NUM8.2'!$H$3:$S$175,10,FALSE),0)</f>
        <v>0</v>
      </c>
      <c r="N49" s="91">
        <f>IFERROR(VLOOKUP($B49,'[1]NUM8.2'!$H$3:$S$175,11,FALSE),0)</f>
        <v>4</v>
      </c>
      <c r="O49" s="81"/>
      <c r="P49" s="81"/>
      <c r="Q49" s="5">
        <f t="shared" ref="Q49:Q61" si="53">SUM(E49:P49)</f>
        <v>53</v>
      </c>
      <c r="R49" s="3"/>
      <c r="S49" s="13">
        <f>IFERROR(VLOOKUP($B49,'[2]DEN8.2'!$H$3:$J$159,2,FALSE),0)</f>
        <v>333</v>
      </c>
      <c r="T49" s="43">
        <f t="shared" ref="T49:T61" si="54">+S49+(Z49+AA49+AB49+AC49)-(AM49+AN49+AO49+AP49)</f>
        <v>347</v>
      </c>
      <c r="U49" s="5">
        <f>IFERROR(VLOOKUP($B49,'[1]DEN8.2'!$H$3:$J$175,2,FALSE),0)</f>
        <v>349</v>
      </c>
      <c r="V49" s="54">
        <f t="shared" ref="V49:V61" si="55">+U49+(AF49)-(AS49)</f>
        <v>358</v>
      </c>
      <c r="W49" s="54">
        <f t="shared" si="3"/>
        <v>367</v>
      </c>
      <c r="X49" s="117"/>
      <c r="Y49" s="4"/>
      <c r="Z49" s="91">
        <f>IFERROR(VLOOKUP($B49,'[1]ACT DEN8.2'!$H$3:$S$162,2,FALSE),0)</f>
        <v>2</v>
      </c>
      <c r="AA49" s="91">
        <f>IFERROR(VLOOKUP($B49,'[1]ACT DEN8.2'!$H$3:$S$162,3,FALSE),0)</f>
        <v>4</v>
      </c>
      <c r="AB49" s="91">
        <f>IFERROR(VLOOKUP($B49,'[1]ACT DEN8.2'!$H$3:$S$162,4,FALSE),0)</f>
        <v>2</v>
      </c>
      <c r="AC49" s="91">
        <f>IFERROR(VLOOKUP($B49,'[1]ACT DEN8.2'!$H$3:$S$162,5,FALSE),0)</f>
        <v>6</v>
      </c>
      <c r="AD49" s="91">
        <f>IFERROR(VLOOKUP($B49,'[1]ACT DEN8.2'!$H$3:$S$162,6,FALSE),0)</f>
        <v>7</v>
      </c>
      <c r="AE49" s="91">
        <f>IFERROR(VLOOKUP($B49,'[1]ACT DEN8.2'!$H$3:$S$162,7,FALSE),0)</f>
        <v>2</v>
      </c>
      <c r="AF49" s="91">
        <f>IFERROR(VLOOKUP($B49,'[1]ACT DEN8.2'!$H$3:$S$162,8,FALSE),0)</f>
        <v>9</v>
      </c>
      <c r="AG49" s="91">
        <f>IFERROR(VLOOKUP($B49,'[1]ACT DEN8.2'!$H$3:$S$162,9,FALSE),0)</f>
        <v>4</v>
      </c>
      <c r="AH49" s="91">
        <f>IFERROR(VLOOKUP($B49,'[1]ACT DEN8.2'!$H$3:$S$162,10,FALSE),0)</f>
        <v>0</v>
      </c>
      <c r="AI49" s="91">
        <f>IFERROR(VLOOKUP($B49,'[1]ACT DEN8.2'!$H$3:$S$162,11,FALSE),0)</f>
        <v>5</v>
      </c>
      <c r="AJ49" s="81"/>
      <c r="AK49" s="2"/>
      <c r="AL49" s="5">
        <f t="shared" si="4"/>
        <v>41</v>
      </c>
      <c r="AM49" s="91">
        <f>IFERROR(VLOOKUP($B49,'[1]ACT DEN8.2'!$AB$3:$AM$135,2,FALSE),0)</f>
        <v>0</v>
      </c>
      <c r="AN49" s="91">
        <f>IFERROR(VLOOKUP($B49,'[1]ACT DEN8.2'!$AB$3:$AM$135,3,FALSE),0)</f>
        <v>0</v>
      </c>
      <c r="AO49" s="91">
        <f>IFERROR(VLOOKUP($B49,'[1]ACT DEN8.2'!$AB$3:$AM$135,4,FALSE),0)</f>
        <v>0</v>
      </c>
      <c r="AP49" s="91">
        <f>IFERROR(VLOOKUP($B49,'[1]ACT DEN8.2'!$AB$3:$AM$135,5,FALSE),0)</f>
        <v>0</v>
      </c>
      <c r="AQ49" s="91">
        <f>IFERROR(VLOOKUP($B49,'[1]ACT DEN8.2'!$AB$3:$AM$135,6,FALSE),0)</f>
        <v>0</v>
      </c>
      <c r="AR49" s="91">
        <f>IFERROR(VLOOKUP($B49,'[1]ACT DEN8.2'!$AB$3:$AM$135,7,FALSE),0)</f>
        <v>0</v>
      </c>
      <c r="AS49" s="91">
        <f>IFERROR(VLOOKUP($B49,'[1]ACT DEN8.2'!$AB$3:$AM$135,8,FALSE),0)</f>
        <v>0</v>
      </c>
      <c r="AT49" s="91">
        <f>IFERROR(VLOOKUP($B49,'[1]ACT DEN8.2'!$AB$3:$AM$135,9,FALSE),0)</f>
        <v>0</v>
      </c>
      <c r="AU49" s="91">
        <f>IFERROR(VLOOKUP($B49,'[1]ACT DEN8.2'!$AB$3:$AM$135,10,FALSE),0)</f>
        <v>0</v>
      </c>
      <c r="AV49" s="91">
        <f>IFERROR(VLOOKUP($B49,'[1]ACT DEN8.2'!$AB$3:$AM$135,11,FALSE),0)</f>
        <v>0</v>
      </c>
      <c r="AW49" s="81"/>
      <c r="AX49" s="81"/>
      <c r="AY49" s="5">
        <f t="shared" si="5"/>
        <v>0</v>
      </c>
    </row>
    <row r="50" spans="1:51" s="58" customFormat="1" ht="15" thickBot="1" x14ac:dyDescent="0.25">
      <c r="A50" s="1" t="s">
        <v>88</v>
      </c>
      <c r="B50" s="165" t="s">
        <v>76</v>
      </c>
      <c r="C50" s="56"/>
      <c r="D50" s="56"/>
      <c r="E50" s="91">
        <f>IFERROR(VLOOKUP($B50,'[1]NUM8.2'!$H$3:$S$175,2,FALSE),0)</f>
        <v>2</v>
      </c>
      <c r="F50" s="91">
        <f>IFERROR(VLOOKUP($B50,'[1]NUM8.2'!$H$3:$S$175,3,FALSE),0)</f>
        <v>1</v>
      </c>
      <c r="G50" s="91">
        <f>IFERROR(VLOOKUP($B50,'[1]NUM8.2'!$H$3:$S$175,4,FALSE),0)</f>
        <v>3</v>
      </c>
      <c r="H50" s="91">
        <f>IFERROR(VLOOKUP($B50,'[1]NUM8.2'!$H$3:$S$175,5,FALSE),0)</f>
        <v>7</v>
      </c>
      <c r="I50" s="91">
        <f>IFERROR(VLOOKUP($B50,'[1]NUM8.2'!$H$3:$S$175,6,FALSE),0)</f>
        <v>0</v>
      </c>
      <c r="J50" s="91">
        <f>IFERROR(VLOOKUP($B50,'[1]NUM8.2'!$H$3:$S$175,7,FALSE),0)</f>
        <v>0</v>
      </c>
      <c r="K50" s="91">
        <f>IFERROR(VLOOKUP($B50,'[1]NUM8.2'!$H$3:$S$175,8,FALSE),0)</f>
        <v>10</v>
      </c>
      <c r="L50" s="91">
        <f>IFERROR(VLOOKUP($B50,'[1]NUM8.2'!$H$3:$S$175,9,FALSE),0)</f>
        <v>0</v>
      </c>
      <c r="M50" s="91">
        <f>IFERROR(VLOOKUP($B50,'[1]NUM8.2'!$H$3:$S$175,10,FALSE),0)</f>
        <v>1</v>
      </c>
      <c r="N50" s="91">
        <f>IFERROR(VLOOKUP($B50,'[1]NUM8.2'!$H$3:$S$175,11,FALSE),0)</f>
        <v>0</v>
      </c>
      <c r="O50" s="81"/>
      <c r="P50" s="81"/>
      <c r="Q50" s="5">
        <f t="shared" si="53"/>
        <v>24</v>
      </c>
      <c r="R50" s="3"/>
      <c r="S50" s="13">
        <f>IFERROR(VLOOKUP($B50,'[2]DEN8.2'!$H$3:$J$159,2,FALSE),0)</f>
        <v>53</v>
      </c>
      <c r="T50" s="43">
        <f t="shared" si="54"/>
        <v>53</v>
      </c>
      <c r="U50" s="5">
        <f>IFERROR(VLOOKUP($B50,'[1]DEN8.2'!$H$3:$J$175,2,FALSE),0)</f>
        <v>48</v>
      </c>
      <c r="V50" s="54">
        <f t="shared" si="55"/>
        <v>48</v>
      </c>
      <c r="W50" s="54">
        <f t="shared" si="3"/>
        <v>48</v>
      </c>
      <c r="X50" s="117"/>
      <c r="Y50" s="4"/>
      <c r="Z50" s="91">
        <f>IFERROR(VLOOKUP($B50,'[1]ACT DEN8.2'!$H$3:$S$162,2,FALSE),0)</f>
        <v>0</v>
      </c>
      <c r="AA50" s="91">
        <f>IFERROR(VLOOKUP($B50,'[1]ACT DEN8.2'!$H$3:$S$162,3,FALSE),0)</f>
        <v>0</v>
      </c>
      <c r="AB50" s="91">
        <f>IFERROR(VLOOKUP($B50,'[1]ACT DEN8.2'!$H$3:$S$162,4,FALSE),0)</f>
        <v>0</v>
      </c>
      <c r="AC50" s="91">
        <f>IFERROR(VLOOKUP($B50,'[1]ACT DEN8.2'!$H$3:$S$162,5,FALSE),0)</f>
        <v>0</v>
      </c>
      <c r="AD50" s="91">
        <f>IFERROR(VLOOKUP($B50,'[1]ACT DEN8.2'!$H$3:$S$162,6,FALSE),0)</f>
        <v>0</v>
      </c>
      <c r="AE50" s="91">
        <f>IFERROR(VLOOKUP($B50,'[1]ACT DEN8.2'!$H$3:$S$162,7,FALSE),0)</f>
        <v>0</v>
      </c>
      <c r="AF50" s="91">
        <f>IFERROR(VLOOKUP($B50,'[1]ACT DEN8.2'!$H$3:$S$162,8,FALSE),0)</f>
        <v>0</v>
      </c>
      <c r="AG50" s="91">
        <f>IFERROR(VLOOKUP($B50,'[1]ACT DEN8.2'!$H$3:$S$162,9,FALSE),0)</f>
        <v>0</v>
      </c>
      <c r="AH50" s="91">
        <f>IFERROR(VLOOKUP($B50,'[1]ACT DEN8.2'!$H$3:$S$162,10,FALSE),0)</f>
        <v>0</v>
      </c>
      <c r="AI50" s="91">
        <f>IFERROR(VLOOKUP($B50,'[1]ACT DEN8.2'!$H$3:$S$162,11,FALSE),0)</f>
        <v>0</v>
      </c>
      <c r="AJ50" s="81"/>
      <c r="AK50" s="2"/>
      <c r="AL50" s="5">
        <f t="shared" si="4"/>
        <v>0</v>
      </c>
      <c r="AM50" s="91">
        <f>IFERROR(VLOOKUP($B50,'[1]ACT DEN8.2'!$AB$3:$AM$135,2,FALSE),0)</f>
        <v>0</v>
      </c>
      <c r="AN50" s="91">
        <f>IFERROR(VLOOKUP($B50,'[1]ACT DEN8.2'!$AB$3:$AM$135,3,FALSE),0)</f>
        <v>0</v>
      </c>
      <c r="AO50" s="91">
        <f>IFERROR(VLOOKUP($B50,'[1]ACT DEN8.2'!$AB$3:$AM$135,4,FALSE),0)</f>
        <v>0</v>
      </c>
      <c r="AP50" s="91">
        <f>IFERROR(VLOOKUP($B50,'[1]ACT DEN8.2'!$AB$3:$AM$135,5,FALSE),0)</f>
        <v>0</v>
      </c>
      <c r="AQ50" s="91">
        <f>IFERROR(VLOOKUP($B50,'[1]ACT DEN8.2'!$AB$3:$AM$135,6,FALSE),0)</f>
        <v>0</v>
      </c>
      <c r="AR50" s="91">
        <f>IFERROR(VLOOKUP($B50,'[1]ACT DEN8.2'!$AB$3:$AM$135,7,FALSE),0)</f>
        <v>0</v>
      </c>
      <c r="AS50" s="91">
        <f>IFERROR(VLOOKUP($B50,'[1]ACT DEN8.2'!$AB$3:$AM$135,8,FALSE),0)</f>
        <v>0</v>
      </c>
      <c r="AT50" s="91">
        <f>IFERROR(VLOOKUP($B50,'[1]ACT DEN8.2'!$AB$3:$AM$135,9,FALSE),0)</f>
        <v>0</v>
      </c>
      <c r="AU50" s="91">
        <f>IFERROR(VLOOKUP($B50,'[1]ACT DEN8.2'!$AB$3:$AM$135,10,FALSE),0)</f>
        <v>0</v>
      </c>
      <c r="AV50" s="91">
        <f>IFERROR(VLOOKUP($B50,'[1]ACT DEN8.2'!$AB$3:$AM$135,11,FALSE),0)</f>
        <v>0</v>
      </c>
      <c r="AW50" s="81"/>
      <c r="AX50" s="81"/>
      <c r="AY50" s="5">
        <f t="shared" si="5"/>
        <v>0</v>
      </c>
    </row>
    <row r="51" spans="1:51" s="58" customFormat="1" ht="15" thickBot="1" x14ac:dyDescent="0.25">
      <c r="A51" s="1" t="s">
        <v>88</v>
      </c>
      <c r="B51" s="165" t="s">
        <v>77</v>
      </c>
      <c r="C51" s="56"/>
      <c r="D51" s="56"/>
      <c r="E51" s="91">
        <f>IFERROR(VLOOKUP($B51,'[1]NUM8.2'!$H$3:$S$175,2,FALSE),0)</f>
        <v>2</v>
      </c>
      <c r="F51" s="91">
        <f>IFERROR(VLOOKUP($B51,'[1]NUM8.2'!$H$3:$S$175,3,FALSE),0)</f>
        <v>1</v>
      </c>
      <c r="G51" s="91">
        <f>IFERROR(VLOOKUP($B51,'[1]NUM8.2'!$H$3:$S$175,4,FALSE),0)</f>
        <v>0</v>
      </c>
      <c r="H51" s="91">
        <f>IFERROR(VLOOKUP($B51,'[1]NUM8.2'!$H$3:$S$175,5,FALSE),0)</f>
        <v>0</v>
      </c>
      <c r="I51" s="91">
        <f>IFERROR(VLOOKUP($B51,'[1]NUM8.2'!$H$3:$S$175,6,FALSE),0)</f>
        <v>0</v>
      </c>
      <c r="J51" s="91">
        <f>IFERROR(VLOOKUP($B51,'[1]NUM8.2'!$H$3:$S$175,7,FALSE),0)</f>
        <v>1</v>
      </c>
      <c r="K51" s="91">
        <f>IFERROR(VLOOKUP($B51,'[1]NUM8.2'!$H$3:$S$175,8,FALSE),0)</f>
        <v>1</v>
      </c>
      <c r="L51" s="91">
        <f>IFERROR(VLOOKUP($B51,'[1]NUM8.2'!$H$3:$S$175,9,FALSE),0)</f>
        <v>3</v>
      </c>
      <c r="M51" s="91">
        <f>IFERROR(VLOOKUP($B51,'[1]NUM8.2'!$H$3:$S$175,10,FALSE),0)</f>
        <v>3</v>
      </c>
      <c r="N51" s="91">
        <f>IFERROR(VLOOKUP($B51,'[1]NUM8.2'!$H$3:$S$175,11,FALSE),0)</f>
        <v>0</v>
      </c>
      <c r="O51" s="81"/>
      <c r="P51" s="81"/>
      <c r="Q51" s="5">
        <f t="shared" si="53"/>
        <v>11</v>
      </c>
      <c r="R51" s="3"/>
      <c r="S51" s="13">
        <f>IFERROR(VLOOKUP($B51,'[2]DEN8.2'!$H$3:$J$159,2,FALSE),0)</f>
        <v>40</v>
      </c>
      <c r="T51" s="43">
        <f t="shared" si="54"/>
        <v>41</v>
      </c>
      <c r="U51" s="5">
        <f>IFERROR(VLOOKUP($B51,'[1]DEN8.2'!$H$3:$J$175,2,FALSE),0)</f>
        <v>33</v>
      </c>
      <c r="V51" s="54">
        <f t="shared" si="55"/>
        <v>33</v>
      </c>
      <c r="W51" s="54">
        <f t="shared" si="3"/>
        <v>33</v>
      </c>
      <c r="X51" s="117"/>
      <c r="Y51" s="4"/>
      <c r="Z51" s="91">
        <f>IFERROR(VLOOKUP($B51,'[1]ACT DEN8.2'!$H$3:$S$162,2,FALSE),0)</f>
        <v>0</v>
      </c>
      <c r="AA51" s="91">
        <f>IFERROR(VLOOKUP($B51,'[1]ACT DEN8.2'!$H$3:$S$162,3,FALSE),0)</f>
        <v>0</v>
      </c>
      <c r="AB51" s="91">
        <f>IFERROR(VLOOKUP($B51,'[1]ACT DEN8.2'!$H$3:$S$162,4,FALSE),0)</f>
        <v>0</v>
      </c>
      <c r="AC51" s="91">
        <f>IFERROR(VLOOKUP($B51,'[1]ACT DEN8.2'!$H$3:$S$162,5,FALSE),0)</f>
        <v>1</v>
      </c>
      <c r="AD51" s="91">
        <f>IFERROR(VLOOKUP($B51,'[1]ACT DEN8.2'!$H$3:$S$162,6,FALSE),0)</f>
        <v>0</v>
      </c>
      <c r="AE51" s="91">
        <f>IFERROR(VLOOKUP($B51,'[1]ACT DEN8.2'!$H$3:$S$162,7,FALSE),0)</f>
        <v>0</v>
      </c>
      <c r="AF51" s="91">
        <f>IFERROR(VLOOKUP($B51,'[1]ACT DEN8.2'!$H$3:$S$162,8,FALSE),0)</f>
        <v>0</v>
      </c>
      <c r="AG51" s="91">
        <f>IFERROR(VLOOKUP($B51,'[1]ACT DEN8.2'!$H$3:$S$162,9,FALSE),0)</f>
        <v>0</v>
      </c>
      <c r="AH51" s="91">
        <f>IFERROR(VLOOKUP($B51,'[1]ACT DEN8.2'!$H$3:$S$162,10,FALSE),0)</f>
        <v>0</v>
      </c>
      <c r="AI51" s="91">
        <f>IFERROR(VLOOKUP($B51,'[1]ACT DEN8.2'!$H$3:$S$162,11,FALSE),0)</f>
        <v>0</v>
      </c>
      <c r="AJ51" s="81"/>
      <c r="AK51" s="2"/>
      <c r="AL51" s="5">
        <f t="shared" si="4"/>
        <v>1</v>
      </c>
      <c r="AM51" s="91">
        <f>IFERROR(VLOOKUP($B51,'[1]ACT DEN8.2'!$AB$3:$AM$135,2,FALSE),0)</f>
        <v>0</v>
      </c>
      <c r="AN51" s="91">
        <f>IFERROR(VLOOKUP($B51,'[1]ACT DEN8.2'!$AB$3:$AM$135,3,FALSE),0)</f>
        <v>0</v>
      </c>
      <c r="AO51" s="91">
        <f>IFERROR(VLOOKUP($B51,'[1]ACT DEN8.2'!$AB$3:$AM$135,4,FALSE),0)</f>
        <v>0</v>
      </c>
      <c r="AP51" s="91">
        <f>IFERROR(VLOOKUP($B51,'[1]ACT DEN8.2'!$AB$3:$AM$135,5,FALSE),0)</f>
        <v>0</v>
      </c>
      <c r="AQ51" s="91">
        <f>IFERROR(VLOOKUP($B51,'[1]ACT DEN8.2'!$AB$3:$AM$135,6,FALSE),0)</f>
        <v>0</v>
      </c>
      <c r="AR51" s="91">
        <f>IFERROR(VLOOKUP($B51,'[1]ACT DEN8.2'!$AB$3:$AM$135,7,FALSE),0)</f>
        <v>0</v>
      </c>
      <c r="AS51" s="91">
        <f>IFERROR(VLOOKUP($B51,'[1]ACT DEN8.2'!$AB$3:$AM$135,8,FALSE),0)</f>
        <v>0</v>
      </c>
      <c r="AT51" s="91">
        <f>IFERROR(VLOOKUP($B51,'[1]ACT DEN8.2'!$AB$3:$AM$135,9,FALSE),0)</f>
        <v>0</v>
      </c>
      <c r="AU51" s="91">
        <f>IFERROR(VLOOKUP($B51,'[1]ACT DEN8.2'!$AB$3:$AM$135,10,FALSE),0)</f>
        <v>0</v>
      </c>
      <c r="AV51" s="91">
        <f>IFERROR(VLOOKUP($B51,'[1]ACT DEN8.2'!$AB$3:$AM$135,11,FALSE),0)</f>
        <v>0</v>
      </c>
      <c r="AW51" s="81"/>
      <c r="AX51" s="81"/>
      <c r="AY51" s="5">
        <f t="shared" si="5"/>
        <v>0</v>
      </c>
    </row>
    <row r="52" spans="1:51" s="58" customFormat="1" ht="15" thickBot="1" x14ac:dyDescent="0.25">
      <c r="A52" s="1" t="s">
        <v>88</v>
      </c>
      <c r="B52" s="165" t="s">
        <v>78</v>
      </c>
      <c r="C52" s="56"/>
      <c r="D52" s="56"/>
      <c r="E52" s="91">
        <f>IFERROR(VLOOKUP($B52,'[1]NUM8.2'!$H$3:$S$175,2,FALSE),0)</f>
        <v>0</v>
      </c>
      <c r="F52" s="91">
        <f>IFERROR(VLOOKUP($B52,'[1]NUM8.2'!$H$3:$S$175,3,FALSE),0)</f>
        <v>1</v>
      </c>
      <c r="G52" s="91">
        <f>IFERROR(VLOOKUP($B52,'[1]NUM8.2'!$H$3:$S$175,4,FALSE),0)</f>
        <v>2</v>
      </c>
      <c r="H52" s="91">
        <f>IFERROR(VLOOKUP($B52,'[1]NUM8.2'!$H$3:$S$175,5,FALSE),0)</f>
        <v>1</v>
      </c>
      <c r="I52" s="91">
        <f>IFERROR(VLOOKUP($B52,'[1]NUM8.2'!$H$3:$S$175,6,FALSE),0)</f>
        <v>0</v>
      </c>
      <c r="J52" s="91">
        <f>IFERROR(VLOOKUP($B52,'[1]NUM8.2'!$H$3:$S$175,7,FALSE),0)</f>
        <v>3</v>
      </c>
      <c r="K52" s="91">
        <f>IFERROR(VLOOKUP($B52,'[1]NUM8.2'!$H$3:$S$175,8,FALSE),0)</f>
        <v>2</v>
      </c>
      <c r="L52" s="91">
        <f>IFERROR(VLOOKUP($B52,'[1]NUM8.2'!$H$3:$S$175,9,FALSE),0)</f>
        <v>1</v>
      </c>
      <c r="M52" s="91">
        <f>IFERROR(VLOOKUP($B52,'[1]NUM8.2'!$H$3:$S$175,10,FALSE),0)</f>
        <v>0</v>
      </c>
      <c r="N52" s="91">
        <f>IFERROR(VLOOKUP($B52,'[1]NUM8.2'!$H$3:$S$175,11,FALSE),0)</f>
        <v>0</v>
      </c>
      <c r="O52" s="81"/>
      <c r="P52" s="81"/>
      <c r="Q52" s="5">
        <f t="shared" si="53"/>
        <v>10</v>
      </c>
      <c r="R52" s="3"/>
      <c r="S52" s="13">
        <f>IFERROR(VLOOKUP($B52,'[2]DEN8.2'!$H$3:$J$159,2,FALSE),0)</f>
        <v>34</v>
      </c>
      <c r="T52" s="43">
        <f t="shared" si="54"/>
        <v>34</v>
      </c>
      <c r="U52" s="5">
        <f>IFERROR(VLOOKUP($B52,'[1]DEN8.2'!$H$3:$J$175,2,FALSE),0)</f>
        <v>23</v>
      </c>
      <c r="V52" s="54">
        <f t="shared" si="55"/>
        <v>23</v>
      </c>
      <c r="W52" s="54">
        <f t="shared" si="3"/>
        <v>24</v>
      </c>
      <c r="X52" s="117"/>
      <c r="Y52" s="4"/>
      <c r="Z52" s="91">
        <f>IFERROR(VLOOKUP($B52,'[1]ACT DEN8.2'!$H$3:$S$162,2,FALSE),0)</f>
        <v>0</v>
      </c>
      <c r="AA52" s="91">
        <f>IFERROR(VLOOKUP($B52,'[1]ACT DEN8.2'!$H$3:$S$162,3,FALSE),0)</f>
        <v>0</v>
      </c>
      <c r="AB52" s="91">
        <f>IFERROR(VLOOKUP($B52,'[1]ACT DEN8.2'!$H$3:$S$162,4,FALSE),0)</f>
        <v>0</v>
      </c>
      <c r="AC52" s="91">
        <f>IFERROR(VLOOKUP($B52,'[1]ACT DEN8.2'!$H$3:$S$162,5,FALSE),0)</f>
        <v>0</v>
      </c>
      <c r="AD52" s="91">
        <f>IFERROR(VLOOKUP($B52,'[1]ACT DEN8.2'!$H$3:$S$162,6,FALSE),0)</f>
        <v>0</v>
      </c>
      <c r="AE52" s="91">
        <f>IFERROR(VLOOKUP($B52,'[1]ACT DEN8.2'!$H$3:$S$162,7,FALSE),0)</f>
        <v>0</v>
      </c>
      <c r="AF52" s="91">
        <f>IFERROR(VLOOKUP($B52,'[1]ACT DEN8.2'!$H$3:$S$162,8,FALSE),0)</f>
        <v>0</v>
      </c>
      <c r="AG52" s="91">
        <f>IFERROR(VLOOKUP($B52,'[1]ACT DEN8.2'!$H$3:$S$162,9,FALSE),0)</f>
        <v>1</v>
      </c>
      <c r="AH52" s="91">
        <f>IFERROR(VLOOKUP($B52,'[1]ACT DEN8.2'!$H$3:$S$162,10,FALSE),0)</f>
        <v>0</v>
      </c>
      <c r="AI52" s="91">
        <f>IFERROR(VLOOKUP($B52,'[1]ACT DEN8.2'!$H$3:$S$162,11,FALSE),0)</f>
        <v>0</v>
      </c>
      <c r="AJ52" s="81"/>
      <c r="AK52" s="2"/>
      <c r="AL52" s="5">
        <f t="shared" si="4"/>
        <v>1</v>
      </c>
      <c r="AM52" s="91">
        <f>IFERROR(VLOOKUP($B52,'[1]ACT DEN8.2'!$AB$3:$AM$135,2,FALSE),0)</f>
        <v>0</v>
      </c>
      <c r="AN52" s="91">
        <f>IFERROR(VLOOKUP($B52,'[1]ACT DEN8.2'!$AB$3:$AM$135,3,FALSE),0)</f>
        <v>0</v>
      </c>
      <c r="AO52" s="91">
        <f>IFERROR(VLOOKUP($B52,'[1]ACT DEN8.2'!$AB$3:$AM$135,4,FALSE),0)</f>
        <v>0</v>
      </c>
      <c r="AP52" s="91">
        <f>IFERROR(VLOOKUP($B52,'[1]ACT DEN8.2'!$AB$3:$AM$135,5,FALSE),0)</f>
        <v>0</v>
      </c>
      <c r="AQ52" s="91">
        <f>IFERROR(VLOOKUP($B52,'[1]ACT DEN8.2'!$AB$3:$AM$135,6,FALSE),0)</f>
        <v>0</v>
      </c>
      <c r="AR52" s="91">
        <f>IFERROR(VLOOKUP($B52,'[1]ACT DEN8.2'!$AB$3:$AM$135,7,FALSE),0)</f>
        <v>0</v>
      </c>
      <c r="AS52" s="91">
        <f>IFERROR(VLOOKUP($B52,'[1]ACT DEN8.2'!$AB$3:$AM$135,8,FALSE),0)</f>
        <v>0</v>
      </c>
      <c r="AT52" s="91">
        <f>IFERROR(VLOOKUP($B52,'[1]ACT DEN8.2'!$AB$3:$AM$135,9,FALSE),0)</f>
        <v>0</v>
      </c>
      <c r="AU52" s="91">
        <f>IFERROR(VLOOKUP($B52,'[1]ACT DEN8.2'!$AB$3:$AM$135,10,FALSE),0)</f>
        <v>0</v>
      </c>
      <c r="AV52" s="91">
        <f>IFERROR(VLOOKUP($B52,'[1]ACT DEN8.2'!$AB$3:$AM$135,11,FALSE),0)</f>
        <v>0</v>
      </c>
      <c r="AW52" s="81"/>
      <c r="AX52" s="81"/>
      <c r="AY52" s="5">
        <f t="shared" si="5"/>
        <v>0</v>
      </c>
    </row>
    <row r="53" spans="1:51" s="58" customFormat="1" ht="15" thickBot="1" x14ac:dyDescent="0.25">
      <c r="A53" s="1" t="s">
        <v>88</v>
      </c>
      <c r="B53" s="165" t="s">
        <v>79</v>
      </c>
      <c r="C53" s="56"/>
      <c r="D53" s="56"/>
      <c r="E53" s="91">
        <f>IFERROR(VLOOKUP($B53,'[1]NUM8.2'!$H$3:$S$175,2,FALSE),0)</f>
        <v>0</v>
      </c>
      <c r="F53" s="91">
        <f>IFERROR(VLOOKUP($B53,'[1]NUM8.2'!$H$3:$S$175,3,FALSE),0)</f>
        <v>0</v>
      </c>
      <c r="G53" s="91">
        <f>IFERROR(VLOOKUP($B53,'[1]NUM8.2'!$H$3:$S$175,4,FALSE),0)</f>
        <v>0</v>
      </c>
      <c r="H53" s="91">
        <f>IFERROR(VLOOKUP($B53,'[1]NUM8.2'!$H$3:$S$175,5,FALSE),0)</f>
        <v>0</v>
      </c>
      <c r="I53" s="91">
        <f>IFERROR(VLOOKUP($B53,'[1]NUM8.2'!$H$3:$S$175,6,FALSE),0)</f>
        <v>0</v>
      </c>
      <c r="J53" s="91">
        <f>IFERROR(VLOOKUP($B53,'[1]NUM8.2'!$H$3:$S$175,7,FALSE),0)</f>
        <v>0</v>
      </c>
      <c r="K53" s="91">
        <f>IFERROR(VLOOKUP($B53,'[1]NUM8.2'!$H$3:$S$175,8,FALSE),0)</f>
        <v>0</v>
      </c>
      <c r="L53" s="91">
        <f>IFERROR(VLOOKUP($B53,'[1]NUM8.2'!$H$3:$S$175,9,FALSE),0)</f>
        <v>0</v>
      </c>
      <c r="M53" s="91">
        <f>IFERROR(VLOOKUP($B53,'[1]NUM8.2'!$H$3:$S$175,10,FALSE),0)</f>
        <v>0</v>
      </c>
      <c r="N53" s="91">
        <f>IFERROR(VLOOKUP($B53,'[1]NUM8.2'!$H$3:$S$175,11,FALSE),0)</f>
        <v>0</v>
      </c>
      <c r="O53" s="81"/>
      <c r="P53" s="81"/>
      <c r="Q53" s="5">
        <f t="shared" si="53"/>
        <v>0</v>
      </c>
      <c r="R53" s="3"/>
      <c r="S53" s="13">
        <f>IFERROR(VLOOKUP($B53,'[2]DEN8.2'!$H$3:$J$159,2,FALSE),0)</f>
        <v>6</v>
      </c>
      <c r="T53" s="43">
        <f t="shared" si="54"/>
        <v>6</v>
      </c>
      <c r="U53" s="5">
        <f>IFERROR(VLOOKUP($B53,'[1]DEN8.2'!$H$3:$J$175,2,FALSE),0)</f>
        <v>3</v>
      </c>
      <c r="V53" s="54">
        <f t="shared" si="55"/>
        <v>3</v>
      </c>
      <c r="W53" s="54">
        <f t="shared" si="3"/>
        <v>3</v>
      </c>
      <c r="X53" s="117"/>
      <c r="Y53" s="4"/>
      <c r="Z53" s="91">
        <f>IFERROR(VLOOKUP($B53,'[1]ACT DEN8.2'!$H$3:$S$162,2,FALSE),0)</f>
        <v>0</v>
      </c>
      <c r="AA53" s="91">
        <f>IFERROR(VLOOKUP($B53,'[1]ACT DEN8.2'!$H$3:$S$162,3,FALSE),0)</f>
        <v>0</v>
      </c>
      <c r="AB53" s="91">
        <f>IFERROR(VLOOKUP($B53,'[1]ACT DEN8.2'!$H$3:$S$162,4,FALSE),0)</f>
        <v>0</v>
      </c>
      <c r="AC53" s="91">
        <f>IFERROR(VLOOKUP($B53,'[1]ACT DEN8.2'!$H$3:$S$162,5,FALSE),0)</f>
        <v>0</v>
      </c>
      <c r="AD53" s="91">
        <f>IFERROR(VLOOKUP($B53,'[1]ACT DEN8.2'!$H$3:$S$162,6,FALSE),0)</f>
        <v>0</v>
      </c>
      <c r="AE53" s="91">
        <f>IFERROR(VLOOKUP($B53,'[1]ACT DEN8.2'!$H$3:$S$162,7,FALSE),0)</f>
        <v>0</v>
      </c>
      <c r="AF53" s="91">
        <f>IFERROR(VLOOKUP($B53,'[1]ACT DEN8.2'!$H$3:$S$162,8,FALSE),0)</f>
        <v>0</v>
      </c>
      <c r="AG53" s="91">
        <f>IFERROR(VLOOKUP($B53,'[1]ACT DEN8.2'!$H$3:$S$162,9,FALSE),0)</f>
        <v>0</v>
      </c>
      <c r="AH53" s="91">
        <f>IFERROR(VLOOKUP($B53,'[1]ACT DEN8.2'!$H$3:$S$162,10,FALSE),0)</f>
        <v>0</v>
      </c>
      <c r="AI53" s="91">
        <f>IFERROR(VLOOKUP($B53,'[1]ACT DEN8.2'!$H$3:$S$162,11,FALSE),0)</f>
        <v>0</v>
      </c>
      <c r="AJ53" s="81"/>
      <c r="AK53" s="2"/>
      <c r="AL53" s="5">
        <f t="shared" si="4"/>
        <v>0</v>
      </c>
      <c r="AM53" s="91">
        <f>IFERROR(VLOOKUP($B53,'[1]ACT DEN8.2'!$AB$3:$AM$135,2,FALSE),0)</f>
        <v>0</v>
      </c>
      <c r="AN53" s="91">
        <f>IFERROR(VLOOKUP($B53,'[1]ACT DEN8.2'!$AB$3:$AM$135,3,FALSE),0)</f>
        <v>0</v>
      </c>
      <c r="AO53" s="91">
        <f>IFERROR(VLOOKUP($B53,'[1]ACT DEN8.2'!$AB$3:$AM$135,4,FALSE),0)</f>
        <v>0</v>
      </c>
      <c r="AP53" s="91">
        <f>IFERROR(VLOOKUP($B53,'[1]ACT DEN8.2'!$AB$3:$AM$135,5,FALSE),0)</f>
        <v>0</v>
      </c>
      <c r="AQ53" s="91">
        <f>IFERROR(VLOOKUP($B53,'[1]ACT DEN8.2'!$AB$3:$AM$135,6,FALSE),0)</f>
        <v>0</v>
      </c>
      <c r="AR53" s="91">
        <f>IFERROR(VLOOKUP($B53,'[1]ACT DEN8.2'!$AB$3:$AM$135,7,FALSE),0)</f>
        <v>0</v>
      </c>
      <c r="AS53" s="91">
        <f>IFERROR(VLOOKUP($B53,'[1]ACT DEN8.2'!$AB$3:$AM$135,8,FALSE),0)</f>
        <v>0</v>
      </c>
      <c r="AT53" s="91">
        <f>IFERROR(VLOOKUP($B53,'[1]ACT DEN8.2'!$AB$3:$AM$135,9,FALSE),0)</f>
        <v>0</v>
      </c>
      <c r="AU53" s="91">
        <f>IFERROR(VLOOKUP($B53,'[1]ACT DEN8.2'!$AB$3:$AM$135,10,FALSE),0)</f>
        <v>0</v>
      </c>
      <c r="AV53" s="91">
        <f>IFERROR(VLOOKUP($B53,'[1]ACT DEN8.2'!$AB$3:$AM$135,11,FALSE),0)</f>
        <v>0</v>
      </c>
      <c r="AW53" s="81"/>
      <c r="AX53" s="81"/>
      <c r="AY53" s="5">
        <f t="shared" si="5"/>
        <v>0</v>
      </c>
    </row>
    <row r="54" spans="1:51" s="58" customFormat="1" ht="15" thickBot="1" x14ac:dyDescent="0.25">
      <c r="A54" s="1" t="s">
        <v>88</v>
      </c>
      <c r="B54" s="165" t="s">
        <v>80</v>
      </c>
      <c r="C54" s="56"/>
      <c r="D54" s="56"/>
      <c r="E54" s="91">
        <f>IFERROR(VLOOKUP($B54,'[1]NUM8.2'!$H$3:$S$175,2,FALSE),0)</f>
        <v>0</v>
      </c>
      <c r="F54" s="91">
        <f>IFERROR(VLOOKUP($B54,'[1]NUM8.2'!$H$3:$S$175,3,FALSE),0)</f>
        <v>1</v>
      </c>
      <c r="G54" s="91">
        <f>IFERROR(VLOOKUP($B54,'[1]NUM8.2'!$H$3:$S$175,4,FALSE),0)</f>
        <v>4</v>
      </c>
      <c r="H54" s="91">
        <f>IFERROR(VLOOKUP($B54,'[1]NUM8.2'!$H$3:$S$175,5,FALSE),0)</f>
        <v>3</v>
      </c>
      <c r="I54" s="91">
        <f>IFERROR(VLOOKUP($B54,'[1]NUM8.2'!$H$3:$S$175,6,FALSE),0)</f>
        <v>0</v>
      </c>
      <c r="J54" s="91">
        <f>IFERROR(VLOOKUP($B54,'[1]NUM8.2'!$H$3:$S$175,7,FALSE),0)</f>
        <v>1</v>
      </c>
      <c r="K54" s="91">
        <f>IFERROR(VLOOKUP($B54,'[1]NUM8.2'!$H$3:$S$175,8,FALSE),0)</f>
        <v>1</v>
      </c>
      <c r="L54" s="91">
        <f>IFERROR(VLOOKUP($B54,'[1]NUM8.2'!$H$3:$S$175,9,FALSE),0)</f>
        <v>0</v>
      </c>
      <c r="M54" s="91">
        <f>IFERROR(VLOOKUP($B54,'[1]NUM8.2'!$H$3:$S$175,10,FALSE),0)</f>
        <v>1</v>
      </c>
      <c r="N54" s="91">
        <f>IFERROR(VLOOKUP($B54,'[1]NUM8.2'!$H$3:$S$175,11,FALSE),0)</f>
        <v>0</v>
      </c>
      <c r="O54" s="81"/>
      <c r="P54" s="81"/>
      <c r="Q54" s="5">
        <f t="shared" si="53"/>
        <v>11</v>
      </c>
      <c r="R54" s="3"/>
      <c r="S54" s="13">
        <f>IFERROR(VLOOKUP($B54,'[2]DEN8.2'!$H$3:$J$159,2,FALSE),0)</f>
        <v>27</v>
      </c>
      <c r="T54" s="43">
        <f t="shared" si="54"/>
        <v>27</v>
      </c>
      <c r="U54" s="5">
        <f>IFERROR(VLOOKUP($B54,'[1]DEN8.2'!$H$3:$J$175,2,FALSE),0)</f>
        <v>22</v>
      </c>
      <c r="V54" s="54">
        <f t="shared" si="55"/>
        <v>22</v>
      </c>
      <c r="W54" s="54">
        <f t="shared" si="3"/>
        <v>22</v>
      </c>
      <c r="X54" s="117"/>
      <c r="Y54" s="4"/>
      <c r="Z54" s="91">
        <f>IFERROR(VLOOKUP($B54,'[1]ACT DEN8.2'!$H$3:$S$162,2,FALSE),0)</f>
        <v>0</v>
      </c>
      <c r="AA54" s="91">
        <f>IFERROR(VLOOKUP($B54,'[1]ACT DEN8.2'!$H$3:$S$162,3,FALSE),0)</f>
        <v>0</v>
      </c>
      <c r="AB54" s="91">
        <f>IFERROR(VLOOKUP($B54,'[1]ACT DEN8.2'!$H$3:$S$162,4,FALSE),0)</f>
        <v>0</v>
      </c>
      <c r="AC54" s="91">
        <f>IFERROR(VLOOKUP($B54,'[1]ACT DEN8.2'!$H$3:$S$162,5,FALSE),0)</f>
        <v>0</v>
      </c>
      <c r="AD54" s="91">
        <f>IFERROR(VLOOKUP($B54,'[1]ACT DEN8.2'!$H$3:$S$162,6,FALSE),0)</f>
        <v>0</v>
      </c>
      <c r="AE54" s="91">
        <f>IFERROR(VLOOKUP($B54,'[1]ACT DEN8.2'!$H$3:$S$162,7,FALSE),0)</f>
        <v>0</v>
      </c>
      <c r="AF54" s="91">
        <f>IFERROR(VLOOKUP($B54,'[1]ACT DEN8.2'!$H$3:$S$162,8,FALSE),0)</f>
        <v>0</v>
      </c>
      <c r="AG54" s="91">
        <f>IFERROR(VLOOKUP($B54,'[1]ACT DEN8.2'!$H$3:$S$162,9,FALSE),0)</f>
        <v>0</v>
      </c>
      <c r="AH54" s="91">
        <f>IFERROR(VLOOKUP($B54,'[1]ACT DEN8.2'!$H$3:$S$162,10,FALSE),0)</f>
        <v>0</v>
      </c>
      <c r="AI54" s="91">
        <f>IFERROR(VLOOKUP($B54,'[1]ACT DEN8.2'!$H$3:$S$162,11,FALSE),0)</f>
        <v>0</v>
      </c>
      <c r="AJ54" s="81"/>
      <c r="AK54" s="2"/>
      <c r="AL54" s="5">
        <f t="shared" si="4"/>
        <v>0</v>
      </c>
      <c r="AM54" s="91">
        <f>IFERROR(VLOOKUP($B54,'[1]ACT DEN8.2'!$AB$3:$AM$135,2,FALSE),0)</f>
        <v>0</v>
      </c>
      <c r="AN54" s="91">
        <f>IFERROR(VLOOKUP($B54,'[1]ACT DEN8.2'!$AB$3:$AM$135,3,FALSE),0)</f>
        <v>0</v>
      </c>
      <c r="AO54" s="91">
        <f>IFERROR(VLOOKUP($B54,'[1]ACT DEN8.2'!$AB$3:$AM$135,4,FALSE),0)</f>
        <v>0</v>
      </c>
      <c r="AP54" s="91">
        <f>IFERROR(VLOOKUP($B54,'[1]ACT DEN8.2'!$AB$3:$AM$135,5,FALSE),0)</f>
        <v>0</v>
      </c>
      <c r="AQ54" s="91">
        <f>IFERROR(VLOOKUP($B54,'[1]ACT DEN8.2'!$AB$3:$AM$135,6,FALSE),0)</f>
        <v>0</v>
      </c>
      <c r="AR54" s="91">
        <f>IFERROR(VLOOKUP($B54,'[1]ACT DEN8.2'!$AB$3:$AM$135,7,FALSE),0)</f>
        <v>0</v>
      </c>
      <c r="AS54" s="91">
        <f>IFERROR(VLOOKUP($B54,'[1]ACT DEN8.2'!$AB$3:$AM$135,8,FALSE),0)</f>
        <v>0</v>
      </c>
      <c r="AT54" s="91">
        <f>IFERROR(VLOOKUP($B54,'[1]ACT DEN8.2'!$AB$3:$AM$135,9,FALSE),0)</f>
        <v>0</v>
      </c>
      <c r="AU54" s="91">
        <f>IFERROR(VLOOKUP($B54,'[1]ACT DEN8.2'!$AB$3:$AM$135,10,FALSE),0)</f>
        <v>0</v>
      </c>
      <c r="AV54" s="91">
        <f>IFERROR(VLOOKUP($B54,'[1]ACT DEN8.2'!$AB$3:$AM$135,11,FALSE),0)</f>
        <v>0</v>
      </c>
      <c r="AW54" s="81"/>
      <c r="AX54" s="81"/>
      <c r="AY54" s="5">
        <f t="shared" si="5"/>
        <v>0</v>
      </c>
    </row>
    <row r="55" spans="1:51" s="58" customFormat="1" ht="15" thickBot="1" x14ac:dyDescent="0.25">
      <c r="A55" s="1" t="s">
        <v>88</v>
      </c>
      <c r="B55" s="165" t="s">
        <v>81</v>
      </c>
      <c r="C55" s="56"/>
      <c r="D55" s="56"/>
      <c r="E55" s="91">
        <f>IFERROR(VLOOKUP($B55,'[1]NUM8.2'!$H$3:$S$175,2,FALSE),0)</f>
        <v>0</v>
      </c>
      <c r="F55" s="91">
        <f>IFERROR(VLOOKUP($B55,'[1]NUM8.2'!$H$3:$S$175,3,FALSE),0)</f>
        <v>0</v>
      </c>
      <c r="G55" s="91">
        <f>IFERROR(VLOOKUP($B55,'[1]NUM8.2'!$H$3:$S$175,4,FALSE),0)</f>
        <v>0</v>
      </c>
      <c r="H55" s="91">
        <f>IFERROR(VLOOKUP($B55,'[1]NUM8.2'!$H$3:$S$175,5,FALSE),0)</f>
        <v>0</v>
      </c>
      <c r="I55" s="91">
        <f>IFERROR(VLOOKUP($B55,'[1]NUM8.2'!$H$3:$S$175,6,FALSE),0)</f>
        <v>3</v>
      </c>
      <c r="J55" s="91">
        <f>IFERROR(VLOOKUP($B55,'[1]NUM8.2'!$H$3:$S$175,7,FALSE),0)</f>
        <v>0</v>
      </c>
      <c r="K55" s="91">
        <f>IFERROR(VLOOKUP($B55,'[1]NUM8.2'!$H$3:$S$175,8,FALSE),0)</f>
        <v>4</v>
      </c>
      <c r="L55" s="91">
        <f>IFERROR(VLOOKUP($B55,'[1]NUM8.2'!$H$3:$S$175,9,FALSE),0)</f>
        <v>0</v>
      </c>
      <c r="M55" s="91">
        <f>IFERROR(VLOOKUP($B55,'[1]NUM8.2'!$H$3:$S$175,10,FALSE),0)</f>
        <v>0</v>
      </c>
      <c r="N55" s="91">
        <f>IFERROR(VLOOKUP($B55,'[1]NUM8.2'!$H$3:$S$175,11,FALSE),0)</f>
        <v>0</v>
      </c>
      <c r="O55" s="81"/>
      <c r="P55" s="81"/>
      <c r="Q55" s="5">
        <f t="shared" si="53"/>
        <v>7</v>
      </c>
      <c r="R55" s="3"/>
      <c r="S55" s="13">
        <f>IFERROR(VLOOKUP($B55,'[2]DEN8.2'!$H$3:$J$159,2,FALSE),0)</f>
        <v>34</v>
      </c>
      <c r="T55" s="43">
        <f t="shared" si="54"/>
        <v>34</v>
      </c>
      <c r="U55" s="5">
        <f>IFERROR(VLOOKUP($B55,'[1]DEN8.2'!$H$3:$J$175,2,FALSE),0)</f>
        <v>36</v>
      </c>
      <c r="V55" s="54">
        <f t="shared" si="55"/>
        <v>37</v>
      </c>
      <c r="W55" s="54">
        <f t="shared" si="3"/>
        <v>37</v>
      </c>
      <c r="X55" s="117"/>
      <c r="Y55" s="4"/>
      <c r="Z55" s="91">
        <f>IFERROR(VLOOKUP($B55,'[1]ACT DEN8.2'!$H$3:$S$162,2,FALSE),0)</f>
        <v>0</v>
      </c>
      <c r="AA55" s="91">
        <f>IFERROR(VLOOKUP($B55,'[1]ACT DEN8.2'!$H$3:$S$162,3,FALSE),0)</f>
        <v>0</v>
      </c>
      <c r="AB55" s="91">
        <f>IFERROR(VLOOKUP($B55,'[1]ACT DEN8.2'!$H$3:$S$162,4,FALSE),0)</f>
        <v>0</v>
      </c>
      <c r="AC55" s="91">
        <f>IFERROR(VLOOKUP($B55,'[1]ACT DEN8.2'!$H$3:$S$162,5,FALSE),0)</f>
        <v>0</v>
      </c>
      <c r="AD55" s="91">
        <f>IFERROR(VLOOKUP($B55,'[1]ACT DEN8.2'!$H$3:$S$162,6,FALSE),0)</f>
        <v>0</v>
      </c>
      <c r="AE55" s="91">
        <f>IFERROR(VLOOKUP($B55,'[1]ACT DEN8.2'!$H$3:$S$162,7,FALSE),0)</f>
        <v>3</v>
      </c>
      <c r="AF55" s="91">
        <f>IFERROR(VLOOKUP($B55,'[1]ACT DEN8.2'!$H$3:$S$162,8,FALSE),0)</f>
        <v>1</v>
      </c>
      <c r="AG55" s="91">
        <f>IFERROR(VLOOKUP($B55,'[1]ACT DEN8.2'!$H$3:$S$162,9,FALSE),0)</f>
        <v>0</v>
      </c>
      <c r="AH55" s="91">
        <f>IFERROR(VLOOKUP($B55,'[1]ACT DEN8.2'!$H$3:$S$162,10,FALSE),0)</f>
        <v>0</v>
      </c>
      <c r="AI55" s="91">
        <f>IFERROR(VLOOKUP($B55,'[1]ACT DEN8.2'!$H$3:$S$162,11,FALSE),0)</f>
        <v>0</v>
      </c>
      <c r="AJ55" s="81"/>
      <c r="AK55" s="2"/>
      <c r="AL55" s="5">
        <f t="shared" si="4"/>
        <v>4</v>
      </c>
      <c r="AM55" s="91">
        <f>IFERROR(VLOOKUP($B55,'[1]ACT DEN8.2'!$AB$3:$AM$135,2,FALSE),0)</f>
        <v>0</v>
      </c>
      <c r="AN55" s="91">
        <f>IFERROR(VLOOKUP($B55,'[1]ACT DEN8.2'!$AB$3:$AM$135,3,FALSE),0)</f>
        <v>0</v>
      </c>
      <c r="AO55" s="91">
        <f>IFERROR(VLOOKUP($B55,'[1]ACT DEN8.2'!$AB$3:$AM$135,4,FALSE),0)</f>
        <v>0</v>
      </c>
      <c r="AP55" s="91">
        <f>IFERROR(VLOOKUP($B55,'[1]ACT DEN8.2'!$AB$3:$AM$135,5,FALSE),0)</f>
        <v>0</v>
      </c>
      <c r="AQ55" s="91">
        <f>IFERROR(VLOOKUP($B55,'[1]ACT DEN8.2'!$AB$3:$AM$135,6,FALSE),0)</f>
        <v>0</v>
      </c>
      <c r="AR55" s="91">
        <f>IFERROR(VLOOKUP($B55,'[1]ACT DEN8.2'!$AB$3:$AM$135,7,FALSE),0)</f>
        <v>0</v>
      </c>
      <c r="AS55" s="91">
        <f>IFERROR(VLOOKUP($B55,'[1]ACT DEN8.2'!$AB$3:$AM$135,8,FALSE),0)</f>
        <v>0</v>
      </c>
      <c r="AT55" s="91">
        <f>IFERROR(VLOOKUP($B55,'[1]ACT DEN8.2'!$AB$3:$AM$135,9,FALSE),0)</f>
        <v>0</v>
      </c>
      <c r="AU55" s="91">
        <f>IFERROR(VLOOKUP($B55,'[1]ACT DEN8.2'!$AB$3:$AM$135,10,FALSE),0)</f>
        <v>0</v>
      </c>
      <c r="AV55" s="91">
        <f>IFERROR(VLOOKUP($B55,'[1]ACT DEN8.2'!$AB$3:$AM$135,11,FALSE),0)</f>
        <v>0</v>
      </c>
      <c r="AW55" s="81"/>
      <c r="AX55" s="81"/>
      <c r="AY55" s="5">
        <f t="shared" si="5"/>
        <v>0</v>
      </c>
    </row>
    <row r="56" spans="1:51" s="58" customFormat="1" ht="15" thickBot="1" x14ac:dyDescent="0.25">
      <c r="A56" s="1" t="s">
        <v>88</v>
      </c>
      <c r="B56" s="165" t="s">
        <v>82</v>
      </c>
      <c r="C56" s="56"/>
      <c r="D56" s="56"/>
      <c r="E56" s="91">
        <f>IFERROR(VLOOKUP($B56,'[1]NUM8.2'!$H$3:$S$175,2,FALSE),0)</f>
        <v>0</v>
      </c>
      <c r="F56" s="91">
        <f>IFERROR(VLOOKUP($B56,'[1]NUM8.2'!$H$3:$S$175,3,FALSE),0)</f>
        <v>0</v>
      </c>
      <c r="G56" s="91">
        <f>IFERROR(VLOOKUP($B56,'[1]NUM8.2'!$H$3:$S$175,4,FALSE),0)</f>
        <v>1</v>
      </c>
      <c r="H56" s="91">
        <f>IFERROR(VLOOKUP($B56,'[1]NUM8.2'!$H$3:$S$175,5,FALSE),0)</f>
        <v>0</v>
      </c>
      <c r="I56" s="91">
        <f>IFERROR(VLOOKUP($B56,'[1]NUM8.2'!$H$3:$S$175,6,FALSE),0)</f>
        <v>0</v>
      </c>
      <c r="J56" s="91">
        <f>IFERROR(VLOOKUP($B56,'[1]NUM8.2'!$H$3:$S$175,7,FALSE),0)</f>
        <v>1</v>
      </c>
      <c r="K56" s="91">
        <f>IFERROR(VLOOKUP($B56,'[1]NUM8.2'!$H$3:$S$175,8,FALSE),0)</f>
        <v>0</v>
      </c>
      <c r="L56" s="91">
        <f>IFERROR(VLOOKUP($B56,'[1]NUM8.2'!$H$3:$S$175,9,FALSE),0)</f>
        <v>0</v>
      </c>
      <c r="M56" s="91">
        <f>IFERROR(VLOOKUP($B56,'[1]NUM8.2'!$H$3:$S$175,10,FALSE),0)</f>
        <v>0</v>
      </c>
      <c r="N56" s="91">
        <f>IFERROR(VLOOKUP($B56,'[1]NUM8.2'!$H$3:$S$175,11,FALSE),0)</f>
        <v>1</v>
      </c>
      <c r="O56" s="81"/>
      <c r="P56" s="81"/>
      <c r="Q56" s="5">
        <f t="shared" si="53"/>
        <v>3</v>
      </c>
      <c r="R56" s="3"/>
      <c r="S56" s="13">
        <f>IFERROR(VLOOKUP($B56,'[2]DEN8.2'!$H$3:$J$159,2,FALSE),0)</f>
        <v>15</v>
      </c>
      <c r="T56" s="43">
        <f t="shared" si="54"/>
        <v>15</v>
      </c>
      <c r="U56" s="5">
        <f>IFERROR(VLOOKUP($B56,'[1]DEN8.2'!$H$3:$J$175,2,FALSE),0)</f>
        <v>11</v>
      </c>
      <c r="V56" s="54">
        <f t="shared" si="55"/>
        <v>11</v>
      </c>
      <c r="W56" s="54">
        <f t="shared" si="3"/>
        <v>11</v>
      </c>
      <c r="X56" s="117"/>
      <c r="Y56" s="4"/>
      <c r="Z56" s="91">
        <f>IFERROR(VLOOKUP($B56,'[1]ACT DEN8.2'!$H$3:$S$162,2,FALSE),0)</f>
        <v>0</v>
      </c>
      <c r="AA56" s="91">
        <f>IFERROR(VLOOKUP($B56,'[1]ACT DEN8.2'!$H$3:$S$162,3,FALSE),0)</f>
        <v>0</v>
      </c>
      <c r="AB56" s="91">
        <f>IFERROR(VLOOKUP($B56,'[1]ACT DEN8.2'!$H$3:$S$162,4,FALSE),0)</f>
        <v>0</v>
      </c>
      <c r="AC56" s="91">
        <f>IFERROR(VLOOKUP($B56,'[1]ACT DEN8.2'!$H$3:$S$162,5,FALSE),0)</f>
        <v>0</v>
      </c>
      <c r="AD56" s="91">
        <f>IFERROR(VLOOKUP($B56,'[1]ACT DEN8.2'!$H$3:$S$162,6,FALSE),0)</f>
        <v>0</v>
      </c>
      <c r="AE56" s="91">
        <f>IFERROR(VLOOKUP($B56,'[1]ACT DEN8.2'!$H$3:$S$162,7,FALSE),0)</f>
        <v>0</v>
      </c>
      <c r="AF56" s="91">
        <f>IFERROR(VLOOKUP($B56,'[1]ACT DEN8.2'!$H$3:$S$162,8,FALSE),0)</f>
        <v>0</v>
      </c>
      <c r="AG56" s="91">
        <f>IFERROR(VLOOKUP($B56,'[1]ACT DEN8.2'!$H$3:$S$162,9,FALSE),0)</f>
        <v>0</v>
      </c>
      <c r="AH56" s="91">
        <f>IFERROR(VLOOKUP($B56,'[1]ACT DEN8.2'!$H$3:$S$162,10,FALSE),0)</f>
        <v>0</v>
      </c>
      <c r="AI56" s="91">
        <f>IFERROR(VLOOKUP($B56,'[1]ACT DEN8.2'!$H$3:$S$162,11,FALSE),0)</f>
        <v>0</v>
      </c>
      <c r="AJ56" s="81"/>
      <c r="AK56" s="2"/>
      <c r="AL56" s="5">
        <f t="shared" si="4"/>
        <v>0</v>
      </c>
      <c r="AM56" s="91">
        <f>IFERROR(VLOOKUP($B56,'[1]ACT DEN8.2'!$AB$3:$AM$135,2,FALSE),0)</f>
        <v>0</v>
      </c>
      <c r="AN56" s="91">
        <f>IFERROR(VLOOKUP($B56,'[1]ACT DEN8.2'!$AB$3:$AM$135,3,FALSE),0)</f>
        <v>0</v>
      </c>
      <c r="AO56" s="91">
        <f>IFERROR(VLOOKUP($B56,'[1]ACT DEN8.2'!$AB$3:$AM$135,4,FALSE),0)</f>
        <v>0</v>
      </c>
      <c r="AP56" s="91">
        <f>IFERROR(VLOOKUP($B56,'[1]ACT DEN8.2'!$AB$3:$AM$135,5,FALSE),0)</f>
        <v>0</v>
      </c>
      <c r="AQ56" s="91">
        <f>IFERROR(VLOOKUP($B56,'[1]ACT DEN8.2'!$AB$3:$AM$135,6,FALSE),0)</f>
        <v>0</v>
      </c>
      <c r="AR56" s="91">
        <f>IFERROR(VLOOKUP($B56,'[1]ACT DEN8.2'!$AB$3:$AM$135,7,FALSE),0)</f>
        <v>0</v>
      </c>
      <c r="AS56" s="91">
        <f>IFERROR(VLOOKUP($B56,'[1]ACT DEN8.2'!$AB$3:$AM$135,8,FALSE),0)</f>
        <v>0</v>
      </c>
      <c r="AT56" s="91">
        <f>IFERROR(VLOOKUP($B56,'[1]ACT DEN8.2'!$AB$3:$AM$135,9,FALSE),0)</f>
        <v>0</v>
      </c>
      <c r="AU56" s="91">
        <f>IFERROR(VLOOKUP($B56,'[1]ACT DEN8.2'!$AB$3:$AM$135,10,FALSE),0)</f>
        <v>0</v>
      </c>
      <c r="AV56" s="91">
        <f>IFERROR(VLOOKUP($B56,'[1]ACT DEN8.2'!$AB$3:$AM$135,11,FALSE),0)</f>
        <v>0</v>
      </c>
      <c r="AW56" s="81"/>
      <c r="AX56" s="81"/>
      <c r="AY56" s="5">
        <f t="shared" si="5"/>
        <v>0</v>
      </c>
    </row>
    <row r="57" spans="1:51" s="58" customFormat="1" ht="15" thickBot="1" x14ac:dyDescent="0.25">
      <c r="A57" s="1" t="s">
        <v>88</v>
      </c>
      <c r="B57" s="165" t="s">
        <v>83</v>
      </c>
      <c r="C57" s="56"/>
      <c r="D57" s="56"/>
      <c r="E57" s="91">
        <f>IFERROR(VLOOKUP($B57,'[1]NUM8.2'!$H$3:$S$175,2,FALSE),0)</f>
        <v>4</v>
      </c>
      <c r="F57" s="91">
        <f>IFERROR(VLOOKUP($B57,'[1]NUM8.2'!$H$3:$S$175,3,FALSE),0)</f>
        <v>0</v>
      </c>
      <c r="G57" s="91">
        <f>IFERROR(VLOOKUP($B57,'[1]NUM8.2'!$H$3:$S$175,4,FALSE),0)</f>
        <v>11</v>
      </c>
      <c r="H57" s="91">
        <f>IFERROR(VLOOKUP($B57,'[1]NUM8.2'!$H$3:$S$175,5,FALSE),0)</f>
        <v>0</v>
      </c>
      <c r="I57" s="91">
        <f>IFERROR(VLOOKUP($B57,'[1]NUM8.2'!$H$3:$S$175,6,FALSE),0)</f>
        <v>0</v>
      </c>
      <c r="J57" s="91">
        <f>IFERROR(VLOOKUP($B57,'[1]NUM8.2'!$H$3:$S$175,7,FALSE),0)</f>
        <v>0</v>
      </c>
      <c r="K57" s="91">
        <f>IFERROR(VLOOKUP($B57,'[1]NUM8.2'!$H$3:$S$175,8,FALSE),0)</f>
        <v>0</v>
      </c>
      <c r="L57" s="91">
        <f>IFERROR(VLOOKUP($B57,'[1]NUM8.2'!$H$3:$S$175,9,FALSE),0)</f>
        <v>1</v>
      </c>
      <c r="M57" s="91">
        <f>IFERROR(VLOOKUP($B57,'[1]NUM8.2'!$H$3:$S$175,10,FALSE),0)</f>
        <v>5</v>
      </c>
      <c r="N57" s="91">
        <f>IFERROR(VLOOKUP($B57,'[1]NUM8.2'!$H$3:$S$175,11,FALSE),0)</f>
        <v>1</v>
      </c>
      <c r="O57" s="81"/>
      <c r="P57" s="81"/>
      <c r="Q57" s="5">
        <f t="shared" si="53"/>
        <v>22</v>
      </c>
      <c r="R57" s="3"/>
      <c r="S57" s="13">
        <f>IFERROR(VLOOKUP($B57,'[2]DEN8.2'!$H$3:$J$159,2,FALSE),0)</f>
        <v>53</v>
      </c>
      <c r="T57" s="43">
        <f t="shared" si="54"/>
        <v>54</v>
      </c>
      <c r="U57" s="5">
        <f>IFERROR(VLOOKUP($B57,'[1]DEN8.2'!$H$3:$J$175,2,FALSE),0)</f>
        <v>47</v>
      </c>
      <c r="V57" s="54">
        <f t="shared" si="55"/>
        <v>47</v>
      </c>
      <c r="W57" s="54">
        <f t="shared" si="3"/>
        <v>47</v>
      </c>
      <c r="X57" s="117"/>
      <c r="Y57" s="4"/>
      <c r="Z57" s="91">
        <f>IFERROR(VLOOKUP($B57,'[1]ACT DEN8.2'!$H$3:$S$162,2,FALSE),0)</f>
        <v>0</v>
      </c>
      <c r="AA57" s="91">
        <f>IFERROR(VLOOKUP($B57,'[1]ACT DEN8.2'!$H$3:$S$162,3,FALSE),0)</f>
        <v>0</v>
      </c>
      <c r="AB57" s="91">
        <f>IFERROR(VLOOKUP($B57,'[1]ACT DEN8.2'!$H$3:$S$162,4,FALSE),0)</f>
        <v>2</v>
      </c>
      <c r="AC57" s="91">
        <f>IFERROR(VLOOKUP($B57,'[1]ACT DEN8.2'!$H$3:$S$162,5,FALSE),0)</f>
        <v>0</v>
      </c>
      <c r="AD57" s="91">
        <f>IFERROR(VLOOKUP($B57,'[1]ACT DEN8.2'!$H$3:$S$162,6,FALSE),0)</f>
        <v>0</v>
      </c>
      <c r="AE57" s="91">
        <f>IFERROR(VLOOKUP($B57,'[1]ACT DEN8.2'!$H$3:$S$162,7,FALSE),0)</f>
        <v>0</v>
      </c>
      <c r="AF57" s="91">
        <f>IFERROR(VLOOKUP($B57,'[1]ACT DEN8.2'!$H$3:$S$162,8,FALSE),0)</f>
        <v>0</v>
      </c>
      <c r="AG57" s="91">
        <f>IFERROR(VLOOKUP($B57,'[1]ACT DEN8.2'!$H$3:$S$162,9,FALSE),0)</f>
        <v>0</v>
      </c>
      <c r="AH57" s="91">
        <f>IFERROR(VLOOKUP($B57,'[1]ACT DEN8.2'!$H$3:$S$162,10,FALSE),0)</f>
        <v>0</v>
      </c>
      <c r="AI57" s="91">
        <f>IFERROR(VLOOKUP($B57,'[1]ACT DEN8.2'!$H$3:$S$162,11,FALSE),0)</f>
        <v>0</v>
      </c>
      <c r="AJ57" s="81"/>
      <c r="AK57" s="2"/>
      <c r="AL57" s="5">
        <f t="shared" si="4"/>
        <v>2</v>
      </c>
      <c r="AM57" s="91">
        <f>IFERROR(VLOOKUP($B57,'[1]ACT DEN8.2'!$AB$3:$AM$135,2,FALSE),0)</f>
        <v>0</v>
      </c>
      <c r="AN57" s="91">
        <f>IFERROR(VLOOKUP($B57,'[1]ACT DEN8.2'!$AB$3:$AM$135,3,FALSE),0)</f>
        <v>0</v>
      </c>
      <c r="AO57" s="91">
        <f>IFERROR(VLOOKUP($B57,'[1]ACT DEN8.2'!$AB$3:$AM$135,4,FALSE),0)</f>
        <v>1</v>
      </c>
      <c r="AP57" s="91">
        <f>IFERROR(VLOOKUP($B57,'[1]ACT DEN8.2'!$AB$3:$AM$135,5,FALSE),0)</f>
        <v>0</v>
      </c>
      <c r="AQ57" s="91">
        <f>IFERROR(VLOOKUP($B57,'[1]ACT DEN8.2'!$AB$3:$AM$135,6,FALSE),0)</f>
        <v>0</v>
      </c>
      <c r="AR57" s="91">
        <f>IFERROR(VLOOKUP($B57,'[1]ACT DEN8.2'!$AB$3:$AM$135,7,FALSE),0)</f>
        <v>0</v>
      </c>
      <c r="AS57" s="91">
        <f>IFERROR(VLOOKUP($B57,'[1]ACT DEN8.2'!$AB$3:$AM$135,8,FALSE),0)</f>
        <v>0</v>
      </c>
      <c r="AT57" s="91">
        <f>IFERROR(VLOOKUP($B57,'[1]ACT DEN8.2'!$AB$3:$AM$135,9,FALSE),0)</f>
        <v>0</v>
      </c>
      <c r="AU57" s="91">
        <f>IFERROR(VLOOKUP($B57,'[1]ACT DEN8.2'!$AB$3:$AM$135,10,FALSE),0)</f>
        <v>0</v>
      </c>
      <c r="AV57" s="91">
        <f>IFERROR(VLOOKUP($B57,'[1]ACT DEN8.2'!$AB$3:$AM$135,11,FALSE),0)</f>
        <v>0</v>
      </c>
      <c r="AW57" s="81"/>
      <c r="AX57" s="81"/>
      <c r="AY57" s="5">
        <f t="shared" si="5"/>
        <v>1</v>
      </c>
    </row>
    <row r="58" spans="1:51" s="58" customFormat="1" ht="15" thickBot="1" x14ac:dyDescent="0.25">
      <c r="A58" s="1" t="s">
        <v>88</v>
      </c>
      <c r="B58" s="165" t="s">
        <v>84</v>
      </c>
      <c r="C58" s="56"/>
      <c r="D58" s="56"/>
      <c r="E58" s="91">
        <f>IFERROR(VLOOKUP($B58,'[1]NUM8.2'!$H$3:$S$175,2,FALSE),0)</f>
        <v>7</v>
      </c>
      <c r="F58" s="91">
        <f>IFERROR(VLOOKUP($B58,'[1]NUM8.2'!$H$3:$S$175,3,FALSE),0)</f>
        <v>4</v>
      </c>
      <c r="G58" s="91">
        <f>IFERROR(VLOOKUP($B58,'[1]NUM8.2'!$H$3:$S$175,4,FALSE),0)</f>
        <v>0</v>
      </c>
      <c r="H58" s="91">
        <f>IFERROR(VLOOKUP($B58,'[1]NUM8.2'!$H$3:$S$175,5,FALSE),0)</f>
        <v>3</v>
      </c>
      <c r="I58" s="91">
        <f>IFERROR(VLOOKUP($B58,'[1]NUM8.2'!$H$3:$S$175,6,FALSE),0)</f>
        <v>1</v>
      </c>
      <c r="J58" s="91">
        <f>IFERROR(VLOOKUP($B58,'[1]NUM8.2'!$H$3:$S$175,7,FALSE),0)</f>
        <v>0</v>
      </c>
      <c r="K58" s="91">
        <f>IFERROR(VLOOKUP($B58,'[1]NUM8.2'!$H$3:$S$175,8,FALSE),0)</f>
        <v>0</v>
      </c>
      <c r="L58" s="91">
        <f>IFERROR(VLOOKUP($B58,'[1]NUM8.2'!$H$3:$S$175,9,FALSE),0)</f>
        <v>0</v>
      </c>
      <c r="M58" s="91">
        <f>IFERROR(VLOOKUP($B58,'[1]NUM8.2'!$H$3:$S$175,10,FALSE),0)</f>
        <v>0</v>
      </c>
      <c r="N58" s="91">
        <f>IFERROR(VLOOKUP($B58,'[1]NUM8.2'!$H$3:$S$175,11,FALSE),0)</f>
        <v>0</v>
      </c>
      <c r="O58" s="81"/>
      <c r="P58" s="81"/>
      <c r="Q58" s="5">
        <f t="shared" si="53"/>
        <v>15</v>
      </c>
      <c r="R58" s="3"/>
      <c r="S58" s="13">
        <f>IFERROR(VLOOKUP($B58,'[2]DEN8.2'!$H$3:$J$159,2,FALSE),0)</f>
        <v>22</v>
      </c>
      <c r="T58" s="43">
        <f t="shared" si="54"/>
        <v>22</v>
      </c>
      <c r="U58" s="5">
        <f>IFERROR(VLOOKUP($B58,'[1]DEN8.2'!$H$3:$J$175,2,FALSE),0)</f>
        <v>18</v>
      </c>
      <c r="V58" s="54">
        <f t="shared" si="55"/>
        <v>18</v>
      </c>
      <c r="W58" s="54">
        <f t="shared" si="3"/>
        <v>18</v>
      </c>
      <c r="X58" s="117"/>
      <c r="Y58" s="4"/>
      <c r="Z58" s="91">
        <f>IFERROR(VLOOKUP($B58,'[1]ACT DEN8.2'!$H$3:$S$162,2,FALSE),0)</f>
        <v>0</v>
      </c>
      <c r="AA58" s="91">
        <f>IFERROR(VLOOKUP($B58,'[1]ACT DEN8.2'!$H$3:$S$162,3,FALSE),0)</f>
        <v>0</v>
      </c>
      <c r="AB58" s="91">
        <f>IFERROR(VLOOKUP($B58,'[1]ACT DEN8.2'!$H$3:$S$162,4,FALSE),0)</f>
        <v>0</v>
      </c>
      <c r="AC58" s="91">
        <f>IFERROR(VLOOKUP($B58,'[1]ACT DEN8.2'!$H$3:$S$162,5,FALSE),0)</f>
        <v>0</v>
      </c>
      <c r="AD58" s="91">
        <f>IFERROR(VLOOKUP($B58,'[1]ACT DEN8.2'!$H$3:$S$162,6,FALSE),0)</f>
        <v>0</v>
      </c>
      <c r="AE58" s="91">
        <f>IFERROR(VLOOKUP($B58,'[1]ACT DEN8.2'!$H$3:$S$162,7,FALSE),0)</f>
        <v>0</v>
      </c>
      <c r="AF58" s="91">
        <f>IFERROR(VLOOKUP($B58,'[1]ACT DEN8.2'!$H$3:$S$162,8,FALSE),0)</f>
        <v>0</v>
      </c>
      <c r="AG58" s="91">
        <f>IFERROR(VLOOKUP($B58,'[1]ACT DEN8.2'!$H$3:$S$162,9,FALSE),0)</f>
        <v>0</v>
      </c>
      <c r="AH58" s="91">
        <f>IFERROR(VLOOKUP($B58,'[1]ACT DEN8.2'!$H$3:$S$162,10,FALSE),0)</f>
        <v>0</v>
      </c>
      <c r="AI58" s="91">
        <f>IFERROR(VLOOKUP($B58,'[1]ACT DEN8.2'!$H$3:$S$162,11,FALSE),0)</f>
        <v>0</v>
      </c>
      <c r="AJ58" s="81"/>
      <c r="AK58" s="2"/>
      <c r="AL58" s="5">
        <f t="shared" si="4"/>
        <v>0</v>
      </c>
      <c r="AM58" s="91">
        <f>IFERROR(VLOOKUP($B58,'[1]ACT DEN8.2'!$AB$3:$AM$135,2,FALSE),0)</f>
        <v>0</v>
      </c>
      <c r="AN58" s="91">
        <f>IFERROR(VLOOKUP($B58,'[1]ACT DEN8.2'!$AB$3:$AM$135,3,FALSE),0)</f>
        <v>0</v>
      </c>
      <c r="AO58" s="91">
        <f>IFERROR(VLOOKUP($B58,'[1]ACT DEN8.2'!$AB$3:$AM$135,4,FALSE),0)</f>
        <v>0</v>
      </c>
      <c r="AP58" s="91">
        <f>IFERROR(VLOOKUP($B58,'[1]ACT DEN8.2'!$AB$3:$AM$135,5,FALSE),0)</f>
        <v>0</v>
      </c>
      <c r="AQ58" s="91">
        <f>IFERROR(VLOOKUP($B58,'[1]ACT DEN8.2'!$AB$3:$AM$135,6,FALSE),0)</f>
        <v>0</v>
      </c>
      <c r="AR58" s="91">
        <f>IFERROR(VLOOKUP($B58,'[1]ACT DEN8.2'!$AB$3:$AM$135,7,FALSE),0)</f>
        <v>0</v>
      </c>
      <c r="AS58" s="91">
        <f>IFERROR(VLOOKUP($B58,'[1]ACT DEN8.2'!$AB$3:$AM$135,8,FALSE),0)</f>
        <v>0</v>
      </c>
      <c r="AT58" s="91">
        <f>IFERROR(VLOOKUP($B58,'[1]ACT DEN8.2'!$AB$3:$AM$135,9,FALSE),0)</f>
        <v>0</v>
      </c>
      <c r="AU58" s="91">
        <f>IFERROR(VLOOKUP($B58,'[1]ACT DEN8.2'!$AB$3:$AM$135,10,FALSE),0)</f>
        <v>0</v>
      </c>
      <c r="AV58" s="91">
        <f>IFERROR(VLOOKUP($B58,'[1]ACT DEN8.2'!$AB$3:$AM$135,11,FALSE),0)</f>
        <v>0</v>
      </c>
      <c r="AW58" s="81"/>
      <c r="AX58" s="81"/>
      <c r="AY58" s="5">
        <f t="shared" si="5"/>
        <v>0</v>
      </c>
    </row>
    <row r="59" spans="1:51" s="58" customFormat="1" ht="15" thickBot="1" x14ac:dyDescent="0.25">
      <c r="A59" s="1" t="s">
        <v>88</v>
      </c>
      <c r="B59" s="165" t="s">
        <v>85</v>
      </c>
      <c r="C59" s="56"/>
      <c r="D59" s="56"/>
      <c r="E59" s="91">
        <f>IFERROR(VLOOKUP($B59,'[1]NUM8.2'!$H$3:$S$175,2,FALSE),0)</f>
        <v>0</v>
      </c>
      <c r="F59" s="91">
        <f>IFERROR(VLOOKUP($B59,'[1]NUM8.2'!$H$3:$S$175,3,FALSE),0)</f>
        <v>2</v>
      </c>
      <c r="G59" s="91">
        <f>IFERROR(VLOOKUP($B59,'[1]NUM8.2'!$H$3:$S$175,4,FALSE),0)</f>
        <v>5</v>
      </c>
      <c r="H59" s="91">
        <f>IFERROR(VLOOKUP($B59,'[1]NUM8.2'!$H$3:$S$175,5,FALSE),0)</f>
        <v>3</v>
      </c>
      <c r="I59" s="91">
        <f>IFERROR(VLOOKUP($B59,'[1]NUM8.2'!$H$3:$S$175,6,FALSE),0)</f>
        <v>1</v>
      </c>
      <c r="J59" s="91">
        <f>IFERROR(VLOOKUP($B59,'[1]NUM8.2'!$H$3:$S$175,7,FALSE),0)</f>
        <v>2</v>
      </c>
      <c r="K59" s="91">
        <f>IFERROR(VLOOKUP($B59,'[1]NUM8.2'!$H$3:$S$175,8,FALSE),0)</f>
        <v>1</v>
      </c>
      <c r="L59" s="91">
        <f>IFERROR(VLOOKUP($B59,'[1]NUM8.2'!$H$3:$S$175,9,FALSE),0)</f>
        <v>2</v>
      </c>
      <c r="M59" s="91">
        <f>IFERROR(VLOOKUP($B59,'[1]NUM8.2'!$H$3:$S$175,10,FALSE),0)</f>
        <v>9</v>
      </c>
      <c r="N59" s="91">
        <f>IFERROR(VLOOKUP($B59,'[1]NUM8.2'!$H$3:$S$175,11,FALSE),0)</f>
        <v>5</v>
      </c>
      <c r="O59" s="81"/>
      <c r="P59" s="81"/>
      <c r="Q59" s="5">
        <f t="shared" si="53"/>
        <v>30</v>
      </c>
      <c r="R59" s="3"/>
      <c r="S59" s="13">
        <f>IFERROR(VLOOKUP($B59,'[2]DEN8.2'!$H$3:$J$159,2,FALSE),0)</f>
        <v>81</v>
      </c>
      <c r="T59" s="43">
        <f t="shared" si="54"/>
        <v>81</v>
      </c>
      <c r="U59" s="5">
        <f>IFERROR(VLOOKUP($B59,'[1]DEN8.2'!$H$3:$J$175,2,FALSE),0)</f>
        <v>39</v>
      </c>
      <c r="V59" s="54">
        <f t="shared" si="55"/>
        <v>39</v>
      </c>
      <c r="W59" s="54">
        <f t="shared" si="3"/>
        <v>39</v>
      </c>
      <c r="X59" s="117"/>
      <c r="Y59" s="4"/>
      <c r="Z59" s="91">
        <f>IFERROR(VLOOKUP($B59,'[1]ACT DEN8.2'!$H$3:$S$162,2,FALSE),0)</f>
        <v>0</v>
      </c>
      <c r="AA59" s="91">
        <f>IFERROR(VLOOKUP($B59,'[1]ACT DEN8.2'!$H$3:$S$162,3,FALSE),0)</f>
        <v>0</v>
      </c>
      <c r="AB59" s="91">
        <f>IFERROR(VLOOKUP($B59,'[1]ACT DEN8.2'!$H$3:$S$162,4,FALSE),0)</f>
        <v>0</v>
      </c>
      <c r="AC59" s="91">
        <f>IFERROR(VLOOKUP($B59,'[1]ACT DEN8.2'!$H$3:$S$162,5,FALSE),0)</f>
        <v>0</v>
      </c>
      <c r="AD59" s="91">
        <f>IFERROR(VLOOKUP($B59,'[1]ACT DEN8.2'!$H$3:$S$162,6,FALSE),0)</f>
        <v>0</v>
      </c>
      <c r="AE59" s="91">
        <f>IFERROR(VLOOKUP($B59,'[1]ACT DEN8.2'!$H$3:$S$162,7,FALSE),0)</f>
        <v>0</v>
      </c>
      <c r="AF59" s="91">
        <f>IFERROR(VLOOKUP($B59,'[1]ACT DEN8.2'!$H$3:$S$162,8,FALSE),0)</f>
        <v>0</v>
      </c>
      <c r="AG59" s="91">
        <f>IFERROR(VLOOKUP($B59,'[1]ACT DEN8.2'!$H$3:$S$162,9,FALSE),0)</f>
        <v>0</v>
      </c>
      <c r="AH59" s="91">
        <f>IFERROR(VLOOKUP($B59,'[1]ACT DEN8.2'!$H$3:$S$162,10,FALSE),0)</f>
        <v>0</v>
      </c>
      <c r="AI59" s="91">
        <f>IFERROR(VLOOKUP($B59,'[1]ACT DEN8.2'!$H$3:$S$162,11,FALSE),0)</f>
        <v>0</v>
      </c>
      <c r="AJ59" s="81"/>
      <c r="AK59" s="2"/>
      <c r="AL59" s="5">
        <f t="shared" si="4"/>
        <v>0</v>
      </c>
      <c r="AM59" s="91">
        <f>IFERROR(VLOOKUP($B59,'[1]ACT DEN8.2'!$AB$3:$AM$135,2,FALSE),0)</f>
        <v>0</v>
      </c>
      <c r="AN59" s="91">
        <f>IFERROR(VLOOKUP($B59,'[1]ACT DEN8.2'!$AB$3:$AM$135,3,FALSE),0)</f>
        <v>0</v>
      </c>
      <c r="AO59" s="91">
        <f>IFERROR(VLOOKUP($B59,'[1]ACT DEN8.2'!$AB$3:$AM$135,4,FALSE),0)</f>
        <v>0</v>
      </c>
      <c r="AP59" s="91">
        <f>IFERROR(VLOOKUP($B59,'[1]ACT DEN8.2'!$AB$3:$AM$135,5,FALSE),0)</f>
        <v>0</v>
      </c>
      <c r="AQ59" s="91">
        <f>IFERROR(VLOOKUP($B59,'[1]ACT DEN8.2'!$AB$3:$AM$135,6,FALSE),0)</f>
        <v>0</v>
      </c>
      <c r="AR59" s="91">
        <f>IFERROR(VLOOKUP($B59,'[1]ACT DEN8.2'!$AB$3:$AM$135,7,FALSE),0)</f>
        <v>0</v>
      </c>
      <c r="AS59" s="91">
        <f>IFERROR(VLOOKUP($B59,'[1]ACT DEN8.2'!$AB$3:$AM$135,8,FALSE),0)</f>
        <v>0</v>
      </c>
      <c r="AT59" s="91">
        <f>IFERROR(VLOOKUP($B59,'[1]ACT DEN8.2'!$AB$3:$AM$135,9,FALSE),0)</f>
        <v>0</v>
      </c>
      <c r="AU59" s="91">
        <f>IFERROR(VLOOKUP($B59,'[1]ACT DEN8.2'!$AB$3:$AM$135,10,FALSE),0)</f>
        <v>0</v>
      </c>
      <c r="AV59" s="91">
        <f>IFERROR(VLOOKUP($B59,'[1]ACT DEN8.2'!$AB$3:$AM$135,11,FALSE),0)</f>
        <v>0</v>
      </c>
      <c r="AW59" s="81"/>
      <c r="AX59" s="81"/>
      <c r="AY59" s="5">
        <f t="shared" si="5"/>
        <v>0</v>
      </c>
    </row>
    <row r="60" spans="1:51" s="58" customFormat="1" ht="15" thickBot="1" x14ac:dyDescent="0.25">
      <c r="A60" s="1" t="s">
        <v>88</v>
      </c>
      <c r="B60" s="165" t="s">
        <v>86</v>
      </c>
      <c r="C60" s="56"/>
      <c r="D60" s="56"/>
      <c r="E60" s="91">
        <f>IFERROR(VLOOKUP($B60,'[1]NUM8.2'!$H$3:$S$175,2,FALSE),0)</f>
        <v>0</v>
      </c>
      <c r="F60" s="91">
        <f>IFERROR(VLOOKUP($B60,'[1]NUM8.2'!$H$3:$S$175,3,FALSE),0)</f>
        <v>0</v>
      </c>
      <c r="G60" s="91">
        <f>IFERROR(VLOOKUP($B60,'[1]NUM8.2'!$H$3:$S$175,4,FALSE),0)</f>
        <v>1</v>
      </c>
      <c r="H60" s="91">
        <f>IFERROR(VLOOKUP($B60,'[1]NUM8.2'!$H$3:$S$175,5,FALSE),0)</f>
        <v>1</v>
      </c>
      <c r="I60" s="91">
        <f>IFERROR(VLOOKUP($B60,'[1]NUM8.2'!$H$3:$S$175,6,FALSE),0)</f>
        <v>0</v>
      </c>
      <c r="J60" s="91">
        <f>IFERROR(VLOOKUP($B60,'[1]NUM8.2'!$H$3:$S$175,7,FALSE),0)</f>
        <v>0</v>
      </c>
      <c r="K60" s="91">
        <f>IFERROR(VLOOKUP($B60,'[1]NUM8.2'!$H$3:$S$175,8,FALSE),0)</f>
        <v>0</v>
      </c>
      <c r="L60" s="91">
        <f>IFERROR(VLOOKUP($B60,'[1]NUM8.2'!$H$3:$S$175,9,FALSE),0)</f>
        <v>0</v>
      </c>
      <c r="M60" s="91">
        <f>IFERROR(VLOOKUP($B60,'[1]NUM8.2'!$H$3:$S$175,10,FALSE),0)</f>
        <v>0</v>
      </c>
      <c r="N60" s="91">
        <f>IFERROR(VLOOKUP($B60,'[1]NUM8.2'!$H$3:$S$175,11,FALSE),0)</f>
        <v>0</v>
      </c>
      <c r="O60" s="81"/>
      <c r="P60" s="81"/>
      <c r="Q60" s="5">
        <f t="shared" si="53"/>
        <v>2</v>
      </c>
      <c r="R60" s="3"/>
      <c r="S60" s="13">
        <f>IFERROR(VLOOKUP($B60,'[2]DEN8.2'!$H$3:$J$159,2,FALSE),0)</f>
        <v>22</v>
      </c>
      <c r="T60" s="43">
        <f t="shared" si="54"/>
        <v>25</v>
      </c>
      <c r="U60" s="5">
        <f>IFERROR(VLOOKUP($B60,'[1]DEN8.2'!$H$3:$J$175,2,FALSE),0)</f>
        <v>20</v>
      </c>
      <c r="V60" s="54">
        <f t="shared" si="55"/>
        <v>20</v>
      </c>
      <c r="W60" s="54">
        <f t="shared" si="3"/>
        <v>21</v>
      </c>
      <c r="X60" s="117"/>
      <c r="Y60" s="4"/>
      <c r="Z60" s="91">
        <f>IFERROR(VLOOKUP($B60,'[1]ACT DEN8.2'!$H$3:$S$162,2,FALSE),0)</f>
        <v>1</v>
      </c>
      <c r="AA60" s="91">
        <f>IFERROR(VLOOKUP($B60,'[1]ACT DEN8.2'!$H$3:$S$162,3,FALSE),0)</f>
        <v>1</v>
      </c>
      <c r="AB60" s="91">
        <f>IFERROR(VLOOKUP($B60,'[1]ACT DEN8.2'!$H$3:$S$162,4,FALSE),0)</f>
        <v>2</v>
      </c>
      <c r="AC60" s="91">
        <f>IFERROR(VLOOKUP($B60,'[1]ACT DEN8.2'!$H$3:$S$162,5,FALSE),0)</f>
        <v>0</v>
      </c>
      <c r="AD60" s="91">
        <f>IFERROR(VLOOKUP($B60,'[1]ACT DEN8.2'!$H$3:$S$162,6,FALSE),0)</f>
        <v>0</v>
      </c>
      <c r="AE60" s="91">
        <f>IFERROR(VLOOKUP($B60,'[1]ACT DEN8.2'!$H$3:$S$162,7,FALSE),0)</f>
        <v>0</v>
      </c>
      <c r="AF60" s="91">
        <f>IFERROR(VLOOKUP($B60,'[1]ACT DEN8.2'!$H$3:$S$162,8,FALSE),0)</f>
        <v>0</v>
      </c>
      <c r="AG60" s="91">
        <f>IFERROR(VLOOKUP($B60,'[1]ACT DEN8.2'!$H$3:$S$162,9,FALSE),0)</f>
        <v>1</v>
      </c>
      <c r="AH60" s="91">
        <f>IFERROR(VLOOKUP($B60,'[1]ACT DEN8.2'!$H$3:$S$162,10,FALSE),0)</f>
        <v>0</v>
      </c>
      <c r="AI60" s="91">
        <f>IFERROR(VLOOKUP($B60,'[1]ACT DEN8.2'!$H$3:$S$162,11,FALSE),0)</f>
        <v>0</v>
      </c>
      <c r="AJ60" s="81"/>
      <c r="AK60" s="2"/>
      <c r="AL60" s="5">
        <f t="shared" si="4"/>
        <v>5</v>
      </c>
      <c r="AM60" s="91">
        <f>IFERROR(VLOOKUP($B60,'[1]ACT DEN8.2'!$AB$3:$AM$135,2,FALSE),0)</f>
        <v>0</v>
      </c>
      <c r="AN60" s="91">
        <f>IFERROR(VLOOKUP($B60,'[1]ACT DEN8.2'!$AB$3:$AM$135,3,FALSE),0)</f>
        <v>1</v>
      </c>
      <c r="AO60" s="91">
        <f>IFERROR(VLOOKUP($B60,'[1]ACT DEN8.2'!$AB$3:$AM$135,4,FALSE),0)</f>
        <v>0</v>
      </c>
      <c r="AP60" s="91">
        <f>IFERROR(VLOOKUP($B60,'[1]ACT DEN8.2'!$AB$3:$AM$135,5,FALSE),0)</f>
        <v>0</v>
      </c>
      <c r="AQ60" s="91">
        <f>IFERROR(VLOOKUP($B60,'[1]ACT DEN8.2'!$AB$3:$AM$135,6,FALSE),0)</f>
        <v>1</v>
      </c>
      <c r="AR60" s="91">
        <f>IFERROR(VLOOKUP($B60,'[1]ACT DEN8.2'!$AB$3:$AM$135,7,FALSE),0)</f>
        <v>0</v>
      </c>
      <c r="AS60" s="91">
        <f>IFERROR(VLOOKUP($B60,'[1]ACT DEN8.2'!$AB$3:$AM$135,8,FALSE),0)</f>
        <v>0</v>
      </c>
      <c r="AT60" s="91">
        <f>IFERROR(VLOOKUP($B60,'[1]ACT DEN8.2'!$AB$3:$AM$135,9,FALSE),0)</f>
        <v>0</v>
      </c>
      <c r="AU60" s="91">
        <f>IFERROR(VLOOKUP($B60,'[1]ACT DEN8.2'!$AB$3:$AM$135,10,FALSE),0)</f>
        <v>0</v>
      </c>
      <c r="AV60" s="91">
        <f>IFERROR(VLOOKUP($B60,'[1]ACT DEN8.2'!$AB$3:$AM$135,11,FALSE),0)</f>
        <v>0</v>
      </c>
      <c r="AW60" s="81"/>
      <c r="AX60" s="81"/>
      <c r="AY60" s="5">
        <f t="shared" si="5"/>
        <v>2</v>
      </c>
    </row>
    <row r="61" spans="1:51" s="58" customFormat="1" ht="15" thickBot="1" x14ac:dyDescent="0.25">
      <c r="A61" s="1" t="s">
        <v>88</v>
      </c>
      <c r="B61" s="165" t="s">
        <v>87</v>
      </c>
      <c r="C61" s="56"/>
      <c r="D61" s="56"/>
      <c r="E61" s="91">
        <f>IFERROR(VLOOKUP($B61,'[1]NUM8.2'!$H$3:$S$175,2,FALSE),0)</f>
        <v>2</v>
      </c>
      <c r="F61" s="91">
        <f>IFERROR(VLOOKUP($B61,'[1]NUM8.2'!$H$3:$S$175,3,FALSE),0)</f>
        <v>0</v>
      </c>
      <c r="G61" s="91">
        <f>IFERROR(VLOOKUP($B61,'[1]NUM8.2'!$H$3:$S$175,4,FALSE),0)</f>
        <v>1</v>
      </c>
      <c r="H61" s="91">
        <f>IFERROR(VLOOKUP($B61,'[1]NUM8.2'!$H$3:$S$175,5,FALSE),0)</f>
        <v>5</v>
      </c>
      <c r="I61" s="91">
        <f>IFERROR(VLOOKUP($B61,'[1]NUM8.2'!$H$3:$S$175,6,FALSE),0)</f>
        <v>3</v>
      </c>
      <c r="J61" s="91">
        <f>IFERROR(VLOOKUP($B61,'[1]NUM8.2'!$H$3:$S$175,7,FALSE),0)</f>
        <v>0</v>
      </c>
      <c r="K61" s="91">
        <f>IFERROR(VLOOKUP($B61,'[1]NUM8.2'!$H$3:$S$175,8,FALSE),0)</f>
        <v>0</v>
      </c>
      <c r="L61" s="91">
        <f>IFERROR(VLOOKUP($B61,'[1]NUM8.2'!$H$3:$S$175,9,FALSE),0)</f>
        <v>0</v>
      </c>
      <c r="M61" s="91">
        <f>IFERROR(VLOOKUP($B61,'[1]NUM8.2'!$H$3:$S$175,10,FALSE),0)</f>
        <v>0</v>
      </c>
      <c r="N61" s="91">
        <f>IFERROR(VLOOKUP($B61,'[1]NUM8.2'!$H$3:$S$175,11,FALSE),0)</f>
        <v>0</v>
      </c>
      <c r="O61" s="81"/>
      <c r="P61" s="81"/>
      <c r="Q61" s="5">
        <f t="shared" si="53"/>
        <v>11</v>
      </c>
      <c r="R61" s="3"/>
      <c r="S61" s="13">
        <f>IFERROR(VLOOKUP($B61,'[2]DEN8.2'!$H$3:$J$159,2,FALSE),0)</f>
        <v>25</v>
      </c>
      <c r="T61" s="43">
        <f t="shared" si="54"/>
        <v>25</v>
      </c>
      <c r="U61" s="5">
        <f>IFERROR(VLOOKUP($B61,'[1]DEN8.2'!$H$3:$J$175,2,FALSE),0)</f>
        <v>24</v>
      </c>
      <c r="V61" s="54">
        <f t="shared" si="55"/>
        <v>24</v>
      </c>
      <c r="W61" s="54">
        <f t="shared" si="3"/>
        <v>24</v>
      </c>
      <c r="X61" s="117"/>
      <c r="Y61" s="4"/>
      <c r="Z61" s="91">
        <f>IFERROR(VLOOKUP($B61,'[1]ACT DEN8.2'!$H$3:$S$162,2,FALSE),0)</f>
        <v>0</v>
      </c>
      <c r="AA61" s="91">
        <f>IFERROR(VLOOKUP($B61,'[1]ACT DEN8.2'!$H$3:$S$162,3,FALSE),0)</f>
        <v>0</v>
      </c>
      <c r="AB61" s="91">
        <f>IFERROR(VLOOKUP($B61,'[1]ACT DEN8.2'!$H$3:$S$162,4,FALSE),0)</f>
        <v>0</v>
      </c>
      <c r="AC61" s="91">
        <f>IFERROR(VLOOKUP($B61,'[1]ACT DEN8.2'!$H$3:$S$162,5,FALSE),0)</f>
        <v>0</v>
      </c>
      <c r="AD61" s="91">
        <f>IFERROR(VLOOKUP($B61,'[1]ACT DEN8.2'!$H$3:$S$162,6,FALSE),0)</f>
        <v>0</v>
      </c>
      <c r="AE61" s="91">
        <f>IFERROR(VLOOKUP($B61,'[1]ACT DEN8.2'!$H$3:$S$162,7,FALSE),0)</f>
        <v>0</v>
      </c>
      <c r="AF61" s="91">
        <f>IFERROR(VLOOKUP($B61,'[1]ACT DEN8.2'!$H$3:$S$162,8,FALSE),0)</f>
        <v>0</v>
      </c>
      <c r="AG61" s="91">
        <f>IFERROR(VLOOKUP($B61,'[1]ACT DEN8.2'!$H$3:$S$162,9,FALSE),0)</f>
        <v>0</v>
      </c>
      <c r="AH61" s="91">
        <f>IFERROR(VLOOKUP($B61,'[1]ACT DEN8.2'!$H$3:$S$162,10,FALSE),0)</f>
        <v>0</v>
      </c>
      <c r="AI61" s="91">
        <f>IFERROR(VLOOKUP($B61,'[1]ACT DEN8.2'!$H$3:$S$162,11,FALSE),0)</f>
        <v>0</v>
      </c>
      <c r="AJ61" s="2"/>
      <c r="AK61" s="2"/>
      <c r="AL61" s="5">
        <f t="shared" si="4"/>
        <v>0</v>
      </c>
      <c r="AM61" s="91">
        <f>IFERROR(VLOOKUP($B61,'[1]ACT DEN8.2'!$AB$3:$AM$135,2,FALSE),0)</f>
        <v>0</v>
      </c>
      <c r="AN61" s="91">
        <f>IFERROR(VLOOKUP($B61,'[1]ACT DEN8.2'!$AB$3:$AM$135,3,FALSE),0)</f>
        <v>0</v>
      </c>
      <c r="AO61" s="91">
        <f>IFERROR(VLOOKUP($B61,'[1]ACT DEN8.2'!$AB$3:$AM$135,4,FALSE),0)</f>
        <v>0</v>
      </c>
      <c r="AP61" s="91">
        <f>IFERROR(VLOOKUP($B61,'[1]ACT DEN8.2'!$AB$3:$AM$135,5,FALSE),0)</f>
        <v>0</v>
      </c>
      <c r="AQ61" s="91">
        <f>IFERROR(VLOOKUP($B61,'[1]ACT DEN8.2'!$AB$3:$AM$135,6,FALSE),0)</f>
        <v>0</v>
      </c>
      <c r="AR61" s="91">
        <f>IFERROR(VLOOKUP($B61,'[1]ACT DEN8.2'!$AB$3:$AM$135,7,FALSE),0)</f>
        <v>0</v>
      </c>
      <c r="AS61" s="91">
        <f>IFERROR(VLOOKUP($B61,'[1]ACT DEN8.2'!$AB$3:$AM$135,8,FALSE),0)</f>
        <v>0</v>
      </c>
      <c r="AT61" s="91">
        <f>IFERROR(VLOOKUP($B61,'[1]ACT DEN8.2'!$AB$3:$AM$135,9,FALSE),0)</f>
        <v>0</v>
      </c>
      <c r="AU61" s="91">
        <f>IFERROR(VLOOKUP($B61,'[1]ACT DEN8.2'!$AB$3:$AM$135,10,FALSE),0)</f>
        <v>0</v>
      </c>
      <c r="AV61" s="91">
        <f>IFERROR(VLOOKUP($B61,'[1]ACT DEN8.2'!$AB$3:$AM$135,11,FALSE),0)</f>
        <v>0</v>
      </c>
      <c r="AW61" s="81"/>
      <c r="AX61" s="81"/>
      <c r="AY61" s="5">
        <f t="shared" si="5"/>
        <v>0</v>
      </c>
    </row>
    <row r="62" spans="1:51" s="58" customFormat="1" ht="15" thickBot="1" x14ac:dyDescent="0.25">
      <c r="A62" s="333" t="s">
        <v>177</v>
      </c>
      <c r="B62" s="334"/>
      <c r="C62" s="250">
        <f>+D62/Metas!M88</f>
        <v>0.65241151433691758</v>
      </c>
      <c r="D62" s="15">
        <f>+Q62/R62</f>
        <v>0.21397849462365592</v>
      </c>
      <c r="E62" s="10">
        <f>SUM(E49:E61)</f>
        <v>28</v>
      </c>
      <c r="F62" s="10">
        <f t="shared" ref="F62:P62" si="56">SUM(F49:F61)</f>
        <v>10</v>
      </c>
      <c r="G62" s="10">
        <f t="shared" si="56"/>
        <v>28</v>
      </c>
      <c r="H62" s="10">
        <f t="shared" si="56"/>
        <v>27</v>
      </c>
      <c r="I62" s="10">
        <f t="shared" ref="I62:J62" si="57">SUM(I49:I61)</f>
        <v>13</v>
      </c>
      <c r="J62" s="10">
        <f t="shared" si="57"/>
        <v>19</v>
      </c>
      <c r="K62" s="10">
        <f t="shared" ref="K62:L62" si="58">SUM(K49:K61)</f>
        <v>22</v>
      </c>
      <c r="L62" s="10">
        <f t="shared" si="58"/>
        <v>22</v>
      </c>
      <c r="M62" s="10">
        <f t="shared" ref="M62:N62" si="59">SUM(M49:M61)</f>
        <v>19</v>
      </c>
      <c r="N62" s="10">
        <f t="shared" si="59"/>
        <v>11</v>
      </c>
      <c r="O62" s="10">
        <f t="shared" si="56"/>
        <v>0</v>
      </c>
      <c r="P62" s="118">
        <f t="shared" si="56"/>
        <v>0</v>
      </c>
      <c r="Q62" s="10">
        <f>SUM(Q49:Q61)</f>
        <v>199</v>
      </c>
      <c r="R62" s="11">
        <f>+Y62-W62</f>
        <v>930</v>
      </c>
      <c r="S62" s="10">
        <f t="shared" ref="S62:X62" si="60">SUM(S49:S61)</f>
        <v>745</v>
      </c>
      <c r="T62" s="10">
        <f t="shared" si="60"/>
        <v>764</v>
      </c>
      <c r="U62" s="10">
        <f t="shared" si="60"/>
        <v>673</v>
      </c>
      <c r="V62" s="9">
        <f t="shared" si="60"/>
        <v>683</v>
      </c>
      <c r="W62" s="9">
        <f t="shared" si="60"/>
        <v>694</v>
      </c>
      <c r="X62" s="40">
        <f t="shared" si="60"/>
        <v>0</v>
      </c>
      <c r="Y62" s="12">
        <v>1624</v>
      </c>
      <c r="Z62" s="9">
        <f>SUM(Z49:Z61)</f>
        <v>3</v>
      </c>
      <c r="AA62" s="9">
        <f t="shared" ref="AA62:AK62" si="61">SUM(AA49:AA61)</f>
        <v>5</v>
      </c>
      <c r="AB62" s="9">
        <f t="shared" si="61"/>
        <v>6</v>
      </c>
      <c r="AC62" s="9">
        <f t="shared" si="61"/>
        <v>7</v>
      </c>
      <c r="AD62" s="9">
        <f t="shared" ref="AD62" si="62">SUM(AD49:AD61)</f>
        <v>7</v>
      </c>
      <c r="AE62" s="9">
        <f t="shared" si="61"/>
        <v>5</v>
      </c>
      <c r="AF62" s="9">
        <f t="shared" si="61"/>
        <v>10</v>
      </c>
      <c r="AG62" s="9">
        <f t="shared" ref="AG62:AH62" si="63">SUM(AG49:AG61)</f>
        <v>6</v>
      </c>
      <c r="AH62" s="9">
        <f t="shared" si="63"/>
        <v>0</v>
      </c>
      <c r="AI62" s="9">
        <f t="shared" ref="AI62" si="64">SUM(AI49:AI61)</f>
        <v>5</v>
      </c>
      <c r="AJ62" s="9">
        <f t="shared" si="61"/>
        <v>0</v>
      </c>
      <c r="AK62" s="9">
        <f t="shared" si="61"/>
        <v>0</v>
      </c>
      <c r="AL62" s="9">
        <f t="shared" si="4"/>
        <v>54</v>
      </c>
      <c r="AM62" s="9">
        <f t="shared" ref="AM62:AX62" si="65">SUM(AM49:AM61)</f>
        <v>0</v>
      </c>
      <c r="AN62" s="9">
        <f t="shared" si="65"/>
        <v>1</v>
      </c>
      <c r="AO62" s="9">
        <f t="shared" si="65"/>
        <v>1</v>
      </c>
      <c r="AP62" s="9">
        <f t="shared" si="65"/>
        <v>0</v>
      </c>
      <c r="AQ62" s="9">
        <f t="shared" ref="AQ62" si="66">SUM(AQ49:AQ61)</f>
        <v>1</v>
      </c>
      <c r="AR62" s="9">
        <f t="shared" si="65"/>
        <v>0</v>
      </c>
      <c r="AS62" s="9">
        <f t="shared" si="65"/>
        <v>0</v>
      </c>
      <c r="AT62" s="9">
        <f t="shared" ref="AT62:AU62" si="67">SUM(AT49:AT61)</f>
        <v>0</v>
      </c>
      <c r="AU62" s="9">
        <f t="shared" si="67"/>
        <v>0</v>
      </c>
      <c r="AV62" s="9">
        <f t="shared" ref="AV62" si="68">SUM(AV49:AV61)</f>
        <v>0</v>
      </c>
      <c r="AW62" s="9">
        <f t="shared" si="65"/>
        <v>0</v>
      </c>
      <c r="AX62" s="9">
        <f t="shared" si="65"/>
        <v>0</v>
      </c>
      <c r="AY62" s="9">
        <f t="shared" si="5"/>
        <v>3</v>
      </c>
    </row>
    <row r="63" spans="1:51" s="58" customFormat="1" ht="15" thickBot="1" x14ac:dyDescent="0.25">
      <c r="A63" s="1" t="s">
        <v>99</v>
      </c>
      <c r="B63" s="165" t="s">
        <v>89</v>
      </c>
      <c r="C63" s="56"/>
      <c r="D63" s="56"/>
      <c r="E63" s="91">
        <f>IFERROR(VLOOKUP($B63,'[1]NUM8.2'!$H$3:$S$175,2,FALSE),0)</f>
        <v>0</v>
      </c>
      <c r="F63" s="91">
        <f>IFERROR(VLOOKUP($B63,'[1]NUM8.2'!$H$3:$S$175,3,FALSE),0)</f>
        <v>0</v>
      </c>
      <c r="G63" s="91">
        <f>IFERROR(VLOOKUP($B63,'[1]NUM8.2'!$H$3:$S$175,4,FALSE),0)</f>
        <v>12</v>
      </c>
      <c r="H63" s="91">
        <f>IFERROR(VLOOKUP($B63,'[1]NUM8.2'!$H$3:$S$175,5,FALSE),0)</f>
        <v>0</v>
      </c>
      <c r="I63" s="91">
        <f>IFERROR(VLOOKUP($B63,'[1]NUM8.2'!$H$3:$S$175,6,FALSE),0)</f>
        <v>12</v>
      </c>
      <c r="J63" s="91">
        <f>IFERROR(VLOOKUP($B63,'[1]NUM8.2'!$H$3:$S$175,7,FALSE),0)</f>
        <v>24</v>
      </c>
      <c r="K63" s="91">
        <f>IFERROR(VLOOKUP($B63,'[1]NUM8.2'!$H$3:$S$175,8,FALSE),0)</f>
        <v>35</v>
      </c>
      <c r="L63" s="91">
        <f>IFERROR(VLOOKUP($B63,'[1]NUM8.2'!$H$3:$S$175,9,FALSE),0)</f>
        <v>3</v>
      </c>
      <c r="M63" s="91">
        <f>IFERROR(VLOOKUP($B63,'[1]NUM8.2'!$H$3:$S$175,10,FALSE),0)</f>
        <v>13</v>
      </c>
      <c r="N63" s="91">
        <f>IFERROR(VLOOKUP($B63,'[1]NUM8.2'!$H$3:$S$175,11,FALSE),0)</f>
        <v>0</v>
      </c>
      <c r="O63" s="81"/>
      <c r="P63" s="81"/>
      <c r="Q63" s="5">
        <f t="shared" ref="Q63:Q72" si="69">SUM(E63:P63)</f>
        <v>99</v>
      </c>
      <c r="R63" s="3"/>
      <c r="S63" s="13">
        <f>IFERROR(VLOOKUP($B63,'[2]DEN8.2'!$H$3:$J$159,2,FALSE),0)</f>
        <v>197</v>
      </c>
      <c r="T63" s="43">
        <f t="shared" ref="T63:T72" si="70">+S63+(Z63+AA63+AB63+AC63)-(AM63+AN63+AO63+AP63)</f>
        <v>203</v>
      </c>
      <c r="U63" s="5">
        <f>IFERROR(VLOOKUP($B63,'[1]DEN8.2'!$H$3:$J$175,2,FALSE),0)</f>
        <v>215</v>
      </c>
      <c r="V63" s="54">
        <f t="shared" ref="V63:V72" si="71">+U63+(AF63)-(AS63)</f>
        <v>215</v>
      </c>
      <c r="W63" s="54">
        <f t="shared" si="3"/>
        <v>226</v>
      </c>
      <c r="X63" s="117"/>
      <c r="Y63" s="4"/>
      <c r="Z63" s="91">
        <f>IFERROR(VLOOKUP($B63,'[1]ACT DEN8.2'!$H$3:$S$162,2,FALSE),0)</f>
        <v>3</v>
      </c>
      <c r="AA63" s="91">
        <f>IFERROR(VLOOKUP($B63,'[1]ACT DEN8.2'!$H$3:$S$162,3,FALSE),0)</f>
        <v>0</v>
      </c>
      <c r="AB63" s="91">
        <f>IFERROR(VLOOKUP($B63,'[1]ACT DEN8.2'!$H$3:$S$162,4,FALSE),0)</f>
        <v>3</v>
      </c>
      <c r="AC63" s="91">
        <f>IFERROR(VLOOKUP($B63,'[1]ACT DEN8.2'!$H$3:$S$162,5,FALSE),0)</f>
        <v>2</v>
      </c>
      <c r="AD63" s="91">
        <f>IFERROR(VLOOKUP($B63,'[1]ACT DEN8.2'!$H$3:$S$162,6,FALSE),0)</f>
        <v>3</v>
      </c>
      <c r="AE63" s="91">
        <f>IFERROR(VLOOKUP($B63,'[1]ACT DEN8.2'!$H$3:$S$162,7,FALSE),0)</f>
        <v>3</v>
      </c>
      <c r="AF63" s="91">
        <f>IFERROR(VLOOKUP($B63,'[1]ACT DEN8.2'!$H$3:$S$162,8,FALSE),0)</f>
        <v>0</v>
      </c>
      <c r="AG63" s="91">
        <f>IFERROR(VLOOKUP($B63,'[1]ACT DEN8.2'!$H$3:$S$162,9,FALSE),0)</f>
        <v>4</v>
      </c>
      <c r="AH63" s="91">
        <f>IFERROR(VLOOKUP($B63,'[1]ACT DEN8.2'!$H$3:$S$162,10,FALSE),0)</f>
        <v>4</v>
      </c>
      <c r="AI63" s="91">
        <f>IFERROR(VLOOKUP($B63,'[1]ACT DEN8.2'!$H$3:$S$162,11,FALSE),0)</f>
        <v>3</v>
      </c>
      <c r="AJ63" s="81"/>
      <c r="AK63" s="81"/>
      <c r="AL63" s="5">
        <f t="shared" si="4"/>
        <v>25</v>
      </c>
      <c r="AM63" s="91">
        <f>IFERROR(VLOOKUP($B63,'[1]ACT DEN8.2'!$AB$3:$AM$135,2,FALSE),0)</f>
        <v>0</v>
      </c>
      <c r="AN63" s="91">
        <f>IFERROR(VLOOKUP($B63,'[1]ACT DEN8.2'!$AB$3:$AM$135,3,FALSE),0)</f>
        <v>0</v>
      </c>
      <c r="AO63" s="91">
        <f>IFERROR(VLOOKUP($B63,'[1]ACT DEN8.2'!$AB$3:$AM$135,4,FALSE),0)</f>
        <v>1</v>
      </c>
      <c r="AP63" s="91">
        <f>IFERROR(VLOOKUP($B63,'[1]ACT DEN8.2'!$AB$3:$AM$135,5,FALSE),0)</f>
        <v>1</v>
      </c>
      <c r="AQ63" s="91">
        <f>IFERROR(VLOOKUP($B63,'[1]ACT DEN8.2'!$AB$3:$AM$135,6,FALSE),0)</f>
        <v>0</v>
      </c>
      <c r="AR63" s="91">
        <f>IFERROR(VLOOKUP($B63,'[1]ACT DEN8.2'!$AB$3:$AM$135,7,FALSE),0)</f>
        <v>0</v>
      </c>
      <c r="AS63" s="91">
        <f>IFERROR(VLOOKUP($B63,'[1]ACT DEN8.2'!$AB$3:$AM$135,8,FALSE),0)</f>
        <v>0</v>
      </c>
      <c r="AT63" s="91">
        <f>IFERROR(VLOOKUP($B63,'[1]ACT DEN8.2'!$AB$3:$AM$135,9,FALSE),0)</f>
        <v>0</v>
      </c>
      <c r="AU63" s="91">
        <f>IFERROR(VLOOKUP($B63,'[1]ACT DEN8.2'!$AB$3:$AM$135,10,FALSE),0)</f>
        <v>0</v>
      </c>
      <c r="AV63" s="91">
        <f>IFERROR(VLOOKUP($B63,'[1]ACT DEN8.2'!$AB$3:$AM$135,11,FALSE),0)</f>
        <v>0</v>
      </c>
      <c r="AW63" s="81"/>
      <c r="AX63" s="81"/>
      <c r="AY63" s="5">
        <f t="shared" si="5"/>
        <v>2</v>
      </c>
    </row>
    <row r="64" spans="1:51" s="58" customFormat="1" ht="15" thickBot="1" x14ac:dyDescent="0.25">
      <c r="A64" s="1" t="s">
        <v>99</v>
      </c>
      <c r="B64" s="165" t="s">
        <v>90</v>
      </c>
      <c r="C64" s="56"/>
      <c r="D64" s="56"/>
      <c r="E64" s="91">
        <f>IFERROR(VLOOKUP($B64,'[1]NUM8.2'!$H$3:$S$175,2,FALSE),0)</f>
        <v>0</v>
      </c>
      <c r="F64" s="91">
        <f>IFERROR(VLOOKUP($B64,'[1]NUM8.2'!$H$3:$S$175,3,FALSE),0)</f>
        <v>0</v>
      </c>
      <c r="G64" s="91">
        <f>IFERROR(VLOOKUP($B64,'[1]NUM8.2'!$H$3:$S$175,4,FALSE),0)</f>
        <v>2</v>
      </c>
      <c r="H64" s="91">
        <f>IFERROR(VLOOKUP($B64,'[1]NUM8.2'!$H$3:$S$175,5,FALSE),0)</f>
        <v>0</v>
      </c>
      <c r="I64" s="91">
        <f>IFERROR(VLOOKUP($B64,'[1]NUM8.2'!$H$3:$S$175,6,FALSE),0)</f>
        <v>6</v>
      </c>
      <c r="J64" s="91">
        <f>IFERROR(VLOOKUP($B64,'[1]NUM8.2'!$H$3:$S$175,7,FALSE),0)</f>
        <v>12</v>
      </c>
      <c r="K64" s="91">
        <f>IFERROR(VLOOKUP($B64,'[1]NUM8.2'!$H$3:$S$175,8,FALSE),0)</f>
        <v>0</v>
      </c>
      <c r="L64" s="91">
        <f>IFERROR(VLOOKUP($B64,'[1]NUM8.2'!$H$3:$S$175,9,FALSE),0)</f>
        <v>10</v>
      </c>
      <c r="M64" s="91">
        <f>IFERROR(VLOOKUP($B64,'[1]NUM8.2'!$H$3:$S$175,10,FALSE),0)</f>
        <v>1</v>
      </c>
      <c r="N64" s="91">
        <f>IFERROR(VLOOKUP($B64,'[1]NUM8.2'!$H$3:$S$175,11,FALSE),0)</f>
        <v>0</v>
      </c>
      <c r="O64" s="81"/>
      <c r="P64" s="81"/>
      <c r="Q64" s="5">
        <f t="shared" si="69"/>
        <v>31</v>
      </c>
      <c r="R64" s="3"/>
      <c r="S64" s="13">
        <f>IFERROR(VLOOKUP($B64,'[2]DEN8.2'!$H$3:$J$159,2,FALSE),0)</f>
        <v>102</v>
      </c>
      <c r="T64" s="43">
        <f t="shared" si="70"/>
        <v>104</v>
      </c>
      <c r="U64" s="5">
        <f>IFERROR(VLOOKUP($B64,'[1]DEN8.2'!$H$3:$J$175,2,FALSE),0)</f>
        <v>100</v>
      </c>
      <c r="V64" s="54">
        <f t="shared" si="71"/>
        <v>100</v>
      </c>
      <c r="W64" s="54">
        <f t="shared" si="3"/>
        <v>99</v>
      </c>
      <c r="X64" s="117"/>
      <c r="Y64" s="4"/>
      <c r="Z64" s="91">
        <f>IFERROR(VLOOKUP($B64,'[1]ACT DEN8.2'!$H$3:$S$162,2,FALSE),0)</f>
        <v>1</v>
      </c>
      <c r="AA64" s="91">
        <f>IFERROR(VLOOKUP($B64,'[1]ACT DEN8.2'!$H$3:$S$162,3,FALSE),0)</f>
        <v>0</v>
      </c>
      <c r="AB64" s="91">
        <f>IFERROR(VLOOKUP($B64,'[1]ACT DEN8.2'!$H$3:$S$162,4,FALSE),0)</f>
        <v>1</v>
      </c>
      <c r="AC64" s="91">
        <f>IFERROR(VLOOKUP($B64,'[1]ACT DEN8.2'!$H$3:$S$162,5,FALSE),0)</f>
        <v>0</v>
      </c>
      <c r="AD64" s="91">
        <f>IFERROR(VLOOKUP($B64,'[1]ACT DEN8.2'!$H$3:$S$162,6,FALSE),0)</f>
        <v>0</v>
      </c>
      <c r="AE64" s="91">
        <f>IFERROR(VLOOKUP($B64,'[1]ACT DEN8.2'!$H$3:$S$162,7,FALSE),0)</f>
        <v>1</v>
      </c>
      <c r="AF64" s="91">
        <f>IFERROR(VLOOKUP($B64,'[1]ACT DEN8.2'!$H$3:$S$162,8,FALSE),0)</f>
        <v>0</v>
      </c>
      <c r="AG64" s="91">
        <f>IFERROR(VLOOKUP($B64,'[1]ACT DEN8.2'!$H$3:$S$162,9,FALSE),0)</f>
        <v>0</v>
      </c>
      <c r="AH64" s="91">
        <f>IFERROR(VLOOKUP($B64,'[1]ACT DEN8.2'!$H$3:$S$162,10,FALSE),0)</f>
        <v>0</v>
      </c>
      <c r="AI64" s="91">
        <f>IFERROR(VLOOKUP($B64,'[1]ACT DEN8.2'!$H$3:$S$162,11,FALSE),0)</f>
        <v>0</v>
      </c>
      <c r="AJ64" s="81"/>
      <c r="AK64" s="81"/>
      <c r="AL64" s="5">
        <f t="shared" si="4"/>
        <v>3</v>
      </c>
      <c r="AM64" s="91">
        <f>IFERROR(VLOOKUP($B64,'[1]ACT DEN8.2'!$AB$3:$AM$135,2,FALSE),0)</f>
        <v>0</v>
      </c>
      <c r="AN64" s="91">
        <f>IFERROR(VLOOKUP($B64,'[1]ACT DEN8.2'!$AB$3:$AM$135,3,FALSE),0)</f>
        <v>0</v>
      </c>
      <c r="AO64" s="91">
        <f>IFERROR(VLOOKUP($B64,'[1]ACT DEN8.2'!$AB$3:$AM$135,4,FALSE),0)</f>
        <v>0</v>
      </c>
      <c r="AP64" s="91">
        <f>IFERROR(VLOOKUP($B64,'[1]ACT DEN8.2'!$AB$3:$AM$135,5,FALSE),0)</f>
        <v>0</v>
      </c>
      <c r="AQ64" s="91">
        <f>IFERROR(VLOOKUP($B64,'[1]ACT DEN8.2'!$AB$3:$AM$135,6,FALSE),0)</f>
        <v>0</v>
      </c>
      <c r="AR64" s="91">
        <f>IFERROR(VLOOKUP($B64,'[1]ACT DEN8.2'!$AB$3:$AM$135,7,FALSE),0)</f>
        <v>0</v>
      </c>
      <c r="AS64" s="91">
        <f>IFERROR(VLOOKUP($B64,'[1]ACT DEN8.2'!$AB$3:$AM$135,8,FALSE),0)</f>
        <v>0</v>
      </c>
      <c r="AT64" s="91">
        <f>IFERROR(VLOOKUP($B64,'[1]ACT DEN8.2'!$AB$3:$AM$135,9,FALSE),0)</f>
        <v>0</v>
      </c>
      <c r="AU64" s="91">
        <f>IFERROR(VLOOKUP($B64,'[1]ACT DEN8.2'!$AB$3:$AM$135,10,FALSE),0)</f>
        <v>0</v>
      </c>
      <c r="AV64" s="91">
        <f>IFERROR(VLOOKUP($B64,'[1]ACT DEN8.2'!$AB$3:$AM$135,11,FALSE),0)</f>
        <v>1</v>
      </c>
      <c r="AW64" s="81"/>
      <c r="AX64" s="81"/>
      <c r="AY64" s="5">
        <f t="shared" si="5"/>
        <v>1</v>
      </c>
    </row>
    <row r="65" spans="1:51" s="58" customFormat="1" ht="15" thickBot="1" x14ac:dyDescent="0.25">
      <c r="A65" s="1" t="s">
        <v>99</v>
      </c>
      <c r="B65" s="165" t="s">
        <v>91</v>
      </c>
      <c r="C65" s="56"/>
      <c r="D65" s="56"/>
      <c r="E65" s="91">
        <f>IFERROR(VLOOKUP($B65,'[1]NUM8.2'!$H$3:$S$175,2,FALSE),0)</f>
        <v>0</v>
      </c>
      <c r="F65" s="91">
        <f>IFERROR(VLOOKUP($B65,'[1]NUM8.2'!$H$3:$S$175,3,FALSE),0)</f>
        <v>1</v>
      </c>
      <c r="G65" s="91">
        <f>IFERROR(VLOOKUP($B65,'[1]NUM8.2'!$H$3:$S$175,4,FALSE),0)</f>
        <v>4</v>
      </c>
      <c r="H65" s="91">
        <f>IFERROR(VLOOKUP($B65,'[1]NUM8.2'!$H$3:$S$175,5,FALSE),0)</f>
        <v>0</v>
      </c>
      <c r="I65" s="91">
        <f>IFERROR(VLOOKUP($B65,'[1]NUM8.2'!$H$3:$S$175,6,FALSE),0)</f>
        <v>1</v>
      </c>
      <c r="J65" s="91">
        <f>IFERROR(VLOOKUP($B65,'[1]NUM8.2'!$H$3:$S$175,7,FALSE),0)</f>
        <v>6</v>
      </c>
      <c r="K65" s="91">
        <f>IFERROR(VLOOKUP($B65,'[1]NUM8.2'!$H$3:$S$175,8,FALSE),0)</f>
        <v>6</v>
      </c>
      <c r="L65" s="91">
        <f>IFERROR(VLOOKUP($B65,'[1]NUM8.2'!$H$3:$S$175,9,FALSE),0)</f>
        <v>0</v>
      </c>
      <c r="M65" s="91">
        <f>IFERROR(VLOOKUP($B65,'[1]NUM8.2'!$H$3:$S$175,10,FALSE),0)</f>
        <v>0</v>
      </c>
      <c r="N65" s="91">
        <f>IFERROR(VLOOKUP($B65,'[1]NUM8.2'!$H$3:$S$175,11,FALSE),0)</f>
        <v>0</v>
      </c>
      <c r="O65" s="81"/>
      <c r="P65" s="81"/>
      <c r="Q65" s="5">
        <f t="shared" si="69"/>
        <v>18</v>
      </c>
      <c r="R65" s="3"/>
      <c r="S65" s="13">
        <f>IFERROR(VLOOKUP($B65,'[2]DEN8.2'!$H$3:$J$159,2,FALSE),0)</f>
        <v>23</v>
      </c>
      <c r="T65" s="43">
        <f t="shared" si="70"/>
        <v>23</v>
      </c>
      <c r="U65" s="5">
        <f>IFERROR(VLOOKUP($B65,'[1]DEN8.2'!$H$3:$J$175,2,FALSE),0)</f>
        <v>22</v>
      </c>
      <c r="V65" s="54">
        <f t="shared" si="71"/>
        <v>22</v>
      </c>
      <c r="W65" s="54">
        <f t="shared" si="3"/>
        <v>22</v>
      </c>
      <c r="X65" s="117"/>
      <c r="Y65" s="4"/>
      <c r="Z65" s="91">
        <f>IFERROR(VLOOKUP($B65,'[1]ACT DEN8.2'!$H$3:$S$162,2,FALSE),0)</f>
        <v>0</v>
      </c>
      <c r="AA65" s="91">
        <f>IFERROR(VLOOKUP($B65,'[1]ACT DEN8.2'!$H$3:$S$162,3,FALSE),0)</f>
        <v>0</v>
      </c>
      <c r="AB65" s="91">
        <f>IFERROR(VLOOKUP($B65,'[1]ACT DEN8.2'!$H$3:$S$162,4,FALSE),0)</f>
        <v>0</v>
      </c>
      <c r="AC65" s="91">
        <f>IFERROR(VLOOKUP($B65,'[1]ACT DEN8.2'!$H$3:$S$162,5,FALSE),0)</f>
        <v>0</v>
      </c>
      <c r="AD65" s="91">
        <f>IFERROR(VLOOKUP($B65,'[1]ACT DEN8.2'!$H$3:$S$162,6,FALSE),0)</f>
        <v>0</v>
      </c>
      <c r="AE65" s="91">
        <f>IFERROR(VLOOKUP($B65,'[1]ACT DEN8.2'!$H$3:$S$162,7,FALSE),0)</f>
        <v>2</v>
      </c>
      <c r="AF65" s="91">
        <f>IFERROR(VLOOKUP($B65,'[1]ACT DEN8.2'!$H$3:$S$162,8,FALSE),0)</f>
        <v>0</v>
      </c>
      <c r="AG65" s="91">
        <f>IFERROR(VLOOKUP($B65,'[1]ACT DEN8.2'!$H$3:$S$162,9,FALSE),0)</f>
        <v>0</v>
      </c>
      <c r="AH65" s="91">
        <f>IFERROR(VLOOKUP($B65,'[1]ACT DEN8.2'!$H$3:$S$162,10,FALSE),0)</f>
        <v>0</v>
      </c>
      <c r="AI65" s="91">
        <f>IFERROR(VLOOKUP($B65,'[1]ACT DEN8.2'!$H$3:$S$162,11,FALSE),0)</f>
        <v>0</v>
      </c>
      <c r="AJ65" s="81"/>
      <c r="AK65" s="81"/>
      <c r="AL65" s="5">
        <f t="shared" si="4"/>
        <v>2</v>
      </c>
      <c r="AM65" s="91">
        <f>IFERROR(VLOOKUP($B65,'[1]ACT DEN8.2'!$AB$3:$AM$135,2,FALSE),0)</f>
        <v>0</v>
      </c>
      <c r="AN65" s="91">
        <f>IFERROR(VLOOKUP($B65,'[1]ACT DEN8.2'!$AB$3:$AM$135,3,FALSE),0)</f>
        <v>0</v>
      </c>
      <c r="AO65" s="91">
        <f>IFERROR(VLOOKUP($B65,'[1]ACT DEN8.2'!$AB$3:$AM$135,4,FALSE),0)</f>
        <v>0</v>
      </c>
      <c r="AP65" s="91">
        <f>IFERROR(VLOOKUP($B65,'[1]ACT DEN8.2'!$AB$3:$AM$135,5,FALSE),0)</f>
        <v>0</v>
      </c>
      <c r="AQ65" s="91">
        <f>IFERROR(VLOOKUP($B65,'[1]ACT DEN8.2'!$AB$3:$AM$135,6,FALSE),0)</f>
        <v>0</v>
      </c>
      <c r="AR65" s="91">
        <f>IFERROR(VLOOKUP($B65,'[1]ACT DEN8.2'!$AB$3:$AM$135,7,FALSE),0)</f>
        <v>0</v>
      </c>
      <c r="AS65" s="91">
        <f>IFERROR(VLOOKUP($B65,'[1]ACT DEN8.2'!$AB$3:$AM$135,8,FALSE),0)</f>
        <v>0</v>
      </c>
      <c r="AT65" s="91">
        <f>IFERROR(VLOOKUP($B65,'[1]ACT DEN8.2'!$AB$3:$AM$135,9,FALSE),0)</f>
        <v>0</v>
      </c>
      <c r="AU65" s="91">
        <f>IFERROR(VLOOKUP($B65,'[1]ACT DEN8.2'!$AB$3:$AM$135,10,FALSE),0)</f>
        <v>0</v>
      </c>
      <c r="AV65" s="91">
        <f>IFERROR(VLOOKUP($B65,'[1]ACT DEN8.2'!$AB$3:$AM$135,11,FALSE),0)</f>
        <v>0</v>
      </c>
      <c r="AW65" s="81"/>
      <c r="AX65" s="81"/>
      <c r="AY65" s="5">
        <f t="shared" si="5"/>
        <v>0</v>
      </c>
    </row>
    <row r="66" spans="1:51" s="58" customFormat="1" ht="15" thickBot="1" x14ac:dyDescent="0.25">
      <c r="A66" s="1" t="s">
        <v>99</v>
      </c>
      <c r="B66" s="165" t="s">
        <v>92</v>
      </c>
      <c r="C66" s="56"/>
      <c r="D66" s="56"/>
      <c r="E66" s="91">
        <f>IFERROR(VLOOKUP($B66,'[1]NUM8.2'!$H$3:$S$175,2,FALSE),0)</f>
        <v>0</v>
      </c>
      <c r="F66" s="91">
        <f>IFERROR(VLOOKUP($B66,'[1]NUM8.2'!$H$3:$S$175,3,FALSE),0)</f>
        <v>7</v>
      </c>
      <c r="G66" s="91">
        <f>IFERROR(VLOOKUP($B66,'[1]NUM8.2'!$H$3:$S$175,4,FALSE),0)</f>
        <v>5</v>
      </c>
      <c r="H66" s="91">
        <f>IFERROR(VLOOKUP($B66,'[1]NUM8.2'!$H$3:$S$175,5,FALSE),0)</f>
        <v>0</v>
      </c>
      <c r="I66" s="91">
        <f>IFERROR(VLOOKUP($B66,'[1]NUM8.2'!$H$3:$S$175,6,FALSE),0)</f>
        <v>8</v>
      </c>
      <c r="J66" s="91">
        <f>IFERROR(VLOOKUP($B66,'[1]NUM8.2'!$H$3:$S$175,7,FALSE),0)</f>
        <v>5</v>
      </c>
      <c r="K66" s="91">
        <f>IFERROR(VLOOKUP($B66,'[1]NUM8.2'!$H$3:$S$175,8,FALSE),0)</f>
        <v>2</v>
      </c>
      <c r="L66" s="91">
        <f>IFERROR(VLOOKUP($B66,'[1]NUM8.2'!$H$3:$S$175,9,FALSE),0)</f>
        <v>4</v>
      </c>
      <c r="M66" s="91">
        <f>IFERROR(VLOOKUP($B66,'[1]NUM8.2'!$H$3:$S$175,10,FALSE),0)</f>
        <v>3</v>
      </c>
      <c r="N66" s="91">
        <f>IFERROR(VLOOKUP($B66,'[1]NUM8.2'!$H$3:$S$175,11,FALSE),0)</f>
        <v>0</v>
      </c>
      <c r="O66" s="81"/>
      <c r="P66" s="81"/>
      <c r="Q66" s="5">
        <f t="shared" si="69"/>
        <v>34</v>
      </c>
      <c r="R66" s="3"/>
      <c r="S66" s="13">
        <f>IFERROR(VLOOKUP($B66,'[2]DEN8.2'!$H$3:$J$159,2,FALSE),0)</f>
        <v>55</v>
      </c>
      <c r="T66" s="43">
        <f t="shared" si="70"/>
        <v>55</v>
      </c>
      <c r="U66" s="5">
        <f>IFERROR(VLOOKUP($B66,'[1]DEN8.2'!$H$3:$J$175,2,FALSE),0)</f>
        <v>51</v>
      </c>
      <c r="V66" s="54">
        <f t="shared" si="71"/>
        <v>51</v>
      </c>
      <c r="W66" s="54">
        <f t="shared" si="3"/>
        <v>51</v>
      </c>
      <c r="X66" s="117"/>
      <c r="Y66" s="4"/>
      <c r="Z66" s="91">
        <f>IFERROR(VLOOKUP($B66,'[1]ACT DEN8.2'!$H$3:$S$162,2,FALSE),0)</f>
        <v>0</v>
      </c>
      <c r="AA66" s="91">
        <f>IFERROR(VLOOKUP($B66,'[1]ACT DEN8.2'!$H$3:$S$162,3,FALSE),0)</f>
        <v>0</v>
      </c>
      <c r="AB66" s="91">
        <f>IFERROR(VLOOKUP($B66,'[1]ACT DEN8.2'!$H$3:$S$162,4,FALSE),0)</f>
        <v>0</v>
      </c>
      <c r="AC66" s="91">
        <f>IFERROR(VLOOKUP($B66,'[1]ACT DEN8.2'!$H$3:$S$162,5,FALSE),0)</f>
        <v>0</v>
      </c>
      <c r="AD66" s="91">
        <f>IFERROR(VLOOKUP($B66,'[1]ACT DEN8.2'!$H$3:$S$162,6,FALSE),0)</f>
        <v>0</v>
      </c>
      <c r="AE66" s="91">
        <f>IFERROR(VLOOKUP($B66,'[1]ACT DEN8.2'!$H$3:$S$162,7,FALSE),0)</f>
        <v>0</v>
      </c>
      <c r="AF66" s="91">
        <f>IFERROR(VLOOKUP($B66,'[1]ACT DEN8.2'!$H$3:$S$162,8,FALSE),0)</f>
        <v>0</v>
      </c>
      <c r="AG66" s="91">
        <f>IFERROR(VLOOKUP($B66,'[1]ACT DEN8.2'!$H$3:$S$162,9,FALSE),0)</f>
        <v>0</v>
      </c>
      <c r="AH66" s="91">
        <f>IFERROR(VLOOKUP($B66,'[1]ACT DEN8.2'!$H$3:$S$162,10,FALSE),0)</f>
        <v>0</v>
      </c>
      <c r="AI66" s="91">
        <f>IFERROR(VLOOKUP($B66,'[1]ACT DEN8.2'!$H$3:$S$162,11,FALSE),0)</f>
        <v>0</v>
      </c>
      <c r="AJ66" s="81"/>
      <c r="AK66" s="81"/>
      <c r="AL66" s="5">
        <f t="shared" si="4"/>
        <v>0</v>
      </c>
      <c r="AM66" s="91">
        <f>IFERROR(VLOOKUP($B66,'[1]ACT DEN8.2'!$AB$3:$AM$135,2,FALSE),0)</f>
        <v>0</v>
      </c>
      <c r="AN66" s="91">
        <f>IFERROR(VLOOKUP($B66,'[1]ACT DEN8.2'!$AB$3:$AM$135,3,FALSE),0)</f>
        <v>0</v>
      </c>
      <c r="AO66" s="91">
        <f>IFERROR(VLOOKUP($B66,'[1]ACT DEN8.2'!$AB$3:$AM$135,4,FALSE),0)</f>
        <v>0</v>
      </c>
      <c r="AP66" s="91">
        <f>IFERROR(VLOOKUP($B66,'[1]ACT DEN8.2'!$AB$3:$AM$135,5,FALSE),0)</f>
        <v>0</v>
      </c>
      <c r="AQ66" s="91">
        <f>IFERROR(VLOOKUP($B66,'[1]ACT DEN8.2'!$AB$3:$AM$135,6,FALSE),0)</f>
        <v>0</v>
      </c>
      <c r="AR66" s="91">
        <f>IFERROR(VLOOKUP($B66,'[1]ACT DEN8.2'!$AB$3:$AM$135,7,FALSE),0)</f>
        <v>0</v>
      </c>
      <c r="AS66" s="91">
        <f>IFERROR(VLOOKUP($B66,'[1]ACT DEN8.2'!$AB$3:$AM$135,8,FALSE),0)</f>
        <v>0</v>
      </c>
      <c r="AT66" s="91">
        <f>IFERROR(VLOOKUP($B66,'[1]ACT DEN8.2'!$AB$3:$AM$135,9,FALSE),0)</f>
        <v>0</v>
      </c>
      <c r="AU66" s="91">
        <f>IFERROR(VLOOKUP($B66,'[1]ACT DEN8.2'!$AB$3:$AM$135,10,FALSE),0)</f>
        <v>0</v>
      </c>
      <c r="AV66" s="91">
        <f>IFERROR(VLOOKUP($B66,'[1]ACT DEN8.2'!$AB$3:$AM$135,11,FALSE),0)</f>
        <v>0</v>
      </c>
      <c r="AW66" s="81"/>
      <c r="AX66" s="81"/>
      <c r="AY66" s="5">
        <f t="shared" si="5"/>
        <v>0</v>
      </c>
    </row>
    <row r="67" spans="1:51" s="58" customFormat="1" ht="15" thickBot="1" x14ac:dyDescent="0.25">
      <c r="A67" s="1" t="s">
        <v>99</v>
      </c>
      <c r="B67" s="165" t="s">
        <v>93</v>
      </c>
      <c r="C67" s="56"/>
      <c r="D67" s="56"/>
      <c r="E67" s="91">
        <f>IFERROR(VLOOKUP($B67,'[1]NUM8.2'!$H$3:$S$175,2,FALSE),0)</f>
        <v>0</v>
      </c>
      <c r="F67" s="91">
        <f>IFERROR(VLOOKUP($B67,'[1]NUM8.2'!$H$3:$S$175,3,FALSE),0)</f>
        <v>1</v>
      </c>
      <c r="G67" s="91">
        <f>IFERROR(VLOOKUP($B67,'[1]NUM8.2'!$H$3:$S$175,4,FALSE),0)</f>
        <v>6</v>
      </c>
      <c r="H67" s="91">
        <f>IFERROR(VLOOKUP($B67,'[1]NUM8.2'!$H$3:$S$175,5,FALSE),0)</f>
        <v>0</v>
      </c>
      <c r="I67" s="91">
        <f>IFERROR(VLOOKUP($B67,'[1]NUM8.2'!$H$3:$S$175,6,FALSE),0)</f>
        <v>1</v>
      </c>
      <c r="J67" s="91">
        <f>IFERROR(VLOOKUP($B67,'[1]NUM8.2'!$H$3:$S$175,7,FALSE),0)</f>
        <v>1</v>
      </c>
      <c r="K67" s="91">
        <f>IFERROR(VLOOKUP($B67,'[1]NUM8.2'!$H$3:$S$175,8,FALSE),0)</f>
        <v>0</v>
      </c>
      <c r="L67" s="91">
        <f>IFERROR(VLOOKUP($B67,'[1]NUM8.2'!$H$3:$S$175,9,FALSE),0)</f>
        <v>3</v>
      </c>
      <c r="M67" s="91">
        <f>IFERROR(VLOOKUP($B67,'[1]NUM8.2'!$H$3:$S$175,10,FALSE),0)</f>
        <v>0</v>
      </c>
      <c r="N67" s="91">
        <f>IFERROR(VLOOKUP($B67,'[1]NUM8.2'!$H$3:$S$175,11,FALSE),0)</f>
        <v>0</v>
      </c>
      <c r="O67" s="81"/>
      <c r="P67" s="81"/>
      <c r="Q67" s="5">
        <f t="shared" si="69"/>
        <v>12</v>
      </c>
      <c r="R67" s="3"/>
      <c r="S67" s="13">
        <f>IFERROR(VLOOKUP($B67,'[2]DEN8.2'!$H$3:$J$159,2,FALSE),0)</f>
        <v>9</v>
      </c>
      <c r="T67" s="43">
        <f t="shared" si="70"/>
        <v>9</v>
      </c>
      <c r="U67" s="5">
        <f>IFERROR(VLOOKUP($B67,'[1]DEN8.2'!$H$3:$J$175,2,FALSE),0)</f>
        <v>9</v>
      </c>
      <c r="V67" s="54">
        <f t="shared" si="71"/>
        <v>9</v>
      </c>
      <c r="W67" s="54">
        <f t="shared" si="3"/>
        <v>9</v>
      </c>
      <c r="X67" s="117"/>
      <c r="Y67" s="4"/>
      <c r="Z67" s="91">
        <f>IFERROR(VLOOKUP($B67,'[1]ACT DEN8.2'!$H$3:$S$162,2,FALSE),0)</f>
        <v>0</v>
      </c>
      <c r="AA67" s="91">
        <f>IFERROR(VLOOKUP($B67,'[1]ACT DEN8.2'!$H$3:$S$162,3,FALSE),0)</f>
        <v>0</v>
      </c>
      <c r="AB67" s="91">
        <f>IFERROR(VLOOKUP($B67,'[1]ACT DEN8.2'!$H$3:$S$162,4,FALSE),0)</f>
        <v>0</v>
      </c>
      <c r="AC67" s="91">
        <f>IFERROR(VLOOKUP($B67,'[1]ACT DEN8.2'!$H$3:$S$162,5,FALSE),0)</f>
        <v>0</v>
      </c>
      <c r="AD67" s="91">
        <f>IFERROR(VLOOKUP($B67,'[1]ACT DEN8.2'!$H$3:$S$162,6,FALSE),0)</f>
        <v>0</v>
      </c>
      <c r="AE67" s="91">
        <f>IFERROR(VLOOKUP($B67,'[1]ACT DEN8.2'!$H$3:$S$162,7,FALSE),0)</f>
        <v>0</v>
      </c>
      <c r="AF67" s="91">
        <f>IFERROR(VLOOKUP($B67,'[1]ACT DEN8.2'!$H$3:$S$162,8,FALSE),0)</f>
        <v>0</v>
      </c>
      <c r="AG67" s="91">
        <f>IFERROR(VLOOKUP($B67,'[1]ACT DEN8.2'!$H$3:$S$162,9,FALSE),0)</f>
        <v>0</v>
      </c>
      <c r="AH67" s="91">
        <f>IFERROR(VLOOKUP($B67,'[1]ACT DEN8.2'!$H$3:$S$162,10,FALSE),0)</f>
        <v>0</v>
      </c>
      <c r="AI67" s="91">
        <f>IFERROR(VLOOKUP($B67,'[1]ACT DEN8.2'!$H$3:$S$162,11,FALSE),0)</f>
        <v>0</v>
      </c>
      <c r="AJ67" s="81"/>
      <c r="AK67" s="81"/>
      <c r="AL67" s="5">
        <f t="shared" si="4"/>
        <v>0</v>
      </c>
      <c r="AM67" s="91">
        <f>IFERROR(VLOOKUP($B67,'[1]ACT DEN8.2'!$AB$3:$AM$135,2,FALSE),0)</f>
        <v>0</v>
      </c>
      <c r="AN67" s="91">
        <f>IFERROR(VLOOKUP($B67,'[1]ACT DEN8.2'!$AB$3:$AM$135,3,FALSE),0)</f>
        <v>0</v>
      </c>
      <c r="AO67" s="91">
        <f>IFERROR(VLOOKUP($B67,'[1]ACT DEN8.2'!$AB$3:$AM$135,4,FALSE),0)</f>
        <v>0</v>
      </c>
      <c r="AP67" s="91">
        <f>IFERROR(VLOOKUP($B67,'[1]ACT DEN8.2'!$AB$3:$AM$135,5,FALSE),0)</f>
        <v>0</v>
      </c>
      <c r="AQ67" s="91">
        <f>IFERROR(VLOOKUP($B67,'[1]ACT DEN8.2'!$AB$3:$AM$135,6,FALSE),0)</f>
        <v>0</v>
      </c>
      <c r="AR67" s="91">
        <f>IFERROR(VLOOKUP($B67,'[1]ACT DEN8.2'!$AB$3:$AM$135,7,FALSE),0)</f>
        <v>0</v>
      </c>
      <c r="AS67" s="91">
        <f>IFERROR(VLOOKUP($B67,'[1]ACT DEN8.2'!$AB$3:$AM$135,8,FALSE),0)</f>
        <v>0</v>
      </c>
      <c r="AT67" s="91">
        <f>IFERROR(VLOOKUP($B67,'[1]ACT DEN8.2'!$AB$3:$AM$135,9,FALSE),0)</f>
        <v>0</v>
      </c>
      <c r="AU67" s="91">
        <f>IFERROR(VLOOKUP($B67,'[1]ACT DEN8.2'!$AB$3:$AM$135,10,FALSE),0)</f>
        <v>0</v>
      </c>
      <c r="AV67" s="91">
        <f>IFERROR(VLOOKUP($B67,'[1]ACT DEN8.2'!$AB$3:$AM$135,11,FALSE),0)</f>
        <v>0</v>
      </c>
      <c r="AW67" s="81"/>
      <c r="AX67" s="81"/>
      <c r="AY67" s="5">
        <f t="shared" si="5"/>
        <v>0</v>
      </c>
    </row>
    <row r="68" spans="1:51" s="58" customFormat="1" ht="15" thickBot="1" x14ac:dyDescent="0.25">
      <c r="A68" s="1" t="s">
        <v>99</v>
      </c>
      <c r="B68" s="165" t="s">
        <v>94</v>
      </c>
      <c r="C68" s="56"/>
      <c r="D68" s="56"/>
      <c r="E68" s="91">
        <f>IFERROR(VLOOKUP($B68,'[1]NUM8.2'!$H$3:$S$175,2,FALSE),0)</f>
        <v>0</v>
      </c>
      <c r="F68" s="91">
        <f>IFERROR(VLOOKUP($B68,'[1]NUM8.2'!$H$3:$S$175,3,FALSE),0)</f>
        <v>0</v>
      </c>
      <c r="G68" s="91">
        <f>IFERROR(VLOOKUP($B68,'[1]NUM8.2'!$H$3:$S$175,4,FALSE),0)</f>
        <v>4</v>
      </c>
      <c r="H68" s="91">
        <f>IFERROR(VLOOKUP($B68,'[1]NUM8.2'!$H$3:$S$175,5,FALSE),0)</f>
        <v>0</v>
      </c>
      <c r="I68" s="91">
        <f>IFERROR(VLOOKUP($B68,'[1]NUM8.2'!$H$3:$S$175,6,FALSE),0)</f>
        <v>1</v>
      </c>
      <c r="J68" s="91">
        <f>IFERROR(VLOOKUP($B68,'[1]NUM8.2'!$H$3:$S$175,7,FALSE),0)</f>
        <v>9</v>
      </c>
      <c r="K68" s="91">
        <f>IFERROR(VLOOKUP($B68,'[1]NUM8.2'!$H$3:$S$175,8,FALSE),0)</f>
        <v>2</v>
      </c>
      <c r="L68" s="91">
        <f>IFERROR(VLOOKUP($B68,'[1]NUM8.2'!$H$3:$S$175,9,FALSE),0)</f>
        <v>0</v>
      </c>
      <c r="M68" s="91">
        <f>IFERROR(VLOOKUP($B68,'[1]NUM8.2'!$H$3:$S$175,10,FALSE),0)</f>
        <v>1</v>
      </c>
      <c r="N68" s="91">
        <f>IFERROR(VLOOKUP($B68,'[1]NUM8.2'!$H$3:$S$175,11,FALSE),0)</f>
        <v>0</v>
      </c>
      <c r="O68" s="81"/>
      <c r="P68" s="81"/>
      <c r="Q68" s="5">
        <f t="shared" si="69"/>
        <v>17</v>
      </c>
      <c r="R68" s="3"/>
      <c r="S68" s="13">
        <f>IFERROR(VLOOKUP($B68,'[2]DEN8.2'!$H$3:$J$159,2,FALSE),0)</f>
        <v>37</v>
      </c>
      <c r="T68" s="43">
        <f t="shared" si="70"/>
        <v>38</v>
      </c>
      <c r="U68" s="5">
        <f>IFERROR(VLOOKUP($B68,'[1]DEN8.2'!$H$3:$J$175,2,FALSE),0)</f>
        <v>37</v>
      </c>
      <c r="V68" s="54">
        <f t="shared" si="71"/>
        <v>37</v>
      </c>
      <c r="W68" s="54">
        <f t="shared" si="3"/>
        <v>38</v>
      </c>
      <c r="X68" s="117"/>
      <c r="Y68" s="4"/>
      <c r="Z68" s="91">
        <f>IFERROR(VLOOKUP($B68,'[1]ACT DEN8.2'!$H$3:$S$162,2,FALSE),0)</f>
        <v>0</v>
      </c>
      <c r="AA68" s="91">
        <f>IFERROR(VLOOKUP($B68,'[1]ACT DEN8.2'!$H$3:$S$162,3,FALSE),0)</f>
        <v>0</v>
      </c>
      <c r="AB68" s="91">
        <f>IFERROR(VLOOKUP($B68,'[1]ACT DEN8.2'!$H$3:$S$162,4,FALSE),0)</f>
        <v>0</v>
      </c>
      <c r="AC68" s="91">
        <f>IFERROR(VLOOKUP($B68,'[1]ACT DEN8.2'!$H$3:$S$162,5,FALSE),0)</f>
        <v>1</v>
      </c>
      <c r="AD68" s="91">
        <f>IFERROR(VLOOKUP($B68,'[1]ACT DEN8.2'!$H$3:$S$162,6,FALSE),0)</f>
        <v>0</v>
      </c>
      <c r="AE68" s="91">
        <f>IFERROR(VLOOKUP($B68,'[1]ACT DEN8.2'!$H$3:$S$162,7,FALSE),0)</f>
        <v>0</v>
      </c>
      <c r="AF68" s="91">
        <f>IFERROR(VLOOKUP($B68,'[1]ACT DEN8.2'!$H$3:$S$162,8,FALSE),0)</f>
        <v>0</v>
      </c>
      <c r="AG68" s="91">
        <f>IFERROR(VLOOKUP($B68,'[1]ACT DEN8.2'!$H$3:$S$162,9,FALSE),0)</f>
        <v>0</v>
      </c>
      <c r="AH68" s="91">
        <f>IFERROR(VLOOKUP($B68,'[1]ACT DEN8.2'!$H$3:$S$162,10,FALSE),0)</f>
        <v>1</v>
      </c>
      <c r="AI68" s="91">
        <f>IFERROR(VLOOKUP($B68,'[1]ACT DEN8.2'!$H$3:$S$162,11,FALSE),0)</f>
        <v>0</v>
      </c>
      <c r="AJ68" s="81"/>
      <c r="AK68" s="81"/>
      <c r="AL68" s="5">
        <f t="shared" si="4"/>
        <v>2</v>
      </c>
      <c r="AM68" s="91">
        <f>IFERROR(VLOOKUP($B68,'[1]ACT DEN8.2'!$AB$3:$AM$135,2,FALSE),0)</f>
        <v>0</v>
      </c>
      <c r="AN68" s="91">
        <f>IFERROR(VLOOKUP($B68,'[1]ACT DEN8.2'!$AB$3:$AM$135,3,FALSE),0)</f>
        <v>0</v>
      </c>
      <c r="AO68" s="91">
        <f>IFERROR(VLOOKUP($B68,'[1]ACT DEN8.2'!$AB$3:$AM$135,4,FALSE),0)</f>
        <v>0</v>
      </c>
      <c r="AP68" s="91">
        <f>IFERROR(VLOOKUP($B68,'[1]ACT DEN8.2'!$AB$3:$AM$135,5,FALSE),0)</f>
        <v>0</v>
      </c>
      <c r="AQ68" s="91">
        <f>IFERROR(VLOOKUP($B68,'[1]ACT DEN8.2'!$AB$3:$AM$135,6,FALSE),0)</f>
        <v>0</v>
      </c>
      <c r="AR68" s="91">
        <f>IFERROR(VLOOKUP($B68,'[1]ACT DEN8.2'!$AB$3:$AM$135,7,FALSE),0)</f>
        <v>0</v>
      </c>
      <c r="AS68" s="91">
        <f>IFERROR(VLOOKUP($B68,'[1]ACT DEN8.2'!$AB$3:$AM$135,8,FALSE),0)</f>
        <v>0</v>
      </c>
      <c r="AT68" s="91">
        <f>IFERROR(VLOOKUP($B68,'[1]ACT DEN8.2'!$AB$3:$AM$135,9,FALSE),0)</f>
        <v>0</v>
      </c>
      <c r="AU68" s="91">
        <f>IFERROR(VLOOKUP($B68,'[1]ACT DEN8.2'!$AB$3:$AM$135,10,FALSE),0)</f>
        <v>0</v>
      </c>
      <c r="AV68" s="91">
        <f>IFERROR(VLOOKUP($B68,'[1]ACT DEN8.2'!$AB$3:$AM$135,11,FALSE),0)</f>
        <v>0</v>
      </c>
      <c r="AW68" s="81"/>
      <c r="AX68" s="81"/>
      <c r="AY68" s="5">
        <f t="shared" si="5"/>
        <v>0</v>
      </c>
    </row>
    <row r="69" spans="1:51" s="58" customFormat="1" ht="15" thickBot="1" x14ac:dyDescent="0.25">
      <c r="A69" s="1" t="s">
        <v>99</v>
      </c>
      <c r="B69" s="165" t="s">
        <v>95</v>
      </c>
      <c r="C69" s="56"/>
      <c r="D69" s="56"/>
      <c r="E69" s="91">
        <f>IFERROR(VLOOKUP($B69,'[1]NUM8.2'!$H$3:$S$175,2,FALSE),0)</f>
        <v>0</v>
      </c>
      <c r="F69" s="91">
        <f>IFERROR(VLOOKUP($B69,'[1]NUM8.2'!$H$3:$S$175,3,FALSE),0)</f>
        <v>0</v>
      </c>
      <c r="G69" s="91">
        <f>IFERROR(VLOOKUP($B69,'[1]NUM8.2'!$H$3:$S$175,4,FALSE),0)</f>
        <v>0</v>
      </c>
      <c r="H69" s="91">
        <f>IFERROR(VLOOKUP($B69,'[1]NUM8.2'!$H$3:$S$175,5,FALSE),0)</f>
        <v>0</v>
      </c>
      <c r="I69" s="91">
        <f>IFERROR(VLOOKUP($B69,'[1]NUM8.2'!$H$3:$S$175,6,FALSE),0)</f>
        <v>1</v>
      </c>
      <c r="J69" s="91">
        <f>IFERROR(VLOOKUP($B69,'[1]NUM8.2'!$H$3:$S$175,7,FALSE),0)</f>
        <v>2</v>
      </c>
      <c r="K69" s="91">
        <f>IFERROR(VLOOKUP($B69,'[1]NUM8.2'!$H$3:$S$175,8,FALSE),0)</f>
        <v>0</v>
      </c>
      <c r="L69" s="91">
        <f>IFERROR(VLOOKUP($B69,'[1]NUM8.2'!$H$3:$S$175,9,FALSE),0)</f>
        <v>6</v>
      </c>
      <c r="M69" s="91">
        <f>IFERROR(VLOOKUP($B69,'[1]NUM8.2'!$H$3:$S$175,10,FALSE),0)</f>
        <v>1</v>
      </c>
      <c r="N69" s="91">
        <f>IFERROR(VLOOKUP($B69,'[1]NUM8.2'!$H$3:$S$175,11,FALSE),0)</f>
        <v>0</v>
      </c>
      <c r="O69" s="81"/>
      <c r="P69" s="81"/>
      <c r="Q69" s="5">
        <f t="shared" si="69"/>
        <v>10</v>
      </c>
      <c r="R69" s="3"/>
      <c r="S69" s="13">
        <f>IFERROR(VLOOKUP($B69,'[2]DEN8.2'!$H$3:$J$159,2,FALSE),0)</f>
        <v>6</v>
      </c>
      <c r="T69" s="43">
        <f t="shared" si="70"/>
        <v>6</v>
      </c>
      <c r="U69" s="5">
        <f>IFERROR(VLOOKUP($B69,'[1]DEN8.2'!$H$3:$J$175,2,FALSE),0)</f>
        <v>10</v>
      </c>
      <c r="V69" s="54">
        <f t="shared" si="71"/>
        <v>10</v>
      </c>
      <c r="W69" s="54">
        <f t="shared" si="3"/>
        <v>10</v>
      </c>
      <c r="X69" s="117"/>
      <c r="Y69" s="4"/>
      <c r="Z69" s="91">
        <f>IFERROR(VLOOKUP($B69,'[1]ACT DEN8.2'!$H$3:$S$162,2,FALSE),0)</f>
        <v>0</v>
      </c>
      <c r="AA69" s="91">
        <f>IFERROR(VLOOKUP($B69,'[1]ACT DEN8.2'!$H$3:$S$162,3,FALSE),0)</f>
        <v>0</v>
      </c>
      <c r="AB69" s="91">
        <f>IFERROR(VLOOKUP($B69,'[1]ACT DEN8.2'!$H$3:$S$162,4,FALSE),0)</f>
        <v>0</v>
      </c>
      <c r="AC69" s="91">
        <f>IFERROR(VLOOKUP($B69,'[1]ACT DEN8.2'!$H$3:$S$162,5,FALSE),0)</f>
        <v>0</v>
      </c>
      <c r="AD69" s="91">
        <f>IFERROR(VLOOKUP($B69,'[1]ACT DEN8.2'!$H$3:$S$162,6,FALSE),0)</f>
        <v>0</v>
      </c>
      <c r="AE69" s="91">
        <f>IFERROR(VLOOKUP($B69,'[1]ACT DEN8.2'!$H$3:$S$162,7,FALSE),0)</f>
        <v>0</v>
      </c>
      <c r="AF69" s="91">
        <f>IFERROR(VLOOKUP($B69,'[1]ACT DEN8.2'!$H$3:$S$162,8,FALSE),0)</f>
        <v>0</v>
      </c>
      <c r="AG69" s="91">
        <f>IFERROR(VLOOKUP($B69,'[1]ACT DEN8.2'!$H$3:$S$162,9,FALSE),0)</f>
        <v>0</v>
      </c>
      <c r="AH69" s="91">
        <f>IFERROR(VLOOKUP($B69,'[1]ACT DEN8.2'!$H$3:$S$162,10,FALSE),0)</f>
        <v>0</v>
      </c>
      <c r="AI69" s="91">
        <f>IFERROR(VLOOKUP($B69,'[1]ACT DEN8.2'!$H$3:$S$162,11,FALSE),0)</f>
        <v>0</v>
      </c>
      <c r="AJ69" s="81"/>
      <c r="AK69" s="81"/>
      <c r="AL69" s="5">
        <f t="shared" si="4"/>
        <v>0</v>
      </c>
      <c r="AM69" s="91">
        <f>IFERROR(VLOOKUP($B69,'[1]ACT DEN8.2'!$AB$3:$AM$135,2,FALSE),0)</f>
        <v>0</v>
      </c>
      <c r="AN69" s="91">
        <f>IFERROR(VLOOKUP($B69,'[1]ACT DEN8.2'!$AB$3:$AM$135,3,FALSE),0)</f>
        <v>0</v>
      </c>
      <c r="AO69" s="91">
        <f>IFERROR(VLOOKUP($B69,'[1]ACT DEN8.2'!$AB$3:$AM$135,4,FALSE),0)</f>
        <v>0</v>
      </c>
      <c r="AP69" s="91">
        <f>IFERROR(VLOOKUP($B69,'[1]ACT DEN8.2'!$AB$3:$AM$135,5,FALSE),0)</f>
        <v>0</v>
      </c>
      <c r="AQ69" s="91">
        <f>IFERROR(VLOOKUP($B69,'[1]ACT DEN8.2'!$AB$3:$AM$135,6,FALSE),0)</f>
        <v>0</v>
      </c>
      <c r="AR69" s="91">
        <f>IFERROR(VLOOKUP($B69,'[1]ACT DEN8.2'!$AB$3:$AM$135,7,FALSE),0)</f>
        <v>0</v>
      </c>
      <c r="AS69" s="91">
        <f>IFERROR(VLOOKUP($B69,'[1]ACT DEN8.2'!$AB$3:$AM$135,8,FALSE),0)</f>
        <v>0</v>
      </c>
      <c r="AT69" s="91">
        <f>IFERROR(VLOOKUP($B69,'[1]ACT DEN8.2'!$AB$3:$AM$135,9,FALSE),0)</f>
        <v>0</v>
      </c>
      <c r="AU69" s="91">
        <f>IFERROR(VLOOKUP($B69,'[1]ACT DEN8.2'!$AB$3:$AM$135,10,FALSE),0)</f>
        <v>0</v>
      </c>
      <c r="AV69" s="91">
        <f>IFERROR(VLOOKUP($B69,'[1]ACT DEN8.2'!$AB$3:$AM$135,11,FALSE),0)</f>
        <v>0</v>
      </c>
      <c r="AW69" s="81"/>
      <c r="AX69" s="81"/>
      <c r="AY69" s="5">
        <f t="shared" si="5"/>
        <v>0</v>
      </c>
    </row>
    <row r="70" spans="1:51" s="58" customFormat="1" ht="15" thickBot="1" x14ac:dyDescent="0.25">
      <c r="A70" s="1" t="s">
        <v>99</v>
      </c>
      <c r="B70" s="165" t="s">
        <v>96</v>
      </c>
      <c r="C70" s="56"/>
      <c r="D70" s="56"/>
      <c r="E70" s="91">
        <f>IFERROR(VLOOKUP($B70,'[1]NUM8.2'!$H$3:$S$175,2,FALSE),0)</f>
        <v>0</v>
      </c>
      <c r="F70" s="91">
        <f>IFERROR(VLOOKUP($B70,'[1]NUM8.2'!$H$3:$S$175,3,FALSE),0)</f>
        <v>0</v>
      </c>
      <c r="G70" s="91">
        <f>IFERROR(VLOOKUP($B70,'[1]NUM8.2'!$H$3:$S$175,4,FALSE),0)</f>
        <v>2</v>
      </c>
      <c r="H70" s="91">
        <f>IFERROR(VLOOKUP($B70,'[1]NUM8.2'!$H$3:$S$175,5,FALSE),0)</f>
        <v>0</v>
      </c>
      <c r="I70" s="91">
        <f>IFERROR(VLOOKUP($B70,'[1]NUM8.2'!$H$3:$S$175,6,FALSE),0)</f>
        <v>4</v>
      </c>
      <c r="J70" s="91">
        <f>IFERROR(VLOOKUP($B70,'[1]NUM8.2'!$H$3:$S$175,7,FALSE),0)</f>
        <v>0</v>
      </c>
      <c r="K70" s="91">
        <f>IFERROR(VLOOKUP($B70,'[1]NUM8.2'!$H$3:$S$175,8,FALSE),0)</f>
        <v>0</v>
      </c>
      <c r="L70" s="91">
        <f>IFERROR(VLOOKUP($B70,'[1]NUM8.2'!$H$3:$S$175,9,FALSE),0)</f>
        <v>1</v>
      </c>
      <c r="M70" s="91">
        <f>IFERROR(VLOOKUP($B70,'[1]NUM8.2'!$H$3:$S$175,10,FALSE),0)</f>
        <v>0</v>
      </c>
      <c r="N70" s="91">
        <f>IFERROR(VLOOKUP($B70,'[1]NUM8.2'!$H$3:$S$175,11,FALSE),0)</f>
        <v>0</v>
      </c>
      <c r="O70" s="81"/>
      <c r="P70" s="81"/>
      <c r="Q70" s="5">
        <f t="shared" si="69"/>
        <v>7</v>
      </c>
      <c r="R70" s="3"/>
      <c r="S70" s="13">
        <f>IFERROR(VLOOKUP($B70,'[2]DEN8.2'!$H$3:$J$159,2,FALSE),0)</f>
        <v>14</v>
      </c>
      <c r="T70" s="43">
        <f t="shared" si="70"/>
        <v>14</v>
      </c>
      <c r="U70" s="5">
        <f>IFERROR(VLOOKUP($B70,'[1]DEN8.2'!$H$3:$J$175,2,FALSE),0)</f>
        <v>13</v>
      </c>
      <c r="V70" s="54">
        <f t="shared" si="71"/>
        <v>14</v>
      </c>
      <c r="W70" s="54">
        <f t="shared" si="3"/>
        <v>14</v>
      </c>
      <c r="X70" s="117"/>
      <c r="Y70" s="4"/>
      <c r="Z70" s="91">
        <f>IFERROR(VLOOKUP($B70,'[1]ACT DEN8.2'!$H$3:$S$162,2,FALSE),0)</f>
        <v>0</v>
      </c>
      <c r="AA70" s="91">
        <f>IFERROR(VLOOKUP($B70,'[1]ACT DEN8.2'!$H$3:$S$162,3,FALSE),0)</f>
        <v>0</v>
      </c>
      <c r="AB70" s="91">
        <f>IFERROR(VLOOKUP($B70,'[1]ACT DEN8.2'!$H$3:$S$162,4,FALSE),0)</f>
        <v>0</v>
      </c>
      <c r="AC70" s="91">
        <f>IFERROR(VLOOKUP($B70,'[1]ACT DEN8.2'!$H$3:$S$162,5,FALSE),0)</f>
        <v>0</v>
      </c>
      <c r="AD70" s="91">
        <f>IFERROR(VLOOKUP($B70,'[1]ACT DEN8.2'!$H$3:$S$162,6,FALSE),0)</f>
        <v>0</v>
      </c>
      <c r="AE70" s="91">
        <f>IFERROR(VLOOKUP($B70,'[1]ACT DEN8.2'!$H$3:$S$162,7,FALSE),0)</f>
        <v>0</v>
      </c>
      <c r="AF70" s="91">
        <f>IFERROR(VLOOKUP($B70,'[1]ACT DEN8.2'!$H$3:$S$162,8,FALSE),0)</f>
        <v>1</v>
      </c>
      <c r="AG70" s="91">
        <f>IFERROR(VLOOKUP($B70,'[1]ACT DEN8.2'!$H$3:$S$162,9,FALSE),0)</f>
        <v>0</v>
      </c>
      <c r="AH70" s="91">
        <f>IFERROR(VLOOKUP($B70,'[1]ACT DEN8.2'!$H$3:$S$162,10,FALSE),0)</f>
        <v>0</v>
      </c>
      <c r="AI70" s="91">
        <f>IFERROR(VLOOKUP($B70,'[1]ACT DEN8.2'!$H$3:$S$162,11,FALSE),0)</f>
        <v>0</v>
      </c>
      <c r="AJ70" s="81"/>
      <c r="AK70" s="81"/>
      <c r="AL70" s="5">
        <f t="shared" si="4"/>
        <v>1</v>
      </c>
      <c r="AM70" s="91">
        <f>IFERROR(VLOOKUP($B70,'[1]ACT DEN8.2'!$AB$3:$AM$135,2,FALSE),0)</f>
        <v>0</v>
      </c>
      <c r="AN70" s="91">
        <f>IFERROR(VLOOKUP($B70,'[1]ACT DEN8.2'!$AB$3:$AM$135,3,FALSE),0)</f>
        <v>0</v>
      </c>
      <c r="AO70" s="91">
        <f>IFERROR(VLOOKUP($B70,'[1]ACT DEN8.2'!$AB$3:$AM$135,4,FALSE),0)</f>
        <v>0</v>
      </c>
      <c r="AP70" s="91">
        <f>IFERROR(VLOOKUP($B70,'[1]ACT DEN8.2'!$AB$3:$AM$135,5,FALSE),0)</f>
        <v>0</v>
      </c>
      <c r="AQ70" s="91">
        <f>IFERROR(VLOOKUP($B70,'[1]ACT DEN8.2'!$AB$3:$AM$135,6,FALSE),0)</f>
        <v>0</v>
      </c>
      <c r="AR70" s="91">
        <f>IFERROR(VLOOKUP($B70,'[1]ACT DEN8.2'!$AB$3:$AM$135,7,FALSE),0)</f>
        <v>0</v>
      </c>
      <c r="AS70" s="91">
        <f>IFERROR(VLOOKUP($B70,'[1]ACT DEN8.2'!$AB$3:$AM$135,8,FALSE),0)</f>
        <v>0</v>
      </c>
      <c r="AT70" s="91">
        <f>IFERROR(VLOOKUP($B70,'[1]ACT DEN8.2'!$AB$3:$AM$135,9,FALSE),0)</f>
        <v>0</v>
      </c>
      <c r="AU70" s="91">
        <f>IFERROR(VLOOKUP($B70,'[1]ACT DEN8.2'!$AB$3:$AM$135,10,FALSE),0)</f>
        <v>0</v>
      </c>
      <c r="AV70" s="91">
        <f>IFERROR(VLOOKUP($B70,'[1]ACT DEN8.2'!$AB$3:$AM$135,11,FALSE),0)</f>
        <v>0</v>
      </c>
      <c r="AW70" s="81"/>
      <c r="AX70" s="81"/>
      <c r="AY70" s="5">
        <f t="shared" si="5"/>
        <v>0</v>
      </c>
    </row>
    <row r="71" spans="1:51" s="58" customFormat="1" ht="15" thickBot="1" x14ac:dyDescent="0.25">
      <c r="A71" s="1" t="s">
        <v>99</v>
      </c>
      <c r="B71" s="165" t="s">
        <v>97</v>
      </c>
      <c r="C71" s="56"/>
      <c r="D71" s="56"/>
      <c r="E71" s="91">
        <f>IFERROR(VLOOKUP($B71,'[1]NUM8.2'!$H$3:$S$175,2,FALSE),0)</f>
        <v>0</v>
      </c>
      <c r="F71" s="91">
        <f>IFERROR(VLOOKUP($B71,'[1]NUM8.2'!$H$3:$S$175,3,FALSE),0)</f>
        <v>0</v>
      </c>
      <c r="G71" s="91">
        <f>IFERROR(VLOOKUP($B71,'[1]NUM8.2'!$H$3:$S$175,4,FALSE),0)</f>
        <v>0</v>
      </c>
      <c r="H71" s="91">
        <f>IFERROR(VLOOKUP($B71,'[1]NUM8.2'!$H$3:$S$175,5,FALSE),0)</f>
        <v>0</v>
      </c>
      <c r="I71" s="91">
        <f>IFERROR(VLOOKUP($B71,'[1]NUM8.2'!$H$3:$S$175,6,FALSE),0)</f>
        <v>0</v>
      </c>
      <c r="J71" s="91">
        <f>IFERROR(VLOOKUP($B71,'[1]NUM8.2'!$H$3:$S$175,7,FALSE),0)</f>
        <v>0</v>
      </c>
      <c r="K71" s="91">
        <f>IFERROR(VLOOKUP($B71,'[1]NUM8.2'!$H$3:$S$175,8,FALSE),0)</f>
        <v>0</v>
      </c>
      <c r="L71" s="91">
        <f>IFERROR(VLOOKUP($B71,'[1]NUM8.2'!$H$3:$S$175,9,FALSE),0)</f>
        <v>2</v>
      </c>
      <c r="M71" s="91">
        <f>IFERROR(VLOOKUP($B71,'[1]NUM8.2'!$H$3:$S$175,10,FALSE),0)</f>
        <v>0</v>
      </c>
      <c r="N71" s="91">
        <f>IFERROR(VLOOKUP($B71,'[1]NUM8.2'!$H$3:$S$175,11,FALSE),0)</f>
        <v>0</v>
      </c>
      <c r="O71" s="81"/>
      <c r="P71" s="81"/>
      <c r="Q71" s="5">
        <f t="shared" si="69"/>
        <v>2</v>
      </c>
      <c r="R71" s="3"/>
      <c r="S71" s="13">
        <f>IFERROR(VLOOKUP($B71,'[2]DEN8.2'!$H$3:$J$159,2,FALSE),0)</f>
        <v>7</v>
      </c>
      <c r="T71" s="43">
        <f t="shared" si="70"/>
        <v>7</v>
      </c>
      <c r="U71" s="5">
        <f>IFERROR(VLOOKUP($B71,'[1]DEN8.2'!$H$3:$J$175,2,FALSE),0)</f>
        <v>5</v>
      </c>
      <c r="V71" s="54">
        <f t="shared" si="71"/>
        <v>5</v>
      </c>
      <c r="W71" s="54">
        <f t="shared" si="3"/>
        <v>6</v>
      </c>
      <c r="X71" s="117"/>
      <c r="Y71" s="4"/>
      <c r="Z71" s="91">
        <f>IFERROR(VLOOKUP($B71,'[1]ACT DEN8.2'!$H$3:$S$162,2,FALSE),0)</f>
        <v>0</v>
      </c>
      <c r="AA71" s="91">
        <f>IFERROR(VLOOKUP($B71,'[1]ACT DEN8.2'!$H$3:$S$162,3,FALSE),0)</f>
        <v>0</v>
      </c>
      <c r="AB71" s="91">
        <f>IFERROR(VLOOKUP($B71,'[1]ACT DEN8.2'!$H$3:$S$162,4,FALSE),0)</f>
        <v>0</v>
      </c>
      <c r="AC71" s="91">
        <f>IFERROR(VLOOKUP($B71,'[1]ACT DEN8.2'!$H$3:$S$162,5,FALSE),0)</f>
        <v>0</v>
      </c>
      <c r="AD71" s="91">
        <f>IFERROR(VLOOKUP($B71,'[1]ACT DEN8.2'!$H$3:$S$162,6,FALSE),0)</f>
        <v>0</v>
      </c>
      <c r="AE71" s="91">
        <f>IFERROR(VLOOKUP($B71,'[1]ACT DEN8.2'!$H$3:$S$162,7,FALSE),0)</f>
        <v>0</v>
      </c>
      <c r="AF71" s="91">
        <f>IFERROR(VLOOKUP($B71,'[1]ACT DEN8.2'!$H$3:$S$162,8,FALSE),0)</f>
        <v>0</v>
      </c>
      <c r="AG71" s="91">
        <f>IFERROR(VLOOKUP($B71,'[1]ACT DEN8.2'!$H$3:$S$162,9,FALSE),0)</f>
        <v>0</v>
      </c>
      <c r="AH71" s="91">
        <f>IFERROR(VLOOKUP($B71,'[1]ACT DEN8.2'!$H$3:$S$162,10,FALSE),0)</f>
        <v>1</v>
      </c>
      <c r="AI71" s="91">
        <f>IFERROR(VLOOKUP($B71,'[1]ACT DEN8.2'!$H$3:$S$162,11,FALSE),0)</f>
        <v>0</v>
      </c>
      <c r="AJ71" s="81"/>
      <c r="AK71" s="81"/>
      <c r="AL71" s="5">
        <f t="shared" si="4"/>
        <v>1</v>
      </c>
      <c r="AM71" s="91">
        <f>IFERROR(VLOOKUP($B71,'[1]ACT DEN8.2'!$AB$3:$AM$135,2,FALSE),0)</f>
        <v>0</v>
      </c>
      <c r="AN71" s="91">
        <f>IFERROR(VLOOKUP($B71,'[1]ACT DEN8.2'!$AB$3:$AM$135,3,FALSE),0)</f>
        <v>0</v>
      </c>
      <c r="AO71" s="91">
        <f>IFERROR(VLOOKUP($B71,'[1]ACT DEN8.2'!$AB$3:$AM$135,4,FALSE),0)</f>
        <v>0</v>
      </c>
      <c r="AP71" s="91">
        <f>IFERROR(VLOOKUP($B71,'[1]ACT DEN8.2'!$AB$3:$AM$135,5,FALSE),0)</f>
        <v>0</v>
      </c>
      <c r="AQ71" s="91">
        <f>IFERROR(VLOOKUP($B71,'[1]ACT DEN8.2'!$AB$3:$AM$135,6,FALSE),0)</f>
        <v>0</v>
      </c>
      <c r="AR71" s="91">
        <f>IFERROR(VLOOKUP($B71,'[1]ACT DEN8.2'!$AB$3:$AM$135,7,FALSE),0)</f>
        <v>0</v>
      </c>
      <c r="AS71" s="91">
        <f>IFERROR(VLOOKUP($B71,'[1]ACT DEN8.2'!$AB$3:$AM$135,8,FALSE),0)</f>
        <v>0</v>
      </c>
      <c r="AT71" s="91">
        <f>IFERROR(VLOOKUP($B71,'[1]ACT DEN8.2'!$AB$3:$AM$135,9,FALSE),0)</f>
        <v>0</v>
      </c>
      <c r="AU71" s="91">
        <f>IFERROR(VLOOKUP($B71,'[1]ACT DEN8.2'!$AB$3:$AM$135,10,FALSE),0)</f>
        <v>0</v>
      </c>
      <c r="AV71" s="91">
        <f>IFERROR(VLOOKUP($B71,'[1]ACT DEN8.2'!$AB$3:$AM$135,11,FALSE),0)</f>
        <v>0</v>
      </c>
      <c r="AW71" s="81"/>
      <c r="AX71" s="81"/>
      <c r="AY71" s="5">
        <f t="shared" si="5"/>
        <v>0</v>
      </c>
    </row>
    <row r="72" spans="1:51" s="58" customFormat="1" ht="15" thickBot="1" x14ac:dyDescent="0.25">
      <c r="A72" s="1" t="s">
        <v>99</v>
      </c>
      <c r="B72" s="165" t="s">
        <v>98</v>
      </c>
      <c r="C72" s="56"/>
      <c r="D72" s="56"/>
      <c r="E72" s="91">
        <f>IFERROR(VLOOKUP($B72,'[1]NUM8.2'!$H$3:$S$175,2,FALSE),0)</f>
        <v>1</v>
      </c>
      <c r="F72" s="91">
        <f>IFERROR(VLOOKUP($B72,'[1]NUM8.2'!$H$3:$S$175,3,FALSE),0)</f>
        <v>0</v>
      </c>
      <c r="G72" s="91">
        <f>IFERROR(VLOOKUP($B72,'[1]NUM8.2'!$H$3:$S$175,4,FALSE),0)</f>
        <v>0</v>
      </c>
      <c r="H72" s="91">
        <f>IFERROR(VLOOKUP($B72,'[1]NUM8.2'!$H$3:$S$175,5,FALSE),0)</f>
        <v>0</v>
      </c>
      <c r="I72" s="91">
        <f>IFERROR(VLOOKUP($B72,'[1]NUM8.2'!$H$3:$S$175,6,FALSE),0)</f>
        <v>3</v>
      </c>
      <c r="J72" s="91">
        <f>IFERROR(VLOOKUP($B72,'[1]NUM8.2'!$H$3:$S$175,7,FALSE),0)</f>
        <v>1</v>
      </c>
      <c r="K72" s="91">
        <f>IFERROR(VLOOKUP($B72,'[1]NUM8.2'!$H$3:$S$175,8,FALSE),0)</f>
        <v>0</v>
      </c>
      <c r="L72" s="91">
        <f>IFERROR(VLOOKUP($B72,'[1]NUM8.2'!$H$3:$S$175,9,FALSE),0)</f>
        <v>2</v>
      </c>
      <c r="M72" s="91">
        <f>IFERROR(VLOOKUP($B72,'[1]NUM8.2'!$H$3:$S$175,10,FALSE),0)</f>
        <v>0</v>
      </c>
      <c r="N72" s="91">
        <f>IFERROR(VLOOKUP($B72,'[1]NUM8.2'!$H$3:$S$175,11,FALSE),0)</f>
        <v>0</v>
      </c>
      <c r="O72" s="81"/>
      <c r="P72" s="81"/>
      <c r="Q72" s="5">
        <f t="shared" si="69"/>
        <v>7</v>
      </c>
      <c r="R72" s="3"/>
      <c r="S72" s="13">
        <f>IFERROR(VLOOKUP($B72,'[2]DEN8.2'!$H$3:$J$159,2,FALSE),0)</f>
        <v>4</v>
      </c>
      <c r="T72" s="43">
        <f t="shared" si="70"/>
        <v>4</v>
      </c>
      <c r="U72" s="5">
        <f>IFERROR(VLOOKUP($B72,'[1]DEN8.2'!$H$3:$J$175,2,FALSE),0)</f>
        <v>5</v>
      </c>
      <c r="V72" s="54">
        <f t="shared" si="71"/>
        <v>5</v>
      </c>
      <c r="W72" s="54">
        <f t="shared" si="3"/>
        <v>5</v>
      </c>
      <c r="X72" s="117"/>
      <c r="Y72" s="4"/>
      <c r="Z72" s="91">
        <f>IFERROR(VLOOKUP($B72,'[1]ACT DEN8.2'!$H$3:$S$162,2,FALSE),0)</f>
        <v>0</v>
      </c>
      <c r="AA72" s="91">
        <f>IFERROR(VLOOKUP($B72,'[1]ACT DEN8.2'!$H$3:$S$162,3,FALSE),0)</f>
        <v>0</v>
      </c>
      <c r="AB72" s="91">
        <f>IFERROR(VLOOKUP($B72,'[1]ACT DEN8.2'!$H$3:$S$162,4,FALSE),0)</f>
        <v>0</v>
      </c>
      <c r="AC72" s="91">
        <f>IFERROR(VLOOKUP($B72,'[1]ACT DEN8.2'!$H$3:$S$162,5,FALSE),0)</f>
        <v>0</v>
      </c>
      <c r="AD72" s="91">
        <f>IFERROR(VLOOKUP($B72,'[1]ACT DEN8.2'!$H$3:$S$162,6,FALSE),0)</f>
        <v>0</v>
      </c>
      <c r="AE72" s="91">
        <f>IFERROR(VLOOKUP($B72,'[1]ACT DEN8.2'!$H$3:$S$162,7,FALSE),0)</f>
        <v>0</v>
      </c>
      <c r="AF72" s="91">
        <f>IFERROR(VLOOKUP($B72,'[1]ACT DEN8.2'!$H$3:$S$162,8,FALSE),0)</f>
        <v>0</v>
      </c>
      <c r="AG72" s="91">
        <f>IFERROR(VLOOKUP($B72,'[1]ACT DEN8.2'!$H$3:$S$162,9,FALSE),0)</f>
        <v>0</v>
      </c>
      <c r="AH72" s="91">
        <f>IFERROR(VLOOKUP($B72,'[1]ACT DEN8.2'!$H$3:$S$162,10,FALSE),0)</f>
        <v>0</v>
      </c>
      <c r="AI72" s="91">
        <f>IFERROR(VLOOKUP($B72,'[1]ACT DEN8.2'!$H$3:$S$162,11,FALSE),0)</f>
        <v>0</v>
      </c>
      <c r="AJ72" s="81"/>
      <c r="AK72" s="81"/>
      <c r="AL72" s="5">
        <f t="shared" si="4"/>
        <v>0</v>
      </c>
      <c r="AM72" s="91">
        <f>IFERROR(VLOOKUP($B72,'[1]ACT DEN8.2'!$AB$3:$AM$135,2,FALSE),0)</f>
        <v>0</v>
      </c>
      <c r="AN72" s="91">
        <f>IFERROR(VLOOKUP($B72,'[1]ACT DEN8.2'!$AB$3:$AM$135,3,FALSE),0)</f>
        <v>0</v>
      </c>
      <c r="AO72" s="91">
        <f>IFERROR(VLOOKUP($B72,'[1]ACT DEN8.2'!$AB$3:$AM$135,4,FALSE),0)</f>
        <v>0</v>
      </c>
      <c r="AP72" s="91">
        <f>IFERROR(VLOOKUP($B72,'[1]ACT DEN8.2'!$AB$3:$AM$135,5,FALSE),0)</f>
        <v>0</v>
      </c>
      <c r="AQ72" s="91">
        <f>IFERROR(VLOOKUP($B72,'[1]ACT DEN8.2'!$AB$3:$AM$135,6,FALSE),0)</f>
        <v>0</v>
      </c>
      <c r="AR72" s="91">
        <f>IFERROR(VLOOKUP($B72,'[1]ACT DEN8.2'!$AB$3:$AM$135,7,FALSE),0)</f>
        <v>0</v>
      </c>
      <c r="AS72" s="91">
        <f>IFERROR(VLOOKUP($B72,'[1]ACT DEN8.2'!$AB$3:$AM$135,8,FALSE),0)</f>
        <v>0</v>
      </c>
      <c r="AT72" s="91">
        <f>IFERROR(VLOOKUP($B72,'[1]ACT DEN8.2'!$AB$3:$AM$135,9,FALSE),0)</f>
        <v>0</v>
      </c>
      <c r="AU72" s="91">
        <f>IFERROR(VLOOKUP($B72,'[1]ACT DEN8.2'!$AB$3:$AM$135,10,FALSE),0)</f>
        <v>0</v>
      </c>
      <c r="AV72" s="91">
        <f>IFERROR(VLOOKUP($B72,'[1]ACT DEN8.2'!$AB$3:$AM$135,11,FALSE),0)</f>
        <v>0</v>
      </c>
      <c r="AW72" s="81"/>
      <c r="AX72" s="81"/>
      <c r="AY72" s="5">
        <f t="shared" si="5"/>
        <v>0</v>
      </c>
    </row>
    <row r="73" spans="1:51" s="58" customFormat="1" ht="15" thickBot="1" x14ac:dyDescent="0.25">
      <c r="A73" s="333" t="s">
        <v>18</v>
      </c>
      <c r="B73" s="334"/>
      <c r="C73" s="250">
        <f>+D73/Metas!M85</f>
        <v>1.2421670603591168</v>
      </c>
      <c r="D73" s="15">
        <f>+Q73/R73</f>
        <v>0.33808844507845937</v>
      </c>
      <c r="E73" s="10">
        <f>SUM(E63:E72)</f>
        <v>1</v>
      </c>
      <c r="F73" s="10">
        <f t="shared" ref="F73:P73" si="72">SUM(F63:F72)</f>
        <v>9</v>
      </c>
      <c r="G73" s="10">
        <f t="shared" si="72"/>
        <v>35</v>
      </c>
      <c r="H73" s="10">
        <f t="shared" si="72"/>
        <v>0</v>
      </c>
      <c r="I73" s="10">
        <f t="shared" ref="I73:J73" si="73">SUM(I63:I72)</f>
        <v>37</v>
      </c>
      <c r="J73" s="10">
        <f t="shared" si="73"/>
        <v>60</v>
      </c>
      <c r="K73" s="10">
        <f t="shared" ref="K73:L73" si="74">SUM(K63:K72)</f>
        <v>45</v>
      </c>
      <c r="L73" s="10">
        <f t="shared" si="74"/>
        <v>31</v>
      </c>
      <c r="M73" s="10">
        <f t="shared" ref="M73:N73" si="75">SUM(M63:M72)</f>
        <v>19</v>
      </c>
      <c r="N73" s="10">
        <f t="shared" si="75"/>
        <v>0</v>
      </c>
      <c r="O73" s="10">
        <f t="shared" si="72"/>
        <v>0</v>
      </c>
      <c r="P73" s="118">
        <f t="shared" si="72"/>
        <v>0</v>
      </c>
      <c r="Q73" s="10">
        <f>SUM(Q63:Q72)</f>
        <v>237</v>
      </c>
      <c r="R73" s="11">
        <f>+Y73-W73</f>
        <v>701</v>
      </c>
      <c r="S73" s="10">
        <f t="shared" ref="S73:X73" si="76">SUM(S63:S72)</f>
        <v>454</v>
      </c>
      <c r="T73" s="10">
        <f t="shared" si="76"/>
        <v>463</v>
      </c>
      <c r="U73" s="10">
        <f t="shared" si="76"/>
        <v>467</v>
      </c>
      <c r="V73" s="9">
        <f t="shared" si="76"/>
        <v>468</v>
      </c>
      <c r="W73" s="9">
        <f t="shared" si="76"/>
        <v>480</v>
      </c>
      <c r="X73" s="40">
        <f t="shared" si="76"/>
        <v>0</v>
      </c>
      <c r="Y73" s="12">
        <v>1181</v>
      </c>
      <c r="Z73" s="9">
        <f t="shared" ref="Z73:AK73" si="77">SUM(Z63:Z72)</f>
        <v>4</v>
      </c>
      <c r="AA73" s="9">
        <f t="shared" si="77"/>
        <v>0</v>
      </c>
      <c r="AB73" s="9">
        <f t="shared" si="77"/>
        <v>4</v>
      </c>
      <c r="AC73" s="9">
        <f t="shared" si="77"/>
        <v>3</v>
      </c>
      <c r="AD73" s="9">
        <f t="shared" ref="AD73" si="78">SUM(AD63:AD72)</f>
        <v>3</v>
      </c>
      <c r="AE73" s="9">
        <f t="shared" si="77"/>
        <v>6</v>
      </c>
      <c r="AF73" s="9">
        <f t="shared" si="77"/>
        <v>1</v>
      </c>
      <c r="AG73" s="9">
        <f t="shared" ref="AG73:AH73" si="79">SUM(AG63:AG72)</f>
        <v>4</v>
      </c>
      <c r="AH73" s="9">
        <f t="shared" si="79"/>
        <v>6</v>
      </c>
      <c r="AI73" s="9">
        <f t="shared" ref="AI73" si="80">SUM(AI63:AI72)</f>
        <v>3</v>
      </c>
      <c r="AJ73" s="9">
        <f t="shared" si="77"/>
        <v>0</v>
      </c>
      <c r="AK73" s="9">
        <f t="shared" si="77"/>
        <v>0</v>
      </c>
      <c r="AL73" s="9">
        <f t="shared" si="4"/>
        <v>34</v>
      </c>
      <c r="AM73" s="9">
        <f t="shared" ref="AM73:AX73" si="81">SUM(AM63:AM72)</f>
        <v>0</v>
      </c>
      <c r="AN73" s="9">
        <f t="shared" si="81"/>
        <v>0</v>
      </c>
      <c r="AO73" s="9">
        <f t="shared" si="81"/>
        <v>1</v>
      </c>
      <c r="AP73" s="9">
        <f t="shared" si="81"/>
        <v>1</v>
      </c>
      <c r="AQ73" s="9">
        <f t="shared" ref="AQ73" si="82">SUM(AQ63:AQ72)</f>
        <v>0</v>
      </c>
      <c r="AR73" s="9">
        <f t="shared" si="81"/>
        <v>0</v>
      </c>
      <c r="AS73" s="9">
        <f t="shared" si="81"/>
        <v>0</v>
      </c>
      <c r="AT73" s="9">
        <f t="shared" ref="AT73:AU73" si="83">SUM(AT63:AT72)</f>
        <v>0</v>
      </c>
      <c r="AU73" s="9">
        <f t="shared" si="83"/>
        <v>0</v>
      </c>
      <c r="AV73" s="9">
        <f t="shared" ref="AV73" si="84">SUM(AV63:AV72)</f>
        <v>1</v>
      </c>
      <c r="AW73" s="9">
        <f t="shared" si="81"/>
        <v>0</v>
      </c>
      <c r="AX73" s="9">
        <f t="shared" si="81"/>
        <v>0</v>
      </c>
      <c r="AY73" s="9">
        <f t="shared" si="5"/>
        <v>3</v>
      </c>
    </row>
    <row r="74" spans="1:51" s="58" customFormat="1" ht="15" thickBot="1" x14ac:dyDescent="0.25">
      <c r="A74" s="1" t="s">
        <v>105</v>
      </c>
      <c r="B74" s="165" t="s">
        <v>100</v>
      </c>
      <c r="C74" s="56"/>
      <c r="D74" s="56"/>
      <c r="E74" s="91">
        <f>IFERROR(VLOOKUP($B74,'[1]NUM8.2'!$H$3:$S$175,2,FALSE),0)</f>
        <v>0</v>
      </c>
      <c r="F74" s="91">
        <f>IFERROR(VLOOKUP($B74,'[1]NUM8.2'!$H$3:$S$175,3,FALSE),0)</f>
        <v>3</v>
      </c>
      <c r="G74" s="91">
        <f>IFERROR(VLOOKUP($B74,'[1]NUM8.2'!$H$3:$S$175,4,FALSE),0)</f>
        <v>0</v>
      </c>
      <c r="H74" s="91">
        <f>IFERROR(VLOOKUP($B74,'[1]NUM8.2'!$H$3:$S$175,5,FALSE),0)</f>
        <v>8</v>
      </c>
      <c r="I74" s="91">
        <f>IFERROR(VLOOKUP($B74,'[1]NUM8.2'!$H$3:$S$175,6,FALSE),0)</f>
        <v>14</v>
      </c>
      <c r="J74" s="91">
        <f>IFERROR(VLOOKUP($B74,'[1]NUM8.2'!$H$3:$S$175,7,FALSE),0)</f>
        <v>10</v>
      </c>
      <c r="K74" s="91">
        <f>IFERROR(VLOOKUP($B74,'[1]NUM8.2'!$H$3:$S$175,8,FALSE),0)</f>
        <v>12</v>
      </c>
      <c r="L74" s="91">
        <f>IFERROR(VLOOKUP($B74,'[1]NUM8.2'!$H$3:$S$175,9,FALSE),0)</f>
        <v>7</v>
      </c>
      <c r="M74" s="91">
        <f>IFERROR(VLOOKUP($B74,'[1]NUM8.2'!$H$3:$S$175,10,FALSE),0)</f>
        <v>0</v>
      </c>
      <c r="N74" s="91">
        <f>IFERROR(VLOOKUP($B74,'[1]NUM8.2'!$H$3:$S$175,11,FALSE),0)</f>
        <v>2</v>
      </c>
      <c r="O74" s="81"/>
      <c r="P74" s="81"/>
      <c r="Q74" s="5">
        <f>SUM(E74:P74)</f>
        <v>56</v>
      </c>
      <c r="R74" s="3"/>
      <c r="S74" s="13">
        <f>IFERROR(VLOOKUP($B74,'[2]DEN8.2'!$H$3:$J$159,2,FALSE),0)</f>
        <v>152</v>
      </c>
      <c r="T74" s="43">
        <f t="shared" ref="T74:T78" si="85">+S74+(Z74+AA74+AB74+AC74)-(AM74+AN74+AO74+AP74)</f>
        <v>156</v>
      </c>
      <c r="U74" s="5">
        <f>IFERROR(VLOOKUP($B74,'[1]DEN8.2'!$H$3:$J$175,2,FALSE),0)</f>
        <v>123</v>
      </c>
      <c r="V74" s="54">
        <f>+U74+(AF74)-(AS74)</f>
        <v>127</v>
      </c>
      <c r="W74" s="54">
        <f t="shared" si="3"/>
        <v>130</v>
      </c>
      <c r="X74" s="117"/>
      <c r="Y74" s="4"/>
      <c r="Z74" s="91">
        <f>IFERROR(VLOOKUP($B74,'[1]ACT DEN8.2'!$H$3:$S$162,2,FALSE),0)</f>
        <v>0</v>
      </c>
      <c r="AA74" s="91">
        <f>IFERROR(VLOOKUP($B74,'[1]ACT DEN8.2'!$H$3:$S$162,3,FALSE),0)</f>
        <v>1</v>
      </c>
      <c r="AB74" s="91">
        <f>IFERROR(VLOOKUP($B74,'[1]ACT DEN8.2'!$H$3:$S$162,4,FALSE),0)</f>
        <v>3</v>
      </c>
      <c r="AC74" s="91">
        <f>IFERROR(VLOOKUP($B74,'[1]ACT DEN8.2'!$H$3:$S$162,5,FALSE),0)</f>
        <v>0</v>
      </c>
      <c r="AD74" s="91">
        <f>IFERROR(VLOOKUP($B74,'[1]ACT DEN8.2'!$H$3:$S$162,6,FALSE),0)</f>
        <v>0</v>
      </c>
      <c r="AE74" s="91">
        <f>IFERROR(VLOOKUP($B74,'[1]ACT DEN8.2'!$H$3:$S$162,7,FALSE),0)</f>
        <v>0</v>
      </c>
      <c r="AF74" s="91">
        <f>IFERROR(VLOOKUP($B74,'[1]ACT DEN8.2'!$H$3:$S$162,8,FALSE),0)</f>
        <v>4</v>
      </c>
      <c r="AG74" s="91">
        <f>IFERROR(VLOOKUP($B74,'[1]ACT DEN8.2'!$H$3:$S$162,9,FALSE),0)</f>
        <v>1</v>
      </c>
      <c r="AH74" s="91">
        <f>IFERROR(VLOOKUP($B74,'[1]ACT DEN8.2'!$H$3:$S$162,10,FALSE),0)</f>
        <v>1</v>
      </c>
      <c r="AI74" s="91">
        <f>IFERROR(VLOOKUP($B74,'[1]ACT DEN8.2'!$H$3:$S$162,11,FALSE),0)</f>
        <v>1</v>
      </c>
      <c r="AJ74" s="81"/>
      <c r="AK74" s="2"/>
      <c r="AL74" s="5">
        <f t="shared" si="4"/>
        <v>11</v>
      </c>
      <c r="AM74" s="91">
        <f>IFERROR(VLOOKUP($B74,'[1]ACT DEN8.2'!$AB$3:$AM$135,2,FALSE),0)</f>
        <v>0</v>
      </c>
      <c r="AN74" s="91">
        <f>IFERROR(VLOOKUP($B74,'[1]ACT DEN8.2'!$AB$3:$AM$135,3,FALSE),0)</f>
        <v>0</v>
      </c>
      <c r="AO74" s="91">
        <f>IFERROR(VLOOKUP($B74,'[1]ACT DEN8.2'!$AB$3:$AM$135,4,FALSE),0)</f>
        <v>0</v>
      </c>
      <c r="AP74" s="91">
        <f>IFERROR(VLOOKUP($B74,'[1]ACT DEN8.2'!$AB$3:$AM$135,5,FALSE),0)</f>
        <v>0</v>
      </c>
      <c r="AQ74" s="91">
        <f>IFERROR(VLOOKUP($B74,'[1]ACT DEN8.2'!$AB$3:$AM$135,6,FALSE),0)</f>
        <v>0</v>
      </c>
      <c r="AR74" s="91">
        <f>IFERROR(VLOOKUP($B74,'[1]ACT DEN8.2'!$AB$3:$AM$135,7,FALSE),0)</f>
        <v>0</v>
      </c>
      <c r="AS74" s="91">
        <f>IFERROR(VLOOKUP($B74,'[1]ACT DEN8.2'!$AB$3:$AM$135,8,FALSE),0)</f>
        <v>0</v>
      </c>
      <c r="AT74" s="91">
        <f>IFERROR(VLOOKUP($B74,'[1]ACT DEN8.2'!$AB$3:$AM$135,9,FALSE),0)</f>
        <v>0</v>
      </c>
      <c r="AU74" s="91">
        <f>IFERROR(VLOOKUP($B74,'[1]ACT DEN8.2'!$AB$3:$AM$135,10,FALSE),0)</f>
        <v>0</v>
      </c>
      <c r="AV74" s="91">
        <f>IFERROR(VLOOKUP($B74,'[1]ACT DEN8.2'!$AB$3:$AM$135,11,FALSE),0)</f>
        <v>0</v>
      </c>
      <c r="AW74" s="81"/>
      <c r="AX74" s="81"/>
      <c r="AY74" s="5">
        <f t="shared" si="5"/>
        <v>0</v>
      </c>
    </row>
    <row r="75" spans="1:51" s="58" customFormat="1" ht="15" thickBot="1" x14ac:dyDescent="0.25">
      <c r="A75" s="1" t="s">
        <v>105</v>
      </c>
      <c r="B75" s="165" t="s">
        <v>101</v>
      </c>
      <c r="C75" s="56"/>
      <c r="D75" s="56"/>
      <c r="E75" s="91">
        <f>IFERROR(VLOOKUP($B75,'[1]NUM8.2'!$H$3:$S$175,2,FALSE),0)</f>
        <v>4</v>
      </c>
      <c r="F75" s="91">
        <f>IFERROR(VLOOKUP($B75,'[1]NUM8.2'!$H$3:$S$175,3,FALSE),0)</f>
        <v>1</v>
      </c>
      <c r="G75" s="91">
        <f>IFERROR(VLOOKUP($B75,'[1]NUM8.2'!$H$3:$S$175,4,FALSE),0)</f>
        <v>0</v>
      </c>
      <c r="H75" s="91">
        <f>IFERROR(VLOOKUP($B75,'[1]NUM8.2'!$H$3:$S$175,5,FALSE),0)</f>
        <v>0</v>
      </c>
      <c r="I75" s="91">
        <f>IFERROR(VLOOKUP($B75,'[1]NUM8.2'!$H$3:$S$175,6,FALSE),0)</f>
        <v>1</v>
      </c>
      <c r="J75" s="91">
        <f>IFERROR(VLOOKUP($B75,'[1]NUM8.2'!$H$3:$S$175,7,FALSE),0)</f>
        <v>4</v>
      </c>
      <c r="K75" s="91">
        <f>IFERROR(VLOOKUP($B75,'[1]NUM8.2'!$H$3:$S$175,8,FALSE),0)</f>
        <v>1</v>
      </c>
      <c r="L75" s="91">
        <f>IFERROR(VLOOKUP($B75,'[1]NUM8.2'!$H$3:$S$175,9,FALSE),0)</f>
        <v>1</v>
      </c>
      <c r="M75" s="91">
        <f>IFERROR(VLOOKUP($B75,'[1]NUM8.2'!$H$3:$S$175,10,FALSE),0)</f>
        <v>1</v>
      </c>
      <c r="N75" s="91">
        <f>IFERROR(VLOOKUP($B75,'[1]NUM8.2'!$H$3:$S$175,11,FALSE),0)</f>
        <v>4</v>
      </c>
      <c r="O75" s="81"/>
      <c r="P75" s="81"/>
      <c r="Q75" s="5">
        <f>SUM(E75:P75)</f>
        <v>17</v>
      </c>
      <c r="R75" s="3"/>
      <c r="S75" s="13">
        <f>IFERROR(VLOOKUP($B75,'[2]DEN8.2'!$H$3:$J$159,2,FALSE),0)</f>
        <v>36</v>
      </c>
      <c r="T75" s="43">
        <f t="shared" si="85"/>
        <v>37</v>
      </c>
      <c r="U75" s="5">
        <f>IFERROR(VLOOKUP($B75,'[1]DEN8.2'!$H$3:$J$175,2,FALSE),0)</f>
        <v>37</v>
      </c>
      <c r="V75" s="54">
        <f>+U75+(AF75)-(AS75)</f>
        <v>37</v>
      </c>
      <c r="W75" s="54">
        <f t="shared" si="3"/>
        <v>37</v>
      </c>
      <c r="X75" s="117"/>
      <c r="Y75" s="4"/>
      <c r="Z75" s="91">
        <f>IFERROR(VLOOKUP($B75,'[1]ACT DEN8.2'!$H$3:$S$162,2,FALSE),0)</f>
        <v>0</v>
      </c>
      <c r="AA75" s="91">
        <f>IFERROR(VLOOKUP($B75,'[1]ACT DEN8.2'!$H$3:$S$162,3,FALSE),0)</f>
        <v>0</v>
      </c>
      <c r="AB75" s="91">
        <f>IFERROR(VLOOKUP($B75,'[1]ACT DEN8.2'!$H$3:$S$162,4,FALSE),0)</f>
        <v>1</v>
      </c>
      <c r="AC75" s="91">
        <f>IFERROR(VLOOKUP($B75,'[1]ACT DEN8.2'!$H$3:$S$162,5,FALSE),0)</f>
        <v>0</v>
      </c>
      <c r="AD75" s="91">
        <f>IFERROR(VLOOKUP($B75,'[1]ACT DEN8.2'!$H$3:$S$162,6,FALSE),0)</f>
        <v>0</v>
      </c>
      <c r="AE75" s="91">
        <f>IFERROR(VLOOKUP($B75,'[1]ACT DEN8.2'!$H$3:$S$162,7,FALSE),0)</f>
        <v>0</v>
      </c>
      <c r="AF75" s="91">
        <f>IFERROR(VLOOKUP($B75,'[1]ACT DEN8.2'!$H$3:$S$162,8,FALSE),0)</f>
        <v>0</v>
      </c>
      <c r="AG75" s="91">
        <f>IFERROR(VLOOKUP($B75,'[1]ACT DEN8.2'!$H$3:$S$162,9,FALSE),0)</f>
        <v>0</v>
      </c>
      <c r="AH75" s="91">
        <f>IFERROR(VLOOKUP($B75,'[1]ACT DEN8.2'!$H$3:$S$162,10,FALSE),0)</f>
        <v>0</v>
      </c>
      <c r="AI75" s="91">
        <f>IFERROR(VLOOKUP($B75,'[1]ACT DEN8.2'!$H$3:$S$162,11,FALSE),0)</f>
        <v>0</v>
      </c>
      <c r="AJ75" s="81"/>
      <c r="AK75" s="2"/>
      <c r="AL75" s="5">
        <f t="shared" si="4"/>
        <v>1</v>
      </c>
      <c r="AM75" s="91">
        <f>IFERROR(VLOOKUP($B75,'[1]ACT DEN8.2'!$AB$3:$AM$135,2,FALSE),0)</f>
        <v>0</v>
      </c>
      <c r="AN75" s="91">
        <f>IFERROR(VLOOKUP($B75,'[1]ACT DEN8.2'!$AB$3:$AM$135,3,FALSE),0)</f>
        <v>0</v>
      </c>
      <c r="AO75" s="91">
        <f>IFERROR(VLOOKUP($B75,'[1]ACT DEN8.2'!$AB$3:$AM$135,4,FALSE),0)</f>
        <v>0</v>
      </c>
      <c r="AP75" s="91">
        <f>IFERROR(VLOOKUP($B75,'[1]ACT DEN8.2'!$AB$3:$AM$135,5,FALSE),0)</f>
        <v>0</v>
      </c>
      <c r="AQ75" s="91">
        <f>IFERROR(VLOOKUP($B75,'[1]ACT DEN8.2'!$AB$3:$AM$135,6,FALSE),0)</f>
        <v>0</v>
      </c>
      <c r="AR75" s="91">
        <f>IFERROR(VLOOKUP($B75,'[1]ACT DEN8.2'!$AB$3:$AM$135,7,FALSE),0)</f>
        <v>0</v>
      </c>
      <c r="AS75" s="91">
        <f>IFERROR(VLOOKUP($B75,'[1]ACT DEN8.2'!$AB$3:$AM$135,8,FALSE),0)</f>
        <v>0</v>
      </c>
      <c r="AT75" s="91">
        <f>IFERROR(VLOOKUP($B75,'[1]ACT DEN8.2'!$AB$3:$AM$135,9,FALSE),0)</f>
        <v>0</v>
      </c>
      <c r="AU75" s="91">
        <f>IFERROR(VLOOKUP($B75,'[1]ACT DEN8.2'!$AB$3:$AM$135,10,FALSE),0)</f>
        <v>0</v>
      </c>
      <c r="AV75" s="91">
        <f>IFERROR(VLOOKUP($B75,'[1]ACT DEN8.2'!$AB$3:$AM$135,11,FALSE),0)</f>
        <v>0</v>
      </c>
      <c r="AW75" s="81"/>
      <c r="AX75" s="81"/>
      <c r="AY75" s="5">
        <f t="shared" si="5"/>
        <v>0</v>
      </c>
    </row>
    <row r="76" spans="1:51" s="58" customFormat="1" ht="15" thickBot="1" x14ac:dyDescent="0.25">
      <c r="A76" s="1" t="s">
        <v>105</v>
      </c>
      <c r="B76" s="165" t="s">
        <v>102</v>
      </c>
      <c r="C76" s="56"/>
      <c r="D76" s="56"/>
      <c r="E76" s="91">
        <f>IFERROR(VLOOKUP($B76,'[1]NUM8.2'!$H$3:$S$175,2,FALSE),0)</f>
        <v>0</v>
      </c>
      <c r="F76" s="91">
        <f>IFERROR(VLOOKUP($B76,'[1]NUM8.2'!$H$3:$S$175,3,FALSE),0)</f>
        <v>0</v>
      </c>
      <c r="G76" s="91">
        <f>IFERROR(VLOOKUP($B76,'[1]NUM8.2'!$H$3:$S$175,4,FALSE),0)</f>
        <v>2</v>
      </c>
      <c r="H76" s="91">
        <f>IFERROR(VLOOKUP($B76,'[1]NUM8.2'!$H$3:$S$175,5,FALSE),0)</f>
        <v>2</v>
      </c>
      <c r="I76" s="91">
        <f>IFERROR(VLOOKUP($B76,'[1]NUM8.2'!$H$3:$S$175,6,FALSE),0)</f>
        <v>3</v>
      </c>
      <c r="J76" s="91">
        <f>IFERROR(VLOOKUP($B76,'[1]NUM8.2'!$H$3:$S$175,7,FALSE),0)</f>
        <v>0</v>
      </c>
      <c r="K76" s="91">
        <f>IFERROR(VLOOKUP($B76,'[1]NUM8.2'!$H$3:$S$175,8,FALSE),0)</f>
        <v>7</v>
      </c>
      <c r="L76" s="91">
        <f>IFERROR(VLOOKUP($B76,'[1]NUM8.2'!$H$3:$S$175,9,FALSE),0)</f>
        <v>5</v>
      </c>
      <c r="M76" s="91">
        <f>IFERROR(VLOOKUP($B76,'[1]NUM8.2'!$H$3:$S$175,10,FALSE),0)</f>
        <v>2</v>
      </c>
      <c r="N76" s="91">
        <f>IFERROR(VLOOKUP($B76,'[1]NUM8.2'!$H$3:$S$175,11,FALSE),0)</f>
        <v>6</v>
      </c>
      <c r="O76" s="81"/>
      <c r="P76" s="81"/>
      <c r="Q76" s="5">
        <f>SUM(E76:P76)</f>
        <v>27</v>
      </c>
      <c r="R76" s="3"/>
      <c r="S76" s="13">
        <f>IFERROR(VLOOKUP($B76,'[2]DEN8.2'!$H$3:$J$159,2,FALSE),0)</f>
        <v>69</v>
      </c>
      <c r="T76" s="43">
        <f t="shared" si="85"/>
        <v>69</v>
      </c>
      <c r="U76" s="5">
        <f>IFERROR(VLOOKUP($B76,'[1]DEN8.2'!$H$3:$J$175,2,FALSE),0)</f>
        <v>59</v>
      </c>
      <c r="V76" s="54">
        <f>+U76+(AF76)-(AS76)</f>
        <v>61</v>
      </c>
      <c r="W76" s="54">
        <f t="shared" si="3"/>
        <v>61</v>
      </c>
      <c r="X76" s="117"/>
      <c r="Y76" s="4"/>
      <c r="Z76" s="91">
        <f>IFERROR(VLOOKUP($B76,'[1]ACT DEN8.2'!$H$3:$S$162,2,FALSE),0)</f>
        <v>0</v>
      </c>
      <c r="AA76" s="91">
        <f>IFERROR(VLOOKUP($B76,'[1]ACT DEN8.2'!$H$3:$S$162,3,FALSE),0)</f>
        <v>0</v>
      </c>
      <c r="AB76" s="91">
        <f>IFERROR(VLOOKUP($B76,'[1]ACT DEN8.2'!$H$3:$S$162,4,FALSE),0)</f>
        <v>0</v>
      </c>
      <c r="AC76" s="91">
        <f>IFERROR(VLOOKUP($B76,'[1]ACT DEN8.2'!$H$3:$S$162,5,FALSE),0)</f>
        <v>0</v>
      </c>
      <c r="AD76" s="91">
        <f>IFERROR(VLOOKUP($B76,'[1]ACT DEN8.2'!$H$3:$S$162,6,FALSE),0)</f>
        <v>0</v>
      </c>
      <c r="AE76" s="91">
        <f>IFERROR(VLOOKUP($B76,'[1]ACT DEN8.2'!$H$3:$S$162,7,FALSE),0)</f>
        <v>0</v>
      </c>
      <c r="AF76" s="91">
        <f>IFERROR(VLOOKUP($B76,'[1]ACT DEN8.2'!$H$3:$S$162,8,FALSE),0)</f>
        <v>2</v>
      </c>
      <c r="AG76" s="91">
        <f>IFERROR(VLOOKUP($B76,'[1]ACT DEN8.2'!$H$3:$S$162,9,FALSE),0)</f>
        <v>0</v>
      </c>
      <c r="AH76" s="91">
        <f>IFERROR(VLOOKUP($B76,'[1]ACT DEN8.2'!$H$3:$S$162,10,FALSE),0)</f>
        <v>0</v>
      </c>
      <c r="AI76" s="91">
        <f>IFERROR(VLOOKUP($B76,'[1]ACT DEN8.2'!$H$3:$S$162,11,FALSE),0)</f>
        <v>0</v>
      </c>
      <c r="AJ76" s="81"/>
      <c r="AK76" s="2"/>
      <c r="AL76" s="5">
        <f t="shared" si="4"/>
        <v>2</v>
      </c>
      <c r="AM76" s="91">
        <f>IFERROR(VLOOKUP($B76,'[1]ACT DEN8.2'!$AB$3:$AM$135,2,FALSE),0)</f>
        <v>0</v>
      </c>
      <c r="AN76" s="91">
        <f>IFERROR(VLOOKUP($B76,'[1]ACT DEN8.2'!$AB$3:$AM$135,3,FALSE),0)</f>
        <v>0</v>
      </c>
      <c r="AO76" s="91">
        <f>IFERROR(VLOOKUP($B76,'[1]ACT DEN8.2'!$AB$3:$AM$135,4,FALSE),0)</f>
        <v>0</v>
      </c>
      <c r="AP76" s="91">
        <f>IFERROR(VLOOKUP($B76,'[1]ACT DEN8.2'!$AB$3:$AM$135,5,FALSE),0)</f>
        <v>0</v>
      </c>
      <c r="AQ76" s="91">
        <f>IFERROR(VLOOKUP($B76,'[1]ACT DEN8.2'!$AB$3:$AM$135,6,FALSE),0)</f>
        <v>0</v>
      </c>
      <c r="AR76" s="91">
        <f>IFERROR(VLOOKUP($B76,'[1]ACT DEN8.2'!$AB$3:$AM$135,7,FALSE),0)</f>
        <v>0</v>
      </c>
      <c r="AS76" s="91">
        <f>IFERROR(VLOOKUP($B76,'[1]ACT DEN8.2'!$AB$3:$AM$135,8,FALSE),0)</f>
        <v>0</v>
      </c>
      <c r="AT76" s="91">
        <f>IFERROR(VLOOKUP($B76,'[1]ACT DEN8.2'!$AB$3:$AM$135,9,FALSE),0)</f>
        <v>0</v>
      </c>
      <c r="AU76" s="91">
        <f>IFERROR(VLOOKUP($B76,'[1]ACT DEN8.2'!$AB$3:$AM$135,10,FALSE),0)</f>
        <v>0</v>
      </c>
      <c r="AV76" s="91">
        <f>IFERROR(VLOOKUP($B76,'[1]ACT DEN8.2'!$AB$3:$AM$135,11,FALSE),0)</f>
        <v>0</v>
      </c>
      <c r="AW76" s="81"/>
      <c r="AX76" s="81"/>
      <c r="AY76" s="5">
        <f t="shared" si="5"/>
        <v>0</v>
      </c>
    </row>
    <row r="77" spans="1:51" s="58" customFormat="1" ht="15" thickBot="1" x14ac:dyDescent="0.25">
      <c r="A77" s="1" t="s">
        <v>105</v>
      </c>
      <c r="B77" s="165" t="s">
        <v>103</v>
      </c>
      <c r="C77" s="56"/>
      <c r="D77" s="56"/>
      <c r="E77" s="91">
        <f>IFERROR(VLOOKUP($B77,'[1]NUM8.2'!$H$3:$S$175,2,FALSE),0)</f>
        <v>0</v>
      </c>
      <c r="F77" s="91">
        <f>IFERROR(VLOOKUP($B77,'[1]NUM8.2'!$H$3:$S$175,3,FALSE),0)</f>
        <v>0</v>
      </c>
      <c r="G77" s="91">
        <f>IFERROR(VLOOKUP($B77,'[1]NUM8.2'!$H$3:$S$175,4,FALSE),0)</f>
        <v>1</v>
      </c>
      <c r="H77" s="91">
        <f>IFERROR(VLOOKUP($B77,'[1]NUM8.2'!$H$3:$S$175,5,FALSE),0)</f>
        <v>1</v>
      </c>
      <c r="I77" s="91">
        <f>IFERROR(VLOOKUP($B77,'[1]NUM8.2'!$H$3:$S$175,6,FALSE),0)</f>
        <v>0</v>
      </c>
      <c r="J77" s="91">
        <f>IFERROR(VLOOKUP($B77,'[1]NUM8.2'!$H$3:$S$175,7,FALSE),0)</f>
        <v>0</v>
      </c>
      <c r="K77" s="91">
        <f>IFERROR(VLOOKUP($B77,'[1]NUM8.2'!$H$3:$S$175,8,FALSE),0)</f>
        <v>3</v>
      </c>
      <c r="L77" s="91">
        <f>IFERROR(VLOOKUP($B77,'[1]NUM8.2'!$H$3:$S$175,9,FALSE),0)</f>
        <v>0</v>
      </c>
      <c r="M77" s="91">
        <f>IFERROR(VLOOKUP($B77,'[1]NUM8.2'!$H$3:$S$175,10,FALSE),0)</f>
        <v>0</v>
      </c>
      <c r="N77" s="91">
        <f>IFERROR(VLOOKUP($B77,'[1]NUM8.2'!$H$3:$S$175,11,FALSE),0)</f>
        <v>0</v>
      </c>
      <c r="O77" s="81"/>
      <c r="P77" s="81"/>
      <c r="Q77" s="5">
        <f>SUM(E77:P77)</f>
        <v>5</v>
      </c>
      <c r="R77" s="3"/>
      <c r="S77" s="13">
        <f>IFERROR(VLOOKUP($B77,'[2]DEN8.2'!$H$3:$J$159,2,FALSE),0)</f>
        <v>25</v>
      </c>
      <c r="T77" s="43">
        <f t="shared" si="85"/>
        <v>25</v>
      </c>
      <c r="U77" s="5">
        <f>IFERROR(VLOOKUP($B77,'[1]DEN8.2'!$H$3:$J$175,2,FALSE),0)</f>
        <v>21</v>
      </c>
      <c r="V77" s="54">
        <f>+U77+(AF77)-(AS77)</f>
        <v>21</v>
      </c>
      <c r="W77" s="54">
        <f t="shared" ref="W77:W78" si="86">+U77+(AF77+AG77+AH77+AI77)-(AS77+AT77+AU77+AV77)</f>
        <v>21</v>
      </c>
      <c r="X77" s="117"/>
      <c r="Y77" s="4"/>
      <c r="Z77" s="91">
        <f>IFERROR(VLOOKUP($B77,'[1]ACT DEN8.2'!$H$3:$S$162,2,FALSE),0)</f>
        <v>0</v>
      </c>
      <c r="AA77" s="91">
        <f>IFERROR(VLOOKUP($B77,'[1]ACT DEN8.2'!$H$3:$S$162,3,FALSE),0)</f>
        <v>0</v>
      </c>
      <c r="AB77" s="91">
        <f>IFERROR(VLOOKUP($B77,'[1]ACT DEN8.2'!$H$3:$S$162,4,FALSE),0)</f>
        <v>0</v>
      </c>
      <c r="AC77" s="91">
        <f>IFERROR(VLOOKUP($B77,'[1]ACT DEN8.2'!$H$3:$S$162,5,FALSE),0)</f>
        <v>0</v>
      </c>
      <c r="AD77" s="91">
        <f>IFERROR(VLOOKUP($B77,'[1]ACT DEN8.2'!$H$3:$S$162,6,FALSE),0)</f>
        <v>0</v>
      </c>
      <c r="AE77" s="91">
        <f>IFERROR(VLOOKUP($B77,'[1]ACT DEN8.2'!$H$3:$S$162,7,FALSE),0)</f>
        <v>0</v>
      </c>
      <c r="AF77" s="91">
        <f>IFERROR(VLOOKUP($B77,'[1]ACT DEN8.2'!$H$3:$S$162,8,FALSE),0)</f>
        <v>0</v>
      </c>
      <c r="AG77" s="91">
        <f>IFERROR(VLOOKUP($B77,'[1]ACT DEN8.2'!$H$3:$S$162,9,FALSE),0)</f>
        <v>0</v>
      </c>
      <c r="AH77" s="91">
        <f>IFERROR(VLOOKUP($B77,'[1]ACT DEN8.2'!$H$3:$S$162,10,FALSE),0)</f>
        <v>0</v>
      </c>
      <c r="AI77" s="91">
        <f>IFERROR(VLOOKUP($B77,'[1]ACT DEN8.2'!$H$3:$S$162,11,FALSE),0)</f>
        <v>0</v>
      </c>
      <c r="AJ77" s="81"/>
      <c r="AK77" s="2"/>
      <c r="AL77" s="5">
        <f t="shared" ref="AL77:AL142" si="87">SUM(Z77:AK77)</f>
        <v>0</v>
      </c>
      <c r="AM77" s="91">
        <f>IFERROR(VLOOKUP($B77,'[1]ACT DEN8.2'!$AB$3:$AM$135,2,FALSE),0)</f>
        <v>0</v>
      </c>
      <c r="AN77" s="91">
        <f>IFERROR(VLOOKUP($B77,'[1]ACT DEN8.2'!$AB$3:$AM$135,3,FALSE),0)</f>
        <v>0</v>
      </c>
      <c r="AO77" s="91">
        <f>IFERROR(VLOOKUP($B77,'[1]ACT DEN8.2'!$AB$3:$AM$135,4,FALSE),0)</f>
        <v>0</v>
      </c>
      <c r="AP77" s="91">
        <f>IFERROR(VLOOKUP($B77,'[1]ACT DEN8.2'!$AB$3:$AM$135,5,FALSE),0)</f>
        <v>0</v>
      </c>
      <c r="AQ77" s="91">
        <f>IFERROR(VLOOKUP($B77,'[1]ACT DEN8.2'!$AB$3:$AM$135,6,FALSE),0)</f>
        <v>0</v>
      </c>
      <c r="AR77" s="91">
        <f>IFERROR(VLOOKUP($B77,'[1]ACT DEN8.2'!$AB$3:$AM$135,7,FALSE),0)</f>
        <v>0</v>
      </c>
      <c r="AS77" s="91">
        <f>IFERROR(VLOOKUP($B77,'[1]ACT DEN8.2'!$AB$3:$AM$135,8,FALSE),0)</f>
        <v>0</v>
      </c>
      <c r="AT77" s="91">
        <f>IFERROR(VLOOKUP($B77,'[1]ACT DEN8.2'!$AB$3:$AM$135,9,FALSE),0)</f>
        <v>0</v>
      </c>
      <c r="AU77" s="91">
        <f>IFERROR(VLOOKUP($B77,'[1]ACT DEN8.2'!$AB$3:$AM$135,10,FALSE),0)</f>
        <v>0</v>
      </c>
      <c r="AV77" s="91">
        <f>IFERROR(VLOOKUP($B77,'[1]ACT DEN8.2'!$AB$3:$AM$135,11,FALSE),0)</f>
        <v>0</v>
      </c>
      <c r="AW77" s="81"/>
      <c r="AX77" s="81"/>
      <c r="AY77" s="5">
        <f t="shared" ref="AY77:AY142" si="88">SUM(AM77:AX77)</f>
        <v>0</v>
      </c>
    </row>
    <row r="78" spans="1:51" s="58" customFormat="1" ht="15" thickBot="1" x14ac:dyDescent="0.25">
      <c r="A78" s="1" t="s">
        <v>105</v>
      </c>
      <c r="B78" s="165" t="s">
        <v>104</v>
      </c>
      <c r="C78" s="56"/>
      <c r="D78" s="56"/>
      <c r="E78" s="91">
        <f>IFERROR(VLOOKUP($B78,'[1]NUM8.2'!$H$3:$S$175,2,FALSE),0)</f>
        <v>0</v>
      </c>
      <c r="F78" s="91">
        <f>IFERROR(VLOOKUP($B78,'[1]NUM8.2'!$H$3:$S$175,3,FALSE),0)</f>
        <v>0</v>
      </c>
      <c r="G78" s="91">
        <f>IFERROR(VLOOKUP($B78,'[1]NUM8.2'!$H$3:$S$175,4,FALSE),0)</f>
        <v>5</v>
      </c>
      <c r="H78" s="91">
        <f>IFERROR(VLOOKUP($B78,'[1]NUM8.2'!$H$3:$S$175,5,FALSE),0)</f>
        <v>2</v>
      </c>
      <c r="I78" s="91">
        <f>IFERROR(VLOOKUP($B78,'[1]NUM8.2'!$H$3:$S$175,6,FALSE),0)</f>
        <v>1</v>
      </c>
      <c r="J78" s="91">
        <f>IFERROR(VLOOKUP($B78,'[1]NUM8.2'!$H$3:$S$175,7,FALSE),0)</f>
        <v>0</v>
      </c>
      <c r="K78" s="91">
        <f>IFERROR(VLOOKUP($B78,'[1]NUM8.2'!$H$3:$S$175,8,FALSE),0)</f>
        <v>3</v>
      </c>
      <c r="L78" s="91">
        <f>IFERROR(VLOOKUP($B78,'[1]NUM8.2'!$H$3:$S$175,9,FALSE),0)</f>
        <v>0</v>
      </c>
      <c r="M78" s="91">
        <f>IFERROR(VLOOKUP($B78,'[1]NUM8.2'!$H$3:$S$175,10,FALSE),0)</f>
        <v>0</v>
      </c>
      <c r="N78" s="91">
        <f>IFERROR(VLOOKUP($B78,'[1]NUM8.2'!$H$3:$S$175,11,FALSE),0)</f>
        <v>7</v>
      </c>
      <c r="O78" s="81"/>
      <c r="P78" s="81"/>
      <c r="Q78" s="5">
        <f>SUM(E78:P78)</f>
        <v>18</v>
      </c>
      <c r="R78" s="3"/>
      <c r="S78" s="13">
        <f>IFERROR(VLOOKUP($B78,'[2]DEN8.2'!$H$3:$J$159,2,FALSE),0)</f>
        <v>26</v>
      </c>
      <c r="T78" s="43">
        <f t="shared" si="85"/>
        <v>26</v>
      </c>
      <c r="U78" s="5">
        <f>IFERROR(VLOOKUP($B78,'[1]DEN8.2'!$H$3:$J$175,2,FALSE),0)</f>
        <v>27</v>
      </c>
      <c r="V78" s="54">
        <f>+U78+(AF78)-(AS78)</f>
        <v>27</v>
      </c>
      <c r="W78" s="54">
        <f t="shared" si="86"/>
        <v>28</v>
      </c>
      <c r="X78" s="117"/>
      <c r="Y78" s="4"/>
      <c r="Z78" s="91">
        <f>IFERROR(VLOOKUP($B78,'[1]ACT DEN8.2'!$H$3:$S$162,2,FALSE),0)</f>
        <v>0</v>
      </c>
      <c r="AA78" s="91">
        <f>IFERROR(VLOOKUP($B78,'[1]ACT DEN8.2'!$H$3:$S$162,3,FALSE),0)</f>
        <v>0</v>
      </c>
      <c r="AB78" s="91">
        <f>IFERROR(VLOOKUP($B78,'[1]ACT DEN8.2'!$H$3:$S$162,4,FALSE),0)</f>
        <v>0</v>
      </c>
      <c r="AC78" s="91">
        <f>IFERROR(VLOOKUP($B78,'[1]ACT DEN8.2'!$H$3:$S$162,5,FALSE),0)</f>
        <v>0</v>
      </c>
      <c r="AD78" s="91">
        <f>IFERROR(VLOOKUP($B78,'[1]ACT DEN8.2'!$H$3:$S$162,6,FALSE),0)</f>
        <v>0</v>
      </c>
      <c r="AE78" s="91">
        <f>IFERROR(VLOOKUP($B78,'[1]ACT DEN8.2'!$H$3:$S$162,7,FALSE),0)</f>
        <v>0</v>
      </c>
      <c r="AF78" s="91">
        <f>IFERROR(VLOOKUP($B78,'[1]ACT DEN8.2'!$H$3:$S$162,8,FALSE),0)</f>
        <v>0</v>
      </c>
      <c r="AG78" s="91">
        <f>IFERROR(VLOOKUP($B78,'[1]ACT DEN8.2'!$H$3:$S$162,9,FALSE),0)</f>
        <v>0</v>
      </c>
      <c r="AH78" s="91">
        <f>IFERROR(VLOOKUP($B78,'[1]ACT DEN8.2'!$H$3:$S$162,10,FALSE),0)</f>
        <v>0</v>
      </c>
      <c r="AI78" s="91">
        <f>IFERROR(VLOOKUP($B78,'[1]ACT DEN8.2'!$H$3:$S$162,11,FALSE),0)</f>
        <v>1</v>
      </c>
      <c r="AJ78" s="81"/>
      <c r="AK78" s="2"/>
      <c r="AL78" s="5">
        <f t="shared" si="87"/>
        <v>1</v>
      </c>
      <c r="AM78" s="91">
        <f>IFERROR(VLOOKUP($B78,'[1]ACT DEN8.2'!$AB$3:$AM$135,2,FALSE),0)</f>
        <v>0</v>
      </c>
      <c r="AN78" s="91">
        <f>IFERROR(VLOOKUP($B78,'[1]ACT DEN8.2'!$AB$3:$AM$135,3,FALSE),0)</f>
        <v>0</v>
      </c>
      <c r="AO78" s="91">
        <f>IFERROR(VLOOKUP($B78,'[1]ACT DEN8.2'!$AB$3:$AM$135,4,FALSE),0)</f>
        <v>0</v>
      </c>
      <c r="AP78" s="91">
        <f>IFERROR(VLOOKUP($B78,'[1]ACT DEN8.2'!$AB$3:$AM$135,5,FALSE),0)</f>
        <v>0</v>
      </c>
      <c r="AQ78" s="91">
        <f>IFERROR(VLOOKUP($B78,'[1]ACT DEN8.2'!$AB$3:$AM$135,6,FALSE),0)</f>
        <v>0</v>
      </c>
      <c r="AR78" s="91">
        <f>IFERROR(VLOOKUP($B78,'[1]ACT DEN8.2'!$AB$3:$AM$135,7,FALSE),0)</f>
        <v>0</v>
      </c>
      <c r="AS78" s="91">
        <f>IFERROR(VLOOKUP($B78,'[1]ACT DEN8.2'!$AB$3:$AM$135,8,FALSE),0)</f>
        <v>0</v>
      </c>
      <c r="AT78" s="91">
        <f>IFERROR(VLOOKUP($B78,'[1]ACT DEN8.2'!$AB$3:$AM$135,9,FALSE),0)</f>
        <v>0</v>
      </c>
      <c r="AU78" s="91">
        <f>IFERROR(VLOOKUP($B78,'[1]ACT DEN8.2'!$AB$3:$AM$135,10,FALSE),0)</f>
        <v>0</v>
      </c>
      <c r="AV78" s="91">
        <f>IFERROR(VLOOKUP($B78,'[1]ACT DEN8.2'!$AB$3:$AM$135,11,FALSE),0)</f>
        <v>0</v>
      </c>
      <c r="AW78" s="81"/>
      <c r="AX78" s="81"/>
      <c r="AY78" s="5">
        <f t="shared" si="88"/>
        <v>0</v>
      </c>
    </row>
    <row r="79" spans="1:51" s="58" customFormat="1" ht="15" thickBot="1" x14ac:dyDescent="0.25">
      <c r="A79" s="333" t="s">
        <v>178</v>
      </c>
      <c r="B79" s="334"/>
      <c r="C79" s="250">
        <f>+D79/Metas!M90</f>
        <v>1.0789473684210527</v>
      </c>
      <c r="D79" s="15">
        <f>+Q79/R79</f>
        <v>0.26451612903225807</v>
      </c>
      <c r="E79" s="10">
        <f>SUM(E74:E78)</f>
        <v>4</v>
      </c>
      <c r="F79" s="10">
        <f t="shared" ref="F79:P79" si="89">SUM(F74:F78)</f>
        <v>4</v>
      </c>
      <c r="G79" s="10">
        <f t="shared" si="89"/>
        <v>8</v>
      </c>
      <c r="H79" s="10">
        <f t="shared" si="89"/>
        <v>13</v>
      </c>
      <c r="I79" s="10">
        <f t="shared" ref="I79:J79" si="90">SUM(I74:I78)</f>
        <v>19</v>
      </c>
      <c r="J79" s="10">
        <f t="shared" si="90"/>
        <v>14</v>
      </c>
      <c r="K79" s="10">
        <f t="shared" ref="K79:L79" si="91">SUM(K74:K78)</f>
        <v>26</v>
      </c>
      <c r="L79" s="10">
        <f t="shared" si="91"/>
        <v>13</v>
      </c>
      <c r="M79" s="10">
        <f t="shared" ref="M79:N79" si="92">SUM(M74:M78)</f>
        <v>3</v>
      </c>
      <c r="N79" s="10">
        <f t="shared" si="92"/>
        <v>19</v>
      </c>
      <c r="O79" s="10">
        <f t="shared" si="89"/>
        <v>0</v>
      </c>
      <c r="P79" s="118">
        <f t="shared" si="89"/>
        <v>0</v>
      </c>
      <c r="Q79" s="10">
        <f>SUM(Q74:Q78)</f>
        <v>123</v>
      </c>
      <c r="R79" s="11">
        <f>+Y79-W79</f>
        <v>465</v>
      </c>
      <c r="S79" s="10">
        <f t="shared" ref="S79:X79" si="93">SUM(S74:S78)</f>
        <v>308</v>
      </c>
      <c r="T79" s="10">
        <f t="shared" si="93"/>
        <v>313</v>
      </c>
      <c r="U79" s="10">
        <f t="shared" si="93"/>
        <v>267</v>
      </c>
      <c r="V79" s="9">
        <f t="shared" si="93"/>
        <v>273</v>
      </c>
      <c r="W79" s="9">
        <f t="shared" si="93"/>
        <v>277</v>
      </c>
      <c r="X79" s="40">
        <f t="shared" si="93"/>
        <v>0</v>
      </c>
      <c r="Y79" s="12">
        <v>742</v>
      </c>
      <c r="Z79" s="9">
        <f>SUM(Z74:Z78)</f>
        <v>0</v>
      </c>
      <c r="AA79" s="9">
        <f t="shared" ref="AA79:AK79" si="94">SUM(AA74:AA78)</f>
        <v>1</v>
      </c>
      <c r="AB79" s="9">
        <f t="shared" si="94"/>
        <v>4</v>
      </c>
      <c r="AC79" s="9">
        <f t="shared" si="94"/>
        <v>0</v>
      </c>
      <c r="AD79" s="9">
        <f t="shared" ref="AD79" si="95">SUM(AD74:AD78)</f>
        <v>0</v>
      </c>
      <c r="AE79" s="9">
        <f t="shared" si="94"/>
        <v>0</v>
      </c>
      <c r="AF79" s="9">
        <f t="shared" si="94"/>
        <v>6</v>
      </c>
      <c r="AG79" s="9">
        <f t="shared" ref="AG79:AH79" si="96">SUM(AG74:AG78)</f>
        <v>1</v>
      </c>
      <c r="AH79" s="9">
        <f t="shared" si="96"/>
        <v>1</v>
      </c>
      <c r="AI79" s="9">
        <f t="shared" ref="AI79" si="97">SUM(AI74:AI78)</f>
        <v>2</v>
      </c>
      <c r="AJ79" s="9">
        <f t="shared" si="94"/>
        <v>0</v>
      </c>
      <c r="AK79" s="9">
        <f t="shared" si="94"/>
        <v>0</v>
      </c>
      <c r="AL79" s="9">
        <f t="shared" si="87"/>
        <v>15</v>
      </c>
      <c r="AM79" s="9">
        <f t="shared" ref="AM79:AX79" si="98">SUM(AM74:AM78)</f>
        <v>0</v>
      </c>
      <c r="AN79" s="9">
        <f t="shared" si="98"/>
        <v>0</v>
      </c>
      <c r="AO79" s="9">
        <f t="shared" si="98"/>
        <v>0</v>
      </c>
      <c r="AP79" s="9">
        <f t="shared" si="98"/>
        <v>0</v>
      </c>
      <c r="AQ79" s="9">
        <f t="shared" ref="AQ79" si="99">SUM(AQ74:AQ78)</f>
        <v>0</v>
      </c>
      <c r="AR79" s="9">
        <f t="shared" si="98"/>
        <v>0</v>
      </c>
      <c r="AS79" s="9">
        <f t="shared" si="98"/>
        <v>0</v>
      </c>
      <c r="AT79" s="9">
        <f t="shared" ref="AT79:AU79" si="100">SUM(AT74:AT78)</f>
        <v>0</v>
      </c>
      <c r="AU79" s="9">
        <f t="shared" si="100"/>
        <v>0</v>
      </c>
      <c r="AV79" s="9">
        <f t="shared" ref="AV79" si="101">SUM(AV74:AV78)</f>
        <v>0</v>
      </c>
      <c r="AW79" s="9">
        <f t="shared" si="98"/>
        <v>0</v>
      </c>
      <c r="AX79" s="9">
        <f t="shared" si="98"/>
        <v>0</v>
      </c>
      <c r="AY79" s="9">
        <f t="shared" si="88"/>
        <v>0</v>
      </c>
    </row>
    <row r="80" spans="1:51" s="58" customFormat="1" ht="15" thickBot="1" x14ac:dyDescent="0.25">
      <c r="A80" s="1" t="s">
        <v>116</v>
      </c>
      <c r="B80" s="165" t="s">
        <v>106</v>
      </c>
      <c r="C80" s="56"/>
      <c r="D80" s="56"/>
      <c r="E80" s="91">
        <f>IFERROR(VLOOKUP($B80,'[1]NUM8.2'!$H$3:$S$175,2,FALSE),0)</f>
        <v>21</v>
      </c>
      <c r="F80" s="91">
        <f>IFERROR(VLOOKUP($B80,'[1]NUM8.2'!$H$3:$S$175,3,FALSE),0)</f>
        <v>26</v>
      </c>
      <c r="G80" s="91">
        <f>IFERROR(VLOOKUP($B80,'[1]NUM8.2'!$H$3:$S$175,4,FALSE),0)</f>
        <v>18</v>
      </c>
      <c r="H80" s="91">
        <f>IFERROR(VLOOKUP($B80,'[1]NUM8.2'!$H$3:$S$175,5,FALSE),0)</f>
        <v>22</v>
      </c>
      <c r="I80" s="91">
        <f>IFERROR(VLOOKUP($B80,'[1]NUM8.2'!$H$3:$S$175,6,FALSE),0)</f>
        <v>22</v>
      </c>
      <c r="J80" s="91">
        <f>IFERROR(VLOOKUP($B80,'[1]NUM8.2'!$H$3:$S$175,7,FALSE),0)</f>
        <v>11</v>
      </c>
      <c r="K80" s="91">
        <f>IFERROR(VLOOKUP($B80,'[1]NUM8.2'!$H$3:$S$175,8,FALSE),0)</f>
        <v>31</v>
      </c>
      <c r="L80" s="91">
        <f>IFERROR(VLOOKUP($B80,'[1]NUM8.2'!$H$3:$S$175,9,FALSE),0)</f>
        <v>17</v>
      </c>
      <c r="M80" s="91">
        <f>IFERROR(VLOOKUP($B80,'[1]NUM8.2'!$H$3:$S$175,10,FALSE),0)</f>
        <v>39</v>
      </c>
      <c r="N80" s="91">
        <f>IFERROR(VLOOKUP($B80,'[1]NUM8.2'!$H$3:$S$175,11,FALSE),0)</f>
        <v>40</v>
      </c>
      <c r="O80" s="81"/>
      <c r="P80" s="81"/>
      <c r="Q80" s="5">
        <f t="shared" ref="Q80:Q89" si="102">SUM(E80:P80)</f>
        <v>247</v>
      </c>
      <c r="R80" s="3"/>
      <c r="S80" s="13">
        <f>IFERROR(VLOOKUP($B80,'[2]DEN8.2'!$H$3:$J$159,2,FALSE),0)</f>
        <v>327</v>
      </c>
      <c r="T80" s="43">
        <f t="shared" ref="T80:T89" si="103">+S80+(Z80+AA80+AB80+AC80)-(AM80+AN80+AO80+AP80)</f>
        <v>333</v>
      </c>
      <c r="U80" s="5">
        <f>IFERROR(VLOOKUP($B80,'[1]DEN8.2'!$H$3:$J$175,2,FALSE),0)</f>
        <v>322</v>
      </c>
      <c r="V80" s="54">
        <f t="shared" ref="V80:V89" si="104">+U80+(AF80)-(AS80)</f>
        <v>324</v>
      </c>
      <c r="W80" s="54">
        <f t="shared" ref="W80:W89" si="105">+U80+(AF80+AG80+AH80+AI80)-(AS80+AT80+AU80+AV80)</f>
        <v>336</v>
      </c>
      <c r="X80" s="117"/>
      <c r="Y80" s="4"/>
      <c r="Z80" s="91">
        <f>IFERROR(VLOOKUP($B80,'[1]ACT DEN8.2'!$H$3:$S$162,2,FALSE),0)</f>
        <v>3</v>
      </c>
      <c r="AA80" s="91">
        <f>IFERROR(VLOOKUP($B80,'[1]ACT DEN8.2'!$H$3:$S$162,3,FALSE),0)</f>
        <v>1</v>
      </c>
      <c r="AB80" s="91">
        <f>IFERROR(VLOOKUP($B80,'[1]ACT DEN8.2'!$H$3:$S$162,4,FALSE),0)</f>
        <v>1</v>
      </c>
      <c r="AC80" s="91">
        <f>IFERROR(VLOOKUP($B80,'[1]ACT DEN8.2'!$H$3:$S$162,5,FALSE),0)</f>
        <v>2</v>
      </c>
      <c r="AD80" s="91">
        <f>IFERROR(VLOOKUP($B80,'[1]ACT DEN8.2'!$H$3:$S$162,6,FALSE),0)</f>
        <v>1</v>
      </c>
      <c r="AE80" s="91">
        <f>IFERROR(VLOOKUP($B80,'[1]ACT DEN8.2'!$H$3:$S$162,7,FALSE),0)</f>
        <v>4</v>
      </c>
      <c r="AF80" s="91">
        <f>IFERROR(VLOOKUP($B80,'[1]ACT DEN8.2'!$H$3:$S$162,8,FALSE),0)</f>
        <v>2</v>
      </c>
      <c r="AG80" s="91">
        <f>IFERROR(VLOOKUP($B80,'[1]ACT DEN8.2'!$H$3:$S$162,9,FALSE),0)</f>
        <v>4</v>
      </c>
      <c r="AH80" s="91">
        <f>IFERROR(VLOOKUP($B80,'[1]ACT DEN8.2'!$H$3:$S$162,10,FALSE),0)</f>
        <v>4</v>
      </c>
      <c r="AI80" s="91">
        <f>IFERROR(VLOOKUP($B80,'[1]ACT DEN8.2'!$H$3:$S$162,11,FALSE),0)</f>
        <v>4</v>
      </c>
      <c r="AJ80" s="81"/>
      <c r="AK80" s="2"/>
      <c r="AL80" s="5">
        <f t="shared" si="87"/>
        <v>26</v>
      </c>
      <c r="AM80" s="91">
        <f>IFERROR(VLOOKUP($B80,'[1]ACT DEN8.2'!$AB$3:$AM$135,2,FALSE),0)</f>
        <v>0</v>
      </c>
      <c r="AN80" s="91">
        <f>IFERROR(VLOOKUP($B80,'[1]ACT DEN8.2'!$AB$3:$AM$135,3,FALSE),0)</f>
        <v>0</v>
      </c>
      <c r="AO80" s="91">
        <f>IFERROR(VLOOKUP($B80,'[1]ACT DEN8.2'!$AB$3:$AM$135,4,FALSE),0)</f>
        <v>1</v>
      </c>
      <c r="AP80" s="91">
        <f>IFERROR(VLOOKUP($B80,'[1]ACT DEN8.2'!$AB$3:$AM$135,5,FALSE),0)</f>
        <v>0</v>
      </c>
      <c r="AQ80" s="91">
        <f>IFERROR(VLOOKUP($B80,'[1]ACT DEN8.2'!$AB$3:$AM$135,6,FALSE),0)</f>
        <v>0</v>
      </c>
      <c r="AR80" s="91">
        <f>IFERROR(VLOOKUP($B80,'[1]ACT DEN8.2'!$AB$3:$AM$135,7,FALSE),0)</f>
        <v>1</v>
      </c>
      <c r="AS80" s="91">
        <f>IFERROR(VLOOKUP($B80,'[1]ACT DEN8.2'!$AB$3:$AM$135,8,FALSE),0)</f>
        <v>0</v>
      </c>
      <c r="AT80" s="91">
        <f>IFERROR(VLOOKUP($B80,'[1]ACT DEN8.2'!$AB$3:$AM$135,9,FALSE),0)</f>
        <v>0</v>
      </c>
      <c r="AU80" s="91">
        <f>IFERROR(VLOOKUP($B80,'[1]ACT DEN8.2'!$AB$3:$AM$135,10,FALSE),0)</f>
        <v>0</v>
      </c>
      <c r="AV80" s="91">
        <f>IFERROR(VLOOKUP($B80,'[1]ACT DEN8.2'!$AB$3:$AM$135,11,FALSE),0)</f>
        <v>0</v>
      </c>
      <c r="AW80" s="81"/>
      <c r="AX80" s="81"/>
      <c r="AY80" s="5">
        <f t="shared" si="88"/>
        <v>2</v>
      </c>
    </row>
    <row r="81" spans="1:51" s="58" customFormat="1" ht="15" thickBot="1" x14ac:dyDescent="0.25">
      <c r="A81" s="1" t="s">
        <v>116</v>
      </c>
      <c r="B81" s="165" t="s">
        <v>107</v>
      </c>
      <c r="C81" s="56"/>
      <c r="D81" s="56"/>
      <c r="E81" s="91">
        <f>IFERROR(VLOOKUP($B81,'[1]NUM8.2'!$H$3:$S$175,2,FALSE),0)</f>
        <v>4</v>
      </c>
      <c r="F81" s="91">
        <f>IFERROR(VLOOKUP($B81,'[1]NUM8.2'!$H$3:$S$175,3,FALSE),0)</f>
        <v>7</v>
      </c>
      <c r="G81" s="91">
        <f>IFERROR(VLOOKUP($B81,'[1]NUM8.2'!$H$3:$S$175,4,FALSE),0)</f>
        <v>6</v>
      </c>
      <c r="H81" s="91">
        <f>IFERROR(VLOOKUP($B81,'[1]NUM8.2'!$H$3:$S$175,5,FALSE),0)</f>
        <v>5</v>
      </c>
      <c r="I81" s="91">
        <f>IFERROR(VLOOKUP($B81,'[1]NUM8.2'!$H$3:$S$175,6,FALSE),0)</f>
        <v>3</v>
      </c>
      <c r="J81" s="91">
        <f>IFERROR(VLOOKUP($B81,'[1]NUM8.2'!$H$3:$S$175,7,FALSE),0)</f>
        <v>3</v>
      </c>
      <c r="K81" s="91">
        <f>IFERROR(VLOOKUP($B81,'[1]NUM8.2'!$H$3:$S$175,8,FALSE),0)</f>
        <v>5</v>
      </c>
      <c r="L81" s="91">
        <f>IFERROR(VLOOKUP($B81,'[1]NUM8.2'!$H$3:$S$175,9,FALSE),0)</f>
        <v>6</v>
      </c>
      <c r="M81" s="91">
        <f>IFERROR(VLOOKUP($B81,'[1]NUM8.2'!$H$3:$S$175,10,FALSE),0)</f>
        <v>6</v>
      </c>
      <c r="N81" s="91">
        <f>IFERROR(VLOOKUP($B81,'[1]NUM8.2'!$H$3:$S$175,11,FALSE),0)</f>
        <v>5</v>
      </c>
      <c r="O81" s="81"/>
      <c r="P81" s="81"/>
      <c r="Q81" s="5">
        <f t="shared" si="102"/>
        <v>50</v>
      </c>
      <c r="R81" s="3"/>
      <c r="S81" s="13">
        <f>IFERROR(VLOOKUP($B81,'[2]DEN8.2'!$H$3:$J$159,2,FALSE),0)</f>
        <v>43</v>
      </c>
      <c r="T81" s="43">
        <f t="shared" si="103"/>
        <v>45</v>
      </c>
      <c r="U81" s="5">
        <f>IFERROR(VLOOKUP($B81,'[1]DEN8.2'!$H$3:$J$175,2,FALSE),0)</f>
        <v>45</v>
      </c>
      <c r="V81" s="54">
        <f t="shared" si="104"/>
        <v>46</v>
      </c>
      <c r="W81" s="54">
        <f t="shared" si="105"/>
        <v>47</v>
      </c>
      <c r="X81" s="117"/>
      <c r="Y81" s="4"/>
      <c r="Z81" s="91">
        <f>IFERROR(VLOOKUP($B81,'[1]ACT DEN8.2'!$H$3:$S$162,2,FALSE),0)</f>
        <v>0</v>
      </c>
      <c r="AA81" s="91">
        <f>IFERROR(VLOOKUP($B81,'[1]ACT DEN8.2'!$H$3:$S$162,3,FALSE),0)</f>
        <v>0</v>
      </c>
      <c r="AB81" s="91">
        <f>IFERROR(VLOOKUP($B81,'[1]ACT DEN8.2'!$H$3:$S$162,4,FALSE),0)</f>
        <v>0</v>
      </c>
      <c r="AC81" s="91">
        <f>IFERROR(VLOOKUP($B81,'[1]ACT DEN8.2'!$H$3:$S$162,5,FALSE),0)</f>
        <v>2</v>
      </c>
      <c r="AD81" s="91">
        <f>IFERROR(VLOOKUP($B81,'[1]ACT DEN8.2'!$H$3:$S$162,6,FALSE),0)</f>
        <v>1</v>
      </c>
      <c r="AE81" s="91">
        <f>IFERROR(VLOOKUP($B81,'[1]ACT DEN8.2'!$H$3:$S$162,7,FALSE),0)</f>
        <v>2</v>
      </c>
      <c r="AF81" s="91">
        <f>IFERROR(VLOOKUP($B81,'[1]ACT DEN8.2'!$H$3:$S$162,8,FALSE),0)</f>
        <v>1</v>
      </c>
      <c r="AG81" s="91">
        <f>IFERROR(VLOOKUP($B81,'[1]ACT DEN8.2'!$H$3:$S$162,9,FALSE),0)</f>
        <v>1</v>
      </c>
      <c r="AH81" s="91">
        <f>IFERROR(VLOOKUP($B81,'[1]ACT DEN8.2'!$H$3:$S$162,10,FALSE),0)</f>
        <v>0</v>
      </c>
      <c r="AI81" s="91">
        <f>IFERROR(VLOOKUP($B81,'[1]ACT DEN8.2'!$H$3:$S$162,11,FALSE),0)</f>
        <v>0</v>
      </c>
      <c r="AJ81" s="81"/>
      <c r="AK81" s="2"/>
      <c r="AL81" s="5">
        <f t="shared" si="87"/>
        <v>7</v>
      </c>
      <c r="AM81" s="91">
        <f>IFERROR(VLOOKUP($B81,'[1]ACT DEN8.2'!$AB$3:$AM$135,2,FALSE),0)</f>
        <v>0</v>
      </c>
      <c r="AN81" s="91">
        <f>IFERROR(VLOOKUP($B81,'[1]ACT DEN8.2'!$AB$3:$AM$135,3,FALSE),0)</f>
        <v>0</v>
      </c>
      <c r="AO81" s="91">
        <f>IFERROR(VLOOKUP($B81,'[1]ACT DEN8.2'!$AB$3:$AM$135,4,FALSE),0)</f>
        <v>0</v>
      </c>
      <c r="AP81" s="91">
        <f>IFERROR(VLOOKUP($B81,'[1]ACT DEN8.2'!$AB$3:$AM$135,5,FALSE),0)</f>
        <v>0</v>
      </c>
      <c r="AQ81" s="91">
        <f>IFERROR(VLOOKUP($B81,'[1]ACT DEN8.2'!$AB$3:$AM$135,6,FALSE),0)</f>
        <v>0</v>
      </c>
      <c r="AR81" s="91">
        <f>IFERROR(VLOOKUP($B81,'[1]ACT DEN8.2'!$AB$3:$AM$135,7,FALSE),0)</f>
        <v>0</v>
      </c>
      <c r="AS81" s="91">
        <f>IFERROR(VLOOKUP($B81,'[1]ACT DEN8.2'!$AB$3:$AM$135,8,FALSE),0)</f>
        <v>0</v>
      </c>
      <c r="AT81" s="91">
        <f>IFERROR(VLOOKUP($B81,'[1]ACT DEN8.2'!$AB$3:$AM$135,9,FALSE),0)</f>
        <v>0</v>
      </c>
      <c r="AU81" s="91">
        <f>IFERROR(VLOOKUP($B81,'[1]ACT DEN8.2'!$AB$3:$AM$135,10,FALSE),0)</f>
        <v>0</v>
      </c>
      <c r="AV81" s="91">
        <f>IFERROR(VLOOKUP($B81,'[1]ACT DEN8.2'!$AB$3:$AM$135,11,FALSE),0)</f>
        <v>0</v>
      </c>
      <c r="AW81" s="81"/>
      <c r="AX81" s="81"/>
      <c r="AY81" s="5">
        <f t="shared" si="88"/>
        <v>0</v>
      </c>
    </row>
    <row r="82" spans="1:51" s="58" customFormat="1" ht="15" thickBot="1" x14ac:dyDescent="0.25">
      <c r="A82" s="1" t="s">
        <v>116</v>
      </c>
      <c r="B82" s="165" t="s">
        <v>108</v>
      </c>
      <c r="C82" s="56"/>
      <c r="D82" s="56"/>
      <c r="E82" s="91">
        <f>IFERROR(VLOOKUP($B82,'[1]NUM8.2'!$H$3:$S$175,2,FALSE),0)</f>
        <v>0</v>
      </c>
      <c r="F82" s="91">
        <f>IFERROR(VLOOKUP($B82,'[1]NUM8.2'!$H$3:$S$175,3,FALSE),0)</f>
        <v>0</v>
      </c>
      <c r="G82" s="91">
        <f>IFERROR(VLOOKUP($B82,'[1]NUM8.2'!$H$3:$S$175,4,FALSE),0)</f>
        <v>1</v>
      </c>
      <c r="H82" s="91">
        <f>IFERROR(VLOOKUP($B82,'[1]NUM8.2'!$H$3:$S$175,5,FALSE),0)</f>
        <v>2</v>
      </c>
      <c r="I82" s="91">
        <f>IFERROR(VLOOKUP($B82,'[1]NUM8.2'!$H$3:$S$175,6,FALSE),0)</f>
        <v>0</v>
      </c>
      <c r="J82" s="91">
        <f>IFERROR(VLOOKUP($B82,'[1]NUM8.2'!$H$3:$S$175,7,FALSE),0)</f>
        <v>2</v>
      </c>
      <c r="K82" s="91">
        <f>IFERROR(VLOOKUP($B82,'[1]NUM8.2'!$H$3:$S$175,8,FALSE),0)</f>
        <v>0</v>
      </c>
      <c r="L82" s="91">
        <f>IFERROR(VLOOKUP($B82,'[1]NUM8.2'!$H$3:$S$175,9,FALSE),0)</f>
        <v>0</v>
      </c>
      <c r="M82" s="91">
        <f>IFERROR(VLOOKUP($B82,'[1]NUM8.2'!$H$3:$S$175,10,FALSE),0)</f>
        <v>0</v>
      </c>
      <c r="N82" s="91">
        <f>IFERROR(VLOOKUP($B82,'[1]NUM8.2'!$H$3:$S$175,11,FALSE),0)</f>
        <v>0</v>
      </c>
      <c r="O82" s="81"/>
      <c r="P82" s="81"/>
      <c r="Q82" s="5">
        <f t="shared" si="102"/>
        <v>5</v>
      </c>
      <c r="R82" s="3"/>
      <c r="S82" s="13">
        <f>IFERROR(VLOOKUP($B82,'[2]DEN8.2'!$H$3:$J$159,2,FALSE),0)</f>
        <v>18</v>
      </c>
      <c r="T82" s="43">
        <f t="shared" si="103"/>
        <v>18</v>
      </c>
      <c r="U82" s="5">
        <f>IFERROR(VLOOKUP($B82,'[1]DEN8.2'!$H$3:$J$175,2,FALSE),0)</f>
        <v>17</v>
      </c>
      <c r="V82" s="54">
        <f t="shared" si="104"/>
        <v>17</v>
      </c>
      <c r="W82" s="54">
        <f t="shared" si="105"/>
        <v>17</v>
      </c>
      <c r="X82" s="117"/>
      <c r="Y82" s="4"/>
      <c r="Z82" s="91">
        <f>IFERROR(VLOOKUP($B82,'[1]ACT DEN8.2'!$H$3:$S$162,2,FALSE),0)</f>
        <v>0</v>
      </c>
      <c r="AA82" s="91">
        <f>IFERROR(VLOOKUP($B82,'[1]ACT DEN8.2'!$H$3:$S$162,3,FALSE),0)</f>
        <v>0</v>
      </c>
      <c r="AB82" s="91">
        <f>IFERROR(VLOOKUP($B82,'[1]ACT DEN8.2'!$H$3:$S$162,4,FALSE),0)</f>
        <v>0</v>
      </c>
      <c r="AC82" s="91">
        <f>IFERROR(VLOOKUP($B82,'[1]ACT DEN8.2'!$H$3:$S$162,5,FALSE),0)</f>
        <v>0</v>
      </c>
      <c r="AD82" s="91">
        <f>IFERROR(VLOOKUP($B82,'[1]ACT DEN8.2'!$H$3:$S$162,6,FALSE),0)</f>
        <v>0</v>
      </c>
      <c r="AE82" s="91">
        <f>IFERROR(VLOOKUP($B82,'[1]ACT DEN8.2'!$H$3:$S$162,7,FALSE),0)</f>
        <v>0</v>
      </c>
      <c r="AF82" s="91">
        <f>IFERROR(VLOOKUP($B82,'[1]ACT DEN8.2'!$H$3:$S$162,8,FALSE),0)</f>
        <v>0</v>
      </c>
      <c r="AG82" s="91">
        <f>IFERROR(VLOOKUP($B82,'[1]ACT DEN8.2'!$H$3:$S$162,9,FALSE),0)</f>
        <v>0</v>
      </c>
      <c r="AH82" s="91">
        <f>IFERROR(VLOOKUP($B82,'[1]ACT DEN8.2'!$H$3:$S$162,10,FALSE),0)</f>
        <v>0</v>
      </c>
      <c r="AI82" s="91">
        <f>IFERROR(VLOOKUP($B82,'[1]ACT DEN8.2'!$H$3:$S$162,11,FALSE),0)</f>
        <v>0</v>
      </c>
      <c r="AJ82" s="81"/>
      <c r="AK82" s="2"/>
      <c r="AL82" s="5">
        <f t="shared" si="87"/>
        <v>0</v>
      </c>
      <c r="AM82" s="91">
        <f>IFERROR(VLOOKUP($B82,'[1]ACT DEN8.2'!$AB$3:$AM$135,2,FALSE),0)</f>
        <v>0</v>
      </c>
      <c r="AN82" s="91">
        <f>IFERROR(VLOOKUP($B82,'[1]ACT DEN8.2'!$AB$3:$AM$135,3,FALSE),0)</f>
        <v>0</v>
      </c>
      <c r="AO82" s="91">
        <f>IFERROR(VLOOKUP($B82,'[1]ACT DEN8.2'!$AB$3:$AM$135,4,FALSE),0)</f>
        <v>0</v>
      </c>
      <c r="AP82" s="91">
        <f>IFERROR(VLOOKUP($B82,'[1]ACT DEN8.2'!$AB$3:$AM$135,5,FALSE),0)</f>
        <v>0</v>
      </c>
      <c r="AQ82" s="91">
        <f>IFERROR(VLOOKUP($B82,'[1]ACT DEN8.2'!$AB$3:$AM$135,6,FALSE),0)</f>
        <v>0</v>
      </c>
      <c r="AR82" s="91">
        <f>IFERROR(VLOOKUP($B82,'[1]ACT DEN8.2'!$AB$3:$AM$135,7,FALSE),0)</f>
        <v>0</v>
      </c>
      <c r="AS82" s="91">
        <f>IFERROR(VLOOKUP($B82,'[1]ACT DEN8.2'!$AB$3:$AM$135,8,FALSE),0)</f>
        <v>0</v>
      </c>
      <c r="AT82" s="91">
        <f>IFERROR(VLOOKUP($B82,'[1]ACT DEN8.2'!$AB$3:$AM$135,9,FALSE),0)</f>
        <v>0</v>
      </c>
      <c r="AU82" s="91">
        <f>IFERROR(VLOOKUP($B82,'[1]ACT DEN8.2'!$AB$3:$AM$135,10,FALSE),0)</f>
        <v>0</v>
      </c>
      <c r="AV82" s="91">
        <f>IFERROR(VLOOKUP($B82,'[1]ACT DEN8.2'!$AB$3:$AM$135,11,FALSE),0)</f>
        <v>0</v>
      </c>
      <c r="AW82" s="81"/>
      <c r="AX82" s="81"/>
      <c r="AY82" s="5">
        <f t="shared" si="88"/>
        <v>0</v>
      </c>
    </row>
    <row r="83" spans="1:51" s="58" customFormat="1" ht="15" thickBot="1" x14ac:dyDescent="0.25">
      <c r="A83" s="1" t="s">
        <v>116</v>
      </c>
      <c r="B83" s="165" t="s">
        <v>109</v>
      </c>
      <c r="C83" s="56"/>
      <c r="D83" s="56"/>
      <c r="E83" s="91">
        <f>IFERROR(VLOOKUP($B83,'[1]NUM8.2'!$H$3:$S$175,2,FALSE),0)</f>
        <v>1</v>
      </c>
      <c r="F83" s="91">
        <f>IFERROR(VLOOKUP($B83,'[1]NUM8.2'!$H$3:$S$175,3,FALSE),0)</f>
        <v>2</v>
      </c>
      <c r="G83" s="91">
        <f>IFERROR(VLOOKUP($B83,'[1]NUM8.2'!$H$3:$S$175,4,FALSE),0)</f>
        <v>0</v>
      </c>
      <c r="H83" s="91">
        <f>IFERROR(VLOOKUP($B83,'[1]NUM8.2'!$H$3:$S$175,5,FALSE),0)</f>
        <v>2</v>
      </c>
      <c r="I83" s="91">
        <f>IFERROR(VLOOKUP($B83,'[1]NUM8.2'!$H$3:$S$175,6,FALSE),0)</f>
        <v>3</v>
      </c>
      <c r="J83" s="91">
        <f>IFERROR(VLOOKUP($B83,'[1]NUM8.2'!$H$3:$S$175,7,FALSE),0)</f>
        <v>2</v>
      </c>
      <c r="K83" s="91">
        <f>IFERROR(VLOOKUP($B83,'[1]NUM8.2'!$H$3:$S$175,8,FALSE),0)</f>
        <v>4</v>
      </c>
      <c r="L83" s="91">
        <f>IFERROR(VLOOKUP($B83,'[1]NUM8.2'!$H$3:$S$175,9,FALSE),0)</f>
        <v>0</v>
      </c>
      <c r="M83" s="91">
        <f>IFERROR(VLOOKUP($B83,'[1]NUM8.2'!$H$3:$S$175,10,FALSE),0)</f>
        <v>4</v>
      </c>
      <c r="N83" s="91">
        <f>IFERROR(VLOOKUP($B83,'[1]NUM8.2'!$H$3:$S$175,11,FALSE),0)</f>
        <v>2</v>
      </c>
      <c r="O83" s="81"/>
      <c r="P83" s="81"/>
      <c r="Q83" s="5">
        <f t="shared" si="102"/>
        <v>20</v>
      </c>
      <c r="R83" s="3"/>
      <c r="S83" s="13">
        <f>IFERROR(VLOOKUP($B83,'[2]DEN8.2'!$H$3:$J$159,2,FALSE),0)</f>
        <v>49</v>
      </c>
      <c r="T83" s="43">
        <f t="shared" si="103"/>
        <v>54</v>
      </c>
      <c r="U83" s="5">
        <f>IFERROR(VLOOKUP($B83,'[1]DEN8.2'!$H$3:$J$175,2,FALSE),0)</f>
        <v>54</v>
      </c>
      <c r="V83" s="54">
        <f t="shared" si="104"/>
        <v>55</v>
      </c>
      <c r="W83" s="54">
        <f t="shared" si="105"/>
        <v>56</v>
      </c>
      <c r="X83" s="117"/>
      <c r="Y83" s="4"/>
      <c r="Z83" s="91">
        <f>IFERROR(VLOOKUP($B83,'[1]ACT DEN8.2'!$H$3:$S$162,2,FALSE),0)</f>
        <v>1</v>
      </c>
      <c r="AA83" s="91">
        <f>IFERROR(VLOOKUP($B83,'[1]ACT DEN8.2'!$H$3:$S$162,3,FALSE),0)</f>
        <v>1</v>
      </c>
      <c r="AB83" s="91">
        <f>IFERROR(VLOOKUP($B83,'[1]ACT DEN8.2'!$H$3:$S$162,4,FALSE),0)</f>
        <v>2</v>
      </c>
      <c r="AC83" s="91">
        <f>IFERROR(VLOOKUP($B83,'[1]ACT DEN8.2'!$H$3:$S$162,5,FALSE),0)</f>
        <v>2</v>
      </c>
      <c r="AD83" s="91">
        <f>IFERROR(VLOOKUP($B83,'[1]ACT DEN8.2'!$H$3:$S$162,6,FALSE),0)</f>
        <v>0</v>
      </c>
      <c r="AE83" s="91">
        <f>IFERROR(VLOOKUP($B83,'[1]ACT DEN8.2'!$H$3:$S$162,7,FALSE),0)</f>
        <v>0</v>
      </c>
      <c r="AF83" s="91">
        <f>IFERROR(VLOOKUP($B83,'[1]ACT DEN8.2'!$H$3:$S$162,8,FALSE),0)</f>
        <v>1</v>
      </c>
      <c r="AG83" s="91">
        <f>IFERROR(VLOOKUP($B83,'[1]ACT DEN8.2'!$H$3:$S$162,9,FALSE),0)</f>
        <v>0</v>
      </c>
      <c r="AH83" s="91">
        <f>IFERROR(VLOOKUP($B83,'[1]ACT DEN8.2'!$H$3:$S$162,10,FALSE),0)</f>
        <v>0</v>
      </c>
      <c r="AI83" s="91">
        <f>IFERROR(VLOOKUP($B83,'[1]ACT DEN8.2'!$H$3:$S$162,11,FALSE),0)</f>
        <v>2</v>
      </c>
      <c r="AJ83" s="81"/>
      <c r="AK83" s="2"/>
      <c r="AL83" s="5">
        <f t="shared" si="87"/>
        <v>9</v>
      </c>
      <c r="AM83" s="91">
        <f>IFERROR(VLOOKUP($B83,'[1]ACT DEN8.2'!$AB$3:$AM$135,2,FALSE),0)</f>
        <v>0</v>
      </c>
      <c r="AN83" s="91">
        <f>IFERROR(VLOOKUP($B83,'[1]ACT DEN8.2'!$AB$3:$AM$135,3,FALSE),0)</f>
        <v>0</v>
      </c>
      <c r="AO83" s="91">
        <f>IFERROR(VLOOKUP($B83,'[1]ACT DEN8.2'!$AB$3:$AM$135,4,FALSE),0)</f>
        <v>1</v>
      </c>
      <c r="AP83" s="91">
        <f>IFERROR(VLOOKUP($B83,'[1]ACT DEN8.2'!$AB$3:$AM$135,5,FALSE),0)</f>
        <v>0</v>
      </c>
      <c r="AQ83" s="91">
        <f>IFERROR(VLOOKUP($B83,'[1]ACT DEN8.2'!$AB$3:$AM$135,6,FALSE),0)</f>
        <v>0</v>
      </c>
      <c r="AR83" s="91">
        <f>IFERROR(VLOOKUP($B83,'[1]ACT DEN8.2'!$AB$3:$AM$135,7,FALSE),0)</f>
        <v>0</v>
      </c>
      <c r="AS83" s="91">
        <f>IFERROR(VLOOKUP($B83,'[1]ACT DEN8.2'!$AB$3:$AM$135,8,FALSE),0)</f>
        <v>0</v>
      </c>
      <c r="AT83" s="91">
        <f>IFERROR(VLOOKUP($B83,'[1]ACT DEN8.2'!$AB$3:$AM$135,9,FALSE),0)</f>
        <v>1</v>
      </c>
      <c r="AU83" s="91">
        <f>IFERROR(VLOOKUP($B83,'[1]ACT DEN8.2'!$AB$3:$AM$135,10,FALSE),0)</f>
        <v>0</v>
      </c>
      <c r="AV83" s="91">
        <f>IFERROR(VLOOKUP($B83,'[1]ACT DEN8.2'!$AB$3:$AM$135,11,FALSE),0)</f>
        <v>0</v>
      </c>
      <c r="AW83" s="81"/>
      <c r="AX83" s="81"/>
      <c r="AY83" s="5">
        <f t="shared" si="88"/>
        <v>2</v>
      </c>
    </row>
    <row r="84" spans="1:51" s="58" customFormat="1" ht="15" thickBot="1" x14ac:dyDescent="0.25">
      <c r="A84" s="1" t="s">
        <v>116</v>
      </c>
      <c r="B84" s="165" t="s">
        <v>110</v>
      </c>
      <c r="C84" s="56"/>
      <c r="D84" s="56"/>
      <c r="E84" s="91">
        <f>IFERROR(VLOOKUP($B84,'[1]NUM8.2'!$H$3:$S$175,2,FALSE),0)</f>
        <v>0</v>
      </c>
      <c r="F84" s="91">
        <f>IFERROR(VLOOKUP($B84,'[1]NUM8.2'!$H$3:$S$175,3,FALSE),0)</f>
        <v>2</v>
      </c>
      <c r="G84" s="91">
        <f>IFERROR(VLOOKUP($B84,'[1]NUM8.2'!$H$3:$S$175,4,FALSE),0)</f>
        <v>4</v>
      </c>
      <c r="H84" s="91">
        <f>IFERROR(VLOOKUP($B84,'[1]NUM8.2'!$H$3:$S$175,5,FALSE),0)</f>
        <v>4</v>
      </c>
      <c r="I84" s="91">
        <f>IFERROR(VLOOKUP($B84,'[1]NUM8.2'!$H$3:$S$175,6,FALSE),0)</f>
        <v>3</v>
      </c>
      <c r="J84" s="91">
        <f>IFERROR(VLOOKUP($B84,'[1]NUM8.2'!$H$3:$S$175,7,FALSE),0)</f>
        <v>5</v>
      </c>
      <c r="K84" s="91">
        <f>IFERROR(VLOOKUP($B84,'[1]NUM8.2'!$H$3:$S$175,8,FALSE),0)</f>
        <v>2</v>
      </c>
      <c r="L84" s="91">
        <f>IFERROR(VLOOKUP($B84,'[1]NUM8.2'!$H$3:$S$175,9,FALSE),0)</f>
        <v>5</v>
      </c>
      <c r="M84" s="91">
        <f>IFERROR(VLOOKUP($B84,'[1]NUM8.2'!$H$3:$S$175,10,FALSE),0)</f>
        <v>5</v>
      </c>
      <c r="N84" s="91">
        <f>IFERROR(VLOOKUP($B84,'[1]NUM8.2'!$H$3:$S$175,11,FALSE),0)</f>
        <v>4</v>
      </c>
      <c r="O84" s="81"/>
      <c r="P84" s="81"/>
      <c r="Q84" s="5">
        <f t="shared" si="102"/>
        <v>34</v>
      </c>
      <c r="R84" s="3"/>
      <c r="S84" s="13">
        <f>IFERROR(VLOOKUP($B84,'[2]DEN8.2'!$H$3:$J$159,2,FALSE),0)</f>
        <v>55</v>
      </c>
      <c r="T84" s="43">
        <f t="shared" si="103"/>
        <v>55</v>
      </c>
      <c r="U84" s="5">
        <f>IFERROR(VLOOKUP($B84,'[1]DEN8.2'!$H$3:$J$175,2,FALSE),0)</f>
        <v>56</v>
      </c>
      <c r="V84" s="54">
        <f t="shared" si="104"/>
        <v>56</v>
      </c>
      <c r="W84" s="54">
        <f t="shared" si="105"/>
        <v>62</v>
      </c>
      <c r="X84" s="117"/>
      <c r="Y84" s="4"/>
      <c r="Z84" s="91">
        <f>IFERROR(VLOOKUP($B84,'[1]ACT DEN8.2'!$H$3:$S$162,2,FALSE),0)</f>
        <v>0</v>
      </c>
      <c r="AA84" s="91">
        <f>IFERROR(VLOOKUP($B84,'[1]ACT DEN8.2'!$H$3:$S$162,3,FALSE),0)</f>
        <v>0</v>
      </c>
      <c r="AB84" s="91">
        <f>IFERROR(VLOOKUP($B84,'[1]ACT DEN8.2'!$H$3:$S$162,4,FALSE),0)</f>
        <v>0</v>
      </c>
      <c r="AC84" s="91">
        <f>IFERROR(VLOOKUP($B84,'[1]ACT DEN8.2'!$H$3:$S$162,5,FALSE),0)</f>
        <v>0</v>
      </c>
      <c r="AD84" s="91">
        <f>IFERROR(VLOOKUP($B84,'[1]ACT DEN8.2'!$H$3:$S$162,6,FALSE),0)</f>
        <v>0</v>
      </c>
      <c r="AE84" s="91">
        <f>IFERROR(VLOOKUP($B84,'[1]ACT DEN8.2'!$H$3:$S$162,7,FALSE),0)</f>
        <v>0</v>
      </c>
      <c r="AF84" s="91">
        <f>IFERROR(VLOOKUP($B84,'[1]ACT DEN8.2'!$H$3:$S$162,8,FALSE),0)</f>
        <v>0</v>
      </c>
      <c r="AG84" s="91">
        <f>IFERROR(VLOOKUP($B84,'[1]ACT DEN8.2'!$H$3:$S$162,9,FALSE),0)</f>
        <v>3</v>
      </c>
      <c r="AH84" s="91">
        <f>IFERROR(VLOOKUP($B84,'[1]ACT DEN8.2'!$H$3:$S$162,10,FALSE),0)</f>
        <v>1</v>
      </c>
      <c r="AI84" s="91">
        <f>IFERROR(VLOOKUP($B84,'[1]ACT DEN8.2'!$H$3:$S$162,11,FALSE),0)</f>
        <v>2</v>
      </c>
      <c r="AJ84" s="81"/>
      <c r="AK84" s="2"/>
      <c r="AL84" s="5">
        <f t="shared" si="87"/>
        <v>6</v>
      </c>
      <c r="AM84" s="91">
        <f>IFERROR(VLOOKUP($B84,'[1]ACT DEN8.2'!$AB$3:$AM$135,2,FALSE),0)</f>
        <v>0</v>
      </c>
      <c r="AN84" s="91">
        <f>IFERROR(VLOOKUP($B84,'[1]ACT DEN8.2'!$AB$3:$AM$135,3,FALSE),0)</f>
        <v>0</v>
      </c>
      <c r="AO84" s="91">
        <f>IFERROR(VLOOKUP($B84,'[1]ACT DEN8.2'!$AB$3:$AM$135,4,FALSE),0)</f>
        <v>0</v>
      </c>
      <c r="AP84" s="91">
        <f>IFERROR(VLOOKUP($B84,'[1]ACT DEN8.2'!$AB$3:$AM$135,5,FALSE),0)</f>
        <v>0</v>
      </c>
      <c r="AQ84" s="91">
        <f>IFERROR(VLOOKUP($B84,'[1]ACT DEN8.2'!$AB$3:$AM$135,6,FALSE),0)</f>
        <v>0</v>
      </c>
      <c r="AR84" s="91">
        <f>IFERROR(VLOOKUP($B84,'[1]ACT DEN8.2'!$AB$3:$AM$135,7,FALSE),0)</f>
        <v>0</v>
      </c>
      <c r="AS84" s="91">
        <f>IFERROR(VLOOKUP($B84,'[1]ACT DEN8.2'!$AB$3:$AM$135,8,FALSE),0)</f>
        <v>0</v>
      </c>
      <c r="AT84" s="91">
        <f>IFERROR(VLOOKUP($B84,'[1]ACT DEN8.2'!$AB$3:$AM$135,9,FALSE),0)</f>
        <v>0</v>
      </c>
      <c r="AU84" s="91">
        <f>IFERROR(VLOOKUP($B84,'[1]ACT DEN8.2'!$AB$3:$AM$135,10,FALSE),0)</f>
        <v>0</v>
      </c>
      <c r="AV84" s="91">
        <f>IFERROR(VLOOKUP($B84,'[1]ACT DEN8.2'!$AB$3:$AM$135,11,FALSE),0)</f>
        <v>0</v>
      </c>
      <c r="AW84" s="81"/>
      <c r="AX84" s="81"/>
      <c r="AY84" s="5">
        <f t="shared" si="88"/>
        <v>0</v>
      </c>
    </row>
    <row r="85" spans="1:51" s="58" customFormat="1" ht="15" thickBot="1" x14ac:dyDescent="0.25">
      <c r="A85" s="1" t="s">
        <v>116</v>
      </c>
      <c r="B85" s="165" t="s">
        <v>111</v>
      </c>
      <c r="C85" s="56"/>
      <c r="D85" s="56"/>
      <c r="E85" s="91">
        <f>IFERROR(VLOOKUP($B85,'[1]NUM8.2'!$H$3:$S$175,2,FALSE),0)</f>
        <v>1</v>
      </c>
      <c r="F85" s="91">
        <f>IFERROR(VLOOKUP($B85,'[1]NUM8.2'!$H$3:$S$175,3,FALSE),0)</f>
        <v>2</v>
      </c>
      <c r="G85" s="91">
        <f>IFERROR(VLOOKUP($B85,'[1]NUM8.2'!$H$3:$S$175,4,FALSE),0)</f>
        <v>0</v>
      </c>
      <c r="H85" s="91">
        <f>IFERROR(VLOOKUP($B85,'[1]NUM8.2'!$H$3:$S$175,5,FALSE),0)</f>
        <v>1</v>
      </c>
      <c r="I85" s="91">
        <f>IFERROR(VLOOKUP($B85,'[1]NUM8.2'!$H$3:$S$175,6,FALSE),0)</f>
        <v>2</v>
      </c>
      <c r="J85" s="91">
        <f>IFERROR(VLOOKUP($B85,'[1]NUM8.2'!$H$3:$S$175,7,FALSE),0)</f>
        <v>3</v>
      </c>
      <c r="K85" s="91">
        <f>IFERROR(VLOOKUP($B85,'[1]NUM8.2'!$H$3:$S$175,8,FALSE),0)</f>
        <v>0</v>
      </c>
      <c r="L85" s="91">
        <f>IFERROR(VLOOKUP($B85,'[1]NUM8.2'!$H$3:$S$175,9,FALSE),0)</f>
        <v>0</v>
      </c>
      <c r="M85" s="91">
        <f>IFERROR(VLOOKUP($B85,'[1]NUM8.2'!$H$3:$S$175,10,FALSE),0)</f>
        <v>1</v>
      </c>
      <c r="N85" s="91">
        <f>IFERROR(VLOOKUP($B85,'[1]NUM8.2'!$H$3:$S$175,11,FALSE),0)</f>
        <v>3</v>
      </c>
      <c r="O85" s="81"/>
      <c r="P85" s="81"/>
      <c r="Q85" s="5">
        <f t="shared" si="102"/>
        <v>13</v>
      </c>
      <c r="R85" s="3"/>
      <c r="S85" s="13">
        <f>IFERROR(VLOOKUP($B85,'[2]DEN8.2'!$H$3:$J$159,2,FALSE),0)</f>
        <v>47</v>
      </c>
      <c r="T85" s="43">
        <f t="shared" si="103"/>
        <v>47</v>
      </c>
      <c r="U85" s="5">
        <f>IFERROR(VLOOKUP($B85,'[1]DEN8.2'!$H$3:$J$175,2,FALSE),0)</f>
        <v>47</v>
      </c>
      <c r="V85" s="54">
        <f t="shared" si="104"/>
        <v>47</v>
      </c>
      <c r="W85" s="54">
        <f t="shared" si="105"/>
        <v>50</v>
      </c>
      <c r="X85" s="117"/>
      <c r="Y85" s="4"/>
      <c r="Z85" s="91">
        <f>IFERROR(VLOOKUP($B85,'[1]ACT DEN8.2'!$H$3:$S$162,2,FALSE),0)</f>
        <v>0</v>
      </c>
      <c r="AA85" s="91">
        <f>IFERROR(VLOOKUP($B85,'[1]ACT DEN8.2'!$H$3:$S$162,3,FALSE),0)</f>
        <v>0</v>
      </c>
      <c r="AB85" s="91">
        <f>IFERROR(VLOOKUP($B85,'[1]ACT DEN8.2'!$H$3:$S$162,4,FALSE),0)</f>
        <v>0</v>
      </c>
      <c r="AC85" s="91">
        <f>IFERROR(VLOOKUP($B85,'[1]ACT DEN8.2'!$H$3:$S$162,5,FALSE),0)</f>
        <v>0</v>
      </c>
      <c r="AD85" s="91">
        <f>IFERROR(VLOOKUP($B85,'[1]ACT DEN8.2'!$H$3:$S$162,6,FALSE),0)</f>
        <v>2</v>
      </c>
      <c r="AE85" s="91">
        <f>IFERROR(VLOOKUP($B85,'[1]ACT DEN8.2'!$H$3:$S$162,7,FALSE),0)</f>
        <v>0</v>
      </c>
      <c r="AF85" s="91">
        <f>IFERROR(VLOOKUP($B85,'[1]ACT DEN8.2'!$H$3:$S$162,8,FALSE),0)</f>
        <v>0</v>
      </c>
      <c r="AG85" s="91">
        <f>IFERROR(VLOOKUP($B85,'[1]ACT DEN8.2'!$H$3:$S$162,9,FALSE),0)</f>
        <v>1</v>
      </c>
      <c r="AH85" s="91">
        <f>IFERROR(VLOOKUP($B85,'[1]ACT DEN8.2'!$H$3:$S$162,10,FALSE),0)</f>
        <v>0</v>
      </c>
      <c r="AI85" s="91">
        <f>IFERROR(VLOOKUP($B85,'[1]ACT DEN8.2'!$H$3:$S$162,11,FALSE),0)</f>
        <v>2</v>
      </c>
      <c r="AJ85" s="81"/>
      <c r="AK85" s="2"/>
      <c r="AL85" s="5">
        <f t="shared" si="87"/>
        <v>5</v>
      </c>
      <c r="AM85" s="91">
        <f>IFERROR(VLOOKUP($B85,'[1]ACT DEN8.2'!$AB$3:$AM$135,2,FALSE),0)</f>
        <v>0</v>
      </c>
      <c r="AN85" s="91">
        <f>IFERROR(VLOOKUP($B85,'[1]ACT DEN8.2'!$AB$3:$AM$135,3,FALSE),0)</f>
        <v>0</v>
      </c>
      <c r="AO85" s="91">
        <f>IFERROR(VLOOKUP($B85,'[1]ACT DEN8.2'!$AB$3:$AM$135,4,FALSE),0)</f>
        <v>0</v>
      </c>
      <c r="AP85" s="91">
        <f>IFERROR(VLOOKUP($B85,'[1]ACT DEN8.2'!$AB$3:$AM$135,5,FALSE),0)</f>
        <v>0</v>
      </c>
      <c r="AQ85" s="91">
        <f>IFERROR(VLOOKUP($B85,'[1]ACT DEN8.2'!$AB$3:$AM$135,6,FALSE),0)</f>
        <v>0</v>
      </c>
      <c r="AR85" s="91">
        <f>IFERROR(VLOOKUP($B85,'[1]ACT DEN8.2'!$AB$3:$AM$135,7,FALSE),0)</f>
        <v>0</v>
      </c>
      <c r="AS85" s="91">
        <f>IFERROR(VLOOKUP($B85,'[1]ACT DEN8.2'!$AB$3:$AM$135,8,FALSE),0)</f>
        <v>0</v>
      </c>
      <c r="AT85" s="91">
        <f>IFERROR(VLOOKUP($B85,'[1]ACT DEN8.2'!$AB$3:$AM$135,9,FALSE),0)</f>
        <v>0</v>
      </c>
      <c r="AU85" s="91">
        <f>IFERROR(VLOOKUP($B85,'[1]ACT DEN8.2'!$AB$3:$AM$135,10,FALSE),0)</f>
        <v>0</v>
      </c>
      <c r="AV85" s="91">
        <f>IFERROR(VLOOKUP($B85,'[1]ACT DEN8.2'!$AB$3:$AM$135,11,FALSE),0)</f>
        <v>0</v>
      </c>
      <c r="AW85" s="81"/>
      <c r="AX85" s="81"/>
      <c r="AY85" s="5">
        <f t="shared" si="88"/>
        <v>0</v>
      </c>
    </row>
    <row r="86" spans="1:51" s="58" customFormat="1" ht="15" thickBot="1" x14ac:dyDescent="0.25">
      <c r="A86" s="1" t="s">
        <v>116</v>
      </c>
      <c r="B86" s="165" t="s">
        <v>112</v>
      </c>
      <c r="C86" s="56"/>
      <c r="D86" s="56"/>
      <c r="E86" s="91">
        <f>IFERROR(VLOOKUP($B86,'[1]NUM8.2'!$H$3:$S$175,2,FALSE),0)</f>
        <v>0</v>
      </c>
      <c r="F86" s="91">
        <f>IFERROR(VLOOKUP($B86,'[1]NUM8.2'!$H$3:$S$175,3,FALSE),0)</f>
        <v>0</v>
      </c>
      <c r="G86" s="91">
        <f>IFERROR(VLOOKUP($B86,'[1]NUM8.2'!$H$3:$S$175,4,FALSE),0)</f>
        <v>0</v>
      </c>
      <c r="H86" s="91">
        <f>IFERROR(VLOOKUP($B86,'[1]NUM8.2'!$H$3:$S$175,5,FALSE),0)</f>
        <v>0</v>
      </c>
      <c r="I86" s="91">
        <f>IFERROR(VLOOKUP($B86,'[1]NUM8.2'!$H$3:$S$175,6,FALSE),0)</f>
        <v>0</v>
      </c>
      <c r="J86" s="91">
        <f>IFERROR(VLOOKUP($B86,'[1]NUM8.2'!$H$3:$S$175,7,FALSE),0)</f>
        <v>2</v>
      </c>
      <c r="K86" s="91">
        <f>IFERROR(VLOOKUP($B86,'[1]NUM8.2'!$H$3:$S$175,8,FALSE),0)</f>
        <v>2</v>
      </c>
      <c r="L86" s="91">
        <f>IFERROR(VLOOKUP($B86,'[1]NUM8.2'!$H$3:$S$175,9,FALSE),0)</f>
        <v>3</v>
      </c>
      <c r="M86" s="91">
        <f>IFERROR(VLOOKUP($B86,'[1]NUM8.2'!$H$3:$S$175,10,FALSE),0)</f>
        <v>3</v>
      </c>
      <c r="N86" s="91">
        <f>IFERROR(VLOOKUP($B86,'[1]NUM8.2'!$H$3:$S$175,11,FALSE),0)</f>
        <v>0</v>
      </c>
      <c r="O86" s="81"/>
      <c r="P86" s="81"/>
      <c r="Q86" s="5">
        <f t="shared" si="102"/>
        <v>10</v>
      </c>
      <c r="R86" s="3"/>
      <c r="S86" s="13">
        <f>IFERROR(VLOOKUP($B86,'[2]DEN8.2'!$H$3:$J$159,2,FALSE),0)</f>
        <v>36</v>
      </c>
      <c r="T86" s="43">
        <f t="shared" si="103"/>
        <v>36</v>
      </c>
      <c r="U86" s="5">
        <f>IFERROR(VLOOKUP($B86,'[1]DEN8.2'!$H$3:$J$175,2,FALSE),0)</f>
        <v>40</v>
      </c>
      <c r="V86" s="54">
        <f t="shared" si="104"/>
        <v>41</v>
      </c>
      <c r="W86" s="54">
        <f t="shared" si="105"/>
        <v>42</v>
      </c>
      <c r="X86" s="117"/>
      <c r="Y86" s="4"/>
      <c r="Z86" s="91">
        <f>IFERROR(VLOOKUP($B86,'[1]ACT DEN8.2'!$H$3:$S$162,2,FALSE),0)</f>
        <v>0</v>
      </c>
      <c r="AA86" s="91">
        <f>IFERROR(VLOOKUP($B86,'[1]ACT DEN8.2'!$H$3:$S$162,3,FALSE),0)</f>
        <v>0</v>
      </c>
      <c r="AB86" s="91">
        <f>IFERROR(VLOOKUP($B86,'[1]ACT DEN8.2'!$H$3:$S$162,4,FALSE),0)</f>
        <v>0</v>
      </c>
      <c r="AC86" s="91">
        <f>IFERROR(VLOOKUP($B86,'[1]ACT DEN8.2'!$H$3:$S$162,5,FALSE),0)</f>
        <v>0</v>
      </c>
      <c r="AD86" s="91">
        <f>IFERROR(VLOOKUP($B86,'[1]ACT DEN8.2'!$H$3:$S$162,6,FALSE),0)</f>
        <v>0</v>
      </c>
      <c r="AE86" s="91">
        <f>IFERROR(VLOOKUP($B86,'[1]ACT DEN8.2'!$H$3:$S$162,7,FALSE),0)</f>
        <v>0</v>
      </c>
      <c r="AF86" s="91">
        <f>IFERROR(VLOOKUP($B86,'[1]ACT DEN8.2'!$H$3:$S$162,8,FALSE),0)</f>
        <v>1</v>
      </c>
      <c r="AG86" s="91">
        <f>IFERROR(VLOOKUP($B86,'[1]ACT DEN8.2'!$H$3:$S$162,9,FALSE),0)</f>
        <v>0</v>
      </c>
      <c r="AH86" s="91">
        <f>IFERROR(VLOOKUP($B86,'[1]ACT DEN8.2'!$H$3:$S$162,10,FALSE),0)</f>
        <v>0</v>
      </c>
      <c r="AI86" s="91">
        <f>IFERROR(VLOOKUP($B86,'[1]ACT DEN8.2'!$H$3:$S$162,11,FALSE),0)</f>
        <v>1</v>
      </c>
      <c r="AJ86" s="81"/>
      <c r="AK86" s="2"/>
      <c r="AL86" s="5">
        <f t="shared" si="87"/>
        <v>2</v>
      </c>
      <c r="AM86" s="91">
        <f>IFERROR(VLOOKUP($B86,'[1]ACT DEN8.2'!$AB$3:$AM$135,2,FALSE),0)</f>
        <v>0</v>
      </c>
      <c r="AN86" s="91">
        <f>IFERROR(VLOOKUP($B86,'[1]ACT DEN8.2'!$AB$3:$AM$135,3,FALSE),0)</f>
        <v>0</v>
      </c>
      <c r="AO86" s="91">
        <f>IFERROR(VLOOKUP($B86,'[1]ACT DEN8.2'!$AB$3:$AM$135,4,FALSE),0)</f>
        <v>0</v>
      </c>
      <c r="AP86" s="91">
        <f>IFERROR(VLOOKUP($B86,'[1]ACT DEN8.2'!$AB$3:$AM$135,5,FALSE),0)</f>
        <v>0</v>
      </c>
      <c r="AQ86" s="91">
        <f>IFERROR(VLOOKUP($B86,'[1]ACT DEN8.2'!$AB$3:$AM$135,6,FALSE),0)</f>
        <v>0</v>
      </c>
      <c r="AR86" s="91">
        <f>IFERROR(VLOOKUP($B86,'[1]ACT DEN8.2'!$AB$3:$AM$135,7,FALSE),0)</f>
        <v>0</v>
      </c>
      <c r="AS86" s="91">
        <f>IFERROR(VLOOKUP($B86,'[1]ACT DEN8.2'!$AB$3:$AM$135,8,FALSE),0)</f>
        <v>0</v>
      </c>
      <c r="AT86" s="91">
        <f>IFERROR(VLOOKUP($B86,'[1]ACT DEN8.2'!$AB$3:$AM$135,9,FALSE),0)</f>
        <v>0</v>
      </c>
      <c r="AU86" s="91">
        <f>IFERROR(VLOOKUP($B86,'[1]ACT DEN8.2'!$AB$3:$AM$135,10,FALSE),0)</f>
        <v>0</v>
      </c>
      <c r="AV86" s="91">
        <f>IFERROR(VLOOKUP($B86,'[1]ACT DEN8.2'!$AB$3:$AM$135,11,FALSE),0)</f>
        <v>0</v>
      </c>
      <c r="AW86" s="81"/>
      <c r="AX86" s="81"/>
      <c r="AY86" s="5">
        <f t="shared" si="88"/>
        <v>0</v>
      </c>
    </row>
    <row r="87" spans="1:51" s="58" customFormat="1" ht="15" thickBot="1" x14ac:dyDescent="0.25">
      <c r="A87" s="1" t="s">
        <v>116</v>
      </c>
      <c r="B87" s="165" t="s">
        <v>113</v>
      </c>
      <c r="C87" s="56"/>
      <c r="D87" s="56"/>
      <c r="E87" s="91">
        <f>IFERROR(VLOOKUP($B87,'[1]NUM8.2'!$H$3:$S$175,2,FALSE),0)</f>
        <v>1</v>
      </c>
      <c r="F87" s="91">
        <f>IFERROR(VLOOKUP($B87,'[1]NUM8.2'!$H$3:$S$175,3,FALSE),0)</f>
        <v>0</v>
      </c>
      <c r="G87" s="91">
        <f>IFERROR(VLOOKUP($B87,'[1]NUM8.2'!$H$3:$S$175,4,FALSE),0)</f>
        <v>1</v>
      </c>
      <c r="H87" s="91">
        <f>IFERROR(VLOOKUP($B87,'[1]NUM8.2'!$H$3:$S$175,5,FALSE),0)</f>
        <v>2</v>
      </c>
      <c r="I87" s="91">
        <f>IFERROR(VLOOKUP($B87,'[1]NUM8.2'!$H$3:$S$175,6,FALSE),0)</f>
        <v>2</v>
      </c>
      <c r="J87" s="91">
        <f>IFERROR(VLOOKUP($B87,'[1]NUM8.2'!$H$3:$S$175,7,FALSE),0)</f>
        <v>5</v>
      </c>
      <c r="K87" s="91">
        <f>IFERROR(VLOOKUP($B87,'[1]NUM8.2'!$H$3:$S$175,8,FALSE),0)</f>
        <v>4</v>
      </c>
      <c r="L87" s="91">
        <f>IFERROR(VLOOKUP($B87,'[1]NUM8.2'!$H$3:$S$175,9,FALSE),0)</f>
        <v>6</v>
      </c>
      <c r="M87" s="91">
        <f>IFERROR(VLOOKUP($B87,'[1]NUM8.2'!$H$3:$S$175,10,FALSE),0)</f>
        <v>2</v>
      </c>
      <c r="N87" s="91">
        <f>IFERROR(VLOOKUP($B87,'[1]NUM8.2'!$H$3:$S$175,11,FALSE),0)</f>
        <v>3</v>
      </c>
      <c r="O87" s="81"/>
      <c r="P87" s="81"/>
      <c r="Q87" s="5">
        <f t="shared" si="102"/>
        <v>26</v>
      </c>
      <c r="R87" s="3"/>
      <c r="S87" s="13">
        <f>IFERROR(VLOOKUP($B87,'[2]DEN8.2'!$H$3:$J$159,2,FALSE),0)</f>
        <v>50</v>
      </c>
      <c r="T87" s="43">
        <f t="shared" si="103"/>
        <v>50</v>
      </c>
      <c r="U87" s="5">
        <f>IFERROR(VLOOKUP($B87,'[1]DEN8.2'!$H$3:$J$175,2,FALSE),0)</f>
        <v>48</v>
      </c>
      <c r="V87" s="54">
        <f t="shared" si="104"/>
        <v>48</v>
      </c>
      <c r="W87" s="54">
        <f t="shared" si="105"/>
        <v>50</v>
      </c>
      <c r="X87" s="117"/>
      <c r="Y87" s="4"/>
      <c r="Z87" s="91">
        <f>IFERROR(VLOOKUP($B87,'[1]ACT DEN8.2'!$H$3:$S$162,2,FALSE),0)</f>
        <v>0</v>
      </c>
      <c r="AA87" s="91">
        <f>IFERROR(VLOOKUP($B87,'[1]ACT DEN8.2'!$H$3:$S$162,3,FALSE),0)</f>
        <v>0</v>
      </c>
      <c r="AB87" s="91">
        <f>IFERROR(VLOOKUP($B87,'[1]ACT DEN8.2'!$H$3:$S$162,4,FALSE),0)</f>
        <v>0</v>
      </c>
      <c r="AC87" s="91">
        <f>IFERROR(VLOOKUP($B87,'[1]ACT DEN8.2'!$H$3:$S$162,5,FALSE),0)</f>
        <v>0</v>
      </c>
      <c r="AD87" s="91">
        <f>IFERROR(VLOOKUP($B87,'[1]ACT DEN8.2'!$H$3:$S$162,6,FALSE),0)</f>
        <v>0</v>
      </c>
      <c r="AE87" s="91">
        <f>IFERROR(VLOOKUP($B87,'[1]ACT DEN8.2'!$H$3:$S$162,7,FALSE),0)</f>
        <v>0</v>
      </c>
      <c r="AF87" s="91">
        <f>IFERROR(VLOOKUP($B87,'[1]ACT DEN8.2'!$H$3:$S$162,8,FALSE),0)</f>
        <v>0</v>
      </c>
      <c r="AG87" s="91">
        <f>IFERROR(VLOOKUP($B87,'[1]ACT DEN8.2'!$H$3:$S$162,9,FALSE),0)</f>
        <v>2</v>
      </c>
      <c r="AH87" s="91">
        <f>IFERROR(VLOOKUP($B87,'[1]ACT DEN8.2'!$H$3:$S$162,10,FALSE),0)</f>
        <v>0</v>
      </c>
      <c r="AI87" s="91">
        <f>IFERROR(VLOOKUP($B87,'[1]ACT DEN8.2'!$H$3:$S$162,11,FALSE),0)</f>
        <v>0</v>
      </c>
      <c r="AJ87" s="81"/>
      <c r="AK87" s="2"/>
      <c r="AL87" s="5">
        <f t="shared" si="87"/>
        <v>2</v>
      </c>
      <c r="AM87" s="91">
        <f>IFERROR(VLOOKUP($B87,'[1]ACT DEN8.2'!$AB$3:$AM$135,2,FALSE),0)</f>
        <v>0</v>
      </c>
      <c r="AN87" s="91">
        <f>IFERROR(VLOOKUP($B87,'[1]ACT DEN8.2'!$AB$3:$AM$135,3,FALSE),0)</f>
        <v>0</v>
      </c>
      <c r="AO87" s="91">
        <f>IFERROR(VLOOKUP($B87,'[1]ACT DEN8.2'!$AB$3:$AM$135,4,FALSE),0)</f>
        <v>0</v>
      </c>
      <c r="AP87" s="91">
        <f>IFERROR(VLOOKUP($B87,'[1]ACT DEN8.2'!$AB$3:$AM$135,5,FALSE),0)</f>
        <v>0</v>
      </c>
      <c r="AQ87" s="91">
        <f>IFERROR(VLOOKUP($B87,'[1]ACT DEN8.2'!$AB$3:$AM$135,6,FALSE),0)</f>
        <v>0</v>
      </c>
      <c r="AR87" s="91">
        <f>IFERROR(VLOOKUP($B87,'[1]ACT DEN8.2'!$AB$3:$AM$135,7,FALSE),0)</f>
        <v>0</v>
      </c>
      <c r="AS87" s="91">
        <f>IFERROR(VLOOKUP($B87,'[1]ACT DEN8.2'!$AB$3:$AM$135,8,FALSE),0)</f>
        <v>0</v>
      </c>
      <c r="AT87" s="91">
        <f>IFERROR(VLOOKUP($B87,'[1]ACT DEN8.2'!$AB$3:$AM$135,9,FALSE),0)</f>
        <v>0</v>
      </c>
      <c r="AU87" s="91">
        <f>IFERROR(VLOOKUP($B87,'[1]ACT DEN8.2'!$AB$3:$AM$135,10,FALSE),0)</f>
        <v>0</v>
      </c>
      <c r="AV87" s="91">
        <f>IFERROR(VLOOKUP($B87,'[1]ACT DEN8.2'!$AB$3:$AM$135,11,FALSE),0)</f>
        <v>0</v>
      </c>
      <c r="AW87" s="81"/>
      <c r="AX87" s="81"/>
      <c r="AY87" s="5">
        <f t="shared" si="88"/>
        <v>0</v>
      </c>
    </row>
    <row r="88" spans="1:51" s="58" customFormat="1" ht="15" thickBot="1" x14ac:dyDescent="0.25">
      <c r="A88" s="1" t="s">
        <v>116</v>
      </c>
      <c r="B88" s="165" t="s">
        <v>114</v>
      </c>
      <c r="C88" s="56"/>
      <c r="D88" s="56"/>
      <c r="E88" s="91">
        <f>IFERROR(VLOOKUP($B88,'[1]NUM8.2'!$H$3:$S$175,2,FALSE),0)</f>
        <v>0</v>
      </c>
      <c r="F88" s="91">
        <f>IFERROR(VLOOKUP($B88,'[1]NUM8.2'!$H$3:$S$175,3,FALSE),0)</f>
        <v>1</v>
      </c>
      <c r="G88" s="91">
        <f>IFERROR(VLOOKUP($B88,'[1]NUM8.2'!$H$3:$S$175,4,FALSE),0)</f>
        <v>3</v>
      </c>
      <c r="H88" s="91">
        <f>IFERROR(VLOOKUP($B88,'[1]NUM8.2'!$H$3:$S$175,5,FALSE),0)</f>
        <v>1</v>
      </c>
      <c r="I88" s="91">
        <f>IFERROR(VLOOKUP($B88,'[1]NUM8.2'!$H$3:$S$175,6,FALSE),0)</f>
        <v>1</v>
      </c>
      <c r="J88" s="91">
        <f>IFERROR(VLOOKUP($B88,'[1]NUM8.2'!$H$3:$S$175,7,FALSE),0)</f>
        <v>0</v>
      </c>
      <c r="K88" s="91">
        <f>IFERROR(VLOOKUP($B88,'[1]NUM8.2'!$H$3:$S$175,8,FALSE),0)</f>
        <v>1</v>
      </c>
      <c r="L88" s="91">
        <f>IFERROR(VLOOKUP($B88,'[1]NUM8.2'!$H$3:$S$175,9,FALSE),0)</f>
        <v>0</v>
      </c>
      <c r="M88" s="91">
        <f>IFERROR(VLOOKUP($B88,'[1]NUM8.2'!$H$3:$S$175,10,FALSE),0)</f>
        <v>0</v>
      </c>
      <c r="N88" s="91">
        <f>IFERROR(VLOOKUP($B88,'[1]NUM8.2'!$H$3:$S$175,11,FALSE),0)</f>
        <v>1</v>
      </c>
      <c r="O88" s="81"/>
      <c r="P88" s="81"/>
      <c r="Q88" s="5">
        <f t="shared" si="102"/>
        <v>8</v>
      </c>
      <c r="R88" s="3"/>
      <c r="S88" s="13">
        <f>IFERROR(VLOOKUP($B88,'[2]DEN8.2'!$H$3:$J$159,2,FALSE),0)</f>
        <v>35</v>
      </c>
      <c r="T88" s="43">
        <f t="shared" si="103"/>
        <v>35</v>
      </c>
      <c r="U88" s="5">
        <f>IFERROR(VLOOKUP($B88,'[1]DEN8.2'!$H$3:$J$175,2,FALSE),0)</f>
        <v>36</v>
      </c>
      <c r="V88" s="54">
        <f t="shared" si="104"/>
        <v>36</v>
      </c>
      <c r="W88" s="54">
        <f t="shared" si="105"/>
        <v>36</v>
      </c>
      <c r="X88" s="117"/>
      <c r="Y88" s="4"/>
      <c r="Z88" s="91">
        <f>IFERROR(VLOOKUP($B88,'[1]ACT DEN8.2'!$H$3:$S$162,2,FALSE),0)</f>
        <v>0</v>
      </c>
      <c r="AA88" s="91">
        <f>IFERROR(VLOOKUP($B88,'[1]ACT DEN8.2'!$H$3:$S$162,3,FALSE),0)</f>
        <v>0</v>
      </c>
      <c r="AB88" s="91">
        <f>IFERROR(VLOOKUP($B88,'[1]ACT DEN8.2'!$H$3:$S$162,4,FALSE),0)</f>
        <v>0</v>
      </c>
      <c r="AC88" s="91">
        <f>IFERROR(VLOOKUP($B88,'[1]ACT DEN8.2'!$H$3:$S$162,5,FALSE),0)</f>
        <v>0</v>
      </c>
      <c r="AD88" s="91">
        <f>IFERROR(VLOOKUP($B88,'[1]ACT DEN8.2'!$H$3:$S$162,6,FALSE),0)</f>
        <v>0</v>
      </c>
      <c r="AE88" s="91">
        <f>IFERROR(VLOOKUP($B88,'[1]ACT DEN8.2'!$H$3:$S$162,7,FALSE),0)</f>
        <v>0</v>
      </c>
      <c r="AF88" s="91">
        <f>IFERROR(VLOOKUP($B88,'[1]ACT DEN8.2'!$H$3:$S$162,8,FALSE),0)</f>
        <v>0</v>
      </c>
      <c r="AG88" s="91">
        <f>IFERROR(VLOOKUP($B88,'[1]ACT DEN8.2'!$H$3:$S$162,9,FALSE),0)</f>
        <v>0</v>
      </c>
      <c r="AH88" s="91">
        <f>IFERROR(VLOOKUP($B88,'[1]ACT DEN8.2'!$H$3:$S$162,10,FALSE),0)</f>
        <v>0</v>
      </c>
      <c r="AI88" s="91">
        <f>IFERROR(VLOOKUP($B88,'[1]ACT DEN8.2'!$H$3:$S$162,11,FALSE),0)</f>
        <v>0</v>
      </c>
      <c r="AJ88" s="81"/>
      <c r="AK88" s="2"/>
      <c r="AL88" s="5">
        <f t="shared" si="87"/>
        <v>0</v>
      </c>
      <c r="AM88" s="91">
        <f>IFERROR(VLOOKUP($B88,'[1]ACT DEN8.2'!$AB$3:$AM$135,2,FALSE),0)</f>
        <v>0</v>
      </c>
      <c r="AN88" s="91">
        <f>IFERROR(VLOOKUP($B88,'[1]ACT DEN8.2'!$AB$3:$AM$135,3,FALSE),0)</f>
        <v>0</v>
      </c>
      <c r="AO88" s="91">
        <f>IFERROR(VLOOKUP($B88,'[1]ACT DEN8.2'!$AB$3:$AM$135,4,FALSE),0)</f>
        <v>0</v>
      </c>
      <c r="AP88" s="91">
        <f>IFERROR(VLOOKUP($B88,'[1]ACT DEN8.2'!$AB$3:$AM$135,5,FALSE),0)</f>
        <v>0</v>
      </c>
      <c r="AQ88" s="91">
        <f>IFERROR(VLOOKUP($B88,'[1]ACT DEN8.2'!$AB$3:$AM$135,6,FALSE),0)</f>
        <v>0</v>
      </c>
      <c r="AR88" s="91">
        <f>IFERROR(VLOOKUP($B88,'[1]ACT DEN8.2'!$AB$3:$AM$135,7,FALSE),0)</f>
        <v>0</v>
      </c>
      <c r="AS88" s="91">
        <f>IFERROR(VLOOKUP($B88,'[1]ACT DEN8.2'!$AB$3:$AM$135,8,FALSE),0)</f>
        <v>0</v>
      </c>
      <c r="AT88" s="91">
        <f>IFERROR(VLOOKUP($B88,'[1]ACT DEN8.2'!$AB$3:$AM$135,9,FALSE),0)</f>
        <v>0</v>
      </c>
      <c r="AU88" s="91">
        <f>IFERROR(VLOOKUP($B88,'[1]ACT DEN8.2'!$AB$3:$AM$135,10,FALSE),0)</f>
        <v>0</v>
      </c>
      <c r="AV88" s="91">
        <f>IFERROR(VLOOKUP($B88,'[1]ACT DEN8.2'!$AB$3:$AM$135,11,FALSE),0)</f>
        <v>0</v>
      </c>
      <c r="AW88" s="81"/>
      <c r="AX88" s="81"/>
      <c r="AY88" s="5">
        <f t="shared" si="88"/>
        <v>0</v>
      </c>
    </row>
    <row r="89" spans="1:51" s="58" customFormat="1" ht="15" thickBot="1" x14ac:dyDescent="0.25">
      <c r="A89" s="1" t="s">
        <v>116</v>
      </c>
      <c r="B89" s="165" t="s">
        <v>115</v>
      </c>
      <c r="C89" s="56"/>
      <c r="D89" s="56"/>
      <c r="E89" s="91">
        <f>IFERROR(VLOOKUP($B89,'[1]NUM8.2'!$H$3:$S$175,2,FALSE),0)</f>
        <v>0</v>
      </c>
      <c r="F89" s="91">
        <f>IFERROR(VLOOKUP($B89,'[1]NUM8.2'!$H$3:$S$175,3,FALSE),0)</f>
        <v>6</v>
      </c>
      <c r="G89" s="91">
        <f>IFERROR(VLOOKUP($B89,'[1]NUM8.2'!$H$3:$S$175,4,FALSE),0)</f>
        <v>5</v>
      </c>
      <c r="H89" s="91">
        <f>IFERROR(VLOOKUP($B89,'[1]NUM8.2'!$H$3:$S$175,5,FALSE),0)</f>
        <v>3</v>
      </c>
      <c r="I89" s="91">
        <f>IFERROR(VLOOKUP($B89,'[1]NUM8.2'!$H$3:$S$175,6,FALSE),0)</f>
        <v>1</v>
      </c>
      <c r="J89" s="91">
        <f>IFERROR(VLOOKUP($B89,'[1]NUM8.2'!$H$3:$S$175,7,FALSE),0)</f>
        <v>2</v>
      </c>
      <c r="K89" s="91">
        <f>IFERROR(VLOOKUP($B89,'[1]NUM8.2'!$H$3:$S$175,8,FALSE),0)</f>
        <v>1</v>
      </c>
      <c r="L89" s="91">
        <f>IFERROR(VLOOKUP($B89,'[1]NUM8.2'!$H$3:$S$175,9,FALSE),0)</f>
        <v>4</v>
      </c>
      <c r="M89" s="91">
        <f>IFERROR(VLOOKUP($B89,'[1]NUM8.2'!$H$3:$S$175,10,FALSE),0)</f>
        <v>2</v>
      </c>
      <c r="N89" s="91">
        <f>IFERROR(VLOOKUP($B89,'[1]NUM8.2'!$H$3:$S$175,11,FALSE),0)</f>
        <v>1</v>
      </c>
      <c r="O89" s="81"/>
      <c r="P89" s="81"/>
      <c r="Q89" s="5">
        <f t="shared" si="102"/>
        <v>25</v>
      </c>
      <c r="R89" s="3"/>
      <c r="S89" s="13">
        <f>IFERROR(VLOOKUP($B89,'[2]DEN8.2'!$H$3:$J$159,2,FALSE),0)</f>
        <v>31</v>
      </c>
      <c r="T89" s="43">
        <f t="shared" si="103"/>
        <v>31</v>
      </c>
      <c r="U89" s="5">
        <f>IFERROR(VLOOKUP($B89,'[1]DEN8.2'!$H$3:$J$175,2,FALSE),0)</f>
        <v>36</v>
      </c>
      <c r="V89" s="54">
        <f t="shared" si="104"/>
        <v>38</v>
      </c>
      <c r="W89" s="54">
        <f t="shared" si="105"/>
        <v>40</v>
      </c>
      <c r="X89" s="117"/>
      <c r="Y89" s="4"/>
      <c r="Z89" s="91">
        <f>IFERROR(VLOOKUP($B89,'[1]ACT DEN8.2'!$H$3:$S$162,2,FALSE),0)</f>
        <v>0</v>
      </c>
      <c r="AA89" s="91">
        <f>IFERROR(VLOOKUP($B89,'[1]ACT DEN8.2'!$H$3:$S$162,3,FALSE),0)</f>
        <v>0</v>
      </c>
      <c r="AB89" s="91">
        <f>IFERROR(VLOOKUP($B89,'[1]ACT DEN8.2'!$H$3:$S$162,4,FALSE),0)</f>
        <v>0</v>
      </c>
      <c r="AC89" s="91">
        <f>IFERROR(VLOOKUP($B89,'[1]ACT DEN8.2'!$H$3:$S$162,5,FALSE),0)</f>
        <v>0</v>
      </c>
      <c r="AD89" s="91">
        <f>IFERROR(VLOOKUP($B89,'[1]ACT DEN8.2'!$H$3:$S$162,6,FALSE),0)</f>
        <v>1</v>
      </c>
      <c r="AE89" s="91">
        <f>IFERROR(VLOOKUP($B89,'[1]ACT DEN8.2'!$H$3:$S$162,7,FALSE),0)</f>
        <v>0</v>
      </c>
      <c r="AF89" s="91">
        <f>IFERROR(VLOOKUP($B89,'[1]ACT DEN8.2'!$H$3:$S$162,8,FALSE),0)</f>
        <v>2</v>
      </c>
      <c r="AG89" s="91">
        <f>IFERROR(VLOOKUP($B89,'[1]ACT DEN8.2'!$H$3:$S$162,9,FALSE),0)</f>
        <v>2</v>
      </c>
      <c r="AH89" s="91">
        <f>IFERROR(VLOOKUP($B89,'[1]ACT DEN8.2'!$H$3:$S$162,10,FALSE),0)</f>
        <v>0</v>
      </c>
      <c r="AI89" s="91">
        <f>IFERROR(VLOOKUP($B89,'[1]ACT DEN8.2'!$H$3:$S$162,11,FALSE),0)</f>
        <v>1</v>
      </c>
      <c r="AJ89" s="81"/>
      <c r="AK89" s="2"/>
      <c r="AL89" s="5">
        <f t="shared" si="87"/>
        <v>6</v>
      </c>
      <c r="AM89" s="91">
        <f>IFERROR(VLOOKUP($B89,'[1]ACT DEN8.2'!$AB$3:$AM$135,2,FALSE),0)</f>
        <v>0</v>
      </c>
      <c r="AN89" s="91">
        <f>IFERROR(VLOOKUP($B89,'[1]ACT DEN8.2'!$AB$3:$AM$135,3,FALSE),0)</f>
        <v>0</v>
      </c>
      <c r="AO89" s="91">
        <f>IFERROR(VLOOKUP($B89,'[1]ACT DEN8.2'!$AB$3:$AM$135,4,FALSE),0)</f>
        <v>0</v>
      </c>
      <c r="AP89" s="91">
        <f>IFERROR(VLOOKUP($B89,'[1]ACT DEN8.2'!$AB$3:$AM$135,5,FALSE),0)</f>
        <v>0</v>
      </c>
      <c r="AQ89" s="91">
        <f>IFERROR(VLOOKUP($B89,'[1]ACT DEN8.2'!$AB$3:$AM$135,6,FALSE),0)</f>
        <v>0</v>
      </c>
      <c r="AR89" s="91">
        <f>IFERROR(VLOOKUP($B89,'[1]ACT DEN8.2'!$AB$3:$AM$135,7,FALSE),0)</f>
        <v>0</v>
      </c>
      <c r="AS89" s="91">
        <f>IFERROR(VLOOKUP($B89,'[1]ACT DEN8.2'!$AB$3:$AM$135,8,FALSE),0)</f>
        <v>0</v>
      </c>
      <c r="AT89" s="91">
        <f>IFERROR(VLOOKUP($B89,'[1]ACT DEN8.2'!$AB$3:$AM$135,9,FALSE),0)</f>
        <v>0</v>
      </c>
      <c r="AU89" s="91">
        <f>IFERROR(VLOOKUP($B89,'[1]ACT DEN8.2'!$AB$3:$AM$135,10,FALSE),0)</f>
        <v>1</v>
      </c>
      <c r="AV89" s="91">
        <f>IFERROR(VLOOKUP($B89,'[1]ACT DEN8.2'!$AB$3:$AM$135,11,FALSE),0)</f>
        <v>0</v>
      </c>
      <c r="AW89" s="81"/>
      <c r="AX89" s="81"/>
      <c r="AY89" s="5">
        <f t="shared" si="88"/>
        <v>1</v>
      </c>
    </row>
    <row r="90" spans="1:51" s="58" customFormat="1" ht="15" thickBot="1" x14ac:dyDescent="0.25">
      <c r="A90" s="333" t="s">
        <v>179</v>
      </c>
      <c r="B90" s="334"/>
      <c r="C90" s="250">
        <f>+D90/Metas!M95</f>
        <v>1.2031440316686968</v>
      </c>
      <c r="D90" s="15">
        <f>+Q90/R90</f>
        <v>0.53349573690621188</v>
      </c>
      <c r="E90" s="10">
        <f t="shared" ref="E90:P90" si="106">SUM(E80:E89)</f>
        <v>28</v>
      </c>
      <c r="F90" s="10">
        <f>SUM(F80:F89)</f>
        <v>46</v>
      </c>
      <c r="G90" s="10">
        <f t="shared" si="106"/>
        <v>38</v>
      </c>
      <c r="H90" s="10">
        <f t="shared" si="106"/>
        <v>42</v>
      </c>
      <c r="I90" s="10">
        <f t="shared" ref="I90:J90" si="107">SUM(I80:I89)</f>
        <v>37</v>
      </c>
      <c r="J90" s="10">
        <f t="shared" si="107"/>
        <v>35</v>
      </c>
      <c r="K90" s="10">
        <f t="shared" ref="K90:L90" si="108">SUM(K80:K89)</f>
        <v>50</v>
      </c>
      <c r="L90" s="10">
        <f t="shared" si="108"/>
        <v>41</v>
      </c>
      <c r="M90" s="10">
        <f t="shared" ref="M90:N90" si="109">SUM(M80:M89)</f>
        <v>62</v>
      </c>
      <c r="N90" s="10">
        <f t="shared" si="109"/>
        <v>59</v>
      </c>
      <c r="O90" s="10">
        <f t="shared" si="106"/>
        <v>0</v>
      </c>
      <c r="P90" s="118">
        <f t="shared" si="106"/>
        <v>0</v>
      </c>
      <c r="Q90" s="10">
        <f>SUM(Q80:Q89)</f>
        <v>438</v>
      </c>
      <c r="R90" s="11">
        <f>+Y90-W90</f>
        <v>821</v>
      </c>
      <c r="S90" s="10">
        <f t="shared" ref="S90:X90" si="110">SUM(S80:S89)</f>
        <v>691</v>
      </c>
      <c r="T90" s="10">
        <f t="shared" si="110"/>
        <v>704</v>
      </c>
      <c r="U90" s="10">
        <f t="shared" si="110"/>
        <v>701</v>
      </c>
      <c r="V90" s="9">
        <f t="shared" si="110"/>
        <v>708</v>
      </c>
      <c r="W90" s="9">
        <f t="shared" si="110"/>
        <v>736</v>
      </c>
      <c r="X90" s="40">
        <f t="shared" si="110"/>
        <v>0</v>
      </c>
      <c r="Y90" s="12">
        <v>1557</v>
      </c>
      <c r="Z90" s="9">
        <f>SUM(Z80:Z89)</f>
        <v>4</v>
      </c>
      <c r="AA90" s="9">
        <f t="shared" ref="AA90:AK90" si="111">SUM(AA80:AA89)</f>
        <v>2</v>
      </c>
      <c r="AB90" s="9">
        <f t="shared" si="111"/>
        <v>3</v>
      </c>
      <c r="AC90" s="9">
        <f t="shared" si="111"/>
        <v>6</v>
      </c>
      <c r="AD90" s="9">
        <f t="shared" ref="AD90" si="112">SUM(AD80:AD89)</f>
        <v>5</v>
      </c>
      <c r="AE90" s="9">
        <f t="shared" si="111"/>
        <v>6</v>
      </c>
      <c r="AF90" s="9">
        <f t="shared" si="111"/>
        <v>7</v>
      </c>
      <c r="AG90" s="9">
        <f t="shared" ref="AG90:AH90" si="113">SUM(AG80:AG89)</f>
        <v>13</v>
      </c>
      <c r="AH90" s="9">
        <f t="shared" si="113"/>
        <v>5</v>
      </c>
      <c r="AI90" s="9">
        <f t="shared" ref="AI90" si="114">SUM(AI80:AI89)</f>
        <v>12</v>
      </c>
      <c r="AJ90" s="9">
        <f t="shared" si="111"/>
        <v>0</v>
      </c>
      <c r="AK90" s="9">
        <f t="shared" si="111"/>
        <v>0</v>
      </c>
      <c r="AL90" s="9">
        <f t="shared" si="87"/>
        <v>63</v>
      </c>
      <c r="AM90" s="9">
        <f t="shared" ref="AM90:AX90" si="115">SUM(AM80:AM89)</f>
        <v>0</v>
      </c>
      <c r="AN90" s="9">
        <f t="shared" si="115"/>
        <v>0</v>
      </c>
      <c r="AO90" s="9">
        <f t="shared" si="115"/>
        <v>2</v>
      </c>
      <c r="AP90" s="9">
        <f t="shared" si="115"/>
        <v>0</v>
      </c>
      <c r="AQ90" s="9">
        <f t="shared" ref="AQ90" si="116">SUM(AQ80:AQ89)</f>
        <v>0</v>
      </c>
      <c r="AR90" s="9">
        <f t="shared" si="115"/>
        <v>1</v>
      </c>
      <c r="AS90" s="9">
        <f t="shared" si="115"/>
        <v>0</v>
      </c>
      <c r="AT90" s="9">
        <f t="shared" ref="AT90:AU90" si="117">SUM(AT80:AT89)</f>
        <v>1</v>
      </c>
      <c r="AU90" s="9">
        <f t="shared" si="117"/>
        <v>1</v>
      </c>
      <c r="AV90" s="9">
        <f t="shared" ref="AV90" si="118">SUM(AV80:AV89)</f>
        <v>0</v>
      </c>
      <c r="AW90" s="9">
        <f t="shared" si="115"/>
        <v>0</v>
      </c>
      <c r="AX90" s="9">
        <f t="shared" si="115"/>
        <v>0</v>
      </c>
      <c r="AY90" s="9">
        <f t="shared" si="88"/>
        <v>5</v>
      </c>
    </row>
    <row r="91" spans="1:51" s="58" customFormat="1" ht="15" thickBot="1" x14ac:dyDescent="0.25">
      <c r="A91" s="1" t="s">
        <v>133</v>
      </c>
      <c r="B91" s="165" t="s">
        <v>117</v>
      </c>
      <c r="C91" s="56"/>
      <c r="D91" s="56"/>
      <c r="E91" s="91">
        <f>IFERROR(VLOOKUP($B91,'[1]NUM8.2'!$H$3:$S$175,2,FALSE),0)</f>
        <v>17</v>
      </c>
      <c r="F91" s="91">
        <f>IFERROR(VLOOKUP($B91,'[1]NUM8.2'!$H$3:$S$175,3,FALSE),0)</f>
        <v>26</v>
      </c>
      <c r="G91" s="91">
        <f>IFERROR(VLOOKUP($B91,'[1]NUM8.2'!$H$3:$S$175,4,FALSE),0)</f>
        <v>11</v>
      </c>
      <c r="H91" s="91">
        <f>IFERROR(VLOOKUP($B91,'[1]NUM8.2'!$H$3:$S$175,5,FALSE),0)</f>
        <v>11</v>
      </c>
      <c r="I91" s="91">
        <f>IFERROR(VLOOKUP($B91,'[1]NUM8.2'!$H$3:$S$175,6,FALSE),0)</f>
        <v>22</v>
      </c>
      <c r="J91" s="91">
        <f>IFERROR(VLOOKUP($B91,'[1]NUM8.2'!$H$3:$S$175,7,FALSE),0)</f>
        <v>11</v>
      </c>
      <c r="K91" s="91">
        <f>IFERROR(VLOOKUP($B91,'[1]NUM8.2'!$H$3:$S$175,8,FALSE),0)</f>
        <v>11</v>
      </c>
      <c r="L91" s="91">
        <f>IFERROR(VLOOKUP($B91,'[1]NUM8.2'!$H$3:$S$175,9,FALSE),0)</f>
        <v>6</v>
      </c>
      <c r="M91" s="91">
        <f>IFERROR(VLOOKUP($B91,'[1]NUM8.2'!$H$3:$S$175,10,FALSE),0)</f>
        <v>3</v>
      </c>
      <c r="N91" s="91">
        <f>IFERROR(VLOOKUP($B91,'[1]NUM8.2'!$H$3:$S$175,11,FALSE),0)</f>
        <v>11</v>
      </c>
      <c r="O91" s="81"/>
      <c r="P91" s="81"/>
      <c r="Q91" s="5">
        <f t="shared" ref="Q91:Q108" si="119">SUM(E91:P91)</f>
        <v>129</v>
      </c>
      <c r="R91" s="3"/>
      <c r="S91" s="13">
        <f>IFERROR(VLOOKUP($B91,'[2]DEN8.2'!$H$3:$J$159,2,FALSE),0)</f>
        <v>260</v>
      </c>
      <c r="T91" s="43">
        <f t="shared" ref="T91:T107" si="120">+S91+(Z91+AA91+AB91+AC91)-(AM91+AN91+AO91+AP91)</f>
        <v>285</v>
      </c>
      <c r="U91" s="5">
        <f>IFERROR(VLOOKUP($B91,'[1]DEN8.2'!$H$3:$J$175,2,FALSE),0)</f>
        <v>283</v>
      </c>
      <c r="V91" s="54">
        <f t="shared" ref="V91:V107" si="121">+U91+(AF91)-(AS91)</f>
        <v>289</v>
      </c>
      <c r="W91" s="54">
        <f t="shared" ref="W91:W107" si="122">+U91+(AF91+AG91+AH91+AI91)-(AS91+AT91+AU91+AV91)</f>
        <v>299</v>
      </c>
      <c r="X91" s="117"/>
      <c r="Y91" s="4"/>
      <c r="Z91" s="91">
        <f>IFERROR(VLOOKUP($B91,'[1]ACT DEN8.2'!$H$3:$S$162,2,FALSE),0)</f>
        <v>10</v>
      </c>
      <c r="AA91" s="91">
        <f>IFERROR(VLOOKUP($B91,'[1]ACT DEN8.2'!$H$3:$S$162,3,FALSE),0)</f>
        <v>6</v>
      </c>
      <c r="AB91" s="91">
        <f>IFERROR(VLOOKUP($B91,'[1]ACT DEN8.2'!$H$3:$S$162,4,FALSE),0)</f>
        <v>2</v>
      </c>
      <c r="AC91" s="91">
        <f>IFERROR(VLOOKUP($B91,'[1]ACT DEN8.2'!$H$3:$S$162,5,FALSE),0)</f>
        <v>7</v>
      </c>
      <c r="AD91" s="91">
        <f>IFERROR(VLOOKUP($B91,'[1]ACT DEN8.2'!$H$3:$S$162,6,FALSE),0)</f>
        <v>7</v>
      </c>
      <c r="AE91" s="91">
        <f>IFERROR(VLOOKUP($B91,'[1]ACT DEN8.2'!$H$3:$S$162,7,FALSE),0)</f>
        <v>9</v>
      </c>
      <c r="AF91" s="91">
        <f>IFERROR(VLOOKUP($B91,'[1]ACT DEN8.2'!$H$3:$S$162,8,FALSE),0)</f>
        <v>6</v>
      </c>
      <c r="AG91" s="91">
        <f>IFERROR(VLOOKUP($B91,'[1]ACT DEN8.2'!$H$3:$S$162,9,FALSE),0)</f>
        <v>7</v>
      </c>
      <c r="AH91" s="91">
        <f>IFERROR(VLOOKUP($B91,'[1]ACT DEN8.2'!$H$3:$S$162,10,FALSE),0)</f>
        <v>1</v>
      </c>
      <c r="AI91" s="91">
        <f>IFERROR(VLOOKUP($B91,'[1]ACT DEN8.2'!$H$3:$S$162,11,FALSE),0)</f>
        <v>2</v>
      </c>
      <c r="AJ91" s="81"/>
      <c r="AK91" s="2"/>
      <c r="AL91" s="5">
        <f t="shared" si="87"/>
        <v>57</v>
      </c>
      <c r="AM91" s="91">
        <f>IFERROR(VLOOKUP($B91,'[1]ACT DEN8.2'!$AB$3:$AM$135,2,FALSE),0)</f>
        <v>0</v>
      </c>
      <c r="AN91" s="91">
        <f>IFERROR(VLOOKUP($B91,'[1]ACT DEN8.2'!$AB$3:$AM$135,3,FALSE),0)</f>
        <v>0</v>
      </c>
      <c r="AO91" s="91">
        <f>IFERROR(VLOOKUP($B91,'[1]ACT DEN8.2'!$AB$3:$AM$135,4,FALSE),0)</f>
        <v>0</v>
      </c>
      <c r="AP91" s="91">
        <f>IFERROR(VLOOKUP($B91,'[1]ACT DEN8.2'!$AB$3:$AM$135,5,FALSE),0)</f>
        <v>0</v>
      </c>
      <c r="AQ91" s="91">
        <f>IFERROR(VLOOKUP($B91,'[1]ACT DEN8.2'!$AB$3:$AM$135,6,FALSE),0)</f>
        <v>2</v>
      </c>
      <c r="AR91" s="91">
        <f>IFERROR(VLOOKUP($B91,'[1]ACT DEN8.2'!$AB$3:$AM$135,7,FALSE),0)</f>
        <v>0</v>
      </c>
      <c r="AS91" s="91">
        <f>IFERROR(VLOOKUP($B91,'[1]ACT DEN8.2'!$AB$3:$AM$135,8,FALSE),0)</f>
        <v>0</v>
      </c>
      <c r="AT91" s="91">
        <f>IFERROR(VLOOKUP($B91,'[1]ACT DEN8.2'!$AB$3:$AM$135,9,FALSE),0)</f>
        <v>0</v>
      </c>
      <c r="AU91" s="91">
        <f>IFERROR(VLOOKUP($B91,'[1]ACT DEN8.2'!$AB$3:$AM$135,10,FALSE),0)</f>
        <v>0</v>
      </c>
      <c r="AV91" s="91">
        <f>IFERROR(VLOOKUP($B91,'[1]ACT DEN8.2'!$AB$3:$AM$135,11,FALSE),0)</f>
        <v>0</v>
      </c>
      <c r="AW91" s="81"/>
      <c r="AX91" s="2"/>
      <c r="AY91" s="5">
        <f t="shared" si="88"/>
        <v>2</v>
      </c>
    </row>
    <row r="92" spans="1:51" s="58" customFormat="1" ht="15" thickBot="1" x14ac:dyDescent="0.25">
      <c r="A92" s="1" t="s">
        <v>133</v>
      </c>
      <c r="B92" s="165" t="s">
        <v>118</v>
      </c>
      <c r="C92" s="56"/>
      <c r="D92" s="56"/>
      <c r="E92" s="91">
        <f>IFERROR(VLOOKUP($B92,'[1]NUM8.2'!$H$3:$S$175,2,FALSE),0)</f>
        <v>40</v>
      </c>
      <c r="F92" s="91">
        <f>IFERROR(VLOOKUP($B92,'[1]NUM8.2'!$H$3:$S$175,3,FALSE),0)</f>
        <v>82</v>
      </c>
      <c r="G92" s="91">
        <f>IFERROR(VLOOKUP($B92,'[1]NUM8.2'!$H$3:$S$175,4,FALSE),0)</f>
        <v>84</v>
      </c>
      <c r="H92" s="91">
        <f>IFERROR(VLOOKUP($B92,'[1]NUM8.2'!$H$3:$S$175,5,FALSE),0)</f>
        <v>56</v>
      </c>
      <c r="I92" s="91">
        <f>IFERROR(VLOOKUP($B92,'[1]NUM8.2'!$H$3:$S$175,6,FALSE),0)</f>
        <v>60</v>
      </c>
      <c r="J92" s="91">
        <f>IFERROR(VLOOKUP($B92,'[1]NUM8.2'!$H$3:$S$175,7,FALSE),0)</f>
        <v>50</v>
      </c>
      <c r="K92" s="91">
        <f>IFERROR(VLOOKUP($B92,'[1]NUM8.2'!$H$3:$S$175,8,FALSE),0)</f>
        <v>22</v>
      </c>
      <c r="L92" s="91">
        <f>IFERROR(VLOOKUP($B92,'[1]NUM8.2'!$H$3:$S$175,9,FALSE),0)</f>
        <v>51</v>
      </c>
      <c r="M92" s="91">
        <f>IFERROR(VLOOKUP($B92,'[1]NUM8.2'!$H$3:$S$175,10,FALSE),0)</f>
        <v>25</v>
      </c>
      <c r="N92" s="91">
        <f>IFERROR(VLOOKUP($B92,'[1]NUM8.2'!$H$3:$S$175,11,FALSE),0)</f>
        <v>44</v>
      </c>
      <c r="O92" s="81"/>
      <c r="P92" s="81"/>
      <c r="Q92" s="5">
        <f t="shared" si="119"/>
        <v>514</v>
      </c>
      <c r="R92" s="3"/>
      <c r="S92" s="13">
        <f>IFERROR(VLOOKUP($B92,'[2]DEN8.2'!$H$3:$J$159,2,FALSE),0)</f>
        <v>1140</v>
      </c>
      <c r="T92" s="43">
        <f t="shared" si="120"/>
        <v>1164</v>
      </c>
      <c r="U92" s="5">
        <f>IFERROR(VLOOKUP($B92,'[1]DEN8.2'!$H$3:$J$175,2,FALSE),0)</f>
        <v>1162</v>
      </c>
      <c r="V92" s="54">
        <f t="shared" si="121"/>
        <v>1168</v>
      </c>
      <c r="W92" s="54">
        <f t="shared" si="122"/>
        <v>1174</v>
      </c>
      <c r="X92" s="117"/>
      <c r="Y92" s="4"/>
      <c r="Z92" s="91">
        <f>IFERROR(VLOOKUP($B92,'[1]ACT DEN8.2'!$H$3:$S$162,2,FALSE),0)</f>
        <v>7</v>
      </c>
      <c r="AA92" s="91">
        <f>IFERROR(VLOOKUP($B92,'[1]ACT DEN8.2'!$H$3:$S$162,3,FALSE),0)</f>
        <v>4</v>
      </c>
      <c r="AB92" s="91">
        <f>IFERROR(VLOOKUP($B92,'[1]ACT DEN8.2'!$H$3:$S$162,4,FALSE),0)</f>
        <v>7</v>
      </c>
      <c r="AC92" s="91">
        <f>IFERROR(VLOOKUP($B92,'[1]ACT DEN8.2'!$H$3:$S$162,5,FALSE),0)</f>
        <v>7</v>
      </c>
      <c r="AD92" s="91">
        <f>IFERROR(VLOOKUP($B92,'[1]ACT DEN8.2'!$H$3:$S$162,6,FALSE),0)</f>
        <v>10</v>
      </c>
      <c r="AE92" s="91">
        <f>IFERROR(VLOOKUP($B92,'[1]ACT DEN8.2'!$H$3:$S$162,7,FALSE),0)</f>
        <v>5</v>
      </c>
      <c r="AF92" s="91">
        <f>IFERROR(VLOOKUP($B92,'[1]ACT DEN8.2'!$H$3:$S$162,8,FALSE),0)</f>
        <v>7</v>
      </c>
      <c r="AG92" s="91">
        <f>IFERROR(VLOOKUP($B92,'[1]ACT DEN8.2'!$H$3:$S$162,9,FALSE),0)</f>
        <v>6</v>
      </c>
      <c r="AH92" s="91">
        <f>IFERROR(VLOOKUP($B92,'[1]ACT DEN8.2'!$H$3:$S$162,10,FALSE),0)</f>
        <v>2</v>
      </c>
      <c r="AI92" s="91">
        <f>IFERROR(VLOOKUP($B92,'[1]ACT DEN8.2'!$H$3:$S$162,11,FALSE),0)</f>
        <v>5</v>
      </c>
      <c r="AJ92" s="81"/>
      <c r="AK92" s="2"/>
      <c r="AL92" s="5">
        <f t="shared" si="87"/>
        <v>60</v>
      </c>
      <c r="AM92" s="91">
        <f>IFERROR(VLOOKUP($B92,'[1]ACT DEN8.2'!$AB$3:$AM$135,2,FALSE),0)</f>
        <v>1</v>
      </c>
      <c r="AN92" s="91">
        <f>IFERROR(VLOOKUP($B92,'[1]ACT DEN8.2'!$AB$3:$AM$135,3,FALSE),0)</f>
        <v>0</v>
      </c>
      <c r="AO92" s="91">
        <f>IFERROR(VLOOKUP($B92,'[1]ACT DEN8.2'!$AB$3:$AM$135,4,FALSE),0)</f>
        <v>0</v>
      </c>
      <c r="AP92" s="91">
        <f>IFERROR(VLOOKUP($B92,'[1]ACT DEN8.2'!$AB$3:$AM$135,5,FALSE),0)</f>
        <v>0</v>
      </c>
      <c r="AQ92" s="91">
        <f>IFERROR(VLOOKUP($B92,'[1]ACT DEN8.2'!$AB$3:$AM$135,6,FALSE),0)</f>
        <v>0</v>
      </c>
      <c r="AR92" s="91">
        <f>IFERROR(VLOOKUP($B92,'[1]ACT DEN8.2'!$AB$3:$AM$135,7,FALSE),0)</f>
        <v>1</v>
      </c>
      <c r="AS92" s="91">
        <f>IFERROR(VLOOKUP($B92,'[1]ACT DEN8.2'!$AB$3:$AM$135,8,FALSE),0)</f>
        <v>1</v>
      </c>
      <c r="AT92" s="91">
        <f>IFERROR(VLOOKUP($B92,'[1]ACT DEN8.2'!$AB$3:$AM$135,9,FALSE),0)</f>
        <v>4</v>
      </c>
      <c r="AU92" s="91">
        <f>IFERROR(VLOOKUP($B92,'[1]ACT DEN8.2'!$AB$3:$AM$135,10,FALSE),0)</f>
        <v>2</v>
      </c>
      <c r="AV92" s="91">
        <f>IFERROR(VLOOKUP($B92,'[1]ACT DEN8.2'!$AB$3:$AM$135,11,FALSE),0)</f>
        <v>1</v>
      </c>
      <c r="AW92" s="81"/>
      <c r="AX92" s="2"/>
      <c r="AY92" s="5">
        <f t="shared" si="88"/>
        <v>10</v>
      </c>
    </row>
    <row r="93" spans="1:51" s="58" customFormat="1" ht="15" thickBot="1" x14ac:dyDescent="0.25">
      <c r="A93" s="1" t="s">
        <v>133</v>
      </c>
      <c r="B93" s="165" t="s">
        <v>119</v>
      </c>
      <c r="C93" s="56"/>
      <c r="D93" s="56"/>
      <c r="E93" s="91">
        <f>IFERROR(VLOOKUP($B93,'[1]NUM8.2'!$H$3:$S$175,2,FALSE),0)</f>
        <v>59</v>
      </c>
      <c r="F93" s="91">
        <f>IFERROR(VLOOKUP($B93,'[1]NUM8.2'!$H$3:$S$175,3,FALSE),0)</f>
        <v>91</v>
      </c>
      <c r="G93" s="91">
        <f>IFERROR(VLOOKUP($B93,'[1]NUM8.2'!$H$3:$S$175,4,FALSE),0)</f>
        <v>219</v>
      </c>
      <c r="H93" s="91">
        <f>IFERROR(VLOOKUP($B93,'[1]NUM8.2'!$H$3:$S$175,5,FALSE),0)</f>
        <v>110</v>
      </c>
      <c r="I93" s="91">
        <f>IFERROR(VLOOKUP($B93,'[1]NUM8.2'!$H$3:$S$175,6,FALSE),0)</f>
        <v>127</v>
      </c>
      <c r="J93" s="91">
        <f>IFERROR(VLOOKUP($B93,'[1]NUM8.2'!$H$3:$S$175,7,FALSE),0)</f>
        <v>39</v>
      </c>
      <c r="K93" s="91">
        <f>IFERROR(VLOOKUP($B93,'[1]NUM8.2'!$H$3:$S$175,8,FALSE),0)</f>
        <v>64</v>
      </c>
      <c r="L93" s="91">
        <f>IFERROR(VLOOKUP($B93,'[1]NUM8.2'!$H$3:$S$175,9,FALSE),0)</f>
        <v>72</v>
      </c>
      <c r="M93" s="91">
        <f>IFERROR(VLOOKUP($B93,'[1]NUM8.2'!$H$3:$S$175,10,FALSE),0)</f>
        <v>32</v>
      </c>
      <c r="N93" s="91">
        <f>IFERROR(VLOOKUP($B93,'[1]NUM8.2'!$H$3:$S$175,11,FALSE),0)</f>
        <v>47</v>
      </c>
      <c r="O93" s="81"/>
      <c r="P93" s="81"/>
      <c r="Q93" s="5">
        <f t="shared" si="119"/>
        <v>860</v>
      </c>
      <c r="R93" s="3"/>
      <c r="S93" s="13">
        <f>IFERROR(VLOOKUP($B93,'[2]DEN8.2'!$H$3:$J$159,2,FALSE),0)</f>
        <v>1287</v>
      </c>
      <c r="T93" s="43">
        <f t="shared" si="120"/>
        <v>1352</v>
      </c>
      <c r="U93" s="5">
        <f>IFERROR(VLOOKUP($B93,'[1]DEN8.2'!$H$3:$J$175,2,FALSE),0)</f>
        <v>1395</v>
      </c>
      <c r="V93" s="54">
        <f t="shared" si="121"/>
        <v>1408</v>
      </c>
      <c r="W93" s="54">
        <f t="shared" si="122"/>
        <v>1439</v>
      </c>
      <c r="X93" s="117"/>
      <c r="Y93" s="4"/>
      <c r="Z93" s="91">
        <f>IFERROR(VLOOKUP($B93,'[1]ACT DEN8.2'!$H$3:$S$162,2,FALSE),0)</f>
        <v>12</v>
      </c>
      <c r="AA93" s="91">
        <f>IFERROR(VLOOKUP($B93,'[1]ACT DEN8.2'!$H$3:$S$162,3,FALSE),0)</f>
        <v>20</v>
      </c>
      <c r="AB93" s="91">
        <f>IFERROR(VLOOKUP($B93,'[1]ACT DEN8.2'!$H$3:$S$162,4,FALSE),0)</f>
        <v>18</v>
      </c>
      <c r="AC93" s="91">
        <f>IFERROR(VLOOKUP($B93,'[1]ACT DEN8.2'!$H$3:$S$162,5,FALSE),0)</f>
        <v>17</v>
      </c>
      <c r="AD93" s="91">
        <f>IFERROR(VLOOKUP($B93,'[1]ACT DEN8.2'!$H$3:$S$162,6,FALSE),0)</f>
        <v>8</v>
      </c>
      <c r="AE93" s="91">
        <f>IFERROR(VLOOKUP($B93,'[1]ACT DEN8.2'!$H$3:$S$162,7,FALSE),0)</f>
        <v>17</v>
      </c>
      <c r="AF93" s="91">
        <f>IFERROR(VLOOKUP($B93,'[1]ACT DEN8.2'!$H$3:$S$162,8,FALSE),0)</f>
        <v>14</v>
      </c>
      <c r="AG93" s="91">
        <f>IFERROR(VLOOKUP($B93,'[1]ACT DEN8.2'!$H$3:$S$162,9,FALSE),0)</f>
        <v>15</v>
      </c>
      <c r="AH93" s="91">
        <f>IFERROR(VLOOKUP($B93,'[1]ACT DEN8.2'!$H$3:$S$162,10,FALSE),0)</f>
        <v>7</v>
      </c>
      <c r="AI93" s="91">
        <f>IFERROR(VLOOKUP($B93,'[1]ACT DEN8.2'!$H$3:$S$162,11,FALSE),0)</f>
        <v>12</v>
      </c>
      <c r="AJ93" s="81"/>
      <c r="AK93" s="2"/>
      <c r="AL93" s="5">
        <f t="shared" si="87"/>
        <v>140</v>
      </c>
      <c r="AM93" s="91">
        <f>IFERROR(VLOOKUP($B93,'[1]ACT DEN8.2'!$AB$3:$AM$135,2,FALSE),0)</f>
        <v>2</v>
      </c>
      <c r="AN93" s="91">
        <f>IFERROR(VLOOKUP($B93,'[1]ACT DEN8.2'!$AB$3:$AM$135,3,FALSE),0)</f>
        <v>0</v>
      </c>
      <c r="AO93" s="91">
        <f>IFERROR(VLOOKUP($B93,'[1]ACT DEN8.2'!$AB$3:$AM$135,4,FALSE),0)</f>
        <v>0</v>
      </c>
      <c r="AP93" s="91">
        <f>IFERROR(VLOOKUP($B93,'[1]ACT DEN8.2'!$AB$3:$AM$135,5,FALSE),0)</f>
        <v>0</v>
      </c>
      <c r="AQ93" s="91">
        <f>IFERROR(VLOOKUP($B93,'[1]ACT DEN8.2'!$AB$3:$AM$135,6,FALSE),0)</f>
        <v>0</v>
      </c>
      <c r="AR93" s="91">
        <f>IFERROR(VLOOKUP($B93,'[1]ACT DEN8.2'!$AB$3:$AM$135,7,FALSE),0)</f>
        <v>0</v>
      </c>
      <c r="AS93" s="91">
        <f>IFERROR(VLOOKUP($B93,'[1]ACT DEN8.2'!$AB$3:$AM$135,8,FALSE),0)</f>
        <v>1</v>
      </c>
      <c r="AT93" s="91">
        <f>IFERROR(VLOOKUP($B93,'[1]ACT DEN8.2'!$AB$3:$AM$135,9,FALSE),0)</f>
        <v>3</v>
      </c>
      <c r="AU93" s="91">
        <f>IFERROR(VLOOKUP($B93,'[1]ACT DEN8.2'!$AB$3:$AM$135,10,FALSE),0)</f>
        <v>0</v>
      </c>
      <c r="AV93" s="91">
        <f>IFERROR(VLOOKUP($B93,'[1]ACT DEN8.2'!$AB$3:$AM$135,11,FALSE),0)</f>
        <v>0</v>
      </c>
      <c r="AW93" s="81"/>
      <c r="AX93" s="2"/>
      <c r="AY93" s="5">
        <f t="shared" si="88"/>
        <v>6</v>
      </c>
    </row>
    <row r="94" spans="1:51" s="58" customFormat="1" ht="15" thickBot="1" x14ac:dyDescent="0.25">
      <c r="A94" s="1" t="s">
        <v>133</v>
      </c>
      <c r="B94" s="165" t="s">
        <v>120</v>
      </c>
      <c r="C94" s="56"/>
      <c r="D94" s="56"/>
      <c r="E94" s="91">
        <f>IFERROR(VLOOKUP($B94,'[1]NUM8.2'!$H$3:$S$175,2,FALSE),0)</f>
        <v>27</v>
      </c>
      <c r="F94" s="91">
        <f>IFERROR(VLOOKUP($B94,'[1]NUM8.2'!$H$3:$S$175,3,FALSE),0)</f>
        <v>21</v>
      </c>
      <c r="G94" s="91">
        <f>IFERROR(VLOOKUP($B94,'[1]NUM8.2'!$H$3:$S$175,4,FALSE),0)</f>
        <v>22</v>
      </c>
      <c r="H94" s="91">
        <f>IFERROR(VLOOKUP($B94,'[1]NUM8.2'!$H$3:$S$175,5,FALSE),0)</f>
        <v>24</v>
      </c>
      <c r="I94" s="91">
        <f>IFERROR(VLOOKUP($B94,'[1]NUM8.2'!$H$3:$S$175,6,FALSE),0)</f>
        <v>12</v>
      </c>
      <c r="J94" s="91">
        <f>IFERROR(VLOOKUP($B94,'[1]NUM8.2'!$H$3:$S$175,7,FALSE),0)</f>
        <v>5</v>
      </c>
      <c r="K94" s="91">
        <f>IFERROR(VLOOKUP($B94,'[1]NUM8.2'!$H$3:$S$175,8,FALSE),0)</f>
        <v>5</v>
      </c>
      <c r="L94" s="91">
        <f>IFERROR(VLOOKUP($B94,'[1]NUM8.2'!$H$3:$S$175,9,FALSE),0)</f>
        <v>5</v>
      </c>
      <c r="M94" s="91">
        <f>IFERROR(VLOOKUP($B94,'[1]NUM8.2'!$H$3:$S$175,10,FALSE),0)</f>
        <v>7</v>
      </c>
      <c r="N94" s="91">
        <f>IFERROR(VLOOKUP($B94,'[1]NUM8.2'!$H$3:$S$175,11,FALSE),0)</f>
        <v>14</v>
      </c>
      <c r="O94" s="81"/>
      <c r="P94" s="81"/>
      <c r="Q94" s="5">
        <f t="shared" si="119"/>
        <v>142</v>
      </c>
      <c r="R94" s="3"/>
      <c r="S94" s="13">
        <f>IFERROR(VLOOKUP($B94,'[2]DEN8.2'!$H$3:$J$159,2,FALSE),0)</f>
        <v>241</v>
      </c>
      <c r="T94" s="43">
        <f t="shared" si="120"/>
        <v>253</v>
      </c>
      <c r="U94" s="5">
        <f>IFERROR(VLOOKUP($B94,'[1]DEN8.2'!$H$3:$J$175,2,FALSE),0)</f>
        <v>245</v>
      </c>
      <c r="V94" s="54">
        <f t="shared" si="121"/>
        <v>248</v>
      </c>
      <c r="W94" s="54">
        <f t="shared" si="122"/>
        <v>255</v>
      </c>
      <c r="X94" s="117"/>
      <c r="Y94" s="4"/>
      <c r="Z94" s="91">
        <f>IFERROR(VLOOKUP($B94,'[1]ACT DEN8.2'!$H$3:$S$162,2,FALSE),0)</f>
        <v>0</v>
      </c>
      <c r="AA94" s="91">
        <f>IFERROR(VLOOKUP($B94,'[1]ACT DEN8.2'!$H$3:$S$162,3,FALSE),0)</f>
        <v>7</v>
      </c>
      <c r="AB94" s="91">
        <f>IFERROR(VLOOKUP($B94,'[1]ACT DEN8.2'!$H$3:$S$162,4,FALSE),0)</f>
        <v>5</v>
      </c>
      <c r="AC94" s="91">
        <f>IFERROR(VLOOKUP($B94,'[1]ACT DEN8.2'!$H$3:$S$162,5,FALSE),0)</f>
        <v>0</v>
      </c>
      <c r="AD94" s="91">
        <f>IFERROR(VLOOKUP($B94,'[1]ACT DEN8.2'!$H$3:$S$162,6,FALSE),0)</f>
        <v>0</v>
      </c>
      <c r="AE94" s="91">
        <f>IFERROR(VLOOKUP($B94,'[1]ACT DEN8.2'!$H$3:$S$162,7,FALSE),0)</f>
        <v>0</v>
      </c>
      <c r="AF94" s="91">
        <f>IFERROR(VLOOKUP($B94,'[1]ACT DEN8.2'!$H$3:$S$162,8,FALSE),0)</f>
        <v>3</v>
      </c>
      <c r="AG94" s="91">
        <f>IFERROR(VLOOKUP($B94,'[1]ACT DEN8.2'!$H$3:$S$162,9,FALSE),0)</f>
        <v>5</v>
      </c>
      <c r="AH94" s="91">
        <f>IFERROR(VLOOKUP($B94,'[1]ACT DEN8.2'!$H$3:$S$162,10,FALSE),0)</f>
        <v>1</v>
      </c>
      <c r="AI94" s="91">
        <f>IFERROR(VLOOKUP($B94,'[1]ACT DEN8.2'!$H$3:$S$162,11,FALSE),0)</f>
        <v>1</v>
      </c>
      <c r="AJ94" s="81"/>
      <c r="AK94" s="2"/>
      <c r="AL94" s="5">
        <f t="shared" si="87"/>
        <v>22</v>
      </c>
      <c r="AM94" s="91">
        <f>IFERROR(VLOOKUP($B94,'[1]ACT DEN8.2'!$AB$3:$AM$135,2,FALSE),0)</f>
        <v>0</v>
      </c>
      <c r="AN94" s="91">
        <f>IFERROR(VLOOKUP($B94,'[1]ACT DEN8.2'!$AB$3:$AM$135,3,FALSE),0)</f>
        <v>0</v>
      </c>
      <c r="AO94" s="91">
        <f>IFERROR(VLOOKUP($B94,'[1]ACT DEN8.2'!$AB$3:$AM$135,4,FALSE),0)</f>
        <v>0</v>
      </c>
      <c r="AP94" s="91">
        <f>IFERROR(VLOOKUP($B94,'[1]ACT DEN8.2'!$AB$3:$AM$135,5,FALSE),0)</f>
        <v>0</v>
      </c>
      <c r="AQ94" s="91">
        <f>IFERROR(VLOOKUP($B94,'[1]ACT DEN8.2'!$AB$3:$AM$135,6,FALSE),0)</f>
        <v>0</v>
      </c>
      <c r="AR94" s="91">
        <f>IFERROR(VLOOKUP($B94,'[1]ACT DEN8.2'!$AB$3:$AM$135,7,FALSE),0)</f>
        <v>0</v>
      </c>
      <c r="AS94" s="91">
        <f>IFERROR(VLOOKUP($B94,'[1]ACT DEN8.2'!$AB$3:$AM$135,8,FALSE),0)</f>
        <v>0</v>
      </c>
      <c r="AT94" s="91">
        <f>IFERROR(VLOOKUP($B94,'[1]ACT DEN8.2'!$AB$3:$AM$135,9,FALSE),0)</f>
        <v>0</v>
      </c>
      <c r="AU94" s="91">
        <f>IFERROR(VLOOKUP($B94,'[1]ACT DEN8.2'!$AB$3:$AM$135,10,FALSE),0)</f>
        <v>0</v>
      </c>
      <c r="AV94" s="91">
        <f>IFERROR(VLOOKUP($B94,'[1]ACT DEN8.2'!$AB$3:$AM$135,11,FALSE),0)</f>
        <v>0</v>
      </c>
      <c r="AW94" s="81"/>
      <c r="AX94" s="2"/>
      <c r="AY94" s="5">
        <f t="shared" si="88"/>
        <v>0</v>
      </c>
    </row>
    <row r="95" spans="1:51" s="58" customFormat="1" ht="15" thickBot="1" x14ac:dyDescent="0.25">
      <c r="A95" s="1" t="s">
        <v>133</v>
      </c>
      <c r="B95" s="165" t="s">
        <v>121</v>
      </c>
      <c r="C95" s="56"/>
      <c r="D95" s="56"/>
      <c r="E95" s="91">
        <f>IFERROR(VLOOKUP($B95,'[1]NUM8.2'!$H$3:$S$175,2,FALSE),0)</f>
        <v>0</v>
      </c>
      <c r="F95" s="91">
        <f>IFERROR(VLOOKUP($B95,'[1]NUM8.2'!$H$3:$S$175,3,FALSE),0)</f>
        <v>0</v>
      </c>
      <c r="G95" s="91">
        <f>IFERROR(VLOOKUP($B95,'[1]NUM8.2'!$H$3:$S$175,4,FALSE),0)</f>
        <v>1</v>
      </c>
      <c r="H95" s="91">
        <f>IFERROR(VLOOKUP($B95,'[1]NUM8.2'!$H$3:$S$175,5,FALSE),0)</f>
        <v>0</v>
      </c>
      <c r="I95" s="91">
        <f>IFERROR(VLOOKUP($B95,'[1]NUM8.2'!$H$3:$S$175,6,FALSE),0)</f>
        <v>0</v>
      </c>
      <c r="J95" s="91">
        <f>IFERROR(VLOOKUP($B95,'[1]NUM8.2'!$H$3:$S$175,7,FALSE),0)</f>
        <v>0</v>
      </c>
      <c r="K95" s="91">
        <f>IFERROR(VLOOKUP($B95,'[1]NUM8.2'!$H$3:$S$175,8,FALSE),0)</f>
        <v>0</v>
      </c>
      <c r="L95" s="91">
        <f>IFERROR(VLOOKUP($B95,'[1]NUM8.2'!$H$3:$S$175,9,FALSE),0)</f>
        <v>0</v>
      </c>
      <c r="M95" s="91">
        <f>IFERROR(VLOOKUP($B95,'[1]NUM8.2'!$H$3:$S$175,10,FALSE),0)</f>
        <v>1</v>
      </c>
      <c r="N95" s="91">
        <f>IFERROR(VLOOKUP($B95,'[1]NUM8.2'!$H$3:$S$175,11,FALSE),0)</f>
        <v>0</v>
      </c>
      <c r="O95" s="81"/>
      <c r="P95" s="81"/>
      <c r="Q95" s="5">
        <f t="shared" si="119"/>
        <v>2</v>
      </c>
      <c r="R95" s="3"/>
      <c r="S95" s="13">
        <f>IFERROR(VLOOKUP($B95,'[2]DEN8.2'!$H$3:$J$159,2,FALSE),0)</f>
        <v>75</v>
      </c>
      <c r="T95" s="43">
        <f t="shared" si="120"/>
        <v>76</v>
      </c>
      <c r="U95" s="5">
        <f>IFERROR(VLOOKUP($B95,'[1]DEN8.2'!$H$3:$J$175,2,FALSE),0)</f>
        <v>80</v>
      </c>
      <c r="V95" s="54">
        <f t="shared" si="121"/>
        <v>80</v>
      </c>
      <c r="W95" s="54">
        <f t="shared" si="122"/>
        <v>80</v>
      </c>
      <c r="X95" s="117"/>
      <c r="Y95" s="4"/>
      <c r="Z95" s="91">
        <f>IFERROR(VLOOKUP($B95,'[1]ACT DEN8.2'!$H$3:$S$162,2,FALSE),0)</f>
        <v>0</v>
      </c>
      <c r="AA95" s="91">
        <f>IFERROR(VLOOKUP($B95,'[1]ACT DEN8.2'!$H$3:$S$162,3,FALSE),0)</f>
        <v>1</v>
      </c>
      <c r="AB95" s="91">
        <f>IFERROR(VLOOKUP($B95,'[1]ACT DEN8.2'!$H$3:$S$162,4,FALSE),0)</f>
        <v>0</v>
      </c>
      <c r="AC95" s="91">
        <f>IFERROR(VLOOKUP($B95,'[1]ACT DEN8.2'!$H$3:$S$162,5,FALSE),0)</f>
        <v>0</v>
      </c>
      <c r="AD95" s="91">
        <f>IFERROR(VLOOKUP($B95,'[1]ACT DEN8.2'!$H$3:$S$162,6,FALSE),0)</f>
        <v>0</v>
      </c>
      <c r="AE95" s="91">
        <f>IFERROR(VLOOKUP($B95,'[1]ACT DEN8.2'!$H$3:$S$162,7,FALSE),0)</f>
        <v>0</v>
      </c>
      <c r="AF95" s="91">
        <f>IFERROR(VLOOKUP($B95,'[1]ACT DEN8.2'!$H$3:$S$162,8,FALSE),0)</f>
        <v>0</v>
      </c>
      <c r="AG95" s="91">
        <f>IFERROR(VLOOKUP($B95,'[1]ACT DEN8.2'!$H$3:$S$162,9,FALSE),0)</f>
        <v>0</v>
      </c>
      <c r="AH95" s="91">
        <f>IFERROR(VLOOKUP($B95,'[1]ACT DEN8.2'!$H$3:$S$162,10,FALSE),0)</f>
        <v>0</v>
      </c>
      <c r="AI95" s="91">
        <f>IFERROR(VLOOKUP($B95,'[1]ACT DEN8.2'!$H$3:$S$162,11,FALSE),0)</f>
        <v>0</v>
      </c>
      <c r="AJ95" s="81"/>
      <c r="AK95" s="2"/>
      <c r="AL95" s="5">
        <f t="shared" si="87"/>
        <v>1</v>
      </c>
      <c r="AM95" s="91">
        <f>IFERROR(VLOOKUP($B95,'[1]ACT DEN8.2'!$AB$3:$AM$135,2,FALSE),0)</f>
        <v>0</v>
      </c>
      <c r="AN95" s="91">
        <f>IFERROR(VLOOKUP($B95,'[1]ACT DEN8.2'!$AB$3:$AM$135,3,FALSE),0)</f>
        <v>0</v>
      </c>
      <c r="AO95" s="91">
        <f>IFERROR(VLOOKUP($B95,'[1]ACT DEN8.2'!$AB$3:$AM$135,4,FALSE),0)</f>
        <v>0</v>
      </c>
      <c r="AP95" s="91">
        <f>IFERROR(VLOOKUP($B95,'[1]ACT DEN8.2'!$AB$3:$AM$135,5,FALSE),0)</f>
        <v>0</v>
      </c>
      <c r="AQ95" s="91">
        <f>IFERROR(VLOOKUP($B95,'[1]ACT DEN8.2'!$AB$3:$AM$135,6,FALSE),0)</f>
        <v>0</v>
      </c>
      <c r="AR95" s="91">
        <f>IFERROR(VLOOKUP($B95,'[1]ACT DEN8.2'!$AB$3:$AM$135,7,FALSE),0)</f>
        <v>0</v>
      </c>
      <c r="AS95" s="91">
        <f>IFERROR(VLOOKUP($B95,'[1]ACT DEN8.2'!$AB$3:$AM$135,8,FALSE),0)</f>
        <v>0</v>
      </c>
      <c r="AT95" s="91">
        <f>IFERROR(VLOOKUP($B95,'[1]ACT DEN8.2'!$AB$3:$AM$135,9,FALSE),0)</f>
        <v>0</v>
      </c>
      <c r="AU95" s="91">
        <f>IFERROR(VLOOKUP($B95,'[1]ACT DEN8.2'!$AB$3:$AM$135,10,FALSE),0)</f>
        <v>0</v>
      </c>
      <c r="AV95" s="91">
        <f>IFERROR(VLOOKUP($B95,'[1]ACT DEN8.2'!$AB$3:$AM$135,11,FALSE),0)</f>
        <v>0</v>
      </c>
      <c r="AW95" s="81"/>
      <c r="AX95" s="2"/>
      <c r="AY95" s="5">
        <f t="shared" si="88"/>
        <v>0</v>
      </c>
    </row>
    <row r="96" spans="1:51" s="58" customFormat="1" ht="15" thickBot="1" x14ac:dyDescent="0.25">
      <c r="A96" s="1" t="s">
        <v>133</v>
      </c>
      <c r="B96" s="165" t="s">
        <v>122</v>
      </c>
      <c r="C96" s="56"/>
      <c r="D96" s="56"/>
      <c r="E96" s="91">
        <f>IFERROR(VLOOKUP($B96,'[1]NUM8.2'!$H$3:$S$175,2,FALSE),0)</f>
        <v>1</v>
      </c>
      <c r="F96" s="91">
        <f>IFERROR(VLOOKUP($B96,'[1]NUM8.2'!$H$3:$S$175,3,FALSE),0)</f>
        <v>0</v>
      </c>
      <c r="G96" s="91">
        <f>IFERROR(VLOOKUP($B96,'[1]NUM8.2'!$H$3:$S$175,4,FALSE),0)</f>
        <v>1</v>
      </c>
      <c r="H96" s="91">
        <f>IFERROR(VLOOKUP($B96,'[1]NUM8.2'!$H$3:$S$175,5,FALSE),0)</f>
        <v>6</v>
      </c>
      <c r="I96" s="91">
        <f>IFERROR(VLOOKUP($B96,'[1]NUM8.2'!$H$3:$S$175,6,FALSE),0)</f>
        <v>4</v>
      </c>
      <c r="J96" s="91">
        <f>IFERROR(VLOOKUP($B96,'[1]NUM8.2'!$H$3:$S$175,7,FALSE),0)</f>
        <v>10</v>
      </c>
      <c r="K96" s="91">
        <f>IFERROR(VLOOKUP($B96,'[1]NUM8.2'!$H$3:$S$175,8,FALSE),0)</f>
        <v>6</v>
      </c>
      <c r="L96" s="91">
        <f>IFERROR(VLOOKUP($B96,'[1]NUM8.2'!$H$3:$S$175,9,FALSE),0)</f>
        <v>0</v>
      </c>
      <c r="M96" s="91">
        <f>IFERROR(VLOOKUP($B96,'[1]NUM8.2'!$H$3:$S$175,10,FALSE),0)</f>
        <v>3</v>
      </c>
      <c r="N96" s="91">
        <f>IFERROR(VLOOKUP($B96,'[1]NUM8.2'!$H$3:$S$175,11,FALSE),0)</f>
        <v>1</v>
      </c>
      <c r="O96" s="81"/>
      <c r="P96" s="81"/>
      <c r="Q96" s="5">
        <f t="shared" si="119"/>
        <v>32</v>
      </c>
      <c r="R96" s="3"/>
      <c r="S96" s="13">
        <f>IFERROR(VLOOKUP($B96,'[2]DEN8.2'!$H$3:$J$159,2,FALSE),0)</f>
        <v>107</v>
      </c>
      <c r="T96" s="43">
        <f t="shared" si="120"/>
        <v>108</v>
      </c>
      <c r="U96" s="5">
        <f>IFERROR(VLOOKUP($B96,'[1]DEN8.2'!$H$3:$J$175,2,FALSE),0)</f>
        <v>189</v>
      </c>
      <c r="V96" s="54">
        <f t="shared" si="121"/>
        <v>189</v>
      </c>
      <c r="W96" s="54">
        <f t="shared" si="122"/>
        <v>188</v>
      </c>
      <c r="X96" s="117"/>
      <c r="Y96" s="4"/>
      <c r="Z96" s="91">
        <f>IFERROR(VLOOKUP($B96,'[1]ACT DEN8.2'!$H$3:$S$162,2,FALSE),0)</f>
        <v>0</v>
      </c>
      <c r="AA96" s="91">
        <f>IFERROR(VLOOKUP($B96,'[1]ACT DEN8.2'!$H$3:$S$162,3,FALSE),0)</f>
        <v>0</v>
      </c>
      <c r="AB96" s="91">
        <f>IFERROR(VLOOKUP($B96,'[1]ACT DEN8.2'!$H$3:$S$162,4,FALSE),0)</f>
        <v>1</v>
      </c>
      <c r="AC96" s="91">
        <f>IFERROR(VLOOKUP($B96,'[1]ACT DEN8.2'!$H$3:$S$162,5,FALSE),0)</f>
        <v>0</v>
      </c>
      <c r="AD96" s="91">
        <f>IFERROR(VLOOKUP($B96,'[1]ACT DEN8.2'!$H$3:$S$162,6,FALSE),0)</f>
        <v>2</v>
      </c>
      <c r="AE96" s="91">
        <f>IFERROR(VLOOKUP($B96,'[1]ACT DEN8.2'!$H$3:$S$162,7,FALSE),0)</f>
        <v>0</v>
      </c>
      <c r="AF96" s="91">
        <f>IFERROR(VLOOKUP($B96,'[1]ACT DEN8.2'!$H$3:$S$162,8,FALSE),0)</f>
        <v>0</v>
      </c>
      <c r="AG96" s="91">
        <f>IFERROR(VLOOKUP($B96,'[1]ACT DEN8.2'!$H$3:$S$162,9,FALSE),0)</f>
        <v>0</v>
      </c>
      <c r="AH96" s="91">
        <f>IFERROR(VLOOKUP($B96,'[1]ACT DEN8.2'!$H$3:$S$162,10,FALSE),0)</f>
        <v>0</v>
      </c>
      <c r="AI96" s="91">
        <f>IFERROR(VLOOKUP($B96,'[1]ACT DEN8.2'!$H$3:$S$162,11,FALSE),0)</f>
        <v>1</v>
      </c>
      <c r="AJ96" s="81"/>
      <c r="AK96" s="2"/>
      <c r="AL96" s="5">
        <f t="shared" si="87"/>
        <v>4</v>
      </c>
      <c r="AM96" s="91">
        <f>IFERROR(VLOOKUP($B96,'[1]ACT DEN8.2'!$AB$3:$AM$135,2,FALSE),0)</f>
        <v>0</v>
      </c>
      <c r="AN96" s="91">
        <f>IFERROR(VLOOKUP($B96,'[1]ACT DEN8.2'!$AB$3:$AM$135,3,FALSE),0)</f>
        <v>0</v>
      </c>
      <c r="AO96" s="91">
        <f>IFERROR(VLOOKUP($B96,'[1]ACT DEN8.2'!$AB$3:$AM$135,4,FALSE),0)</f>
        <v>0</v>
      </c>
      <c r="AP96" s="91">
        <f>IFERROR(VLOOKUP($B96,'[1]ACT DEN8.2'!$AB$3:$AM$135,5,FALSE),0)</f>
        <v>0</v>
      </c>
      <c r="AQ96" s="91">
        <f>IFERROR(VLOOKUP($B96,'[1]ACT DEN8.2'!$AB$3:$AM$135,6,FALSE),0)</f>
        <v>1</v>
      </c>
      <c r="AR96" s="91">
        <f>IFERROR(VLOOKUP($B96,'[1]ACT DEN8.2'!$AB$3:$AM$135,7,FALSE),0)</f>
        <v>1</v>
      </c>
      <c r="AS96" s="91">
        <f>IFERROR(VLOOKUP($B96,'[1]ACT DEN8.2'!$AB$3:$AM$135,8,FALSE),0)</f>
        <v>0</v>
      </c>
      <c r="AT96" s="91">
        <f>IFERROR(VLOOKUP($B96,'[1]ACT DEN8.2'!$AB$3:$AM$135,9,FALSE),0)</f>
        <v>1</v>
      </c>
      <c r="AU96" s="91">
        <f>IFERROR(VLOOKUP($B96,'[1]ACT DEN8.2'!$AB$3:$AM$135,10,FALSE),0)</f>
        <v>1</v>
      </c>
      <c r="AV96" s="91">
        <f>IFERROR(VLOOKUP($B96,'[1]ACT DEN8.2'!$AB$3:$AM$135,11,FALSE),0)</f>
        <v>0</v>
      </c>
      <c r="AW96" s="81"/>
      <c r="AX96" s="2"/>
      <c r="AY96" s="5">
        <f t="shared" si="88"/>
        <v>4</v>
      </c>
    </row>
    <row r="97" spans="1:51" s="58" customFormat="1" ht="15" thickBot="1" x14ac:dyDescent="0.25">
      <c r="A97" s="1" t="s">
        <v>133</v>
      </c>
      <c r="B97" s="165" t="s">
        <v>123</v>
      </c>
      <c r="C97" s="56"/>
      <c r="D97" s="56"/>
      <c r="E97" s="91">
        <f>IFERROR(VLOOKUP($B97,'[1]NUM8.2'!$H$3:$S$175,2,FALSE),0)</f>
        <v>0</v>
      </c>
      <c r="F97" s="91">
        <f>IFERROR(VLOOKUP($B97,'[1]NUM8.2'!$H$3:$S$175,3,FALSE),0)</f>
        <v>0</v>
      </c>
      <c r="G97" s="91">
        <f>IFERROR(VLOOKUP($B97,'[1]NUM8.2'!$H$3:$S$175,4,FALSE),0)</f>
        <v>0</v>
      </c>
      <c r="H97" s="91">
        <f>IFERROR(VLOOKUP($B97,'[1]NUM8.2'!$H$3:$S$175,5,FALSE),0)</f>
        <v>3</v>
      </c>
      <c r="I97" s="91">
        <f>IFERROR(VLOOKUP($B97,'[1]NUM8.2'!$H$3:$S$175,6,FALSE),0)</f>
        <v>0</v>
      </c>
      <c r="J97" s="91">
        <f>IFERROR(VLOOKUP($B97,'[1]NUM8.2'!$H$3:$S$175,7,FALSE),0)</f>
        <v>3</v>
      </c>
      <c r="K97" s="91">
        <f>IFERROR(VLOOKUP($B97,'[1]NUM8.2'!$H$3:$S$175,8,FALSE),0)</f>
        <v>1</v>
      </c>
      <c r="L97" s="91">
        <f>IFERROR(VLOOKUP($B97,'[1]NUM8.2'!$H$3:$S$175,9,FALSE),0)</f>
        <v>1</v>
      </c>
      <c r="M97" s="91">
        <f>IFERROR(VLOOKUP($B97,'[1]NUM8.2'!$H$3:$S$175,10,FALSE),0)</f>
        <v>0</v>
      </c>
      <c r="N97" s="91">
        <f>IFERROR(VLOOKUP($B97,'[1]NUM8.2'!$H$3:$S$175,11,FALSE),0)</f>
        <v>0</v>
      </c>
      <c r="O97" s="81"/>
      <c r="P97" s="81"/>
      <c r="Q97" s="5">
        <f t="shared" si="119"/>
        <v>8</v>
      </c>
      <c r="R97" s="3"/>
      <c r="S97" s="13">
        <f>IFERROR(VLOOKUP($B97,'[2]DEN8.2'!$H$3:$J$159,2,FALSE),0)</f>
        <v>46</v>
      </c>
      <c r="T97" s="43">
        <f t="shared" si="120"/>
        <v>47</v>
      </c>
      <c r="U97" s="5">
        <f>IFERROR(VLOOKUP($B97,'[1]DEN8.2'!$H$3:$J$175,2,FALSE),0)</f>
        <v>50</v>
      </c>
      <c r="V97" s="54">
        <f t="shared" si="121"/>
        <v>50</v>
      </c>
      <c r="W97" s="54">
        <f t="shared" si="122"/>
        <v>50</v>
      </c>
      <c r="X97" s="117"/>
      <c r="Y97" s="4"/>
      <c r="Z97" s="91">
        <f>IFERROR(VLOOKUP($B97,'[1]ACT DEN8.2'!$H$3:$S$162,2,FALSE),0)</f>
        <v>0</v>
      </c>
      <c r="AA97" s="91">
        <f>IFERROR(VLOOKUP($B97,'[1]ACT DEN8.2'!$H$3:$S$162,3,FALSE),0)</f>
        <v>0</v>
      </c>
      <c r="AB97" s="91">
        <f>IFERROR(VLOOKUP($B97,'[1]ACT DEN8.2'!$H$3:$S$162,4,FALSE),0)</f>
        <v>0</v>
      </c>
      <c r="AC97" s="91">
        <f>IFERROR(VLOOKUP($B97,'[1]ACT DEN8.2'!$H$3:$S$162,5,FALSE),0)</f>
        <v>1</v>
      </c>
      <c r="AD97" s="91">
        <f>IFERROR(VLOOKUP($B97,'[1]ACT DEN8.2'!$H$3:$S$162,6,FALSE),0)</f>
        <v>0</v>
      </c>
      <c r="AE97" s="91">
        <f>IFERROR(VLOOKUP($B97,'[1]ACT DEN8.2'!$H$3:$S$162,7,FALSE),0)</f>
        <v>1</v>
      </c>
      <c r="AF97" s="91">
        <f>IFERROR(VLOOKUP($B97,'[1]ACT DEN8.2'!$H$3:$S$162,8,FALSE),0)</f>
        <v>0</v>
      </c>
      <c r="AG97" s="91">
        <f>IFERROR(VLOOKUP($B97,'[1]ACT DEN8.2'!$H$3:$S$162,9,FALSE),0)</f>
        <v>0</v>
      </c>
      <c r="AH97" s="91">
        <f>IFERROR(VLOOKUP($B97,'[1]ACT DEN8.2'!$H$3:$S$162,10,FALSE),0)</f>
        <v>0</v>
      </c>
      <c r="AI97" s="91">
        <f>IFERROR(VLOOKUP($B97,'[1]ACT DEN8.2'!$H$3:$S$162,11,FALSE),0)</f>
        <v>0</v>
      </c>
      <c r="AJ97" s="81"/>
      <c r="AK97" s="2"/>
      <c r="AL97" s="5">
        <f t="shared" si="87"/>
        <v>2</v>
      </c>
      <c r="AM97" s="91">
        <f>IFERROR(VLOOKUP($B97,'[1]ACT DEN8.2'!$AB$3:$AM$135,2,FALSE),0)</f>
        <v>0</v>
      </c>
      <c r="AN97" s="91">
        <f>IFERROR(VLOOKUP($B97,'[1]ACT DEN8.2'!$AB$3:$AM$135,3,FALSE),0)</f>
        <v>0</v>
      </c>
      <c r="AO97" s="91">
        <f>IFERROR(VLOOKUP($B97,'[1]ACT DEN8.2'!$AB$3:$AM$135,4,FALSE),0)</f>
        <v>0</v>
      </c>
      <c r="AP97" s="91">
        <f>IFERROR(VLOOKUP($B97,'[1]ACT DEN8.2'!$AB$3:$AM$135,5,FALSE),0)</f>
        <v>0</v>
      </c>
      <c r="AQ97" s="91">
        <f>IFERROR(VLOOKUP($B97,'[1]ACT DEN8.2'!$AB$3:$AM$135,6,FALSE),0)</f>
        <v>0</v>
      </c>
      <c r="AR97" s="91">
        <f>IFERROR(VLOOKUP($B97,'[1]ACT DEN8.2'!$AB$3:$AM$135,7,FALSE),0)</f>
        <v>5</v>
      </c>
      <c r="AS97" s="91">
        <f>IFERROR(VLOOKUP($B97,'[1]ACT DEN8.2'!$AB$3:$AM$135,8,FALSE),0)</f>
        <v>0</v>
      </c>
      <c r="AT97" s="91">
        <f>IFERROR(VLOOKUP($B97,'[1]ACT DEN8.2'!$AB$3:$AM$135,9,FALSE),0)</f>
        <v>0</v>
      </c>
      <c r="AU97" s="91">
        <f>IFERROR(VLOOKUP($B97,'[1]ACT DEN8.2'!$AB$3:$AM$135,10,FALSE),0)</f>
        <v>0</v>
      </c>
      <c r="AV97" s="91">
        <f>IFERROR(VLOOKUP($B97,'[1]ACT DEN8.2'!$AB$3:$AM$135,11,FALSE),0)</f>
        <v>0</v>
      </c>
      <c r="AW97" s="81"/>
      <c r="AX97" s="2"/>
      <c r="AY97" s="5">
        <f t="shared" si="88"/>
        <v>5</v>
      </c>
    </row>
    <row r="98" spans="1:51" s="58" customFormat="1" ht="15" thickBot="1" x14ac:dyDescent="0.25">
      <c r="A98" s="1" t="s">
        <v>133</v>
      </c>
      <c r="B98" s="165" t="s">
        <v>124</v>
      </c>
      <c r="C98" s="56"/>
      <c r="D98" s="56"/>
      <c r="E98" s="91">
        <f>IFERROR(VLOOKUP($B98,'[1]NUM8.2'!$H$3:$S$175,2,FALSE),0)</f>
        <v>0</v>
      </c>
      <c r="F98" s="91">
        <f>IFERROR(VLOOKUP($B98,'[1]NUM8.2'!$H$3:$S$175,3,FALSE),0)</f>
        <v>1</v>
      </c>
      <c r="G98" s="91">
        <f>IFERROR(VLOOKUP($B98,'[1]NUM8.2'!$H$3:$S$175,4,FALSE),0)</f>
        <v>0</v>
      </c>
      <c r="H98" s="91">
        <f>IFERROR(VLOOKUP($B98,'[1]NUM8.2'!$H$3:$S$175,5,FALSE),0)</f>
        <v>0</v>
      </c>
      <c r="I98" s="91">
        <f>IFERROR(VLOOKUP($B98,'[1]NUM8.2'!$H$3:$S$175,6,FALSE),0)</f>
        <v>0</v>
      </c>
      <c r="J98" s="91">
        <f>IFERROR(VLOOKUP($B98,'[1]NUM8.2'!$H$3:$S$175,7,FALSE),0)</f>
        <v>1</v>
      </c>
      <c r="K98" s="91">
        <f>IFERROR(VLOOKUP($B98,'[1]NUM8.2'!$H$3:$S$175,8,FALSE),0)</f>
        <v>0</v>
      </c>
      <c r="L98" s="91">
        <f>IFERROR(VLOOKUP($B98,'[1]NUM8.2'!$H$3:$S$175,9,FALSE),0)</f>
        <v>0</v>
      </c>
      <c r="M98" s="91">
        <f>IFERROR(VLOOKUP($B98,'[1]NUM8.2'!$H$3:$S$175,10,FALSE),0)</f>
        <v>0</v>
      </c>
      <c r="N98" s="91">
        <f>IFERROR(VLOOKUP($B98,'[1]NUM8.2'!$H$3:$S$175,11,FALSE),0)</f>
        <v>0</v>
      </c>
      <c r="O98" s="81"/>
      <c r="P98" s="81"/>
      <c r="Q98" s="5">
        <f t="shared" si="119"/>
        <v>2</v>
      </c>
      <c r="R98" s="3"/>
      <c r="S98" s="13">
        <f>IFERROR(VLOOKUP($B98,'[2]DEN8.2'!$H$3:$J$159,2,FALSE),0)</f>
        <v>28</v>
      </c>
      <c r="T98" s="43">
        <f t="shared" si="120"/>
        <v>29</v>
      </c>
      <c r="U98" s="5">
        <f>IFERROR(VLOOKUP($B98,'[1]DEN8.2'!$H$3:$J$175,2,FALSE),0)</f>
        <v>29</v>
      </c>
      <c r="V98" s="54">
        <f t="shared" si="121"/>
        <v>29</v>
      </c>
      <c r="W98" s="54">
        <f t="shared" si="122"/>
        <v>29</v>
      </c>
      <c r="X98" s="117"/>
      <c r="Y98" s="4"/>
      <c r="Z98" s="91">
        <f>IFERROR(VLOOKUP($B98,'[1]ACT DEN8.2'!$H$3:$S$162,2,FALSE),0)</f>
        <v>0</v>
      </c>
      <c r="AA98" s="91">
        <f>IFERROR(VLOOKUP($B98,'[1]ACT DEN8.2'!$H$3:$S$162,3,FALSE),0)</f>
        <v>0</v>
      </c>
      <c r="AB98" s="91">
        <f>IFERROR(VLOOKUP($B98,'[1]ACT DEN8.2'!$H$3:$S$162,4,FALSE),0)</f>
        <v>1</v>
      </c>
      <c r="AC98" s="91">
        <f>IFERROR(VLOOKUP($B98,'[1]ACT DEN8.2'!$H$3:$S$162,5,FALSE),0)</f>
        <v>0</v>
      </c>
      <c r="AD98" s="91">
        <f>IFERROR(VLOOKUP($B98,'[1]ACT DEN8.2'!$H$3:$S$162,6,FALSE),0)</f>
        <v>0</v>
      </c>
      <c r="AE98" s="91">
        <f>IFERROR(VLOOKUP($B98,'[1]ACT DEN8.2'!$H$3:$S$162,7,FALSE),0)</f>
        <v>1</v>
      </c>
      <c r="AF98" s="91">
        <f>IFERROR(VLOOKUP($B98,'[1]ACT DEN8.2'!$H$3:$S$162,8,FALSE),0)</f>
        <v>0</v>
      </c>
      <c r="AG98" s="91">
        <f>IFERROR(VLOOKUP($B98,'[1]ACT DEN8.2'!$H$3:$S$162,9,FALSE),0)</f>
        <v>0</v>
      </c>
      <c r="AH98" s="91">
        <f>IFERROR(VLOOKUP($B98,'[1]ACT DEN8.2'!$H$3:$S$162,10,FALSE),0)</f>
        <v>1</v>
      </c>
      <c r="AI98" s="91">
        <f>IFERROR(VLOOKUP($B98,'[1]ACT DEN8.2'!$H$3:$S$162,11,FALSE),0)</f>
        <v>0</v>
      </c>
      <c r="AJ98" s="81"/>
      <c r="AK98" s="2"/>
      <c r="AL98" s="5">
        <f t="shared" si="87"/>
        <v>3</v>
      </c>
      <c r="AM98" s="91">
        <f>IFERROR(VLOOKUP($B98,'[1]ACT DEN8.2'!$AB$3:$AM$135,2,FALSE),0)</f>
        <v>0</v>
      </c>
      <c r="AN98" s="91">
        <f>IFERROR(VLOOKUP($B98,'[1]ACT DEN8.2'!$AB$3:$AM$135,3,FALSE),0)</f>
        <v>0</v>
      </c>
      <c r="AO98" s="91">
        <f>IFERROR(VLOOKUP($B98,'[1]ACT DEN8.2'!$AB$3:$AM$135,4,FALSE),0)</f>
        <v>0</v>
      </c>
      <c r="AP98" s="91">
        <f>IFERROR(VLOOKUP($B98,'[1]ACT DEN8.2'!$AB$3:$AM$135,5,FALSE),0)</f>
        <v>0</v>
      </c>
      <c r="AQ98" s="91">
        <f>IFERROR(VLOOKUP($B98,'[1]ACT DEN8.2'!$AB$3:$AM$135,6,FALSE),0)</f>
        <v>0</v>
      </c>
      <c r="AR98" s="91">
        <f>IFERROR(VLOOKUP($B98,'[1]ACT DEN8.2'!$AB$3:$AM$135,7,FALSE),0)</f>
        <v>0</v>
      </c>
      <c r="AS98" s="91">
        <f>IFERROR(VLOOKUP($B98,'[1]ACT DEN8.2'!$AB$3:$AM$135,8,FALSE),0)</f>
        <v>0</v>
      </c>
      <c r="AT98" s="91">
        <f>IFERROR(VLOOKUP($B98,'[1]ACT DEN8.2'!$AB$3:$AM$135,9,FALSE),0)</f>
        <v>1</v>
      </c>
      <c r="AU98" s="91">
        <f>IFERROR(VLOOKUP($B98,'[1]ACT DEN8.2'!$AB$3:$AM$135,10,FALSE),0)</f>
        <v>0</v>
      </c>
      <c r="AV98" s="91">
        <f>IFERROR(VLOOKUP($B98,'[1]ACT DEN8.2'!$AB$3:$AM$135,11,FALSE),0)</f>
        <v>0</v>
      </c>
      <c r="AW98" s="81"/>
      <c r="AX98" s="2"/>
      <c r="AY98" s="5">
        <f t="shared" si="88"/>
        <v>1</v>
      </c>
    </row>
    <row r="99" spans="1:51" s="58" customFormat="1" ht="15" thickBot="1" x14ac:dyDescent="0.25">
      <c r="A99" s="1" t="s">
        <v>133</v>
      </c>
      <c r="B99" s="165" t="s">
        <v>125</v>
      </c>
      <c r="C99" s="56"/>
      <c r="D99" s="56"/>
      <c r="E99" s="91">
        <f>IFERROR(VLOOKUP($B99,'[1]NUM8.2'!$H$3:$S$175,2,FALSE),0)</f>
        <v>1</v>
      </c>
      <c r="F99" s="91">
        <f>IFERROR(VLOOKUP($B99,'[1]NUM8.2'!$H$3:$S$175,3,FALSE),0)</f>
        <v>5</v>
      </c>
      <c r="G99" s="91">
        <f>IFERROR(VLOOKUP($B99,'[1]NUM8.2'!$H$3:$S$175,4,FALSE),0)</f>
        <v>1</v>
      </c>
      <c r="H99" s="91">
        <f>IFERROR(VLOOKUP($B99,'[1]NUM8.2'!$H$3:$S$175,5,FALSE),0)</f>
        <v>0</v>
      </c>
      <c r="I99" s="91">
        <f>IFERROR(VLOOKUP($B99,'[1]NUM8.2'!$H$3:$S$175,6,FALSE),0)</f>
        <v>0</v>
      </c>
      <c r="J99" s="91">
        <f>IFERROR(VLOOKUP($B99,'[1]NUM8.2'!$H$3:$S$175,7,FALSE),0)</f>
        <v>4</v>
      </c>
      <c r="K99" s="91">
        <f>IFERROR(VLOOKUP($B99,'[1]NUM8.2'!$H$3:$S$175,8,FALSE),0)</f>
        <v>0</v>
      </c>
      <c r="L99" s="91">
        <f>IFERROR(VLOOKUP($B99,'[1]NUM8.2'!$H$3:$S$175,9,FALSE),0)</f>
        <v>1</v>
      </c>
      <c r="M99" s="91">
        <f>IFERROR(VLOOKUP($B99,'[1]NUM8.2'!$H$3:$S$175,10,FALSE),0)</f>
        <v>0</v>
      </c>
      <c r="N99" s="91">
        <f>IFERROR(VLOOKUP($B99,'[1]NUM8.2'!$H$3:$S$175,11,FALSE),0)</f>
        <v>0</v>
      </c>
      <c r="O99" s="81"/>
      <c r="P99" s="81"/>
      <c r="Q99" s="5">
        <f t="shared" si="119"/>
        <v>12</v>
      </c>
      <c r="R99" s="3"/>
      <c r="S99" s="13">
        <f>IFERROR(VLOOKUP($B99,'[2]DEN8.2'!$H$3:$J$159,2,FALSE),0)</f>
        <v>153</v>
      </c>
      <c r="T99" s="43">
        <f t="shared" si="120"/>
        <v>155</v>
      </c>
      <c r="U99" s="5">
        <f>IFERROR(VLOOKUP($B99,'[1]DEN8.2'!$H$3:$J$175,2,FALSE),0)</f>
        <v>153</v>
      </c>
      <c r="V99" s="54">
        <f t="shared" si="121"/>
        <v>154</v>
      </c>
      <c r="W99" s="54">
        <f t="shared" si="122"/>
        <v>155</v>
      </c>
      <c r="X99" s="117"/>
      <c r="Y99" s="4"/>
      <c r="Z99" s="91">
        <f>IFERROR(VLOOKUP($B99,'[1]ACT DEN8.2'!$H$3:$S$162,2,FALSE),0)</f>
        <v>0</v>
      </c>
      <c r="AA99" s="91">
        <f>IFERROR(VLOOKUP($B99,'[1]ACT DEN8.2'!$H$3:$S$162,3,FALSE),0)</f>
        <v>1</v>
      </c>
      <c r="AB99" s="91">
        <f>IFERROR(VLOOKUP($B99,'[1]ACT DEN8.2'!$H$3:$S$162,4,FALSE),0)</f>
        <v>1</v>
      </c>
      <c r="AC99" s="91">
        <f>IFERROR(VLOOKUP($B99,'[1]ACT DEN8.2'!$H$3:$S$162,5,FALSE),0)</f>
        <v>0</v>
      </c>
      <c r="AD99" s="91">
        <f>IFERROR(VLOOKUP($B99,'[1]ACT DEN8.2'!$H$3:$S$162,6,FALSE),0)</f>
        <v>2</v>
      </c>
      <c r="AE99" s="91">
        <f>IFERROR(VLOOKUP($B99,'[1]ACT DEN8.2'!$H$3:$S$162,7,FALSE),0)</f>
        <v>2</v>
      </c>
      <c r="AF99" s="91">
        <f>IFERROR(VLOOKUP($B99,'[1]ACT DEN8.2'!$H$3:$S$162,8,FALSE),0)</f>
        <v>2</v>
      </c>
      <c r="AG99" s="91">
        <f>IFERROR(VLOOKUP($B99,'[1]ACT DEN8.2'!$H$3:$S$162,9,FALSE),0)</f>
        <v>1</v>
      </c>
      <c r="AH99" s="91">
        <f>IFERROR(VLOOKUP($B99,'[1]ACT DEN8.2'!$H$3:$S$162,10,FALSE),0)</f>
        <v>0</v>
      </c>
      <c r="AI99" s="91">
        <f>IFERROR(VLOOKUP($B99,'[1]ACT DEN8.2'!$H$3:$S$162,11,FALSE),0)</f>
        <v>0</v>
      </c>
      <c r="AJ99" s="81"/>
      <c r="AK99" s="2"/>
      <c r="AL99" s="5">
        <f t="shared" si="87"/>
        <v>9</v>
      </c>
      <c r="AM99" s="91">
        <f>IFERROR(VLOOKUP($B99,'[1]ACT DEN8.2'!$AB$3:$AM$135,2,FALSE),0)</f>
        <v>0</v>
      </c>
      <c r="AN99" s="91">
        <f>IFERROR(VLOOKUP($B99,'[1]ACT DEN8.2'!$AB$3:$AM$135,3,FALSE),0)</f>
        <v>0</v>
      </c>
      <c r="AO99" s="91">
        <f>IFERROR(VLOOKUP($B99,'[1]ACT DEN8.2'!$AB$3:$AM$135,4,FALSE),0)</f>
        <v>0</v>
      </c>
      <c r="AP99" s="91">
        <f>IFERROR(VLOOKUP($B99,'[1]ACT DEN8.2'!$AB$3:$AM$135,5,FALSE),0)</f>
        <v>0</v>
      </c>
      <c r="AQ99" s="91">
        <f>IFERROR(VLOOKUP($B99,'[1]ACT DEN8.2'!$AB$3:$AM$135,6,FALSE),0)</f>
        <v>0</v>
      </c>
      <c r="AR99" s="91">
        <f>IFERROR(VLOOKUP($B99,'[1]ACT DEN8.2'!$AB$3:$AM$135,7,FALSE),0)</f>
        <v>0</v>
      </c>
      <c r="AS99" s="91">
        <f>IFERROR(VLOOKUP($B99,'[1]ACT DEN8.2'!$AB$3:$AM$135,8,FALSE),0)</f>
        <v>1</v>
      </c>
      <c r="AT99" s="91">
        <f>IFERROR(VLOOKUP($B99,'[1]ACT DEN8.2'!$AB$3:$AM$135,9,FALSE),0)</f>
        <v>0</v>
      </c>
      <c r="AU99" s="91">
        <f>IFERROR(VLOOKUP($B99,'[1]ACT DEN8.2'!$AB$3:$AM$135,10,FALSE),0)</f>
        <v>0</v>
      </c>
      <c r="AV99" s="91">
        <f>IFERROR(VLOOKUP($B99,'[1]ACT DEN8.2'!$AB$3:$AM$135,11,FALSE),0)</f>
        <v>0</v>
      </c>
      <c r="AW99" s="81"/>
      <c r="AX99" s="2"/>
      <c r="AY99" s="5">
        <f t="shared" si="88"/>
        <v>1</v>
      </c>
    </row>
    <row r="100" spans="1:51" s="58" customFormat="1" ht="15" thickBot="1" x14ac:dyDescent="0.25">
      <c r="A100" s="1" t="s">
        <v>133</v>
      </c>
      <c r="B100" s="165" t="s">
        <v>126</v>
      </c>
      <c r="C100" s="56"/>
      <c r="D100" s="56"/>
      <c r="E100" s="91">
        <f>IFERROR(VLOOKUP($B100,'[1]NUM8.2'!$H$3:$S$175,2,FALSE),0)</f>
        <v>0</v>
      </c>
      <c r="F100" s="91">
        <f>IFERROR(VLOOKUP($B100,'[1]NUM8.2'!$H$3:$S$175,3,FALSE),0)</f>
        <v>0</v>
      </c>
      <c r="G100" s="91">
        <f>IFERROR(VLOOKUP($B100,'[1]NUM8.2'!$H$3:$S$175,4,FALSE),0)</f>
        <v>0</v>
      </c>
      <c r="H100" s="91">
        <f>IFERROR(VLOOKUP($B100,'[1]NUM8.2'!$H$3:$S$175,5,FALSE),0)</f>
        <v>0</v>
      </c>
      <c r="I100" s="91">
        <f>IFERROR(VLOOKUP($B100,'[1]NUM8.2'!$H$3:$S$175,6,FALSE),0)</f>
        <v>0</v>
      </c>
      <c r="J100" s="91">
        <f>IFERROR(VLOOKUP($B100,'[1]NUM8.2'!$H$3:$S$175,7,FALSE),0)</f>
        <v>0</v>
      </c>
      <c r="K100" s="91">
        <f>IFERROR(VLOOKUP($B100,'[1]NUM8.2'!$H$3:$S$175,8,FALSE),0)</f>
        <v>2</v>
      </c>
      <c r="L100" s="91">
        <f>IFERROR(VLOOKUP($B100,'[1]NUM8.2'!$H$3:$S$175,9,FALSE),0)</f>
        <v>0</v>
      </c>
      <c r="M100" s="91">
        <f>IFERROR(VLOOKUP($B100,'[1]NUM8.2'!$H$3:$S$175,10,FALSE),0)</f>
        <v>1</v>
      </c>
      <c r="N100" s="91">
        <f>IFERROR(VLOOKUP($B100,'[1]NUM8.2'!$H$3:$S$175,11,FALSE),0)</f>
        <v>0</v>
      </c>
      <c r="O100" s="81"/>
      <c r="P100" s="81"/>
      <c r="Q100" s="5">
        <f t="shared" si="119"/>
        <v>3</v>
      </c>
      <c r="R100" s="3"/>
      <c r="S100" s="13">
        <f>IFERROR(VLOOKUP($B100,'[2]DEN8.2'!$H$3:$J$159,2,FALSE),0)</f>
        <v>29</v>
      </c>
      <c r="T100" s="43">
        <f t="shared" si="120"/>
        <v>29</v>
      </c>
      <c r="U100" s="5">
        <f>IFERROR(VLOOKUP($B100,'[1]DEN8.2'!$H$3:$J$175,2,FALSE),0)</f>
        <v>28</v>
      </c>
      <c r="V100" s="54">
        <f t="shared" si="121"/>
        <v>28</v>
      </c>
      <c r="W100" s="54">
        <f t="shared" si="122"/>
        <v>29</v>
      </c>
      <c r="X100" s="117"/>
      <c r="Y100" s="4"/>
      <c r="Z100" s="91">
        <f>IFERROR(VLOOKUP($B100,'[1]ACT DEN8.2'!$H$3:$S$162,2,FALSE),0)</f>
        <v>0</v>
      </c>
      <c r="AA100" s="91">
        <f>IFERROR(VLOOKUP($B100,'[1]ACT DEN8.2'!$H$3:$S$162,3,FALSE),0)</f>
        <v>0</v>
      </c>
      <c r="AB100" s="91">
        <f>IFERROR(VLOOKUP($B100,'[1]ACT DEN8.2'!$H$3:$S$162,4,FALSE),0)</f>
        <v>0</v>
      </c>
      <c r="AC100" s="91">
        <f>IFERROR(VLOOKUP($B100,'[1]ACT DEN8.2'!$H$3:$S$162,5,FALSE),0)</f>
        <v>0</v>
      </c>
      <c r="AD100" s="91">
        <f>IFERROR(VLOOKUP($B100,'[1]ACT DEN8.2'!$H$3:$S$162,6,FALSE),0)</f>
        <v>0</v>
      </c>
      <c r="AE100" s="91">
        <f>IFERROR(VLOOKUP($B100,'[1]ACT DEN8.2'!$H$3:$S$162,7,FALSE),0)</f>
        <v>0</v>
      </c>
      <c r="AF100" s="91">
        <f>IFERROR(VLOOKUP($B100,'[1]ACT DEN8.2'!$H$3:$S$162,8,FALSE),0)</f>
        <v>0</v>
      </c>
      <c r="AG100" s="91">
        <f>IFERROR(VLOOKUP($B100,'[1]ACT DEN8.2'!$H$3:$S$162,9,FALSE),0)</f>
        <v>1</v>
      </c>
      <c r="AH100" s="91">
        <f>IFERROR(VLOOKUP($B100,'[1]ACT DEN8.2'!$H$3:$S$162,10,FALSE),0)</f>
        <v>0</v>
      </c>
      <c r="AI100" s="91">
        <f>IFERROR(VLOOKUP($B100,'[1]ACT DEN8.2'!$H$3:$S$162,11,FALSE),0)</f>
        <v>0</v>
      </c>
      <c r="AJ100" s="81"/>
      <c r="AK100" s="2"/>
      <c r="AL100" s="5">
        <f t="shared" si="87"/>
        <v>1</v>
      </c>
      <c r="AM100" s="91">
        <f>IFERROR(VLOOKUP($B100,'[1]ACT DEN8.2'!$AB$3:$AM$135,2,FALSE),0)</f>
        <v>0</v>
      </c>
      <c r="AN100" s="91">
        <f>IFERROR(VLOOKUP($B100,'[1]ACT DEN8.2'!$AB$3:$AM$135,3,FALSE),0)</f>
        <v>0</v>
      </c>
      <c r="AO100" s="91">
        <f>IFERROR(VLOOKUP($B100,'[1]ACT DEN8.2'!$AB$3:$AM$135,4,FALSE),0)</f>
        <v>0</v>
      </c>
      <c r="AP100" s="91">
        <f>IFERROR(VLOOKUP($B100,'[1]ACT DEN8.2'!$AB$3:$AM$135,5,FALSE),0)</f>
        <v>0</v>
      </c>
      <c r="AQ100" s="91">
        <f>IFERROR(VLOOKUP($B100,'[1]ACT DEN8.2'!$AB$3:$AM$135,6,FALSE),0)</f>
        <v>0</v>
      </c>
      <c r="AR100" s="91">
        <f>IFERROR(VLOOKUP($B100,'[1]ACT DEN8.2'!$AB$3:$AM$135,7,FALSE),0)</f>
        <v>0</v>
      </c>
      <c r="AS100" s="91">
        <f>IFERROR(VLOOKUP($B100,'[1]ACT DEN8.2'!$AB$3:$AM$135,8,FALSE),0)</f>
        <v>0</v>
      </c>
      <c r="AT100" s="91">
        <f>IFERROR(VLOOKUP($B100,'[1]ACT DEN8.2'!$AB$3:$AM$135,9,FALSE),0)</f>
        <v>0</v>
      </c>
      <c r="AU100" s="91">
        <f>IFERROR(VLOOKUP($B100,'[1]ACT DEN8.2'!$AB$3:$AM$135,10,FALSE),0)</f>
        <v>0</v>
      </c>
      <c r="AV100" s="91">
        <f>IFERROR(VLOOKUP($B100,'[1]ACT DEN8.2'!$AB$3:$AM$135,11,FALSE),0)</f>
        <v>0</v>
      </c>
      <c r="AW100" s="81"/>
      <c r="AX100" s="2"/>
      <c r="AY100" s="5">
        <f t="shared" si="88"/>
        <v>0</v>
      </c>
    </row>
    <row r="101" spans="1:51" s="58" customFormat="1" ht="15" thickBot="1" x14ac:dyDescent="0.25">
      <c r="A101" s="1" t="s">
        <v>133</v>
      </c>
      <c r="B101" s="165" t="s">
        <v>127</v>
      </c>
      <c r="C101" s="56"/>
      <c r="D101" s="56"/>
      <c r="E101" s="91">
        <f>IFERROR(VLOOKUP($B101,'[1]NUM8.2'!$H$3:$S$175,2,FALSE),0)</f>
        <v>1</v>
      </c>
      <c r="F101" s="91">
        <f>IFERROR(VLOOKUP($B101,'[1]NUM8.2'!$H$3:$S$175,3,FALSE),0)</f>
        <v>3</v>
      </c>
      <c r="G101" s="91">
        <f>IFERROR(VLOOKUP($B101,'[1]NUM8.2'!$H$3:$S$175,4,FALSE),0)</f>
        <v>0</v>
      </c>
      <c r="H101" s="91">
        <f>IFERROR(VLOOKUP($B101,'[1]NUM8.2'!$H$3:$S$175,5,FALSE),0)</f>
        <v>0</v>
      </c>
      <c r="I101" s="91">
        <f>IFERROR(VLOOKUP($B101,'[1]NUM8.2'!$H$3:$S$175,6,FALSE),0)</f>
        <v>3</v>
      </c>
      <c r="J101" s="91">
        <f>IFERROR(VLOOKUP($B101,'[1]NUM8.2'!$H$3:$S$175,7,FALSE),0)</f>
        <v>2</v>
      </c>
      <c r="K101" s="91">
        <f>IFERROR(VLOOKUP($B101,'[1]NUM8.2'!$H$3:$S$175,8,FALSE),0)</f>
        <v>2</v>
      </c>
      <c r="L101" s="91">
        <f>IFERROR(VLOOKUP($B101,'[1]NUM8.2'!$H$3:$S$175,9,FALSE),0)</f>
        <v>0</v>
      </c>
      <c r="M101" s="91">
        <f>IFERROR(VLOOKUP($B101,'[1]NUM8.2'!$H$3:$S$175,10,FALSE),0)</f>
        <v>0</v>
      </c>
      <c r="N101" s="91">
        <f>IFERROR(VLOOKUP($B101,'[1]NUM8.2'!$H$3:$S$175,11,FALSE),0)</f>
        <v>1</v>
      </c>
      <c r="O101" s="81"/>
      <c r="P101" s="81"/>
      <c r="Q101" s="5">
        <f t="shared" si="119"/>
        <v>12</v>
      </c>
      <c r="R101" s="3"/>
      <c r="S101" s="13">
        <f>IFERROR(VLOOKUP($B101,'[2]DEN8.2'!$H$3:$J$159,2,FALSE),0)</f>
        <v>48</v>
      </c>
      <c r="T101" s="43">
        <f t="shared" si="120"/>
        <v>47</v>
      </c>
      <c r="U101" s="5">
        <f>IFERROR(VLOOKUP($B101,'[1]DEN8.2'!$H$3:$J$175,2,FALSE),0)</f>
        <v>48</v>
      </c>
      <c r="V101" s="54">
        <f t="shared" si="121"/>
        <v>48</v>
      </c>
      <c r="W101" s="54">
        <f t="shared" si="122"/>
        <v>48</v>
      </c>
      <c r="X101" s="117"/>
      <c r="Y101" s="4"/>
      <c r="Z101" s="91">
        <f>IFERROR(VLOOKUP($B101,'[1]ACT DEN8.2'!$H$3:$S$162,2,FALSE),0)</f>
        <v>0</v>
      </c>
      <c r="AA101" s="91">
        <f>IFERROR(VLOOKUP($B101,'[1]ACT DEN8.2'!$H$3:$S$162,3,FALSE),0)</f>
        <v>0</v>
      </c>
      <c r="AB101" s="91">
        <f>IFERROR(VLOOKUP($B101,'[1]ACT DEN8.2'!$H$3:$S$162,4,FALSE),0)</f>
        <v>0</v>
      </c>
      <c r="AC101" s="91">
        <f>IFERROR(VLOOKUP($B101,'[1]ACT DEN8.2'!$H$3:$S$162,5,FALSE),0)</f>
        <v>0</v>
      </c>
      <c r="AD101" s="91">
        <f>IFERROR(VLOOKUP($B101,'[1]ACT DEN8.2'!$H$3:$S$162,6,FALSE),0)</f>
        <v>0</v>
      </c>
      <c r="AE101" s="91">
        <f>IFERROR(VLOOKUP($B101,'[1]ACT DEN8.2'!$H$3:$S$162,7,FALSE),0)</f>
        <v>0</v>
      </c>
      <c r="AF101" s="91">
        <f>IFERROR(VLOOKUP($B101,'[1]ACT DEN8.2'!$H$3:$S$162,8,FALSE),0)</f>
        <v>0</v>
      </c>
      <c r="AG101" s="91">
        <f>IFERROR(VLOOKUP($B101,'[1]ACT DEN8.2'!$H$3:$S$162,9,FALSE),0)</f>
        <v>0</v>
      </c>
      <c r="AH101" s="91">
        <f>IFERROR(VLOOKUP($B101,'[1]ACT DEN8.2'!$H$3:$S$162,10,FALSE),0)</f>
        <v>0</v>
      </c>
      <c r="AI101" s="91">
        <f>IFERROR(VLOOKUP($B101,'[1]ACT DEN8.2'!$H$3:$S$162,11,FALSE),0)</f>
        <v>0</v>
      </c>
      <c r="AJ101" s="81"/>
      <c r="AK101" s="2"/>
      <c r="AL101" s="5">
        <f t="shared" si="87"/>
        <v>0</v>
      </c>
      <c r="AM101" s="91">
        <f>IFERROR(VLOOKUP($B101,'[1]ACT DEN8.2'!$AB$3:$AM$135,2,FALSE),0)</f>
        <v>0</v>
      </c>
      <c r="AN101" s="91">
        <f>IFERROR(VLOOKUP($B101,'[1]ACT DEN8.2'!$AB$3:$AM$135,3,FALSE),0)</f>
        <v>1</v>
      </c>
      <c r="AO101" s="91">
        <f>IFERROR(VLOOKUP($B101,'[1]ACT DEN8.2'!$AB$3:$AM$135,4,FALSE),0)</f>
        <v>0</v>
      </c>
      <c r="AP101" s="91">
        <f>IFERROR(VLOOKUP($B101,'[1]ACT DEN8.2'!$AB$3:$AM$135,5,FALSE),0)</f>
        <v>0</v>
      </c>
      <c r="AQ101" s="91">
        <f>IFERROR(VLOOKUP($B101,'[1]ACT DEN8.2'!$AB$3:$AM$135,6,FALSE),0)</f>
        <v>0</v>
      </c>
      <c r="AR101" s="91">
        <f>IFERROR(VLOOKUP($B101,'[1]ACT DEN8.2'!$AB$3:$AM$135,7,FALSE),0)</f>
        <v>0</v>
      </c>
      <c r="AS101" s="91">
        <f>IFERROR(VLOOKUP($B101,'[1]ACT DEN8.2'!$AB$3:$AM$135,8,FALSE),0)</f>
        <v>0</v>
      </c>
      <c r="AT101" s="91">
        <f>IFERROR(VLOOKUP($B101,'[1]ACT DEN8.2'!$AB$3:$AM$135,9,FALSE),0)</f>
        <v>0</v>
      </c>
      <c r="AU101" s="91">
        <f>IFERROR(VLOOKUP($B101,'[1]ACT DEN8.2'!$AB$3:$AM$135,10,FALSE),0)</f>
        <v>0</v>
      </c>
      <c r="AV101" s="91">
        <f>IFERROR(VLOOKUP($B101,'[1]ACT DEN8.2'!$AB$3:$AM$135,11,FALSE),0)</f>
        <v>0</v>
      </c>
      <c r="AW101" s="81"/>
      <c r="AX101" s="2"/>
      <c r="AY101" s="5">
        <f t="shared" si="88"/>
        <v>1</v>
      </c>
    </row>
    <row r="102" spans="1:51" s="58" customFormat="1" ht="15" thickBot="1" x14ac:dyDescent="0.25">
      <c r="A102" s="1" t="s">
        <v>133</v>
      </c>
      <c r="B102" s="165" t="s">
        <v>128</v>
      </c>
      <c r="C102" s="56"/>
      <c r="D102" s="56"/>
      <c r="E102" s="91">
        <f>IFERROR(VLOOKUP($B102,'[1]NUM8.2'!$H$3:$S$175,2,FALSE),0)</f>
        <v>2</v>
      </c>
      <c r="F102" s="91">
        <f>IFERROR(VLOOKUP($B102,'[1]NUM8.2'!$H$3:$S$175,3,FALSE),0)</f>
        <v>1</v>
      </c>
      <c r="G102" s="91">
        <f>IFERROR(VLOOKUP($B102,'[1]NUM8.2'!$H$3:$S$175,4,FALSE),0)</f>
        <v>1</v>
      </c>
      <c r="H102" s="91">
        <f>IFERROR(VLOOKUP($B102,'[1]NUM8.2'!$H$3:$S$175,5,FALSE),0)</f>
        <v>0</v>
      </c>
      <c r="I102" s="91">
        <f>IFERROR(VLOOKUP($B102,'[1]NUM8.2'!$H$3:$S$175,6,FALSE),0)</f>
        <v>0</v>
      </c>
      <c r="J102" s="91">
        <f>IFERROR(VLOOKUP($B102,'[1]NUM8.2'!$H$3:$S$175,7,FALSE),0)</f>
        <v>1</v>
      </c>
      <c r="K102" s="91">
        <f>IFERROR(VLOOKUP($B102,'[1]NUM8.2'!$H$3:$S$175,8,FALSE),0)</f>
        <v>0</v>
      </c>
      <c r="L102" s="91">
        <f>IFERROR(VLOOKUP($B102,'[1]NUM8.2'!$H$3:$S$175,9,FALSE),0)</f>
        <v>0</v>
      </c>
      <c r="M102" s="91">
        <f>IFERROR(VLOOKUP($B102,'[1]NUM8.2'!$H$3:$S$175,10,FALSE),0)</f>
        <v>1</v>
      </c>
      <c r="N102" s="91">
        <f>IFERROR(VLOOKUP($B102,'[1]NUM8.2'!$H$3:$S$175,11,FALSE),0)</f>
        <v>1</v>
      </c>
      <c r="O102" s="81"/>
      <c r="P102" s="81"/>
      <c r="Q102" s="5">
        <f t="shared" si="119"/>
        <v>7</v>
      </c>
      <c r="R102" s="3"/>
      <c r="S102" s="13">
        <f>IFERROR(VLOOKUP($B102,'[2]DEN8.2'!$H$3:$J$159,2,FALSE),0)</f>
        <v>16</v>
      </c>
      <c r="T102" s="43">
        <f t="shared" si="120"/>
        <v>16</v>
      </c>
      <c r="U102" s="5">
        <f>IFERROR(VLOOKUP($B102,'[1]DEN8.2'!$H$3:$J$175,2,FALSE),0)</f>
        <v>17</v>
      </c>
      <c r="V102" s="54">
        <f t="shared" si="121"/>
        <v>17</v>
      </c>
      <c r="W102" s="54">
        <f t="shared" si="122"/>
        <v>17</v>
      </c>
      <c r="X102" s="117"/>
      <c r="Y102" s="4"/>
      <c r="Z102" s="91">
        <f>IFERROR(VLOOKUP($B102,'[1]ACT DEN8.2'!$H$3:$S$162,2,FALSE),0)</f>
        <v>0</v>
      </c>
      <c r="AA102" s="91">
        <f>IFERROR(VLOOKUP($B102,'[1]ACT DEN8.2'!$H$3:$S$162,3,FALSE),0)</f>
        <v>0</v>
      </c>
      <c r="AB102" s="91">
        <f>IFERROR(VLOOKUP($B102,'[1]ACT DEN8.2'!$H$3:$S$162,4,FALSE),0)</f>
        <v>0</v>
      </c>
      <c r="AC102" s="91">
        <f>IFERROR(VLOOKUP($B102,'[1]ACT DEN8.2'!$H$3:$S$162,5,FALSE),0)</f>
        <v>0</v>
      </c>
      <c r="AD102" s="91">
        <f>IFERROR(VLOOKUP($B102,'[1]ACT DEN8.2'!$H$3:$S$162,6,FALSE),0)</f>
        <v>0</v>
      </c>
      <c r="AE102" s="91">
        <f>IFERROR(VLOOKUP($B102,'[1]ACT DEN8.2'!$H$3:$S$162,7,FALSE),0)</f>
        <v>0</v>
      </c>
      <c r="AF102" s="91">
        <f>IFERROR(VLOOKUP($B102,'[1]ACT DEN8.2'!$H$3:$S$162,8,FALSE),0)</f>
        <v>0</v>
      </c>
      <c r="AG102" s="91">
        <f>IFERROR(VLOOKUP($B102,'[1]ACT DEN8.2'!$H$3:$S$162,9,FALSE),0)</f>
        <v>0</v>
      </c>
      <c r="AH102" s="91">
        <f>IFERROR(VLOOKUP($B102,'[1]ACT DEN8.2'!$H$3:$S$162,10,FALSE),0)</f>
        <v>0</v>
      </c>
      <c r="AI102" s="91">
        <f>IFERROR(VLOOKUP($B102,'[1]ACT DEN8.2'!$H$3:$S$162,11,FALSE),0)</f>
        <v>0</v>
      </c>
      <c r="AJ102" s="81"/>
      <c r="AK102" s="2"/>
      <c r="AL102" s="5">
        <f t="shared" si="87"/>
        <v>0</v>
      </c>
      <c r="AM102" s="91">
        <f>IFERROR(VLOOKUP($B102,'[1]ACT DEN8.2'!$AB$3:$AM$135,2,FALSE),0)</f>
        <v>0</v>
      </c>
      <c r="AN102" s="91">
        <f>IFERROR(VLOOKUP($B102,'[1]ACT DEN8.2'!$AB$3:$AM$135,3,FALSE),0)</f>
        <v>0</v>
      </c>
      <c r="AO102" s="91">
        <f>IFERROR(VLOOKUP($B102,'[1]ACT DEN8.2'!$AB$3:$AM$135,4,FALSE),0)</f>
        <v>0</v>
      </c>
      <c r="AP102" s="91">
        <f>IFERROR(VLOOKUP($B102,'[1]ACT DEN8.2'!$AB$3:$AM$135,5,FALSE),0)</f>
        <v>0</v>
      </c>
      <c r="AQ102" s="91">
        <f>IFERROR(VLOOKUP($B102,'[1]ACT DEN8.2'!$AB$3:$AM$135,6,FALSE),0)</f>
        <v>0</v>
      </c>
      <c r="AR102" s="91">
        <f>IFERROR(VLOOKUP($B102,'[1]ACT DEN8.2'!$AB$3:$AM$135,7,FALSE),0)</f>
        <v>0</v>
      </c>
      <c r="AS102" s="91">
        <f>IFERROR(VLOOKUP($B102,'[1]ACT DEN8.2'!$AB$3:$AM$135,8,FALSE),0)</f>
        <v>0</v>
      </c>
      <c r="AT102" s="91">
        <f>IFERROR(VLOOKUP($B102,'[1]ACT DEN8.2'!$AB$3:$AM$135,9,FALSE),0)</f>
        <v>0</v>
      </c>
      <c r="AU102" s="91">
        <f>IFERROR(VLOOKUP($B102,'[1]ACT DEN8.2'!$AB$3:$AM$135,10,FALSE),0)</f>
        <v>0</v>
      </c>
      <c r="AV102" s="91">
        <f>IFERROR(VLOOKUP($B102,'[1]ACT DEN8.2'!$AB$3:$AM$135,11,FALSE),0)</f>
        <v>0</v>
      </c>
      <c r="AW102" s="81"/>
      <c r="AX102" s="2"/>
      <c r="AY102" s="5">
        <f t="shared" si="88"/>
        <v>0</v>
      </c>
    </row>
    <row r="103" spans="1:51" s="58" customFormat="1" ht="15" thickBot="1" x14ac:dyDescent="0.25">
      <c r="A103" s="1" t="s">
        <v>133</v>
      </c>
      <c r="B103" s="165" t="s">
        <v>129</v>
      </c>
      <c r="C103" s="56"/>
      <c r="D103" s="56"/>
      <c r="E103" s="91">
        <f>IFERROR(VLOOKUP($B103,'[1]NUM8.2'!$H$3:$S$175,2,FALSE),0)</f>
        <v>0</v>
      </c>
      <c r="F103" s="91">
        <f>IFERROR(VLOOKUP($B103,'[1]NUM8.2'!$H$3:$S$175,3,FALSE),0)</f>
        <v>0</v>
      </c>
      <c r="G103" s="91">
        <f>IFERROR(VLOOKUP($B103,'[1]NUM8.2'!$H$3:$S$175,4,FALSE),0)</f>
        <v>6</v>
      </c>
      <c r="H103" s="91">
        <f>IFERROR(VLOOKUP($B103,'[1]NUM8.2'!$H$3:$S$175,5,FALSE),0)</f>
        <v>6</v>
      </c>
      <c r="I103" s="91">
        <f>IFERROR(VLOOKUP($B103,'[1]NUM8.2'!$H$3:$S$175,6,FALSE),0)</f>
        <v>7</v>
      </c>
      <c r="J103" s="91">
        <f>IFERROR(VLOOKUP($B103,'[1]NUM8.2'!$H$3:$S$175,7,FALSE),0)</f>
        <v>2</v>
      </c>
      <c r="K103" s="91">
        <f>IFERROR(VLOOKUP($B103,'[1]NUM8.2'!$H$3:$S$175,8,FALSE),0)</f>
        <v>4</v>
      </c>
      <c r="L103" s="91">
        <f>IFERROR(VLOOKUP($B103,'[1]NUM8.2'!$H$3:$S$175,9,FALSE),0)</f>
        <v>3</v>
      </c>
      <c r="M103" s="91">
        <f>IFERROR(VLOOKUP($B103,'[1]NUM8.2'!$H$3:$S$175,10,FALSE),0)</f>
        <v>1</v>
      </c>
      <c r="N103" s="91">
        <f>IFERROR(VLOOKUP($B103,'[1]NUM8.2'!$H$3:$S$175,11,FALSE),0)</f>
        <v>3</v>
      </c>
      <c r="O103" s="81"/>
      <c r="P103" s="81"/>
      <c r="Q103" s="5">
        <f t="shared" si="119"/>
        <v>32</v>
      </c>
      <c r="R103" s="3"/>
      <c r="S103" s="13">
        <f>IFERROR(VLOOKUP($B103,'[2]DEN8.2'!$H$3:$J$159,2,FALSE),0)</f>
        <v>103</v>
      </c>
      <c r="T103" s="43">
        <f t="shared" si="120"/>
        <v>104</v>
      </c>
      <c r="U103" s="5">
        <f>IFERROR(VLOOKUP($B103,'[1]DEN8.2'!$H$3:$J$175,2,FALSE),0)</f>
        <v>102</v>
      </c>
      <c r="V103" s="54">
        <f t="shared" si="121"/>
        <v>102</v>
      </c>
      <c r="W103" s="54">
        <f t="shared" si="122"/>
        <v>101</v>
      </c>
      <c r="X103" s="117"/>
      <c r="Y103" s="4"/>
      <c r="Z103" s="91">
        <f>IFERROR(VLOOKUP($B103,'[1]ACT DEN8.2'!$H$3:$S$162,2,FALSE),0)</f>
        <v>0</v>
      </c>
      <c r="AA103" s="91">
        <f>IFERROR(VLOOKUP($B103,'[1]ACT DEN8.2'!$H$3:$S$162,3,FALSE),0)</f>
        <v>1</v>
      </c>
      <c r="AB103" s="91">
        <f>IFERROR(VLOOKUP($B103,'[1]ACT DEN8.2'!$H$3:$S$162,4,FALSE),0)</f>
        <v>0</v>
      </c>
      <c r="AC103" s="91">
        <f>IFERROR(VLOOKUP($B103,'[1]ACT DEN8.2'!$H$3:$S$162,5,FALSE),0)</f>
        <v>0</v>
      </c>
      <c r="AD103" s="91">
        <f>IFERROR(VLOOKUP($B103,'[1]ACT DEN8.2'!$H$3:$S$162,6,FALSE),0)</f>
        <v>0</v>
      </c>
      <c r="AE103" s="91">
        <f>IFERROR(VLOOKUP($B103,'[1]ACT DEN8.2'!$H$3:$S$162,7,FALSE),0)</f>
        <v>1</v>
      </c>
      <c r="AF103" s="91">
        <f>IFERROR(VLOOKUP($B103,'[1]ACT DEN8.2'!$H$3:$S$162,8,FALSE),0)</f>
        <v>0</v>
      </c>
      <c r="AG103" s="91">
        <f>IFERROR(VLOOKUP($B103,'[1]ACT DEN8.2'!$H$3:$S$162,9,FALSE),0)</f>
        <v>0</v>
      </c>
      <c r="AH103" s="91">
        <f>IFERROR(VLOOKUP($B103,'[1]ACT DEN8.2'!$H$3:$S$162,10,FALSE),0)</f>
        <v>0</v>
      </c>
      <c r="AI103" s="91">
        <f>IFERROR(VLOOKUP($B103,'[1]ACT DEN8.2'!$H$3:$S$162,11,FALSE),0)</f>
        <v>0</v>
      </c>
      <c r="AJ103" s="81"/>
      <c r="AK103" s="2"/>
      <c r="AL103" s="5">
        <f t="shared" si="87"/>
        <v>2</v>
      </c>
      <c r="AM103" s="91">
        <f>IFERROR(VLOOKUP($B103,'[1]ACT DEN8.2'!$AB$3:$AM$135,2,FALSE),0)</f>
        <v>0</v>
      </c>
      <c r="AN103" s="91">
        <f>IFERROR(VLOOKUP($B103,'[1]ACT DEN8.2'!$AB$3:$AM$135,3,FALSE),0)</f>
        <v>0</v>
      </c>
      <c r="AO103" s="91">
        <f>IFERROR(VLOOKUP($B103,'[1]ACT DEN8.2'!$AB$3:$AM$135,4,FALSE),0)</f>
        <v>0</v>
      </c>
      <c r="AP103" s="91">
        <f>IFERROR(VLOOKUP($B103,'[1]ACT DEN8.2'!$AB$3:$AM$135,5,FALSE),0)</f>
        <v>0</v>
      </c>
      <c r="AQ103" s="91">
        <f>IFERROR(VLOOKUP($B103,'[1]ACT DEN8.2'!$AB$3:$AM$135,6,FALSE),0)</f>
        <v>0</v>
      </c>
      <c r="AR103" s="91">
        <f>IFERROR(VLOOKUP($B103,'[1]ACT DEN8.2'!$AB$3:$AM$135,7,FALSE),0)</f>
        <v>5</v>
      </c>
      <c r="AS103" s="91">
        <f>IFERROR(VLOOKUP($B103,'[1]ACT DEN8.2'!$AB$3:$AM$135,8,FALSE),0)</f>
        <v>0</v>
      </c>
      <c r="AT103" s="91">
        <f>IFERROR(VLOOKUP($B103,'[1]ACT DEN8.2'!$AB$3:$AM$135,9,FALSE),0)</f>
        <v>0</v>
      </c>
      <c r="AU103" s="91">
        <f>IFERROR(VLOOKUP($B103,'[1]ACT DEN8.2'!$AB$3:$AM$135,10,FALSE),0)</f>
        <v>0</v>
      </c>
      <c r="AV103" s="91">
        <f>IFERROR(VLOOKUP($B103,'[1]ACT DEN8.2'!$AB$3:$AM$135,11,FALSE),0)</f>
        <v>1</v>
      </c>
      <c r="AW103" s="81"/>
      <c r="AX103" s="2"/>
      <c r="AY103" s="5">
        <f t="shared" si="88"/>
        <v>6</v>
      </c>
    </row>
    <row r="104" spans="1:51" s="58" customFormat="1" ht="15" thickBot="1" x14ac:dyDescent="0.25">
      <c r="A104" s="1" t="s">
        <v>133</v>
      </c>
      <c r="B104" s="165" t="s">
        <v>130</v>
      </c>
      <c r="C104" s="56"/>
      <c r="D104" s="56"/>
      <c r="E104" s="91">
        <f>IFERROR(VLOOKUP($B104,'[1]NUM8.2'!$H$3:$S$175,2,FALSE),0)</f>
        <v>0</v>
      </c>
      <c r="F104" s="91">
        <f>IFERROR(VLOOKUP($B104,'[1]NUM8.2'!$H$3:$S$175,3,FALSE),0)</f>
        <v>1</v>
      </c>
      <c r="G104" s="91">
        <f>IFERROR(VLOOKUP($B104,'[1]NUM8.2'!$H$3:$S$175,4,FALSE),0)</f>
        <v>4</v>
      </c>
      <c r="H104" s="91">
        <f>IFERROR(VLOOKUP($B104,'[1]NUM8.2'!$H$3:$S$175,5,FALSE),0)</f>
        <v>6</v>
      </c>
      <c r="I104" s="91">
        <f>IFERROR(VLOOKUP($B104,'[1]NUM8.2'!$H$3:$S$175,6,FALSE),0)</f>
        <v>5</v>
      </c>
      <c r="J104" s="91">
        <f>IFERROR(VLOOKUP($B104,'[1]NUM8.2'!$H$3:$S$175,7,FALSE),0)</f>
        <v>1</v>
      </c>
      <c r="K104" s="91">
        <f>IFERROR(VLOOKUP($B104,'[1]NUM8.2'!$H$3:$S$175,8,FALSE),0)</f>
        <v>1</v>
      </c>
      <c r="L104" s="91">
        <f>IFERROR(VLOOKUP($B104,'[1]NUM8.2'!$H$3:$S$175,9,FALSE),0)</f>
        <v>1</v>
      </c>
      <c r="M104" s="91">
        <f>IFERROR(VLOOKUP($B104,'[1]NUM8.2'!$H$3:$S$175,10,FALSE),0)</f>
        <v>0</v>
      </c>
      <c r="N104" s="91">
        <f>IFERROR(VLOOKUP($B104,'[1]NUM8.2'!$H$3:$S$175,11,FALSE),0)</f>
        <v>0</v>
      </c>
      <c r="O104" s="81"/>
      <c r="P104" s="81"/>
      <c r="Q104" s="5">
        <f t="shared" si="119"/>
        <v>19</v>
      </c>
      <c r="R104" s="3"/>
      <c r="S104" s="13">
        <f>IFERROR(VLOOKUP($B104,'[2]DEN8.2'!$H$3:$J$159,2,FALSE),0)</f>
        <v>88</v>
      </c>
      <c r="T104" s="43">
        <f t="shared" si="120"/>
        <v>91</v>
      </c>
      <c r="U104" s="5">
        <f>IFERROR(VLOOKUP($B104,'[1]DEN8.2'!$H$3:$J$175,2,FALSE),0)</f>
        <v>88</v>
      </c>
      <c r="V104" s="54">
        <f t="shared" si="121"/>
        <v>88</v>
      </c>
      <c r="W104" s="54">
        <f t="shared" si="122"/>
        <v>89</v>
      </c>
      <c r="X104" s="117"/>
      <c r="Y104" s="4"/>
      <c r="Z104" s="91">
        <f>IFERROR(VLOOKUP($B104,'[1]ACT DEN8.2'!$H$3:$S$162,2,FALSE),0)</f>
        <v>0</v>
      </c>
      <c r="AA104" s="91">
        <f>IFERROR(VLOOKUP($B104,'[1]ACT DEN8.2'!$H$3:$S$162,3,FALSE),0)</f>
        <v>0</v>
      </c>
      <c r="AB104" s="91">
        <f>IFERROR(VLOOKUP($B104,'[1]ACT DEN8.2'!$H$3:$S$162,4,FALSE),0)</f>
        <v>3</v>
      </c>
      <c r="AC104" s="91">
        <f>IFERROR(VLOOKUP($B104,'[1]ACT DEN8.2'!$H$3:$S$162,5,FALSE),0)</f>
        <v>0</v>
      </c>
      <c r="AD104" s="91">
        <f>IFERROR(VLOOKUP($B104,'[1]ACT DEN8.2'!$H$3:$S$162,6,FALSE),0)</f>
        <v>0</v>
      </c>
      <c r="AE104" s="91">
        <f>IFERROR(VLOOKUP($B104,'[1]ACT DEN8.2'!$H$3:$S$162,7,FALSE),0)</f>
        <v>0</v>
      </c>
      <c r="AF104" s="91">
        <f>IFERROR(VLOOKUP($B104,'[1]ACT DEN8.2'!$H$3:$S$162,8,FALSE),0)</f>
        <v>0</v>
      </c>
      <c r="AG104" s="91">
        <f>IFERROR(VLOOKUP($B104,'[1]ACT DEN8.2'!$H$3:$S$162,9,FALSE),0)</f>
        <v>0</v>
      </c>
      <c r="AH104" s="91">
        <f>IFERROR(VLOOKUP($B104,'[1]ACT DEN8.2'!$H$3:$S$162,10,FALSE),0)</f>
        <v>2</v>
      </c>
      <c r="AI104" s="91">
        <f>IFERROR(VLOOKUP($B104,'[1]ACT DEN8.2'!$H$3:$S$162,11,FALSE),0)</f>
        <v>0</v>
      </c>
      <c r="AJ104" s="81"/>
      <c r="AK104" s="2"/>
      <c r="AL104" s="5">
        <f t="shared" si="87"/>
        <v>5</v>
      </c>
      <c r="AM104" s="91">
        <f>IFERROR(VLOOKUP($B104,'[1]ACT DEN8.2'!$AB$3:$AM$135,2,FALSE),0)</f>
        <v>0</v>
      </c>
      <c r="AN104" s="91">
        <f>IFERROR(VLOOKUP($B104,'[1]ACT DEN8.2'!$AB$3:$AM$135,3,FALSE),0)</f>
        <v>0</v>
      </c>
      <c r="AO104" s="91">
        <f>IFERROR(VLOOKUP($B104,'[1]ACT DEN8.2'!$AB$3:$AM$135,4,FALSE),0)</f>
        <v>0</v>
      </c>
      <c r="AP104" s="91">
        <f>IFERROR(VLOOKUP($B104,'[1]ACT DEN8.2'!$AB$3:$AM$135,5,FALSE),0)</f>
        <v>0</v>
      </c>
      <c r="AQ104" s="91">
        <f>IFERROR(VLOOKUP($B104,'[1]ACT DEN8.2'!$AB$3:$AM$135,6,FALSE),0)</f>
        <v>0</v>
      </c>
      <c r="AR104" s="91">
        <f>IFERROR(VLOOKUP($B104,'[1]ACT DEN8.2'!$AB$3:$AM$135,7,FALSE),0)</f>
        <v>0</v>
      </c>
      <c r="AS104" s="91">
        <f>IFERROR(VLOOKUP($B104,'[1]ACT DEN8.2'!$AB$3:$AM$135,8,FALSE),0)</f>
        <v>0</v>
      </c>
      <c r="AT104" s="91">
        <f>IFERROR(VLOOKUP($B104,'[1]ACT DEN8.2'!$AB$3:$AM$135,9,FALSE),0)</f>
        <v>0</v>
      </c>
      <c r="AU104" s="91">
        <f>IFERROR(VLOOKUP($B104,'[1]ACT DEN8.2'!$AB$3:$AM$135,10,FALSE),0)</f>
        <v>1</v>
      </c>
      <c r="AV104" s="91">
        <f>IFERROR(VLOOKUP($B104,'[1]ACT DEN8.2'!$AB$3:$AM$135,11,FALSE),0)</f>
        <v>0</v>
      </c>
      <c r="AW104" s="81"/>
      <c r="AX104" s="2"/>
      <c r="AY104" s="5">
        <f t="shared" si="88"/>
        <v>1</v>
      </c>
    </row>
    <row r="105" spans="1:51" s="58" customFormat="1" ht="15" thickBot="1" x14ac:dyDescent="0.25">
      <c r="A105" s="1" t="s">
        <v>133</v>
      </c>
      <c r="B105" s="165" t="s">
        <v>131</v>
      </c>
      <c r="C105" s="56"/>
      <c r="D105" s="56"/>
      <c r="E105" s="91">
        <f>IFERROR(VLOOKUP($B105,'[1]NUM8.2'!$H$3:$S$175,2,FALSE),0)</f>
        <v>32</v>
      </c>
      <c r="F105" s="91">
        <f>IFERROR(VLOOKUP($B105,'[1]NUM8.2'!$H$3:$S$175,3,FALSE),0)</f>
        <v>15</v>
      </c>
      <c r="G105" s="91">
        <f>IFERROR(VLOOKUP($B105,'[1]NUM8.2'!$H$3:$S$175,4,FALSE),0)</f>
        <v>26</v>
      </c>
      <c r="H105" s="91">
        <f>IFERROR(VLOOKUP($B105,'[1]NUM8.2'!$H$3:$S$175,5,FALSE),0)</f>
        <v>20</v>
      </c>
      <c r="I105" s="91">
        <f>IFERROR(VLOOKUP($B105,'[1]NUM8.2'!$H$3:$S$175,6,FALSE),0)</f>
        <v>18</v>
      </c>
      <c r="J105" s="91">
        <f>IFERROR(VLOOKUP($B105,'[1]NUM8.2'!$H$3:$S$175,7,FALSE),0)</f>
        <v>18</v>
      </c>
      <c r="K105" s="91">
        <f>IFERROR(VLOOKUP($B105,'[1]NUM8.2'!$H$3:$S$175,8,FALSE),0)</f>
        <v>16</v>
      </c>
      <c r="L105" s="91">
        <f>IFERROR(VLOOKUP($B105,'[1]NUM8.2'!$H$3:$S$175,9,FALSE),0)</f>
        <v>12</v>
      </c>
      <c r="M105" s="91">
        <f>IFERROR(VLOOKUP($B105,'[1]NUM8.2'!$H$3:$S$175,10,FALSE),0)</f>
        <v>4</v>
      </c>
      <c r="N105" s="91">
        <f>IFERROR(VLOOKUP($B105,'[1]NUM8.2'!$H$3:$S$175,11,FALSE),0)</f>
        <v>7</v>
      </c>
      <c r="O105" s="81"/>
      <c r="P105" s="81"/>
      <c r="Q105" s="5">
        <f t="shared" si="119"/>
        <v>168</v>
      </c>
      <c r="R105" s="3"/>
      <c r="S105" s="13">
        <f>IFERROR(VLOOKUP($B105,'[2]DEN8.2'!$H$3:$J$159,2,FALSE),0)</f>
        <v>259</v>
      </c>
      <c r="T105" s="43">
        <f t="shared" si="120"/>
        <v>259</v>
      </c>
      <c r="U105" s="5">
        <f>IFERROR(VLOOKUP($B105,'[1]DEN8.2'!$H$3:$J$175,2,FALSE),0)</f>
        <v>266</v>
      </c>
      <c r="V105" s="54">
        <f t="shared" si="121"/>
        <v>266</v>
      </c>
      <c r="W105" s="54">
        <f t="shared" si="122"/>
        <v>268</v>
      </c>
      <c r="X105" s="117"/>
      <c r="Y105" s="4"/>
      <c r="Z105" s="91">
        <f>IFERROR(VLOOKUP($B105,'[1]ACT DEN8.2'!$H$3:$S$162,2,FALSE),0)</f>
        <v>0</v>
      </c>
      <c r="AA105" s="91">
        <f>IFERROR(VLOOKUP($B105,'[1]ACT DEN8.2'!$H$3:$S$162,3,FALSE),0)</f>
        <v>0</v>
      </c>
      <c r="AB105" s="91">
        <f>IFERROR(VLOOKUP($B105,'[1]ACT DEN8.2'!$H$3:$S$162,4,FALSE),0)</f>
        <v>0</v>
      </c>
      <c r="AC105" s="91">
        <f>IFERROR(VLOOKUP($B105,'[1]ACT DEN8.2'!$H$3:$S$162,5,FALSE),0)</f>
        <v>0</v>
      </c>
      <c r="AD105" s="91">
        <f>IFERROR(VLOOKUP($B105,'[1]ACT DEN8.2'!$H$3:$S$162,6,FALSE),0)</f>
        <v>0</v>
      </c>
      <c r="AE105" s="91">
        <f>IFERROR(VLOOKUP($B105,'[1]ACT DEN8.2'!$H$3:$S$162,7,FALSE),0)</f>
        <v>2</v>
      </c>
      <c r="AF105" s="91">
        <f>IFERROR(VLOOKUP($B105,'[1]ACT DEN8.2'!$H$3:$S$162,8,FALSE),0)</f>
        <v>0</v>
      </c>
      <c r="AG105" s="91">
        <f>IFERROR(VLOOKUP($B105,'[1]ACT DEN8.2'!$H$3:$S$162,9,FALSE),0)</f>
        <v>1</v>
      </c>
      <c r="AH105" s="91">
        <f>IFERROR(VLOOKUP($B105,'[1]ACT DEN8.2'!$H$3:$S$162,10,FALSE),0)</f>
        <v>0</v>
      </c>
      <c r="AI105" s="91">
        <f>IFERROR(VLOOKUP($B105,'[1]ACT DEN8.2'!$H$3:$S$162,11,FALSE),0)</f>
        <v>1</v>
      </c>
      <c r="AJ105" s="81"/>
      <c r="AK105" s="2"/>
      <c r="AL105" s="5">
        <f t="shared" si="87"/>
        <v>4</v>
      </c>
      <c r="AM105" s="91">
        <f>IFERROR(VLOOKUP($B105,'[1]ACT DEN8.2'!$AB$3:$AM$135,2,FALSE),0)</f>
        <v>0</v>
      </c>
      <c r="AN105" s="91">
        <f>IFERROR(VLOOKUP($B105,'[1]ACT DEN8.2'!$AB$3:$AM$135,3,FALSE),0)</f>
        <v>0</v>
      </c>
      <c r="AO105" s="91">
        <f>IFERROR(VLOOKUP($B105,'[1]ACT DEN8.2'!$AB$3:$AM$135,4,FALSE),0)</f>
        <v>0</v>
      </c>
      <c r="AP105" s="91">
        <f>IFERROR(VLOOKUP($B105,'[1]ACT DEN8.2'!$AB$3:$AM$135,5,FALSE),0)</f>
        <v>0</v>
      </c>
      <c r="AQ105" s="91">
        <f>IFERROR(VLOOKUP($B105,'[1]ACT DEN8.2'!$AB$3:$AM$135,6,FALSE),0)</f>
        <v>0</v>
      </c>
      <c r="AR105" s="91">
        <f>IFERROR(VLOOKUP($B105,'[1]ACT DEN8.2'!$AB$3:$AM$135,7,FALSE),0)</f>
        <v>0</v>
      </c>
      <c r="AS105" s="91">
        <f>IFERROR(VLOOKUP($B105,'[1]ACT DEN8.2'!$AB$3:$AM$135,8,FALSE),0)</f>
        <v>0</v>
      </c>
      <c r="AT105" s="91">
        <f>IFERROR(VLOOKUP($B105,'[1]ACT DEN8.2'!$AB$3:$AM$135,9,FALSE),0)</f>
        <v>0</v>
      </c>
      <c r="AU105" s="91">
        <f>IFERROR(VLOOKUP($B105,'[1]ACT DEN8.2'!$AB$3:$AM$135,10,FALSE),0)</f>
        <v>0</v>
      </c>
      <c r="AV105" s="91">
        <f>IFERROR(VLOOKUP($B105,'[1]ACT DEN8.2'!$AB$3:$AM$135,11,FALSE),0)</f>
        <v>0</v>
      </c>
      <c r="AW105" s="81"/>
      <c r="AX105" s="2"/>
      <c r="AY105" s="5">
        <f t="shared" si="88"/>
        <v>0</v>
      </c>
    </row>
    <row r="106" spans="1:51" s="58" customFormat="1" ht="15" thickBot="1" x14ac:dyDescent="0.25">
      <c r="A106" s="1" t="s">
        <v>133</v>
      </c>
      <c r="B106" s="165" t="s">
        <v>132</v>
      </c>
      <c r="C106" s="56"/>
      <c r="D106" s="56"/>
      <c r="E106" s="91">
        <f>IFERROR(VLOOKUP($B106,'[1]NUM8.2'!$H$3:$S$175,2,FALSE),0)</f>
        <v>11</v>
      </c>
      <c r="F106" s="91">
        <f>IFERROR(VLOOKUP($B106,'[1]NUM8.2'!$H$3:$S$175,3,FALSE),0)</f>
        <v>9</v>
      </c>
      <c r="G106" s="91">
        <f>IFERROR(VLOOKUP($B106,'[1]NUM8.2'!$H$3:$S$175,4,FALSE),0)</f>
        <v>13</v>
      </c>
      <c r="H106" s="91">
        <f>IFERROR(VLOOKUP($B106,'[1]NUM8.2'!$H$3:$S$175,5,FALSE),0)</f>
        <v>2</v>
      </c>
      <c r="I106" s="91">
        <f>IFERROR(VLOOKUP($B106,'[1]NUM8.2'!$H$3:$S$175,6,FALSE),0)</f>
        <v>4</v>
      </c>
      <c r="J106" s="91">
        <f>IFERROR(VLOOKUP($B106,'[1]NUM8.2'!$H$3:$S$175,7,FALSE),0)</f>
        <v>7</v>
      </c>
      <c r="K106" s="91">
        <f>IFERROR(VLOOKUP($B106,'[1]NUM8.2'!$H$3:$S$175,8,FALSE),0)</f>
        <v>2</v>
      </c>
      <c r="L106" s="91">
        <f>IFERROR(VLOOKUP($B106,'[1]NUM8.2'!$H$3:$S$175,9,FALSE),0)</f>
        <v>3</v>
      </c>
      <c r="M106" s="91">
        <f>IFERROR(VLOOKUP($B106,'[1]NUM8.2'!$H$3:$S$175,10,FALSE),0)</f>
        <v>2</v>
      </c>
      <c r="N106" s="91">
        <f>IFERROR(VLOOKUP($B106,'[1]NUM8.2'!$H$3:$S$175,11,FALSE),0)</f>
        <v>11</v>
      </c>
      <c r="O106" s="81"/>
      <c r="P106" s="81"/>
      <c r="Q106" s="5">
        <f t="shared" si="119"/>
        <v>64</v>
      </c>
      <c r="R106" s="3"/>
      <c r="S106" s="13">
        <f>IFERROR(VLOOKUP($B106,'[2]DEN8.2'!$H$3:$J$159,2,FALSE),0)</f>
        <v>149</v>
      </c>
      <c r="T106" s="43">
        <f t="shared" si="120"/>
        <v>149</v>
      </c>
      <c r="U106" s="5">
        <f>IFERROR(VLOOKUP($B106,'[1]DEN8.2'!$H$3:$J$175,2,FALSE),0)</f>
        <v>163</v>
      </c>
      <c r="V106" s="54">
        <f t="shared" si="121"/>
        <v>162</v>
      </c>
      <c r="W106" s="54">
        <f t="shared" si="122"/>
        <v>162</v>
      </c>
      <c r="X106" s="117"/>
      <c r="Y106" s="4"/>
      <c r="Z106" s="91">
        <f>IFERROR(VLOOKUP($B106,'[1]ACT DEN8.2'!$H$3:$S$162,2,FALSE),0)</f>
        <v>0</v>
      </c>
      <c r="AA106" s="91">
        <f>IFERROR(VLOOKUP($B106,'[1]ACT DEN8.2'!$H$3:$S$162,3,FALSE),0)</f>
        <v>0</v>
      </c>
      <c r="AB106" s="91">
        <f>IFERROR(VLOOKUP($B106,'[1]ACT DEN8.2'!$H$3:$S$162,4,FALSE),0)</f>
        <v>0</v>
      </c>
      <c r="AC106" s="91">
        <f>IFERROR(VLOOKUP($B106,'[1]ACT DEN8.2'!$H$3:$S$162,5,FALSE),0)</f>
        <v>0</v>
      </c>
      <c r="AD106" s="91">
        <f>IFERROR(VLOOKUP($B106,'[1]ACT DEN8.2'!$H$3:$S$162,6,FALSE),0)</f>
        <v>0</v>
      </c>
      <c r="AE106" s="91">
        <f>IFERROR(VLOOKUP($B106,'[1]ACT DEN8.2'!$H$3:$S$162,7,FALSE),0)</f>
        <v>0</v>
      </c>
      <c r="AF106" s="91">
        <f>IFERROR(VLOOKUP($B106,'[1]ACT DEN8.2'!$H$3:$S$162,8,FALSE),0)</f>
        <v>0</v>
      </c>
      <c r="AG106" s="91">
        <f>IFERROR(VLOOKUP($B106,'[1]ACT DEN8.2'!$H$3:$S$162,9,FALSE),0)</f>
        <v>0</v>
      </c>
      <c r="AH106" s="91">
        <f>IFERROR(VLOOKUP($B106,'[1]ACT DEN8.2'!$H$3:$S$162,10,FALSE),0)</f>
        <v>0</v>
      </c>
      <c r="AI106" s="91">
        <f>IFERROR(VLOOKUP($B106,'[1]ACT DEN8.2'!$H$3:$S$162,11,FALSE),0)</f>
        <v>0</v>
      </c>
      <c r="AJ106" s="81"/>
      <c r="AK106" s="2"/>
      <c r="AL106" s="5">
        <f t="shared" si="87"/>
        <v>0</v>
      </c>
      <c r="AM106" s="91">
        <f>IFERROR(VLOOKUP($B106,'[1]ACT DEN8.2'!$AB$3:$AM$135,2,FALSE),0)</f>
        <v>0</v>
      </c>
      <c r="AN106" s="91">
        <f>IFERROR(VLOOKUP($B106,'[1]ACT DEN8.2'!$AB$3:$AM$135,3,FALSE),0)</f>
        <v>0</v>
      </c>
      <c r="AO106" s="91">
        <f>IFERROR(VLOOKUP($B106,'[1]ACT DEN8.2'!$AB$3:$AM$135,4,FALSE),0)</f>
        <v>0</v>
      </c>
      <c r="AP106" s="91">
        <f>IFERROR(VLOOKUP($B106,'[1]ACT DEN8.2'!$AB$3:$AM$135,5,FALSE),0)</f>
        <v>0</v>
      </c>
      <c r="AQ106" s="91">
        <f>IFERROR(VLOOKUP($B106,'[1]ACT DEN8.2'!$AB$3:$AM$135,6,FALSE),0)</f>
        <v>0</v>
      </c>
      <c r="AR106" s="91">
        <f>IFERROR(VLOOKUP($B106,'[1]ACT DEN8.2'!$AB$3:$AM$135,7,FALSE),0)</f>
        <v>0</v>
      </c>
      <c r="AS106" s="91">
        <f>IFERROR(VLOOKUP($B106,'[1]ACT DEN8.2'!$AB$3:$AM$135,8,FALSE),0)</f>
        <v>1</v>
      </c>
      <c r="AT106" s="91">
        <f>IFERROR(VLOOKUP($B106,'[1]ACT DEN8.2'!$AB$3:$AM$135,9,FALSE),0)</f>
        <v>0</v>
      </c>
      <c r="AU106" s="91">
        <f>IFERROR(VLOOKUP($B106,'[1]ACT DEN8.2'!$AB$3:$AM$135,10,FALSE),0)</f>
        <v>0</v>
      </c>
      <c r="AV106" s="91">
        <f>IFERROR(VLOOKUP($B106,'[1]ACT DEN8.2'!$AB$3:$AM$135,11,FALSE),0)</f>
        <v>0</v>
      </c>
      <c r="AW106" s="81"/>
      <c r="AX106" s="2"/>
      <c r="AY106" s="5">
        <f t="shared" si="88"/>
        <v>1</v>
      </c>
    </row>
    <row r="107" spans="1:51" s="58" customFormat="1" ht="15" thickBot="1" x14ac:dyDescent="0.25">
      <c r="A107" s="1" t="s">
        <v>133</v>
      </c>
      <c r="B107" s="165" t="s">
        <v>346</v>
      </c>
      <c r="C107" s="56"/>
      <c r="D107" s="56"/>
      <c r="E107" s="91">
        <f>IFERROR(VLOOKUP($B107,'[1]NUM8.2'!$H$3:$S$175,2,FALSE),0)</f>
        <v>6</v>
      </c>
      <c r="F107" s="91">
        <f>IFERROR(VLOOKUP($B107,'[1]NUM8.2'!$H$3:$S$175,3,FALSE),0)</f>
        <v>14</v>
      </c>
      <c r="G107" s="91">
        <f>IFERROR(VLOOKUP($B107,'[1]NUM8.2'!$H$3:$S$175,4,FALSE),0)</f>
        <v>6</v>
      </c>
      <c r="H107" s="91">
        <f>IFERROR(VLOOKUP($B107,'[1]NUM8.2'!$H$3:$S$175,5,FALSE),0)</f>
        <v>8</v>
      </c>
      <c r="I107" s="91">
        <f>IFERROR(VLOOKUP($B107,'[1]NUM8.2'!$H$3:$S$175,6,FALSE),0)</f>
        <v>11</v>
      </c>
      <c r="J107" s="91">
        <f>IFERROR(VLOOKUP($B107,'[1]NUM8.2'!$H$3:$S$175,7,FALSE),0)</f>
        <v>13</v>
      </c>
      <c r="K107" s="91">
        <f>IFERROR(VLOOKUP($B107,'[1]NUM8.2'!$H$3:$S$175,8,FALSE),0)</f>
        <v>9</v>
      </c>
      <c r="L107" s="91">
        <f>IFERROR(VLOOKUP($B107,'[1]NUM8.2'!$H$3:$S$175,9,FALSE),0)</f>
        <v>29</v>
      </c>
      <c r="M107" s="91">
        <f>IFERROR(VLOOKUP($B107,'[1]NUM8.2'!$H$3:$S$175,10,FALSE),0)</f>
        <v>25</v>
      </c>
      <c r="N107" s="91">
        <f>IFERROR(VLOOKUP($B107,'[1]NUM8.2'!$H$3:$S$175,11,FALSE),0)</f>
        <v>21</v>
      </c>
      <c r="O107" s="81"/>
      <c r="P107" s="81"/>
      <c r="Q107" s="5">
        <f t="shared" si="119"/>
        <v>142</v>
      </c>
      <c r="R107" s="3"/>
      <c r="S107" s="13">
        <f>IFERROR(VLOOKUP($B107,'[2]DEN8.2'!$H$3:$J$159,2,FALSE),0)</f>
        <v>64</v>
      </c>
      <c r="T107" s="43">
        <f t="shared" si="120"/>
        <v>64</v>
      </c>
      <c r="U107" s="5">
        <f>IFERROR(VLOOKUP($B107,'[1]DEN8.2'!$H$3:$J$175,2,FALSE),0)</f>
        <v>95</v>
      </c>
      <c r="V107" s="54">
        <f t="shared" si="121"/>
        <v>98</v>
      </c>
      <c r="W107" s="54">
        <f t="shared" si="122"/>
        <v>103</v>
      </c>
      <c r="X107" s="117"/>
      <c r="Y107" s="4"/>
      <c r="Z107" s="91">
        <f>IFERROR(VLOOKUP($B107,'[1]ACT DEN8.2'!$H$3:$S$162,2,FALSE),0)</f>
        <v>0</v>
      </c>
      <c r="AA107" s="91">
        <f>IFERROR(VLOOKUP($B107,'[1]ACT DEN8.2'!$H$3:$S$162,3,FALSE),0)</f>
        <v>0</v>
      </c>
      <c r="AB107" s="91">
        <f>IFERROR(VLOOKUP($B107,'[1]ACT DEN8.2'!$H$3:$S$162,4,FALSE),0)</f>
        <v>0</v>
      </c>
      <c r="AC107" s="91">
        <f>IFERROR(VLOOKUP($B107,'[1]ACT DEN8.2'!$H$3:$S$162,5,FALSE),0)</f>
        <v>0</v>
      </c>
      <c r="AD107" s="91">
        <f>IFERROR(VLOOKUP($B107,'[1]ACT DEN8.2'!$H$3:$S$162,6,FALSE),0)</f>
        <v>0</v>
      </c>
      <c r="AE107" s="91">
        <f>IFERROR(VLOOKUP($B107,'[1]ACT DEN8.2'!$H$3:$S$162,7,FALSE),0)</f>
        <v>0</v>
      </c>
      <c r="AF107" s="91">
        <f>IFERROR(VLOOKUP($B107,'[1]ACT DEN8.2'!$H$3:$S$162,8,FALSE),0)</f>
        <v>3</v>
      </c>
      <c r="AG107" s="91">
        <f>IFERROR(VLOOKUP($B107,'[1]ACT DEN8.2'!$H$3:$S$162,9,FALSE),0)</f>
        <v>3</v>
      </c>
      <c r="AH107" s="91">
        <f>IFERROR(VLOOKUP($B107,'[1]ACT DEN8.2'!$H$3:$S$162,10,FALSE),0)</f>
        <v>0</v>
      </c>
      <c r="AI107" s="91">
        <f>IFERROR(VLOOKUP($B107,'[1]ACT DEN8.2'!$H$3:$S$162,11,FALSE),0)</f>
        <v>2</v>
      </c>
      <c r="AJ107" s="81"/>
      <c r="AK107" s="2"/>
      <c r="AL107" s="5">
        <f t="shared" si="87"/>
        <v>8</v>
      </c>
      <c r="AM107" s="91">
        <f>IFERROR(VLOOKUP($B107,'[1]ACT DEN8.2'!$AB$3:$AM$135,2,FALSE),0)</f>
        <v>0</v>
      </c>
      <c r="AN107" s="91">
        <f>IFERROR(VLOOKUP($B107,'[1]ACT DEN8.2'!$AB$3:$AM$135,3,FALSE),0)</f>
        <v>0</v>
      </c>
      <c r="AO107" s="91">
        <f>IFERROR(VLOOKUP($B107,'[1]ACT DEN8.2'!$AB$3:$AM$135,4,FALSE),0)</f>
        <v>0</v>
      </c>
      <c r="AP107" s="91">
        <f>IFERROR(VLOOKUP($B107,'[1]ACT DEN8.2'!$AB$3:$AM$135,5,FALSE),0)</f>
        <v>0</v>
      </c>
      <c r="AQ107" s="91">
        <f>IFERROR(VLOOKUP($B107,'[1]ACT DEN8.2'!$AB$3:$AM$135,6,FALSE),0)</f>
        <v>0</v>
      </c>
      <c r="AR107" s="91">
        <f>IFERROR(VLOOKUP($B107,'[1]ACT DEN8.2'!$AB$3:$AM$135,7,FALSE),0)</f>
        <v>0</v>
      </c>
      <c r="AS107" s="91">
        <f>IFERROR(VLOOKUP($B107,'[1]ACT DEN8.2'!$AB$3:$AM$135,8,FALSE),0)</f>
        <v>0</v>
      </c>
      <c r="AT107" s="91">
        <f>IFERROR(VLOOKUP($B107,'[1]ACT DEN8.2'!$AB$3:$AM$135,9,FALSE),0)</f>
        <v>0</v>
      </c>
      <c r="AU107" s="91">
        <f>IFERROR(VLOOKUP($B107,'[1]ACT DEN8.2'!$AB$3:$AM$135,10,FALSE),0)</f>
        <v>0</v>
      </c>
      <c r="AV107" s="91">
        <f>IFERROR(VLOOKUP($B107,'[1]ACT DEN8.2'!$AB$3:$AM$135,11,FALSE),0)</f>
        <v>0</v>
      </c>
      <c r="AW107" s="81"/>
      <c r="AX107" s="2"/>
      <c r="AY107" s="5">
        <f t="shared" si="88"/>
        <v>0</v>
      </c>
    </row>
    <row r="108" spans="1:51" s="58" customFormat="1" ht="15" thickBot="1" x14ac:dyDescent="0.25">
      <c r="A108" s="1" t="s">
        <v>133</v>
      </c>
      <c r="B108" s="165" t="s">
        <v>396</v>
      </c>
      <c r="C108" s="56"/>
      <c r="D108" s="56"/>
      <c r="E108" s="91">
        <f>IFERROR(VLOOKUP($B108,'[1]NUM8.2'!$H$3:$S$175,2,FALSE),0)</f>
        <v>0</v>
      </c>
      <c r="F108" s="91">
        <f>IFERROR(VLOOKUP($B108,'[1]NUM8.2'!$H$3:$S$175,3,FALSE),0)</f>
        <v>0</v>
      </c>
      <c r="G108" s="91">
        <f>IFERROR(VLOOKUP($B108,'[1]NUM8.2'!$H$3:$S$175,4,FALSE),0)</f>
        <v>0</v>
      </c>
      <c r="H108" s="91">
        <f>IFERROR(VLOOKUP($B108,'[1]NUM8.2'!$H$3:$S$175,5,FALSE),0)</f>
        <v>0</v>
      </c>
      <c r="I108" s="91">
        <f>IFERROR(VLOOKUP($B108,'[1]NUM8.2'!$H$3:$S$175,6,FALSE),0)</f>
        <v>0</v>
      </c>
      <c r="J108" s="91">
        <f>IFERROR(VLOOKUP($B108,'[1]NUM8.2'!$H$3:$S$175,7,FALSE),0)</f>
        <v>0</v>
      </c>
      <c r="K108" s="91">
        <f>IFERROR(VLOOKUP($B108,'[1]NUM8.2'!$H$3:$S$175,8,FALSE),0)</f>
        <v>0</v>
      </c>
      <c r="L108" s="91">
        <f>IFERROR(VLOOKUP($B108,'[1]NUM8.2'!$H$3:$S$175,9,FALSE),0)</f>
        <v>0</v>
      </c>
      <c r="M108" s="91">
        <f>IFERROR(VLOOKUP($B108,'[1]NUM8.2'!$H$3:$S$175,10,FALSE),0)</f>
        <v>5</v>
      </c>
      <c r="N108" s="91">
        <f>IFERROR(VLOOKUP($B108,'[1]NUM8.2'!$H$3:$S$175,11,FALSE),0)</f>
        <v>7</v>
      </c>
      <c r="O108" s="81"/>
      <c r="P108" s="81"/>
      <c r="Q108" s="5">
        <f t="shared" si="119"/>
        <v>12</v>
      </c>
      <c r="R108" s="3"/>
      <c r="S108" s="13">
        <f>IFERROR(VLOOKUP($B108,'[2]DEN8.2'!$H$3:$J$159,2,FALSE),0)</f>
        <v>0</v>
      </c>
      <c r="T108" s="43">
        <f t="shared" ref="T108" si="123">+S108+(Z108+AA108+AB108+AC108)-(AM108+AN108+AO108+AP108)</f>
        <v>0</v>
      </c>
      <c r="U108" s="5">
        <f>IFERROR(VLOOKUP($B108,'[1]DEN8.2'!$H$3:$J$175,2,FALSE),0)</f>
        <v>0</v>
      </c>
      <c r="V108" s="54">
        <f t="shared" ref="V108" si="124">+U108+(AF108)-(AS108)</f>
        <v>0</v>
      </c>
      <c r="W108" s="54">
        <f t="shared" ref="W108" si="125">+U108+(AF108+AG108+AH108+AI108)-(AS108+AT108+AU108+AV108)</f>
        <v>2</v>
      </c>
      <c r="X108" s="117"/>
      <c r="Y108" s="4"/>
      <c r="Z108" s="91"/>
      <c r="AA108" s="91"/>
      <c r="AB108" s="91"/>
      <c r="AC108" s="91">
        <f>IFERROR(VLOOKUP($B108,'[1]ACT DEN8.2'!$H$3:$S$162,5,FALSE),0)</f>
        <v>0</v>
      </c>
      <c r="AD108" s="91">
        <f>IFERROR(VLOOKUP($B108,'[1]ACT DEN8.2'!$H$3:$S$162,6,FALSE),0)</f>
        <v>0</v>
      </c>
      <c r="AE108" s="91">
        <f>IFERROR(VLOOKUP($B108,'[1]ACT DEN8.2'!$H$3:$S$162,7,FALSE),0)</f>
        <v>0</v>
      </c>
      <c r="AF108" s="91">
        <f>IFERROR(VLOOKUP($B108,'[1]ACT DEN8.2'!$H$3:$S$162,8,FALSE),0)</f>
        <v>0</v>
      </c>
      <c r="AG108" s="91">
        <f>IFERROR(VLOOKUP($B108,'[1]ACT DEN8.2'!$H$3:$S$162,9,FALSE),0)</f>
        <v>0</v>
      </c>
      <c r="AH108" s="91">
        <f>IFERROR(VLOOKUP($B108,'[1]ACT DEN8.2'!$H$3:$S$162,10,FALSE),0)</f>
        <v>0</v>
      </c>
      <c r="AI108" s="91">
        <f>IFERROR(VLOOKUP($B108,'[1]ACT DEN8.2'!$H$3:$S$162,11,FALSE),0)</f>
        <v>2</v>
      </c>
      <c r="AJ108" s="81"/>
      <c r="AK108" s="2"/>
      <c r="AL108" s="5">
        <f t="shared" si="87"/>
        <v>2</v>
      </c>
      <c r="AM108" s="91">
        <f>IFERROR(VLOOKUP($B108,'[1]ACT DEN8.2'!$AB$3:$AM$135,2,FALSE),0)</f>
        <v>0</v>
      </c>
      <c r="AN108" s="91">
        <f>IFERROR(VLOOKUP($B108,'[1]ACT DEN8.2'!$AB$3:$AM$135,3,FALSE),0)</f>
        <v>0</v>
      </c>
      <c r="AO108" s="91">
        <f>IFERROR(VLOOKUP($B108,'[1]ACT DEN8.2'!$AB$3:$AM$135,4,FALSE),0)</f>
        <v>0</v>
      </c>
      <c r="AP108" s="91">
        <f>IFERROR(VLOOKUP($B108,'[1]ACT DEN8.2'!$AB$3:$AM$135,5,FALSE),0)</f>
        <v>0</v>
      </c>
      <c r="AQ108" s="91">
        <f>IFERROR(VLOOKUP($B108,'[1]ACT DEN8.2'!$AB$3:$AM$135,6,FALSE),0)</f>
        <v>0</v>
      </c>
      <c r="AR108" s="91">
        <f>IFERROR(VLOOKUP($B108,'[1]ACT DEN8.2'!$AB$3:$AM$135,7,FALSE),0)</f>
        <v>0</v>
      </c>
      <c r="AS108" s="91">
        <f>IFERROR(VLOOKUP($B108,'[1]ACT DEN8.2'!$AB$3:$AM$135,8,FALSE),0)</f>
        <v>0</v>
      </c>
      <c r="AT108" s="91">
        <f>IFERROR(VLOOKUP($B108,'[1]ACT DEN8.2'!$AB$3:$AM$135,9,FALSE),0)</f>
        <v>0</v>
      </c>
      <c r="AU108" s="91">
        <f>IFERROR(VLOOKUP($B108,'[1]ACT DEN8.2'!$AB$3:$AM$135,10,FALSE),0)</f>
        <v>0</v>
      </c>
      <c r="AV108" s="91">
        <f>IFERROR(VLOOKUP($B108,'[1]ACT DEN8.2'!$AB$3:$AM$135,11,FALSE),0)</f>
        <v>0</v>
      </c>
      <c r="AW108" s="81"/>
      <c r="AX108" s="2"/>
      <c r="AY108" s="5">
        <f t="shared" si="88"/>
        <v>0</v>
      </c>
    </row>
    <row r="109" spans="1:51" s="58" customFormat="1" ht="15" thickBot="1" x14ac:dyDescent="0.25">
      <c r="A109" s="333" t="s">
        <v>180</v>
      </c>
      <c r="B109" s="334"/>
      <c r="C109" s="250">
        <f>+D109/Metas!M92</f>
        <v>1.2784170968394322</v>
      </c>
      <c r="D109" s="271">
        <f>+Q109/R109</f>
        <v>0.29520295202952029</v>
      </c>
      <c r="E109" s="10">
        <f>SUM(E91:E108)</f>
        <v>197</v>
      </c>
      <c r="F109" s="10">
        <f t="shared" ref="F109:AX109" si="126">SUM(F91:F108)</f>
        <v>269</v>
      </c>
      <c r="G109" s="10">
        <f t="shared" si="126"/>
        <v>395</v>
      </c>
      <c r="H109" s="10">
        <f t="shared" si="126"/>
        <v>252</v>
      </c>
      <c r="I109" s="10">
        <f t="shared" si="126"/>
        <v>273</v>
      </c>
      <c r="J109" s="10">
        <f t="shared" si="126"/>
        <v>167</v>
      </c>
      <c r="K109" s="10">
        <f t="shared" si="126"/>
        <v>145</v>
      </c>
      <c r="L109" s="10">
        <f t="shared" si="126"/>
        <v>184</v>
      </c>
      <c r="M109" s="10">
        <f t="shared" si="126"/>
        <v>110</v>
      </c>
      <c r="N109" s="10">
        <f t="shared" ref="N109" si="127">SUM(N91:N108)</f>
        <v>168</v>
      </c>
      <c r="O109" s="10">
        <f t="shared" si="126"/>
        <v>0</v>
      </c>
      <c r="P109" s="10">
        <f t="shared" si="126"/>
        <v>0</v>
      </c>
      <c r="Q109" s="10">
        <f t="shared" si="126"/>
        <v>2160</v>
      </c>
      <c r="R109" s="11">
        <f>+Y109-W109</f>
        <v>7317</v>
      </c>
      <c r="S109" s="10">
        <f t="shared" si="126"/>
        <v>4093</v>
      </c>
      <c r="T109" s="10">
        <f t="shared" si="126"/>
        <v>4228</v>
      </c>
      <c r="U109" s="10">
        <f t="shared" si="126"/>
        <v>4393</v>
      </c>
      <c r="V109" s="10">
        <f t="shared" si="126"/>
        <v>4424</v>
      </c>
      <c r="W109" s="10">
        <f t="shared" si="126"/>
        <v>4488</v>
      </c>
      <c r="X109" s="10">
        <f t="shared" si="126"/>
        <v>0</v>
      </c>
      <c r="Y109" s="10">
        <v>11805</v>
      </c>
      <c r="Z109" s="10">
        <f t="shared" si="126"/>
        <v>29</v>
      </c>
      <c r="AA109" s="10">
        <f t="shared" si="126"/>
        <v>40</v>
      </c>
      <c r="AB109" s="10">
        <f t="shared" si="126"/>
        <v>38</v>
      </c>
      <c r="AC109" s="10">
        <f t="shared" si="126"/>
        <v>32</v>
      </c>
      <c r="AD109" s="10">
        <f t="shared" si="126"/>
        <v>29</v>
      </c>
      <c r="AE109" s="10">
        <f t="shared" si="126"/>
        <v>38</v>
      </c>
      <c r="AF109" s="10">
        <f t="shared" si="126"/>
        <v>35</v>
      </c>
      <c r="AG109" s="10">
        <f t="shared" si="126"/>
        <v>39</v>
      </c>
      <c r="AH109" s="10">
        <f t="shared" si="126"/>
        <v>14</v>
      </c>
      <c r="AI109" s="10">
        <f t="shared" ref="AI109" si="128">SUM(AI91:AI108)</f>
        <v>26</v>
      </c>
      <c r="AJ109" s="10">
        <f t="shared" si="126"/>
        <v>0</v>
      </c>
      <c r="AK109" s="10">
        <f t="shared" si="126"/>
        <v>0</v>
      </c>
      <c r="AL109" s="10">
        <f>SUM(AL91:AL108)</f>
        <v>320</v>
      </c>
      <c r="AM109" s="10">
        <f t="shared" si="126"/>
        <v>3</v>
      </c>
      <c r="AN109" s="10">
        <f t="shared" si="126"/>
        <v>1</v>
      </c>
      <c r="AO109" s="10">
        <f t="shared" si="126"/>
        <v>0</v>
      </c>
      <c r="AP109" s="10">
        <f t="shared" si="126"/>
        <v>0</v>
      </c>
      <c r="AQ109" s="10">
        <f t="shared" si="126"/>
        <v>3</v>
      </c>
      <c r="AR109" s="10">
        <f t="shared" si="126"/>
        <v>12</v>
      </c>
      <c r="AS109" s="10">
        <f t="shared" si="126"/>
        <v>4</v>
      </c>
      <c r="AT109" s="10">
        <f t="shared" si="126"/>
        <v>9</v>
      </c>
      <c r="AU109" s="10">
        <f t="shared" si="126"/>
        <v>4</v>
      </c>
      <c r="AV109" s="10">
        <f t="shared" ref="AV109" si="129">SUM(AV91:AV108)</f>
        <v>2</v>
      </c>
      <c r="AW109" s="10">
        <f t="shared" si="126"/>
        <v>0</v>
      </c>
      <c r="AX109" s="10">
        <f t="shared" si="126"/>
        <v>0</v>
      </c>
      <c r="AY109" s="10">
        <f>SUM(AY91:AY108)</f>
        <v>38</v>
      </c>
    </row>
    <row r="110" spans="1:51" s="58" customFormat="1" ht="15" thickBot="1" x14ac:dyDescent="0.25">
      <c r="A110" s="1" t="s">
        <v>146</v>
      </c>
      <c r="B110" s="165" t="s">
        <v>134</v>
      </c>
      <c r="C110" s="56"/>
      <c r="D110" s="56"/>
      <c r="E110" s="91">
        <f>IFERROR(VLOOKUP($B110,'[1]NUM8.2'!$H$3:$S$175,2,FALSE),0)</f>
        <v>0</v>
      </c>
      <c r="F110" s="91">
        <f>IFERROR(VLOOKUP($B110,'[1]NUM8.2'!$H$3:$S$175,3,FALSE),0)</f>
        <v>0</v>
      </c>
      <c r="G110" s="91">
        <f>IFERROR(VLOOKUP($B110,'[1]NUM8.2'!$H$3:$S$175,4,FALSE),0)</f>
        <v>0</v>
      </c>
      <c r="H110" s="91">
        <f>IFERROR(VLOOKUP($B110,'[1]NUM8.2'!$H$3:$S$175,5,FALSE),0)</f>
        <v>0</v>
      </c>
      <c r="I110" s="91">
        <f>IFERROR(VLOOKUP($B110,'[1]NUM8.2'!$H$3:$S$175,6,FALSE),0)</f>
        <v>0</v>
      </c>
      <c r="J110" s="91">
        <f>IFERROR(VLOOKUP($B110,'[1]NUM8.2'!$H$3:$S$175,7,FALSE),0)</f>
        <v>0</v>
      </c>
      <c r="K110" s="91">
        <f>IFERROR(VLOOKUP($B110,'[1]NUM8.2'!$H$3:$S$175,8,FALSE),0)</f>
        <v>1</v>
      </c>
      <c r="L110" s="91">
        <f>IFERROR(VLOOKUP($B110,'[1]NUM8.2'!$H$3:$S$175,9,FALSE),0)</f>
        <v>0</v>
      </c>
      <c r="M110" s="91">
        <f>IFERROR(VLOOKUP($B110,'[1]NUM8.2'!$H$3:$S$175,10,FALSE),0)</f>
        <v>0</v>
      </c>
      <c r="N110" s="91">
        <f>IFERROR(VLOOKUP($B110,'[1]NUM8.2'!$H$3:$S$175,11,FALSE),0)</f>
        <v>1</v>
      </c>
      <c r="O110" s="81"/>
      <c r="P110" s="81"/>
      <c r="Q110" s="5">
        <f t="shared" ref="Q110:Q121" si="130">SUM(E110:P110)</f>
        <v>2</v>
      </c>
      <c r="R110" s="3"/>
      <c r="S110" s="13">
        <f>IFERROR(VLOOKUP($B110,'[2]DEN8.2'!$H$3:$J$159,2,FALSE),0)</f>
        <v>3</v>
      </c>
      <c r="T110" s="43">
        <f t="shared" ref="T110:T121" si="131">+S110+(Z110+AA110+AB110+AC110)-(AM110+AN110+AO110+AP110)</f>
        <v>3</v>
      </c>
      <c r="U110" s="5">
        <f>IFERROR(VLOOKUP($B110,'[1]DEN8.2'!$H$3:$J$175,2,FALSE),0)</f>
        <v>2</v>
      </c>
      <c r="V110" s="54">
        <f t="shared" ref="V110:V121" si="132">+U110+(AF110)-(AS110)</f>
        <v>2</v>
      </c>
      <c r="W110" s="54">
        <f t="shared" ref="W110:W121" si="133">+U110+(AF110+AG110+AH110+AI110)-(AS110+AT110+AU110+AV110)</f>
        <v>2</v>
      </c>
      <c r="X110" s="117"/>
      <c r="Y110" s="4"/>
      <c r="Z110" s="91">
        <f>IFERROR(VLOOKUP($B110,'[1]ACT DEN8.2'!$H$3:$S$162,2,FALSE),0)</f>
        <v>0</v>
      </c>
      <c r="AA110" s="91">
        <f>IFERROR(VLOOKUP($B110,'[1]ACT DEN8.2'!$H$3:$S$162,3,FALSE),0)</f>
        <v>0</v>
      </c>
      <c r="AB110" s="91">
        <f>IFERROR(VLOOKUP($B110,'[1]ACT DEN8.2'!$H$3:$S$162,4,FALSE),0)</f>
        <v>0</v>
      </c>
      <c r="AC110" s="91">
        <f>IFERROR(VLOOKUP($B110,'[1]ACT DEN8.2'!$H$3:$S$162,5,FALSE),0)</f>
        <v>0</v>
      </c>
      <c r="AD110" s="91">
        <f>IFERROR(VLOOKUP($B110,'[1]ACT DEN8.2'!$H$3:$S$162,6,FALSE),0)</f>
        <v>0</v>
      </c>
      <c r="AE110" s="91">
        <f>IFERROR(VLOOKUP($B110,'[1]ACT DEN8.2'!$H$3:$S$162,7,FALSE),0)</f>
        <v>0</v>
      </c>
      <c r="AF110" s="91">
        <f>IFERROR(VLOOKUP($B110,'[1]ACT DEN8.2'!$H$3:$S$162,8,FALSE),0)</f>
        <v>0</v>
      </c>
      <c r="AG110" s="91">
        <f>IFERROR(VLOOKUP($B110,'[1]ACT DEN8.2'!$H$3:$S$162,9,FALSE),0)</f>
        <v>0</v>
      </c>
      <c r="AH110" s="91">
        <f>IFERROR(VLOOKUP($B110,'[1]ACT DEN8.2'!$H$3:$S$162,10,FALSE),0)</f>
        <v>0</v>
      </c>
      <c r="AI110" s="91">
        <f>IFERROR(VLOOKUP($B110,'[1]ACT DEN8.2'!$H$3:$S$162,11,FALSE),0)</f>
        <v>0</v>
      </c>
      <c r="AJ110" s="81"/>
      <c r="AK110" s="2"/>
      <c r="AL110" s="5">
        <f t="shared" si="87"/>
        <v>0</v>
      </c>
      <c r="AM110" s="91">
        <f>IFERROR(VLOOKUP($B110,'[1]ACT DEN8.2'!$AB$3:$AM$135,2,FALSE),0)</f>
        <v>0</v>
      </c>
      <c r="AN110" s="91">
        <f>IFERROR(VLOOKUP($B110,'[1]ACT DEN8.2'!$AB$3:$AM$135,3,FALSE),0)</f>
        <v>0</v>
      </c>
      <c r="AO110" s="91">
        <f>IFERROR(VLOOKUP($B110,'[1]ACT DEN8.2'!$AB$3:$AM$135,4,FALSE),0)</f>
        <v>0</v>
      </c>
      <c r="AP110" s="91">
        <f>IFERROR(VLOOKUP($B110,'[1]ACT DEN8.2'!$AB$3:$AM$135,5,FALSE),0)</f>
        <v>0</v>
      </c>
      <c r="AQ110" s="91">
        <f>IFERROR(VLOOKUP($B110,'[1]ACT DEN8.2'!$AB$3:$AM$135,6,FALSE),0)</f>
        <v>0</v>
      </c>
      <c r="AR110" s="91">
        <f>IFERROR(VLOOKUP($B110,'[1]ACT DEN8.2'!$AB$3:$AM$135,7,FALSE),0)</f>
        <v>0</v>
      </c>
      <c r="AS110" s="91">
        <f>IFERROR(VLOOKUP($B110,'[1]ACT DEN8.2'!$AB$3:$AM$135,8,FALSE),0)</f>
        <v>0</v>
      </c>
      <c r="AT110" s="91">
        <f>IFERROR(VLOOKUP($B110,'[1]ACT DEN8.2'!$AB$3:$AM$135,9,FALSE),0)</f>
        <v>0</v>
      </c>
      <c r="AU110" s="91">
        <f>IFERROR(VLOOKUP($B110,'[1]ACT DEN8.2'!$AB$3:$AM$135,10,FALSE),0)</f>
        <v>0</v>
      </c>
      <c r="AV110" s="91">
        <f>IFERROR(VLOOKUP($B110,'[1]ACT DEN8.2'!$AB$3:$AM$135,11,FALSE),0)</f>
        <v>0</v>
      </c>
      <c r="AW110" s="81"/>
      <c r="AX110" s="81"/>
      <c r="AY110" s="5">
        <f t="shared" si="88"/>
        <v>0</v>
      </c>
    </row>
    <row r="111" spans="1:51" s="58" customFormat="1" ht="15" thickBot="1" x14ac:dyDescent="0.25">
      <c r="A111" s="1" t="s">
        <v>146</v>
      </c>
      <c r="B111" s="165" t="s">
        <v>135</v>
      </c>
      <c r="C111" s="56"/>
      <c r="D111" s="56"/>
      <c r="E111" s="91">
        <f>IFERROR(VLOOKUP($B111,'[1]NUM8.2'!$H$3:$S$175,2,FALSE),0)</f>
        <v>1</v>
      </c>
      <c r="F111" s="91">
        <f>IFERROR(VLOOKUP($B111,'[1]NUM8.2'!$H$3:$S$175,3,FALSE),0)</f>
        <v>0</v>
      </c>
      <c r="G111" s="91">
        <f>IFERROR(VLOOKUP($B111,'[1]NUM8.2'!$H$3:$S$175,4,FALSE),0)</f>
        <v>0</v>
      </c>
      <c r="H111" s="91">
        <f>IFERROR(VLOOKUP($B111,'[1]NUM8.2'!$H$3:$S$175,5,FALSE),0)</f>
        <v>2</v>
      </c>
      <c r="I111" s="91">
        <f>IFERROR(VLOOKUP($B111,'[1]NUM8.2'!$H$3:$S$175,6,FALSE),0)</f>
        <v>4</v>
      </c>
      <c r="J111" s="91">
        <f>IFERROR(VLOOKUP($B111,'[1]NUM8.2'!$H$3:$S$175,7,FALSE),0)</f>
        <v>8</v>
      </c>
      <c r="K111" s="91">
        <f>IFERROR(VLOOKUP($B111,'[1]NUM8.2'!$H$3:$S$175,8,FALSE),0)</f>
        <v>0</v>
      </c>
      <c r="L111" s="91">
        <f>IFERROR(VLOOKUP($B111,'[1]NUM8.2'!$H$3:$S$175,9,FALSE),0)</f>
        <v>2</v>
      </c>
      <c r="M111" s="91">
        <f>IFERROR(VLOOKUP($B111,'[1]NUM8.2'!$H$3:$S$175,10,FALSE),0)</f>
        <v>0</v>
      </c>
      <c r="N111" s="91">
        <f>IFERROR(VLOOKUP($B111,'[1]NUM8.2'!$H$3:$S$175,11,FALSE),0)</f>
        <v>5</v>
      </c>
      <c r="O111" s="81"/>
      <c r="P111" s="81"/>
      <c r="Q111" s="5">
        <f t="shared" si="130"/>
        <v>22</v>
      </c>
      <c r="R111" s="3"/>
      <c r="S111" s="13">
        <f>IFERROR(VLOOKUP($B111,'[2]DEN8.2'!$H$3:$J$159,2,FALSE),0)</f>
        <v>47</v>
      </c>
      <c r="T111" s="43">
        <f t="shared" si="131"/>
        <v>48</v>
      </c>
      <c r="U111" s="5">
        <f>IFERROR(VLOOKUP($B111,'[1]DEN8.2'!$H$3:$J$175,2,FALSE),0)</f>
        <v>45</v>
      </c>
      <c r="V111" s="54">
        <f t="shared" si="132"/>
        <v>45</v>
      </c>
      <c r="W111" s="54">
        <f t="shared" si="133"/>
        <v>47</v>
      </c>
      <c r="X111" s="117"/>
      <c r="Y111" s="4"/>
      <c r="Z111" s="91">
        <f>IFERROR(VLOOKUP($B111,'[1]ACT DEN8.2'!$H$3:$S$162,2,FALSE),0)</f>
        <v>0</v>
      </c>
      <c r="AA111" s="91">
        <f>IFERROR(VLOOKUP($B111,'[1]ACT DEN8.2'!$H$3:$S$162,3,FALSE),0)</f>
        <v>1</v>
      </c>
      <c r="AB111" s="91">
        <f>IFERROR(VLOOKUP($B111,'[1]ACT DEN8.2'!$H$3:$S$162,4,FALSE),0)</f>
        <v>0</v>
      </c>
      <c r="AC111" s="91">
        <f>IFERROR(VLOOKUP($B111,'[1]ACT DEN8.2'!$H$3:$S$162,5,FALSE),0)</f>
        <v>0</v>
      </c>
      <c r="AD111" s="91">
        <f>IFERROR(VLOOKUP($B111,'[1]ACT DEN8.2'!$H$3:$S$162,6,FALSE),0)</f>
        <v>0</v>
      </c>
      <c r="AE111" s="91">
        <f>IFERROR(VLOOKUP($B111,'[1]ACT DEN8.2'!$H$3:$S$162,7,FALSE),0)</f>
        <v>0</v>
      </c>
      <c r="AF111" s="91">
        <f>IFERROR(VLOOKUP($B111,'[1]ACT DEN8.2'!$H$3:$S$162,8,FALSE),0)</f>
        <v>0</v>
      </c>
      <c r="AG111" s="91">
        <f>IFERROR(VLOOKUP($B111,'[1]ACT DEN8.2'!$H$3:$S$162,9,FALSE),0)</f>
        <v>1</v>
      </c>
      <c r="AH111" s="91">
        <f>IFERROR(VLOOKUP($B111,'[1]ACT DEN8.2'!$H$3:$S$162,10,FALSE),0)</f>
        <v>0</v>
      </c>
      <c r="AI111" s="91">
        <f>IFERROR(VLOOKUP($B111,'[1]ACT DEN8.2'!$H$3:$S$162,11,FALSE),0)</f>
        <v>1</v>
      </c>
      <c r="AJ111" s="81"/>
      <c r="AK111" s="2"/>
      <c r="AL111" s="5">
        <f t="shared" si="87"/>
        <v>3</v>
      </c>
      <c r="AM111" s="91">
        <f>IFERROR(VLOOKUP($B111,'[1]ACT DEN8.2'!$AB$3:$AM$135,2,FALSE),0)</f>
        <v>0</v>
      </c>
      <c r="AN111" s="91">
        <f>IFERROR(VLOOKUP($B111,'[1]ACT DEN8.2'!$AB$3:$AM$135,3,FALSE),0)</f>
        <v>0</v>
      </c>
      <c r="AO111" s="91">
        <f>IFERROR(VLOOKUP($B111,'[1]ACT DEN8.2'!$AB$3:$AM$135,4,FALSE),0)</f>
        <v>0</v>
      </c>
      <c r="AP111" s="91">
        <f>IFERROR(VLOOKUP($B111,'[1]ACT DEN8.2'!$AB$3:$AM$135,5,FALSE),0)</f>
        <v>0</v>
      </c>
      <c r="AQ111" s="91">
        <f>IFERROR(VLOOKUP($B111,'[1]ACT DEN8.2'!$AB$3:$AM$135,6,FALSE),0)</f>
        <v>0</v>
      </c>
      <c r="AR111" s="91">
        <f>IFERROR(VLOOKUP($B111,'[1]ACT DEN8.2'!$AB$3:$AM$135,7,FALSE),0)</f>
        <v>1</v>
      </c>
      <c r="AS111" s="91">
        <f>IFERROR(VLOOKUP($B111,'[1]ACT DEN8.2'!$AB$3:$AM$135,8,FALSE),0)</f>
        <v>0</v>
      </c>
      <c r="AT111" s="91">
        <f>IFERROR(VLOOKUP($B111,'[1]ACT DEN8.2'!$AB$3:$AM$135,9,FALSE),0)</f>
        <v>0</v>
      </c>
      <c r="AU111" s="91">
        <f>IFERROR(VLOOKUP($B111,'[1]ACT DEN8.2'!$AB$3:$AM$135,10,FALSE),0)</f>
        <v>0</v>
      </c>
      <c r="AV111" s="91">
        <f>IFERROR(VLOOKUP($B111,'[1]ACT DEN8.2'!$AB$3:$AM$135,11,FALSE),0)</f>
        <v>0</v>
      </c>
      <c r="AW111" s="81"/>
      <c r="AX111" s="81"/>
      <c r="AY111" s="5">
        <f t="shared" si="88"/>
        <v>1</v>
      </c>
    </row>
    <row r="112" spans="1:51" s="58" customFormat="1" ht="15" thickBot="1" x14ac:dyDescent="0.25">
      <c r="A112" s="1" t="s">
        <v>146</v>
      </c>
      <c r="B112" s="165" t="s">
        <v>136</v>
      </c>
      <c r="C112" s="56"/>
      <c r="D112" s="56"/>
      <c r="E112" s="91">
        <f>IFERROR(VLOOKUP($B112,'[1]NUM8.2'!$H$3:$S$175,2,FALSE),0)</f>
        <v>1</v>
      </c>
      <c r="F112" s="91">
        <f>IFERROR(VLOOKUP($B112,'[1]NUM8.2'!$H$3:$S$175,3,FALSE),0)</f>
        <v>1</v>
      </c>
      <c r="G112" s="91">
        <f>IFERROR(VLOOKUP($B112,'[1]NUM8.2'!$H$3:$S$175,4,FALSE),0)</f>
        <v>2</v>
      </c>
      <c r="H112" s="91">
        <f>IFERROR(VLOOKUP($B112,'[1]NUM8.2'!$H$3:$S$175,5,FALSE),0)</f>
        <v>0</v>
      </c>
      <c r="I112" s="91">
        <f>IFERROR(VLOOKUP($B112,'[1]NUM8.2'!$H$3:$S$175,6,FALSE),0)</f>
        <v>0</v>
      </c>
      <c r="J112" s="91">
        <f>IFERROR(VLOOKUP($B112,'[1]NUM8.2'!$H$3:$S$175,7,FALSE),0)</f>
        <v>5</v>
      </c>
      <c r="K112" s="91">
        <f>IFERROR(VLOOKUP($B112,'[1]NUM8.2'!$H$3:$S$175,8,FALSE),0)</f>
        <v>0</v>
      </c>
      <c r="L112" s="91">
        <f>IFERROR(VLOOKUP($B112,'[1]NUM8.2'!$H$3:$S$175,9,FALSE),0)</f>
        <v>0</v>
      </c>
      <c r="M112" s="91">
        <f>IFERROR(VLOOKUP($B112,'[1]NUM8.2'!$H$3:$S$175,10,FALSE),0)</f>
        <v>2</v>
      </c>
      <c r="N112" s="91">
        <f>IFERROR(VLOOKUP($B112,'[1]NUM8.2'!$H$3:$S$175,11,FALSE),0)</f>
        <v>0</v>
      </c>
      <c r="O112" s="81"/>
      <c r="P112" s="81"/>
      <c r="Q112" s="5">
        <f t="shared" si="130"/>
        <v>11</v>
      </c>
      <c r="R112" s="3"/>
      <c r="S112" s="13">
        <f>IFERROR(VLOOKUP($B112,'[2]DEN8.2'!$H$3:$J$159,2,FALSE),0)</f>
        <v>23</v>
      </c>
      <c r="T112" s="43">
        <f t="shared" si="131"/>
        <v>25</v>
      </c>
      <c r="U112" s="5">
        <f>IFERROR(VLOOKUP($B112,'[1]DEN8.2'!$H$3:$J$175,2,FALSE),0)</f>
        <v>25</v>
      </c>
      <c r="V112" s="54">
        <f t="shared" si="132"/>
        <v>25</v>
      </c>
      <c r="W112" s="54">
        <f t="shared" si="133"/>
        <v>25</v>
      </c>
      <c r="X112" s="117"/>
      <c r="Y112" s="4"/>
      <c r="Z112" s="91">
        <f>IFERROR(VLOOKUP($B112,'[1]ACT DEN8.2'!$H$3:$S$162,2,FALSE),0)</f>
        <v>1</v>
      </c>
      <c r="AA112" s="91">
        <f>IFERROR(VLOOKUP($B112,'[1]ACT DEN8.2'!$H$3:$S$162,3,FALSE),0)</f>
        <v>1</v>
      </c>
      <c r="AB112" s="91">
        <f>IFERROR(VLOOKUP($B112,'[1]ACT DEN8.2'!$H$3:$S$162,4,FALSE),0)</f>
        <v>0</v>
      </c>
      <c r="AC112" s="91">
        <f>IFERROR(VLOOKUP($B112,'[1]ACT DEN8.2'!$H$3:$S$162,5,FALSE),0)</f>
        <v>0</v>
      </c>
      <c r="AD112" s="91">
        <f>IFERROR(VLOOKUP($B112,'[1]ACT DEN8.2'!$H$3:$S$162,6,FALSE),0)</f>
        <v>1</v>
      </c>
      <c r="AE112" s="91">
        <f>IFERROR(VLOOKUP($B112,'[1]ACT DEN8.2'!$H$3:$S$162,7,FALSE),0)</f>
        <v>0</v>
      </c>
      <c r="AF112" s="91">
        <f>IFERROR(VLOOKUP($B112,'[1]ACT DEN8.2'!$H$3:$S$162,8,FALSE),0)</f>
        <v>0</v>
      </c>
      <c r="AG112" s="91">
        <f>IFERROR(VLOOKUP($B112,'[1]ACT DEN8.2'!$H$3:$S$162,9,FALSE),0)</f>
        <v>0</v>
      </c>
      <c r="AH112" s="91">
        <f>IFERROR(VLOOKUP($B112,'[1]ACT DEN8.2'!$H$3:$S$162,10,FALSE),0)</f>
        <v>0</v>
      </c>
      <c r="AI112" s="91">
        <f>IFERROR(VLOOKUP($B112,'[1]ACT DEN8.2'!$H$3:$S$162,11,FALSE),0)</f>
        <v>0</v>
      </c>
      <c r="AJ112" s="81"/>
      <c r="AK112" s="2"/>
      <c r="AL112" s="5">
        <f t="shared" si="87"/>
        <v>3</v>
      </c>
      <c r="AM112" s="91">
        <f>IFERROR(VLOOKUP($B112,'[1]ACT DEN8.2'!$AB$3:$AM$135,2,FALSE),0)</f>
        <v>0</v>
      </c>
      <c r="AN112" s="91">
        <f>IFERROR(VLOOKUP($B112,'[1]ACT DEN8.2'!$AB$3:$AM$135,3,FALSE),0)</f>
        <v>0</v>
      </c>
      <c r="AO112" s="91">
        <f>IFERROR(VLOOKUP($B112,'[1]ACT DEN8.2'!$AB$3:$AM$135,4,FALSE),0)</f>
        <v>0</v>
      </c>
      <c r="AP112" s="91">
        <f>IFERROR(VLOOKUP($B112,'[1]ACT DEN8.2'!$AB$3:$AM$135,5,FALSE),0)</f>
        <v>0</v>
      </c>
      <c r="AQ112" s="91">
        <f>IFERROR(VLOOKUP($B112,'[1]ACT DEN8.2'!$AB$3:$AM$135,6,FALSE),0)</f>
        <v>0</v>
      </c>
      <c r="AR112" s="91">
        <f>IFERROR(VLOOKUP($B112,'[1]ACT DEN8.2'!$AB$3:$AM$135,7,FALSE),0)</f>
        <v>0</v>
      </c>
      <c r="AS112" s="91">
        <f>IFERROR(VLOOKUP($B112,'[1]ACT DEN8.2'!$AB$3:$AM$135,8,FALSE),0)</f>
        <v>0</v>
      </c>
      <c r="AT112" s="91">
        <f>IFERROR(VLOOKUP($B112,'[1]ACT DEN8.2'!$AB$3:$AM$135,9,FALSE),0)</f>
        <v>0</v>
      </c>
      <c r="AU112" s="91">
        <f>IFERROR(VLOOKUP($B112,'[1]ACT DEN8.2'!$AB$3:$AM$135,10,FALSE),0)</f>
        <v>0</v>
      </c>
      <c r="AV112" s="91">
        <f>IFERROR(VLOOKUP($B112,'[1]ACT DEN8.2'!$AB$3:$AM$135,11,FALSE),0)</f>
        <v>0</v>
      </c>
      <c r="AW112" s="81"/>
      <c r="AX112" s="81"/>
      <c r="AY112" s="5">
        <f t="shared" si="88"/>
        <v>0</v>
      </c>
    </row>
    <row r="113" spans="1:51" s="58" customFormat="1" ht="15" thickBot="1" x14ac:dyDescent="0.25">
      <c r="A113" s="1" t="s">
        <v>146</v>
      </c>
      <c r="B113" s="165" t="s">
        <v>137</v>
      </c>
      <c r="C113" s="56"/>
      <c r="D113" s="56"/>
      <c r="E113" s="91">
        <f>IFERROR(VLOOKUP($B113,'[1]NUM8.2'!$H$3:$S$175,2,FALSE),0)</f>
        <v>1</v>
      </c>
      <c r="F113" s="91">
        <f>IFERROR(VLOOKUP($B113,'[1]NUM8.2'!$H$3:$S$175,3,FALSE),0)</f>
        <v>1</v>
      </c>
      <c r="G113" s="91">
        <f>IFERROR(VLOOKUP($B113,'[1]NUM8.2'!$H$3:$S$175,4,FALSE),0)</f>
        <v>1</v>
      </c>
      <c r="H113" s="91">
        <f>IFERROR(VLOOKUP($B113,'[1]NUM8.2'!$H$3:$S$175,5,FALSE),0)</f>
        <v>2</v>
      </c>
      <c r="I113" s="91">
        <f>IFERROR(VLOOKUP($B113,'[1]NUM8.2'!$H$3:$S$175,6,FALSE),0)</f>
        <v>4</v>
      </c>
      <c r="J113" s="91">
        <f>IFERROR(VLOOKUP($B113,'[1]NUM8.2'!$H$3:$S$175,7,FALSE),0)</f>
        <v>4</v>
      </c>
      <c r="K113" s="91">
        <f>IFERROR(VLOOKUP($B113,'[1]NUM8.2'!$H$3:$S$175,8,FALSE),0)</f>
        <v>1</v>
      </c>
      <c r="L113" s="91">
        <f>IFERROR(VLOOKUP($B113,'[1]NUM8.2'!$H$3:$S$175,9,FALSE),0)</f>
        <v>0</v>
      </c>
      <c r="M113" s="91">
        <f>IFERROR(VLOOKUP($B113,'[1]NUM8.2'!$H$3:$S$175,10,FALSE),0)</f>
        <v>0</v>
      </c>
      <c r="N113" s="91">
        <f>IFERROR(VLOOKUP($B113,'[1]NUM8.2'!$H$3:$S$175,11,FALSE),0)</f>
        <v>3</v>
      </c>
      <c r="O113" s="81"/>
      <c r="P113" s="81"/>
      <c r="Q113" s="5">
        <f t="shared" si="130"/>
        <v>17</v>
      </c>
      <c r="R113" s="3"/>
      <c r="S113" s="13">
        <f>IFERROR(VLOOKUP($B113,'[2]DEN8.2'!$H$3:$J$159,2,FALSE),0)</f>
        <v>31</v>
      </c>
      <c r="T113" s="43">
        <f t="shared" si="131"/>
        <v>31</v>
      </c>
      <c r="U113" s="5">
        <f>IFERROR(VLOOKUP($B113,'[1]DEN8.2'!$H$3:$J$175,2,FALSE),0)</f>
        <v>34</v>
      </c>
      <c r="V113" s="54">
        <f t="shared" si="132"/>
        <v>34</v>
      </c>
      <c r="W113" s="54">
        <f t="shared" si="133"/>
        <v>34</v>
      </c>
      <c r="X113" s="117"/>
      <c r="Y113" s="4"/>
      <c r="Z113" s="91">
        <f>IFERROR(VLOOKUP($B113,'[1]ACT DEN8.2'!$H$3:$S$162,2,FALSE),0)</f>
        <v>0</v>
      </c>
      <c r="AA113" s="91">
        <f>IFERROR(VLOOKUP($B113,'[1]ACT DEN8.2'!$H$3:$S$162,3,FALSE),0)</f>
        <v>0</v>
      </c>
      <c r="AB113" s="91">
        <f>IFERROR(VLOOKUP($B113,'[1]ACT DEN8.2'!$H$3:$S$162,4,FALSE),0)</f>
        <v>0</v>
      </c>
      <c r="AC113" s="91">
        <f>IFERROR(VLOOKUP($B113,'[1]ACT DEN8.2'!$H$3:$S$162,5,FALSE),0)</f>
        <v>0</v>
      </c>
      <c r="AD113" s="91">
        <f>IFERROR(VLOOKUP($B113,'[1]ACT DEN8.2'!$H$3:$S$162,6,FALSE),0)</f>
        <v>0</v>
      </c>
      <c r="AE113" s="91">
        <f>IFERROR(VLOOKUP($B113,'[1]ACT DEN8.2'!$H$3:$S$162,7,FALSE),0)</f>
        <v>0</v>
      </c>
      <c r="AF113" s="91">
        <f>IFERROR(VLOOKUP($B113,'[1]ACT DEN8.2'!$H$3:$S$162,8,FALSE),0)</f>
        <v>0</v>
      </c>
      <c r="AG113" s="91">
        <f>IFERROR(VLOOKUP($B113,'[1]ACT DEN8.2'!$H$3:$S$162,9,FALSE),0)</f>
        <v>0</v>
      </c>
      <c r="AH113" s="91">
        <f>IFERROR(VLOOKUP($B113,'[1]ACT DEN8.2'!$H$3:$S$162,10,FALSE),0)</f>
        <v>0</v>
      </c>
      <c r="AI113" s="91">
        <f>IFERROR(VLOOKUP($B113,'[1]ACT DEN8.2'!$H$3:$S$162,11,FALSE),0)</f>
        <v>0</v>
      </c>
      <c r="AJ113" s="81"/>
      <c r="AK113" s="2"/>
      <c r="AL113" s="5">
        <f t="shared" si="87"/>
        <v>0</v>
      </c>
      <c r="AM113" s="91">
        <f>IFERROR(VLOOKUP($B113,'[1]ACT DEN8.2'!$AB$3:$AM$135,2,FALSE),0)</f>
        <v>0</v>
      </c>
      <c r="AN113" s="91">
        <f>IFERROR(VLOOKUP($B113,'[1]ACT DEN8.2'!$AB$3:$AM$135,3,FALSE),0)</f>
        <v>0</v>
      </c>
      <c r="AO113" s="91">
        <f>IFERROR(VLOOKUP($B113,'[1]ACT DEN8.2'!$AB$3:$AM$135,4,FALSE),0)</f>
        <v>0</v>
      </c>
      <c r="AP113" s="91">
        <f>IFERROR(VLOOKUP($B113,'[1]ACT DEN8.2'!$AB$3:$AM$135,5,FALSE),0)</f>
        <v>0</v>
      </c>
      <c r="AQ113" s="91">
        <f>IFERROR(VLOOKUP($B113,'[1]ACT DEN8.2'!$AB$3:$AM$135,6,FALSE),0)</f>
        <v>0</v>
      </c>
      <c r="AR113" s="91">
        <f>IFERROR(VLOOKUP($B113,'[1]ACT DEN8.2'!$AB$3:$AM$135,7,FALSE),0)</f>
        <v>0</v>
      </c>
      <c r="AS113" s="91">
        <f>IFERROR(VLOOKUP($B113,'[1]ACT DEN8.2'!$AB$3:$AM$135,8,FALSE),0)</f>
        <v>0</v>
      </c>
      <c r="AT113" s="91">
        <f>IFERROR(VLOOKUP($B113,'[1]ACT DEN8.2'!$AB$3:$AM$135,9,FALSE),0)</f>
        <v>0</v>
      </c>
      <c r="AU113" s="91">
        <f>IFERROR(VLOOKUP($B113,'[1]ACT DEN8.2'!$AB$3:$AM$135,10,FALSE),0)</f>
        <v>0</v>
      </c>
      <c r="AV113" s="91">
        <f>IFERROR(VLOOKUP($B113,'[1]ACT DEN8.2'!$AB$3:$AM$135,11,FALSE),0)</f>
        <v>0</v>
      </c>
      <c r="AW113" s="81"/>
      <c r="AX113" s="81"/>
      <c r="AY113" s="5">
        <f t="shared" si="88"/>
        <v>0</v>
      </c>
    </row>
    <row r="114" spans="1:51" s="58" customFormat="1" ht="15" thickBot="1" x14ac:dyDescent="0.25">
      <c r="A114" s="1" t="s">
        <v>146</v>
      </c>
      <c r="B114" s="165" t="s">
        <v>138</v>
      </c>
      <c r="C114" s="56"/>
      <c r="D114" s="56"/>
      <c r="E114" s="91">
        <f>IFERROR(VLOOKUP($B114,'[1]NUM8.2'!$H$3:$S$175,2,FALSE),0)</f>
        <v>6</v>
      </c>
      <c r="F114" s="91">
        <f>IFERROR(VLOOKUP($B114,'[1]NUM8.2'!$H$3:$S$175,3,FALSE),0)</f>
        <v>3</v>
      </c>
      <c r="G114" s="91">
        <f>IFERROR(VLOOKUP($B114,'[1]NUM8.2'!$H$3:$S$175,4,FALSE),0)</f>
        <v>13</v>
      </c>
      <c r="H114" s="91">
        <f>IFERROR(VLOOKUP($B114,'[1]NUM8.2'!$H$3:$S$175,5,FALSE),0)</f>
        <v>1</v>
      </c>
      <c r="I114" s="91">
        <f>IFERROR(VLOOKUP($B114,'[1]NUM8.2'!$H$3:$S$175,6,FALSE),0)</f>
        <v>0</v>
      </c>
      <c r="J114" s="91">
        <f>IFERROR(VLOOKUP($B114,'[1]NUM8.2'!$H$3:$S$175,7,FALSE),0)</f>
        <v>5</v>
      </c>
      <c r="K114" s="91">
        <f>IFERROR(VLOOKUP($B114,'[1]NUM8.2'!$H$3:$S$175,8,FALSE),0)</f>
        <v>0</v>
      </c>
      <c r="L114" s="91">
        <f>IFERROR(VLOOKUP($B114,'[1]NUM8.2'!$H$3:$S$175,9,FALSE),0)</f>
        <v>0</v>
      </c>
      <c r="M114" s="91">
        <f>IFERROR(VLOOKUP($B114,'[1]NUM8.2'!$H$3:$S$175,10,FALSE),0)</f>
        <v>0</v>
      </c>
      <c r="N114" s="91">
        <f>IFERROR(VLOOKUP($B114,'[1]NUM8.2'!$H$3:$S$175,11,FALSE),0)</f>
        <v>0</v>
      </c>
      <c r="O114" s="81"/>
      <c r="P114" s="81"/>
      <c r="Q114" s="5">
        <f t="shared" si="130"/>
        <v>28</v>
      </c>
      <c r="R114" s="3"/>
      <c r="S114" s="13">
        <f>IFERROR(VLOOKUP($B114,'[2]DEN8.2'!$H$3:$J$159,2,FALSE),0)</f>
        <v>52</v>
      </c>
      <c r="T114" s="43">
        <f t="shared" si="131"/>
        <v>52</v>
      </c>
      <c r="U114" s="5">
        <f>IFERROR(VLOOKUP($B114,'[1]DEN8.2'!$H$3:$J$175,2,FALSE),0)</f>
        <v>52</v>
      </c>
      <c r="V114" s="54">
        <f t="shared" si="132"/>
        <v>52</v>
      </c>
      <c r="W114" s="54">
        <f t="shared" si="133"/>
        <v>53</v>
      </c>
      <c r="X114" s="117"/>
      <c r="Y114" s="4"/>
      <c r="Z114" s="91">
        <f>IFERROR(VLOOKUP($B114,'[1]ACT DEN8.2'!$H$3:$S$162,2,FALSE),0)</f>
        <v>0</v>
      </c>
      <c r="AA114" s="91">
        <f>IFERROR(VLOOKUP($B114,'[1]ACT DEN8.2'!$H$3:$S$162,3,FALSE),0)</f>
        <v>0</v>
      </c>
      <c r="AB114" s="91">
        <f>IFERROR(VLOOKUP($B114,'[1]ACT DEN8.2'!$H$3:$S$162,4,FALSE),0)</f>
        <v>0</v>
      </c>
      <c r="AC114" s="91">
        <f>IFERROR(VLOOKUP($B114,'[1]ACT DEN8.2'!$H$3:$S$162,5,FALSE),0)</f>
        <v>0</v>
      </c>
      <c r="AD114" s="91">
        <f>IFERROR(VLOOKUP($B114,'[1]ACT DEN8.2'!$H$3:$S$162,6,FALSE),0)</f>
        <v>0</v>
      </c>
      <c r="AE114" s="91">
        <f>IFERROR(VLOOKUP($B114,'[1]ACT DEN8.2'!$H$3:$S$162,7,FALSE),0)</f>
        <v>1</v>
      </c>
      <c r="AF114" s="91">
        <f>IFERROR(VLOOKUP($B114,'[1]ACT DEN8.2'!$H$3:$S$162,8,FALSE),0)</f>
        <v>0</v>
      </c>
      <c r="AG114" s="91">
        <f>IFERROR(VLOOKUP($B114,'[1]ACT DEN8.2'!$H$3:$S$162,9,FALSE),0)</f>
        <v>0</v>
      </c>
      <c r="AH114" s="91">
        <f>IFERROR(VLOOKUP($B114,'[1]ACT DEN8.2'!$H$3:$S$162,10,FALSE),0)</f>
        <v>0</v>
      </c>
      <c r="AI114" s="91">
        <f>IFERROR(VLOOKUP($B114,'[1]ACT DEN8.2'!$H$3:$S$162,11,FALSE),0)</f>
        <v>1</v>
      </c>
      <c r="AJ114" s="81"/>
      <c r="AK114" s="2"/>
      <c r="AL114" s="5">
        <f t="shared" si="87"/>
        <v>2</v>
      </c>
      <c r="AM114" s="91">
        <f>IFERROR(VLOOKUP($B114,'[1]ACT DEN8.2'!$AB$3:$AM$135,2,FALSE),0)</f>
        <v>0</v>
      </c>
      <c r="AN114" s="91">
        <f>IFERROR(VLOOKUP($B114,'[1]ACT DEN8.2'!$AB$3:$AM$135,3,FALSE),0)</f>
        <v>0</v>
      </c>
      <c r="AO114" s="91">
        <f>IFERROR(VLOOKUP($B114,'[1]ACT DEN8.2'!$AB$3:$AM$135,4,FALSE),0)</f>
        <v>0</v>
      </c>
      <c r="AP114" s="91">
        <f>IFERROR(VLOOKUP($B114,'[1]ACT DEN8.2'!$AB$3:$AM$135,5,FALSE),0)</f>
        <v>0</v>
      </c>
      <c r="AQ114" s="91">
        <f>IFERROR(VLOOKUP($B114,'[1]ACT DEN8.2'!$AB$3:$AM$135,6,FALSE),0)</f>
        <v>0</v>
      </c>
      <c r="AR114" s="91">
        <f>IFERROR(VLOOKUP($B114,'[1]ACT DEN8.2'!$AB$3:$AM$135,7,FALSE),0)</f>
        <v>0</v>
      </c>
      <c r="AS114" s="91">
        <f>IFERROR(VLOOKUP($B114,'[1]ACT DEN8.2'!$AB$3:$AM$135,8,FALSE),0)</f>
        <v>0</v>
      </c>
      <c r="AT114" s="91">
        <f>IFERROR(VLOOKUP($B114,'[1]ACT DEN8.2'!$AB$3:$AM$135,9,FALSE),0)</f>
        <v>0</v>
      </c>
      <c r="AU114" s="91">
        <f>IFERROR(VLOOKUP($B114,'[1]ACT DEN8.2'!$AB$3:$AM$135,10,FALSE),0)</f>
        <v>0</v>
      </c>
      <c r="AV114" s="91">
        <f>IFERROR(VLOOKUP($B114,'[1]ACT DEN8.2'!$AB$3:$AM$135,11,FALSE),0)</f>
        <v>0</v>
      </c>
      <c r="AW114" s="81"/>
      <c r="AX114" s="81"/>
      <c r="AY114" s="5">
        <f t="shared" si="88"/>
        <v>0</v>
      </c>
    </row>
    <row r="115" spans="1:51" s="58" customFormat="1" ht="15" thickBot="1" x14ac:dyDescent="0.25">
      <c r="A115" s="1" t="s">
        <v>146</v>
      </c>
      <c r="B115" s="165" t="s">
        <v>139</v>
      </c>
      <c r="C115" s="56"/>
      <c r="D115" s="56"/>
      <c r="E115" s="91">
        <f>IFERROR(VLOOKUP($B115,'[1]NUM8.2'!$H$3:$S$175,2,FALSE),0)</f>
        <v>0</v>
      </c>
      <c r="F115" s="91">
        <f>IFERROR(VLOOKUP($B115,'[1]NUM8.2'!$H$3:$S$175,3,FALSE),0)</f>
        <v>1</v>
      </c>
      <c r="G115" s="91">
        <f>IFERROR(VLOOKUP($B115,'[1]NUM8.2'!$H$3:$S$175,4,FALSE),0)</f>
        <v>0</v>
      </c>
      <c r="H115" s="91">
        <f>IFERROR(VLOOKUP($B115,'[1]NUM8.2'!$H$3:$S$175,5,FALSE),0)</f>
        <v>0</v>
      </c>
      <c r="I115" s="91">
        <f>IFERROR(VLOOKUP($B115,'[1]NUM8.2'!$H$3:$S$175,6,FALSE),0)</f>
        <v>0</v>
      </c>
      <c r="J115" s="91">
        <f>IFERROR(VLOOKUP($B115,'[1]NUM8.2'!$H$3:$S$175,7,FALSE),0)</f>
        <v>5</v>
      </c>
      <c r="K115" s="91">
        <f>IFERROR(VLOOKUP($B115,'[1]NUM8.2'!$H$3:$S$175,8,FALSE),0)</f>
        <v>0</v>
      </c>
      <c r="L115" s="91">
        <f>IFERROR(VLOOKUP($B115,'[1]NUM8.2'!$H$3:$S$175,9,FALSE),0)</f>
        <v>0</v>
      </c>
      <c r="M115" s="91">
        <f>IFERROR(VLOOKUP($B115,'[1]NUM8.2'!$H$3:$S$175,10,FALSE),0)</f>
        <v>0</v>
      </c>
      <c r="N115" s="91">
        <f>IFERROR(VLOOKUP($B115,'[1]NUM8.2'!$H$3:$S$175,11,FALSE),0)</f>
        <v>2</v>
      </c>
      <c r="O115" s="81"/>
      <c r="P115" s="81"/>
      <c r="Q115" s="5">
        <f t="shared" si="130"/>
        <v>8</v>
      </c>
      <c r="R115" s="3"/>
      <c r="S115" s="13">
        <f>IFERROR(VLOOKUP($B115,'[2]DEN8.2'!$H$3:$J$159,2,FALSE),0)</f>
        <v>10</v>
      </c>
      <c r="T115" s="43">
        <f t="shared" si="131"/>
        <v>10</v>
      </c>
      <c r="U115" s="5">
        <f>IFERROR(VLOOKUP($B115,'[1]DEN8.2'!$H$3:$J$175,2,FALSE),0)</f>
        <v>10</v>
      </c>
      <c r="V115" s="54">
        <f t="shared" si="132"/>
        <v>10</v>
      </c>
      <c r="W115" s="54">
        <f t="shared" si="133"/>
        <v>10</v>
      </c>
      <c r="X115" s="117"/>
      <c r="Y115" s="4"/>
      <c r="Z115" s="91">
        <f>IFERROR(VLOOKUP($B115,'[1]ACT DEN8.2'!$H$3:$S$162,2,FALSE),0)</f>
        <v>0</v>
      </c>
      <c r="AA115" s="91">
        <f>IFERROR(VLOOKUP($B115,'[1]ACT DEN8.2'!$H$3:$S$162,3,FALSE),0)</f>
        <v>0</v>
      </c>
      <c r="AB115" s="91">
        <f>IFERROR(VLOOKUP($B115,'[1]ACT DEN8.2'!$H$3:$S$162,4,FALSE),0)</f>
        <v>0</v>
      </c>
      <c r="AC115" s="91">
        <f>IFERROR(VLOOKUP($B115,'[1]ACT DEN8.2'!$H$3:$S$162,5,FALSE),0)</f>
        <v>0</v>
      </c>
      <c r="AD115" s="91">
        <f>IFERROR(VLOOKUP($B115,'[1]ACT DEN8.2'!$H$3:$S$162,6,FALSE),0)</f>
        <v>0</v>
      </c>
      <c r="AE115" s="91">
        <f>IFERROR(VLOOKUP($B115,'[1]ACT DEN8.2'!$H$3:$S$162,7,FALSE),0)</f>
        <v>1</v>
      </c>
      <c r="AF115" s="91">
        <f>IFERROR(VLOOKUP($B115,'[1]ACT DEN8.2'!$H$3:$S$162,8,FALSE),0)</f>
        <v>0</v>
      </c>
      <c r="AG115" s="91">
        <f>IFERROR(VLOOKUP($B115,'[1]ACT DEN8.2'!$H$3:$S$162,9,FALSE),0)</f>
        <v>0</v>
      </c>
      <c r="AH115" s="91">
        <f>IFERROR(VLOOKUP($B115,'[1]ACT DEN8.2'!$H$3:$S$162,10,FALSE),0)</f>
        <v>0</v>
      </c>
      <c r="AI115" s="91">
        <f>IFERROR(VLOOKUP($B115,'[1]ACT DEN8.2'!$H$3:$S$162,11,FALSE),0)</f>
        <v>0</v>
      </c>
      <c r="AJ115" s="81"/>
      <c r="AK115" s="2"/>
      <c r="AL115" s="5">
        <f t="shared" si="87"/>
        <v>1</v>
      </c>
      <c r="AM115" s="91">
        <f>IFERROR(VLOOKUP($B115,'[1]ACT DEN8.2'!$AB$3:$AM$135,2,FALSE),0)</f>
        <v>0</v>
      </c>
      <c r="AN115" s="91">
        <f>IFERROR(VLOOKUP($B115,'[1]ACT DEN8.2'!$AB$3:$AM$135,3,FALSE),0)</f>
        <v>0</v>
      </c>
      <c r="AO115" s="91">
        <f>IFERROR(VLOOKUP($B115,'[1]ACT DEN8.2'!$AB$3:$AM$135,4,FALSE),0)</f>
        <v>0</v>
      </c>
      <c r="AP115" s="91">
        <f>IFERROR(VLOOKUP($B115,'[1]ACT DEN8.2'!$AB$3:$AM$135,5,FALSE),0)</f>
        <v>0</v>
      </c>
      <c r="AQ115" s="91">
        <f>IFERROR(VLOOKUP($B115,'[1]ACT DEN8.2'!$AB$3:$AM$135,6,FALSE),0)</f>
        <v>0</v>
      </c>
      <c r="AR115" s="91">
        <f>IFERROR(VLOOKUP($B115,'[1]ACT DEN8.2'!$AB$3:$AM$135,7,FALSE),0)</f>
        <v>0</v>
      </c>
      <c r="AS115" s="91">
        <f>IFERROR(VLOOKUP($B115,'[1]ACT DEN8.2'!$AB$3:$AM$135,8,FALSE),0)</f>
        <v>0</v>
      </c>
      <c r="AT115" s="91">
        <f>IFERROR(VLOOKUP($B115,'[1]ACT DEN8.2'!$AB$3:$AM$135,9,FALSE),0)</f>
        <v>0</v>
      </c>
      <c r="AU115" s="91">
        <f>IFERROR(VLOOKUP($B115,'[1]ACT DEN8.2'!$AB$3:$AM$135,10,FALSE),0)</f>
        <v>0</v>
      </c>
      <c r="AV115" s="91">
        <f>IFERROR(VLOOKUP($B115,'[1]ACT DEN8.2'!$AB$3:$AM$135,11,FALSE),0)</f>
        <v>0</v>
      </c>
      <c r="AW115" s="81"/>
      <c r="AX115" s="81"/>
      <c r="AY115" s="5">
        <f t="shared" si="88"/>
        <v>0</v>
      </c>
    </row>
    <row r="116" spans="1:51" s="58" customFormat="1" ht="15" thickBot="1" x14ac:dyDescent="0.25">
      <c r="A116" s="1" t="s">
        <v>146</v>
      </c>
      <c r="B116" s="165" t="s">
        <v>140</v>
      </c>
      <c r="C116" s="56"/>
      <c r="D116" s="56"/>
      <c r="E116" s="91">
        <f>IFERROR(VLOOKUP($B116,'[1]NUM8.2'!$H$3:$S$175,2,FALSE),0)</f>
        <v>3</v>
      </c>
      <c r="F116" s="91">
        <f>IFERROR(VLOOKUP($B116,'[1]NUM8.2'!$H$3:$S$175,3,FALSE),0)</f>
        <v>1</v>
      </c>
      <c r="G116" s="91">
        <f>IFERROR(VLOOKUP($B116,'[1]NUM8.2'!$H$3:$S$175,4,FALSE),0)</f>
        <v>0</v>
      </c>
      <c r="H116" s="91">
        <f>IFERROR(VLOOKUP($B116,'[1]NUM8.2'!$H$3:$S$175,5,FALSE),0)</f>
        <v>0</v>
      </c>
      <c r="I116" s="91">
        <f>IFERROR(VLOOKUP($B116,'[1]NUM8.2'!$H$3:$S$175,6,FALSE),0)</f>
        <v>2</v>
      </c>
      <c r="J116" s="91">
        <f>IFERROR(VLOOKUP($B116,'[1]NUM8.2'!$H$3:$S$175,7,FALSE),0)</f>
        <v>2</v>
      </c>
      <c r="K116" s="91">
        <f>IFERROR(VLOOKUP($B116,'[1]NUM8.2'!$H$3:$S$175,8,FALSE),0)</f>
        <v>6</v>
      </c>
      <c r="L116" s="91">
        <f>IFERROR(VLOOKUP($B116,'[1]NUM8.2'!$H$3:$S$175,9,FALSE),0)</f>
        <v>0</v>
      </c>
      <c r="M116" s="91">
        <f>IFERROR(VLOOKUP($B116,'[1]NUM8.2'!$H$3:$S$175,10,FALSE),0)</f>
        <v>0</v>
      </c>
      <c r="N116" s="91">
        <f>IFERROR(VLOOKUP($B116,'[1]NUM8.2'!$H$3:$S$175,11,FALSE),0)</f>
        <v>1</v>
      </c>
      <c r="O116" s="81"/>
      <c r="P116" s="81"/>
      <c r="Q116" s="5">
        <f t="shared" si="130"/>
        <v>15</v>
      </c>
      <c r="R116" s="3"/>
      <c r="S116" s="13">
        <f>IFERROR(VLOOKUP($B116,'[2]DEN8.2'!$H$3:$J$159,2,FALSE),0)</f>
        <v>22</v>
      </c>
      <c r="T116" s="43">
        <f t="shared" si="131"/>
        <v>22</v>
      </c>
      <c r="U116" s="5">
        <f>IFERROR(VLOOKUP($B116,'[1]DEN8.2'!$H$3:$J$175,2,FALSE),0)</f>
        <v>25</v>
      </c>
      <c r="V116" s="54">
        <f t="shared" si="132"/>
        <v>25</v>
      </c>
      <c r="W116" s="54">
        <f t="shared" si="133"/>
        <v>27</v>
      </c>
      <c r="X116" s="117"/>
      <c r="Y116" s="4"/>
      <c r="Z116" s="91">
        <f>IFERROR(VLOOKUP($B116,'[1]ACT DEN8.2'!$H$3:$S$162,2,FALSE),0)</f>
        <v>0</v>
      </c>
      <c r="AA116" s="91">
        <f>IFERROR(VLOOKUP($B116,'[1]ACT DEN8.2'!$H$3:$S$162,3,FALSE),0)</f>
        <v>0</v>
      </c>
      <c r="AB116" s="91">
        <f>IFERROR(VLOOKUP($B116,'[1]ACT DEN8.2'!$H$3:$S$162,4,FALSE),0)</f>
        <v>0</v>
      </c>
      <c r="AC116" s="91">
        <f>IFERROR(VLOOKUP($B116,'[1]ACT DEN8.2'!$H$3:$S$162,5,FALSE),0)</f>
        <v>0</v>
      </c>
      <c r="AD116" s="91">
        <f>IFERROR(VLOOKUP($B116,'[1]ACT DEN8.2'!$H$3:$S$162,6,FALSE),0)</f>
        <v>0</v>
      </c>
      <c r="AE116" s="91">
        <f>IFERROR(VLOOKUP($B116,'[1]ACT DEN8.2'!$H$3:$S$162,7,FALSE),0)</f>
        <v>0</v>
      </c>
      <c r="AF116" s="91">
        <f>IFERROR(VLOOKUP($B116,'[1]ACT DEN8.2'!$H$3:$S$162,8,FALSE),0)</f>
        <v>0</v>
      </c>
      <c r="AG116" s="91">
        <f>IFERROR(VLOOKUP($B116,'[1]ACT DEN8.2'!$H$3:$S$162,9,FALSE),0)</f>
        <v>1</v>
      </c>
      <c r="AH116" s="91">
        <f>IFERROR(VLOOKUP($B116,'[1]ACT DEN8.2'!$H$3:$S$162,10,FALSE),0)</f>
        <v>0</v>
      </c>
      <c r="AI116" s="91">
        <f>IFERROR(VLOOKUP($B116,'[1]ACT DEN8.2'!$H$3:$S$162,11,FALSE),0)</f>
        <v>1</v>
      </c>
      <c r="AJ116" s="81"/>
      <c r="AK116" s="2"/>
      <c r="AL116" s="5">
        <f t="shared" si="87"/>
        <v>2</v>
      </c>
      <c r="AM116" s="91">
        <f>IFERROR(VLOOKUP($B116,'[1]ACT DEN8.2'!$AB$3:$AM$135,2,FALSE),0)</f>
        <v>0</v>
      </c>
      <c r="AN116" s="91">
        <f>IFERROR(VLOOKUP($B116,'[1]ACT DEN8.2'!$AB$3:$AM$135,3,FALSE),0)</f>
        <v>0</v>
      </c>
      <c r="AO116" s="91">
        <f>IFERROR(VLOOKUP($B116,'[1]ACT DEN8.2'!$AB$3:$AM$135,4,FALSE),0)</f>
        <v>0</v>
      </c>
      <c r="AP116" s="91">
        <f>IFERROR(VLOOKUP($B116,'[1]ACT DEN8.2'!$AB$3:$AM$135,5,FALSE),0)</f>
        <v>0</v>
      </c>
      <c r="AQ116" s="91">
        <f>IFERROR(VLOOKUP($B116,'[1]ACT DEN8.2'!$AB$3:$AM$135,6,FALSE),0)</f>
        <v>0</v>
      </c>
      <c r="AR116" s="91">
        <f>IFERROR(VLOOKUP($B116,'[1]ACT DEN8.2'!$AB$3:$AM$135,7,FALSE),0)</f>
        <v>0</v>
      </c>
      <c r="AS116" s="91">
        <f>IFERROR(VLOOKUP($B116,'[1]ACT DEN8.2'!$AB$3:$AM$135,8,FALSE),0)</f>
        <v>0</v>
      </c>
      <c r="AT116" s="91">
        <f>IFERROR(VLOOKUP($B116,'[1]ACT DEN8.2'!$AB$3:$AM$135,9,FALSE),0)</f>
        <v>0</v>
      </c>
      <c r="AU116" s="91">
        <f>IFERROR(VLOOKUP($B116,'[1]ACT DEN8.2'!$AB$3:$AM$135,10,FALSE),0)</f>
        <v>0</v>
      </c>
      <c r="AV116" s="91">
        <f>IFERROR(VLOOKUP($B116,'[1]ACT DEN8.2'!$AB$3:$AM$135,11,FALSE),0)</f>
        <v>0</v>
      </c>
      <c r="AW116" s="81"/>
      <c r="AX116" s="81"/>
      <c r="AY116" s="5">
        <f t="shared" si="88"/>
        <v>0</v>
      </c>
    </row>
    <row r="117" spans="1:51" s="58" customFormat="1" ht="15" thickBot="1" x14ac:dyDescent="0.25">
      <c r="A117" s="1" t="s">
        <v>146</v>
      </c>
      <c r="B117" s="165" t="s">
        <v>141</v>
      </c>
      <c r="C117" s="56"/>
      <c r="D117" s="56"/>
      <c r="E117" s="91">
        <f>IFERROR(VLOOKUP($B117,'[1]NUM8.2'!$H$3:$S$175,2,FALSE),0)</f>
        <v>1</v>
      </c>
      <c r="F117" s="91">
        <f>IFERROR(VLOOKUP($B117,'[1]NUM8.2'!$H$3:$S$175,3,FALSE),0)</f>
        <v>1</v>
      </c>
      <c r="G117" s="91">
        <f>IFERROR(VLOOKUP($B117,'[1]NUM8.2'!$H$3:$S$175,4,FALSE),0)</f>
        <v>1</v>
      </c>
      <c r="H117" s="91">
        <f>IFERROR(VLOOKUP($B117,'[1]NUM8.2'!$H$3:$S$175,5,FALSE),0)</f>
        <v>13</v>
      </c>
      <c r="I117" s="91">
        <f>IFERROR(VLOOKUP($B117,'[1]NUM8.2'!$H$3:$S$175,6,FALSE),0)</f>
        <v>1</v>
      </c>
      <c r="J117" s="91">
        <f>IFERROR(VLOOKUP($B117,'[1]NUM8.2'!$H$3:$S$175,7,FALSE),0)</f>
        <v>4</v>
      </c>
      <c r="K117" s="91">
        <f>IFERROR(VLOOKUP($B117,'[1]NUM8.2'!$H$3:$S$175,8,FALSE),0)</f>
        <v>3</v>
      </c>
      <c r="L117" s="91">
        <f>IFERROR(VLOOKUP($B117,'[1]NUM8.2'!$H$3:$S$175,9,FALSE),0)</f>
        <v>0</v>
      </c>
      <c r="M117" s="91">
        <f>IFERROR(VLOOKUP($B117,'[1]NUM8.2'!$H$3:$S$175,10,FALSE),0)</f>
        <v>5</v>
      </c>
      <c r="N117" s="91">
        <f>IFERROR(VLOOKUP($B117,'[1]NUM8.2'!$H$3:$S$175,11,FALSE),0)</f>
        <v>1</v>
      </c>
      <c r="O117" s="81"/>
      <c r="P117" s="81"/>
      <c r="Q117" s="5">
        <f t="shared" si="130"/>
        <v>30</v>
      </c>
      <c r="R117" s="3"/>
      <c r="S117" s="13">
        <f>IFERROR(VLOOKUP($B117,'[2]DEN8.2'!$H$3:$J$159,2,FALSE),0)</f>
        <v>51</v>
      </c>
      <c r="T117" s="43">
        <f t="shared" si="131"/>
        <v>52</v>
      </c>
      <c r="U117" s="5">
        <f>IFERROR(VLOOKUP($B117,'[1]DEN8.2'!$H$3:$J$175,2,FALSE),0)</f>
        <v>63</v>
      </c>
      <c r="V117" s="54">
        <f t="shared" si="132"/>
        <v>64</v>
      </c>
      <c r="W117" s="54">
        <f t="shared" si="133"/>
        <v>66</v>
      </c>
      <c r="X117" s="117"/>
      <c r="Y117" s="4"/>
      <c r="Z117" s="91">
        <f>IFERROR(VLOOKUP($B117,'[1]ACT DEN8.2'!$H$3:$S$162,2,FALSE),0)</f>
        <v>0</v>
      </c>
      <c r="AA117" s="91">
        <f>IFERROR(VLOOKUP($B117,'[1]ACT DEN8.2'!$H$3:$S$162,3,FALSE),0)</f>
        <v>0</v>
      </c>
      <c r="AB117" s="91">
        <f>IFERROR(VLOOKUP($B117,'[1]ACT DEN8.2'!$H$3:$S$162,4,FALSE),0)</f>
        <v>0</v>
      </c>
      <c r="AC117" s="91">
        <f>IFERROR(VLOOKUP($B117,'[1]ACT DEN8.2'!$H$3:$S$162,5,FALSE),0)</f>
        <v>1</v>
      </c>
      <c r="AD117" s="91">
        <f>IFERROR(VLOOKUP($B117,'[1]ACT DEN8.2'!$H$3:$S$162,6,FALSE),0)</f>
        <v>0</v>
      </c>
      <c r="AE117" s="91">
        <f>IFERROR(VLOOKUP($B117,'[1]ACT DEN8.2'!$H$3:$S$162,7,FALSE),0)</f>
        <v>0</v>
      </c>
      <c r="AF117" s="91">
        <f>IFERROR(VLOOKUP($B117,'[1]ACT DEN8.2'!$H$3:$S$162,8,FALSE),0)</f>
        <v>1</v>
      </c>
      <c r="AG117" s="91">
        <f>IFERROR(VLOOKUP($B117,'[1]ACT DEN8.2'!$H$3:$S$162,9,FALSE),0)</f>
        <v>2</v>
      </c>
      <c r="AH117" s="91">
        <f>IFERROR(VLOOKUP($B117,'[1]ACT DEN8.2'!$H$3:$S$162,10,FALSE),0)</f>
        <v>0</v>
      </c>
      <c r="AI117" s="91">
        <f>IFERROR(VLOOKUP($B117,'[1]ACT DEN8.2'!$H$3:$S$162,11,FALSE),0)</f>
        <v>0</v>
      </c>
      <c r="AJ117" s="81"/>
      <c r="AK117" s="2"/>
      <c r="AL117" s="5">
        <f t="shared" si="87"/>
        <v>4</v>
      </c>
      <c r="AM117" s="91">
        <f>IFERROR(VLOOKUP($B117,'[1]ACT DEN8.2'!$AB$3:$AM$135,2,FALSE),0)</f>
        <v>0</v>
      </c>
      <c r="AN117" s="91">
        <f>IFERROR(VLOOKUP($B117,'[1]ACT DEN8.2'!$AB$3:$AM$135,3,FALSE),0)</f>
        <v>0</v>
      </c>
      <c r="AO117" s="91">
        <f>IFERROR(VLOOKUP($B117,'[1]ACT DEN8.2'!$AB$3:$AM$135,4,FALSE),0)</f>
        <v>0</v>
      </c>
      <c r="AP117" s="91">
        <f>IFERROR(VLOOKUP($B117,'[1]ACT DEN8.2'!$AB$3:$AM$135,5,FALSE),0)</f>
        <v>0</v>
      </c>
      <c r="AQ117" s="91">
        <f>IFERROR(VLOOKUP($B117,'[1]ACT DEN8.2'!$AB$3:$AM$135,6,FALSE),0)</f>
        <v>0</v>
      </c>
      <c r="AR117" s="91">
        <f>IFERROR(VLOOKUP($B117,'[1]ACT DEN8.2'!$AB$3:$AM$135,7,FALSE),0)</f>
        <v>0</v>
      </c>
      <c r="AS117" s="91">
        <f>IFERROR(VLOOKUP($B117,'[1]ACT DEN8.2'!$AB$3:$AM$135,8,FALSE),0)</f>
        <v>0</v>
      </c>
      <c r="AT117" s="91">
        <f>IFERROR(VLOOKUP($B117,'[1]ACT DEN8.2'!$AB$3:$AM$135,9,FALSE),0)</f>
        <v>0</v>
      </c>
      <c r="AU117" s="91">
        <f>IFERROR(VLOOKUP($B117,'[1]ACT DEN8.2'!$AB$3:$AM$135,10,FALSE),0)</f>
        <v>0</v>
      </c>
      <c r="AV117" s="91">
        <f>IFERROR(VLOOKUP($B117,'[1]ACT DEN8.2'!$AB$3:$AM$135,11,FALSE),0)</f>
        <v>0</v>
      </c>
      <c r="AW117" s="81"/>
      <c r="AX117" s="81"/>
      <c r="AY117" s="5">
        <f t="shared" si="88"/>
        <v>0</v>
      </c>
    </row>
    <row r="118" spans="1:51" s="58" customFormat="1" ht="15" thickBot="1" x14ac:dyDescent="0.25">
      <c r="A118" s="1" t="s">
        <v>146</v>
      </c>
      <c r="B118" s="165" t="s">
        <v>142</v>
      </c>
      <c r="C118" s="56"/>
      <c r="D118" s="56"/>
      <c r="E118" s="91">
        <f>IFERROR(VLOOKUP($B118,'[1]NUM8.2'!$H$3:$S$175,2,FALSE),0)</f>
        <v>2</v>
      </c>
      <c r="F118" s="91">
        <f>IFERROR(VLOOKUP($B118,'[1]NUM8.2'!$H$3:$S$175,3,FALSE),0)</f>
        <v>1</v>
      </c>
      <c r="G118" s="91">
        <f>IFERROR(VLOOKUP($B118,'[1]NUM8.2'!$H$3:$S$175,4,FALSE),0)</f>
        <v>0</v>
      </c>
      <c r="H118" s="91">
        <f>IFERROR(VLOOKUP($B118,'[1]NUM8.2'!$H$3:$S$175,5,FALSE),0)</f>
        <v>0</v>
      </c>
      <c r="I118" s="91">
        <f>IFERROR(VLOOKUP($B118,'[1]NUM8.2'!$H$3:$S$175,6,FALSE),0)</f>
        <v>0</v>
      </c>
      <c r="J118" s="91">
        <f>IFERROR(VLOOKUP($B118,'[1]NUM8.2'!$H$3:$S$175,7,FALSE),0)</f>
        <v>4</v>
      </c>
      <c r="K118" s="91">
        <f>IFERROR(VLOOKUP($B118,'[1]NUM8.2'!$H$3:$S$175,8,FALSE),0)</f>
        <v>1</v>
      </c>
      <c r="L118" s="91">
        <f>IFERROR(VLOOKUP($B118,'[1]NUM8.2'!$H$3:$S$175,9,FALSE),0)</f>
        <v>2</v>
      </c>
      <c r="M118" s="91">
        <f>IFERROR(VLOOKUP($B118,'[1]NUM8.2'!$H$3:$S$175,10,FALSE),0)</f>
        <v>0</v>
      </c>
      <c r="N118" s="91">
        <f>IFERROR(VLOOKUP($B118,'[1]NUM8.2'!$H$3:$S$175,11,FALSE),0)</f>
        <v>1</v>
      </c>
      <c r="O118" s="81"/>
      <c r="P118" s="81"/>
      <c r="Q118" s="5">
        <f t="shared" si="130"/>
        <v>11</v>
      </c>
      <c r="R118" s="3"/>
      <c r="S118" s="13">
        <f>IFERROR(VLOOKUP($B118,'[2]DEN8.2'!$H$3:$J$159,2,FALSE),0)</f>
        <v>30</v>
      </c>
      <c r="T118" s="43">
        <f t="shared" si="131"/>
        <v>30</v>
      </c>
      <c r="U118" s="5">
        <f>IFERROR(VLOOKUP($B118,'[1]DEN8.2'!$H$3:$J$175,2,FALSE),0)</f>
        <v>27</v>
      </c>
      <c r="V118" s="54">
        <f t="shared" si="132"/>
        <v>27</v>
      </c>
      <c r="W118" s="54">
        <f t="shared" si="133"/>
        <v>27</v>
      </c>
      <c r="X118" s="117"/>
      <c r="Y118" s="4"/>
      <c r="Z118" s="91">
        <f>IFERROR(VLOOKUP($B118,'[1]ACT DEN8.2'!$H$3:$S$162,2,FALSE),0)</f>
        <v>0</v>
      </c>
      <c r="AA118" s="91">
        <f>IFERROR(VLOOKUP($B118,'[1]ACT DEN8.2'!$H$3:$S$162,3,FALSE),0)</f>
        <v>0</v>
      </c>
      <c r="AB118" s="91">
        <f>IFERROR(VLOOKUP($B118,'[1]ACT DEN8.2'!$H$3:$S$162,4,FALSE),0)</f>
        <v>0</v>
      </c>
      <c r="AC118" s="91">
        <f>IFERROR(VLOOKUP($B118,'[1]ACT DEN8.2'!$H$3:$S$162,5,FALSE),0)</f>
        <v>0</v>
      </c>
      <c r="AD118" s="91">
        <f>IFERROR(VLOOKUP($B118,'[1]ACT DEN8.2'!$H$3:$S$162,6,FALSE),0)</f>
        <v>0</v>
      </c>
      <c r="AE118" s="91">
        <f>IFERROR(VLOOKUP($B118,'[1]ACT DEN8.2'!$H$3:$S$162,7,FALSE),0)</f>
        <v>0</v>
      </c>
      <c r="AF118" s="91">
        <f>IFERROR(VLOOKUP($B118,'[1]ACT DEN8.2'!$H$3:$S$162,8,FALSE),0)</f>
        <v>0</v>
      </c>
      <c r="AG118" s="91">
        <f>IFERROR(VLOOKUP($B118,'[1]ACT DEN8.2'!$H$3:$S$162,9,FALSE),0)</f>
        <v>0</v>
      </c>
      <c r="AH118" s="91">
        <f>IFERROR(VLOOKUP($B118,'[1]ACT DEN8.2'!$H$3:$S$162,10,FALSE),0)</f>
        <v>0</v>
      </c>
      <c r="AI118" s="91">
        <f>IFERROR(VLOOKUP($B118,'[1]ACT DEN8.2'!$H$3:$S$162,11,FALSE),0)</f>
        <v>0</v>
      </c>
      <c r="AJ118" s="81"/>
      <c r="AK118" s="2"/>
      <c r="AL118" s="5">
        <f t="shared" si="87"/>
        <v>0</v>
      </c>
      <c r="AM118" s="91">
        <f>IFERROR(VLOOKUP($B118,'[1]ACT DEN8.2'!$AB$3:$AM$135,2,FALSE),0)</f>
        <v>0</v>
      </c>
      <c r="AN118" s="91">
        <f>IFERROR(VLOOKUP($B118,'[1]ACT DEN8.2'!$AB$3:$AM$135,3,FALSE),0)</f>
        <v>0</v>
      </c>
      <c r="AO118" s="91">
        <f>IFERROR(VLOOKUP($B118,'[1]ACT DEN8.2'!$AB$3:$AM$135,4,FALSE),0)</f>
        <v>0</v>
      </c>
      <c r="AP118" s="91">
        <f>IFERROR(VLOOKUP($B118,'[1]ACT DEN8.2'!$AB$3:$AM$135,5,FALSE),0)</f>
        <v>0</v>
      </c>
      <c r="AQ118" s="91">
        <f>IFERROR(VLOOKUP($B118,'[1]ACT DEN8.2'!$AB$3:$AM$135,6,FALSE),0)</f>
        <v>0</v>
      </c>
      <c r="AR118" s="91">
        <f>IFERROR(VLOOKUP($B118,'[1]ACT DEN8.2'!$AB$3:$AM$135,7,FALSE),0)</f>
        <v>0</v>
      </c>
      <c r="AS118" s="91">
        <f>IFERROR(VLOOKUP($B118,'[1]ACT DEN8.2'!$AB$3:$AM$135,8,FALSE),0)</f>
        <v>0</v>
      </c>
      <c r="AT118" s="91">
        <f>IFERROR(VLOOKUP($B118,'[1]ACT DEN8.2'!$AB$3:$AM$135,9,FALSE),0)</f>
        <v>0</v>
      </c>
      <c r="AU118" s="91">
        <f>IFERROR(VLOOKUP($B118,'[1]ACT DEN8.2'!$AB$3:$AM$135,10,FALSE),0)</f>
        <v>0</v>
      </c>
      <c r="AV118" s="91">
        <f>IFERROR(VLOOKUP($B118,'[1]ACT DEN8.2'!$AB$3:$AM$135,11,FALSE),0)</f>
        <v>0</v>
      </c>
      <c r="AW118" s="81"/>
      <c r="AX118" s="81"/>
      <c r="AY118" s="5">
        <f t="shared" si="88"/>
        <v>0</v>
      </c>
    </row>
    <row r="119" spans="1:51" s="58" customFormat="1" ht="15" thickBot="1" x14ac:dyDescent="0.25">
      <c r="A119" s="1" t="s">
        <v>146</v>
      </c>
      <c r="B119" s="165" t="s">
        <v>143</v>
      </c>
      <c r="C119" s="56"/>
      <c r="D119" s="56"/>
      <c r="E119" s="91">
        <f>IFERROR(VLOOKUP($B119,'[1]NUM8.2'!$H$3:$S$175,2,FALSE),0)</f>
        <v>0</v>
      </c>
      <c r="F119" s="91">
        <f>IFERROR(VLOOKUP($B119,'[1]NUM8.2'!$H$3:$S$175,3,FALSE),0)</f>
        <v>1</v>
      </c>
      <c r="G119" s="91">
        <f>IFERROR(VLOOKUP($B119,'[1]NUM8.2'!$H$3:$S$175,4,FALSE),0)</f>
        <v>0</v>
      </c>
      <c r="H119" s="91">
        <f>IFERROR(VLOOKUP($B119,'[1]NUM8.2'!$H$3:$S$175,5,FALSE),0)</f>
        <v>2</v>
      </c>
      <c r="I119" s="91">
        <f>IFERROR(VLOOKUP($B119,'[1]NUM8.2'!$H$3:$S$175,6,FALSE),0)</f>
        <v>5</v>
      </c>
      <c r="J119" s="91">
        <f>IFERROR(VLOOKUP($B119,'[1]NUM8.2'!$H$3:$S$175,7,FALSE),0)</f>
        <v>0</v>
      </c>
      <c r="K119" s="91">
        <f>IFERROR(VLOOKUP($B119,'[1]NUM8.2'!$H$3:$S$175,8,FALSE),0)</f>
        <v>2</v>
      </c>
      <c r="L119" s="91">
        <f>IFERROR(VLOOKUP($B119,'[1]NUM8.2'!$H$3:$S$175,9,FALSE),0)</f>
        <v>3</v>
      </c>
      <c r="M119" s="91">
        <f>IFERROR(VLOOKUP($B119,'[1]NUM8.2'!$H$3:$S$175,10,FALSE),0)</f>
        <v>7</v>
      </c>
      <c r="N119" s="91">
        <f>IFERROR(VLOOKUP($B119,'[1]NUM8.2'!$H$3:$S$175,11,FALSE),0)</f>
        <v>1</v>
      </c>
      <c r="O119" s="81"/>
      <c r="P119" s="81"/>
      <c r="Q119" s="5">
        <f t="shared" si="130"/>
        <v>21</v>
      </c>
      <c r="R119" s="3"/>
      <c r="S119" s="13">
        <f>IFERROR(VLOOKUP($B119,'[2]DEN8.2'!$H$3:$J$159,2,FALSE),0)</f>
        <v>20</v>
      </c>
      <c r="T119" s="43">
        <f t="shared" si="131"/>
        <v>20</v>
      </c>
      <c r="U119" s="5">
        <f>IFERROR(VLOOKUP($B119,'[1]DEN8.2'!$H$3:$J$175,2,FALSE),0)</f>
        <v>20</v>
      </c>
      <c r="V119" s="54">
        <f t="shared" si="132"/>
        <v>20</v>
      </c>
      <c r="W119" s="54">
        <f t="shared" si="133"/>
        <v>20</v>
      </c>
      <c r="X119" s="117"/>
      <c r="Y119" s="4"/>
      <c r="Z119" s="91">
        <f>IFERROR(VLOOKUP($B119,'[1]ACT DEN8.2'!$H$3:$S$162,2,FALSE),0)</f>
        <v>0</v>
      </c>
      <c r="AA119" s="91">
        <f>IFERROR(VLOOKUP($B119,'[1]ACT DEN8.2'!$H$3:$S$162,3,FALSE),0)</f>
        <v>0</v>
      </c>
      <c r="AB119" s="91">
        <f>IFERROR(VLOOKUP($B119,'[1]ACT DEN8.2'!$H$3:$S$162,4,FALSE),0)</f>
        <v>0</v>
      </c>
      <c r="AC119" s="91">
        <f>IFERROR(VLOOKUP($B119,'[1]ACT DEN8.2'!$H$3:$S$162,5,FALSE),0)</f>
        <v>0</v>
      </c>
      <c r="AD119" s="91">
        <f>IFERROR(VLOOKUP($B119,'[1]ACT DEN8.2'!$H$3:$S$162,6,FALSE),0)</f>
        <v>0</v>
      </c>
      <c r="AE119" s="91">
        <f>IFERROR(VLOOKUP($B119,'[1]ACT DEN8.2'!$H$3:$S$162,7,FALSE),0)</f>
        <v>0</v>
      </c>
      <c r="AF119" s="91">
        <f>IFERROR(VLOOKUP($B119,'[1]ACT DEN8.2'!$H$3:$S$162,8,FALSE),0)</f>
        <v>0</v>
      </c>
      <c r="AG119" s="91">
        <f>IFERROR(VLOOKUP($B119,'[1]ACT DEN8.2'!$H$3:$S$162,9,FALSE),0)</f>
        <v>0</v>
      </c>
      <c r="AH119" s="91">
        <f>IFERROR(VLOOKUP($B119,'[1]ACT DEN8.2'!$H$3:$S$162,10,FALSE),0)</f>
        <v>0</v>
      </c>
      <c r="AI119" s="91">
        <f>IFERROR(VLOOKUP($B119,'[1]ACT DEN8.2'!$H$3:$S$162,11,FALSE),0)</f>
        <v>0</v>
      </c>
      <c r="AJ119" s="81"/>
      <c r="AK119" s="2"/>
      <c r="AL119" s="5">
        <f t="shared" si="87"/>
        <v>0</v>
      </c>
      <c r="AM119" s="91">
        <f>IFERROR(VLOOKUP($B119,'[1]ACT DEN8.2'!$AB$3:$AM$135,2,FALSE),0)</f>
        <v>0</v>
      </c>
      <c r="AN119" s="91">
        <f>IFERROR(VLOOKUP($B119,'[1]ACT DEN8.2'!$AB$3:$AM$135,3,FALSE),0)</f>
        <v>0</v>
      </c>
      <c r="AO119" s="91">
        <f>IFERROR(VLOOKUP($B119,'[1]ACT DEN8.2'!$AB$3:$AM$135,4,FALSE),0)</f>
        <v>0</v>
      </c>
      <c r="AP119" s="91">
        <f>IFERROR(VLOOKUP($B119,'[1]ACT DEN8.2'!$AB$3:$AM$135,5,FALSE),0)</f>
        <v>0</v>
      </c>
      <c r="AQ119" s="91">
        <f>IFERROR(VLOOKUP($B119,'[1]ACT DEN8.2'!$AB$3:$AM$135,6,FALSE),0)</f>
        <v>0</v>
      </c>
      <c r="AR119" s="91">
        <f>IFERROR(VLOOKUP($B119,'[1]ACT DEN8.2'!$AB$3:$AM$135,7,FALSE),0)</f>
        <v>0</v>
      </c>
      <c r="AS119" s="91">
        <f>IFERROR(VLOOKUP($B119,'[1]ACT DEN8.2'!$AB$3:$AM$135,8,FALSE),0)</f>
        <v>0</v>
      </c>
      <c r="AT119" s="91">
        <f>IFERROR(VLOOKUP($B119,'[1]ACT DEN8.2'!$AB$3:$AM$135,9,FALSE),0)</f>
        <v>0</v>
      </c>
      <c r="AU119" s="91">
        <f>IFERROR(VLOOKUP($B119,'[1]ACT DEN8.2'!$AB$3:$AM$135,10,FALSE),0)</f>
        <v>0</v>
      </c>
      <c r="AV119" s="91">
        <f>IFERROR(VLOOKUP($B119,'[1]ACT DEN8.2'!$AB$3:$AM$135,11,FALSE),0)</f>
        <v>0</v>
      </c>
      <c r="AW119" s="81"/>
      <c r="AX119" s="81"/>
      <c r="AY119" s="5">
        <f t="shared" si="88"/>
        <v>0</v>
      </c>
    </row>
    <row r="120" spans="1:51" s="58" customFormat="1" ht="15" thickBot="1" x14ac:dyDescent="0.25">
      <c r="A120" s="1" t="s">
        <v>146</v>
      </c>
      <c r="B120" s="165" t="s">
        <v>144</v>
      </c>
      <c r="C120" s="56"/>
      <c r="D120" s="56"/>
      <c r="E120" s="91">
        <f>IFERROR(VLOOKUP($B120,'[1]NUM8.2'!$H$3:$S$175,2,FALSE),0)</f>
        <v>0</v>
      </c>
      <c r="F120" s="91">
        <f>IFERROR(VLOOKUP($B120,'[1]NUM8.2'!$H$3:$S$175,3,FALSE),0)</f>
        <v>0</v>
      </c>
      <c r="G120" s="91">
        <f>IFERROR(VLOOKUP($B120,'[1]NUM8.2'!$H$3:$S$175,4,FALSE),0)</f>
        <v>0</v>
      </c>
      <c r="H120" s="91">
        <f>IFERROR(VLOOKUP($B120,'[1]NUM8.2'!$H$3:$S$175,5,FALSE),0)</f>
        <v>1</v>
      </c>
      <c r="I120" s="91">
        <f>IFERROR(VLOOKUP($B120,'[1]NUM8.2'!$H$3:$S$175,6,FALSE),0)</f>
        <v>0</v>
      </c>
      <c r="J120" s="91">
        <f>IFERROR(VLOOKUP($B120,'[1]NUM8.2'!$H$3:$S$175,7,FALSE),0)</f>
        <v>6</v>
      </c>
      <c r="K120" s="91">
        <f>IFERROR(VLOOKUP($B120,'[1]NUM8.2'!$H$3:$S$175,8,FALSE),0)</f>
        <v>0</v>
      </c>
      <c r="L120" s="91">
        <f>IFERROR(VLOOKUP($B120,'[1]NUM8.2'!$H$3:$S$175,9,FALSE),0)</f>
        <v>3</v>
      </c>
      <c r="M120" s="91">
        <f>IFERROR(VLOOKUP($B120,'[1]NUM8.2'!$H$3:$S$175,10,FALSE),0)</f>
        <v>1</v>
      </c>
      <c r="N120" s="91">
        <f>IFERROR(VLOOKUP($B120,'[1]NUM8.2'!$H$3:$S$175,11,FALSE),0)</f>
        <v>1</v>
      </c>
      <c r="O120" s="81"/>
      <c r="P120" s="81"/>
      <c r="Q120" s="5">
        <f t="shared" si="130"/>
        <v>12</v>
      </c>
      <c r="R120" s="3"/>
      <c r="S120" s="13">
        <f>IFERROR(VLOOKUP($B120,'[2]DEN8.2'!$H$3:$J$159,2,FALSE),0)</f>
        <v>13</v>
      </c>
      <c r="T120" s="43">
        <f t="shared" si="131"/>
        <v>14</v>
      </c>
      <c r="U120" s="5">
        <f>IFERROR(VLOOKUP($B120,'[1]DEN8.2'!$H$3:$J$175,2,FALSE),0)</f>
        <v>14</v>
      </c>
      <c r="V120" s="54">
        <f t="shared" si="132"/>
        <v>14</v>
      </c>
      <c r="W120" s="54">
        <f t="shared" si="133"/>
        <v>15</v>
      </c>
      <c r="X120" s="117"/>
      <c r="Y120" s="4"/>
      <c r="Z120" s="91">
        <f>IFERROR(VLOOKUP($B120,'[1]ACT DEN8.2'!$H$3:$S$162,2,FALSE),0)</f>
        <v>0</v>
      </c>
      <c r="AA120" s="91">
        <f>IFERROR(VLOOKUP($B120,'[1]ACT DEN8.2'!$H$3:$S$162,3,FALSE),0)</f>
        <v>0</v>
      </c>
      <c r="AB120" s="91">
        <f>IFERROR(VLOOKUP($B120,'[1]ACT DEN8.2'!$H$3:$S$162,4,FALSE),0)</f>
        <v>0</v>
      </c>
      <c r="AC120" s="91">
        <f>IFERROR(VLOOKUP($B120,'[1]ACT DEN8.2'!$H$3:$S$162,5,FALSE),0)</f>
        <v>1</v>
      </c>
      <c r="AD120" s="91">
        <f>IFERROR(VLOOKUP($B120,'[1]ACT DEN8.2'!$H$3:$S$162,6,FALSE),0)</f>
        <v>0</v>
      </c>
      <c r="AE120" s="91">
        <f>IFERROR(VLOOKUP($B120,'[1]ACT DEN8.2'!$H$3:$S$162,7,FALSE),0)</f>
        <v>0</v>
      </c>
      <c r="AF120" s="91">
        <f>IFERROR(VLOOKUP($B120,'[1]ACT DEN8.2'!$H$3:$S$162,8,FALSE),0)</f>
        <v>0</v>
      </c>
      <c r="AG120" s="91">
        <f>IFERROR(VLOOKUP($B120,'[1]ACT DEN8.2'!$H$3:$S$162,9,FALSE),0)</f>
        <v>1</v>
      </c>
      <c r="AH120" s="91">
        <f>IFERROR(VLOOKUP($B120,'[1]ACT DEN8.2'!$H$3:$S$162,10,FALSE),0)</f>
        <v>0</v>
      </c>
      <c r="AI120" s="91">
        <f>IFERROR(VLOOKUP($B120,'[1]ACT DEN8.2'!$H$3:$S$162,11,FALSE),0)</f>
        <v>0</v>
      </c>
      <c r="AJ120" s="81"/>
      <c r="AK120" s="2"/>
      <c r="AL120" s="5">
        <f t="shared" si="87"/>
        <v>2</v>
      </c>
      <c r="AM120" s="91">
        <f>IFERROR(VLOOKUP($B120,'[1]ACT DEN8.2'!$AB$3:$AM$135,2,FALSE),0)</f>
        <v>0</v>
      </c>
      <c r="AN120" s="91">
        <f>IFERROR(VLOOKUP($B120,'[1]ACT DEN8.2'!$AB$3:$AM$135,3,FALSE),0)</f>
        <v>0</v>
      </c>
      <c r="AO120" s="91">
        <f>IFERROR(VLOOKUP($B120,'[1]ACT DEN8.2'!$AB$3:$AM$135,4,FALSE),0)</f>
        <v>0</v>
      </c>
      <c r="AP120" s="91">
        <f>IFERROR(VLOOKUP($B120,'[1]ACT DEN8.2'!$AB$3:$AM$135,5,FALSE),0)</f>
        <v>0</v>
      </c>
      <c r="AQ120" s="91">
        <f>IFERROR(VLOOKUP($B120,'[1]ACT DEN8.2'!$AB$3:$AM$135,6,FALSE),0)</f>
        <v>0</v>
      </c>
      <c r="AR120" s="91">
        <f>IFERROR(VLOOKUP($B120,'[1]ACT DEN8.2'!$AB$3:$AM$135,7,FALSE),0)</f>
        <v>0</v>
      </c>
      <c r="AS120" s="91">
        <f>IFERROR(VLOOKUP($B120,'[1]ACT DEN8.2'!$AB$3:$AM$135,8,FALSE),0)</f>
        <v>0</v>
      </c>
      <c r="AT120" s="91">
        <f>IFERROR(VLOOKUP($B120,'[1]ACT DEN8.2'!$AB$3:$AM$135,9,FALSE),0)</f>
        <v>0</v>
      </c>
      <c r="AU120" s="91">
        <f>IFERROR(VLOOKUP($B120,'[1]ACT DEN8.2'!$AB$3:$AM$135,10,FALSE),0)</f>
        <v>0</v>
      </c>
      <c r="AV120" s="91">
        <f>IFERROR(VLOOKUP($B120,'[1]ACT DEN8.2'!$AB$3:$AM$135,11,FALSE),0)</f>
        <v>0</v>
      </c>
      <c r="AW120" s="81"/>
      <c r="AX120" s="81"/>
      <c r="AY120" s="5">
        <f t="shared" si="88"/>
        <v>0</v>
      </c>
    </row>
    <row r="121" spans="1:51" s="58" customFormat="1" ht="15" thickBot="1" x14ac:dyDescent="0.25">
      <c r="A121" s="1" t="s">
        <v>146</v>
      </c>
      <c r="B121" s="165" t="s">
        <v>145</v>
      </c>
      <c r="C121" s="56"/>
      <c r="D121" s="56"/>
      <c r="E121" s="91">
        <f>IFERROR(VLOOKUP($B121,'[1]NUM8.2'!$H$3:$S$175,2,FALSE),0)</f>
        <v>0</v>
      </c>
      <c r="F121" s="91">
        <f>IFERROR(VLOOKUP($B121,'[1]NUM8.2'!$H$3:$S$175,3,FALSE),0)</f>
        <v>0</v>
      </c>
      <c r="G121" s="91">
        <f>IFERROR(VLOOKUP($B121,'[1]NUM8.2'!$H$3:$S$175,4,FALSE),0)</f>
        <v>1</v>
      </c>
      <c r="H121" s="91">
        <f>IFERROR(VLOOKUP($B121,'[1]NUM8.2'!$H$3:$S$175,5,FALSE),0)</f>
        <v>0</v>
      </c>
      <c r="I121" s="91">
        <f>IFERROR(VLOOKUP($B121,'[1]NUM8.2'!$H$3:$S$175,6,FALSE),0)</f>
        <v>1</v>
      </c>
      <c r="J121" s="91">
        <f>IFERROR(VLOOKUP($B121,'[1]NUM8.2'!$H$3:$S$175,7,FALSE),0)</f>
        <v>3</v>
      </c>
      <c r="K121" s="91">
        <f>IFERROR(VLOOKUP($B121,'[1]NUM8.2'!$H$3:$S$175,8,FALSE),0)</f>
        <v>1</v>
      </c>
      <c r="L121" s="91">
        <f>IFERROR(VLOOKUP($B121,'[1]NUM8.2'!$H$3:$S$175,9,FALSE),0)</f>
        <v>0</v>
      </c>
      <c r="M121" s="91">
        <f>IFERROR(VLOOKUP($B121,'[1]NUM8.2'!$H$3:$S$175,10,FALSE),0)</f>
        <v>1</v>
      </c>
      <c r="N121" s="91">
        <f>IFERROR(VLOOKUP($B121,'[1]NUM8.2'!$H$3:$S$175,11,FALSE),0)</f>
        <v>0</v>
      </c>
      <c r="O121" s="81"/>
      <c r="P121" s="81"/>
      <c r="Q121" s="5">
        <f t="shared" si="130"/>
        <v>7</v>
      </c>
      <c r="R121" s="3"/>
      <c r="S121" s="13">
        <f>IFERROR(VLOOKUP($B121,'[2]DEN8.2'!$H$3:$J$159,2,FALSE),0)</f>
        <v>19</v>
      </c>
      <c r="T121" s="43">
        <f t="shared" si="131"/>
        <v>19</v>
      </c>
      <c r="U121" s="5">
        <f>IFERROR(VLOOKUP($B121,'[1]DEN8.2'!$H$3:$J$175,2,FALSE),0)</f>
        <v>18</v>
      </c>
      <c r="V121" s="54">
        <f t="shared" si="132"/>
        <v>18</v>
      </c>
      <c r="W121" s="54">
        <f t="shared" si="133"/>
        <v>18</v>
      </c>
      <c r="X121" s="117"/>
      <c r="Y121" s="4"/>
      <c r="Z121" s="91">
        <f>IFERROR(VLOOKUP($B121,'[1]ACT DEN8.2'!$H$3:$S$162,2,FALSE),0)</f>
        <v>0</v>
      </c>
      <c r="AA121" s="91">
        <f>IFERROR(VLOOKUP($B121,'[1]ACT DEN8.2'!$H$3:$S$162,3,FALSE),0)</f>
        <v>0</v>
      </c>
      <c r="AB121" s="91">
        <f>IFERROR(VLOOKUP($B121,'[1]ACT DEN8.2'!$H$3:$S$162,4,FALSE),0)</f>
        <v>0</v>
      </c>
      <c r="AC121" s="91">
        <f>IFERROR(VLOOKUP($B121,'[1]ACT DEN8.2'!$H$3:$S$162,5,FALSE),0)</f>
        <v>0</v>
      </c>
      <c r="AD121" s="91">
        <f>IFERROR(VLOOKUP($B121,'[1]ACT DEN8.2'!$H$3:$S$162,6,FALSE),0)</f>
        <v>0</v>
      </c>
      <c r="AE121" s="91">
        <f>IFERROR(VLOOKUP($B121,'[1]ACT DEN8.2'!$H$3:$S$162,7,FALSE),0)</f>
        <v>0</v>
      </c>
      <c r="AF121" s="91">
        <f>IFERROR(VLOOKUP($B121,'[1]ACT DEN8.2'!$H$3:$S$162,8,FALSE),0)</f>
        <v>0</v>
      </c>
      <c r="AG121" s="91">
        <f>IFERROR(VLOOKUP($B121,'[1]ACT DEN8.2'!$H$3:$S$162,9,FALSE),0)</f>
        <v>0</v>
      </c>
      <c r="AH121" s="91">
        <f>IFERROR(VLOOKUP($B121,'[1]ACT DEN8.2'!$H$3:$S$162,10,FALSE),0)</f>
        <v>0</v>
      </c>
      <c r="AI121" s="91">
        <f>IFERROR(VLOOKUP($B121,'[1]ACT DEN8.2'!$H$3:$S$162,11,FALSE),0)</f>
        <v>0</v>
      </c>
      <c r="AJ121" s="81"/>
      <c r="AK121" s="2"/>
      <c r="AL121" s="5">
        <f t="shared" si="87"/>
        <v>0</v>
      </c>
      <c r="AM121" s="91">
        <f>IFERROR(VLOOKUP($B121,'[1]ACT DEN8.2'!$AB$3:$AM$135,2,FALSE),0)</f>
        <v>0</v>
      </c>
      <c r="AN121" s="91">
        <f>IFERROR(VLOOKUP($B121,'[1]ACT DEN8.2'!$AB$3:$AM$135,3,FALSE),0)</f>
        <v>0</v>
      </c>
      <c r="AO121" s="91">
        <f>IFERROR(VLOOKUP($B121,'[1]ACT DEN8.2'!$AB$3:$AM$135,4,FALSE),0)</f>
        <v>0</v>
      </c>
      <c r="AP121" s="91">
        <f>IFERROR(VLOOKUP($B121,'[1]ACT DEN8.2'!$AB$3:$AM$135,5,FALSE),0)</f>
        <v>0</v>
      </c>
      <c r="AQ121" s="91">
        <f>IFERROR(VLOOKUP($B121,'[1]ACT DEN8.2'!$AB$3:$AM$135,6,FALSE),0)</f>
        <v>0</v>
      </c>
      <c r="AR121" s="91">
        <f>IFERROR(VLOOKUP($B121,'[1]ACT DEN8.2'!$AB$3:$AM$135,7,FALSE),0)</f>
        <v>0</v>
      </c>
      <c r="AS121" s="91">
        <f>IFERROR(VLOOKUP($B121,'[1]ACT DEN8.2'!$AB$3:$AM$135,8,FALSE),0)</f>
        <v>0</v>
      </c>
      <c r="AT121" s="91">
        <f>IFERROR(VLOOKUP($B121,'[1]ACT DEN8.2'!$AB$3:$AM$135,9,FALSE),0)</f>
        <v>0</v>
      </c>
      <c r="AU121" s="91">
        <f>IFERROR(VLOOKUP($B121,'[1]ACT DEN8.2'!$AB$3:$AM$135,10,FALSE),0)</f>
        <v>0</v>
      </c>
      <c r="AV121" s="91">
        <f>IFERROR(VLOOKUP($B121,'[1]ACT DEN8.2'!$AB$3:$AM$135,11,FALSE),0)</f>
        <v>0</v>
      </c>
      <c r="AW121" s="81"/>
      <c r="AX121" s="81"/>
      <c r="AY121" s="5">
        <f t="shared" si="88"/>
        <v>0</v>
      </c>
    </row>
    <row r="122" spans="1:51" s="58" customFormat="1" ht="15" thickBot="1" x14ac:dyDescent="0.25">
      <c r="A122" s="333" t="s">
        <v>181</v>
      </c>
      <c r="B122" s="334"/>
      <c r="C122" s="250">
        <f>+D122/Metas!M86</f>
        <v>1.0616764132553607</v>
      </c>
      <c r="D122" s="15">
        <f>+Q122/R122</f>
        <v>0.32280701754385965</v>
      </c>
      <c r="E122" s="10">
        <f t="shared" ref="E122:P122" si="134">SUM(E110:E121)</f>
        <v>15</v>
      </c>
      <c r="F122" s="10">
        <f t="shared" si="134"/>
        <v>10</v>
      </c>
      <c r="G122" s="10">
        <f t="shared" si="134"/>
        <v>18</v>
      </c>
      <c r="H122" s="10">
        <f t="shared" si="134"/>
        <v>21</v>
      </c>
      <c r="I122" s="10">
        <f t="shared" ref="I122:J122" si="135">SUM(I110:I121)</f>
        <v>17</v>
      </c>
      <c r="J122" s="10">
        <f t="shared" si="135"/>
        <v>46</v>
      </c>
      <c r="K122" s="10">
        <f t="shared" ref="K122:L122" si="136">SUM(K110:K121)</f>
        <v>15</v>
      </c>
      <c r="L122" s="10">
        <f t="shared" si="136"/>
        <v>10</v>
      </c>
      <c r="M122" s="10">
        <f t="shared" ref="M122:N122" si="137">SUM(M110:M121)</f>
        <v>16</v>
      </c>
      <c r="N122" s="10">
        <f t="shared" si="137"/>
        <v>16</v>
      </c>
      <c r="O122" s="10">
        <f t="shared" si="134"/>
        <v>0</v>
      </c>
      <c r="P122" s="118">
        <f t="shared" si="134"/>
        <v>0</v>
      </c>
      <c r="Q122" s="10">
        <f>SUM(Q110:Q121)</f>
        <v>184</v>
      </c>
      <c r="R122" s="11">
        <f>+Y122-W122</f>
        <v>570</v>
      </c>
      <c r="S122" s="10">
        <f t="shared" ref="S122:X122" si="138">SUM(S110:S121)</f>
        <v>321</v>
      </c>
      <c r="T122" s="10">
        <f t="shared" si="138"/>
        <v>326</v>
      </c>
      <c r="U122" s="10">
        <f t="shared" si="138"/>
        <v>335</v>
      </c>
      <c r="V122" s="9">
        <f t="shared" si="138"/>
        <v>336</v>
      </c>
      <c r="W122" s="9">
        <f t="shared" si="138"/>
        <v>344</v>
      </c>
      <c r="X122" s="40">
        <f t="shared" si="138"/>
        <v>0</v>
      </c>
      <c r="Y122" s="12">
        <v>914</v>
      </c>
      <c r="Z122" s="9">
        <f>SUM(Z110:Z121)</f>
        <v>1</v>
      </c>
      <c r="AA122" s="9">
        <f t="shared" ref="AA122:AK122" si="139">SUM(AA110:AA121)</f>
        <v>2</v>
      </c>
      <c r="AB122" s="9">
        <f t="shared" si="139"/>
        <v>0</v>
      </c>
      <c r="AC122" s="9">
        <f t="shared" si="139"/>
        <v>2</v>
      </c>
      <c r="AD122" s="9">
        <f t="shared" ref="AD122" si="140">SUM(AD110:AD121)</f>
        <v>1</v>
      </c>
      <c r="AE122" s="9">
        <f t="shared" si="139"/>
        <v>2</v>
      </c>
      <c r="AF122" s="9">
        <f t="shared" si="139"/>
        <v>1</v>
      </c>
      <c r="AG122" s="9">
        <f t="shared" ref="AG122:AH122" si="141">SUM(AG110:AG121)</f>
        <v>5</v>
      </c>
      <c r="AH122" s="9">
        <f t="shared" si="141"/>
        <v>0</v>
      </c>
      <c r="AI122" s="9">
        <f t="shared" ref="AI122" si="142">SUM(AI110:AI121)</f>
        <v>3</v>
      </c>
      <c r="AJ122" s="9">
        <f t="shared" si="139"/>
        <v>0</v>
      </c>
      <c r="AK122" s="9">
        <f t="shared" si="139"/>
        <v>0</v>
      </c>
      <c r="AL122" s="9">
        <f t="shared" si="87"/>
        <v>17</v>
      </c>
      <c r="AM122" s="9">
        <f t="shared" ref="AM122:AX122" si="143">SUM(AM110:AM121)</f>
        <v>0</v>
      </c>
      <c r="AN122" s="9">
        <f t="shared" si="143"/>
        <v>0</v>
      </c>
      <c r="AO122" s="9">
        <f t="shared" si="143"/>
        <v>0</v>
      </c>
      <c r="AP122" s="9">
        <f t="shared" si="143"/>
        <v>0</v>
      </c>
      <c r="AQ122" s="9">
        <f t="shared" ref="AQ122" si="144">SUM(AQ110:AQ121)</f>
        <v>0</v>
      </c>
      <c r="AR122" s="9">
        <f t="shared" si="143"/>
        <v>1</v>
      </c>
      <c r="AS122" s="9">
        <f t="shared" si="143"/>
        <v>0</v>
      </c>
      <c r="AT122" s="9">
        <f t="shared" ref="AT122:AU122" si="145">SUM(AT110:AT121)</f>
        <v>0</v>
      </c>
      <c r="AU122" s="9">
        <f t="shared" si="145"/>
        <v>0</v>
      </c>
      <c r="AV122" s="9">
        <f t="shared" ref="AV122" si="146">SUM(AV110:AV121)</f>
        <v>0</v>
      </c>
      <c r="AW122" s="9">
        <f t="shared" si="143"/>
        <v>0</v>
      </c>
      <c r="AX122" s="9">
        <f t="shared" si="143"/>
        <v>0</v>
      </c>
      <c r="AY122" s="9">
        <f t="shared" si="88"/>
        <v>1</v>
      </c>
    </row>
    <row r="123" spans="1:51" ht="15" thickBot="1" x14ac:dyDescent="0.25">
      <c r="A123" s="87" t="s">
        <v>160</v>
      </c>
      <c r="B123" s="165" t="s">
        <v>147</v>
      </c>
      <c r="C123" s="56"/>
      <c r="D123" s="56"/>
      <c r="E123" s="91">
        <f>IFERROR(VLOOKUP($B123,'[1]NUM8.2'!$H$3:$S$175,2,FALSE),0)</f>
        <v>1</v>
      </c>
      <c r="F123" s="91">
        <f>IFERROR(VLOOKUP($B123,'[1]NUM8.2'!$H$3:$S$175,3,FALSE),0)</f>
        <v>5</v>
      </c>
      <c r="G123" s="91">
        <f>IFERROR(VLOOKUP($B123,'[1]NUM8.2'!$H$3:$S$175,4,FALSE),0)</f>
        <v>6</v>
      </c>
      <c r="H123" s="91">
        <f>IFERROR(VLOOKUP($B123,'[1]NUM8.2'!$H$3:$S$175,5,FALSE),0)</f>
        <v>5</v>
      </c>
      <c r="I123" s="91">
        <f>IFERROR(VLOOKUP($B123,'[1]NUM8.2'!$H$3:$S$175,6,FALSE),0)</f>
        <v>9</v>
      </c>
      <c r="J123" s="91">
        <f>IFERROR(VLOOKUP($B123,'[1]NUM8.2'!$H$3:$S$175,7,FALSE),0)</f>
        <v>5</v>
      </c>
      <c r="K123" s="91">
        <f>IFERROR(VLOOKUP($B123,'[1]NUM8.2'!$H$3:$S$175,8,FALSE),0)</f>
        <v>7</v>
      </c>
      <c r="L123" s="91">
        <f>IFERROR(VLOOKUP($B123,'[1]NUM8.2'!$H$3:$S$175,9,FALSE),0)</f>
        <v>15</v>
      </c>
      <c r="M123" s="91">
        <f>IFERROR(VLOOKUP($B123,'[1]NUM8.2'!$H$3:$S$175,10,FALSE),0)</f>
        <v>3</v>
      </c>
      <c r="N123" s="91">
        <f>IFERROR(VLOOKUP($B123,'[1]NUM8.2'!$H$3:$S$175,11,FALSE),0)</f>
        <v>12</v>
      </c>
      <c r="O123" s="86"/>
      <c r="P123" s="86"/>
      <c r="Q123" s="5">
        <f t="shared" ref="Q123:Q135" si="147">SUM(E123:P123)</f>
        <v>68</v>
      </c>
      <c r="S123" s="13">
        <f>IFERROR(VLOOKUP($B123,'[2]DEN8.2'!$H$3:$J$159,2,FALSE),0)</f>
        <v>324</v>
      </c>
      <c r="T123" s="43">
        <f t="shared" ref="T123:T135" si="148">+S123+(Z123+AA123+AB123+AC123)-(AM123+AN123+AO123+AP123)</f>
        <v>359</v>
      </c>
      <c r="U123" s="5">
        <f>IFERROR(VLOOKUP($B123,'[1]DEN8.2'!$H$3:$J$175,2,FALSE),0)</f>
        <v>340</v>
      </c>
      <c r="V123" s="54">
        <f t="shared" ref="V123:V135" si="149">+U123+(AF123)-(AS123)</f>
        <v>344</v>
      </c>
      <c r="W123" s="54">
        <f t="shared" ref="W123:W135" si="150">+U123+(AF123+AG123+AH123+AI123)-(AS123+AT123+AU123+AV123)</f>
        <v>357</v>
      </c>
      <c r="X123" s="117"/>
      <c r="Y123" s="4"/>
      <c r="Z123" s="91">
        <f>IFERROR(VLOOKUP($B123,'[1]ACT DEN8.2'!$H$3:$S$162,2,FALSE),0)</f>
        <v>12</v>
      </c>
      <c r="AA123" s="91">
        <f>IFERROR(VLOOKUP($B123,'[1]ACT DEN8.2'!$H$3:$S$162,3,FALSE),0)</f>
        <v>9</v>
      </c>
      <c r="AB123" s="91">
        <f>IFERROR(VLOOKUP($B123,'[1]ACT DEN8.2'!$H$3:$S$162,4,FALSE),0)</f>
        <v>12</v>
      </c>
      <c r="AC123" s="91">
        <f>IFERROR(VLOOKUP($B123,'[1]ACT DEN8.2'!$H$3:$S$162,5,FALSE),0)</f>
        <v>2</v>
      </c>
      <c r="AD123" s="91">
        <f>IFERROR(VLOOKUP($B123,'[1]ACT DEN8.2'!$H$3:$S$162,6,FALSE),0)</f>
        <v>4</v>
      </c>
      <c r="AE123" s="91">
        <f>IFERROR(VLOOKUP($B123,'[1]ACT DEN8.2'!$H$3:$S$162,7,FALSE),0)</f>
        <v>1</v>
      </c>
      <c r="AF123" s="91">
        <f>IFERROR(VLOOKUP($B123,'[1]ACT DEN8.2'!$H$3:$S$162,8,FALSE),0)</f>
        <v>7</v>
      </c>
      <c r="AG123" s="91">
        <f>IFERROR(VLOOKUP($B123,'[1]ACT DEN8.2'!$H$3:$S$162,9,FALSE),0)</f>
        <v>8</v>
      </c>
      <c r="AH123" s="91">
        <f>IFERROR(VLOOKUP($B123,'[1]ACT DEN8.2'!$H$3:$S$162,10,FALSE),0)</f>
        <v>3</v>
      </c>
      <c r="AI123" s="91">
        <f>IFERROR(VLOOKUP($B123,'[1]ACT DEN8.2'!$H$3:$S$162,11,FALSE),0)</f>
        <v>3</v>
      </c>
      <c r="AJ123" s="81"/>
      <c r="AK123" s="2"/>
      <c r="AL123" s="5">
        <f t="shared" si="87"/>
        <v>61</v>
      </c>
      <c r="AM123" s="91">
        <f>IFERROR(VLOOKUP($B123,'[1]ACT DEN8.2'!$AB$3:$AM$135,2,FALSE),0)</f>
        <v>0</v>
      </c>
      <c r="AN123" s="91">
        <f>IFERROR(VLOOKUP($B123,'[1]ACT DEN8.2'!$AB$3:$AM$135,3,FALSE),0)</f>
        <v>0</v>
      </c>
      <c r="AO123" s="91">
        <f>IFERROR(VLOOKUP($B123,'[1]ACT DEN8.2'!$AB$3:$AM$135,4,FALSE),0)</f>
        <v>0</v>
      </c>
      <c r="AP123" s="91">
        <f>IFERROR(VLOOKUP($B123,'[1]ACT DEN8.2'!$AB$3:$AM$135,5,FALSE),0)</f>
        <v>0</v>
      </c>
      <c r="AQ123" s="91">
        <f>IFERROR(VLOOKUP($B123,'[1]ACT DEN8.2'!$AB$3:$AM$135,6,FALSE),0)</f>
        <v>3</v>
      </c>
      <c r="AR123" s="91">
        <f>IFERROR(VLOOKUP($B123,'[1]ACT DEN8.2'!$AB$3:$AM$135,7,FALSE),0)</f>
        <v>0</v>
      </c>
      <c r="AS123" s="91">
        <f>IFERROR(VLOOKUP($B123,'[1]ACT DEN8.2'!$AB$3:$AM$135,8,FALSE),0)</f>
        <v>3</v>
      </c>
      <c r="AT123" s="91">
        <f>IFERROR(VLOOKUP($B123,'[1]ACT DEN8.2'!$AB$3:$AM$135,9,FALSE),0)</f>
        <v>1</v>
      </c>
      <c r="AU123" s="91">
        <f>IFERROR(VLOOKUP($B123,'[1]ACT DEN8.2'!$AB$3:$AM$135,10,FALSE),0)</f>
        <v>0</v>
      </c>
      <c r="AV123" s="91">
        <f>IFERROR(VLOOKUP($B123,'[1]ACT DEN8.2'!$AB$3:$AM$135,11,FALSE),0)</f>
        <v>0</v>
      </c>
      <c r="AW123" s="81"/>
      <c r="AX123" s="81"/>
      <c r="AY123" s="5">
        <f t="shared" si="88"/>
        <v>7</v>
      </c>
    </row>
    <row r="124" spans="1:51" ht="15" thickBot="1" x14ac:dyDescent="0.25">
      <c r="A124" s="87" t="s">
        <v>160</v>
      </c>
      <c r="B124" s="165" t="s">
        <v>148</v>
      </c>
      <c r="C124" s="56"/>
      <c r="D124" s="56"/>
      <c r="E124" s="91">
        <f>IFERROR(VLOOKUP($B124,'[1]NUM8.2'!$H$3:$S$175,2,FALSE),0)</f>
        <v>3</v>
      </c>
      <c r="F124" s="91">
        <f>IFERROR(VLOOKUP($B124,'[1]NUM8.2'!$H$3:$S$175,3,FALSE),0)</f>
        <v>9</v>
      </c>
      <c r="G124" s="91">
        <f>IFERROR(VLOOKUP($B124,'[1]NUM8.2'!$H$3:$S$175,4,FALSE),0)</f>
        <v>6</v>
      </c>
      <c r="H124" s="91">
        <f>IFERROR(VLOOKUP($B124,'[1]NUM8.2'!$H$3:$S$175,5,FALSE),0)</f>
        <v>2</v>
      </c>
      <c r="I124" s="91">
        <f>IFERROR(VLOOKUP($B124,'[1]NUM8.2'!$H$3:$S$175,6,FALSE),0)</f>
        <v>0</v>
      </c>
      <c r="J124" s="91">
        <f>IFERROR(VLOOKUP($B124,'[1]NUM8.2'!$H$3:$S$175,7,FALSE),0)</f>
        <v>3</v>
      </c>
      <c r="K124" s="91">
        <f>IFERROR(VLOOKUP($B124,'[1]NUM8.2'!$H$3:$S$175,8,FALSE),0)</f>
        <v>22</v>
      </c>
      <c r="L124" s="91">
        <f>IFERROR(VLOOKUP($B124,'[1]NUM8.2'!$H$3:$S$175,9,FALSE),0)</f>
        <v>10</v>
      </c>
      <c r="M124" s="91">
        <f>IFERROR(VLOOKUP($B124,'[1]NUM8.2'!$H$3:$S$175,10,FALSE),0)</f>
        <v>11</v>
      </c>
      <c r="N124" s="91">
        <f>IFERROR(VLOOKUP($B124,'[1]NUM8.2'!$H$3:$S$175,11,FALSE),0)</f>
        <v>18</v>
      </c>
      <c r="O124" s="86"/>
      <c r="P124" s="86"/>
      <c r="Q124" s="5">
        <f t="shared" si="147"/>
        <v>84</v>
      </c>
      <c r="S124" s="13">
        <f>IFERROR(VLOOKUP($B124,'[2]DEN8.2'!$H$3:$J$159,2,FALSE),0)</f>
        <v>156</v>
      </c>
      <c r="T124" s="43">
        <f t="shared" si="148"/>
        <v>158</v>
      </c>
      <c r="U124" s="5">
        <f>IFERROR(VLOOKUP($B124,'[1]DEN8.2'!$H$3:$J$175,2,FALSE),0)</f>
        <v>191</v>
      </c>
      <c r="V124" s="54">
        <f t="shared" si="149"/>
        <v>191</v>
      </c>
      <c r="W124" s="54">
        <f t="shared" si="150"/>
        <v>191</v>
      </c>
      <c r="X124" s="117"/>
      <c r="Y124" s="4"/>
      <c r="Z124" s="91">
        <f>IFERROR(VLOOKUP($B124,'[1]ACT DEN8.2'!$H$3:$S$162,2,FALSE),0)</f>
        <v>0</v>
      </c>
      <c r="AA124" s="91">
        <f>IFERROR(VLOOKUP($B124,'[1]ACT DEN8.2'!$H$3:$S$162,3,FALSE),0)</f>
        <v>4</v>
      </c>
      <c r="AB124" s="91">
        <f>IFERROR(VLOOKUP($B124,'[1]ACT DEN8.2'!$H$3:$S$162,4,FALSE),0)</f>
        <v>0</v>
      </c>
      <c r="AC124" s="91">
        <f>IFERROR(VLOOKUP($B124,'[1]ACT DEN8.2'!$H$3:$S$162,5,FALSE),0)</f>
        <v>0</v>
      </c>
      <c r="AD124" s="91">
        <f>IFERROR(VLOOKUP($B124,'[1]ACT DEN8.2'!$H$3:$S$162,6,FALSE),0)</f>
        <v>2</v>
      </c>
      <c r="AE124" s="91">
        <f>IFERROR(VLOOKUP($B124,'[1]ACT DEN8.2'!$H$3:$S$162,7,FALSE),0)</f>
        <v>1</v>
      </c>
      <c r="AF124" s="91">
        <f>IFERROR(VLOOKUP($B124,'[1]ACT DEN8.2'!$H$3:$S$162,8,FALSE),0)</f>
        <v>1</v>
      </c>
      <c r="AG124" s="91">
        <f>IFERROR(VLOOKUP($B124,'[1]ACT DEN8.2'!$H$3:$S$162,9,FALSE),0)</f>
        <v>1</v>
      </c>
      <c r="AH124" s="91">
        <f>IFERROR(VLOOKUP($B124,'[1]ACT DEN8.2'!$H$3:$S$162,10,FALSE),0)</f>
        <v>1</v>
      </c>
      <c r="AI124" s="91">
        <f>IFERROR(VLOOKUP($B124,'[1]ACT DEN8.2'!$H$3:$S$162,11,FALSE),0)</f>
        <v>0</v>
      </c>
      <c r="AJ124" s="81"/>
      <c r="AK124" s="2"/>
      <c r="AL124" s="5">
        <f t="shared" si="87"/>
        <v>10</v>
      </c>
      <c r="AM124" s="91">
        <f>IFERROR(VLOOKUP($B124,'[1]ACT DEN8.2'!$AB$3:$AM$135,2,FALSE),0)</f>
        <v>0</v>
      </c>
      <c r="AN124" s="91">
        <f>IFERROR(VLOOKUP($B124,'[1]ACT DEN8.2'!$AB$3:$AM$135,3,FALSE),0)</f>
        <v>1</v>
      </c>
      <c r="AO124" s="91">
        <f>IFERROR(VLOOKUP($B124,'[1]ACT DEN8.2'!$AB$3:$AM$135,4,FALSE),0)</f>
        <v>1</v>
      </c>
      <c r="AP124" s="91">
        <f>IFERROR(VLOOKUP($B124,'[1]ACT DEN8.2'!$AB$3:$AM$135,5,FALSE),0)</f>
        <v>0</v>
      </c>
      <c r="AQ124" s="91">
        <f>IFERROR(VLOOKUP($B124,'[1]ACT DEN8.2'!$AB$3:$AM$135,6,FALSE),0)</f>
        <v>0</v>
      </c>
      <c r="AR124" s="91">
        <f>IFERROR(VLOOKUP($B124,'[1]ACT DEN8.2'!$AB$3:$AM$135,7,FALSE),0)</f>
        <v>0</v>
      </c>
      <c r="AS124" s="91">
        <f>IFERROR(VLOOKUP($B124,'[1]ACT DEN8.2'!$AB$3:$AM$135,8,FALSE),0)</f>
        <v>1</v>
      </c>
      <c r="AT124" s="91">
        <f>IFERROR(VLOOKUP($B124,'[1]ACT DEN8.2'!$AB$3:$AM$135,9,FALSE),0)</f>
        <v>0</v>
      </c>
      <c r="AU124" s="91">
        <f>IFERROR(VLOOKUP($B124,'[1]ACT DEN8.2'!$AB$3:$AM$135,10,FALSE),0)</f>
        <v>2</v>
      </c>
      <c r="AV124" s="91">
        <f>IFERROR(VLOOKUP($B124,'[1]ACT DEN8.2'!$AB$3:$AM$135,11,FALSE),0)</f>
        <v>0</v>
      </c>
      <c r="AW124" s="81"/>
      <c r="AX124" s="81"/>
      <c r="AY124" s="5">
        <f t="shared" si="88"/>
        <v>5</v>
      </c>
    </row>
    <row r="125" spans="1:51" ht="15" thickBot="1" x14ac:dyDescent="0.25">
      <c r="A125" s="87" t="s">
        <v>160</v>
      </c>
      <c r="B125" s="165" t="s">
        <v>149</v>
      </c>
      <c r="C125" s="56"/>
      <c r="D125" s="56"/>
      <c r="E125" s="91">
        <f>IFERROR(VLOOKUP($B125,'[1]NUM8.2'!$H$3:$S$175,2,FALSE),0)</f>
        <v>0</v>
      </c>
      <c r="F125" s="91">
        <f>IFERROR(VLOOKUP($B125,'[1]NUM8.2'!$H$3:$S$175,3,FALSE),0)</f>
        <v>5</v>
      </c>
      <c r="G125" s="91">
        <f>IFERROR(VLOOKUP($B125,'[1]NUM8.2'!$H$3:$S$175,4,FALSE),0)</f>
        <v>2</v>
      </c>
      <c r="H125" s="91">
        <f>IFERROR(VLOOKUP($B125,'[1]NUM8.2'!$H$3:$S$175,5,FALSE),0)</f>
        <v>0</v>
      </c>
      <c r="I125" s="91">
        <f>IFERROR(VLOOKUP($B125,'[1]NUM8.2'!$H$3:$S$175,6,FALSE),0)</f>
        <v>1</v>
      </c>
      <c r="J125" s="91">
        <f>IFERROR(VLOOKUP($B125,'[1]NUM8.2'!$H$3:$S$175,7,FALSE),0)</f>
        <v>6</v>
      </c>
      <c r="K125" s="91">
        <f>IFERROR(VLOOKUP($B125,'[1]NUM8.2'!$H$3:$S$175,8,FALSE),0)</f>
        <v>9</v>
      </c>
      <c r="L125" s="91">
        <f>IFERROR(VLOOKUP($B125,'[1]NUM8.2'!$H$3:$S$175,9,FALSE),0)</f>
        <v>5</v>
      </c>
      <c r="M125" s="91">
        <f>IFERROR(VLOOKUP($B125,'[1]NUM8.2'!$H$3:$S$175,10,FALSE),0)</f>
        <v>10</v>
      </c>
      <c r="N125" s="91">
        <f>IFERROR(VLOOKUP($B125,'[1]NUM8.2'!$H$3:$S$175,11,FALSE),0)</f>
        <v>4</v>
      </c>
      <c r="O125" s="86"/>
      <c r="P125" s="86"/>
      <c r="Q125" s="5">
        <f t="shared" si="147"/>
        <v>42</v>
      </c>
      <c r="S125" s="13">
        <f>IFERROR(VLOOKUP($B125,'[2]DEN8.2'!$H$3:$J$159,2,FALSE),0)</f>
        <v>121</v>
      </c>
      <c r="T125" s="43">
        <f t="shared" si="148"/>
        <v>125</v>
      </c>
      <c r="U125" s="5">
        <f>IFERROR(VLOOKUP($B125,'[1]DEN8.2'!$H$3:$J$175,2,FALSE),0)</f>
        <v>128</v>
      </c>
      <c r="V125" s="54">
        <f t="shared" si="149"/>
        <v>128</v>
      </c>
      <c r="W125" s="54">
        <f t="shared" si="150"/>
        <v>132</v>
      </c>
      <c r="X125" s="117"/>
      <c r="Y125" s="4"/>
      <c r="Z125" s="91">
        <f>IFERROR(VLOOKUP($B125,'[1]ACT DEN8.2'!$H$3:$S$162,2,FALSE),0)</f>
        <v>3</v>
      </c>
      <c r="AA125" s="91">
        <f>IFERROR(VLOOKUP($B125,'[1]ACT DEN8.2'!$H$3:$S$162,3,FALSE),0)</f>
        <v>1</v>
      </c>
      <c r="AB125" s="91">
        <f>IFERROR(VLOOKUP($B125,'[1]ACT DEN8.2'!$H$3:$S$162,4,FALSE),0)</f>
        <v>1</v>
      </c>
      <c r="AC125" s="91">
        <f>IFERROR(VLOOKUP($B125,'[1]ACT DEN8.2'!$H$3:$S$162,5,FALSE),0)</f>
        <v>1</v>
      </c>
      <c r="AD125" s="91">
        <f>IFERROR(VLOOKUP($B125,'[1]ACT DEN8.2'!$H$3:$S$162,6,FALSE),0)</f>
        <v>1</v>
      </c>
      <c r="AE125" s="91">
        <f>IFERROR(VLOOKUP($B125,'[1]ACT DEN8.2'!$H$3:$S$162,7,FALSE),0)</f>
        <v>2</v>
      </c>
      <c r="AF125" s="91">
        <f>IFERROR(VLOOKUP($B125,'[1]ACT DEN8.2'!$H$3:$S$162,8,FALSE),0)</f>
        <v>1</v>
      </c>
      <c r="AG125" s="91">
        <f>IFERROR(VLOOKUP($B125,'[1]ACT DEN8.2'!$H$3:$S$162,9,FALSE),0)</f>
        <v>3</v>
      </c>
      <c r="AH125" s="91">
        <f>IFERROR(VLOOKUP($B125,'[1]ACT DEN8.2'!$H$3:$S$162,10,FALSE),0)</f>
        <v>0</v>
      </c>
      <c r="AI125" s="91">
        <f>IFERROR(VLOOKUP($B125,'[1]ACT DEN8.2'!$H$3:$S$162,11,FALSE),0)</f>
        <v>1</v>
      </c>
      <c r="AJ125" s="81"/>
      <c r="AK125" s="2"/>
      <c r="AL125" s="5">
        <f t="shared" si="87"/>
        <v>14</v>
      </c>
      <c r="AM125" s="91">
        <f>IFERROR(VLOOKUP($B125,'[1]ACT DEN8.2'!$AB$3:$AM$135,2,FALSE),0)</f>
        <v>0</v>
      </c>
      <c r="AN125" s="91">
        <f>IFERROR(VLOOKUP($B125,'[1]ACT DEN8.2'!$AB$3:$AM$135,3,FALSE),0)</f>
        <v>2</v>
      </c>
      <c r="AO125" s="91">
        <f>IFERROR(VLOOKUP($B125,'[1]ACT DEN8.2'!$AB$3:$AM$135,4,FALSE),0)</f>
        <v>0</v>
      </c>
      <c r="AP125" s="91">
        <f>IFERROR(VLOOKUP($B125,'[1]ACT DEN8.2'!$AB$3:$AM$135,5,FALSE),0)</f>
        <v>0</v>
      </c>
      <c r="AQ125" s="91">
        <f>IFERROR(VLOOKUP($B125,'[1]ACT DEN8.2'!$AB$3:$AM$135,6,FALSE),0)</f>
        <v>0</v>
      </c>
      <c r="AR125" s="91">
        <f>IFERROR(VLOOKUP($B125,'[1]ACT DEN8.2'!$AB$3:$AM$135,7,FALSE),0)</f>
        <v>0</v>
      </c>
      <c r="AS125" s="91">
        <f>IFERROR(VLOOKUP($B125,'[1]ACT DEN8.2'!$AB$3:$AM$135,8,FALSE),0)</f>
        <v>1</v>
      </c>
      <c r="AT125" s="91">
        <f>IFERROR(VLOOKUP($B125,'[1]ACT DEN8.2'!$AB$3:$AM$135,9,FALSE),0)</f>
        <v>0</v>
      </c>
      <c r="AU125" s="91">
        <f>IFERROR(VLOOKUP($B125,'[1]ACT DEN8.2'!$AB$3:$AM$135,10,FALSE),0)</f>
        <v>0</v>
      </c>
      <c r="AV125" s="91">
        <f>IFERROR(VLOOKUP($B125,'[1]ACT DEN8.2'!$AB$3:$AM$135,11,FALSE),0)</f>
        <v>0</v>
      </c>
      <c r="AW125" s="81"/>
      <c r="AX125" s="81"/>
      <c r="AY125" s="5">
        <f t="shared" si="88"/>
        <v>3</v>
      </c>
    </row>
    <row r="126" spans="1:51" ht="15" thickBot="1" x14ac:dyDescent="0.25">
      <c r="A126" s="87" t="s">
        <v>160</v>
      </c>
      <c r="B126" s="165" t="s">
        <v>150</v>
      </c>
      <c r="C126" s="56"/>
      <c r="D126" s="56"/>
      <c r="E126" s="91">
        <f>IFERROR(VLOOKUP($B126,'[1]NUM8.2'!$H$3:$S$175,2,FALSE),0)</f>
        <v>2</v>
      </c>
      <c r="F126" s="91">
        <f>IFERROR(VLOOKUP($B126,'[1]NUM8.2'!$H$3:$S$175,3,FALSE),0)</f>
        <v>27</v>
      </c>
      <c r="G126" s="91">
        <f>IFERROR(VLOOKUP($B126,'[1]NUM8.2'!$H$3:$S$175,4,FALSE),0)</f>
        <v>11</v>
      </c>
      <c r="H126" s="91">
        <f>IFERROR(VLOOKUP($B126,'[1]NUM8.2'!$H$3:$S$175,5,FALSE),0)</f>
        <v>11</v>
      </c>
      <c r="I126" s="91">
        <f>IFERROR(VLOOKUP($B126,'[1]NUM8.2'!$H$3:$S$175,6,FALSE),0)</f>
        <v>2</v>
      </c>
      <c r="J126" s="91">
        <f>IFERROR(VLOOKUP($B126,'[1]NUM8.2'!$H$3:$S$175,7,FALSE),0)</f>
        <v>37</v>
      </c>
      <c r="K126" s="91">
        <f>IFERROR(VLOOKUP($B126,'[1]NUM8.2'!$H$3:$S$175,8,FALSE),0)</f>
        <v>12</v>
      </c>
      <c r="L126" s="91">
        <f>IFERROR(VLOOKUP($B126,'[1]NUM8.2'!$H$3:$S$175,9,FALSE),0)</f>
        <v>4</v>
      </c>
      <c r="M126" s="91">
        <f>IFERROR(VLOOKUP($B126,'[1]NUM8.2'!$H$3:$S$175,10,FALSE),0)</f>
        <v>14</v>
      </c>
      <c r="N126" s="91">
        <f>IFERROR(VLOOKUP($B126,'[1]NUM8.2'!$H$3:$S$175,11,FALSE),0)</f>
        <v>9</v>
      </c>
      <c r="O126" s="86"/>
      <c r="P126" s="86"/>
      <c r="Q126" s="5">
        <f t="shared" si="147"/>
        <v>129</v>
      </c>
      <c r="S126" s="13">
        <f>IFERROR(VLOOKUP($B126,'[2]DEN8.2'!$H$3:$J$159,2,FALSE),0)</f>
        <v>364</v>
      </c>
      <c r="T126" s="43">
        <f t="shared" si="148"/>
        <v>374</v>
      </c>
      <c r="U126" s="5">
        <f>IFERROR(VLOOKUP($B126,'[1]DEN8.2'!$H$3:$J$175,2,FALSE),0)</f>
        <v>371</v>
      </c>
      <c r="V126" s="54">
        <f t="shared" si="149"/>
        <v>372</v>
      </c>
      <c r="W126" s="54">
        <f t="shared" si="150"/>
        <v>371</v>
      </c>
      <c r="X126" s="117"/>
      <c r="Y126" s="4"/>
      <c r="Z126" s="91">
        <f>IFERROR(VLOOKUP($B126,'[1]ACT DEN8.2'!$H$3:$S$162,2,FALSE),0)</f>
        <v>4</v>
      </c>
      <c r="AA126" s="91">
        <f>IFERROR(VLOOKUP($B126,'[1]ACT DEN8.2'!$H$3:$S$162,3,FALSE),0)</f>
        <v>0</v>
      </c>
      <c r="AB126" s="91">
        <f>IFERROR(VLOOKUP($B126,'[1]ACT DEN8.2'!$H$3:$S$162,4,FALSE),0)</f>
        <v>5</v>
      </c>
      <c r="AC126" s="91">
        <f>IFERROR(VLOOKUP($B126,'[1]ACT DEN8.2'!$H$3:$S$162,5,FALSE),0)</f>
        <v>2</v>
      </c>
      <c r="AD126" s="91">
        <f>IFERROR(VLOOKUP($B126,'[1]ACT DEN8.2'!$H$3:$S$162,6,FALSE),0)</f>
        <v>2</v>
      </c>
      <c r="AE126" s="91">
        <f>IFERROR(VLOOKUP($B126,'[1]ACT DEN8.2'!$H$3:$S$162,7,FALSE),0)</f>
        <v>5</v>
      </c>
      <c r="AF126" s="91">
        <f>IFERROR(VLOOKUP($B126,'[1]ACT DEN8.2'!$H$3:$S$162,8,FALSE),0)</f>
        <v>1</v>
      </c>
      <c r="AG126" s="91">
        <f>IFERROR(VLOOKUP($B126,'[1]ACT DEN8.2'!$H$3:$S$162,9,FALSE),0)</f>
        <v>0</v>
      </c>
      <c r="AH126" s="91">
        <f>IFERROR(VLOOKUP($B126,'[1]ACT DEN8.2'!$H$3:$S$162,10,FALSE),0)</f>
        <v>1</v>
      </c>
      <c r="AI126" s="91">
        <f>IFERROR(VLOOKUP($B126,'[1]ACT DEN8.2'!$H$3:$S$162,11,FALSE),0)</f>
        <v>0</v>
      </c>
      <c r="AJ126" s="81"/>
      <c r="AK126" s="2"/>
      <c r="AL126" s="5">
        <f t="shared" si="87"/>
        <v>20</v>
      </c>
      <c r="AM126" s="91">
        <f>IFERROR(VLOOKUP($B126,'[1]ACT DEN8.2'!$AB$3:$AM$135,2,FALSE),0)</f>
        <v>1</v>
      </c>
      <c r="AN126" s="91">
        <f>IFERROR(VLOOKUP($B126,'[1]ACT DEN8.2'!$AB$3:$AM$135,3,FALSE),0)</f>
        <v>0</v>
      </c>
      <c r="AO126" s="91">
        <f>IFERROR(VLOOKUP($B126,'[1]ACT DEN8.2'!$AB$3:$AM$135,4,FALSE),0)</f>
        <v>0</v>
      </c>
      <c r="AP126" s="91">
        <f>IFERROR(VLOOKUP($B126,'[1]ACT DEN8.2'!$AB$3:$AM$135,5,FALSE),0)</f>
        <v>0</v>
      </c>
      <c r="AQ126" s="91">
        <f>IFERROR(VLOOKUP($B126,'[1]ACT DEN8.2'!$AB$3:$AM$135,6,FALSE),0)</f>
        <v>0</v>
      </c>
      <c r="AR126" s="91">
        <f>IFERROR(VLOOKUP($B126,'[1]ACT DEN8.2'!$AB$3:$AM$135,7,FALSE),0)</f>
        <v>2</v>
      </c>
      <c r="AS126" s="91">
        <f>IFERROR(VLOOKUP($B126,'[1]ACT DEN8.2'!$AB$3:$AM$135,8,FALSE),0)</f>
        <v>0</v>
      </c>
      <c r="AT126" s="91">
        <f>IFERROR(VLOOKUP($B126,'[1]ACT DEN8.2'!$AB$3:$AM$135,9,FALSE),0)</f>
        <v>0</v>
      </c>
      <c r="AU126" s="91">
        <f>IFERROR(VLOOKUP($B126,'[1]ACT DEN8.2'!$AB$3:$AM$135,10,FALSE),0)</f>
        <v>0</v>
      </c>
      <c r="AV126" s="91">
        <f>IFERROR(VLOOKUP($B126,'[1]ACT DEN8.2'!$AB$3:$AM$135,11,FALSE),0)</f>
        <v>2</v>
      </c>
      <c r="AW126" s="81"/>
      <c r="AX126" s="81"/>
      <c r="AY126" s="5">
        <f t="shared" si="88"/>
        <v>5</v>
      </c>
    </row>
    <row r="127" spans="1:51" ht="15" thickBot="1" x14ac:dyDescent="0.25">
      <c r="A127" s="87" t="s">
        <v>160</v>
      </c>
      <c r="B127" s="165" t="s">
        <v>151</v>
      </c>
      <c r="C127" s="56"/>
      <c r="D127" s="56"/>
      <c r="E127" s="91">
        <f>IFERROR(VLOOKUP($B127,'[1]NUM8.2'!$H$3:$S$175,2,FALSE),0)</f>
        <v>1</v>
      </c>
      <c r="F127" s="91">
        <f>IFERROR(VLOOKUP($B127,'[1]NUM8.2'!$H$3:$S$175,3,FALSE),0)</f>
        <v>0</v>
      </c>
      <c r="G127" s="91">
        <f>IFERROR(VLOOKUP($B127,'[1]NUM8.2'!$H$3:$S$175,4,FALSE),0)</f>
        <v>0</v>
      </c>
      <c r="H127" s="91">
        <f>IFERROR(VLOOKUP($B127,'[1]NUM8.2'!$H$3:$S$175,5,FALSE),0)</f>
        <v>1</v>
      </c>
      <c r="I127" s="91">
        <f>IFERROR(VLOOKUP($B127,'[1]NUM8.2'!$H$3:$S$175,6,FALSE),0)</f>
        <v>0</v>
      </c>
      <c r="J127" s="91">
        <f>IFERROR(VLOOKUP($B127,'[1]NUM8.2'!$H$3:$S$175,7,FALSE),0)</f>
        <v>0</v>
      </c>
      <c r="K127" s="91">
        <f>IFERROR(VLOOKUP($B127,'[1]NUM8.2'!$H$3:$S$175,8,FALSE),0)</f>
        <v>4</v>
      </c>
      <c r="L127" s="91">
        <f>IFERROR(VLOOKUP($B127,'[1]NUM8.2'!$H$3:$S$175,9,FALSE),0)</f>
        <v>1</v>
      </c>
      <c r="M127" s="91">
        <f>IFERROR(VLOOKUP($B127,'[1]NUM8.2'!$H$3:$S$175,10,FALSE),0)</f>
        <v>1</v>
      </c>
      <c r="N127" s="91">
        <f>IFERROR(VLOOKUP($B127,'[1]NUM8.2'!$H$3:$S$175,11,FALSE),0)</f>
        <v>0</v>
      </c>
      <c r="O127" s="86"/>
      <c r="P127" s="86"/>
      <c r="Q127" s="5">
        <f t="shared" si="147"/>
        <v>8</v>
      </c>
      <c r="S127" s="13">
        <f>IFERROR(VLOOKUP($B127,'[2]DEN8.2'!$H$3:$J$159,2,FALSE),0)</f>
        <v>17</v>
      </c>
      <c r="T127" s="43">
        <f t="shared" si="148"/>
        <v>17</v>
      </c>
      <c r="U127" s="5">
        <f>IFERROR(VLOOKUP($B127,'[1]DEN8.2'!$H$3:$J$175,2,FALSE),0)</f>
        <v>12</v>
      </c>
      <c r="V127" s="54">
        <f t="shared" si="149"/>
        <v>12</v>
      </c>
      <c r="W127" s="54">
        <f t="shared" si="150"/>
        <v>12</v>
      </c>
      <c r="X127" s="117"/>
      <c r="Y127" s="4"/>
      <c r="Z127" s="91">
        <f>IFERROR(VLOOKUP($B127,'[1]ACT DEN8.2'!$H$3:$S$162,2,FALSE),0)</f>
        <v>0</v>
      </c>
      <c r="AA127" s="91">
        <f>IFERROR(VLOOKUP($B127,'[1]ACT DEN8.2'!$H$3:$S$162,3,FALSE),0)</f>
        <v>0</v>
      </c>
      <c r="AB127" s="91">
        <f>IFERROR(VLOOKUP($B127,'[1]ACT DEN8.2'!$H$3:$S$162,4,FALSE),0)</f>
        <v>0</v>
      </c>
      <c r="AC127" s="91">
        <f>IFERROR(VLOOKUP($B127,'[1]ACT DEN8.2'!$H$3:$S$162,5,FALSE),0)</f>
        <v>0</v>
      </c>
      <c r="AD127" s="91">
        <f>IFERROR(VLOOKUP($B127,'[1]ACT DEN8.2'!$H$3:$S$162,6,FALSE),0)</f>
        <v>0</v>
      </c>
      <c r="AE127" s="91">
        <f>IFERROR(VLOOKUP($B127,'[1]ACT DEN8.2'!$H$3:$S$162,7,FALSE),0)</f>
        <v>0</v>
      </c>
      <c r="AF127" s="91">
        <f>IFERROR(VLOOKUP($B127,'[1]ACT DEN8.2'!$H$3:$S$162,8,FALSE),0)</f>
        <v>0</v>
      </c>
      <c r="AG127" s="91">
        <f>IFERROR(VLOOKUP($B127,'[1]ACT DEN8.2'!$H$3:$S$162,9,FALSE),0)</f>
        <v>0</v>
      </c>
      <c r="AH127" s="91">
        <f>IFERROR(VLOOKUP($B127,'[1]ACT DEN8.2'!$H$3:$S$162,10,FALSE),0)</f>
        <v>0</v>
      </c>
      <c r="AI127" s="91">
        <f>IFERROR(VLOOKUP($B127,'[1]ACT DEN8.2'!$H$3:$S$162,11,FALSE),0)</f>
        <v>0</v>
      </c>
      <c r="AJ127" s="81"/>
      <c r="AK127" s="2"/>
      <c r="AL127" s="5">
        <f t="shared" si="87"/>
        <v>0</v>
      </c>
      <c r="AM127" s="91">
        <f>IFERROR(VLOOKUP($B127,'[1]ACT DEN8.2'!$AB$3:$AM$135,2,FALSE),0)</f>
        <v>0</v>
      </c>
      <c r="AN127" s="91">
        <f>IFERROR(VLOOKUP($B127,'[1]ACT DEN8.2'!$AB$3:$AM$135,3,FALSE),0)</f>
        <v>0</v>
      </c>
      <c r="AO127" s="91">
        <f>IFERROR(VLOOKUP($B127,'[1]ACT DEN8.2'!$AB$3:$AM$135,4,FALSE),0)</f>
        <v>0</v>
      </c>
      <c r="AP127" s="91">
        <f>IFERROR(VLOOKUP($B127,'[1]ACT DEN8.2'!$AB$3:$AM$135,5,FALSE),0)</f>
        <v>0</v>
      </c>
      <c r="AQ127" s="91">
        <f>IFERROR(VLOOKUP($B127,'[1]ACT DEN8.2'!$AB$3:$AM$135,6,FALSE),0)</f>
        <v>0</v>
      </c>
      <c r="AR127" s="91">
        <f>IFERROR(VLOOKUP($B127,'[1]ACT DEN8.2'!$AB$3:$AM$135,7,FALSE),0)</f>
        <v>0</v>
      </c>
      <c r="AS127" s="91">
        <f>IFERROR(VLOOKUP($B127,'[1]ACT DEN8.2'!$AB$3:$AM$135,8,FALSE),0)</f>
        <v>0</v>
      </c>
      <c r="AT127" s="91">
        <f>IFERROR(VLOOKUP($B127,'[1]ACT DEN8.2'!$AB$3:$AM$135,9,FALSE),0)</f>
        <v>0</v>
      </c>
      <c r="AU127" s="91">
        <f>IFERROR(VLOOKUP($B127,'[1]ACT DEN8.2'!$AB$3:$AM$135,10,FALSE),0)</f>
        <v>0</v>
      </c>
      <c r="AV127" s="91">
        <f>IFERROR(VLOOKUP($B127,'[1]ACT DEN8.2'!$AB$3:$AM$135,11,FALSE),0)</f>
        <v>0</v>
      </c>
      <c r="AW127" s="81"/>
      <c r="AX127" s="81"/>
      <c r="AY127" s="5">
        <f t="shared" si="88"/>
        <v>0</v>
      </c>
    </row>
    <row r="128" spans="1:51" ht="15" thickBot="1" x14ac:dyDescent="0.25">
      <c r="A128" s="87" t="s">
        <v>160</v>
      </c>
      <c r="B128" s="165" t="s">
        <v>152</v>
      </c>
      <c r="C128" s="56"/>
      <c r="D128" s="56"/>
      <c r="E128" s="91">
        <f>IFERROR(VLOOKUP($B128,'[1]NUM8.2'!$H$3:$S$175,2,FALSE),0)</f>
        <v>0</v>
      </c>
      <c r="F128" s="91">
        <f>IFERROR(VLOOKUP($B128,'[1]NUM8.2'!$H$3:$S$175,3,FALSE),0)</f>
        <v>0</v>
      </c>
      <c r="G128" s="91">
        <f>IFERROR(VLOOKUP($B128,'[1]NUM8.2'!$H$3:$S$175,4,FALSE),0)</f>
        <v>2</v>
      </c>
      <c r="H128" s="91">
        <f>IFERROR(VLOOKUP($B128,'[1]NUM8.2'!$H$3:$S$175,5,FALSE),0)</f>
        <v>1</v>
      </c>
      <c r="I128" s="91">
        <f>IFERROR(VLOOKUP($B128,'[1]NUM8.2'!$H$3:$S$175,6,FALSE),0)</f>
        <v>2</v>
      </c>
      <c r="J128" s="91">
        <f>IFERROR(VLOOKUP($B128,'[1]NUM8.2'!$H$3:$S$175,7,FALSE),0)</f>
        <v>3</v>
      </c>
      <c r="K128" s="91">
        <f>IFERROR(VLOOKUP($B128,'[1]NUM8.2'!$H$3:$S$175,8,FALSE),0)</f>
        <v>1</v>
      </c>
      <c r="L128" s="91">
        <f>IFERROR(VLOOKUP($B128,'[1]NUM8.2'!$H$3:$S$175,9,FALSE),0)</f>
        <v>3</v>
      </c>
      <c r="M128" s="91">
        <f>IFERROR(VLOOKUP($B128,'[1]NUM8.2'!$H$3:$S$175,10,FALSE),0)</f>
        <v>2</v>
      </c>
      <c r="N128" s="91">
        <f>IFERROR(VLOOKUP($B128,'[1]NUM8.2'!$H$3:$S$175,11,FALSE),0)</f>
        <v>1</v>
      </c>
      <c r="O128" s="86"/>
      <c r="P128" s="86"/>
      <c r="Q128" s="5">
        <f t="shared" si="147"/>
        <v>15</v>
      </c>
      <c r="S128" s="13">
        <f>IFERROR(VLOOKUP($B128,'[2]DEN8.2'!$H$3:$J$159,2,FALSE),0)</f>
        <v>35</v>
      </c>
      <c r="T128" s="43">
        <f t="shared" si="148"/>
        <v>35</v>
      </c>
      <c r="U128" s="5">
        <f>IFERROR(VLOOKUP($B128,'[1]DEN8.2'!$H$3:$J$175,2,FALSE),0)</f>
        <v>42</v>
      </c>
      <c r="V128" s="54">
        <f t="shared" si="149"/>
        <v>42</v>
      </c>
      <c r="W128" s="54">
        <f t="shared" si="150"/>
        <v>42</v>
      </c>
      <c r="X128" s="117"/>
      <c r="Y128" s="4"/>
      <c r="Z128" s="91">
        <f>IFERROR(VLOOKUP($B128,'[1]ACT DEN8.2'!$H$3:$S$162,2,FALSE),0)</f>
        <v>0</v>
      </c>
      <c r="AA128" s="91">
        <f>IFERROR(VLOOKUP($B128,'[1]ACT DEN8.2'!$H$3:$S$162,3,FALSE),0)</f>
        <v>0</v>
      </c>
      <c r="AB128" s="91">
        <f>IFERROR(VLOOKUP($B128,'[1]ACT DEN8.2'!$H$3:$S$162,4,FALSE),0)</f>
        <v>0</v>
      </c>
      <c r="AC128" s="91">
        <f>IFERROR(VLOOKUP($B128,'[1]ACT DEN8.2'!$H$3:$S$162,5,FALSE),0)</f>
        <v>0</v>
      </c>
      <c r="AD128" s="91">
        <f>IFERROR(VLOOKUP($B128,'[1]ACT DEN8.2'!$H$3:$S$162,6,FALSE),0)</f>
        <v>0</v>
      </c>
      <c r="AE128" s="91">
        <f>IFERROR(VLOOKUP($B128,'[1]ACT DEN8.2'!$H$3:$S$162,7,FALSE),0)</f>
        <v>0</v>
      </c>
      <c r="AF128" s="91">
        <f>IFERROR(VLOOKUP($B128,'[1]ACT DEN8.2'!$H$3:$S$162,8,FALSE),0)</f>
        <v>0</v>
      </c>
      <c r="AG128" s="91">
        <f>IFERROR(VLOOKUP($B128,'[1]ACT DEN8.2'!$H$3:$S$162,9,FALSE),0)</f>
        <v>0</v>
      </c>
      <c r="AH128" s="91">
        <f>IFERROR(VLOOKUP($B128,'[1]ACT DEN8.2'!$H$3:$S$162,10,FALSE),0)</f>
        <v>0</v>
      </c>
      <c r="AI128" s="91">
        <f>IFERROR(VLOOKUP($B128,'[1]ACT DEN8.2'!$H$3:$S$162,11,FALSE),0)</f>
        <v>0</v>
      </c>
      <c r="AJ128" s="81"/>
      <c r="AK128" s="2"/>
      <c r="AL128" s="5">
        <f t="shared" si="87"/>
        <v>0</v>
      </c>
      <c r="AM128" s="91">
        <f>IFERROR(VLOOKUP($B128,'[1]ACT DEN8.2'!$AB$3:$AM$135,2,FALSE),0)</f>
        <v>0</v>
      </c>
      <c r="AN128" s="91">
        <f>IFERROR(VLOOKUP($B128,'[1]ACT DEN8.2'!$AB$3:$AM$135,3,FALSE),0)</f>
        <v>0</v>
      </c>
      <c r="AO128" s="91">
        <f>IFERROR(VLOOKUP($B128,'[1]ACT DEN8.2'!$AB$3:$AM$135,4,FALSE),0)</f>
        <v>0</v>
      </c>
      <c r="AP128" s="91">
        <f>IFERROR(VLOOKUP($B128,'[1]ACT DEN8.2'!$AB$3:$AM$135,5,FALSE),0)</f>
        <v>0</v>
      </c>
      <c r="AQ128" s="91">
        <f>IFERROR(VLOOKUP($B128,'[1]ACT DEN8.2'!$AB$3:$AM$135,6,FALSE),0)</f>
        <v>0</v>
      </c>
      <c r="AR128" s="91">
        <f>IFERROR(VLOOKUP($B128,'[1]ACT DEN8.2'!$AB$3:$AM$135,7,FALSE),0)</f>
        <v>0</v>
      </c>
      <c r="AS128" s="91">
        <f>IFERROR(VLOOKUP($B128,'[1]ACT DEN8.2'!$AB$3:$AM$135,8,FALSE),0)</f>
        <v>0</v>
      </c>
      <c r="AT128" s="91">
        <f>IFERROR(VLOOKUP($B128,'[1]ACT DEN8.2'!$AB$3:$AM$135,9,FALSE),0)</f>
        <v>0</v>
      </c>
      <c r="AU128" s="91">
        <f>IFERROR(VLOOKUP($B128,'[1]ACT DEN8.2'!$AB$3:$AM$135,10,FALSE),0)</f>
        <v>0</v>
      </c>
      <c r="AV128" s="91">
        <f>IFERROR(VLOOKUP($B128,'[1]ACT DEN8.2'!$AB$3:$AM$135,11,FALSE),0)</f>
        <v>0</v>
      </c>
      <c r="AW128" s="81"/>
      <c r="AX128" s="81"/>
      <c r="AY128" s="5">
        <f t="shared" si="88"/>
        <v>0</v>
      </c>
    </row>
    <row r="129" spans="1:51" ht="15" thickBot="1" x14ac:dyDescent="0.25">
      <c r="A129" s="87" t="s">
        <v>160</v>
      </c>
      <c r="B129" s="165" t="s">
        <v>153</v>
      </c>
      <c r="C129" s="56"/>
      <c r="D129" s="56"/>
      <c r="E129" s="91">
        <f>IFERROR(VLOOKUP($B129,'[1]NUM8.2'!$H$3:$S$175,2,FALSE),0)</f>
        <v>2</v>
      </c>
      <c r="F129" s="91">
        <f>IFERROR(VLOOKUP($B129,'[1]NUM8.2'!$H$3:$S$175,3,FALSE),0)</f>
        <v>2</v>
      </c>
      <c r="G129" s="91">
        <f>IFERROR(VLOOKUP($B129,'[1]NUM8.2'!$H$3:$S$175,4,FALSE),0)</f>
        <v>2</v>
      </c>
      <c r="H129" s="91">
        <f>IFERROR(VLOOKUP($B129,'[1]NUM8.2'!$H$3:$S$175,5,FALSE),0)</f>
        <v>0</v>
      </c>
      <c r="I129" s="91">
        <f>IFERROR(VLOOKUP($B129,'[1]NUM8.2'!$H$3:$S$175,6,FALSE),0)</f>
        <v>1</v>
      </c>
      <c r="J129" s="91">
        <f>IFERROR(VLOOKUP($B129,'[1]NUM8.2'!$H$3:$S$175,7,FALSE),0)</f>
        <v>1</v>
      </c>
      <c r="K129" s="91">
        <f>IFERROR(VLOOKUP($B129,'[1]NUM8.2'!$H$3:$S$175,8,FALSE),0)</f>
        <v>2</v>
      </c>
      <c r="L129" s="91">
        <f>IFERROR(VLOOKUP($B129,'[1]NUM8.2'!$H$3:$S$175,9,FALSE),0)</f>
        <v>0</v>
      </c>
      <c r="M129" s="91">
        <f>IFERROR(VLOOKUP($B129,'[1]NUM8.2'!$H$3:$S$175,10,FALSE),0)</f>
        <v>5</v>
      </c>
      <c r="N129" s="91">
        <f>IFERROR(VLOOKUP($B129,'[1]NUM8.2'!$H$3:$S$175,11,FALSE),0)</f>
        <v>0</v>
      </c>
      <c r="O129" s="86"/>
      <c r="P129" s="86"/>
      <c r="Q129" s="5">
        <f t="shared" si="147"/>
        <v>15</v>
      </c>
      <c r="S129" s="13">
        <f>IFERROR(VLOOKUP($B129,'[2]DEN8.2'!$H$3:$J$159,2,FALSE),0)</f>
        <v>34</v>
      </c>
      <c r="T129" s="43">
        <f t="shared" si="148"/>
        <v>34</v>
      </c>
      <c r="U129" s="5">
        <f>IFERROR(VLOOKUP($B129,'[1]DEN8.2'!$H$3:$J$175,2,FALSE),0)</f>
        <v>38</v>
      </c>
      <c r="V129" s="54">
        <f t="shared" si="149"/>
        <v>38</v>
      </c>
      <c r="W129" s="54">
        <f t="shared" si="150"/>
        <v>38</v>
      </c>
      <c r="X129" s="117"/>
      <c r="Y129" s="4"/>
      <c r="Z129" s="91">
        <f>IFERROR(VLOOKUP($B129,'[1]ACT DEN8.2'!$H$3:$S$162,2,FALSE),0)</f>
        <v>0</v>
      </c>
      <c r="AA129" s="91">
        <f>IFERROR(VLOOKUP($B129,'[1]ACT DEN8.2'!$H$3:$S$162,3,FALSE),0)</f>
        <v>0</v>
      </c>
      <c r="AB129" s="91">
        <f>IFERROR(VLOOKUP($B129,'[1]ACT DEN8.2'!$H$3:$S$162,4,FALSE),0)</f>
        <v>0</v>
      </c>
      <c r="AC129" s="91">
        <f>IFERROR(VLOOKUP($B129,'[1]ACT DEN8.2'!$H$3:$S$162,5,FALSE),0)</f>
        <v>0</v>
      </c>
      <c r="AD129" s="91">
        <f>IFERROR(VLOOKUP($B129,'[1]ACT DEN8.2'!$H$3:$S$162,6,FALSE),0)</f>
        <v>0</v>
      </c>
      <c r="AE129" s="91">
        <f>IFERROR(VLOOKUP($B129,'[1]ACT DEN8.2'!$H$3:$S$162,7,FALSE),0)</f>
        <v>0</v>
      </c>
      <c r="AF129" s="91">
        <f>IFERROR(VLOOKUP($B129,'[1]ACT DEN8.2'!$H$3:$S$162,8,FALSE),0)</f>
        <v>0</v>
      </c>
      <c r="AG129" s="91">
        <f>IFERROR(VLOOKUP($B129,'[1]ACT DEN8.2'!$H$3:$S$162,9,FALSE),0)</f>
        <v>0</v>
      </c>
      <c r="AH129" s="91">
        <f>IFERROR(VLOOKUP($B129,'[1]ACT DEN8.2'!$H$3:$S$162,10,FALSE),0)</f>
        <v>0</v>
      </c>
      <c r="AI129" s="91">
        <f>IFERROR(VLOOKUP($B129,'[1]ACT DEN8.2'!$H$3:$S$162,11,FALSE),0)</f>
        <v>0</v>
      </c>
      <c r="AJ129" s="2"/>
      <c r="AK129" s="2"/>
      <c r="AL129" s="5">
        <f t="shared" si="87"/>
        <v>0</v>
      </c>
      <c r="AM129" s="91">
        <f>IFERROR(VLOOKUP($B129,'[1]ACT DEN8.2'!$AB$3:$AM$135,2,FALSE),0)</f>
        <v>0</v>
      </c>
      <c r="AN129" s="91">
        <f>IFERROR(VLOOKUP($B129,'[1]ACT DEN8.2'!$AB$3:$AM$135,3,FALSE),0)</f>
        <v>0</v>
      </c>
      <c r="AO129" s="91">
        <f>IFERROR(VLOOKUP($B129,'[1]ACT DEN8.2'!$AB$3:$AM$135,4,FALSE),0)</f>
        <v>0</v>
      </c>
      <c r="AP129" s="91">
        <f>IFERROR(VLOOKUP($B129,'[1]ACT DEN8.2'!$AB$3:$AM$135,5,FALSE),0)</f>
        <v>0</v>
      </c>
      <c r="AQ129" s="91">
        <f>IFERROR(VLOOKUP($B129,'[1]ACT DEN8.2'!$AB$3:$AM$135,6,FALSE),0)</f>
        <v>0</v>
      </c>
      <c r="AR129" s="91">
        <f>IFERROR(VLOOKUP($B129,'[1]ACT DEN8.2'!$AB$3:$AM$135,7,FALSE),0)</f>
        <v>0</v>
      </c>
      <c r="AS129" s="91">
        <f>IFERROR(VLOOKUP($B129,'[1]ACT DEN8.2'!$AB$3:$AM$135,8,FALSE),0)</f>
        <v>0</v>
      </c>
      <c r="AT129" s="91">
        <f>IFERROR(VLOOKUP($B129,'[1]ACT DEN8.2'!$AB$3:$AM$135,9,FALSE),0)</f>
        <v>0</v>
      </c>
      <c r="AU129" s="91">
        <f>IFERROR(VLOOKUP($B129,'[1]ACT DEN8.2'!$AB$3:$AM$135,10,FALSE),0)</f>
        <v>0</v>
      </c>
      <c r="AV129" s="91">
        <f>IFERROR(VLOOKUP($B129,'[1]ACT DEN8.2'!$AB$3:$AM$135,11,FALSE),0)</f>
        <v>0</v>
      </c>
      <c r="AW129" s="81"/>
      <c r="AX129" s="81"/>
      <c r="AY129" s="5">
        <f t="shared" si="88"/>
        <v>0</v>
      </c>
    </row>
    <row r="130" spans="1:51" ht="15" thickBot="1" x14ac:dyDescent="0.25">
      <c r="A130" s="87" t="s">
        <v>160</v>
      </c>
      <c r="B130" s="165" t="s">
        <v>154</v>
      </c>
      <c r="C130" s="56"/>
      <c r="D130" s="56"/>
      <c r="E130" s="91">
        <f>IFERROR(VLOOKUP($B130,'[1]NUM8.2'!$H$3:$S$175,2,FALSE),0)</f>
        <v>0</v>
      </c>
      <c r="F130" s="91">
        <f>IFERROR(VLOOKUP($B130,'[1]NUM8.2'!$H$3:$S$175,3,FALSE),0)</f>
        <v>0</v>
      </c>
      <c r="G130" s="91">
        <f>IFERROR(VLOOKUP($B130,'[1]NUM8.2'!$H$3:$S$175,4,FALSE),0)</f>
        <v>0</v>
      </c>
      <c r="H130" s="91">
        <f>IFERROR(VLOOKUP($B130,'[1]NUM8.2'!$H$3:$S$175,5,FALSE),0)</f>
        <v>0</v>
      </c>
      <c r="I130" s="91">
        <f>IFERROR(VLOOKUP($B130,'[1]NUM8.2'!$H$3:$S$175,6,FALSE),0)</f>
        <v>1</v>
      </c>
      <c r="J130" s="91">
        <f>IFERROR(VLOOKUP($B130,'[1]NUM8.2'!$H$3:$S$175,7,FALSE),0)</f>
        <v>1</v>
      </c>
      <c r="K130" s="91">
        <f>IFERROR(VLOOKUP($B130,'[1]NUM8.2'!$H$3:$S$175,8,FALSE),0)</f>
        <v>3</v>
      </c>
      <c r="L130" s="91">
        <f>IFERROR(VLOOKUP($B130,'[1]NUM8.2'!$H$3:$S$175,9,FALSE),0)</f>
        <v>3</v>
      </c>
      <c r="M130" s="91">
        <f>IFERROR(VLOOKUP($B130,'[1]NUM8.2'!$H$3:$S$175,10,FALSE),0)</f>
        <v>1</v>
      </c>
      <c r="N130" s="91">
        <f>IFERROR(VLOOKUP($B130,'[1]NUM8.2'!$H$3:$S$175,11,FALSE),0)</f>
        <v>0</v>
      </c>
      <c r="O130" s="86"/>
      <c r="P130" s="86"/>
      <c r="Q130" s="5">
        <f t="shared" si="147"/>
        <v>9</v>
      </c>
      <c r="S130" s="13">
        <f>IFERROR(VLOOKUP($B130,'[2]DEN8.2'!$H$3:$J$159,2,FALSE),0)</f>
        <v>16</v>
      </c>
      <c r="T130" s="43">
        <f t="shared" si="148"/>
        <v>16</v>
      </c>
      <c r="U130" s="5">
        <f>IFERROR(VLOOKUP($B130,'[1]DEN8.2'!$H$3:$J$175,2,FALSE),0)</f>
        <v>15</v>
      </c>
      <c r="V130" s="54">
        <f t="shared" si="149"/>
        <v>15</v>
      </c>
      <c r="W130" s="54">
        <f t="shared" si="150"/>
        <v>15</v>
      </c>
      <c r="X130" s="117"/>
      <c r="Y130" s="4"/>
      <c r="Z130" s="91">
        <f>IFERROR(VLOOKUP($B130,'[1]ACT DEN8.2'!$H$3:$S$162,2,FALSE),0)</f>
        <v>0</v>
      </c>
      <c r="AA130" s="91">
        <f>IFERROR(VLOOKUP($B130,'[1]ACT DEN8.2'!$H$3:$S$162,3,FALSE),0)</f>
        <v>0</v>
      </c>
      <c r="AB130" s="91">
        <f>IFERROR(VLOOKUP($B130,'[1]ACT DEN8.2'!$H$3:$S$162,4,FALSE),0)</f>
        <v>0</v>
      </c>
      <c r="AC130" s="91">
        <f>IFERROR(VLOOKUP($B130,'[1]ACT DEN8.2'!$H$3:$S$162,5,FALSE),0)</f>
        <v>0</v>
      </c>
      <c r="AD130" s="91">
        <f>IFERROR(VLOOKUP($B130,'[1]ACT DEN8.2'!$H$3:$S$162,6,FALSE),0)</f>
        <v>0</v>
      </c>
      <c r="AE130" s="91">
        <f>IFERROR(VLOOKUP($B130,'[1]ACT DEN8.2'!$H$3:$S$162,7,FALSE),0)</f>
        <v>0</v>
      </c>
      <c r="AF130" s="91">
        <f>IFERROR(VLOOKUP($B130,'[1]ACT DEN8.2'!$H$3:$S$162,8,FALSE),0)</f>
        <v>0</v>
      </c>
      <c r="AG130" s="91">
        <f>IFERROR(VLOOKUP($B130,'[1]ACT DEN8.2'!$H$3:$S$162,9,FALSE),0)</f>
        <v>0</v>
      </c>
      <c r="AH130" s="91">
        <f>IFERROR(VLOOKUP($B130,'[1]ACT DEN8.2'!$H$3:$S$162,10,FALSE),0)</f>
        <v>0</v>
      </c>
      <c r="AI130" s="91">
        <f>IFERROR(VLOOKUP($B130,'[1]ACT DEN8.2'!$H$3:$S$162,11,FALSE),0)</f>
        <v>0</v>
      </c>
      <c r="AJ130" s="81"/>
      <c r="AK130" s="2"/>
      <c r="AL130" s="5">
        <f t="shared" si="87"/>
        <v>0</v>
      </c>
      <c r="AM130" s="91">
        <f>IFERROR(VLOOKUP($B130,'[1]ACT DEN8.2'!$AB$3:$AM$135,2,FALSE),0)</f>
        <v>0</v>
      </c>
      <c r="AN130" s="91">
        <f>IFERROR(VLOOKUP($B130,'[1]ACT DEN8.2'!$AB$3:$AM$135,3,FALSE),0)</f>
        <v>0</v>
      </c>
      <c r="AO130" s="91">
        <f>IFERROR(VLOOKUP($B130,'[1]ACT DEN8.2'!$AB$3:$AM$135,4,FALSE),0)</f>
        <v>0</v>
      </c>
      <c r="AP130" s="91">
        <f>IFERROR(VLOOKUP($B130,'[1]ACT DEN8.2'!$AB$3:$AM$135,5,FALSE),0)</f>
        <v>0</v>
      </c>
      <c r="AQ130" s="91">
        <f>IFERROR(VLOOKUP($B130,'[1]ACT DEN8.2'!$AB$3:$AM$135,6,FALSE),0)</f>
        <v>0</v>
      </c>
      <c r="AR130" s="91">
        <f>IFERROR(VLOOKUP($B130,'[1]ACT DEN8.2'!$AB$3:$AM$135,7,FALSE),0)</f>
        <v>0</v>
      </c>
      <c r="AS130" s="91">
        <f>IFERROR(VLOOKUP($B130,'[1]ACT DEN8.2'!$AB$3:$AM$135,8,FALSE),0)</f>
        <v>0</v>
      </c>
      <c r="AT130" s="91">
        <f>IFERROR(VLOOKUP($B130,'[1]ACT DEN8.2'!$AB$3:$AM$135,9,FALSE),0)</f>
        <v>0</v>
      </c>
      <c r="AU130" s="91">
        <f>IFERROR(VLOOKUP($B130,'[1]ACT DEN8.2'!$AB$3:$AM$135,10,FALSE),0)</f>
        <v>0</v>
      </c>
      <c r="AV130" s="91">
        <f>IFERROR(VLOOKUP($B130,'[1]ACT DEN8.2'!$AB$3:$AM$135,11,FALSE),0)</f>
        <v>0</v>
      </c>
      <c r="AW130" s="81"/>
      <c r="AX130" s="81"/>
      <c r="AY130" s="5">
        <f t="shared" si="88"/>
        <v>0</v>
      </c>
    </row>
    <row r="131" spans="1:51" ht="15" thickBot="1" x14ac:dyDescent="0.25">
      <c r="A131" s="87" t="s">
        <v>160</v>
      </c>
      <c r="B131" s="165" t="s">
        <v>155</v>
      </c>
      <c r="C131" s="56"/>
      <c r="D131" s="56"/>
      <c r="E131" s="91">
        <f>IFERROR(VLOOKUP($B131,'[1]NUM8.2'!$H$3:$S$175,2,FALSE),0)</f>
        <v>1</v>
      </c>
      <c r="F131" s="91">
        <f>IFERROR(VLOOKUP($B131,'[1]NUM8.2'!$H$3:$S$175,3,FALSE),0)</f>
        <v>2</v>
      </c>
      <c r="G131" s="91">
        <f>IFERROR(VLOOKUP($B131,'[1]NUM8.2'!$H$3:$S$175,4,FALSE),0)</f>
        <v>1</v>
      </c>
      <c r="H131" s="91">
        <f>IFERROR(VLOOKUP($B131,'[1]NUM8.2'!$H$3:$S$175,5,FALSE),0)</f>
        <v>0</v>
      </c>
      <c r="I131" s="91">
        <f>IFERROR(VLOOKUP($B131,'[1]NUM8.2'!$H$3:$S$175,6,FALSE),0)</f>
        <v>0</v>
      </c>
      <c r="J131" s="91">
        <f>IFERROR(VLOOKUP($B131,'[1]NUM8.2'!$H$3:$S$175,7,FALSE),0)</f>
        <v>0</v>
      </c>
      <c r="K131" s="91">
        <f>IFERROR(VLOOKUP($B131,'[1]NUM8.2'!$H$3:$S$175,8,FALSE),0)</f>
        <v>3</v>
      </c>
      <c r="L131" s="91">
        <f>IFERROR(VLOOKUP($B131,'[1]NUM8.2'!$H$3:$S$175,9,FALSE),0)</f>
        <v>2</v>
      </c>
      <c r="M131" s="91">
        <f>IFERROR(VLOOKUP($B131,'[1]NUM8.2'!$H$3:$S$175,10,FALSE),0)</f>
        <v>6</v>
      </c>
      <c r="N131" s="91">
        <f>IFERROR(VLOOKUP($B131,'[1]NUM8.2'!$H$3:$S$175,11,FALSE),0)</f>
        <v>1</v>
      </c>
      <c r="O131" s="86"/>
      <c r="P131" s="86"/>
      <c r="Q131" s="5">
        <f t="shared" si="147"/>
        <v>16</v>
      </c>
      <c r="S131" s="13">
        <f>IFERROR(VLOOKUP($B131,'[2]DEN8.2'!$H$3:$J$159,2,FALSE),0)</f>
        <v>31</v>
      </c>
      <c r="T131" s="43">
        <f t="shared" si="148"/>
        <v>32</v>
      </c>
      <c r="U131" s="5">
        <f>IFERROR(VLOOKUP($B131,'[1]DEN8.2'!$H$3:$J$175,2,FALSE),0)</f>
        <v>35</v>
      </c>
      <c r="V131" s="54">
        <f t="shared" si="149"/>
        <v>35</v>
      </c>
      <c r="W131" s="54">
        <f t="shared" si="150"/>
        <v>35</v>
      </c>
      <c r="X131" s="117"/>
      <c r="Y131" s="4"/>
      <c r="Z131" s="91">
        <f>IFERROR(VLOOKUP($B131,'[1]ACT DEN8.2'!$H$3:$S$162,2,FALSE),0)</f>
        <v>1</v>
      </c>
      <c r="AA131" s="91">
        <f>IFERROR(VLOOKUP($B131,'[1]ACT DEN8.2'!$H$3:$S$162,3,FALSE),0)</f>
        <v>0</v>
      </c>
      <c r="AB131" s="91">
        <f>IFERROR(VLOOKUP($B131,'[1]ACT DEN8.2'!$H$3:$S$162,4,FALSE),0)</f>
        <v>0</v>
      </c>
      <c r="AC131" s="91">
        <f>IFERROR(VLOOKUP($B131,'[1]ACT DEN8.2'!$H$3:$S$162,5,FALSE),0)</f>
        <v>0</v>
      </c>
      <c r="AD131" s="91">
        <f>IFERROR(VLOOKUP($B131,'[1]ACT DEN8.2'!$H$3:$S$162,6,FALSE),0)</f>
        <v>1</v>
      </c>
      <c r="AE131" s="91">
        <f>IFERROR(VLOOKUP($B131,'[1]ACT DEN8.2'!$H$3:$S$162,7,FALSE),0)</f>
        <v>0</v>
      </c>
      <c r="AF131" s="91">
        <f>IFERROR(VLOOKUP($B131,'[1]ACT DEN8.2'!$H$3:$S$162,8,FALSE),0)</f>
        <v>0</v>
      </c>
      <c r="AG131" s="91">
        <f>IFERROR(VLOOKUP($B131,'[1]ACT DEN8.2'!$H$3:$S$162,9,FALSE),0)</f>
        <v>0</v>
      </c>
      <c r="AH131" s="91">
        <f>IFERROR(VLOOKUP($B131,'[1]ACT DEN8.2'!$H$3:$S$162,10,FALSE),0)</f>
        <v>0</v>
      </c>
      <c r="AI131" s="91">
        <f>IFERROR(VLOOKUP($B131,'[1]ACT DEN8.2'!$H$3:$S$162,11,FALSE),0)</f>
        <v>0</v>
      </c>
      <c r="AJ131" s="81"/>
      <c r="AK131" s="2"/>
      <c r="AL131" s="5">
        <f t="shared" si="87"/>
        <v>2</v>
      </c>
      <c r="AM131" s="91">
        <f>IFERROR(VLOOKUP($B131,'[1]ACT DEN8.2'!$AB$3:$AM$135,2,FALSE),0)</f>
        <v>0</v>
      </c>
      <c r="AN131" s="91">
        <f>IFERROR(VLOOKUP($B131,'[1]ACT DEN8.2'!$AB$3:$AM$135,3,FALSE),0)</f>
        <v>0</v>
      </c>
      <c r="AO131" s="91">
        <f>IFERROR(VLOOKUP($B131,'[1]ACT DEN8.2'!$AB$3:$AM$135,4,FALSE),0)</f>
        <v>0</v>
      </c>
      <c r="AP131" s="91">
        <f>IFERROR(VLOOKUP($B131,'[1]ACT DEN8.2'!$AB$3:$AM$135,5,FALSE),0)</f>
        <v>0</v>
      </c>
      <c r="AQ131" s="91">
        <f>IFERROR(VLOOKUP($B131,'[1]ACT DEN8.2'!$AB$3:$AM$135,6,FALSE),0)</f>
        <v>0</v>
      </c>
      <c r="AR131" s="91">
        <f>IFERROR(VLOOKUP($B131,'[1]ACT DEN8.2'!$AB$3:$AM$135,7,FALSE),0)</f>
        <v>0</v>
      </c>
      <c r="AS131" s="91">
        <f>IFERROR(VLOOKUP($B131,'[1]ACT DEN8.2'!$AB$3:$AM$135,8,FALSE),0)</f>
        <v>0</v>
      </c>
      <c r="AT131" s="91">
        <f>IFERROR(VLOOKUP($B131,'[1]ACT DEN8.2'!$AB$3:$AM$135,9,FALSE),0)</f>
        <v>0</v>
      </c>
      <c r="AU131" s="91">
        <f>IFERROR(VLOOKUP($B131,'[1]ACT DEN8.2'!$AB$3:$AM$135,10,FALSE),0)</f>
        <v>0</v>
      </c>
      <c r="AV131" s="91">
        <f>IFERROR(VLOOKUP($B131,'[1]ACT DEN8.2'!$AB$3:$AM$135,11,FALSE),0)</f>
        <v>0</v>
      </c>
      <c r="AW131" s="81"/>
      <c r="AX131" s="81"/>
      <c r="AY131" s="5">
        <f t="shared" si="88"/>
        <v>0</v>
      </c>
    </row>
    <row r="132" spans="1:51" ht="15" thickBot="1" x14ac:dyDescent="0.25">
      <c r="A132" s="87" t="s">
        <v>160</v>
      </c>
      <c r="B132" s="165" t="s">
        <v>156</v>
      </c>
      <c r="C132" s="56"/>
      <c r="D132" s="56"/>
      <c r="E132" s="91">
        <f>IFERROR(VLOOKUP($B132,'[1]NUM8.2'!$H$3:$S$175,2,FALSE),0)</f>
        <v>3</v>
      </c>
      <c r="F132" s="91">
        <f>IFERROR(VLOOKUP($B132,'[1]NUM8.2'!$H$3:$S$175,3,FALSE),0)</f>
        <v>1</v>
      </c>
      <c r="G132" s="91">
        <f>IFERROR(VLOOKUP($B132,'[1]NUM8.2'!$H$3:$S$175,4,FALSE),0)</f>
        <v>3</v>
      </c>
      <c r="H132" s="91">
        <f>IFERROR(VLOOKUP($B132,'[1]NUM8.2'!$H$3:$S$175,5,FALSE),0)</f>
        <v>1</v>
      </c>
      <c r="I132" s="91">
        <f>IFERROR(VLOOKUP($B132,'[1]NUM8.2'!$H$3:$S$175,6,FALSE),0)</f>
        <v>3</v>
      </c>
      <c r="J132" s="91">
        <f>IFERROR(VLOOKUP($B132,'[1]NUM8.2'!$H$3:$S$175,7,FALSE),0)</f>
        <v>6</v>
      </c>
      <c r="K132" s="91">
        <f>IFERROR(VLOOKUP($B132,'[1]NUM8.2'!$H$3:$S$175,8,FALSE),0)</f>
        <v>4</v>
      </c>
      <c r="L132" s="91">
        <f>IFERROR(VLOOKUP($B132,'[1]NUM8.2'!$H$3:$S$175,9,FALSE),0)</f>
        <v>2</v>
      </c>
      <c r="M132" s="91">
        <f>IFERROR(VLOOKUP($B132,'[1]NUM8.2'!$H$3:$S$175,10,FALSE),0)</f>
        <v>7</v>
      </c>
      <c r="N132" s="91">
        <f>IFERROR(VLOOKUP($B132,'[1]NUM8.2'!$H$3:$S$175,11,FALSE),0)</f>
        <v>1</v>
      </c>
      <c r="O132" s="86"/>
      <c r="P132" s="86"/>
      <c r="Q132" s="5">
        <f t="shared" si="147"/>
        <v>31</v>
      </c>
      <c r="S132" s="13">
        <f>IFERROR(VLOOKUP($B132,'[2]DEN8.2'!$H$3:$J$159,2,FALSE),0)</f>
        <v>38</v>
      </c>
      <c r="T132" s="43">
        <f t="shared" si="148"/>
        <v>37</v>
      </c>
      <c r="U132" s="5">
        <f>IFERROR(VLOOKUP($B132,'[1]DEN8.2'!$H$3:$J$175,2,FALSE),0)</f>
        <v>62</v>
      </c>
      <c r="V132" s="54">
        <f t="shared" si="149"/>
        <v>62</v>
      </c>
      <c r="W132" s="54">
        <f t="shared" si="150"/>
        <v>62</v>
      </c>
      <c r="X132" s="117"/>
      <c r="Y132" s="4"/>
      <c r="Z132" s="91">
        <f>IFERROR(VLOOKUP($B132,'[1]ACT DEN8.2'!$H$3:$S$162,2,FALSE),0)</f>
        <v>0</v>
      </c>
      <c r="AA132" s="91">
        <f>IFERROR(VLOOKUP($B132,'[1]ACT DEN8.2'!$H$3:$S$162,3,FALSE),0)</f>
        <v>0</v>
      </c>
      <c r="AB132" s="91">
        <f>IFERROR(VLOOKUP($B132,'[1]ACT DEN8.2'!$H$3:$S$162,4,FALSE),0)</f>
        <v>0</v>
      </c>
      <c r="AC132" s="91">
        <f>IFERROR(VLOOKUP($B132,'[1]ACT DEN8.2'!$H$3:$S$162,5,FALSE),0)</f>
        <v>0</v>
      </c>
      <c r="AD132" s="91">
        <f>IFERROR(VLOOKUP($B132,'[1]ACT DEN8.2'!$H$3:$S$162,6,FALSE),0)</f>
        <v>0</v>
      </c>
      <c r="AE132" s="91">
        <f>IFERROR(VLOOKUP($B132,'[1]ACT DEN8.2'!$H$3:$S$162,7,FALSE),0)</f>
        <v>0</v>
      </c>
      <c r="AF132" s="91">
        <f>IFERROR(VLOOKUP($B132,'[1]ACT DEN8.2'!$H$3:$S$162,8,FALSE),0)</f>
        <v>0</v>
      </c>
      <c r="AG132" s="91">
        <f>IFERROR(VLOOKUP($B132,'[1]ACT DEN8.2'!$H$3:$S$162,9,FALSE),0)</f>
        <v>0</v>
      </c>
      <c r="AH132" s="91">
        <f>IFERROR(VLOOKUP($B132,'[1]ACT DEN8.2'!$H$3:$S$162,10,FALSE),0)</f>
        <v>0</v>
      </c>
      <c r="AI132" s="91">
        <f>IFERROR(VLOOKUP($B132,'[1]ACT DEN8.2'!$H$3:$S$162,11,FALSE),0)</f>
        <v>0</v>
      </c>
      <c r="AJ132" s="81"/>
      <c r="AK132" s="2"/>
      <c r="AL132" s="5">
        <f t="shared" si="87"/>
        <v>0</v>
      </c>
      <c r="AM132" s="91">
        <f>IFERROR(VLOOKUP($B132,'[1]ACT DEN8.2'!$AB$3:$AM$135,2,FALSE),0)</f>
        <v>0</v>
      </c>
      <c r="AN132" s="91">
        <f>IFERROR(VLOOKUP($B132,'[1]ACT DEN8.2'!$AB$3:$AM$135,3,FALSE),0)</f>
        <v>0</v>
      </c>
      <c r="AO132" s="91">
        <f>IFERROR(VLOOKUP($B132,'[1]ACT DEN8.2'!$AB$3:$AM$135,4,FALSE),0)</f>
        <v>1</v>
      </c>
      <c r="AP132" s="91">
        <f>IFERROR(VLOOKUP($B132,'[1]ACT DEN8.2'!$AB$3:$AM$135,5,FALSE),0)</f>
        <v>0</v>
      </c>
      <c r="AQ132" s="91">
        <f>IFERROR(VLOOKUP($B132,'[1]ACT DEN8.2'!$AB$3:$AM$135,6,FALSE),0)</f>
        <v>0</v>
      </c>
      <c r="AR132" s="91">
        <f>IFERROR(VLOOKUP($B132,'[1]ACT DEN8.2'!$AB$3:$AM$135,7,FALSE),0)</f>
        <v>0</v>
      </c>
      <c r="AS132" s="91">
        <f>IFERROR(VLOOKUP($B132,'[1]ACT DEN8.2'!$AB$3:$AM$135,8,FALSE),0)</f>
        <v>0</v>
      </c>
      <c r="AT132" s="91">
        <f>IFERROR(VLOOKUP($B132,'[1]ACT DEN8.2'!$AB$3:$AM$135,9,FALSE),0)</f>
        <v>0</v>
      </c>
      <c r="AU132" s="91">
        <f>IFERROR(VLOOKUP($B132,'[1]ACT DEN8.2'!$AB$3:$AM$135,10,FALSE),0)</f>
        <v>0</v>
      </c>
      <c r="AV132" s="91">
        <f>IFERROR(VLOOKUP($B132,'[1]ACT DEN8.2'!$AB$3:$AM$135,11,FALSE),0)</f>
        <v>0</v>
      </c>
      <c r="AW132" s="81"/>
      <c r="AX132" s="81"/>
      <c r="AY132" s="5">
        <f t="shared" si="88"/>
        <v>1</v>
      </c>
    </row>
    <row r="133" spans="1:51" ht="15" thickBot="1" x14ac:dyDescent="0.25">
      <c r="A133" s="87" t="s">
        <v>160</v>
      </c>
      <c r="B133" s="165" t="s">
        <v>157</v>
      </c>
      <c r="C133" s="56"/>
      <c r="D133" s="56"/>
      <c r="E133" s="91">
        <f>IFERROR(VLOOKUP($B133,'[1]NUM8.2'!$H$3:$S$175,2,FALSE),0)</f>
        <v>0</v>
      </c>
      <c r="F133" s="91">
        <f>IFERROR(VLOOKUP($B133,'[1]NUM8.2'!$H$3:$S$175,3,FALSE),0)</f>
        <v>0</v>
      </c>
      <c r="G133" s="91">
        <f>IFERROR(VLOOKUP($B133,'[1]NUM8.2'!$H$3:$S$175,4,FALSE),0)</f>
        <v>0</v>
      </c>
      <c r="H133" s="91">
        <f>IFERROR(VLOOKUP($B133,'[1]NUM8.2'!$H$3:$S$175,5,FALSE),0)</f>
        <v>0</v>
      </c>
      <c r="I133" s="91">
        <f>IFERROR(VLOOKUP($B133,'[1]NUM8.2'!$H$3:$S$175,6,FALSE),0)</f>
        <v>0</v>
      </c>
      <c r="J133" s="91">
        <f>IFERROR(VLOOKUP($B133,'[1]NUM8.2'!$H$3:$S$175,7,FALSE),0)</f>
        <v>2</v>
      </c>
      <c r="K133" s="91">
        <f>IFERROR(VLOOKUP($B133,'[1]NUM8.2'!$H$3:$S$175,8,FALSE),0)</f>
        <v>2</v>
      </c>
      <c r="L133" s="91">
        <f>IFERROR(VLOOKUP($B133,'[1]NUM8.2'!$H$3:$S$175,9,FALSE),0)</f>
        <v>4</v>
      </c>
      <c r="M133" s="91">
        <f>IFERROR(VLOOKUP($B133,'[1]NUM8.2'!$H$3:$S$175,10,FALSE),0)</f>
        <v>2</v>
      </c>
      <c r="N133" s="91">
        <f>IFERROR(VLOOKUP($B133,'[1]NUM8.2'!$H$3:$S$175,11,FALSE),0)</f>
        <v>0</v>
      </c>
      <c r="O133" s="86"/>
      <c r="P133" s="86"/>
      <c r="Q133" s="5">
        <f t="shared" si="147"/>
        <v>10</v>
      </c>
      <c r="S133" s="13">
        <f>IFERROR(VLOOKUP($B133,'[2]DEN8.2'!$H$3:$J$159,2,FALSE),0)</f>
        <v>49</v>
      </c>
      <c r="T133" s="43">
        <f t="shared" si="148"/>
        <v>51</v>
      </c>
      <c r="U133" s="5">
        <f>IFERROR(VLOOKUP($B133,'[1]DEN8.2'!$H$3:$J$175,2,FALSE),0)</f>
        <v>51</v>
      </c>
      <c r="V133" s="54">
        <f t="shared" si="149"/>
        <v>51</v>
      </c>
      <c r="W133" s="54">
        <f t="shared" si="150"/>
        <v>53</v>
      </c>
      <c r="X133" s="117"/>
      <c r="Y133" s="4"/>
      <c r="Z133" s="91">
        <f>IFERROR(VLOOKUP($B133,'[1]ACT DEN8.2'!$H$3:$S$162,2,FALSE),0)</f>
        <v>0</v>
      </c>
      <c r="AA133" s="91">
        <f>IFERROR(VLOOKUP($B133,'[1]ACT DEN8.2'!$H$3:$S$162,3,FALSE),0)</f>
        <v>0</v>
      </c>
      <c r="AB133" s="91">
        <f>IFERROR(VLOOKUP($B133,'[1]ACT DEN8.2'!$H$3:$S$162,4,FALSE),0)</f>
        <v>1</v>
      </c>
      <c r="AC133" s="91">
        <f>IFERROR(VLOOKUP($B133,'[1]ACT DEN8.2'!$H$3:$S$162,5,FALSE),0)</f>
        <v>1</v>
      </c>
      <c r="AD133" s="91">
        <f>IFERROR(VLOOKUP($B133,'[1]ACT DEN8.2'!$H$3:$S$162,6,FALSE),0)</f>
        <v>0</v>
      </c>
      <c r="AE133" s="91">
        <f>IFERROR(VLOOKUP($B133,'[1]ACT DEN8.2'!$H$3:$S$162,7,FALSE),0)</f>
        <v>0</v>
      </c>
      <c r="AF133" s="91">
        <f>IFERROR(VLOOKUP($B133,'[1]ACT DEN8.2'!$H$3:$S$162,8,FALSE),0)</f>
        <v>0</v>
      </c>
      <c r="AG133" s="91">
        <f>IFERROR(VLOOKUP($B133,'[1]ACT DEN8.2'!$H$3:$S$162,9,FALSE),0)</f>
        <v>0</v>
      </c>
      <c r="AH133" s="91">
        <f>IFERROR(VLOOKUP($B133,'[1]ACT DEN8.2'!$H$3:$S$162,10,FALSE),0)</f>
        <v>2</v>
      </c>
      <c r="AI133" s="91">
        <f>IFERROR(VLOOKUP($B133,'[1]ACT DEN8.2'!$H$3:$S$162,11,FALSE),0)</f>
        <v>0</v>
      </c>
      <c r="AJ133" s="84"/>
      <c r="AK133" s="58"/>
      <c r="AL133" s="5">
        <f t="shared" si="87"/>
        <v>4</v>
      </c>
      <c r="AM133" s="91">
        <f>IFERROR(VLOOKUP($B133,'[1]ACT DEN8.2'!$AB$3:$AM$135,2,FALSE),0)</f>
        <v>0</v>
      </c>
      <c r="AN133" s="91">
        <f>IFERROR(VLOOKUP($B133,'[1]ACT DEN8.2'!$AB$3:$AM$135,3,FALSE),0)</f>
        <v>0</v>
      </c>
      <c r="AO133" s="91">
        <f>IFERROR(VLOOKUP($B133,'[1]ACT DEN8.2'!$AB$3:$AM$135,4,FALSE),0)</f>
        <v>0</v>
      </c>
      <c r="AP133" s="91">
        <f>IFERROR(VLOOKUP($B133,'[1]ACT DEN8.2'!$AB$3:$AM$135,5,FALSE),0)</f>
        <v>0</v>
      </c>
      <c r="AQ133" s="91">
        <f>IFERROR(VLOOKUP($B133,'[1]ACT DEN8.2'!$AB$3:$AM$135,6,FALSE),0)</f>
        <v>0</v>
      </c>
      <c r="AR133" s="91">
        <f>IFERROR(VLOOKUP($B133,'[1]ACT DEN8.2'!$AB$3:$AM$135,7,FALSE),0)</f>
        <v>1</v>
      </c>
      <c r="AS133" s="91">
        <f>IFERROR(VLOOKUP($B133,'[1]ACT DEN8.2'!$AB$3:$AM$135,8,FALSE),0)</f>
        <v>0</v>
      </c>
      <c r="AT133" s="91">
        <f>IFERROR(VLOOKUP($B133,'[1]ACT DEN8.2'!$AB$3:$AM$135,9,FALSE),0)</f>
        <v>0</v>
      </c>
      <c r="AU133" s="91">
        <f>IFERROR(VLOOKUP($B133,'[1]ACT DEN8.2'!$AB$3:$AM$135,10,FALSE),0)</f>
        <v>0</v>
      </c>
      <c r="AV133" s="91">
        <f>IFERROR(VLOOKUP($B133,'[1]ACT DEN8.2'!$AB$3:$AM$135,11,FALSE),0)</f>
        <v>0</v>
      </c>
      <c r="AW133" s="84"/>
      <c r="AX133" s="84"/>
      <c r="AY133" s="5">
        <f t="shared" si="88"/>
        <v>1</v>
      </c>
    </row>
    <row r="134" spans="1:51" ht="15" thickBot="1" x14ac:dyDescent="0.25">
      <c r="A134" s="87" t="s">
        <v>160</v>
      </c>
      <c r="B134" s="165" t="s">
        <v>158</v>
      </c>
      <c r="C134" s="56"/>
      <c r="D134" s="56"/>
      <c r="E134" s="91">
        <f>IFERROR(VLOOKUP($B134,'[1]NUM8.2'!$H$3:$S$175,2,FALSE),0)</f>
        <v>2</v>
      </c>
      <c r="F134" s="91">
        <f>IFERROR(VLOOKUP($B134,'[1]NUM8.2'!$H$3:$S$175,3,FALSE),0)</f>
        <v>1</v>
      </c>
      <c r="G134" s="91">
        <f>IFERROR(VLOOKUP($B134,'[1]NUM8.2'!$H$3:$S$175,4,FALSE),0)</f>
        <v>1</v>
      </c>
      <c r="H134" s="91">
        <f>IFERROR(VLOOKUP($B134,'[1]NUM8.2'!$H$3:$S$175,5,FALSE),0)</f>
        <v>2</v>
      </c>
      <c r="I134" s="91">
        <f>IFERROR(VLOOKUP($B134,'[1]NUM8.2'!$H$3:$S$175,6,FALSE),0)</f>
        <v>0</v>
      </c>
      <c r="J134" s="91">
        <f>IFERROR(VLOOKUP($B134,'[1]NUM8.2'!$H$3:$S$175,7,FALSE),0)</f>
        <v>0</v>
      </c>
      <c r="K134" s="91">
        <f>IFERROR(VLOOKUP($B134,'[1]NUM8.2'!$H$3:$S$175,8,FALSE),0)</f>
        <v>0</v>
      </c>
      <c r="L134" s="91">
        <f>IFERROR(VLOOKUP($B134,'[1]NUM8.2'!$H$3:$S$175,9,FALSE),0)</f>
        <v>0</v>
      </c>
      <c r="M134" s="91">
        <f>IFERROR(VLOOKUP($B134,'[1]NUM8.2'!$H$3:$S$175,10,FALSE),0)</f>
        <v>0</v>
      </c>
      <c r="N134" s="91">
        <f>IFERROR(VLOOKUP($B134,'[1]NUM8.2'!$H$3:$S$175,11,FALSE),0)</f>
        <v>0</v>
      </c>
      <c r="O134" s="86"/>
      <c r="P134" s="86"/>
      <c r="Q134" s="5">
        <f t="shared" si="147"/>
        <v>6</v>
      </c>
      <c r="S134" s="13">
        <f>IFERROR(VLOOKUP($B134,'[2]DEN8.2'!$H$3:$J$159,2,FALSE),0)</f>
        <v>17</v>
      </c>
      <c r="T134" s="43">
        <f t="shared" si="148"/>
        <v>18</v>
      </c>
      <c r="U134" s="5">
        <f>IFERROR(VLOOKUP($B134,'[1]DEN8.2'!$H$3:$J$175,2,FALSE),0)</f>
        <v>16</v>
      </c>
      <c r="V134" s="54">
        <f t="shared" si="149"/>
        <v>16</v>
      </c>
      <c r="W134" s="54">
        <f t="shared" si="150"/>
        <v>16</v>
      </c>
      <c r="X134" s="117"/>
      <c r="Y134" s="4"/>
      <c r="Z134" s="91">
        <f>IFERROR(VLOOKUP($B134,'[1]ACT DEN8.2'!$H$3:$S$162,2,FALSE),0)</f>
        <v>0</v>
      </c>
      <c r="AA134" s="91">
        <f>IFERROR(VLOOKUP($B134,'[1]ACT DEN8.2'!$H$3:$S$162,3,FALSE),0)</f>
        <v>0</v>
      </c>
      <c r="AB134" s="91">
        <f>IFERROR(VLOOKUP($B134,'[1]ACT DEN8.2'!$H$3:$S$162,4,FALSE),0)</f>
        <v>0</v>
      </c>
      <c r="AC134" s="91">
        <f>IFERROR(VLOOKUP($B134,'[1]ACT DEN8.2'!$H$3:$S$162,5,FALSE),0)</f>
        <v>1</v>
      </c>
      <c r="AD134" s="91">
        <f>IFERROR(VLOOKUP($B134,'[1]ACT DEN8.2'!$H$3:$S$162,6,FALSE),0)</f>
        <v>0</v>
      </c>
      <c r="AE134" s="91">
        <f>IFERROR(VLOOKUP($B134,'[1]ACT DEN8.2'!$H$3:$S$162,7,FALSE),0)</f>
        <v>0</v>
      </c>
      <c r="AF134" s="91">
        <f>IFERROR(VLOOKUP($B134,'[1]ACT DEN8.2'!$H$3:$S$162,8,FALSE),0)</f>
        <v>0</v>
      </c>
      <c r="AG134" s="91">
        <f>IFERROR(VLOOKUP($B134,'[1]ACT DEN8.2'!$H$3:$S$162,9,FALSE),0)</f>
        <v>0</v>
      </c>
      <c r="AH134" s="91">
        <f>IFERROR(VLOOKUP($B134,'[1]ACT DEN8.2'!$H$3:$S$162,10,FALSE),0)</f>
        <v>0</v>
      </c>
      <c r="AI134" s="91">
        <f>IFERROR(VLOOKUP($B134,'[1]ACT DEN8.2'!$H$3:$S$162,11,FALSE),0)</f>
        <v>0</v>
      </c>
      <c r="AJ134" s="84"/>
      <c r="AK134" s="58"/>
      <c r="AL134" s="5">
        <f t="shared" si="87"/>
        <v>1</v>
      </c>
      <c r="AM134" s="91">
        <f>IFERROR(VLOOKUP($B134,'[1]ACT DEN8.2'!$AB$3:$AM$135,2,FALSE),0)</f>
        <v>0</v>
      </c>
      <c r="AN134" s="91">
        <f>IFERROR(VLOOKUP($B134,'[1]ACT DEN8.2'!$AB$3:$AM$135,3,FALSE),0)</f>
        <v>0</v>
      </c>
      <c r="AO134" s="91">
        <f>IFERROR(VLOOKUP($B134,'[1]ACT DEN8.2'!$AB$3:$AM$135,4,FALSE),0)</f>
        <v>0</v>
      </c>
      <c r="AP134" s="91">
        <f>IFERROR(VLOOKUP($B134,'[1]ACT DEN8.2'!$AB$3:$AM$135,5,FALSE),0)</f>
        <v>0</v>
      </c>
      <c r="AQ134" s="91">
        <f>IFERROR(VLOOKUP($B134,'[1]ACT DEN8.2'!$AB$3:$AM$135,6,FALSE),0)</f>
        <v>0</v>
      </c>
      <c r="AR134" s="91">
        <f>IFERROR(VLOOKUP($B134,'[1]ACT DEN8.2'!$AB$3:$AM$135,7,FALSE),0)</f>
        <v>0</v>
      </c>
      <c r="AS134" s="91">
        <f>IFERROR(VLOOKUP($B134,'[1]ACT DEN8.2'!$AB$3:$AM$135,8,FALSE),0)</f>
        <v>0</v>
      </c>
      <c r="AT134" s="91">
        <f>IFERROR(VLOOKUP($B134,'[1]ACT DEN8.2'!$AB$3:$AM$135,9,FALSE),0)</f>
        <v>0</v>
      </c>
      <c r="AU134" s="91">
        <f>IFERROR(VLOOKUP($B134,'[1]ACT DEN8.2'!$AB$3:$AM$135,10,FALSE),0)</f>
        <v>0</v>
      </c>
      <c r="AV134" s="91">
        <f>IFERROR(VLOOKUP($B134,'[1]ACT DEN8.2'!$AB$3:$AM$135,11,FALSE),0)</f>
        <v>0</v>
      </c>
      <c r="AW134" s="84"/>
      <c r="AX134" s="84"/>
      <c r="AY134" s="5">
        <f t="shared" si="88"/>
        <v>0</v>
      </c>
    </row>
    <row r="135" spans="1:51" ht="15" thickBot="1" x14ac:dyDescent="0.25">
      <c r="A135" s="87" t="s">
        <v>160</v>
      </c>
      <c r="B135" s="165" t="s">
        <v>159</v>
      </c>
      <c r="C135" s="56"/>
      <c r="D135" s="56"/>
      <c r="E135" s="91">
        <f>IFERROR(VLOOKUP($B135,'[1]NUM8.2'!$H$3:$S$175,2,FALSE),0)</f>
        <v>0</v>
      </c>
      <c r="F135" s="91">
        <f>IFERROR(VLOOKUP($B135,'[1]NUM8.2'!$H$3:$S$175,3,FALSE),0)</f>
        <v>0</v>
      </c>
      <c r="G135" s="91">
        <f>IFERROR(VLOOKUP($B135,'[1]NUM8.2'!$H$3:$S$175,4,FALSE),0)</f>
        <v>0</v>
      </c>
      <c r="H135" s="91">
        <f>IFERROR(VLOOKUP($B135,'[1]NUM8.2'!$H$3:$S$175,5,FALSE),0)</f>
        <v>0</v>
      </c>
      <c r="I135" s="91">
        <f>IFERROR(VLOOKUP($B135,'[1]NUM8.2'!$H$3:$S$175,6,FALSE),0)</f>
        <v>0</v>
      </c>
      <c r="J135" s="91">
        <f>IFERROR(VLOOKUP($B135,'[1]NUM8.2'!$H$3:$S$175,7,FALSE),0)</f>
        <v>0</v>
      </c>
      <c r="K135" s="91">
        <f>IFERROR(VLOOKUP($B135,'[1]NUM8.2'!$H$3:$S$175,8,FALSE),0)</f>
        <v>2</v>
      </c>
      <c r="L135" s="91">
        <f>IFERROR(VLOOKUP($B135,'[1]NUM8.2'!$H$3:$S$175,9,FALSE),0)</f>
        <v>0</v>
      </c>
      <c r="M135" s="91">
        <f>IFERROR(VLOOKUP($B135,'[1]NUM8.2'!$H$3:$S$175,10,FALSE),0)</f>
        <v>8</v>
      </c>
      <c r="N135" s="91">
        <f>IFERROR(VLOOKUP($B135,'[1]NUM8.2'!$H$3:$S$175,11,FALSE),0)</f>
        <v>2</v>
      </c>
      <c r="O135" s="86"/>
      <c r="P135" s="86"/>
      <c r="Q135" s="5">
        <f t="shared" si="147"/>
        <v>12</v>
      </c>
      <c r="S135" s="13">
        <f>IFERROR(VLOOKUP($B135,'[2]DEN8.2'!$H$3:$J$159,2,FALSE),0)</f>
        <v>21</v>
      </c>
      <c r="T135" s="43">
        <f t="shared" si="148"/>
        <v>21</v>
      </c>
      <c r="U135" s="5">
        <f>IFERROR(VLOOKUP($B135,'[1]DEN8.2'!$H$3:$J$175,2,FALSE),0)</f>
        <v>19</v>
      </c>
      <c r="V135" s="54">
        <f t="shared" si="149"/>
        <v>20</v>
      </c>
      <c r="W135" s="54">
        <f t="shared" si="150"/>
        <v>23</v>
      </c>
      <c r="X135" s="117"/>
      <c r="Y135" s="4"/>
      <c r="Z135" s="91">
        <f>IFERROR(VLOOKUP($B135,'[1]ACT DEN8.2'!$H$3:$S$162,2,FALSE),0)</f>
        <v>0</v>
      </c>
      <c r="AA135" s="91">
        <f>IFERROR(VLOOKUP($B135,'[1]ACT DEN8.2'!$H$3:$S$162,3,FALSE),0)</f>
        <v>0</v>
      </c>
      <c r="AB135" s="91">
        <f>IFERROR(VLOOKUP($B135,'[1]ACT DEN8.2'!$H$3:$S$162,4,FALSE),0)</f>
        <v>0</v>
      </c>
      <c r="AC135" s="91">
        <f>IFERROR(VLOOKUP($B135,'[1]ACT DEN8.2'!$H$3:$S$162,5,FALSE),0)</f>
        <v>0</v>
      </c>
      <c r="AD135" s="91">
        <f>IFERROR(VLOOKUP($B135,'[1]ACT DEN8.2'!$H$3:$S$162,6,FALSE),0)</f>
        <v>0</v>
      </c>
      <c r="AE135" s="91">
        <f>IFERROR(VLOOKUP($B135,'[1]ACT DEN8.2'!$H$3:$S$162,7,FALSE),0)</f>
        <v>0</v>
      </c>
      <c r="AF135" s="91">
        <f>IFERROR(VLOOKUP($B135,'[1]ACT DEN8.2'!$H$3:$S$162,8,FALSE),0)</f>
        <v>1</v>
      </c>
      <c r="AG135" s="91">
        <f>IFERROR(VLOOKUP($B135,'[1]ACT DEN8.2'!$H$3:$S$162,9,FALSE),0)</f>
        <v>1</v>
      </c>
      <c r="AH135" s="91">
        <f>IFERROR(VLOOKUP($B135,'[1]ACT DEN8.2'!$H$3:$S$162,10,FALSE),0)</f>
        <v>0</v>
      </c>
      <c r="AI135" s="91">
        <f>IFERROR(VLOOKUP($B135,'[1]ACT DEN8.2'!$H$3:$S$162,11,FALSE),0)</f>
        <v>2</v>
      </c>
      <c r="AJ135" s="84"/>
      <c r="AK135" s="58"/>
      <c r="AL135" s="5">
        <f t="shared" si="87"/>
        <v>4</v>
      </c>
      <c r="AM135" s="91">
        <f>IFERROR(VLOOKUP($B135,'[1]ACT DEN8.2'!$AB$3:$AM$135,2,FALSE),0)</f>
        <v>0</v>
      </c>
      <c r="AN135" s="91">
        <f>IFERROR(VLOOKUP($B135,'[1]ACT DEN8.2'!$AB$3:$AM$135,3,FALSE),0)</f>
        <v>0</v>
      </c>
      <c r="AO135" s="91">
        <f>IFERROR(VLOOKUP($B135,'[1]ACT DEN8.2'!$AB$3:$AM$135,4,FALSE),0)</f>
        <v>0</v>
      </c>
      <c r="AP135" s="91">
        <f>IFERROR(VLOOKUP($B135,'[1]ACT DEN8.2'!$AB$3:$AM$135,5,FALSE),0)</f>
        <v>0</v>
      </c>
      <c r="AQ135" s="91">
        <f>IFERROR(VLOOKUP($B135,'[1]ACT DEN8.2'!$AB$3:$AM$135,6,FALSE),0)</f>
        <v>0</v>
      </c>
      <c r="AR135" s="91">
        <f>IFERROR(VLOOKUP($B135,'[1]ACT DEN8.2'!$AB$3:$AM$135,7,FALSE),0)</f>
        <v>1</v>
      </c>
      <c r="AS135" s="91">
        <f>IFERROR(VLOOKUP($B135,'[1]ACT DEN8.2'!$AB$3:$AM$135,8,FALSE),0)</f>
        <v>0</v>
      </c>
      <c r="AT135" s="91">
        <f>IFERROR(VLOOKUP($B135,'[1]ACT DEN8.2'!$AB$3:$AM$135,9,FALSE),0)</f>
        <v>0</v>
      </c>
      <c r="AU135" s="91">
        <f>IFERROR(VLOOKUP($B135,'[1]ACT DEN8.2'!$AB$3:$AM$135,10,FALSE),0)</f>
        <v>0</v>
      </c>
      <c r="AV135" s="91">
        <f>IFERROR(VLOOKUP($B135,'[1]ACT DEN8.2'!$AB$3:$AM$135,11,FALSE),0)</f>
        <v>0</v>
      </c>
      <c r="AW135" s="84"/>
      <c r="AX135" s="84"/>
      <c r="AY135" s="5">
        <f t="shared" si="88"/>
        <v>1</v>
      </c>
    </row>
    <row r="136" spans="1:51" s="58" customFormat="1" ht="15" thickBot="1" x14ac:dyDescent="0.25">
      <c r="A136" s="333" t="s">
        <v>182</v>
      </c>
      <c r="B136" s="334"/>
      <c r="C136" s="250">
        <f>+D136/Metas!M91</f>
        <v>0.79549767109150182</v>
      </c>
      <c r="D136" s="15">
        <f>+Q136/R136</f>
        <v>0.17835671342685372</v>
      </c>
      <c r="E136" s="10">
        <f t="shared" ref="E136:P136" si="151">SUM(E123:E135)</f>
        <v>15</v>
      </c>
      <c r="F136" s="10">
        <f t="shared" si="151"/>
        <v>52</v>
      </c>
      <c r="G136" s="10">
        <f t="shared" si="151"/>
        <v>34</v>
      </c>
      <c r="H136" s="10">
        <f t="shared" si="151"/>
        <v>23</v>
      </c>
      <c r="I136" s="10">
        <f t="shared" ref="I136:J136" si="152">SUM(I123:I135)</f>
        <v>19</v>
      </c>
      <c r="J136" s="10">
        <f t="shared" si="152"/>
        <v>64</v>
      </c>
      <c r="K136" s="10">
        <f t="shared" ref="K136:L136" si="153">SUM(K123:K135)</f>
        <v>71</v>
      </c>
      <c r="L136" s="10">
        <f t="shared" si="153"/>
        <v>49</v>
      </c>
      <c r="M136" s="10">
        <f t="shared" ref="M136:N136" si="154">SUM(M123:M135)</f>
        <v>70</v>
      </c>
      <c r="N136" s="10">
        <f t="shared" si="154"/>
        <v>48</v>
      </c>
      <c r="O136" s="10">
        <f t="shared" si="151"/>
        <v>0</v>
      </c>
      <c r="P136" s="118">
        <f t="shared" si="151"/>
        <v>0</v>
      </c>
      <c r="Q136" s="10">
        <f>SUM(Q123:Q135)</f>
        <v>445</v>
      </c>
      <c r="R136" s="11">
        <f>+Y136-W136</f>
        <v>2495</v>
      </c>
      <c r="S136" s="10">
        <f t="shared" ref="S136:X136" si="155">SUM(S123:S135)</f>
        <v>1223</v>
      </c>
      <c r="T136" s="10">
        <f t="shared" si="155"/>
        <v>1277</v>
      </c>
      <c r="U136" s="10">
        <f t="shared" si="155"/>
        <v>1320</v>
      </c>
      <c r="V136" s="9">
        <f t="shared" si="155"/>
        <v>1326</v>
      </c>
      <c r="W136" s="9">
        <f t="shared" si="155"/>
        <v>1347</v>
      </c>
      <c r="X136" s="40">
        <f t="shared" si="155"/>
        <v>0</v>
      </c>
      <c r="Y136" s="12">
        <v>3842</v>
      </c>
      <c r="Z136" s="9">
        <f>SUM(Z123:Z135)</f>
        <v>20</v>
      </c>
      <c r="AA136" s="9">
        <f t="shared" ref="AA136:AK136" si="156">SUM(AA123:AA135)</f>
        <v>14</v>
      </c>
      <c r="AB136" s="9">
        <f t="shared" si="156"/>
        <v>19</v>
      </c>
      <c r="AC136" s="9">
        <f t="shared" si="156"/>
        <v>7</v>
      </c>
      <c r="AD136" s="9">
        <f t="shared" ref="AD136" si="157">SUM(AD123:AD135)</f>
        <v>10</v>
      </c>
      <c r="AE136" s="9">
        <f t="shared" si="156"/>
        <v>9</v>
      </c>
      <c r="AF136" s="9">
        <f t="shared" si="156"/>
        <v>11</v>
      </c>
      <c r="AG136" s="9">
        <f t="shared" ref="AG136:AH136" si="158">SUM(AG123:AG135)</f>
        <v>13</v>
      </c>
      <c r="AH136" s="9">
        <f t="shared" si="158"/>
        <v>7</v>
      </c>
      <c r="AI136" s="9">
        <f t="shared" ref="AI136" si="159">SUM(AI123:AI135)</f>
        <v>6</v>
      </c>
      <c r="AJ136" s="9">
        <f t="shared" si="156"/>
        <v>0</v>
      </c>
      <c r="AK136" s="9">
        <f t="shared" si="156"/>
        <v>0</v>
      </c>
      <c r="AL136" s="9">
        <f t="shared" si="87"/>
        <v>116</v>
      </c>
      <c r="AM136" s="9">
        <f t="shared" ref="AM136:AX136" si="160">SUM(AM123:AM135)</f>
        <v>1</v>
      </c>
      <c r="AN136" s="9">
        <f t="shared" si="160"/>
        <v>3</v>
      </c>
      <c r="AO136" s="9">
        <f t="shared" si="160"/>
        <v>2</v>
      </c>
      <c r="AP136" s="9">
        <f t="shared" si="160"/>
        <v>0</v>
      </c>
      <c r="AQ136" s="9">
        <f t="shared" ref="AQ136" si="161">SUM(AQ123:AQ135)</f>
        <v>3</v>
      </c>
      <c r="AR136" s="9">
        <f t="shared" si="160"/>
        <v>4</v>
      </c>
      <c r="AS136" s="9">
        <f t="shared" si="160"/>
        <v>5</v>
      </c>
      <c r="AT136" s="9">
        <f t="shared" ref="AT136:AU136" si="162">SUM(AT123:AT135)</f>
        <v>1</v>
      </c>
      <c r="AU136" s="9">
        <f t="shared" si="162"/>
        <v>2</v>
      </c>
      <c r="AV136" s="9">
        <f t="shared" ref="AV136" si="163">SUM(AV123:AV135)</f>
        <v>2</v>
      </c>
      <c r="AW136" s="9">
        <f t="shared" si="160"/>
        <v>0</v>
      </c>
      <c r="AX136" s="9">
        <f t="shared" si="160"/>
        <v>0</v>
      </c>
      <c r="AY136" s="9">
        <f t="shared" si="88"/>
        <v>23</v>
      </c>
    </row>
    <row r="137" spans="1:51" ht="15" thickBot="1" x14ac:dyDescent="0.25">
      <c r="A137" s="87" t="s">
        <v>165</v>
      </c>
      <c r="B137" s="165" t="s">
        <v>161</v>
      </c>
      <c r="C137" s="56"/>
      <c r="D137" s="56"/>
      <c r="E137" s="91">
        <f>IFERROR(VLOOKUP($B137,'[1]NUM8.2'!$H$3:$S$175,2,FALSE),0)</f>
        <v>0</v>
      </c>
      <c r="F137" s="91">
        <f>IFERROR(VLOOKUP($B137,'[1]NUM8.2'!$H$3:$S$175,3,FALSE),0)</f>
        <v>25</v>
      </c>
      <c r="G137" s="91">
        <f>IFERROR(VLOOKUP($B137,'[1]NUM8.2'!$H$3:$S$175,4,FALSE),0)</f>
        <v>1</v>
      </c>
      <c r="H137" s="91">
        <f>IFERROR(VLOOKUP($B137,'[1]NUM8.2'!$H$3:$S$175,5,FALSE),0)</f>
        <v>42</v>
      </c>
      <c r="I137" s="91">
        <f>IFERROR(VLOOKUP($B137,'[1]NUM8.2'!$H$3:$S$175,6,FALSE),0)</f>
        <v>14</v>
      </c>
      <c r="J137" s="91">
        <f>IFERROR(VLOOKUP($B137,'[1]NUM8.2'!$H$3:$S$175,7,FALSE),0)</f>
        <v>8</v>
      </c>
      <c r="K137" s="91">
        <f>IFERROR(VLOOKUP($B137,'[1]NUM8.2'!$H$3:$S$175,8,FALSE),0)</f>
        <v>9</v>
      </c>
      <c r="L137" s="91">
        <f>IFERROR(VLOOKUP($B137,'[1]NUM8.2'!$H$3:$S$175,9,FALSE),0)</f>
        <v>9</v>
      </c>
      <c r="M137" s="91">
        <f>IFERROR(VLOOKUP($B137,'[1]NUM8.2'!$H$3:$S$175,10,FALSE),0)</f>
        <v>12</v>
      </c>
      <c r="N137" s="91">
        <f>IFERROR(VLOOKUP($B137,'[1]NUM8.2'!$H$3:$S$175,11,FALSE),0)</f>
        <v>19</v>
      </c>
      <c r="O137" s="86"/>
      <c r="P137" s="86"/>
      <c r="Q137" s="5">
        <f t="shared" ref="Q137:Q148" si="164">SUM(E137:P137)</f>
        <v>139</v>
      </c>
      <c r="S137" s="13">
        <f>IFERROR(VLOOKUP($B137,'[2]DEN8.2'!$H$3:$J$159,2,FALSE),0)</f>
        <v>589</v>
      </c>
      <c r="T137" s="43">
        <f t="shared" ref="T137:T140" si="165">+S137+(Z137+AA137+AB137+AC137)-(AM137+AN137+AO137+AP137)</f>
        <v>634</v>
      </c>
      <c r="U137" s="5">
        <f>IFERROR(VLOOKUP($B137,'[1]DEN8.2'!$H$3:$J$175,2,FALSE),0)</f>
        <v>594</v>
      </c>
      <c r="V137" s="54">
        <f>+U137+(AF137)-(AS137)</f>
        <v>600</v>
      </c>
      <c r="W137" s="54">
        <f t="shared" ref="W137:W140" si="166">+U137+(AF137+AG137+AH137+AI137)-(AS137+AT137+AU137+AV137)</f>
        <v>614</v>
      </c>
      <c r="X137" s="117"/>
      <c r="Y137" s="4"/>
      <c r="Z137" s="91">
        <f>IFERROR(VLOOKUP($B137,'[1]ACT DEN8.2'!$H$3:$S$162,2,FALSE),0)</f>
        <v>12</v>
      </c>
      <c r="AA137" s="91">
        <f>IFERROR(VLOOKUP($B137,'[1]ACT DEN8.2'!$H$3:$S$162,3,FALSE),0)</f>
        <v>6</v>
      </c>
      <c r="AB137" s="91">
        <f>IFERROR(VLOOKUP($B137,'[1]ACT DEN8.2'!$H$3:$S$162,4,FALSE),0)</f>
        <v>13</v>
      </c>
      <c r="AC137" s="91">
        <f>IFERROR(VLOOKUP($B137,'[1]ACT DEN8.2'!$H$3:$S$162,5,FALSE),0)</f>
        <v>16</v>
      </c>
      <c r="AD137" s="91">
        <f>IFERROR(VLOOKUP($B137,'[1]ACT DEN8.2'!$H$3:$S$162,6,FALSE),0)</f>
        <v>7</v>
      </c>
      <c r="AE137" s="91">
        <f>IFERROR(VLOOKUP($B137,'[1]ACT DEN8.2'!$H$3:$S$162,7,FALSE),0)</f>
        <v>13</v>
      </c>
      <c r="AF137" s="91">
        <f>IFERROR(VLOOKUP($B137,'[1]ACT DEN8.2'!$H$3:$S$162,8,FALSE),0)</f>
        <v>6</v>
      </c>
      <c r="AG137" s="91">
        <f>IFERROR(VLOOKUP($B137,'[1]ACT DEN8.2'!$H$3:$S$162,9,FALSE),0)</f>
        <v>7</v>
      </c>
      <c r="AH137" s="91">
        <f>IFERROR(VLOOKUP($B137,'[1]ACT DEN8.2'!$H$3:$S$162,10,FALSE),0)</f>
        <v>9</v>
      </c>
      <c r="AI137" s="91">
        <f>IFERROR(VLOOKUP($B137,'[1]ACT DEN8.2'!$H$3:$S$162,11,FALSE),0)</f>
        <v>9</v>
      </c>
      <c r="AJ137" s="89"/>
      <c r="AK137" s="63"/>
      <c r="AL137" s="5">
        <f t="shared" si="87"/>
        <v>98</v>
      </c>
      <c r="AM137" s="91">
        <f>IFERROR(VLOOKUP($B137,'[1]ACT DEN8.2'!$AB$3:$AM$135,2,FALSE),0)</f>
        <v>2</v>
      </c>
      <c r="AN137" s="91">
        <f>IFERROR(VLOOKUP($B137,'[1]ACT DEN8.2'!$AB$3:$AM$135,3,FALSE),0)</f>
        <v>0</v>
      </c>
      <c r="AO137" s="91">
        <f>IFERROR(VLOOKUP($B137,'[1]ACT DEN8.2'!$AB$3:$AM$135,4,FALSE),0)</f>
        <v>0</v>
      </c>
      <c r="AP137" s="91">
        <f>IFERROR(VLOOKUP($B137,'[1]ACT DEN8.2'!$AB$3:$AM$135,5,FALSE),0)</f>
        <v>0</v>
      </c>
      <c r="AQ137" s="91">
        <f>IFERROR(VLOOKUP($B137,'[1]ACT DEN8.2'!$AB$3:$AM$135,6,FALSE),0)</f>
        <v>0</v>
      </c>
      <c r="AR137" s="91">
        <f>IFERROR(VLOOKUP($B137,'[1]ACT DEN8.2'!$AB$3:$AM$135,7,FALSE),0)</f>
        <v>1</v>
      </c>
      <c r="AS137" s="91">
        <f>IFERROR(VLOOKUP($B137,'[1]ACT DEN8.2'!$AB$3:$AM$135,8,FALSE),0)</f>
        <v>0</v>
      </c>
      <c r="AT137" s="91">
        <f>IFERROR(VLOOKUP($B137,'[1]ACT DEN8.2'!$AB$3:$AM$135,9,FALSE),0)</f>
        <v>11</v>
      </c>
      <c r="AU137" s="91">
        <f>IFERROR(VLOOKUP($B137,'[1]ACT DEN8.2'!$AB$3:$AM$135,10,FALSE),0)</f>
        <v>0</v>
      </c>
      <c r="AV137" s="91">
        <f>IFERROR(VLOOKUP($B137,'[1]ACT DEN8.2'!$AB$3:$AM$135,11,FALSE),0)</f>
        <v>0</v>
      </c>
      <c r="AW137" s="90"/>
      <c r="AX137" s="90"/>
      <c r="AY137" s="5">
        <f t="shared" si="88"/>
        <v>14</v>
      </c>
    </row>
    <row r="138" spans="1:51" ht="15" thickBot="1" x14ac:dyDescent="0.25">
      <c r="A138" s="87" t="s">
        <v>165</v>
      </c>
      <c r="B138" s="165" t="s">
        <v>162</v>
      </c>
      <c r="C138" s="56"/>
      <c r="D138" s="56"/>
      <c r="E138" s="91">
        <f>IFERROR(VLOOKUP($B138,'[1]NUM8.2'!$H$3:$S$175,2,FALSE),0)</f>
        <v>0</v>
      </c>
      <c r="F138" s="91">
        <f>IFERROR(VLOOKUP($B138,'[1]NUM8.2'!$H$3:$S$175,3,FALSE),0)</f>
        <v>0</v>
      </c>
      <c r="G138" s="91">
        <f>IFERROR(VLOOKUP($B138,'[1]NUM8.2'!$H$3:$S$175,4,FALSE),0)</f>
        <v>0</v>
      </c>
      <c r="H138" s="91">
        <f>IFERROR(VLOOKUP($B138,'[1]NUM8.2'!$H$3:$S$175,5,FALSE),0)</f>
        <v>0</v>
      </c>
      <c r="I138" s="91">
        <f>IFERROR(VLOOKUP($B138,'[1]NUM8.2'!$H$3:$S$175,6,FALSE),0)</f>
        <v>0</v>
      </c>
      <c r="J138" s="91">
        <f>IFERROR(VLOOKUP($B138,'[1]NUM8.2'!$H$3:$S$175,7,FALSE),0)</f>
        <v>0</v>
      </c>
      <c r="K138" s="91">
        <f>IFERROR(VLOOKUP($B138,'[1]NUM8.2'!$H$3:$S$175,8,FALSE),0)</f>
        <v>3</v>
      </c>
      <c r="L138" s="91">
        <f>IFERROR(VLOOKUP($B138,'[1]NUM8.2'!$H$3:$S$175,9,FALSE),0)</f>
        <v>0</v>
      </c>
      <c r="M138" s="91">
        <f>IFERROR(VLOOKUP($B138,'[1]NUM8.2'!$H$3:$S$175,10,FALSE),0)</f>
        <v>0</v>
      </c>
      <c r="N138" s="91">
        <f>IFERROR(VLOOKUP($B138,'[1]NUM8.2'!$H$3:$S$175,11,FALSE),0)</f>
        <v>0</v>
      </c>
      <c r="O138" s="86"/>
      <c r="P138" s="86"/>
      <c r="Q138" s="5">
        <f t="shared" si="164"/>
        <v>3</v>
      </c>
      <c r="S138" s="45">
        <f>IFERROR(VLOOKUP($B138,'[2]DEN8.2'!$H$3:$J$159,2,FALSE),0)</f>
        <v>91</v>
      </c>
      <c r="T138" s="43">
        <f t="shared" si="165"/>
        <v>91</v>
      </c>
      <c r="U138" s="5">
        <f>IFERROR(VLOOKUP($B138,'[1]DEN8.2'!$H$3:$J$175,2,FALSE),0)</f>
        <v>79</v>
      </c>
      <c r="V138" s="54">
        <f>+U138+(AF138)-(AS138)</f>
        <v>79</v>
      </c>
      <c r="W138" s="54">
        <f t="shared" si="166"/>
        <v>87</v>
      </c>
      <c r="X138" s="117"/>
      <c r="Y138" s="4"/>
      <c r="Z138" s="91">
        <f>IFERROR(VLOOKUP($B138,'[1]ACT DEN8.2'!$H$3:$S$162,2,FALSE),0)</f>
        <v>0</v>
      </c>
      <c r="AA138" s="91">
        <f>IFERROR(VLOOKUP($B138,'[1]ACT DEN8.2'!$H$3:$S$162,3,FALSE),0)</f>
        <v>0</v>
      </c>
      <c r="AB138" s="91">
        <f>IFERROR(VLOOKUP($B138,'[1]ACT DEN8.2'!$H$3:$S$162,4,FALSE),0)</f>
        <v>2</v>
      </c>
      <c r="AC138" s="91">
        <f>IFERROR(VLOOKUP($B138,'[1]ACT DEN8.2'!$H$3:$S$162,5,FALSE),0)</f>
        <v>0</v>
      </c>
      <c r="AD138" s="91">
        <f>IFERROR(VLOOKUP($B138,'[1]ACT DEN8.2'!$H$3:$S$162,6,FALSE),0)</f>
        <v>1</v>
      </c>
      <c r="AE138" s="91">
        <f>IFERROR(VLOOKUP($B138,'[1]ACT DEN8.2'!$H$3:$S$162,7,FALSE),0)</f>
        <v>0</v>
      </c>
      <c r="AF138" s="91">
        <f>IFERROR(VLOOKUP($B138,'[1]ACT DEN8.2'!$H$3:$S$162,8,FALSE),0)</f>
        <v>0</v>
      </c>
      <c r="AG138" s="91">
        <f>IFERROR(VLOOKUP($B138,'[1]ACT DEN8.2'!$H$3:$S$162,9,FALSE),0)</f>
        <v>7</v>
      </c>
      <c r="AH138" s="91">
        <f>IFERROR(VLOOKUP($B138,'[1]ACT DEN8.2'!$H$3:$S$162,10,FALSE),0)</f>
        <v>0</v>
      </c>
      <c r="AI138" s="91">
        <f>IFERROR(VLOOKUP($B138,'[1]ACT DEN8.2'!$H$3:$S$162,11,FALSE),0)</f>
        <v>1</v>
      </c>
      <c r="AJ138" s="86"/>
      <c r="AL138" s="5">
        <f t="shared" si="87"/>
        <v>11</v>
      </c>
      <c r="AM138" s="91">
        <f>IFERROR(VLOOKUP($B138,'[1]ACT DEN8.2'!$AB$3:$AM$135,2,FALSE),0)</f>
        <v>0</v>
      </c>
      <c r="AN138" s="91">
        <f>IFERROR(VLOOKUP($B138,'[1]ACT DEN8.2'!$AB$3:$AM$135,3,FALSE),0)</f>
        <v>0</v>
      </c>
      <c r="AO138" s="91">
        <f>IFERROR(VLOOKUP($B138,'[1]ACT DEN8.2'!$AB$3:$AM$135,4,FALSE),0)</f>
        <v>1</v>
      </c>
      <c r="AP138" s="91">
        <f>IFERROR(VLOOKUP($B138,'[1]ACT DEN8.2'!$AB$3:$AM$135,5,FALSE),0)</f>
        <v>1</v>
      </c>
      <c r="AQ138" s="91">
        <f>IFERROR(VLOOKUP($B138,'[1]ACT DEN8.2'!$AB$3:$AM$135,6,FALSE),0)</f>
        <v>0</v>
      </c>
      <c r="AR138" s="91">
        <f>IFERROR(VLOOKUP($B138,'[1]ACT DEN8.2'!$AB$3:$AM$135,7,FALSE),0)</f>
        <v>0</v>
      </c>
      <c r="AS138" s="91">
        <f>IFERROR(VLOOKUP($B138,'[1]ACT DEN8.2'!$AB$3:$AM$135,8,FALSE),0)</f>
        <v>0</v>
      </c>
      <c r="AT138" s="91">
        <f>IFERROR(VLOOKUP($B138,'[1]ACT DEN8.2'!$AB$3:$AM$135,9,FALSE),0)</f>
        <v>0</v>
      </c>
      <c r="AU138" s="91">
        <f>IFERROR(VLOOKUP($B138,'[1]ACT DEN8.2'!$AB$3:$AM$135,10,FALSE),0)</f>
        <v>0</v>
      </c>
      <c r="AV138" s="91">
        <f>IFERROR(VLOOKUP($B138,'[1]ACT DEN8.2'!$AB$3:$AM$135,11,FALSE),0)</f>
        <v>0</v>
      </c>
      <c r="AW138" s="86"/>
      <c r="AX138" s="86"/>
      <c r="AY138" s="5">
        <f t="shared" si="88"/>
        <v>2</v>
      </c>
    </row>
    <row r="139" spans="1:51" ht="15" thickBot="1" x14ac:dyDescent="0.25">
      <c r="A139" s="87" t="s">
        <v>165</v>
      </c>
      <c r="B139" s="165" t="s">
        <v>163</v>
      </c>
      <c r="C139" s="56"/>
      <c r="D139" s="56"/>
      <c r="E139" s="91">
        <f>IFERROR(VLOOKUP($B139,'[1]NUM8.2'!$H$3:$S$175,2,FALSE),0)</f>
        <v>0</v>
      </c>
      <c r="F139" s="91">
        <f>IFERROR(VLOOKUP($B139,'[1]NUM8.2'!$H$3:$S$175,3,FALSE),0)</f>
        <v>0</v>
      </c>
      <c r="G139" s="91">
        <f>IFERROR(VLOOKUP($B139,'[1]NUM8.2'!$H$3:$S$175,4,FALSE),0)</f>
        <v>0</v>
      </c>
      <c r="H139" s="91">
        <f>IFERROR(VLOOKUP($B139,'[1]NUM8.2'!$H$3:$S$175,5,FALSE),0)</f>
        <v>0</v>
      </c>
      <c r="I139" s="91">
        <f>IFERROR(VLOOKUP($B139,'[1]NUM8.2'!$H$3:$S$175,6,FALSE),0)</f>
        <v>0</v>
      </c>
      <c r="J139" s="91">
        <f>IFERROR(VLOOKUP($B139,'[1]NUM8.2'!$H$3:$S$175,7,FALSE),0)</f>
        <v>0</v>
      </c>
      <c r="K139" s="91">
        <f>IFERROR(VLOOKUP($B139,'[1]NUM8.2'!$H$3:$S$175,8,FALSE),0)</f>
        <v>0</v>
      </c>
      <c r="L139" s="91">
        <f>IFERROR(VLOOKUP($B139,'[1]NUM8.2'!$H$3:$S$175,9,FALSE),0)</f>
        <v>0</v>
      </c>
      <c r="M139" s="91">
        <f>IFERROR(VLOOKUP($B139,'[1]NUM8.2'!$H$3:$S$175,10,FALSE),0)</f>
        <v>0</v>
      </c>
      <c r="N139" s="91">
        <f>IFERROR(VLOOKUP($B139,'[1]NUM8.2'!$H$3:$S$175,11,FALSE),0)</f>
        <v>0</v>
      </c>
      <c r="O139" s="86"/>
      <c r="P139" s="86"/>
      <c r="Q139" s="5">
        <f t="shared" si="164"/>
        <v>0</v>
      </c>
      <c r="S139" s="45">
        <f>IFERROR(VLOOKUP($B139,'[2]DEN8.2'!$H$3:$J$159,2,FALSE),0)</f>
        <v>12</v>
      </c>
      <c r="T139" s="43">
        <f t="shared" si="165"/>
        <v>12</v>
      </c>
      <c r="U139" s="5">
        <f>IFERROR(VLOOKUP($B139,'[1]DEN8.2'!$H$3:$J$175,2,FALSE),0)</f>
        <v>8</v>
      </c>
      <c r="V139" s="54">
        <f>+U139+(AF139)-(AS139)</f>
        <v>8</v>
      </c>
      <c r="W139" s="54">
        <f t="shared" si="166"/>
        <v>8</v>
      </c>
      <c r="X139" s="117"/>
      <c r="Y139" s="4"/>
      <c r="Z139" s="91">
        <f>IFERROR(VLOOKUP($B139,'[1]ACT DEN8.2'!$H$3:$S$162,2,FALSE),0)</f>
        <v>0</v>
      </c>
      <c r="AA139" s="91">
        <f>IFERROR(VLOOKUP($B139,'[1]ACT DEN8.2'!$H$3:$S$162,3,FALSE),0)</f>
        <v>0</v>
      </c>
      <c r="AB139" s="91">
        <f>IFERROR(VLOOKUP($B139,'[1]ACT DEN8.2'!$H$3:$S$162,4,FALSE),0)</f>
        <v>0</v>
      </c>
      <c r="AC139" s="91">
        <f>IFERROR(VLOOKUP($B139,'[1]ACT DEN8.2'!$H$3:$S$162,5,FALSE),0)</f>
        <v>0</v>
      </c>
      <c r="AD139" s="91">
        <f>IFERROR(VLOOKUP($B139,'[1]ACT DEN8.2'!$H$3:$S$162,6,FALSE),0)</f>
        <v>0</v>
      </c>
      <c r="AE139" s="91">
        <f>IFERROR(VLOOKUP($B139,'[1]ACT DEN8.2'!$H$3:$S$162,7,FALSE),0)</f>
        <v>0</v>
      </c>
      <c r="AF139" s="91">
        <f>IFERROR(VLOOKUP($B139,'[1]ACT DEN8.2'!$H$3:$S$162,8,FALSE),0)</f>
        <v>0</v>
      </c>
      <c r="AG139" s="91">
        <f>IFERROR(VLOOKUP($B139,'[1]ACT DEN8.2'!$H$3:$S$162,9,FALSE),0)</f>
        <v>0</v>
      </c>
      <c r="AH139" s="91">
        <f>IFERROR(VLOOKUP($B139,'[1]ACT DEN8.2'!$H$3:$S$162,10,FALSE),0)</f>
        <v>0</v>
      </c>
      <c r="AI139" s="91">
        <f>IFERROR(VLOOKUP($B139,'[1]ACT DEN8.2'!$H$3:$S$162,11,FALSE),0)</f>
        <v>0</v>
      </c>
      <c r="AJ139" s="86"/>
      <c r="AL139" s="5">
        <f t="shared" si="87"/>
        <v>0</v>
      </c>
      <c r="AM139" s="91">
        <f>IFERROR(VLOOKUP($B139,'[1]ACT DEN8.2'!$AB$3:$AM$135,2,FALSE),0)</f>
        <v>0</v>
      </c>
      <c r="AN139" s="91">
        <f>IFERROR(VLOOKUP($B139,'[1]ACT DEN8.2'!$AB$3:$AM$135,3,FALSE),0)</f>
        <v>0</v>
      </c>
      <c r="AO139" s="91">
        <f>IFERROR(VLOOKUP($B139,'[1]ACT DEN8.2'!$AB$3:$AM$135,4,FALSE),0)</f>
        <v>0</v>
      </c>
      <c r="AP139" s="91">
        <f>IFERROR(VLOOKUP($B139,'[1]ACT DEN8.2'!$AB$3:$AM$135,5,FALSE),0)</f>
        <v>0</v>
      </c>
      <c r="AQ139" s="91">
        <f>IFERROR(VLOOKUP($B139,'[1]ACT DEN8.2'!$AB$3:$AM$135,6,FALSE),0)</f>
        <v>0</v>
      </c>
      <c r="AR139" s="91">
        <f>IFERROR(VLOOKUP($B139,'[1]ACT DEN8.2'!$AB$3:$AM$135,7,FALSE),0)</f>
        <v>0</v>
      </c>
      <c r="AS139" s="91">
        <f>IFERROR(VLOOKUP($B139,'[1]ACT DEN8.2'!$AB$3:$AM$135,8,FALSE),0)</f>
        <v>0</v>
      </c>
      <c r="AT139" s="91">
        <f>IFERROR(VLOOKUP($B139,'[1]ACT DEN8.2'!$AB$3:$AM$135,9,FALSE),0)</f>
        <v>0</v>
      </c>
      <c r="AU139" s="91">
        <f>IFERROR(VLOOKUP($B139,'[1]ACT DEN8.2'!$AB$3:$AM$135,10,FALSE),0)</f>
        <v>0</v>
      </c>
      <c r="AV139" s="91">
        <f>IFERROR(VLOOKUP($B139,'[1]ACT DEN8.2'!$AB$3:$AM$135,11,FALSE),0)</f>
        <v>0</v>
      </c>
      <c r="AW139" s="86"/>
      <c r="AX139" s="86"/>
      <c r="AY139" s="5">
        <f t="shared" si="88"/>
        <v>0</v>
      </c>
    </row>
    <row r="140" spans="1:51" ht="15" thickBot="1" x14ac:dyDescent="0.25">
      <c r="A140" s="87" t="s">
        <v>165</v>
      </c>
      <c r="B140" s="165" t="s">
        <v>164</v>
      </c>
      <c r="C140" s="56"/>
      <c r="D140" s="56"/>
      <c r="E140" s="91">
        <f>IFERROR(VLOOKUP($B140,'[1]NUM8.2'!$H$3:$S$175,2,FALSE),0)</f>
        <v>0</v>
      </c>
      <c r="F140" s="91">
        <f>IFERROR(VLOOKUP($B140,'[1]NUM8.2'!$H$3:$S$175,3,FALSE),0)</f>
        <v>0</v>
      </c>
      <c r="G140" s="91">
        <f>IFERROR(VLOOKUP($B140,'[1]NUM8.2'!$H$3:$S$175,4,FALSE),0)</f>
        <v>0</v>
      </c>
      <c r="H140" s="91">
        <f>IFERROR(VLOOKUP($B140,'[1]NUM8.2'!$H$3:$S$175,5,FALSE),0)</f>
        <v>0</v>
      </c>
      <c r="I140" s="91">
        <f>IFERROR(VLOOKUP($B140,'[1]NUM8.2'!$H$3:$S$175,6,FALSE),0)</f>
        <v>0</v>
      </c>
      <c r="J140" s="91">
        <f>IFERROR(VLOOKUP($B140,'[1]NUM8.2'!$H$3:$S$175,7,FALSE),0)</f>
        <v>0</v>
      </c>
      <c r="K140" s="91">
        <f>IFERROR(VLOOKUP($B140,'[1]NUM8.2'!$H$3:$S$175,8,FALSE),0)</f>
        <v>0</v>
      </c>
      <c r="L140" s="91">
        <f>IFERROR(VLOOKUP($B140,'[1]NUM8.2'!$H$3:$S$175,9,FALSE),0)</f>
        <v>0</v>
      </c>
      <c r="M140" s="91">
        <f>IFERROR(VLOOKUP($B140,'[1]NUM8.2'!$H$3:$S$175,10,FALSE),0)</f>
        <v>0</v>
      </c>
      <c r="N140" s="91">
        <f>IFERROR(VLOOKUP($B140,'[1]NUM8.2'!$H$3:$S$175,11,FALSE),0)</f>
        <v>0</v>
      </c>
      <c r="O140" s="86"/>
      <c r="P140" s="86"/>
      <c r="Q140" s="5">
        <f t="shared" si="164"/>
        <v>0</v>
      </c>
      <c r="S140" s="45">
        <f>IFERROR(VLOOKUP($B140,'[2]DEN8.2'!$H$3:$J$159,2,FALSE),0)</f>
        <v>11</v>
      </c>
      <c r="T140" s="43">
        <f t="shared" si="165"/>
        <v>11</v>
      </c>
      <c r="U140" s="5">
        <f>IFERROR(VLOOKUP($B140,'[1]DEN8.2'!$H$3:$J$175,2,FALSE),0)</f>
        <v>13</v>
      </c>
      <c r="V140" s="54">
        <f>+U140+(AF140)-(AS140)</f>
        <v>13</v>
      </c>
      <c r="W140" s="54">
        <f t="shared" si="166"/>
        <v>13</v>
      </c>
      <c r="X140" s="117"/>
      <c r="Y140" s="4"/>
      <c r="Z140" s="91">
        <f>IFERROR(VLOOKUP($B140,'[1]ACT DEN8.2'!$H$3:$S$162,2,FALSE),0)</f>
        <v>0</v>
      </c>
      <c r="AA140" s="91">
        <f>IFERROR(VLOOKUP($B140,'[1]ACT DEN8.2'!$H$3:$S$162,3,FALSE),0)</f>
        <v>0</v>
      </c>
      <c r="AB140" s="91">
        <f>IFERROR(VLOOKUP($B140,'[1]ACT DEN8.2'!$H$3:$S$162,4,FALSE),0)</f>
        <v>0</v>
      </c>
      <c r="AC140" s="91">
        <f>IFERROR(VLOOKUP($B140,'[1]ACT DEN8.2'!$H$3:$S$162,5,FALSE),0)</f>
        <v>0</v>
      </c>
      <c r="AD140" s="91">
        <f>IFERROR(VLOOKUP($B140,'[1]ACT DEN8.2'!$H$3:$S$162,6,FALSE),0)</f>
        <v>0</v>
      </c>
      <c r="AE140" s="91">
        <f>IFERROR(VLOOKUP($B140,'[1]ACT DEN8.2'!$H$3:$S$162,7,FALSE),0)</f>
        <v>0</v>
      </c>
      <c r="AF140" s="91">
        <f>IFERROR(VLOOKUP($B140,'[1]ACT DEN8.2'!$H$3:$S$162,8,FALSE),0)</f>
        <v>0</v>
      </c>
      <c r="AG140" s="91">
        <f>IFERROR(VLOOKUP($B140,'[1]ACT DEN8.2'!$H$3:$S$162,9,FALSE),0)</f>
        <v>0</v>
      </c>
      <c r="AH140" s="91">
        <f>IFERROR(VLOOKUP($B140,'[1]ACT DEN8.2'!$H$3:$S$162,10,FALSE),0)</f>
        <v>0</v>
      </c>
      <c r="AI140" s="91">
        <f>IFERROR(VLOOKUP($B140,'[1]ACT DEN8.2'!$H$3:$S$162,11,FALSE),0)</f>
        <v>0</v>
      </c>
      <c r="AJ140" s="86"/>
      <c r="AL140" s="5">
        <f t="shared" si="87"/>
        <v>0</v>
      </c>
      <c r="AM140" s="91">
        <f>IFERROR(VLOOKUP($B140,'[1]ACT DEN8.2'!$AB$3:$AM$135,2,FALSE),0)</f>
        <v>0</v>
      </c>
      <c r="AN140" s="91">
        <f>IFERROR(VLOOKUP($B140,'[1]ACT DEN8.2'!$AB$3:$AM$135,3,FALSE),0)</f>
        <v>0</v>
      </c>
      <c r="AO140" s="91">
        <f>IFERROR(VLOOKUP($B140,'[1]ACT DEN8.2'!$AB$3:$AM$135,4,FALSE),0)</f>
        <v>0</v>
      </c>
      <c r="AP140" s="91">
        <f>IFERROR(VLOOKUP($B140,'[1]ACT DEN8.2'!$AB$3:$AM$135,5,FALSE),0)</f>
        <v>0</v>
      </c>
      <c r="AQ140" s="91">
        <f>IFERROR(VLOOKUP($B140,'[1]ACT DEN8.2'!$AB$3:$AM$135,6,FALSE),0)</f>
        <v>0</v>
      </c>
      <c r="AR140" s="91">
        <f>IFERROR(VLOOKUP($B140,'[1]ACT DEN8.2'!$AB$3:$AM$135,7,FALSE),0)</f>
        <v>0</v>
      </c>
      <c r="AS140" s="91">
        <f>IFERROR(VLOOKUP($B140,'[1]ACT DEN8.2'!$AB$3:$AM$135,8,FALSE),0)</f>
        <v>0</v>
      </c>
      <c r="AT140" s="91">
        <f>IFERROR(VLOOKUP($B140,'[1]ACT DEN8.2'!$AB$3:$AM$135,9,FALSE),0)</f>
        <v>0</v>
      </c>
      <c r="AU140" s="91">
        <f>IFERROR(VLOOKUP($B140,'[1]ACT DEN8.2'!$AB$3:$AM$135,10,FALSE),0)</f>
        <v>0</v>
      </c>
      <c r="AV140" s="91">
        <f>IFERROR(VLOOKUP($B140,'[1]ACT DEN8.2'!$AB$3:$AM$135,11,FALSE),0)</f>
        <v>0</v>
      </c>
      <c r="AW140" s="86"/>
      <c r="AX140" s="86"/>
      <c r="AY140" s="5">
        <f t="shared" si="88"/>
        <v>0</v>
      </c>
    </row>
    <row r="141" spans="1:51" s="58" customFormat="1" ht="20.25" customHeight="1" thickBot="1" x14ac:dyDescent="0.25">
      <c r="A141" s="333" t="s">
        <v>183</v>
      </c>
      <c r="B141" s="334"/>
      <c r="C141" s="250">
        <f>+D141/Metas!M93</f>
        <v>0.87631138146874721</v>
      </c>
      <c r="D141" s="15">
        <f>+Q141/R141</f>
        <v>0.23785594639865998</v>
      </c>
      <c r="E141" s="10">
        <f t="shared" ref="E141:P141" si="167">SUM(E137:E140)</f>
        <v>0</v>
      </c>
      <c r="F141" s="10">
        <f t="shared" si="167"/>
        <v>25</v>
      </c>
      <c r="G141" s="10">
        <f t="shared" si="167"/>
        <v>1</v>
      </c>
      <c r="H141" s="10">
        <f t="shared" si="167"/>
        <v>42</v>
      </c>
      <c r="I141" s="10">
        <f t="shared" ref="I141:J141" si="168">SUM(I137:I140)</f>
        <v>14</v>
      </c>
      <c r="J141" s="10">
        <f t="shared" si="168"/>
        <v>8</v>
      </c>
      <c r="K141" s="10">
        <f t="shared" ref="K141:L141" si="169">SUM(K137:K140)</f>
        <v>12</v>
      </c>
      <c r="L141" s="10">
        <f t="shared" si="169"/>
        <v>9</v>
      </c>
      <c r="M141" s="10">
        <f t="shared" ref="M141:N141" si="170">SUM(M137:M140)</f>
        <v>12</v>
      </c>
      <c r="N141" s="10">
        <f t="shared" si="170"/>
        <v>19</v>
      </c>
      <c r="O141" s="10">
        <f t="shared" si="167"/>
        <v>0</v>
      </c>
      <c r="P141" s="118">
        <f t="shared" si="167"/>
        <v>0</v>
      </c>
      <c r="Q141" s="10">
        <f>SUM(Q137:Q140)</f>
        <v>142</v>
      </c>
      <c r="R141" s="11">
        <f>+Y141-W141</f>
        <v>597</v>
      </c>
      <c r="S141" s="10">
        <f t="shared" ref="S141:X141" si="171">SUM(S137:S140)</f>
        <v>703</v>
      </c>
      <c r="T141" s="10">
        <f t="shared" si="171"/>
        <v>748</v>
      </c>
      <c r="U141" s="10">
        <f t="shared" si="171"/>
        <v>694</v>
      </c>
      <c r="V141" s="9">
        <f t="shared" si="171"/>
        <v>700</v>
      </c>
      <c r="W141" s="9">
        <f t="shared" si="171"/>
        <v>722</v>
      </c>
      <c r="X141" s="40">
        <f t="shared" si="171"/>
        <v>0</v>
      </c>
      <c r="Y141" s="12">
        <v>1319</v>
      </c>
      <c r="Z141" s="40">
        <f>SUM(Z137:Z140)</f>
        <v>12</v>
      </c>
      <c r="AA141" s="40">
        <f t="shared" ref="AA141:AK141" si="172">SUM(AA137:AA140)</f>
        <v>6</v>
      </c>
      <c r="AB141" s="40">
        <f t="shared" si="172"/>
        <v>15</v>
      </c>
      <c r="AC141" s="40">
        <f t="shared" si="172"/>
        <v>16</v>
      </c>
      <c r="AD141" s="40">
        <f t="shared" ref="AD141" si="173">SUM(AD137:AD140)</f>
        <v>8</v>
      </c>
      <c r="AE141" s="40">
        <f t="shared" si="172"/>
        <v>13</v>
      </c>
      <c r="AF141" s="40">
        <f t="shared" si="172"/>
        <v>6</v>
      </c>
      <c r="AG141" s="40">
        <f t="shared" ref="AG141:AH141" si="174">SUM(AG137:AG140)</f>
        <v>14</v>
      </c>
      <c r="AH141" s="40">
        <f t="shared" si="174"/>
        <v>9</v>
      </c>
      <c r="AI141" s="40">
        <f t="shared" ref="AI141" si="175">SUM(AI137:AI140)</f>
        <v>10</v>
      </c>
      <c r="AJ141" s="40">
        <f t="shared" si="172"/>
        <v>0</v>
      </c>
      <c r="AK141" s="40">
        <f t="shared" si="172"/>
        <v>0</v>
      </c>
      <c r="AL141" s="9">
        <f t="shared" si="87"/>
        <v>109</v>
      </c>
      <c r="AM141" s="40">
        <f t="shared" ref="AM141:AX141" si="176">SUM(AM137:AM140)</f>
        <v>2</v>
      </c>
      <c r="AN141" s="40">
        <f t="shared" si="176"/>
        <v>0</v>
      </c>
      <c r="AO141" s="40">
        <f t="shared" si="176"/>
        <v>1</v>
      </c>
      <c r="AP141" s="40">
        <f t="shared" si="176"/>
        <v>1</v>
      </c>
      <c r="AQ141" s="40">
        <f t="shared" ref="AQ141" si="177">SUM(AQ137:AQ140)</f>
        <v>0</v>
      </c>
      <c r="AR141" s="40">
        <f t="shared" si="176"/>
        <v>1</v>
      </c>
      <c r="AS141" s="40">
        <f t="shared" si="176"/>
        <v>0</v>
      </c>
      <c r="AT141" s="40">
        <f t="shared" ref="AT141:AU141" si="178">SUM(AT137:AT140)</f>
        <v>11</v>
      </c>
      <c r="AU141" s="40">
        <f t="shared" si="178"/>
        <v>0</v>
      </c>
      <c r="AV141" s="40">
        <f t="shared" ref="AV141" si="179">SUM(AV137:AV140)</f>
        <v>0</v>
      </c>
      <c r="AW141" s="40">
        <f t="shared" si="176"/>
        <v>0</v>
      </c>
      <c r="AX141" s="40">
        <f t="shared" si="176"/>
        <v>0</v>
      </c>
      <c r="AY141" s="9">
        <f t="shared" si="88"/>
        <v>16</v>
      </c>
    </row>
    <row r="142" spans="1:51" ht="15" thickBot="1" x14ac:dyDescent="0.25">
      <c r="A142" s="87" t="s">
        <v>173</v>
      </c>
      <c r="B142" s="165" t="s">
        <v>166</v>
      </c>
      <c r="C142" s="56"/>
      <c r="D142" s="56"/>
      <c r="E142" s="91">
        <f>IFERROR(VLOOKUP($B142,'[1]NUM8.2'!$H$3:$S$175,2,FALSE),0)</f>
        <v>4</v>
      </c>
      <c r="F142" s="91">
        <f>IFERROR(VLOOKUP($B142,'[1]NUM8.2'!$H$3:$S$175,3,FALSE),0)</f>
        <v>0</v>
      </c>
      <c r="G142" s="91">
        <f>IFERROR(VLOOKUP($B142,'[1]NUM8.2'!$H$3:$S$175,4,FALSE),0)</f>
        <v>1</v>
      </c>
      <c r="H142" s="91">
        <f>IFERROR(VLOOKUP($B142,'[1]NUM8.2'!$H$3:$S$175,5,FALSE),0)</f>
        <v>0</v>
      </c>
      <c r="I142" s="91">
        <f>IFERROR(VLOOKUP($B142,'[1]NUM8.2'!$H$3:$S$175,6,FALSE),0)</f>
        <v>0</v>
      </c>
      <c r="J142" s="91">
        <f>IFERROR(VLOOKUP($B142,'[1]NUM8.2'!$H$3:$S$175,7,FALSE),0)</f>
        <v>0</v>
      </c>
      <c r="K142" s="91">
        <f>IFERROR(VLOOKUP($B142,'[1]NUM8.2'!$H$3:$S$175,8,FALSE),0)</f>
        <v>15</v>
      </c>
      <c r="L142" s="91">
        <f>IFERROR(VLOOKUP($B142,'[1]NUM8.2'!$H$3:$S$175,9,FALSE),0)</f>
        <v>0</v>
      </c>
      <c r="M142" s="91">
        <f>IFERROR(VLOOKUP($B142,'[1]NUM8.2'!$H$3:$S$175,10,FALSE),0)</f>
        <v>2</v>
      </c>
      <c r="N142" s="91">
        <f>IFERROR(VLOOKUP($B142,'[1]NUM8.2'!$H$3:$S$175,11,FALSE),0)</f>
        <v>3</v>
      </c>
      <c r="O142" s="86"/>
      <c r="P142" s="86"/>
      <c r="Q142" s="5">
        <f t="shared" si="164"/>
        <v>25</v>
      </c>
      <c r="S142" s="45">
        <f>IFERROR(VLOOKUP($B142,'[2]DEN8.2'!$H$3:$J$159,2,FALSE),0)</f>
        <v>100</v>
      </c>
      <c r="T142" s="43">
        <f t="shared" ref="T142:T148" si="180">+S142+(Z142+AA142+AB142+AC142)-(AM142+AN142+AO142+AP142)</f>
        <v>100</v>
      </c>
      <c r="U142" s="5">
        <f>IFERROR(VLOOKUP($B142,'[1]DEN8.2'!$H$3:$J$175,2,FALSE),0)</f>
        <v>107</v>
      </c>
      <c r="V142" s="54">
        <f t="shared" ref="V142:V148" si="181">+U142+(AF142)-(AS142)</f>
        <v>108</v>
      </c>
      <c r="W142" s="54">
        <f t="shared" ref="W142:W148" si="182">+U142+(AF142+AG142+AH142+AI142)-(AS142+AT142+AU142+AV142)</f>
        <v>109</v>
      </c>
      <c r="X142" s="117"/>
      <c r="Y142" s="4"/>
      <c r="Z142" s="91">
        <f>IFERROR(VLOOKUP($B142,'[1]ACT DEN8.2'!$H$3:$S$162,2,FALSE),0)</f>
        <v>0</v>
      </c>
      <c r="AA142" s="91">
        <f>IFERROR(VLOOKUP($B142,'[1]ACT DEN8.2'!$H$3:$S$162,3,FALSE),0)</f>
        <v>0</v>
      </c>
      <c r="AB142" s="91">
        <f>IFERROR(VLOOKUP($B142,'[1]ACT DEN8.2'!$H$3:$S$162,4,FALSE),0)</f>
        <v>0</v>
      </c>
      <c r="AC142" s="91">
        <f>IFERROR(VLOOKUP($B142,'[1]ACT DEN8.2'!$H$3:$S$162,5,FALSE),0)</f>
        <v>0</v>
      </c>
      <c r="AD142" s="91">
        <f>IFERROR(VLOOKUP($B142,'[1]ACT DEN8.2'!$H$3:$S$162,6,FALSE),0)</f>
        <v>0</v>
      </c>
      <c r="AE142" s="91">
        <f>IFERROR(VLOOKUP($B142,'[1]ACT DEN8.2'!$H$3:$S$162,7,FALSE),0)</f>
        <v>0</v>
      </c>
      <c r="AF142" s="91">
        <f>IFERROR(VLOOKUP($B142,'[1]ACT DEN8.2'!$H$3:$S$162,8,FALSE),0)</f>
        <v>1</v>
      </c>
      <c r="AG142" s="91">
        <f>IFERROR(VLOOKUP($B142,'[1]ACT DEN8.2'!$H$3:$S$162,9,FALSE),0)</f>
        <v>1</v>
      </c>
      <c r="AH142" s="91">
        <f>IFERROR(VLOOKUP($B142,'[1]ACT DEN8.2'!$H$3:$S$162,10,FALSE),0)</f>
        <v>0</v>
      </c>
      <c r="AI142" s="91">
        <f>IFERROR(VLOOKUP($B142,'[1]ACT DEN8.2'!$H$3:$S$162,11,FALSE),0)</f>
        <v>0</v>
      </c>
      <c r="AJ142" s="86"/>
      <c r="AL142" s="5">
        <f t="shared" si="87"/>
        <v>2</v>
      </c>
      <c r="AM142" s="91">
        <f>IFERROR(VLOOKUP($B142,'[1]ACT DEN8.2'!$AB$3:$AM$135,2,FALSE),0)</f>
        <v>0</v>
      </c>
      <c r="AN142" s="91">
        <f>IFERROR(VLOOKUP($B142,'[1]ACT DEN8.2'!$AB$3:$AM$135,3,FALSE),0)</f>
        <v>0</v>
      </c>
      <c r="AO142" s="91">
        <f>IFERROR(VLOOKUP($B142,'[1]ACT DEN8.2'!$AB$3:$AM$135,4,FALSE),0)</f>
        <v>0</v>
      </c>
      <c r="AP142" s="91">
        <f>IFERROR(VLOOKUP($B142,'[1]ACT DEN8.2'!$AB$3:$AM$135,5,FALSE),0)</f>
        <v>0</v>
      </c>
      <c r="AQ142" s="91">
        <f>IFERROR(VLOOKUP($B142,'[1]ACT DEN8.2'!$AB$3:$AM$135,6,FALSE),0)</f>
        <v>0</v>
      </c>
      <c r="AR142" s="91">
        <f>IFERROR(VLOOKUP($B142,'[1]ACT DEN8.2'!$AB$3:$AM$135,7,FALSE),0)</f>
        <v>0</v>
      </c>
      <c r="AS142" s="91">
        <f>IFERROR(VLOOKUP($B142,'[1]ACT DEN8.2'!$AB$3:$AM$135,8,FALSE),0)</f>
        <v>0</v>
      </c>
      <c r="AT142" s="91">
        <f>IFERROR(VLOOKUP($B142,'[1]ACT DEN8.2'!$AB$3:$AM$135,9,FALSE),0)</f>
        <v>0</v>
      </c>
      <c r="AU142" s="91">
        <f>IFERROR(VLOOKUP($B142,'[1]ACT DEN8.2'!$AB$3:$AM$135,10,FALSE),0)</f>
        <v>0</v>
      </c>
      <c r="AV142" s="91">
        <f>IFERROR(VLOOKUP($B142,'[1]ACT DEN8.2'!$AB$3:$AM$135,11,FALSE),0)</f>
        <v>0</v>
      </c>
      <c r="AW142" s="86"/>
      <c r="AX142" s="86"/>
      <c r="AY142" s="5">
        <f t="shared" si="88"/>
        <v>0</v>
      </c>
    </row>
    <row r="143" spans="1:51" ht="15" thickBot="1" x14ac:dyDescent="0.25">
      <c r="A143" s="87" t="s">
        <v>173</v>
      </c>
      <c r="B143" s="165" t="s">
        <v>167</v>
      </c>
      <c r="C143" s="56"/>
      <c r="D143" s="56"/>
      <c r="E143" s="91">
        <f>IFERROR(VLOOKUP($B143,'[1]NUM8.2'!$H$3:$S$175,2,FALSE),0)</f>
        <v>3</v>
      </c>
      <c r="F143" s="91">
        <f>IFERROR(VLOOKUP($B143,'[1]NUM8.2'!$H$3:$S$175,3,FALSE),0)</f>
        <v>0</v>
      </c>
      <c r="G143" s="91">
        <f>IFERROR(VLOOKUP($B143,'[1]NUM8.2'!$H$3:$S$175,4,FALSE),0)</f>
        <v>0</v>
      </c>
      <c r="H143" s="91">
        <f>IFERROR(VLOOKUP($B143,'[1]NUM8.2'!$H$3:$S$175,5,FALSE),0)</f>
        <v>1</v>
      </c>
      <c r="I143" s="91">
        <f>IFERROR(VLOOKUP($B143,'[1]NUM8.2'!$H$3:$S$175,6,FALSE),0)</f>
        <v>1</v>
      </c>
      <c r="J143" s="91">
        <f>IFERROR(VLOOKUP($B143,'[1]NUM8.2'!$H$3:$S$175,7,FALSE),0)</f>
        <v>3</v>
      </c>
      <c r="K143" s="91">
        <f>IFERROR(VLOOKUP($B143,'[1]NUM8.2'!$H$3:$S$175,8,FALSE),0)</f>
        <v>1</v>
      </c>
      <c r="L143" s="91">
        <f>IFERROR(VLOOKUP($B143,'[1]NUM8.2'!$H$3:$S$175,9,FALSE),0)</f>
        <v>0</v>
      </c>
      <c r="M143" s="91">
        <f>IFERROR(VLOOKUP($B143,'[1]NUM8.2'!$H$3:$S$175,10,FALSE),0)</f>
        <v>2</v>
      </c>
      <c r="N143" s="91">
        <f>IFERROR(VLOOKUP($B143,'[1]NUM8.2'!$H$3:$S$175,11,FALSE),0)</f>
        <v>3</v>
      </c>
      <c r="O143" s="86"/>
      <c r="P143" s="86"/>
      <c r="Q143" s="5">
        <f t="shared" si="164"/>
        <v>14</v>
      </c>
      <c r="S143" s="45">
        <f>IFERROR(VLOOKUP($B143,'[2]DEN8.2'!$H$3:$J$159,2,FALSE),0)</f>
        <v>6</v>
      </c>
      <c r="T143" s="43">
        <f t="shared" si="180"/>
        <v>6</v>
      </c>
      <c r="U143" s="5">
        <f>IFERROR(VLOOKUP($B143,'[1]DEN8.2'!$H$3:$J$175,2,FALSE),0)</f>
        <v>6</v>
      </c>
      <c r="V143" s="54">
        <f t="shared" si="181"/>
        <v>6</v>
      </c>
      <c r="W143" s="54">
        <f t="shared" si="182"/>
        <v>6</v>
      </c>
      <c r="X143" s="117"/>
      <c r="Y143" s="4"/>
      <c r="Z143" s="91">
        <f>IFERROR(VLOOKUP($B143,'[1]ACT DEN8.2'!$H$3:$S$162,2,FALSE),0)</f>
        <v>0</v>
      </c>
      <c r="AA143" s="91">
        <f>IFERROR(VLOOKUP($B143,'[1]ACT DEN8.2'!$H$3:$S$162,3,FALSE),0)</f>
        <v>0</v>
      </c>
      <c r="AB143" s="91">
        <f>IFERROR(VLOOKUP($B143,'[1]ACT DEN8.2'!$H$3:$S$162,4,FALSE),0)</f>
        <v>0</v>
      </c>
      <c r="AC143" s="91">
        <f>IFERROR(VLOOKUP($B143,'[1]ACT DEN8.2'!$H$3:$S$162,5,FALSE),0)</f>
        <v>0</v>
      </c>
      <c r="AD143" s="91">
        <f>IFERROR(VLOOKUP($B143,'[1]ACT DEN8.2'!$H$3:$S$162,6,FALSE),0)</f>
        <v>0</v>
      </c>
      <c r="AE143" s="91">
        <f>IFERROR(VLOOKUP($B143,'[1]ACT DEN8.2'!$H$3:$S$162,7,FALSE),0)</f>
        <v>0</v>
      </c>
      <c r="AF143" s="91">
        <f>IFERROR(VLOOKUP($B143,'[1]ACT DEN8.2'!$H$3:$S$162,8,FALSE),0)</f>
        <v>0</v>
      </c>
      <c r="AG143" s="91">
        <f>IFERROR(VLOOKUP($B143,'[1]ACT DEN8.2'!$H$3:$S$162,9,FALSE),0)</f>
        <v>0</v>
      </c>
      <c r="AH143" s="91">
        <f>IFERROR(VLOOKUP($B143,'[1]ACT DEN8.2'!$H$3:$S$162,10,FALSE),0)</f>
        <v>0</v>
      </c>
      <c r="AI143" s="91">
        <f>IFERROR(VLOOKUP($B143,'[1]ACT DEN8.2'!$H$3:$S$162,11,FALSE),0)</f>
        <v>0</v>
      </c>
      <c r="AJ143" s="86"/>
      <c r="AL143" s="5">
        <f t="shared" ref="AL143:AL149" si="183">SUM(Z143:AK143)</f>
        <v>0</v>
      </c>
      <c r="AM143" s="91">
        <f>IFERROR(VLOOKUP($B143,'[1]ACT DEN8.2'!$AB$3:$AM$135,2,FALSE),0)</f>
        <v>0</v>
      </c>
      <c r="AN143" s="91">
        <f>IFERROR(VLOOKUP($B143,'[1]ACT DEN8.2'!$AB$3:$AM$135,3,FALSE),0)</f>
        <v>0</v>
      </c>
      <c r="AO143" s="91">
        <f>IFERROR(VLOOKUP($B143,'[1]ACT DEN8.2'!$AB$3:$AM$135,4,FALSE),0)</f>
        <v>0</v>
      </c>
      <c r="AP143" s="91">
        <f>IFERROR(VLOOKUP($B143,'[1]ACT DEN8.2'!$AB$3:$AM$135,5,FALSE),0)</f>
        <v>0</v>
      </c>
      <c r="AQ143" s="91">
        <f>IFERROR(VLOOKUP($B143,'[1]ACT DEN8.2'!$AB$3:$AM$135,6,FALSE),0)</f>
        <v>0</v>
      </c>
      <c r="AR143" s="91">
        <f>IFERROR(VLOOKUP($B143,'[1]ACT DEN8.2'!$AB$3:$AM$135,7,FALSE),0)</f>
        <v>0</v>
      </c>
      <c r="AS143" s="91">
        <f>IFERROR(VLOOKUP($B143,'[1]ACT DEN8.2'!$AB$3:$AM$135,8,FALSE),0)</f>
        <v>0</v>
      </c>
      <c r="AT143" s="91">
        <f>IFERROR(VLOOKUP($B143,'[1]ACT DEN8.2'!$AB$3:$AM$135,9,FALSE),0)</f>
        <v>0</v>
      </c>
      <c r="AU143" s="91">
        <f>IFERROR(VLOOKUP($B143,'[1]ACT DEN8.2'!$AB$3:$AM$135,10,FALSE),0)</f>
        <v>0</v>
      </c>
      <c r="AV143" s="91">
        <f>IFERROR(VLOOKUP($B143,'[1]ACT DEN8.2'!$AB$3:$AM$135,11,FALSE),0)</f>
        <v>0</v>
      </c>
      <c r="AW143" s="86"/>
      <c r="AX143" s="86"/>
      <c r="AY143" s="5">
        <f t="shared" ref="AY143:AY149" si="184">SUM(AM143:AX143)</f>
        <v>0</v>
      </c>
    </row>
    <row r="144" spans="1:51" ht="15" thickBot="1" x14ac:dyDescent="0.25">
      <c r="A144" s="87" t="s">
        <v>173</v>
      </c>
      <c r="B144" s="165" t="s">
        <v>168</v>
      </c>
      <c r="C144" s="56"/>
      <c r="D144" s="56"/>
      <c r="E144" s="91">
        <f>IFERROR(VLOOKUP($B144,'[1]NUM8.2'!$H$3:$S$175,2,FALSE),0)</f>
        <v>2</v>
      </c>
      <c r="F144" s="91">
        <f>IFERROR(VLOOKUP($B144,'[1]NUM8.2'!$H$3:$S$175,3,FALSE),0)</f>
        <v>5</v>
      </c>
      <c r="G144" s="91">
        <f>IFERROR(VLOOKUP($B144,'[1]NUM8.2'!$H$3:$S$175,4,FALSE),0)</f>
        <v>4</v>
      </c>
      <c r="H144" s="91">
        <f>IFERROR(VLOOKUP($B144,'[1]NUM8.2'!$H$3:$S$175,5,FALSE),0)</f>
        <v>3</v>
      </c>
      <c r="I144" s="91">
        <f>IFERROR(VLOOKUP($B144,'[1]NUM8.2'!$H$3:$S$175,6,FALSE),0)</f>
        <v>2</v>
      </c>
      <c r="J144" s="91">
        <f>IFERROR(VLOOKUP($B144,'[1]NUM8.2'!$H$3:$S$175,7,FALSE),0)</f>
        <v>4</v>
      </c>
      <c r="K144" s="91">
        <f>IFERROR(VLOOKUP($B144,'[1]NUM8.2'!$H$3:$S$175,8,FALSE),0)</f>
        <v>2</v>
      </c>
      <c r="L144" s="91">
        <f>IFERROR(VLOOKUP($B144,'[1]NUM8.2'!$H$3:$S$175,9,FALSE),0)</f>
        <v>1</v>
      </c>
      <c r="M144" s="91">
        <f>IFERROR(VLOOKUP($B144,'[1]NUM8.2'!$H$3:$S$175,10,FALSE),0)</f>
        <v>5</v>
      </c>
      <c r="N144" s="91">
        <f>IFERROR(VLOOKUP($B144,'[1]NUM8.2'!$H$3:$S$175,11,FALSE),0)</f>
        <v>0</v>
      </c>
      <c r="O144" s="86"/>
      <c r="P144" s="86"/>
      <c r="Q144" s="5">
        <f t="shared" si="164"/>
        <v>28</v>
      </c>
      <c r="S144" s="45">
        <f>IFERROR(VLOOKUP($B144,'[2]DEN8.2'!$H$3:$J$159,2,FALSE),0)</f>
        <v>30</v>
      </c>
      <c r="T144" s="43">
        <f t="shared" si="180"/>
        <v>30</v>
      </c>
      <c r="U144" s="5">
        <f>IFERROR(VLOOKUP($B144,'[1]DEN8.2'!$H$3:$J$175,2,FALSE),0)</f>
        <v>29</v>
      </c>
      <c r="V144" s="54">
        <f t="shared" si="181"/>
        <v>29</v>
      </c>
      <c r="W144" s="54">
        <f t="shared" si="182"/>
        <v>29</v>
      </c>
      <c r="X144" s="117"/>
      <c r="Y144" s="4"/>
      <c r="Z144" s="91">
        <f>IFERROR(VLOOKUP($B144,'[1]ACT DEN8.2'!$H$3:$S$162,2,FALSE),0)</f>
        <v>0</v>
      </c>
      <c r="AA144" s="91">
        <f>IFERROR(VLOOKUP($B144,'[1]ACT DEN8.2'!$H$3:$S$162,3,FALSE),0)</f>
        <v>0</v>
      </c>
      <c r="AB144" s="91">
        <f>IFERROR(VLOOKUP($B144,'[1]ACT DEN8.2'!$H$3:$S$162,4,FALSE),0)</f>
        <v>0</v>
      </c>
      <c r="AC144" s="91">
        <f>IFERROR(VLOOKUP($B144,'[1]ACT DEN8.2'!$H$3:$S$162,5,FALSE),0)</f>
        <v>0</v>
      </c>
      <c r="AD144" s="91">
        <f>IFERROR(VLOOKUP($B144,'[1]ACT DEN8.2'!$H$3:$S$162,6,FALSE),0)</f>
        <v>0</v>
      </c>
      <c r="AE144" s="91">
        <f>IFERROR(VLOOKUP($B144,'[1]ACT DEN8.2'!$H$3:$S$162,7,FALSE),0)</f>
        <v>0</v>
      </c>
      <c r="AF144" s="91">
        <f>IFERROR(VLOOKUP($B144,'[1]ACT DEN8.2'!$H$3:$S$162,8,FALSE),0)</f>
        <v>0</v>
      </c>
      <c r="AG144" s="91">
        <f>IFERROR(VLOOKUP($B144,'[1]ACT DEN8.2'!$H$3:$S$162,9,FALSE),0)</f>
        <v>0</v>
      </c>
      <c r="AH144" s="91">
        <f>IFERROR(VLOOKUP($B144,'[1]ACT DEN8.2'!$H$3:$S$162,10,FALSE),0)</f>
        <v>0</v>
      </c>
      <c r="AI144" s="91">
        <f>IFERROR(VLOOKUP($B144,'[1]ACT DEN8.2'!$H$3:$S$162,11,FALSE),0)</f>
        <v>0</v>
      </c>
      <c r="AJ144" s="86"/>
      <c r="AL144" s="5">
        <f t="shared" si="183"/>
        <v>0</v>
      </c>
      <c r="AM144" s="91">
        <f>IFERROR(VLOOKUP($B144,'[1]ACT DEN8.2'!$AB$3:$AM$135,2,FALSE),0)</f>
        <v>0</v>
      </c>
      <c r="AN144" s="91">
        <f>IFERROR(VLOOKUP($B144,'[1]ACT DEN8.2'!$AB$3:$AM$135,3,FALSE),0)</f>
        <v>0</v>
      </c>
      <c r="AO144" s="91">
        <f>IFERROR(VLOOKUP($B144,'[1]ACT DEN8.2'!$AB$3:$AM$135,4,FALSE),0)</f>
        <v>0</v>
      </c>
      <c r="AP144" s="91">
        <f>IFERROR(VLOOKUP($B144,'[1]ACT DEN8.2'!$AB$3:$AM$135,5,FALSE),0)</f>
        <v>0</v>
      </c>
      <c r="AQ144" s="91">
        <f>IFERROR(VLOOKUP($B144,'[1]ACT DEN8.2'!$AB$3:$AM$135,6,FALSE),0)</f>
        <v>0</v>
      </c>
      <c r="AR144" s="91">
        <f>IFERROR(VLOOKUP($B144,'[1]ACT DEN8.2'!$AB$3:$AM$135,7,FALSE),0)</f>
        <v>0</v>
      </c>
      <c r="AS144" s="91">
        <f>IFERROR(VLOOKUP($B144,'[1]ACT DEN8.2'!$AB$3:$AM$135,8,FALSE),0)</f>
        <v>0</v>
      </c>
      <c r="AT144" s="91">
        <f>IFERROR(VLOOKUP($B144,'[1]ACT DEN8.2'!$AB$3:$AM$135,9,FALSE),0)</f>
        <v>0</v>
      </c>
      <c r="AU144" s="91">
        <f>IFERROR(VLOOKUP($B144,'[1]ACT DEN8.2'!$AB$3:$AM$135,10,FALSE),0)</f>
        <v>0</v>
      </c>
      <c r="AV144" s="91">
        <f>IFERROR(VLOOKUP($B144,'[1]ACT DEN8.2'!$AB$3:$AM$135,11,FALSE),0)</f>
        <v>0</v>
      </c>
      <c r="AW144" s="86"/>
      <c r="AX144" s="86"/>
      <c r="AY144" s="5">
        <f t="shared" si="184"/>
        <v>0</v>
      </c>
    </row>
    <row r="145" spans="1:51" ht="15" thickBot="1" x14ac:dyDescent="0.25">
      <c r="A145" s="87" t="s">
        <v>173</v>
      </c>
      <c r="B145" s="165" t="s">
        <v>169</v>
      </c>
      <c r="C145" s="56"/>
      <c r="D145" s="56"/>
      <c r="E145" s="91">
        <f>IFERROR(VLOOKUP($B145,'[1]NUM8.2'!$H$3:$S$175,2,FALSE),0)</f>
        <v>0</v>
      </c>
      <c r="F145" s="91">
        <f>IFERROR(VLOOKUP($B145,'[1]NUM8.2'!$H$3:$S$175,3,FALSE),0)</f>
        <v>0</v>
      </c>
      <c r="G145" s="91">
        <f>IFERROR(VLOOKUP($B145,'[1]NUM8.2'!$H$3:$S$175,4,FALSE),0)</f>
        <v>0</v>
      </c>
      <c r="H145" s="91">
        <f>IFERROR(VLOOKUP($B145,'[1]NUM8.2'!$H$3:$S$175,5,FALSE),0)</f>
        <v>0</v>
      </c>
      <c r="I145" s="91">
        <f>IFERROR(VLOOKUP($B145,'[1]NUM8.2'!$H$3:$S$175,6,FALSE),0)</f>
        <v>0</v>
      </c>
      <c r="J145" s="91">
        <f>IFERROR(VLOOKUP($B145,'[1]NUM8.2'!$H$3:$S$175,7,FALSE),0)</f>
        <v>2</v>
      </c>
      <c r="K145" s="91">
        <f>IFERROR(VLOOKUP($B145,'[1]NUM8.2'!$H$3:$S$175,8,FALSE),0)</f>
        <v>1</v>
      </c>
      <c r="L145" s="91">
        <f>IFERROR(VLOOKUP($B145,'[1]NUM8.2'!$H$3:$S$175,9,FALSE),0)</f>
        <v>2</v>
      </c>
      <c r="M145" s="91">
        <f>IFERROR(VLOOKUP($B145,'[1]NUM8.2'!$H$3:$S$175,10,FALSE),0)</f>
        <v>0</v>
      </c>
      <c r="N145" s="91">
        <f>IFERROR(VLOOKUP($B145,'[1]NUM8.2'!$H$3:$S$175,11,FALSE),0)</f>
        <v>0</v>
      </c>
      <c r="O145" s="86"/>
      <c r="P145" s="86"/>
      <c r="Q145" s="5">
        <f t="shared" si="164"/>
        <v>5</v>
      </c>
      <c r="S145" s="45">
        <f>IFERROR(VLOOKUP($B145,'[2]DEN8.2'!$H$3:$J$159,2,FALSE),0)</f>
        <v>15</v>
      </c>
      <c r="T145" s="43">
        <f t="shared" si="180"/>
        <v>15</v>
      </c>
      <c r="U145" s="5">
        <f>IFERROR(VLOOKUP($B145,'[1]DEN8.2'!$H$3:$J$175,2,FALSE),0)</f>
        <v>13</v>
      </c>
      <c r="V145" s="54">
        <f t="shared" si="181"/>
        <v>13</v>
      </c>
      <c r="W145" s="54">
        <f t="shared" si="182"/>
        <v>13</v>
      </c>
      <c r="X145" s="117"/>
      <c r="Y145" s="4"/>
      <c r="Z145" s="91">
        <f>IFERROR(VLOOKUP($B145,'[1]ACT DEN8.2'!$H$3:$S$162,2,FALSE),0)</f>
        <v>0</v>
      </c>
      <c r="AA145" s="91">
        <f>IFERROR(VLOOKUP($B145,'[1]ACT DEN8.2'!$H$3:$S$162,3,FALSE),0)</f>
        <v>0</v>
      </c>
      <c r="AB145" s="91">
        <f>IFERROR(VLOOKUP($B145,'[1]ACT DEN8.2'!$H$3:$S$162,4,FALSE),0)</f>
        <v>0</v>
      </c>
      <c r="AC145" s="91">
        <f>IFERROR(VLOOKUP($B145,'[1]ACT DEN8.2'!$H$3:$S$162,5,FALSE),0)</f>
        <v>0</v>
      </c>
      <c r="AD145" s="91">
        <f>IFERROR(VLOOKUP($B145,'[1]ACT DEN8.2'!$H$3:$S$162,6,FALSE),0)</f>
        <v>0</v>
      </c>
      <c r="AE145" s="91">
        <f>IFERROR(VLOOKUP($B145,'[1]ACT DEN8.2'!$H$3:$S$162,7,FALSE),0)</f>
        <v>0</v>
      </c>
      <c r="AF145" s="91">
        <f>IFERROR(VLOOKUP($B145,'[1]ACT DEN8.2'!$H$3:$S$162,8,FALSE),0)</f>
        <v>0</v>
      </c>
      <c r="AG145" s="91">
        <f>IFERROR(VLOOKUP($B145,'[1]ACT DEN8.2'!$H$3:$S$162,9,FALSE),0)</f>
        <v>0</v>
      </c>
      <c r="AH145" s="91">
        <f>IFERROR(VLOOKUP($B145,'[1]ACT DEN8.2'!$H$3:$S$162,10,FALSE),0)</f>
        <v>0</v>
      </c>
      <c r="AI145" s="91">
        <f>IFERROR(VLOOKUP($B145,'[1]ACT DEN8.2'!$H$3:$S$162,11,FALSE),0)</f>
        <v>0</v>
      </c>
      <c r="AJ145" s="86"/>
      <c r="AL145" s="5">
        <f t="shared" si="183"/>
        <v>0</v>
      </c>
      <c r="AM145" s="91">
        <f>IFERROR(VLOOKUP($B145,'[1]ACT DEN8.2'!$AB$3:$AM$135,2,FALSE),0)</f>
        <v>0</v>
      </c>
      <c r="AN145" s="91">
        <f>IFERROR(VLOOKUP($B145,'[1]ACT DEN8.2'!$AB$3:$AM$135,3,FALSE),0)</f>
        <v>0</v>
      </c>
      <c r="AO145" s="91">
        <f>IFERROR(VLOOKUP($B145,'[1]ACT DEN8.2'!$AB$3:$AM$135,4,FALSE),0)</f>
        <v>0</v>
      </c>
      <c r="AP145" s="91">
        <f>IFERROR(VLOOKUP($B145,'[1]ACT DEN8.2'!$AB$3:$AM$135,5,FALSE),0)</f>
        <v>0</v>
      </c>
      <c r="AQ145" s="91">
        <f>IFERROR(VLOOKUP($B145,'[1]ACT DEN8.2'!$AB$3:$AM$135,6,FALSE),0)</f>
        <v>0</v>
      </c>
      <c r="AR145" s="91">
        <f>IFERROR(VLOOKUP($B145,'[1]ACT DEN8.2'!$AB$3:$AM$135,7,FALSE),0)</f>
        <v>0</v>
      </c>
      <c r="AS145" s="91">
        <f>IFERROR(VLOOKUP($B145,'[1]ACT DEN8.2'!$AB$3:$AM$135,8,FALSE),0)</f>
        <v>0</v>
      </c>
      <c r="AT145" s="91">
        <f>IFERROR(VLOOKUP($B145,'[1]ACT DEN8.2'!$AB$3:$AM$135,9,FALSE),0)</f>
        <v>0</v>
      </c>
      <c r="AU145" s="91">
        <f>IFERROR(VLOOKUP($B145,'[1]ACT DEN8.2'!$AB$3:$AM$135,10,FALSE),0)</f>
        <v>0</v>
      </c>
      <c r="AV145" s="91">
        <f>IFERROR(VLOOKUP($B145,'[1]ACT DEN8.2'!$AB$3:$AM$135,11,FALSE),0)</f>
        <v>0</v>
      </c>
      <c r="AW145" s="86"/>
      <c r="AX145" s="86"/>
      <c r="AY145" s="5">
        <f t="shared" si="184"/>
        <v>0</v>
      </c>
    </row>
    <row r="146" spans="1:51" ht="15" thickBot="1" x14ac:dyDescent="0.25">
      <c r="A146" s="87" t="s">
        <v>173</v>
      </c>
      <c r="B146" s="165" t="s">
        <v>170</v>
      </c>
      <c r="C146" s="56"/>
      <c r="D146" s="56"/>
      <c r="E146" s="91">
        <f>IFERROR(VLOOKUP($B146,'[1]NUM8.2'!$H$3:$S$175,2,FALSE),0)</f>
        <v>2</v>
      </c>
      <c r="F146" s="91">
        <f>IFERROR(VLOOKUP($B146,'[1]NUM8.2'!$H$3:$S$175,3,FALSE),0)</f>
        <v>2</v>
      </c>
      <c r="G146" s="91">
        <f>IFERROR(VLOOKUP($B146,'[1]NUM8.2'!$H$3:$S$175,4,FALSE),0)</f>
        <v>1</v>
      </c>
      <c r="H146" s="91">
        <f>IFERROR(VLOOKUP($B146,'[1]NUM8.2'!$H$3:$S$175,5,FALSE),0)</f>
        <v>4</v>
      </c>
      <c r="I146" s="91">
        <f>IFERROR(VLOOKUP($B146,'[1]NUM8.2'!$H$3:$S$175,6,FALSE),0)</f>
        <v>2</v>
      </c>
      <c r="J146" s="91">
        <f>IFERROR(VLOOKUP($B146,'[1]NUM8.2'!$H$3:$S$175,7,FALSE),0)</f>
        <v>0</v>
      </c>
      <c r="K146" s="91">
        <f>IFERROR(VLOOKUP($B146,'[1]NUM8.2'!$H$3:$S$175,8,FALSE),0)</f>
        <v>0</v>
      </c>
      <c r="L146" s="91">
        <f>IFERROR(VLOOKUP($B146,'[1]NUM8.2'!$H$3:$S$175,9,FALSE),0)</f>
        <v>5</v>
      </c>
      <c r="M146" s="91">
        <f>IFERROR(VLOOKUP($B146,'[1]NUM8.2'!$H$3:$S$175,10,FALSE),0)</f>
        <v>0</v>
      </c>
      <c r="N146" s="91">
        <f>IFERROR(VLOOKUP($B146,'[1]NUM8.2'!$H$3:$S$175,11,FALSE),0)</f>
        <v>0</v>
      </c>
      <c r="O146" s="86"/>
      <c r="P146" s="86"/>
      <c r="Q146" s="5">
        <f t="shared" si="164"/>
        <v>16</v>
      </c>
      <c r="S146" s="45">
        <f>IFERROR(VLOOKUP($B146,'[2]DEN8.2'!$H$3:$J$159,2,FALSE),0)</f>
        <v>41</v>
      </c>
      <c r="T146" s="43">
        <f t="shared" si="180"/>
        <v>42</v>
      </c>
      <c r="U146" s="5">
        <f>IFERROR(VLOOKUP($B146,'[1]DEN8.2'!$H$3:$J$175,2,FALSE),0)</f>
        <v>42</v>
      </c>
      <c r="V146" s="54">
        <f t="shared" si="181"/>
        <v>42</v>
      </c>
      <c r="W146" s="54">
        <f t="shared" si="182"/>
        <v>42</v>
      </c>
      <c r="X146" s="117"/>
      <c r="Y146" s="4"/>
      <c r="Z146" s="91">
        <f>IFERROR(VLOOKUP($B146,'[1]ACT DEN8.2'!$H$3:$S$162,2,FALSE),0)</f>
        <v>0</v>
      </c>
      <c r="AA146" s="91">
        <f>IFERROR(VLOOKUP($B146,'[1]ACT DEN8.2'!$H$3:$S$162,3,FALSE),0)</f>
        <v>0</v>
      </c>
      <c r="AB146" s="91">
        <f>IFERROR(VLOOKUP($B146,'[1]ACT DEN8.2'!$H$3:$S$162,4,FALSE),0)</f>
        <v>1</v>
      </c>
      <c r="AC146" s="91">
        <f>IFERROR(VLOOKUP($B146,'[1]ACT DEN8.2'!$H$3:$S$162,5,FALSE),0)</f>
        <v>0</v>
      </c>
      <c r="AD146" s="91">
        <f>IFERROR(VLOOKUP($B146,'[1]ACT DEN8.2'!$H$3:$S$162,6,FALSE),0)</f>
        <v>0</v>
      </c>
      <c r="AE146" s="91">
        <f>IFERROR(VLOOKUP($B146,'[1]ACT DEN8.2'!$H$3:$S$162,7,FALSE),0)</f>
        <v>0</v>
      </c>
      <c r="AF146" s="91">
        <f>IFERROR(VLOOKUP($B146,'[1]ACT DEN8.2'!$H$3:$S$162,8,FALSE),0)</f>
        <v>0</v>
      </c>
      <c r="AG146" s="91">
        <f>IFERROR(VLOOKUP($B146,'[1]ACT DEN8.2'!$H$3:$S$162,9,FALSE),0)</f>
        <v>0</v>
      </c>
      <c r="AH146" s="91">
        <f>IFERROR(VLOOKUP($B146,'[1]ACT DEN8.2'!$H$3:$S$162,10,FALSE),0)</f>
        <v>0</v>
      </c>
      <c r="AI146" s="91">
        <f>IFERROR(VLOOKUP($B146,'[1]ACT DEN8.2'!$H$3:$S$162,11,FALSE),0)</f>
        <v>0</v>
      </c>
      <c r="AJ146" s="86"/>
      <c r="AL146" s="5">
        <f t="shared" si="183"/>
        <v>1</v>
      </c>
      <c r="AM146" s="91">
        <f>IFERROR(VLOOKUP($B146,'[1]ACT DEN8.2'!$AB$3:$AM$135,2,FALSE),0)</f>
        <v>0</v>
      </c>
      <c r="AN146" s="91">
        <f>IFERROR(VLOOKUP($B146,'[1]ACT DEN8.2'!$AB$3:$AM$135,3,FALSE),0)</f>
        <v>0</v>
      </c>
      <c r="AO146" s="91">
        <f>IFERROR(VLOOKUP($B146,'[1]ACT DEN8.2'!$AB$3:$AM$135,4,FALSE),0)</f>
        <v>0</v>
      </c>
      <c r="AP146" s="91">
        <f>IFERROR(VLOOKUP($B146,'[1]ACT DEN8.2'!$AB$3:$AM$135,5,FALSE),0)</f>
        <v>0</v>
      </c>
      <c r="AQ146" s="91">
        <f>IFERROR(VLOOKUP($B146,'[1]ACT DEN8.2'!$AB$3:$AM$135,6,FALSE),0)</f>
        <v>0</v>
      </c>
      <c r="AR146" s="91">
        <f>IFERROR(VLOOKUP($B146,'[1]ACT DEN8.2'!$AB$3:$AM$135,7,FALSE),0)</f>
        <v>0</v>
      </c>
      <c r="AS146" s="91">
        <f>IFERROR(VLOOKUP($B146,'[1]ACT DEN8.2'!$AB$3:$AM$135,8,FALSE),0)</f>
        <v>0</v>
      </c>
      <c r="AT146" s="91">
        <f>IFERROR(VLOOKUP($B146,'[1]ACT DEN8.2'!$AB$3:$AM$135,9,FALSE),0)</f>
        <v>0</v>
      </c>
      <c r="AU146" s="91">
        <f>IFERROR(VLOOKUP($B146,'[1]ACT DEN8.2'!$AB$3:$AM$135,10,FALSE),0)</f>
        <v>0</v>
      </c>
      <c r="AV146" s="91">
        <f>IFERROR(VLOOKUP($B146,'[1]ACT DEN8.2'!$AB$3:$AM$135,11,FALSE),0)</f>
        <v>0</v>
      </c>
      <c r="AW146" s="86"/>
      <c r="AX146" s="86"/>
      <c r="AY146" s="5">
        <f t="shared" si="184"/>
        <v>0</v>
      </c>
    </row>
    <row r="147" spans="1:51" ht="15" thickBot="1" x14ac:dyDescent="0.25">
      <c r="A147" s="87" t="s">
        <v>173</v>
      </c>
      <c r="B147" s="165" t="s">
        <v>171</v>
      </c>
      <c r="C147" s="56"/>
      <c r="D147" s="56"/>
      <c r="E147" s="91">
        <f>IFERROR(VLOOKUP($B147,'[1]NUM8.2'!$H$3:$S$175,2,FALSE),0)</f>
        <v>2</v>
      </c>
      <c r="F147" s="91">
        <f>IFERROR(VLOOKUP($B147,'[1]NUM8.2'!$H$3:$S$175,3,FALSE),0)</f>
        <v>0</v>
      </c>
      <c r="G147" s="91">
        <f>IFERROR(VLOOKUP($B147,'[1]NUM8.2'!$H$3:$S$175,4,FALSE),0)</f>
        <v>0</v>
      </c>
      <c r="H147" s="91">
        <f>IFERROR(VLOOKUP($B147,'[1]NUM8.2'!$H$3:$S$175,5,FALSE),0)</f>
        <v>0</v>
      </c>
      <c r="I147" s="91">
        <f>IFERROR(VLOOKUP($B147,'[1]NUM8.2'!$H$3:$S$175,6,FALSE),0)</f>
        <v>5</v>
      </c>
      <c r="J147" s="91">
        <f>IFERROR(VLOOKUP($B147,'[1]NUM8.2'!$H$3:$S$175,7,FALSE),0)</f>
        <v>0</v>
      </c>
      <c r="K147" s="91">
        <f>IFERROR(VLOOKUP($B147,'[1]NUM8.2'!$H$3:$S$175,8,FALSE),0)</f>
        <v>0</v>
      </c>
      <c r="L147" s="91">
        <f>IFERROR(VLOOKUP($B147,'[1]NUM8.2'!$H$3:$S$175,9,FALSE),0)</f>
        <v>0</v>
      </c>
      <c r="M147" s="91">
        <f>IFERROR(VLOOKUP($B147,'[1]NUM8.2'!$H$3:$S$175,10,FALSE),0)</f>
        <v>1</v>
      </c>
      <c r="N147" s="91">
        <f>IFERROR(VLOOKUP($B147,'[1]NUM8.2'!$H$3:$S$175,11,FALSE),0)</f>
        <v>2</v>
      </c>
      <c r="O147" s="86"/>
      <c r="P147" s="86"/>
      <c r="Q147" s="5">
        <f t="shared" si="164"/>
        <v>10</v>
      </c>
      <c r="S147" s="45">
        <f>IFERROR(VLOOKUP($B147,'[2]DEN8.2'!$H$3:$J$159,2,FALSE),0)</f>
        <v>37</v>
      </c>
      <c r="T147" s="43">
        <f t="shared" si="180"/>
        <v>38</v>
      </c>
      <c r="U147" s="5">
        <f>IFERROR(VLOOKUP($B147,'[1]DEN8.2'!$H$3:$J$175,2,FALSE),0)</f>
        <v>35</v>
      </c>
      <c r="V147" s="54">
        <f t="shared" si="181"/>
        <v>35</v>
      </c>
      <c r="W147" s="54">
        <f t="shared" si="182"/>
        <v>35</v>
      </c>
      <c r="X147" s="117"/>
      <c r="Y147" s="4"/>
      <c r="Z147" s="91">
        <f>IFERROR(VLOOKUP($B147,'[1]ACT DEN8.2'!$H$3:$S$162,2,FALSE),0)</f>
        <v>0</v>
      </c>
      <c r="AA147" s="91">
        <f>IFERROR(VLOOKUP($B147,'[1]ACT DEN8.2'!$H$3:$S$162,3,FALSE),0)</f>
        <v>1</v>
      </c>
      <c r="AB147" s="91">
        <f>IFERROR(VLOOKUP($B147,'[1]ACT DEN8.2'!$H$3:$S$162,4,FALSE),0)</f>
        <v>0</v>
      </c>
      <c r="AC147" s="91">
        <f>IFERROR(VLOOKUP($B147,'[1]ACT DEN8.2'!$H$3:$S$162,5,FALSE),0)</f>
        <v>0</v>
      </c>
      <c r="AD147" s="91">
        <f>IFERROR(VLOOKUP($B147,'[1]ACT DEN8.2'!$H$3:$S$162,6,FALSE),0)</f>
        <v>0</v>
      </c>
      <c r="AE147" s="91">
        <f>IFERROR(VLOOKUP($B147,'[1]ACT DEN8.2'!$H$3:$S$162,7,FALSE),0)</f>
        <v>0</v>
      </c>
      <c r="AF147" s="91">
        <f>IFERROR(VLOOKUP($B147,'[1]ACT DEN8.2'!$H$3:$S$162,8,FALSE),0)</f>
        <v>0</v>
      </c>
      <c r="AG147" s="91">
        <f>IFERROR(VLOOKUP($B147,'[1]ACT DEN8.2'!$H$3:$S$162,9,FALSE),0)</f>
        <v>0</v>
      </c>
      <c r="AH147" s="91">
        <f>IFERROR(VLOOKUP($B147,'[1]ACT DEN8.2'!$H$3:$S$162,10,FALSE),0)</f>
        <v>0</v>
      </c>
      <c r="AI147" s="91">
        <f>IFERROR(VLOOKUP($B147,'[1]ACT DEN8.2'!$H$3:$S$162,11,FALSE),0)</f>
        <v>0</v>
      </c>
      <c r="AJ147" s="86"/>
      <c r="AL147" s="5">
        <f t="shared" si="183"/>
        <v>1</v>
      </c>
      <c r="AM147" s="91">
        <f>IFERROR(VLOOKUP($B147,'[1]ACT DEN8.2'!$AB$3:$AM$135,2,FALSE),0)</f>
        <v>0</v>
      </c>
      <c r="AN147" s="91">
        <f>IFERROR(VLOOKUP($B147,'[1]ACT DEN8.2'!$AB$3:$AM$135,3,FALSE),0)</f>
        <v>0</v>
      </c>
      <c r="AO147" s="91">
        <f>IFERROR(VLOOKUP($B147,'[1]ACT DEN8.2'!$AB$3:$AM$135,4,FALSE),0)</f>
        <v>0</v>
      </c>
      <c r="AP147" s="91">
        <f>IFERROR(VLOOKUP($B147,'[1]ACT DEN8.2'!$AB$3:$AM$135,5,FALSE),0)</f>
        <v>0</v>
      </c>
      <c r="AQ147" s="91">
        <f>IFERROR(VLOOKUP($B147,'[1]ACT DEN8.2'!$AB$3:$AM$135,6,FALSE),0)</f>
        <v>0</v>
      </c>
      <c r="AR147" s="91">
        <f>IFERROR(VLOOKUP($B147,'[1]ACT DEN8.2'!$AB$3:$AM$135,7,FALSE),0)</f>
        <v>0</v>
      </c>
      <c r="AS147" s="91">
        <f>IFERROR(VLOOKUP($B147,'[1]ACT DEN8.2'!$AB$3:$AM$135,8,FALSE),0)</f>
        <v>0</v>
      </c>
      <c r="AT147" s="91">
        <f>IFERROR(VLOOKUP($B147,'[1]ACT DEN8.2'!$AB$3:$AM$135,9,FALSE),0)</f>
        <v>0</v>
      </c>
      <c r="AU147" s="91">
        <f>IFERROR(VLOOKUP($B147,'[1]ACT DEN8.2'!$AB$3:$AM$135,10,FALSE),0)</f>
        <v>0</v>
      </c>
      <c r="AV147" s="91">
        <f>IFERROR(VLOOKUP($B147,'[1]ACT DEN8.2'!$AB$3:$AM$135,11,FALSE),0)</f>
        <v>0</v>
      </c>
      <c r="AW147" s="86"/>
      <c r="AX147" s="86"/>
      <c r="AY147" s="5">
        <f t="shared" si="184"/>
        <v>0</v>
      </c>
    </row>
    <row r="148" spans="1:51" ht="15" thickBot="1" x14ac:dyDescent="0.25">
      <c r="A148" s="87" t="s">
        <v>173</v>
      </c>
      <c r="B148" s="165" t="s">
        <v>172</v>
      </c>
      <c r="C148" s="56"/>
      <c r="D148" s="56"/>
      <c r="E148" s="91">
        <f>IFERROR(VLOOKUP($B148,'[1]NUM8.2'!$H$3:$S$175,2,FALSE),0)</f>
        <v>0</v>
      </c>
      <c r="F148" s="91">
        <f>IFERROR(VLOOKUP($B148,'[1]NUM8.2'!$H$3:$S$175,3,FALSE),0)</f>
        <v>0</v>
      </c>
      <c r="G148" s="91">
        <f>IFERROR(VLOOKUP($B148,'[1]NUM8.2'!$H$3:$S$175,4,FALSE),0)</f>
        <v>0</v>
      </c>
      <c r="H148" s="91">
        <f>IFERROR(VLOOKUP($B148,'[1]NUM8.2'!$H$3:$S$175,5,FALSE),0)</f>
        <v>0</v>
      </c>
      <c r="I148" s="91">
        <f>IFERROR(VLOOKUP($B148,'[1]NUM8.2'!$H$3:$S$175,6,FALSE),0)</f>
        <v>0</v>
      </c>
      <c r="J148" s="91">
        <f>IFERROR(VLOOKUP($B148,'[1]NUM8.2'!$H$3:$S$175,7,FALSE),0)</f>
        <v>6</v>
      </c>
      <c r="K148" s="91">
        <f>IFERROR(VLOOKUP($B148,'[1]NUM8.2'!$H$3:$S$175,8,FALSE),0)</f>
        <v>0</v>
      </c>
      <c r="L148" s="91">
        <f>IFERROR(VLOOKUP($B148,'[1]NUM8.2'!$H$3:$S$175,9,FALSE),0)</f>
        <v>6</v>
      </c>
      <c r="M148" s="91">
        <f>IFERROR(VLOOKUP($B148,'[1]NUM8.2'!$H$3:$S$175,10,FALSE),0)</f>
        <v>0</v>
      </c>
      <c r="N148" s="91">
        <f>IFERROR(VLOOKUP($B148,'[1]NUM8.2'!$H$3:$S$175,11,FALSE),0)</f>
        <v>0</v>
      </c>
      <c r="O148" s="86"/>
      <c r="P148" s="86"/>
      <c r="Q148" s="5">
        <f t="shared" si="164"/>
        <v>12</v>
      </c>
      <c r="S148" s="45">
        <f>IFERROR(VLOOKUP($B148,'[2]DEN8.2'!$H$3:$J$159,2,FALSE),0)</f>
        <v>23</v>
      </c>
      <c r="T148" s="43">
        <f t="shared" si="180"/>
        <v>23</v>
      </c>
      <c r="U148" s="5">
        <f>IFERROR(VLOOKUP($B148,'[1]DEN8.2'!$H$3:$J$175,2,FALSE),0)</f>
        <v>19</v>
      </c>
      <c r="V148" s="54">
        <f t="shared" si="181"/>
        <v>19</v>
      </c>
      <c r="W148" s="54">
        <f t="shared" si="182"/>
        <v>19</v>
      </c>
      <c r="X148" s="117"/>
      <c r="Y148" s="4"/>
      <c r="Z148" s="91">
        <f>IFERROR(VLOOKUP($B148,'[1]ACT DEN8.2'!$H$3:$S$162,2,FALSE),0)</f>
        <v>0</v>
      </c>
      <c r="AA148" s="91">
        <f>IFERROR(VLOOKUP($B148,'[1]ACT DEN8.2'!$H$3:$S$162,3,FALSE),0)</f>
        <v>0</v>
      </c>
      <c r="AB148" s="91">
        <f>IFERROR(VLOOKUP($B148,'[1]ACT DEN8.2'!$H$3:$S$162,4,FALSE),0)</f>
        <v>0</v>
      </c>
      <c r="AC148" s="91">
        <f>IFERROR(VLOOKUP($B148,'[1]ACT DEN8.2'!$H$3:$S$162,5,FALSE),0)</f>
        <v>0</v>
      </c>
      <c r="AD148" s="91">
        <f>IFERROR(VLOOKUP($B148,'[1]ACT DEN8.2'!$H$3:$S$162,6,FALSE),0)</f>
        <v>0</v>
      </c>
      <c r="AE148" s="91">
        <f>IFERROR(VLOOKUP($B148,'[1]ACT DEN8.2'!$H$3:$S$162,7,FALSE),0)</f>
        <v>0</v>
      </c>
      <c r="AF148" s="91">
        <f>IFERROR(VLOOKUP($B148,'[1]ACT DEN8.2'!$H$3:$S$162,8,FALSE),0)</f>
        <v>0</v>
      </c>
      <c r="AG148" s="91">
        <f>IFERROR(VLOOKUP($B148,'[1]ACT DEN8.2'!$H$3:$S$162,9,FALSE),0)</f>
        <v>0</v>
      </c>
      <c r="AH148" s="91">
        <f>IFERROR(VLOOKUP($B148,'[1]ACT DEN8.2'!$H$3:$S$162,10,FALSE),0)</f>
        <v>0</v>
      </c>
      <c r="AI148" s="91">
        <f>IFERROR(VLOOKUP($B148,'[1]ACT DEN8.2'!$H$3:$S$162,11,FALSE),0)</f>
        <v>0</v>
      </c>
      <c r="AJ148" s="86"/>
      <c r="AL148" s="5">
        <f t="shared" si="183"/>
        <v>0</v>
      </c>
      <c r="AM148" s="91">
        <f>IFERROR(VLOOKUP($B148,'[1]ACT DEN8.2'!$AB$3:$AM$135,2,FALSE),0)</f>
        <v>0</v>
      </c>
      <c r="AN148" s="91">
        <f>IFERROR(VLOOKUP($B148,'[1]ACT DEN8.2'!$AB$3:$AM$135,3,FALSE),0)</f>
        <v>0</v>
      </c>
      <c r="AO148" s="91">
        <f>IFERROR(VLOOKUP($B148,'[1]ACT DEN8.2'!$AB$3:$AM$135,4,FALSE),0)</f>
        <v>0</v>
      </c>
      <c r="AP148" s="91">
        <f>IFERROR(VLOOKUP($B148,'[1]ACT DEN8.2'!$AB$3:$AM$135,5,FALSE),0)</f>
        <v>0</v>
      </c>
      <c r="AQ148" s="91">
        <f>IFERROR(VLOOKUP($B148,'[1]ACT DEN8.2'!$AB$3:$AM$135,6,FALSE),0)</f>
        <v>0</v>
      </c>
      <c r="AR148" s="91">
        <f>IFERROR(VLOOKUP($B148,'[1]ACT DEN8.2'!$AB$3:$AM$135,7,FALSE),0)</f>
        <v>0</v>
      </c>
      <c r="AS148" s="91">
        <f>IFERROR(VLOOKUP($B148,'[1]ACT DEN8.2'!$AB$3:$AM$135,8,FALSE),0)</f>
        <v>0</v>
      </c>
      <c r="AT148" s="91">
        <f>IFERROR(VLOOKUP($B148,'[1]ACT DEN8.2'!$AB$3:$AM$135,9,FALSE),0)</f>
        <v>0</v>
      </c>
      <c r="AU148" s="91">
        <f>IFERROR(VLOOKUP($B148,'[1]ACT DEN8.2'!$AB$3:$AM$135,10,FALSE),0)</f>
        <v>0</v>
      </c>
      <c r="AV148" s="91">
        <f>IFERROR(VLOOKUP($B148,'[1]ACT DEN8.2'!$AB$3:$AM$135,11,FALSE),0)</f>
        <v>0</v>
      </c>
      <c r="AW148" s="86"/>
      <c r="AX148" s="86"/>
      <c r="AY148" s="5">
        <f t="shared" si="184"/>
        <v>0</v>
      </c>
    </row>
    <row r="149" spans="1:51" s="58" customFormat="1" ht="15" thickBot="1" x14ac:dyDescent="0.25">
      <c r="A149" s="333" t="s">
        <v>184</v>
      </c>
      <c r="B149" s="334"/>
      <c r="C149" s="250">
        <f>+D149/Metas!M94</f>
        <v>0.65377454299255244</v>
      </c>
      <c r="D149" s="15">
        <f>+Q149/R149</f>
        <v>0.35714285714285715</v>
      </c>
      <c r="E149" s="10">
        <f t="shared" ref="E149:P149" si="185">SUM(E142:E148)</f>
        <v>13</v>
      </c>
      <c r="F149" s="10">
        <f t="shared" si="185"/>
        <v>7</v>
      </c>
      <c r="G149" s="10">
        <f t="shared" si="185"/>
        <v>6</v>
      </c>
      <c r="H149" s="10">
        <f t="shared" si="185"/>
        <v>8</v>
      </c>
      <c r="I149" s="10">
        <f t="shared" ref="I149:J149" si="186">SUM(I142:I148)</f>
        <v>10</v>
      </c>
      <c r="J149" s="10">
        <f t="shared" si="186"/>
        <v>15</v>
      </c>
      <c r="K149" s="10">
        <f t="shared" ref="K149:L149" si="187">SUM(K142:K148)</f>
        <v>19</v>
      </c>
      <c r="L149" s="10">
        <f t="shared" si="187"/>
        <v>14</v>
      </c>
      <c r="M149" s="10">
        <f t="shared" ref="M149:N149" si="188">SUM(M142:M148)</f>
        <v>10</v>
      </c>
      <c r="N149" s="10">
        <f t="shared" si="188"/>
        <v>8</v>
      </c>
      <c r="O149" s="10">
        <f t="shared" si="185"/>
        <v>0</v>
      </c>
      <c r="P149" s="118">
        <f t="shared" si="185"/>
        <v>0</v>
      </c>
      <c r="Q149" s="10">
        <f>SUM(Q142:Q148)</f>
        <v>110</v>
      </c>
      <c r="R149" s="11">
        <f>+Y149-W149</f>
        <v>308</v>
      </c>
      <c r="S149" s="10">
        <f t="shared" ref="S149:X149" si="189">SUM(S142:S148)</f>
        <v>252</v>
      </c>
      <c r="T149" s="10">
        <f>SUM(T142:T148)</f>
        <v>254</v>
      </c>
      <c r="U149" s="10">
        <f t="shared" ref="U149" si="190">SUM(U142:U148)</f>
        <v>251</v>
      </c>
      <c r="V149" s="9">
        <f t="shared" si="189"/>
        <v>252</v>
      </c>
      <c r="W149" s="9">
        <f t="shared" si="189"/>
        <v>253</v>
      </c>
      <c r="X149" s="40">
        <f t="shared" si="189"/>
        <v>0</v>
      </c>
      <c r="Y149" s="12">
        <v>561</v>
      </c>
      <c r="Z149" s="9">
        <f>SUM(Z142:Z148)</f>
        <v>0</v>
      </c>
      <c r="AA149" s="9">
        <f t="shared" ref="AA149:AK149" si="191">SUM(AA142:AA148)</f>
        <v>1</v>
      </c>
      <c r="AB149" s="9">
        <f t="shared" si="191"/>
        <v>1</v>
      </c>
      <c r="AC149" s="9">
        <f t="shared" si="191"/>
        <v>0</v>
      </c>
      <c r="AD149" s="9">
        <f t="shared" ref="AD149" si="192">SUM(AD142:AD148)</f>
        <v>0</v>
      </c>
      <c r="AE149" s="9">
        <f t="shared" si="191"/>
        <v>0</v>
      </c>
      <c r="AF149" s="9">
        <f t="shared" si="191"/>
        <v>1</v>
      </c>
      <c r="AG149" s="9">
        <f t="shared" ref="AG149:AH149" si="193">SUM(AG142:AG148)</f>
        <v>1</v>
      </c>
      <c r="AH149" s="9">
        <f t="shared" si="193"/>
        <v>0</v>
      </c>
      <c r="AI149" s="9">
        <f t="shared" ref="AI149" si="194">SUM(AI142:AI148)</f>
        <v>0</v>
      </c>
      <c r="AJ149" s="9">
        <f t="shared" si="191"/>
        <v>0</v>
      </c>
      <c r="AK149" s="9">
        <f t="shared" si="191"/>
        <v>0</v>
      </c>
      <c r="AL149" s="9">
        <f t="shared" si="183"/>
        <v>4</v>
      </c>
      <c r="AM149" s="9">
        <f t="shared" ref="AM149:AX149" si="195">SUM(AM142:AM148)</f>
        <v>0</v>
      </c>
      <c r="AN149" s="9">
        <f t="shared" si="195"/>
        <v>0</v>
      </c>
      <c r="AO149" s="9">
        <f t="shared" si="195"/>
        <v>0</v>
      </c>
      <c r="AP149" s="9">
        <f t="shared" si="195"/>
        <v>0</v>
      </c>
      <c r="AQ149" s="9">
        <f t="shared" ref="AQ149" si="196">SUM(AQ142:AQ148)</f>
        <v>0</v>
      </c>
      <c r="AR149" s="9">
        <f t="shared" si="195"/>
        <v>0</v>
      </c>
      <c r="AS149" s="9">
        <f t="shared" si="195"/>
        <v>0</v>
      </c>
      <c r="AT149" s="9">
        <f t="shared" ref="AT149:AU149" si="197">SUM(AT142:AT148)</f>
        <v>0</v>
      </c>
      <c r="AU149" s="9">
        <f t="shared" si="197"/>
        <v>0</v>
      </c>
      <c r="AV149" s="9">
        <f t="shared" ref="AV149" si="198">SUM(AV142:AV148)</f>
        <v>0</v>
      </c>
      <c r="AW149" s="9">
        <f t="shared" si="195"/>
        <v>0</v>
      </c>
      <c r="AX149" s="9">
        <f t="shared" si="195"/>
        <v>0</v>
      </c>
      <c r="AY149" s="9">
        <f t="shared" si="184"/>
        <v>0</v>
      </c>
    </row>
    <row r="150" spans="1:51" s="87" customFormat="1" ht="15" x14ac:dyDescent="0.25">
      <c r="B150" s="100" t="s">
        <v>189</v>
      </c>
      <c r="C150" s="262"/>
      <c r="D150" s="263"/>
      <c r="E150" s="122">
        <f t="shared" ref="E150:AY150" si="199">+E25+E37+E48+E62+E73+E79+E90+E109+E122+E136+E141+E149</f>
        <v>828</v>
      </c>
      <c r="F150" s="122">
        <f t="shared" si="199"/>
        <v>994</v>
      </c>
      <c r="G150" s="122">
        <f t="shared" si="199"/>
        <v>1361</v>
      </c>
      <c r="H150" s="122">
        <f t="shared" si="199"/>
        <v>988</v>
      </c>
      <c r="I150" s="122">
        <f t="shared" ref="I150:J150" si="200">+I25+I37+I48+I62+I73+I79+I90+I109+I122+I136+I141+I149</f>
        <v>1218</v>
      </c>
      <c r="J150" s="122">
        <f t="shared" si="200"/>
        <v>1217</v>
      </c>
      <c r="K150" s="122">
        <f t="shared" ref="K150:L150" si="201">+K25+K37+K48+K62+K73+K79+K90+K109+K122+K136+K141+K149</f>
        <v>1160</v>
      </c>
      <c r="L150" s="122">
        <f t="shared" si="201"/>
        <v>958</v>
      </c>
      <c r="M150" s="122">
        <f t="shared" ref="M150:N150" si="202">+M25+M37+M48+M62+M73+M79+M90+M109+M122+M136+M141+M149</f>
        <v>935</v>
      </c>
      <c r="N150" s="122">
        <f t="shared" si="202"/>
        <v>1305</v>
      </c>
      <c r="O150" s="122">
        <f t="shared" si="199"/>
        <v>0</v>
      </c>
      <c r="P150" s="89">
        <f t="shared" si="199"/>
        <v>0</v>
      </c>
      <c r="Q150" s="122">
        <f>+Q25+Q37+Q48+Q62+Q73+Q79+Q90+Q109+Q122+Q136+Q141+Q149</f>
        <v>10964</v>
      </c>
      <c r="R150" s="88">
        <f t="shared" si="199"/>
        <v>46864</v>
      </c>
      <c r="S150" s="114">
        <f t="shared" si="199"/>
        <v>23556</v>
      </c>
      <c r="T150" s="114">
        <f t="shared" si="199"/>
        <v>24413</v>
      </c>
      <c r="U150" s="114">
        <f t="shared" si="199"/>
        <v>24041</v>
      </c>
      <c r="V150" s="88">
        <f t="shared" si="199"/>
        <v>24281</v>
      </c>
      <c r="W150" s="88">
        <f>+W25+W37+W48+W62+W73+W79+W90+W109+W122+W136+W141+W149</f>
        <v>24826</v>
      </c>
      <c r="X150" s="88">
        <f>+X25+X37+X48+X62+X73+X79+X90+X109+X122+X136+X141+X149</f>
        <v>0</v>
      </c>
      <c r="Y150" s="88">
        <f t="shared" si="199"/>
        <v>71690</v>
      </c>
      <c r="Z150" s="88">
        <f t="shared" si="199"/>
        <v>261</v>
      </c>
      <c r="AA150" s="88">
        <f t="shared" si="199"/>
        <v>221</v>
      </c>
      <c r="AB150" s="88">
        <f t="shared" si="199"/>
        <v>270</v>
      </c>
      <c r="AC150" s="88">
        <f t="shared" si="199"/>
        <v>223</v>
      </c>
      <c r="AD150" s="88">
        <f t="shared" ref="AD150" si="203">+AD25+AD37+AD48+AD62+AD73+AD79+AD90+AD109+AD122+AD136+AD141+AD149</f>
        <v>260</v>
      </c>
      <c r="AE150" s="88">
        <f t="shared" si="199"/>
        <v>230</v>
      </c>
      <c r="AF150" s="88">
        <f t="shared" si="199"/>
        <v>298</v>
      </c>
      <c r="AG150" s="88">
        <f t="shared" ref="AG150:AH150" si="204">+AG25+AG37+AG48+AG62+AG73+AG79+AG90+AG109+AG122+AG136+AG141+AG149</f>
        <v>303</v>
      </c>
      <c r="AH150" s="88">
        <f t="shared" si="204"/>
        <v>184</v>
      </c>
      <c r="AI150" s="88">
        <f t="shared" ref="AI150" si="205">+AI25+AI37+AI48+AI62+AI73+AI79+AI90+AI109+AI122+AI136+AI141+AI149</f>
        <v>249</v>
      </c>
      <c r="AJ150" s="88">
        <f t="shared" si="199"/>
        <v>0</v>
      </c>
      <c r="AK150" s="88">
        <f t="shared" si="199"/>
        <v>0</v>
      </c>
      <c r="AL150" s="88">
        <f t="shared" si="199"/>
        <v>2499</v>
      </c>
      <c r="AM150" s="87">
        <f t="shared" si="199"/>
        <v>38</v>
      </c>
      <c r="AN150" s="87">
        <f t="shared" si="199"/>
        <v>10</v>
      </c>
      <c r="AO150" s="87">
        <f t="shared" si="199"/>
        <v>31</v>
      </c>
      <c r="AP150" s="87">
        <f t="shared" si="199"/>
        <v>39</v>
      </c>
      <c r="AQ150" s="87">
        <f t="shared" ref="AQ150" si="206">+AQ25+AQ37+AQ48+AQ62+AQ73+AQ79+AQ90+AQ109+AQ122+AQ136+AQ141+AQ149</f>
        <v>66</v>
      </c>
      <c r="AR150" s="87">
        <f t="shared" si="199"/>
        <v>138</v>
      </c>
      <c r="AS150" s="87">
        <f t="shared" si="199"/>
        <v>58</v>
      </c>
      <c r="AT150" s="87">
        <f t="shared" ref="AT150:AU150" si="207">+AT25+AT37+AT48+AT62+AT73+AT79+AT90+AT109+AT122+AT136+AT141+AT149</f>
        <v>84</v>
      </c>
      <c r="AU150" s="87">
        <f t="shared" si="207"/>
        <v>56</v>
      </c>
      <c r="AV150" s="87">
        <f t="shared" ref="AV150" si="208">+AV25+AV37+AV48+AV62+AV73+AV79+AV90+AV109+AV122+AV136+AV141+AV149</f>
        <v>51</v>
      </c>
      <c r="AW150" s="87">
        <f t="shared" si="199"/>
        <v>0</v>
      </c>
      <c r="AX150" s="87">
        <f t="shared" si="199"/>
        <v>0</v>
      </c>
      <c r="AY150" s="88">
        <f t="shared" si="199"/>
        <v>571</v>
      </c>
    </row>
    <row r="151" spans="1:51" x14ac:dyDescent="0.2">
      <c r="C151" s="259"/>
      <c r="D151" s="79"/>
    </row>
    <row r="152" spans="1:51" x14ac:dyDescent="0.2">
      <c r="D152" s="79"/>
      <c r="Q152" s="62"/>
    </row>
  </sheetData>
  <mergeCells count="23">
    <mergeCell ref="A136:B136"/>
    <mergeCell ref="A141:B141"/>
    <mergeCell ref="A48:B48"/>
    <mergeCell ref="S10:X10"/>
    <mergeCell ref="A149:B149"/>
    <mergeCell ref="A73:B73"/>
    <mergeCell ref="A79:B79"/>
    <mergeCell ref="A90:B90"/>
    <mergeCell ref="A109:B109"/>
    <mergeCell ref="A122:B122"/>
    <mergeCell ref="AM10:AY10"/>
    <mergeCell ref="D1:D10"/>
    <mergeCell ref="C1:C11"/>
    <mergeCell ref="A62:B62"/>
    <mergeCell ref="A25:B25"/>
    <mergeCell ref="A37:B37"/>
    <mergeCell ref="B1:B10"/>
    <mergeCell ref="E1:AY1"/>
    <mergeCell ref="E2:Q9"/>
    <mergeCell ref="R2:AY9"/>
    <mergeCell ref="E10:Q10"/>
    <mergeCell ref="Z10:AL10"/>
    <mergeCell ref="A1:A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S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9" style="87" customWidth="1"/>
    <col min="2" max="2" width="36.7109375" style="87" bestFit="1" customWidth="1"/>
    <col min="3" max="3" width="14.42578125" style="58" customWidth="1"/>
    <col min="4" max="4" width="12.7109375" style="55" customWidth="1"/>
    <col min="5" max="6" width="9.85546875" style="67" customWidth="1"/>
    <col min="7" max="7" width="10.85546875" style="67" bestFit="1" customWidth="1"/>
    <col min="8" max="11" width="9.85546875" style="55" customWidth="1"/>
    <col min="12" max="14" width="11.140625" style="55" bestFit="1" customWidth="1"/>
    <col min="15" max="16" width="9.85546875" style="55" customWidth="1"/>
    <col min="17" max="17" width="13.28515625" style="67" bestFit="1" customWidth="1"/>
    <col min="18" max="18" width="16.28515625" style="55" customWidth="1"/>
    <col min="19" max="19" width="16.7109375" style="55" customWidth="1"/>
    <col min="20" max="16384" width="11.42578125" style="55"/>
  </cols>
  <sheetData>
    <row r="1" spans="1:19" s="123" customFormat="1" ht="94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316" t="s">
        <v>293</v>
      </c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</row>
    <row r="2" spans="1:19" s="123" customFormat="1" ht="15" customHeight="1" x14ac:dyDescent="0.2">
      <c r="A2" s="336"/>
      <c r="B2" s="338"/>
      <c r="C2" s="305"/>
      <c r="D2" s="331"/>
      <c r="E2" s="371" t="s">
        <v>2</v>
      </c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71" t="s">
        <v>3</v>
      </c>
      <c r="S2" s="388"/>
    </row>
    <row r="3" spans="1:19" s="123" customFormat="1" ht="15" customHeight="1" x14ac:dyDescent="0.2">
      <c r="A3" s="336"/>
      <c r="B3" s="338"/>
      <c r="C3" s="305"/>
      <c r="D3" s="331"/>
      <c r="E3" s="373"/>
      <c r="F3" s="369"/>
      <c r="G3" s="369"/>
      <c r="H3" s="369"/>
      <c r="I3" s="369"/>
      <c r="J3" s="369"/>
      <c r="K3" s="369"/>
      <c r="L3" s="369"/>
      <c r="M3" s="369"/>
      <c r="N3" s="369"/>
      <c r="O3" s="369"/>
      <c r="P3" s="369"/>
      <c r="Q3" s="369"/>
      <c r="R3" s="373"/>
      <c r="S3" s="354"/>
    </row>
    <row r="4" spans="1:19" s="123" customFormat="1" ht="15" customHeight="1" x14ac:dyDescent="0.2">
      <c r="A4" s="336"/>
      <c r="B4" s="338"/>
      <c r="C4" s="305"/>
      <c r="D4" s="331"/>
      <c r="E4" s="373"/>
      <c r="F4" s="369"/>
      <c r="G4" s="369"/>
      <c r="H4" s="369"/>
      <c r="I4" s="369"/>
      <c r="J4" s="369"/>
      <c r="K4" s="369"/>
      <c r="L4" s="369"/>
      <c r="M4" s="369"/>
      <c r="N4" s="369"/>
      <c r="O4" s="369"/>
      <c r="P4" s="369"/>
      <c r="Q4" s="369"/>
      <c r="R4" s="373"/>
      <c r="S4" s="354"/>
    </row>
    <row r="5" spans="1:19" s="123" customFormat="1" ht="15" customHeight="1" x14ac:dyDescent="0.2">
      <c r="A5" s="336"/>
      <c r="B5" s="338"/>
      <c r="C5" s="305"/>
      <c r="D5" s="331"/>
      <c r="E5" s="373"/>
      <c r="F5" s="369"/>
      <c r="G5" s="369"/>
      <c r="H5" s="369"/>
      <c r="I5" s="369"/>
      <c r="J5" s="369"/>
      <c r="K5" s="369"/>
      <c r="L5" s="369"/>
      <c r="M5" s="369"/>
      <c r="N5" s="369"/>
      <c r="O5" s="369"/>
      <c r="P5" s="369"/>
      <c r="Q5" s="369"/>
      <c r="R5" s="373"/>
      <c r="S5" s="354"/>
    </row>
    <row r="6" spans="1:19" s="123" customFormat="1" ht="15" customHeight="1" x14ac:dyDescent="0.2">
      <c r="A6" s="336"/>
      <c r="B6" s="338"/>
      <c r="C6" s="305"/>
      <c r="D6" s="331"/>
      <c r="E6" s="373"/>
      <c r="F6" s="369"/>
      <c r="G6" s="369"/>
      <c r="H6" s="369"/>
      <c r="I6" s="369"/>
      <c r="J6" s="369"/>
      <c r="K6" s="369"/>
      <c r="L6" s="369"/>
      <c r="M6" s="369"/>
      <c r="N6" s="369"/>
      <c r="O6" s="369"/>
      <c r="P6" s="369"/>
      <c r="Q6" s="369"/>
      <c r="R6" s="373"/>
      <c r="S6" s="354"/>
    </row>
    <row r="7" spans="1:19" s="123" customFormat="1" ht="15" customHeight="1" x14ac:dyDescent="0.2">
      <c r="A7" s="336"/>
      <c r="B7" s="338"/>
      <c r="C7" s="305"/>
      <c r="D7" s="331"/>
      <c r="E7" s="373"/>
      <c r="F7" s="369"/>
      <c r="G7" s="369"/>
      <c r="H7" s="369"/>
      <c r="I7" s="369"/>
      <c r="J7" s="369"/>
      <c r="K7" s="369"/>
      <c r="L7" s="369"/>
      <c r="M7" s="369"/>
      <c r="N7" s="369"/>
      <c r="O7" s="369"/>
      <c r="P7" s="369"/>
      <c r="Q7" s="369"/>
      <c r="R7" s="373"/>
      <c r="S7" s="354"/>
    </row>
    <row r="8" spans="1:19" s="123" customFormat="1" ht="15" customHeight="1" x14ac:dyDescent="0.2">
      <c r="A8" s="336"/>
      <c r="B8" s="338"/>
      <c r="C8" s="305"/>
      <c r="D8" s="331"/>
      <c r="E8" s="373"/>
      <c r="F8" s="369"/>
      <c r="G8" s="369"/>
      <c r="H8" s="369"/>
      <c r="I8" s="369"/>
      <c r="J8" s="369"/>
      <c r="K8" s="369"/>
      <c r="L8" s="369"/>
      <c r="M8" s="369"/>
      <c r="N8" s="369"/>
      <c r="O8" s="369"/>
      <c r="P8" s="369"/>
      <c r="Q8" s="369"/>
      <c r="R8" s="373"/>
      <c r="S8" s="354"/>
    </row>
    <row r="9" spans="1:19" s="123" customFormat="1" ht="15.75" customHeight="1" thickBot="1" x14ac:dyDescent="0.25">
      <c r="A9" s="336"/>
      <c r="B9" s="338"/>
      <c r="C9" s="305"/>
      <c r="D9" s="331"/>
      <c r="E9" s="375"/>
      <c r="F9" s="370"/>
      <c r="G9" s="370"/>
      <c r="H9" s="370"/>
      <c r="I9" s="370"/>
      <c r="J9" s="370"/>
      <c r="K9" s="370"/>
      <c r="L9" s="370"/>
      <c r="M9" s="370"/>
      <c r="N9" s="370"/>
      <c r="O9" s="370"/>
      <c r="P9" s="370"/>
      <c r="Q9" s="370"/>
      <c r="R9" s="375"/>
      <c r="S9" s="389"/>
    </row>
    <row r="10" spans="1:19" s="123" customFormat="1" ht="57.75" customHeight="1" thickBot="1" x14ac:dyDescent="0.25">
      <c r="A10" s="337"/>
      <c r="B10" s="306"/>
      <c r="C10" s="305"/>
      <c r="D10" s="332"/>
      <c r="E10" s="365" t="s">
        <v>27</v>
      </c>
      <c r="F10" s="365"/>
      <c r="G10" s="365"/>
      <c r="H10" s="365"/>
      <c r="I10" s="365"/>
      <c r="J10" s="365"/>
      <c r="K10" s="365"/>
      <c r="L10" s="365"/>
      <c r="M10" s="365"/>
      <c r="N10" s="365"/>
      <c r="O10" s="365"/>
      <c r="P10" s="365"/>
      <c r="Q10" s="365"/>
      <c r="R10" s="367" t="s">
        <v>30</v>
      </c>
      <c r="S10" s="385"/>
    </row>
    <row r="11" spans="1:19" s="123" customFormat="1" ht="15" thickBot="1" x14ac:dyDescent="0.25">
      <c r="A11" s="132"/>
      <c r="B11" s="132"/>
      <c r="C11" s="306"/>
      <c r="D11" s="126" t="s">
        <v>188</v>
      </c>
      <c r="E11" s="133" t="s">
        <v>4</v>
      </c>
      <c r="F11" s="133" t="s">
        <v>5</v>
      </c>
      <c r="G11" s="133" t="s">
        <v>6</v>
      </c>
      <c r="H11" s="126" t="s">
        <v>7</v>
      </c>
      <c r="I11" s="126" t="s">
        <v>8</v>
      </c>
      <c r="J11" s="126" t="s">
        <v>9</v>
      </c>
      <c r="K11" s="126" t="s">
        <v>10</v>
      </c>
      <c r="L11" s="126" t="s">
        <v>11</v>
      </c>
      <c r="M11" s="126" t="s">
        <v>12</v>
      </c>
      <c r="N11" s="126" t="s">
        <v>13</v>
      </c>
      <c r="O11" s="126" t="s">
        <v>14</v>
      </c>
      <c r="P11" s="126" t="s">
        <v>15</v>
      </c>
      <c r="Q11" s="134" t="s">
        <v>16</v>
      </c>
      <c r="R11" s="364"/>
      <c r="S11" s="366"/>
    </row>
    <row r="12" spans="1:19" ht="15" thickBot="1" x14ac:dyDescent="0.25">
      <c r="A12" s="1" t="s">
        <v>52</v>
      </c>
      <c r="B12" s="166" t="s">
        <v>39</v>
      </c>
      <c r="C12" s="56"/>
      <c r="E12" s="96">
        <f>IFERROR(VLOOKUP($B12,'[1]NUM8.3'!$H$3:$S$175,2,FALSE),0)</f>
        <v>50</v>
      </c>
      <c r="F12" s="96">
        <f>IFERROR(VLOOKUP($B12,'[1]NUM8.3'!$H$3:$S$175,3,FALSE),0)</f>
        <v>170</v>
      </c>
      <c r="G12" s="96">
        <f>IFERROR(VLOOKUP($B12,'[1]NUM8.3'!$H$3:$S$175,4,FALSE),0)</f>
        <v>312</v>
      </c>
      <c r="H12" s="96">
        <f>IFERROR(VLOOKUP($B12,'[1]NUM8.3'!$H$3:$S$175,5,FALSE),0)</f>
        <v>131</v>
      </c>
      <c r="I12" s="96">
        <f>IFERROR(VLOOKUP($B12,'[1]NUM8.3'!$H$3:$S$175,6,FALSE),0)</f>
        <v>119</v>
      </c>
      <c r="J12" s="96">
        <f>IFERROR(VLOOKUP($B12,'[1]NUM8.3'!$H$3:$S$175,7,FALSE),0)</f>
        <v>117</v>
      </c>
      <c r="K12" s="96">
        <f>IFERROR(VLOOKUP($B12,'[1]NUM8.3'!$H$3:$S$175,8,FALSE),0)</f>
        <v>106</v>
      </c>
      <c r="L12" s="96">
        <f>IFERROR(VLOOKUP($B12,'[1]NUM8.3'!$H$3:$S$175,9,FALSE),0)</f>
        <v>34</v>
      </c>
      <c r="M12" s="96">
        <f>IFERROR(VLOOKUP($B12,'[1]NUM8.3'!$H$3:$S$175,10,FALSE),0)</f>
        <v>123</v>
      </c>
      <c r="N12" s="96">
        <f>IFERROR(VLOOKUP($B12,'[1]NUM8.3'!$H$3:$S$175,11,FALSE),0)</f>
        <v>258</v>
      </c>
      <c r="O12" s="82"/>
      <c r="P12" s="82"/>
      <c r="Q12" s="13">
        <f>SUM(E12:P12)</f>
        <v>1420</v>
      </c>
      <c r="R12" s="383"/>
      <c r="S12" s="384"/>
    </row>
    <row r="13" spans="1:19" ht="15" thickBot="1" x14ac:dyDescent="0.25">
      <c r="A13" s="1" t="s">
        <v>52</v>
      </c>
      <c r="B13" s="166" t="s">
        <v>40</v>
      </c>
      <c r="C13" s="56"/>
      <c r="E13" s="96">
        <f>IFERROR(VLOOKUP($B13,'[1]NUM8.3'!$H$3:$S$175,2,FALSE),0)</f>
        <v>130</v>
      </c>
      <c r="F13" s="96">
        <f>IFERROR(VLOOKUP($B13,'[1]NUM8.3'!$H$3:$S$175,3,FALSE),0)</f>
        <v>88</v>
      </c>
      <c r="G13" s="96">
        <f>IFERROR(VLOOKUP($B13,'[1]NUM8.3'!$H$3:$S$175,4,FALSE),0)</f>
        <v>118</v>
      </c>
      <c r="H13" s="96">
        <f>IFERROR(VLOOKUP($B13,'[1]NUM8.3'!$H$3:$S$175,5,FALSE),0)</f>
        <v>70</v>
      </c>
      <c r="I13" s="96">
        <f>IFERROR(VLOOKUP($B13,'[1]NUM8.3'!$H$3:$S$175,6,FALSE),0)</f>
        <v>74</v>
      </c>
      <c r="J13" s="96">
        <f>IFERROR(VLOOKUP($B13,'[1]NUM8.3'!$H$3:$S$175,7,FALSE),0)</f>
        <v>171</v>
      </c>
      <c r="K13" s="96">
        <f>IFERROR(VLOOKUP($B13,'[1]NUM8.3'!$H$3:$S$175,8,FALSE),0)</f>
        <v>134</v>
      </c>
      <c r="L13" s="96">
        <f>IFERROR(VLOOKUP($B13,'[1]NUM8.3'!$H$3:$S$175,9,FALSE),0)</f>
        <v>108</v>
      </c>
      <c r="M13" s="96">
        <f>IFERROR(VLOOKUP($B13,'[1]NUM8.3'!$H$3:$S$175,10,FALSE),0)</f>
        <v>72</v>
      </c>
      <c r="N13" s="96">
        <f>IFERROR(VLOOKUP($B13,'[1]NUM8.3'!$H$3:$S$175,11,FALSE),0)</f>
        <v>114</v>
      </c>
      <c r="O13" s="86"/>
      <c r="Q13" s="13">
        <f t="shared" ref="Q13:Q24" si="0">SUM(E13:P13)</f>
        <v>1079</v>
      </c>
      <c r="R13" s="383"/>
      <c r="S13" s="384"/>
    </row>
    <row r="14" spans="1:19" ht="15" thickBot="1" x14ac:dyDescent="0.25">
      <c r="A14" s="1" t="s">
        <v>52</v>
      </c>
      <c r="B14" s="166" t="s">
        <v>41</v>
      </c>
      <c r="C14" s="56"/>
      <c r="E14" s="96">
        <f>IFERROR(VLOOKUP($B14,'[1]NUM8.3'!$H$3:$S$175,2,FALSE),0)</f>
        <v>137</v>
      </c>
      <c r="F14" s="96">
        <f>IFERROR(VLOOKUP($B14,'[1]NUM8.3'!$H$3:$S$175,3,FALSE),0)</f>
        <v>90</v>
      </c>
      <c r="G14" s="96">
        <f>IFERROR(VLOOKUP($B14,'[1]NUM8.3'!$H$3:$S$175,4,FALSE),0)</f>
        <v>180</v>
      </c>
      <c r="H14" s="96">
        <f>IFERROR(VLOOKUP($B14,'[1]NUM8.3'!$H$3:$S$175,5,FALSE),0)</f>
        <v>74</v>
      </c>
      <c r="I14" s="96">
        <f>IFERROR(VLOOKUP($B14,'[1]NUM8.3'!$H$3:$S$175,6,FALSE),0)</f>
        <v>95</v>
      </c>
      <c r="J14" s="96">
        <f>IFERROR(VLOOKUP($B14,'[1]NUM8.3'!$H$3:$S$175,7,FALSE),0)</f>
        <v>121</v>
      </c>
      <c r="K14" s="96">
        <f>IFERROR(VLOOKUP($B14,'[1]NUM8.3'!$H$3:$S$175,8,FALSE),0)</f>
        <v>50</v>
      </c>
      <c r="L14" s="96">
        <f>IFERROR(VLOOKUP($B14,'[1]NUM8.3'!$H$3:$S$175,9,FALSE),0)</f>
        <v>94</v>
      </c>
      <c r="M14" s="96">
        <f>IFERROR(VLOOKUP($B14,'[1]NUM8.3'!$H$3:$S$175,10,FALSE),0)</f>
        <v>71</v>
      </c>
      <c r="N14" s="96">
        <f>IFERROR(VLOOKUP($B14,'[1]NUM8.3'!$H$3:$S$175,11,FALSE),0)</f>
        <v>195</v>
      </c>
      <c r="O14" s="86"/>
      <c r="Q14" s="13">
        <f t="shared" si="0"/>
        <v>1107</v>
      </c>
      <c r="R14" s="383"/>
      <c r="S14" s="384"/>
    </row>
    <row r="15" spans="1:19" ht="15" thickBot="1" x14ac:dyDescent="0.25">
      <c r="A15" s="1" t="s">
        <v>52</v>
      </c>
      <c r="B15" s="166" t="s">
        <v>42</v>
      </c>
      <c r="C15" s="56"/>
      <c r="E15" s="96">
        <f>IFERROR(VLOOKUP($B15,'[1]NUM8.3'!$H$3:$S$175,2,FALSE),0)</f>
        <v>125</v>
      </c>
      <c r="F15" s="96">
        <f>IFERROR(VLOOKUP($B15,'[1]NUM8.3'!$H$3:$S$175,3,FALSE),0)</f>
        <v>55</v>
      </c>
      <c r="G15" s="96">
        <f>IFERROR(VLOOKUP($B15,'[1]NUM8.3'!$H$3:$S$175,4,FALSE),0)</f>
        <v>270</v>
      </c>
      <c r="H15" s="96">
        <f>IFERROR(VLOOKUP($B15,'[1]NUM8.3'!$H$3:$S$175,5,FALSE),0)</f>
        <v>162</v>
      </c>
      <c r="I15" s="96">
        <f>IFERROR(VLOOKUP($B15,'[1]NUM8.3'!$H$3:$S$175,6,FALSE),0)</f>
        <v>142</v>
      </c>
      <c r="J15" s="96">
        <f>IFERROR(VLOOKUP($B15,'[1]NUM8.3'!$H$3:$S$175,7,FALSE),0)</f>
        <v>185</v>
      </c>
      <c r="K15" s="96">
        <f>IFERROR(VLOOKUP($B15,'[1]NUM8.3'!$H$3:$S$175,8,FALSE),0)</f>
        <v>113</v>
      </c>
      <c r="L15" s="96">
        <f>IFERROR(VLOOKUP($B15,'[1]NUM8.3'!$H$3:$S$175,9,FALSE),0)</f>
        <v>199</v>
      </c>
      <c r="M15" s="96">
        <f>IFERROR(VLOOKUP($B15,'[1]NUM8.3'!$H$3:$S$175,10,FALSE),0)</f>
        <v>34</v>
      </c>
      <c r="N15" s="96">
        <f>IFERROR(VLOOKUP($B15,'[1]NUM8.3'!$H$3:$S$175,11,FALSE),0)</f>
        <v>341</v>
      </c>
      <c r="O15" s="86"/>
      <c r="Q15" s="13">
        <f t="shared" si="0"/>
        <v>1626</v>
      </c>
      <c r="R15" s="383"/>
      <c r="S15" s="384"/>
    </row>
    <row r="16" spans="1:19" ht="15" thickBot="1" x14ac:dyDescent="0.25">
      <c r="A16" s="1" t="s">
        <v>52</v>
      </c>
      <c r="B16" s="166" t="s">
        <v>43</v>
      </c>
      <c r="C16" s="59"/>
      <c r="E16" s="96">
        <f>IFERROR(VLOOKUP($B16,'[1]NUM8.3'!$H$3:$S$175,2,FALSE),0)</f>
        <v>60</v>
      </c>
      <c r="F16" s="96">
        <f>IFERROR(VLOOKUP($B16,'[1]NUM8.3'!$H$3:$S$175,3,FALSE),0)</f>
        <v>77</v>
      </c>
      <c r="G16" s="96">
        <f>IFERROR(VLOOKUP($B16,'[1]NUM8.3'!$H$3:$S$175,4,FALSE),0)</f>
        <v>143</v>
      </c>
      <c r="H16" s="96">
        <f>IFERROR(VLOOKUP($B16,'[1]NUM8.3'!$H$3:$S$175,5,FALSE),0)</f>
        <v>71</v>
      </c>
      <c r="I16" s="96">
        <f>IFERROR(VLOOKUP($B16,'[1]NUM8.3'!$H$3:$S$175,6,FALSE),0)</f>
        <v>141</v>
      </c>
      <c r="J16" s="96">
        <f>IFERROR(VLOOKUP($B16,'[1]NUM8.3'!$H$3:$S$175,7,FALSE),0)</f>
        <v>73</v>
      </c>
      <c r="K16" s="96">
        <f>IFERROR(VLOOKUP($B16,'[1]NUM8.3'!$H$3:$S$175,8,FALSE),0)</f>
        <v>73</v>
      </c>
      <c r="L16" s="96">
        <f>IFERROR(VLOOKUP($B16,'[1]NUM8.3'!$H$3:$S$175,9,FALSE),0)</f>
        <v>66</v>
      </c>
      <c r="M16" s="96">
        <f>IFERROR(VLOOKUP($B16,'[1]NUM8.3'!$H$3:$S$175,10,FALSE),0)</f>
        <v>105</v>
      </c>
      <c r="N16" s="96">
        <f>IFERROR(VLOOKUP($B16,'[1]NUM8.3'!$H$3:$S$175,11,FALSE),0)</f>
        <v>148</v>
      </c>
      <c r="O16" s="86"/>
      <c r="Q16" s="13">
        <f t="shared" si="0"/>
        <v>957</v>
      </c>
      <c r="R16" s="383"/>
      <c r="S16" s="384"/>
    </row>
    <row r="17" spans="1:19" ht="15" thickBot="1" x14ac:dyDescent="0.25">
      <c r="A17" s="1" t="s">
        <v>52</v>
      </c>
      <c r="B17" s="166" t="s">
        <v>44</v>
      </c>
      <c r="C17" s="56"/>
      <c r="E17" s="96">
        <f>IFERROR(VLOOKUP($B17,'[1]NUM8.3'!$H$3:$S$175,2,FALSE),0)</f>
        <v>30</v>
      </c>
      <c r="F17" s="96">
        <f>IFERROR(VLOOKUP($B17,'[1]NUM8.3'!$H$3:$S$175,3,FALSE),0)</f>
        <v>32</v>
      </c>
      <c r="G17" s="96">
        <f>IFERROR(VLOOKUP($B17,'[1]NUM8.3'!$H$3:$S$175,4,FALSE),0)</f>
        <v>54</v>
      </c>
      <c r="H17" s="96">
        <f>IFERROR(VLOOKUP($B17,'[1]NUM8.3'!$H$3:$S$175,5,FALSE),0)</f>
        <v>53</v>
      </c>
      <c r="I17" s="96">
        <f>IFERROR(VLOOKUP($B17,'[1]NUM8.3'!$H$3:$S$175,6,FALSE),0)</f>
        <v>47</v>
      </c>
      <c r="J17" s="96">
        <f>IFERROR(VLOOKUP($B17,'[1]NUM8.3'!$H$3:$S$175,7,FALSE),0)</f>
        <v>31</v>
      </c>
      <c r="K17" s="96">
        <f>IFERROR(VLOOKUP($B17,'[1]NUM8.3'!$H$3:$S$175,8,FALSE),0)</f>
        <v>28</v>
      </c>
      <c r="L17" s="96">
        <f>IFERROR(VLOOKUP($B17,'[1]NUM8.3'!$H$3:$S$175,9,FALSE),0)</f>
        <v>62</v>
      </c>
      <c r="M17" s="96">
        <f>IFERROR(VLOOKUP($B17,'[1]NUM8.3'!$H$3:$S$175,10,FALSE),0)</f>
        <v>48</v>
      </c>
      <c r="N17" s="96">
        <f>IFERROR(VLOOKUP($B17,'[1]NUM8.3'!$H$3:$S$175,11,FALSE),0)</f>
        <v>37</v>
      </c>
      <c r="O17" s="86"/>
      <c r="Q17" s="13">
        <f t="shared" si="0"/>
        <v>422</v>
      </c>
      <c r="R17" s="383"/>
      <c r="S17" s="384"/>
    </row>
    <row r="18" spans="1:19" ht="15" thickBot="1" x14ac:dyDescent="0.25">
      <c r="A18" s="1" t="s">
        <v>52</v>
      </c>
      <c r="B18" s="166" t="s">
        <v>45</v>
      </c>
      <c r="C18" s="56"/>
      <c r="E18" s="96">
        <f>IFERROR(VLOOKUP($B18,'[1]NUM8.3'!$H$3:$S$175,2,FALSE),0)</f>
        <v>30</v>
      </c>
      <c r="F18" s="96">
        <f>IFERROR(VLOOKUP($B18,'[1]NUM8.3'!$H$3:$S$175,3,FALSE),0)</f>
        <v>12</v>
      </c>
      <c r="G18" s="96">
        <f>IFERROR(VLOOKUP($B18,'[1]NUM8.3'!$H$3:$S$175,4,FALSE),0)</f>
        <v>34</v>
      </c>
      <c r="H18" s="96">
        <f>IFERROR(VLOOKUP($B18,'[1]NUM8.3'!$H$3:$S$175,5,FALSE),0)</f>
        <v>34</v>
      </c>
      <c r="I18" s="96">
        <f>IFERROR(VLOOKUP($B18,'[1]NUM8.3'!$H$3:$S$175,6,FALSE),0)</f>
        <v>32</v>
      </c>
      <c r="J18" s="96">
        <f>IFERROR(VLOOKUP($B18,'[1]NUM8.3'!$H$3:$S$175,7,FALSE),0)</f>
        <v>84</v>
      </c>
      <c r="K18" s="96">
        <f>IFERROR(VLOOKUP($B18,'[1]NUM8.3'!$H$3:$S$175,8,FALSE),0)</f>
        <v>23</v>
      </c>
      <c r="L18" s="96">
        <f>IFERROR(VLOOKUP($B18,'[1]NUM8.3'!$H$3:$S$175,9,FALSE),0)</f>
        <v>27</v>
      </c>
      <c r="M18" s="96">
        <f>IFERROR(VLOOKUP($B18,'[1]NUM8.3'!$H$3:$S$175,10,FALSE),0)</f>
        <v>15</v>
      </c>
      <c r="N18" s="96">
        <f>IFERROR(VLOOKUP($B18,'[1]NUM8.3'!$H$3:$S$175,11,FALSE),0)</f>
        <v>38</v>
      </c>
      <c r="O18" s="86"/>
      <c r="Q18" s="13">
        <f t="shared" si="0"/>
        <v>329</v>
      </c>
      <c r="R18" s="383"/>
      <c r="S18" s="384"/>
    </row>
    <row r="19" spans="1:19" ht="15" thickBot="1" x14ac:dyDescent="0.25">
      <c r="A19" s="1" t="s">
        <v>52</v>
      </c>
      <c r="B19" s="166" t="s">
        <v>46</v>
      </c>
      <c r="C19" s="56"/>
      <c r="E19" s="96">
        <f>IFERROR(VLOOKUP($B19,'[1]NUM8.3'!$H$3:$S$175,2,FALSE),0)</f>
        <v>4</v>
      </c>
      <c r="F19" s="96">
        <f>IFERROR(VLOOKUP($B19,'[1]NUM8.3'!$H$3:$S$175,3,FALSE),0)</f>
        <v>0</v>
      </c>
      <c r="G19" s="96">
        <f>IFERROR(VLOOKUP($B19,'[1]NUM8.3'!$H$3:$S$175,4,FALSE),0)</f>
        <v>11</v>
      </c>
      <c r="H19" s="96">
        <f>IFERROR(VLOOKUP($B19,'[1]NUM8.3'!$H$3:$S$175,5,FALSE),0)</f>
        <v>2</v>
      </c>
      <c r="I19" s="96">
        <f>IFERROR(VLOOKUP($B19,'[1]NUM8.3'!$H$3:$S$175,6,FALSE),0)</f>
        <v>10</v>
      </c>
      <c r="J19" s="96">
        <f>IFERROR(VLOOKUP($B19,'[1]NUM8.3'!$H$3:$S$175,7,FALSE),0)</f>
        <v>28</v>
      </c>
      <c r="K19" s="96">
        <f>IFERROR(VLOOKUP($B19,'[1]NUM8.3'!$H$3:$S$175,8,FALSE),0)</f>
        <v>2</v>
      </c>
      <c r="L19" s="96">
        <f>IFERROR(VLOOKUP($B19,'[1]NUM8.3'!$H$3:$S$175,9,FALSE),0)</f>
        <v>1</v>
      </c>
      <c r="M19" s="96">
        <f>IFERROR(VLOOKUP($B19,'[1]NUM8.3'!$H$3:$S$175,10,FALSE),0)</f>
        <v>8</v>
      </c>
      <c r="N19" s="96">
        <f>IFERROR(VLOOKUP($B19,'[1]NUM8.3'!$H$3:$S$175,11,FALSE),0)</f>
        <v>2</v>
      </c>
      <c r="O19" s="86"/>
      <c r="Q19" s="13">
        <f t="shared" si="0"/>
        <v>68</v>
      </c>
      <c r="R19" s="383"/>
      <c r="S19" s="384"/>
    </row>
    <row r="20" spans="1:19" ht="15" thickBot="1" x14ac:dyDescent="0.25">
      <c r="A20" s="1" t="s">
        <v>52</v>
      </c>
      <c r="B20" s="166" t="s">
        <v>47</v>
      </c>
      <c r="C20" s="56"/>
      <c r="E20" s="96">
        <f>IFERROR(VLOOKUP($B20,'[1]NUM8.3'!$H$3:$S$175,2,FALSE),0)</f>
        <v>4</v>
      </c>
      <c r="F20" s="96">
        <f>IFERROR(VLOOKUP($B20,'[1]NUM8.3'!$H$3:$S$175,3,FALSE),0)</f>
        <v>5</v>
      </c>
      <c r="G20" s="96">
        <f>IFERROR(VLOOKUP($B20,'[1]NUM8.3'!$H$3:$S$175,4,FALSE),0)</f>
        <v>6</v>
      </c>
      <c r="H20" s="96">
        <f>IFERROR(VLOOKUP($B20,'[1]NUM8.3'!$H$3:$S$175,5,FALSE),0)</f>
        <v>14</v>
      </c>
      <c r="I20" s="96">
        <f>IFERROR(VLOOKUP($B20,'[1]NUM8.3'!$H$3:$S$175,6,FALSE),0)</f>
        <v>1</v>
      </c>
      <c r="J20" s="96">
        <f>IFERROR(VLOOKUP($B20,'[1]NUM8.3'!$H$3:$S$175,7,FALSE),0)</f>
        <v>27</v>
      </c>
      <c r="K20" s="96">
        <f>IFERROR(VLOOKUP($B20,'[1]NUM8.3'!$H$3:$S$175,8,FALSE),0)</f>
        <v>6</v>
      </c>
      <c r="L20" s="96">
        <f>IFERROR(VLOOKUP($B20,'[1]NUM8.3'!$H$3:$S$175,9,FALSE),0)</f>
        <v>1</v>
      </c>
      <c r="M20" s="96">
        <f>IFERROR(VLOOKUP($B20,'[1]NUM8.3'!$H$3:$S$175,10,FALSE),0)</f>
        <v>2</v>
      </c>
      <c r="N20" s="96">
        <f>IFERROR(VLOOKUP($B20,'[1]NUM8.3'!$H$3:$S$175,11,FALSE),0)</f>
        <v>1</v>
      </c>
      <c r="O20" s="86"/>
      <c r="Q20" s="13">
        <f t="shared" si="0"/>
        <v>67</v>
      </c>
      <c r="R20" s="383"/>
      <c r="S20" s="384"/>
    </row>
    <row r="21" spans="1:19" ht="15" thickBot="1" x14ac:dyDescent="0.25">
      <c r="A21" s="1" t="s">
        <v>52</v>
      </c>
      <c r="B21" s="166" t="s">
        <v>48</v>
      </c>
      <c r="C21" s="60"/>
      <c r="E21" s="96">
        <f>IFERROR(VLOOKUP($B21,'[1]NUM8.3'!$H$3:$S$175,2,FALSE),0)</f>
        <v>0</v>
      </c>
      <c r="F21" s="96">
        <f>IFERROR(VLOOKUP($B21,'[1]NUM8.3'!$H$3:$S$175,3,FALSE),0)</f>
        <v>0</v>
      </c>
      <c r="G21" s="96">
        <f>IFERROR(VLOOKUP($B21,'[1]NUM8.3'!$H$3:$S$175,4,FALSE),0)</f>
        <v>4</v>
      </c>
      <c r="H21" s="96">
        <f>IFERROR(VLOOKUP($B21,'[1]NUM8.3'!$H$3:$S$175,5,FALSE),0)</f>
        <v>7</v>
      </c>
      <c r="I21" s="96">
        <f>IFERROR(VLOOKUP($B21,'[1]NUM8.3'!$H$3:$S$175,6,FALSE),0)</f>
        <v>1</v>
      </c>
      <c r="J21" s="96">
        <f>IFERROR(VLOOKUP($B21,'[1]NUM8.3'!$H$3:$S$175,7,FALSE),0)</f>
        <v>15</v>
      </c>
      <c r="K21" s="96">
        <f>IFERROR(VLOOKUP($B21,'[1]NUM8.3'!$H$3:$S$175,8,FALSE),0)</f>
        <v>2</v>
      </c>
      <c r="L21" s="96">
        <f>IFERROR(VLOOKUP($B21,'[1]NUM8.3'!$H$3:$S$175,9,FALSE),0)</f>
        <v>0</v>
      </c>
      <c r="M21" s="96">
        <f>IFERROR(VLOOKUP($B21,'[1]NUM8.3'!$H$3:$S$175,10,FALSE),0)</f>
        <v>1</v>
      </c>
      <c r="N21" s="96">
        <f>IFERROR(VLOOKUP($B21,'[1]NUM8.3'!$H$3:$S$175,11,FALSE),0)</f>
        <v>0</v>
      </c>
      <c r="O21" s="86"/>
      <c r="Q21" s="13">
        <f t="shared" si="0"/>
        <v>30</v>
      </c>
      <c r="R21" s="383"/>
      <c r="S21" s="384"/>
    </row>
    <row r="22" spans="1:19" ht="15" thickBot="1" x14ac:dyDescent="0.25">
      <c r="A22" s="1" t="s">
        <v>52</v>
      </c>
      <c r="B22" s="166" t="s">
        <v>49</v>
      </c>
      <c r="C22" s="56"/>
      <c r="E22" s="96">
        <f>IFERROR(VLOOKUP($B22,'[1]NUM8.3'!$H$3:$S$175,2,FALSE),0)</f>
        <v>11</v>
      </c>
      <c r="F22" s="96">
        <f>IFERROR(VLOOKUP($B22,'[1]NUM8.3'!$H$3:$S$175,3,FALSE),0)</f>
        <v>16</v>
      </c>
      <c r="G22" s="96">
        <f>IFERROR(VLOOKUP($B22,'[1]NUM8.3'!$H$3:$S$175,4,FALSE),0)</f>
        <v>19</v>
      </c>
      <c r="H22" s="96">
        <f>IFERROR(VLOOKUP($B22,'[1]NUM8.3'!$H$3:$S$175,5,FALSE),0)</f>
        <v>17</v>
      </c>
      <c r="I22" s="96">
        <f>IFERROR(VLOOKUP($B22,'[1]NUM8.3'!$H$3:$S$175,6,FALSE),0)</f>
        <v>9</v>
      </c>
      <c r="J22" s="96">
        <f>IFERROR(VLOOKUP($B22,'[1]NUM8.3'!$H$3:$S$175,7,FALSE),0)</f>
        <v>14</v>
      </c>
      <c r="K22" s="96">
        <f>IFERROR(VLOOKUP($B22,'[1]NUM8.3'!$H$3:$S$175,8,FALSE),0)</f>
        <v>15</v>
      </c>
      <c r="L22" s="96">
        <f>IFERROR(VLOOKUP($B22,'[1]NUM8.3'!$H$3:$S$175,9,FALSE),0)</f>
        <v>15</v>
      </c>
      <c r="M22" s="96">
        <f>IFERROR(VLOOKUP($B22,'[1]NUM8.3'!$H$3:$S$175,10,FALSE),0)</f>
        <v>15</v>
      </c>
      <c r="N22" s="96">
        <f>IFERROR(VLOOKUP($B22,'[1]NUM8.3'!$H$3:$S$175,11,FALSE),0)</f>
        <v>21</v>
      </c>
      <c r="O22" s="86"/>
      <c r="Q22" s="13">
        <f t="shared" si="0"/>
        <v>152</v>
      </c>
      <c r="R22" s="383"/>
      <c r="S22" s="384"/>
    </row>
    <row r="23" spans="1:19" ht="15" thickBot="1" x14ac:dyDescent="0.25">
      <c r="A23" s="1" t="s">
        <v>52</v>
      </c>
      <c r="B23" s="166" t="s">
        <v>50</v>
      </c>
      <c r="C23" s="56"/>
      <c r="E23" s="96">
        <f>IFERROR(VLOOKUP($B23,'[1]NUM8.3'!$H$3:$S$175,2,FALSE),0)</f>
        <v>0</v>
      </c>
      <c r="F23" s="96">
        <f>IFERROR(VLOOKUP($B23,'[1]NUM8.3'!$H$3:$S$175,3,FALSE),0)</f>
        <v>3</v>
      </c>
      <c r="G23" s="96">
        <f>IFERROR(VLOOKUP($B23,'[1]NUM8.3'!$H$3:$S$175,4,FALSE),0)</f>
        <v>7</v>
      </c>
      <c r="H23" s="96">
        <f>IFERROR(VLOOKUP($B23,'[1]NUM8.3'!$H$3:$S$175,5,FALSE),0)</f>
        <v>0</v>
      </c>
      <c r="I23" s="96">
        <f>IFERROR(VLOOKUP($B23,'[1]NUM8.3'!$H$3:$S$175,6,FALSE),0)</f>
        <v>3</v>
      </c>
      <c r="J23" s="96">
        <f>IFERROR(VLOOKUP($B23,'[1]NUM8.3'!$H$3:$S$175,7,FALSE),0)</f>
        <v>0</v>
      </c>
      <c r="K23" s="96">
        <f>IFERROR(VLOOKUP($B23,'[1]NUM8.3'!$H$3:$S$175,8,FALSE),0)</f>
        <v>3</v>
      </c>
      <c r="L23" s="96">
        <f>IFERROR(VLOOKUP($B23,'[1]NUM8.3'!$H$3:$S$175,9,FALSE),0)</f>
        <v>9</v>
      </c>
      <c r="M23" s="96">
        <f>IFERROR(VLOOKUP($B23,'[1]NUM8.3'!$H$3:$S$175,10,FALSE),0)</f>
        <v>2</v>
      </c>
      <c r="N23" s="96">
        <f>IFERROR(VLOOKUP($B23,'[1]NUM8.3'!$H$3:$S$175,11,FALSE),0)</f>
        <v>2</v>
      </c>
      <c r="O23" s="86"/>
      <c r="Q23" s="13">
        <f t="shared" si="0"/>
        <v>29</v>
      </c>
      <c r="R23" s="383"/>
      <c r="S23" s="384"/>
    </row>
    <row r="24" spans="1:19" ht="15" thickBot="1" x14ac:dyDescent="0.25">
      <c r="A24" s="1" t="s">
        <v>52</v>
      </c>
      <c r="B24" s="166" t="s">
        <v>51</v>
      </c>
      <c r="C24" s="56"/>
      <c r="E24" s="96">
        <f>IFERROR(VLOOKUP($B24,'[1]NUM8.3'!$H$3:$S$175,2,FALSE),0)</f>
        <v>4</v>
      </c>
      <c r="F24" s="96">
        <f>IFERROR(VLOOKUP($B24,'[1]NUM8.3'!$H$3:$S$175,3,FALSE),0)</f>
        <v>3</v>
      </c>
      <c r="G24" s="96">
        <f>IFERROR(VLOOKUP($B24,'[1]NUM8.3'!$H$3:$S$175,4,FALSE),0)</f>
        <v>4</v>
      </c>
      <c r="H24" s="96">
        <f>IFERROR(VLOOKUP($B24,'[1]NUM8.3'!$H$3:$S$175,5,FALSE),0)</f>
        <v>6</v>
      </c>
      <c r="I24" s="96">
        <f>IFERROR(VLOOKUP($B24,'[1]NUM8.3'!$H$3:$S$175,6,FALSE),0)</f>
        <v>16</v>
      </c>
      <c r="J24" s="96">
        <f>IFERROR(VLOOKUP($B24,'[1]NUM8.3'!$H$3:$S$175,7,FALSE),0)</f>
        <v>6</v>
      </c>
      <c r="K24" s="96">
        <f>IFERROR(VLOOKUP($B24,'[1]NUM8.3'!$H$3:$S$175,8,FALSE),0)</f>
        <v>16</v>
      </c>
      <c r="L24" s="96">
        <f>IFERROR(VLOOKUP($B24,'[1]NUM8.3'!$H$3:$S$175,9,FALSE),0)</f>
        <v>19</v>
      </c>
      <c r="M24" s="96">
        <f>IFERROR(VLOOKUP($B24,'[1]NUM8.3'!$H$3:$S$175,10,FALSE),0)</f>
        <v>7</v>
      </c>
      <c r="N24" s="96">
        <f>IFERROR(VLOOKUP($B24,'[1]NUM8.3'!$H$3:$S$175,11,FALSE),0)</f>
        <v>15</v>
      </c>
      <c r="O24" s="86"/>
      <c r="Q24" s="13">
        <f t="shared" si="0"/>
        <v>96</v>
      </c>
      <c r="R24" s="383"/>
      <c r="S24" s="384"/>
    </row>
    <row r="25" spans="1:19" s="58" customFormat="1" ht="15" thickBot="1" x14ac:dyDescent="0.25">
      <c r="A25" s="333" t="s">
        <v>174</v>
      </c>
      <c r="B25" s="334"/>
      <c r="C25" s="250">
        <f>+D25/Metas!N89</f>
        <v>0.87847486671744102</v>
      </c>
      <c r="D25" s="15">
        <f>+Q25/R25</f>
        <v>0.32326151690313543</v>
      </c>
      <c r="E25" s="68">
        <f>SUM(E12:E24)</f>
        <v>585</v>
      </c>
      <c r="F25" s="68">
        <f t="shared" ref="F25:P25" si="1">SUM(F12:F24)</f>
        <v>551</v>
      </c>
      <c r="G25" s="68">
        <f t="shared" si="1"/>
        <v>1162</v>
      </c>
      <c r="H25" s="66">
        <f t="shared" si="1"/>
        <v>641</v>
      </c>
      <c r="I25" s="66">
        <f t="shared" ref="I25:J25" si="2">SUM(I12:I24)</f>
        <v>690</v>
      </c>
      <c r="J25" s="66">
        <f t="shared" si="2"/>
        <v>872</v>
      </c>
      <c r="K25" s="66">
        <f t="shared" ref="K25:L25" si="3">SUM(K12:K24)</f>
        <v>571</v>
      </c>
      <c r="L25" s="66">
        <f t="shared" si="3"/>
        <v>635</v>
      </c>
      <c r="M25" s="66">
        <f t="shared" ref="M25:N25" si="4">SUM(M12:M24)</f>
        <v>503</v>
      </c>
      <c r="N25" s="66">
        <f t="shared" si="4"/>
        <v>1172</v>
      </c>
      <c r="O25" s="66">
        <f t="shared" si="1"/>
        <v>0</v>
      </c>
      <c r="P25" s="66">
        <f t="shared" si="1"/>
        <v>0</v>
      </c>
      <c r="Q25" s="10">
        <f>SUM(Q12:Q24)</f>
        <v>7382</v>
      </c>
      <c r="R25" s="390">
        <v>22836</v>
      </c>
      <c r="S25" s="391"/>
    </row>
    <row r="26" spans="1:19" ht="15" thickBot="1" x14ac:dyDescent="0.25">
      <c r="A26" s="1" t="s">
        <v>53</v>
      </c>
      <c r="B26" s="165" t="s">
        <v>54</v>
      </c>
      <c r="C26" s="56"/>
      <c r="D26" s="56"/>
      <c r="E26" s="96">
        <f>IFERROR(VLOOKUP($B26,'[1]NUM8.3'!$H$3:$S$175,2,FALSE),0)</f>
        <v>120</v>
      </c>
      <c r="F26" s="96">
        <f>IFERROR(VLOOKUP($B26,'[1]NUM8.3'!$H$3:$S$175,3,FALSE),0)</f>
        <v>74</v>
      </c>
      <c r="G26" s="96">
        <f>IFERROR(VLOOKUP($B26,'[1]NUM8.3'!$H$3:$S$175,4,FALSE),0)</f>
        <v>133</v>
      </c>
      <c r="H26" s="96">
        <f>IFERROR(VLOOKUP($B26,'[1]NUM8.3'!$H$3:$S$175,5,FALSE),0)</f>
        <v>100</v>
      </c>
      <c r="I26" s="96">
        <f>IFERROR(VLOOKUP($B26,'[1]NUM8.3'!$H$3:$S$175,6,FALSE),0)</f>
        <v>110</v>
      </c>
      <c r="J26" s="96">
        <f>IFERROR(VLOOKUP($B26,'[1]NUM8.3'!$H$3:$S$175,7,FALSE),0)</f>
        <v>100</v>
      </c>
      <c r="K26" s="96">
        <f>IFERROR(VLOOKUP($B26,'[1]NUM8.3'!$H$3:$S$175,8,FALSE),0)</f>
        <v>209</v>
      </c>
      <c r="L26" s="96">
        <f>IFERROR(VLOOKUP($B26,'[1]NUM8.3'!$H$3:$S$175,9,FALSE),0)</f>
        <v>240</v>
      </c>
      <c r="M26" s="96">
        <f>IFERROR(VLOOKUP($B26,'[1]NUM8.3'!$H$3:$S$175,10,FALSE),0)</f>
        <v>177</v>
      </c>
      <c r="N26" s="96">
        <f>IFERROR(VLOOKUP($B26,'[1]NUM8.3'!$H$3:$S$175,11,FALSE),0)</f>
        <v>226</v>
      </c>
      <c r="O26" s="86"/>
      <c r="Q26" s="13">
        <f t="shared" ref="Q26:Q60" si="5">SUM(E26:P26)</f>
        <v>1489</v>
      </c>
      <c r="R26" s="386"/>
      <c r="S26" s="387"/>
    </row>
    <row r="27" spans="1:19" ht="15" thickBot="1" x14ac:dyDescent="0.25">
      <c r="A27" s="1" t="s">
        <v>53</v>
      </c>
      <c r="B27" s="165" t="s">
        <v>55</v>
      </c>
      <c r="C27" s="56"/>
      <c r="D27" s="56"/>
      <c r="E27" s="96">
        <f>IFERROR(VLOOKUP($B27,'[1]NUM8.3'!$H$3:$S$175,2,FALSE),0)</f>
        <v>180</v>
      </c>
      <c r="F27" s="96">
        <f>IFERROR(VLOOKUP($B27,'[1]NUM8.3'!$H$3:$S$175,3,FALSE),0)</f>
        <v>133</v>
      </c>
      <c r="G27" s="96">
        <f>IFERROR(VLOOKUP($B27,'[1]NUM8.3'!$H$3:$S$175,4,FALSE),0)</f>
        <v>172</v>
      </c>
      <c r="H27" s="96">
        <f>IFERROR(VLOOKUP($B27,'[1]NUM8.3'!$H$3:$S$175,5,FALSE),0)</f>
        <v>105</v>
      </c>
      <c r="I27" s="96">
        <f>IFERROR(VLOOKUP($B27,'[1]NUM8.3'!$H$3:$S$175,6,FALSE),0)</f>
        <v>171</v>
      </c>
      <c r="J27" s="96">
        <f>IFERROR(VLOOKUP($B27,'[1]NUM8.3'!$H$3:$S$175,7,FALSE),0)</f>
        <v>158</v>
      </c>
      <c r="K27" s="96">
        <f>IFERROR(VLOOKUP($B27,'[1]NUM8.3'!$H$3:$S$175,8,FALSE),0)</f>
        <v>118</v>
      </c>
      <c r="L27" s="96">
        <f>IFERROR(VLOOKUP($B27,'[1]NUM8.3'!$H$3:$S$175,9,FALSE),0)</f>
        <v>115</v>
      </c>
      <c r="M27" s="96">
        <f>IFERROR(VLOOKUP($B27,'[1]NUM8.3'!$H$3:$S$175,10,FALSE),0)</f>
        <v>63</v>
      </c>
      <c r="N27" s="96">
        <f>IFERROR(VLOOKUP($B27,'[1]NUM8.3'!$H$3:$S$175,11,FALSE),0)</f>
        <v>116</v>
      </c>
      <c r="O27" s="86"/>
      <c r="Q27" s="13">
        <f t="shared" si="5"/>
        <v>1331</v>
      </c>
      <c r="R27" s="386"/>
      <c r="S27" s="387"/>
    </row>
    <row r="28" spans="1:19" ht="15" thickBot="1" x14ac:dyDescent="0.25">
      <c r="A28" s="1" t="s">
        <v>53</v>
      </c>
      <c r="B28" s="165" t="s">
        <v>56</v>
      </c>
      <c r="C28" s="56"/>
      <c r="D28" s="56"/>
      <c r="E28" s="96">
        <f>IFERROR(VLOOKUP($B28,'[1]NUM8.3'!$H$3:$S$175,2,FALSE),0)</f>
        <v>316</v>
      </c>
      <c r="F28" s="96">
        <f>IFERROR(VLOOKUP($B28,'[1]NUM8.3'!$H$3:$S$175,3,FALSE),0)</f>
        <v>213</v>
      </c>
      <c r="G28" s="96">
        <f>IFERROR(VLOOKUP($B28,'[1]NUM8.3'!$H$3:$S$175,4,FALSE),0)</f>
        <v>316</v>
      </c>
      <c r="H28" s="96">
        <f>IFERROR(VLOOKUP($B28,'[1]NUM8.3'!$H$3:$S$175,5,FALSE),0)</f>
        <v>169</v>
      </c>
      <c r="I28" s="96">
        <f>IFERROR(VLOOKUP($B28,'[1]NUM8.3'!$H$3:$S$175,6,FALSE),0)</f>
        <v>242</v>
      </c>
      <c r="J28" s="96">
        <f>IFERROR(VLOOKUP($B28,'[1]NUM8.3'!$H$3:$S$175,7,FALSE),0)</f>
        <v>269</v>
      </c>
      <c r="K28" s="96">
        <f>IFERROR(VLOOKUP($B28,'[1]NUM8.3'!$H$3:$S$175,8,FALSE),0)</f>
        <v>179</v>
      </c>
      <c r="L28" s="96">
        <f>IFERROR(VLOOKUP($B28,'[1]NUM8.3'!$H$3:$S$175,9,FALSE),0)</f>
        <v>210</v>
      </c>
      <c r="M28" s="96">
        <f>IFERROR(VLOOKUP($B28,'[1]NUM8.3'!$H$3:$S$175,10,FALSE),0)</f>
        <v>171</v>
      </c>
      <c r="N28" s="96">
        <f>IFERROR(VLOOKUP($B28,'[1]NUM8.3'!$H$3:$S$175,11,FALSE),0)</f>
        <v>208</v>
      </c>
      <c r="O28" s="86"/>
      <c r="Q28" s="13">
        <f t="shared" si="5"/>
        <v>2293</v>
      </c>
      <c r="R28" s="386"/>
      <c r="S28" s="387"/>
    </row>
    <row r="29" spans="1:19" ht="15" thickBot="1" x14ac:dyDescent="0.25">
      <c r="A29" s="1" t="s">
        <v>53</v>
      </c>
      <c r="B29" s="165" t="s">
        <v>57</v>
      </c>
      <c r="C29" s="56"/>
      <c r="D29" s="56"/>
      <c r="E29" s="96">
        <f>IFERROR(VLOOKUP($B29,'[1]NUM8.3'!$H$3:$S$175,2,FALSE),0)</f>
        <v>18</v>
      </c>
      <c r="F29" s="96">
        <f>IFERROR(VLOOKUP($B29,'[1]NUM8.3'!$H$3:$S$175,3,FALSE),0)</f>
        <v>15</v>
      </c>
      <c r="G29" s="96">
        <f>IFERROR(VLOOKUP($B29,'[1]NUM8.3'!$H$3:$S$175,4,FALSE),0)</f>
        <v>22</v>
      </c>
      <c r="H29" s="96">
        <f>IFERROR(VLOOKUP($B29,'[1]NUM8.3'!$H$3:$S$175,5,FALSE),0)</f>
        <v>22</v>
      </c>
      <c r="I29" s="96">
        <f>IFERROR(VLOOKUP($B29,'[1]NUM8.3'!$H$3:$S$175,6,FALSE),0)</f>
        <v>50</v>
      </c>
      <c r="J29" s="96">
        <f>IFERROR(VLOOKUP($B29,'[1]NUM8.3'!$H$3:$S$175,7,FALSE),0)</f>
        <v>35</v>
      </c>
      <c r="K29" s="96">
        <f>IFERROR(VLOOKUP($B29,'[1]NUM8.3'!$H$3:$S$175,8,FALSE),0)</f>
        <v>15</v>
      </c>
      <c r="L29" s="96">
        <f>IFERROR(VLOOKUP($B29,'[1]NUM8.3'!$H$3:$S$175,9,FALSE),0)</f>
        <v>34</v>
      </c>
      <c r="M29" s="96">
        <f>IFERROR(VLOOKUP($B29,'[1]NUM8.3'!$H$3:$S$175,10,FALSE),0)</f>
        <v>29</v>
      </c>
      <c r="N29" s="96">
        <f>IFERROR(VLOOKUP($B29,'[1]NUM8.3'!$H$3:$S$175,11,FALSE),0)</f>
        <v>36</v>
      </c>
      <c r="O29" s="86"/>
      <c r="Q29" s="13">
        <f t="shared" si="5"/>
        <v>276</v>
      </c>
      <c r="R29" s="386"/>
      <c r="S29" s="387"/>
    </row>
    <row r="30" spans="1:19" ht="15" thickBot="1" x14ac:dyDescent="0.25">
      <c r="A30" s="1" t="s">
        <v>53</v>
      </c>
      <c r="B30" s="165" t="s">
        <v>58</v>
      </c>
      <c r="C30" s="56"/>
      <c r="D30" s="56"/>
      <c r="E30" s="96">
        <f>IFERROR(VLOOKUP($B30,'[1]NUM8.3'!$H$3:$S$175,2,FALSE),0)</f>
        <v>225</v>
      </c>
      <c r="F30" s="96">
        <f>IFERROR(VLOOKUP($B30,'[1]NUM8.3'!$H$3:$S$175,3,FALSE),0)</f>
        <v>375</v>
      </c>
      <c r="G30" s="96">
        <f>IFERROR(VLOOKUP($B30,'[1]NUM8.3'!$H$3:$S$175,4,FALSE),0)</f>
        <v>335</v>
      </c>
      <c r="H30" s="96">
        <f>IFERROR(VLOOKUP($B30,'[1]NUM8.3'!$H$3:$S$175,5,FALSE),0)</f>
        <v>225</v>
      </c>
      <c r="I30" s="96">
        <f>IFERROR(VLOOKUP($B30,'[1]NUM8.3'!$H$3:$S$175,6,FALSE),0)</f>
        <v>326</v>
      </c>
      <c r="J30" s="96">
        <f>IFERROR(VLOOKUP($B30,'[1]NUM8.3'!$H$3:$S$175,7,FALSE),0)</f>
        <v>303</v>
      </c>
      <c r="K30" s="96">
        <f>IFERROR(VLOOKUP($B30,'[1]NUM8.3'!$H$3:$S$175,8,FALSE),0)</f>
        <v>321</v>
      </c>
      <c r="L30" s="96">
        <f>IFERROR(VLOOKUP($B30,'[1]NUM8.3'!$H$3:$S$175,9,FALSE),0)</f>
        <v>273</v>
      </c>
      <c r="M30" s="96">
        <f>IFERROR(VLOOKUP($B30,'[1]NUM8.3'!$H$3:$S$175,10,FALSE),0)</f>
        <v>257</v>
      </c>
      <c r="N30" s="96">
        <f>IFERROR(VLOOKUP($B30,'[1]NUM8.3'!$H$3:$S$175,11,FALSE),0)</f>
        <v>247</v>
      </c>
      <c r="O30" s="86"/>
      <c r="Q30" s="13">
        <f t="shared" si="5"/>
        <v>2887</v>
      </c>
      <c r="R30" s="386"/>
      <c r="S30" s="387"/>
    </row>
    <row r="31" spans="1:19" ht="15" thickBot="1" x14ac:dyDescent="0.25">
      <c r="A31" s="1" t="s">
        <v>53</v>
      </c>
      <c r="B31" s="165" t="s">
        <v>59</v>
      </c>
      <c r="C31" s="56"/>
      <c r="D31" s="56"/>
      <c r="E31" s="96">
        <f>IFERROR(VLOOKUP($B31,'[1]NUM8.3'!$H$3:$S$175,2,FALSE),0)</f>
        <v>1</v>
      </c>
      <c r="F31" s="96">
        <f>IFERROR(VLOOKUP($B31,'[1]NUM8.3'!$H$3:$S$175,3,FALSE),0)</f>
        <v>2</v>
      </c>
      <c r="G31" s="96">
        <f>IFERROR(VLOOKUP($B31,'[1]NUM8.3'!$H$3:$S$175,4,FALSE),0)</f>
        <v>0</v>
      </c>
      <c r="H31" s="96">
        <f>IFERROR(VLOOKUP($B31,'[1]NUM8.3'!$H$3:$S$175,5,FALSE),0)</f>
        <v>1</v>
      </c>
      <c r="I31" s="96">
        <f>IFERROR(VLOOKUP($B31,'[1]NUM8.3'!$H$3:$S$175,6,FALSE),0)</f>
        <v>9</v>
      </c>
      <c r="J31" s="96">
        <f>IFERROR(VLOOKUP($B31,'[1]NUM8.3'!$H$3:$S$175,7,FALSE),0)</f>
        <v>0</v>
      </c>
      <c r="K31" s="96">
        <f>IFERROR(VLOOKUP($B31,'[1]NUM8.3'!$H$3:$S$175,8,FALSE),0)</f>
        <v>4</v>
      </c>
      <c r="L31" s="96">
        <f>IFERROR(VLOOKUP($B31,'[1]NUM8.3'!$H$3:$S$175,9,FALSE),0)</f>
        <v>2</v>
      </c>
      <c r="M31" s="96">
        <f>IFERROR(VLOOKUP($B31,'[1]NUM8.3'!$H$3:$S$175,10,FALSE),0)</f>
        <v>2</v>
      </c>
      <c r="N31" s="96">
        <f>IFERROR(VLOOKUP($B31,'[1]NUM8.3'!$H$3:$S$175,11,FALSE),0)</f>
        <v>1</v>
      </c>
      <c r="O31" s="86"/>
      <c r="Q31" s="13">
        <f t="shared" si="5"/>
        <v>22</v>
      </c>
      <c r="R31" s="386"/>
      <c r="S31" s="387"/>
    </row>
    <row r="32" spans="1:19" ht="15" thickBot="1" x14ac:dyDescent="0.25">
      <c r="A32" s="1" t="s">
        <v>53</v>
      </c>
      <c r="B32" s="165" t="s">
        <v>60</v>
      </c>
      <c r="C32" s="56"/>
      <c r="D32" s="56"/>
      <c r="E32" s="96">
        <f>IFERROR(VLOOKUP($B32,'[1]NUM8.3'!$H$3:$S$175,2,FALSE),0)</f>
        <v>12</v>
      </c>
      <c r="F32" s="96">
        <f>IFERROR(VLOOKUP($B32,'[1]NUM8.3'!$H$3:$S$175,3,FALSE),0)</f>
        <v>9</v>
      </c>
      <c r="G32" s="96">
        <f>IFERROR(VLOOKUP($B32,'[1]NUM8.3'!$H$3:$S$175,4,FALSE),0)</f>
        <v>4</v>
      </c>
      <c r="H32" s="96">
        <f>IFERROR(VLOOKUP($B32,'[1]NUM8.3'!$H$3:$S$175,5,FALSE),0)</f>
        <v>5</v>
      </c>
      <c r="I32" s="96">
        <f>IFERROR(VLOOKUP($B32,'[1]NUM8.3'!$H$3:$S$175,6,FALSE),0)</f>
        <v>3</v>
      </c>
      <c r="J32" s="96">
        <f>IFERROR(VLOOKUP($B32,'[1]NUM8.3'!$H$3:$S$175,7,FALSE),0)</f>
        <v>21</v>
      </c>
      <c r="K32" s="96">
        <f>IFERROR(VLOOKUP($B32,'[1]NUM8.3'!$H$3:$S$175,8,FALSE),0)</f>
        <v>0</v>
      </c>
      <c r="L32" s="96">
        <f>IFERROR(VLOOKUP($B32,'[1]NUM8.3'!$H$3:$S$175,9,FALSE),0)</f>
        <v>0</v>
      </c>
      <c r="M32" s="96">
        <f>IFERROR(VLOOKUP($B32,'[1]NUM8.3'!$H$3:$S$175,10,FALSE),0)</f>
        <v>8</v>
      </c>
      <c r="N32" s="96">
        <f>IFERROR(VLOOKUP($B32,'[1]NUM8.3'!$H$3:$S$175,11,FALSE),0)</f>
        <v>13</v>
      </c>
      <c r="O32" s="86"/>
      <c r="Q32" s="13">
        <f t="shared" si="5"/>
        <v>75</v>
      </c>
      <c r="R32" s="386"/>
      <c r="S32" s="387"/>
    </row>
    <row r="33" spans="1:19" ht="15" thickBot="1" x14ac:dyDescent="0.25">
      <c r="A33" s="1" t="s">
        <v>53</v>
      </c>
      <c r="B33" s="165" t="s">
        <v>61</v>
      </c>
      <c r="C33" s="56"/>
      <c r="D33" s="56"/>
      <c r="E33" s="96">
        <f>IFERROR(VLOOKUP($B33,'[1]NUM8.3'!$H$3:$S$175,2,FALSE),0)</f>
        <v>6</v>
      </c>
      <c r="F33" s="96">
        <f>IFERROR(VLOOKUP($B33,'[1]NUM8.3'!$H$3:$S$175,3,FALSE),0)</f>
        <v>32</v>
      </c>
      <c r="G33" s="96">
        <f>IFERROR(VLOOKUP($B33,'[1]NUM8.3'!$H$3:$S$175,4,FALSE),0)</f>
        <v>47</v>
      </c>
      <c r="H33" s="96">
        <f>IFERROR(VLOOKUP($B33,'[1]NUM8.3'!$H$3:$S$175,5,FALSE),0)</f>
        <v>23</v>
      </c>
      <c r="I33" s="96">
        <f>IFERROR(VLOOKUP($B33,'[1]NUM8.3'!$H$3:$S$175,6,FALSE),0)</f>
        <v>32</v>
      </c>
      <c r="J33" s="96">
        <f>IFERROR(VLOOKUP($B33,'[1]NUM8.3'!$H$3:$S$175,7,FALSE),0)</f>
        <v>28</v>
      </c>
      <c r="K33" s="96">
        <f>IFERROR(VLOOKUP($B33,'[1]NUM8.3'!$H$3:$S$175,8,FALSE),0)</f>
        <v>20</v>
      </c>
      <c r="L33" s="96">
        <f>IFERROR(VLOOKUP($B33,'[1]NUM8.3'!$H$3:$S$175,9,FALSE),0)</f>
        <v>45</v>
      </c>
      <c r="M33" s="96">
        <f>IFERROR(VLOOKUP($B33,'[1]NUM8.3'!$H$3:$S$175,10,FALSE),0)</f>
        <v>31</v>
      </c>
      <c r="N33" s="96">
        <f>IFERROR(VLOOKUP($B33,'[1]NUM8.3'!$H$3:$S$175,11,FALSE),0)</f>
        <v>34</v>
      </c>
      <c r="O33" s="86"/>
      <c r="Q33" s="13">
        <f t="shared" si="5"/>
        <v>298</v>
      </c>
      <c r="R33" s="386"/>
      <c r="S33" s="387"/>
    </row>
    <row r="34" spans="1:19" ht="15" thickBot="1" x14ac:dyDescent="0.25">
      <c r="A34" s="1" t="s">
        <v>53</v>
      </c>
      <c r="B34" s="165" t="s">
        <v>62</v>
      </c>
      <c r="C34" s="56"/>
      <c r="D34" s="56"/>
      <c r="E34" s="96">
        <f>IFERROR(VLOOKUP($B34,'[1]NUM8.3'!$H$3:$S$175,2,FALSE),0)</f>
        <v>0</v>
      </c>
      <c r="F34" s="96">
        <f>IFERROR(VLOOKUP($B34,'[1]NUM8.3'!$H$3:$S$175,3,FALSE),0)</f>
        <v>0</v>
      </c>
      <c r="G34" s="96">
        <f>IFERROR(VLOOKUP($B34,'[1]NUM8.3'!$H$3:$S$175,4,FALSE),0)</f>
        <v>6</v>
      </c>
      <c r="H34" s="96">
        <f>IFERROR(VLOOKUP($B34,'[1]NUM8.3'!$H$3:$S$175,5,FALSE),0)</f>
        <v>0</v>
      </c>
      <c r="I34" s="96">
        <f>IFERROR(VLOOKUP($B34,'[1]NUM8.3'!$H$3:$S$175,6,FALSE),0)</f>
        <v>5</v>
      </c>
      <c r="J34" s="96">
        <f>IFERROR(VLOOKUP($B34,'[1]NUM8.3'!$H$3:$S$175,7,FALSE),0)</f>
        <v>10</v>
      </c>
      <c r="K34" s="96">
        <f>IFERROR(VLOOKUP($B34,'[1]NUM8.3'!$H$3:$S$175,8,FALSE),0)</f>
        <v>1</v>
      </c>
      <c r="L34" s="96">
        <f>IFERROR(VLOOKUP($B34,'[1]NUM8.3'!$H$3:$S$175,9,FALSE),0)</f>
        <v>8</v>
      </c>
      <c r="M34" s="96">
        <f>IFERROR(VLOOKUP($B34,'[1]NUM8.3'!$H$3:$S$175,10,FALSE),0)</f>
        <v>12</v>
      </c>
      <c r="N34" s="96">
        <f>IFERROR(VLOOKUP($B34,'[1]NUM8.3'!$H$3:$S$175,11,FALSE),0)</f>
        <v>11</v>
      </c>
      <c r="O34" s="86"/>
      <c r="Q34" s="13">
        <f>SUM(E34:P34)</f>
        <v>53</v>
      </c>
      <c r="R34" s="386"/>
      <c r="S34" s="387"/>
    </row>
    <row r="35" spans="1:19" ht="15" thickBot="1" x14ac:dyDescent="0.25">
      <c r="A35" s="1" t="s">
        <v>53</v>
      </c>
      <c r="B35" s="165" t="s">
        <v>63</v>
      </c>
      <c r="C35" s="56"/>
      <c r="D35" s="56"/>
      <c r="E35" s="96">
        <f>IFERROR(VLOOKUP($B35,'[1]NUM8.3'!$H$3:$S$175,2,FALSE),0)</f>
        <v>3</v>
      </c>
      <c r="F35" s="96">
        <f>IFERROR(VLOOKUP($B35,'[1]NUM8.3'!$H$3:$S$175,3,FALSE),0)</f>
        <v>0</v>
      </c>
      <c r="G35" s="96">
        <f>IFERROR(VLOOKUP($B35,'[1]NUM8.3'!$H$3:$S$175,4,FALSE),0)</f>
        <v>0</v>
      </c>
      <c r="H35" s="96">
        <f>IFERROR(VLOOKUP($B35,'[1]NUM8.3'!$H$3:$S$175,5,FALSE),0)</f>
        <v>0</v>
      </c>
      <c r="I35" s="96">
        <f>IFERROR(VLOOKUP($B35,'[1]NUM8.3'!$H$3:$S$175,6,FALSE),0)</f>
        <v>3</v>
      </c>
      <c r="J35" s="96">
        <f>IFERROR(VLOOKUP($B35,'[1]NUM8.3'!$H$3:$S$175,7,FALSE),0)</f>
        <v>3</v>
      </c>
      <c r="K35" s="96">
        <f>IFERROR(VLOOKUP($B35,'[1]NUM8.3'!$H$3:$S$175,8,FALSE),0)</f>
        <v>2</v>
      </c>
      <c r="L35" s="96">
        <f>IFERROR(VLOOKUP($B35,'[1]NUM8.3'!$H$3:$S$175,9,FALSE),0)</f>
        <v>1</v>
      </c>
      <c r="M35" s="96">
        <f>IFERROR(VLOOKUP($B35,'[1]NUM8.3'!$H$3:$S$175,10,FALSE),0)</f>
        <v>0</v>
      </c>
      <c r="N35" s="96">
        <f>IFERROR(VLOOKUP($B35,'[1]NUM8.3'!$H$3:$S$175,11,FALSE),0)</f>
        <v>0</v>
      </c>
      <c r="O35" s="86"/>
      <c r="Q35" s="13">
        <f>SUM(E35:P35)</f>
        <v>12</v>
      </c>
      <c r="R35" s="386"/>
      <c r="S35" s="387"/>
    </row>
    <row r="36" spans="1:19" ht="15" thickBot="1" x14ac:dyDescent="0.25">
      <c r="A36" s="1" t="s">
        <v>53</v>
      </c>
      <c r="B36" s="165" t="s">
        <v>345</v>
      </c>
      <c r="C36" s="56"/>
      <c r="D36" s="56"/>
      <c r="E36" s="96">
        <f>IFERROR(VLOOKUP($B36,'[1]NUM8.3'!$H$3:$S$175,2,FALSE),0)</f>
        <v>13</v>
      </c>
      <c r="F36" s="96">
        <f>IFERROR(VLOOKUP($B36,'[1]NUM8.3'!$H$3:$S$175,3,FALSE),0)</f>
        <v>4</v>
      </c>
      <c r="G36" s="96">
        <f>IFERROR(VLOOKUP($B36,'[1]NUM8.3'!$H$3:$S$175,4,FALSE),0)</f>
        <v>4</v>
      </c>
      <c r="H36" s="96">
        <f>IFERROR(VLOOKUP($B36,'[1]NUM8.3'!$H$3:$S$175,5,FALSE),0)</f>
        <v>12</v>
      </c>
      <c r="I36" s="96">
        <f>IFERROR(VLOOKUP($B36,'[1]NUM8.3'!$H$3:$S$175,6,FALSE),0)</f>
        <v>3</v>
      </c>
      <c r="J36" s="96">
        <f>IFERROR(VLOOKUP($B36,'[1]NUM8.3'!$H$3:$S$175,7,FALSE),0)</f>
        <v>1</v>
      </c>
      <c r="K36" s="96">
        <f>IFERROR(VLOOKUP($B36,'[1]NUM8.3'!$H$3:$S$175,8,FALSE),0)</f>
        <v>10</v>
      </c>
      <c r="L36" s="96">
        <f>IFERROR(VLOOKUP($B36,'[1]NUM8.3'!$H$3:$S$175,9,FALSE),0)</f>
        <v>10</v>
      </c>
      <c r="M36" s="96">
        <f>IFERROR(VLOOKUP($B36,'[1]NUM8.3'!$H$3:$S$175,10,FALSE),0)</f>
        <v>6</v>
      </c>
      <c r="N36" s="96">
        <f>IFERROR(VLOOKUP($B36,'[1]NUM8.3'!$H$3:$S$175,11,FALSE),0)</f>
        <v>9</v>
      </c>
      <c r="O36" s="86"/>
      <c r="Q36" s="13">
        <f>SUM(E36:P36)</f>
        <v>72</v>
      </c>
      <c r="R36" s="162"/>
      <c r="S36" s="163"/>
    </row>
    <row r="37" spans="1:19" s="58" customFormat="1" ht="15" thickBot="1" x14ac:dyDescent="0.25">
      <c r="A37" s="333" t="s">
        <v>175</v>
      </c>
      <c r="B37" s="334"/>
      <c r="C37" s="250">
        <f>+D37/Metas!N87</f>
        <v>1.1121212121212121</v>
      </c>
      <c r="D37" s="15">
        <f>+Q37/R37</f>
        <v>0.40925564538611653</v>
      </c>
      <c r="E37" s="10">
        <f>SUM(E26:E36)</f>
        <v>894</v>
      </c>
      <c r="F37" s="10">
        <f t="shared" ref="F37:P37" si="6">SUM(F26:F36)</f>
        <v>857</v>
      </c>
      <c r="G37" s="10">
        <f t="shared" si="6"/>
        <v>1039</v>
      </c>
      <c r="H37" s="47">
        <f t="shared" si="6"/>
        <v>662</v>
      </c>
      <c r="I37" s="47">
        <f t="shared" ref="I37:J37" si="7">SUM(I26:I36)</f>
        <v>954</v>
      </c>
      <c r="J37" s="47">
        <f t="shared" si="7"/>
        <v>928</v>
      </c>
      <c r="K37" s="47">
        <f t="shared" ref="K37:L37" si="8">SUM(K26:K36)</f>
        <v>879</v>
      </c>
      <c r="L37" s="47">
        <f t="shared" si="8"/>
        <v>938</v>
      </c>
      <c r="M37" s="47">
        <f t="shared" ref="M37:N37" si="9">SUM(M26:M36)</f>
        <v>756</v>
      </c>
      <c r="N37" s="47">
        <f t="shared" si="9"/>
        <v>901</v>
      </c>
      <c r="O37" s="47">
        <f t="shared" si="6"/>
        <v>0</v>
      </c>
      <c r="P37" s="47">
        <f t="shared" si="6"/>
        <v>0</v>
      </c>
      <c r="Q37" s="10">
        <f>SUM(Q26:Q36)</f>
        <v>8808</v>
      </c>
      <c r="R37" s="392">
        <v>21522</v>
      </c>
      <c r="S37" s="393"/>
    </row>
    <row r="38" spans="1:19" ht="15" thickBot="1" x14ac:dyDescent="0.25">
      <c r="A38" s="1" t="s">
        <v>74</v>
      </c>
      <c r="B38" s="165" t="s">
        <v>64</v>
      </c>
      <c r="C38" s="56"/>
      <c r="D38" s="56"/>
      <c r="E38" s="96">
        <f>IFERROR(VLOOKUP($B38,'[1]NUM8.3'!$H$3:$S$175,2,FALSE),0)</f>
        <v>7</v>
      </c>
      <c r="F38" s="96">
        <f>IFERROR(VLOOKUP($B38,'[1]NUM8.3'!$H$3:$S$175,3,FALSE),0)</f>
        <v>3</v>
      </c>
      <c r="G38" s="96">
        <f>IFERROR(VLOOKUP($B38,'[1]NUM8.3'!$H$3:$S$175,4,FALSE),0)</f>
        <v>8</v>
      </c>
      <c r="H38" s="96">
        <f>IFERROR(VLOOKUP($B38,'[1]NUM8.3'!$H$3:$S$175,5,FALSE),0)</f>
        <v>7</v>
      </c>
      <c r="I38" s="96">
        <f>IFERROR(VLOOKUP($B38,'[1]NUM8.3'!$H$3:$S$175,6,FALSE),0)</f>
        <v>1</v>
      </c>
      <c r="J38" s="96">
        <f>IFERROR(VLOOKUP($B38,'[1]NUM8.3'!$H$3:$S$175,7,FALSE),0)</f>
        <v>3</v>
      </c>
      <c r="K38" s="96">
        <f>IFERROR(VLOOKUP($B38,'[1]NUM8.3'!$H$3:$S$175,8,FALSE),0)</f>
        <v>7</v>
      </c>
      <c r="L38" s="96">
        <f>IFERROR(VLOOKUP($B38,'[1]NUM8.3'!$H$3:$S$175,9,FALSE),0)</f>
        <v>3</v>
      </c>
      <c r="M38" s="96">
        <f>IFERROR(VLOOKUP($B38,'[1]NUM8.3'!$H$3:$S$175,10,FALSE),0)</f>
        <v>5</v>
      </c>
      <c r="N38" s="96">
        <f>IFERROR(VLOOKUP($B38,'[1]NUM8.3'!$H$3:$S$175,11,FALSE),0)</f>
        <v>8</v>
      </c>
      <c r="O38" s="86"/>
      <c r="P38" s="86"/>
      <c r="Q38" s="13">
        <f t="shared" si="5"/>
        <v>52</v>
      </c>
      <c r="R38" s="386"/>
      <c r="S38" s="387"/>
    </row>
    <row r="39" spans="1:19" ht="15" thickBot="1" x14ac:dyDescent="0.25">
      <c r="A39" s="1" t="s">
        <v>74</v>
      </c>
      <c r="B39" s="165" t="s">
        <v>65</v>
      </c>
      <c r="C39" s="56"/>
      <c r="D39" s="56"/>
      <c r="E39" s="96">
        <f>IFERROR(VLOOKUP($B39,'[1]NUM8.3'!$H$3:$S$175,2,FALSE),0)</f>
        <v>13</v>
      </c>
      <c r="F39" s="96">
        <f>IFERROR(VLOOKUP($B39,'[1]NUM8.3'!$H$3:$S$175,3,FALSE),0)</f>
        <v>7</v>
      </c>
      <c r="G39" s="96">
        <f>IFERROR(VLOOKUP($B39,'[1]NUM8.3'!$H$3:$S$175,4,FALSE),0)</f>
        <v>1</v>
      </c>
      <c r="H39" s="96">
        <f>IFERROR(VLOOKUP($B39,'[1]NUM8.3'!$H$3:$S$175,5,FALSE),0)</f>
        <v>0</v>
      </c>
      <c r="I39" s="96">
        <f>IFERROR(VLOOKUP($B39,'[1]NUM8.3'!$H$3:$S$175,6,FALSE),0)</f>
        <v>0</v>
      </c>
      <c r="J39" s="96">
        <f>IFERROR(VLOOKUP($B39,'[1]NUM8.3'!$H$3:$S$175,7,FALSE),0)</f>
        <v>16</v>
      </c>
      <c r="K39" s="96">
        <f>IFERROR(VLOOKUP($B39,'[1]NUM8.3'!$H$3:$S$175,8,FALSE),0)</f>
        <v>1</v>
      </c>
      <c r="L39" s="96">
        <f>IFERROR(VLOOKUP($B39,'[1]NUM8.3'!$H$3:$S$175,9,FALSE),0)</f>
        <v>9</v>
      </c>
      <c r="M39" s="96">
        <f>IFERROR(VLOOKUP($B39,'[1]NUM8.3'!$H$3:$S$175,10,FALSE),0)</f>
        <v>6</v>
      </c>
      <c r="N39" s="96">
        <f>IFERROR(VLOOKUP($B39,'[1]NUM8.3'!$H$3:$S$175,11,FALSE),0)</f>
        <v>2</v>
      </c>
      <c r="O39" s="86"/>
      <c r="P39" s="86"/>
      <c r="Q39" s="13">
        <f t="shared" si="5"/>
        <v>55</v>
      </c>
      <c r="R39" s="386"/>
      <c r="S39" s="387"/>
    </row>
    <row r="40" spans="1:19" ht="15" thickBot="1" x14ac:dyDescent="0.25">
      <c r="A40" s="1" t="s">
        <v>74</v>
      </c>
      <c r="B40" s="165" t="s">
        <v>66</v>
      </c>
      <c r="C40" s="56"/>
      <c r="D40" s="56"/>
      <c r="E40" s="96">
        <f>IFERROR(VLOOKUP($B40,'[1]NUM8.3'!$H$3:$S$175,2,FALSE),0)</f>
        <v>20</v>
      </c>
      <c r="F40" s="96">
        <f>IFERROR(VLOOKUP($B40,'[1]NUM8.3'!$H$3:$S$175,3,FALSE),0)</f>
        <v>13</v>
      </c>
      <c r="G40" s="96">
        <f>IFERROR(VLOOKUP($B40,'[1]NUM8.3'!$H$3:$S$175,4,FALSE),0)</f>
        <v>9</v>
      </c>
      <c r="H40" s="96">
        <f>IFERROR(VLOOKUP($B40,'[1]NUM8.3'!$H$3:$S$175,5,FALSE),0)</f>
        <v>3</v>
      </c>
      <c r="I40" s="96">
        <f>IFERROR(VLOOKUP($B40,'[1]NUM8.3'!$H$3:$S$175,6,FALSE),0)</f>
        <v>2</v>
      </c>
      <c r="J40" s="96">
        <f>IFERROR(VLOOKUP($B40,'[1]NUM8.3'!$H$3:$S$175,7,FALSE),0)</f>
        <v>4</v>
      </c>
      <c r="K40" s="96">
        <f>IFERROR(VLOOKUP($B40,'[1]NUM8.3'!$H$3:$S$175,8,FALSE),0)</f>
        <v>20</v>
      </c>
      <c r="L40" s="96">
        <f>IFERROR(VLOOKUP($B40,'[1]NUM8.3'!$H$3:$S$175,9,FALSE),0)</f>
        <v>26</v>
      </c>
      <c r="M40" s="96">
        <f>IFERROR(VLOOKUP($B40,'[1]NUM8.3'!$H$3:$S$175,10,FALSE),0)</f>
        <v>5</v>
      </c>
      <c r="N40" s="96">
        <f>IFERROR(VLOOKUP($B40,'[1]NUM8.3'!$H$3:$S$175,11,FALSE),0)</f>
        <v>0</v>
      </c>
      <c r="O40" s="86"/>
      <c r="P40" s="86"/>
      <c r="Q40" s="13">
        <f t="shared" si="5"/>
        <v>102</v>
      </c>
      <c r="R40" s="386"/>
      <c r="S40" s="387"/>
    </row>
    <row r="41" spans="1:19" ht="15" thickBot="1" x14ac:dyDescent="0.25">
      <c r="A41" s="1" t="s">
        <v>74</v>
      </c>
      <c r="B41" s="165" t="s">
        <v>67</v>
      </c>
      <c r="C41" s="56"/>
      <c r="D41" s="56"/>
      <c r="E41" s="96">
        <f>IFERROR(VLOOKUP($B41,'[1]NUM8.3'!$H$3:$S$175,2,FALSE),0)</f>
        <v>0</v>
      </c>
      <c r="F41" s="96">
        <f>IFERROR(VLOOKUP($B41,'[1]NUM8.3'!$H$3:$S$175,3,FALSE),0)</f>
        <v>1</v>
      </c>
      <c r="G41" s="96">
        <f>IFERROR(VLOOKUP($B41,'[1]NUM8.3'!$H$3:$S$175,4,FALSE),0)</f>
        <v>10</v>
      </c>
      <c r="H41" s="96">
        <f>IFERROR(VLOOKUP($B41,'[1]NUM8.3'!$H$3:$S$175,5,FALSE),0)</f>
        <v>0</v>
      </c>
      <c r="I41" s="96">
        <f>IFERROR(VLOOKUP($B41,'[1]NUM8.3'!$H$3:$S$175,6,FALSE),0)</f>
        <v>0</v>
      </c>
      <c r="J41" s="96">
        <f>IFERROR(VLOOKUP($B41,'[1]NUM8.3'!$H$3:$S$175,7,FALSE),0)</f>
        <v>1</v>
      </c>
      <c r="K41" s="96">
        <f>IFERROR(VLOOKUP($B41,'[1]NUM8.3'!$H$3:$S$175,8,FALSE),0)</f>
        <v>0</v>
      </c>
      <c r="L41" s="96">
        <f>IFERROR(VLOOKUP($B41,'[1]NUM8.3'!$H$3:$S$175,9,FALSE),0)</f>
        <v>1</v>
      </c>
      <c r="M41" s="96">
        <f>IFERROR(VLOOKUP($B41,'[1]NUM8.3'!$H$3:$S$175,10,FALSE),0)</f>
        <v>3</v>
      </c>
      <c r="N41" s="96">
        <f>IFERROR(VLOOKUP($B41,'[1]NUM8.3'!$H$3:$S$175,11,FALSE),0)</f>
        <v>1</v>
      </c>
      <c r="O41" s="86"/>
      <c r="P41" s="86"/>
      <c r="Q41" s="13">
        <f t="shared" si="5"/>
        <v>17</v>
      </c>
      <c r="R41" s="386"/>
      <c r="S41" s="387"/>
    </row>
    <row r="42" spans="1:19" ht="15" thickBot="1" x14ac:dyDescent="0.25">
      <c r="A42" s="1" t="s">
        <v>74</v>
      </c>
      <c r="B42" s="165" t="s">
        <v>68</v>
      </c>
      <c r="C42" s="56"/>
      <c r="D42" s="56"/>
      <c r="E42" s="96">
        <f>IFERROR(VLOOKUP($B42,'[1]NUM8.3'!$H$3:$S$175,2,FALSE),0)</f>
        <v>11</v>
      </c>
      <c r="F42" s="96">
        <f>IFERROR(VLOOKUP($B42,'[1]NUM8.3'!$H$3:$S$175,3,FALSE),0)</f>
        <v>0</v>
      </c>
      <c r="G42" s="96">
        <f>IFERROR(VLOOKUP($B42,'[1]NUM8.3'!$H$3:$S$175,4,FALSE),0)</f>
        <v>28</v>
      </c>
      <c r="H42" s="96">
        <f>IFERROR(VLOOKUP($B42,'[1]NUM8.3'!$H$3:$S$175,5,FALSE),0)</f>
        <v>4</v>
      </c>
      <c r="I42" s="96">
        <f>IFERROR(VLOOKUP($B42,'[1]NUM8.3'!$H$3:$S$175,6,FALSE),0)</f>
        <v>16</v>
      </c>
      <c r="J42" s="96">
        <f>IFERROR(VLOOKUP($B42,'[1]NUM8.3'!$H$3:$S$175,7,FALSE),0)</f>
        <v>16</v>
      </c>
      <c r="K42" s="96">
        <f>IFERROR(VLOOKUP($B42,'[1]NUM8.3'!$H$3:$S$175,8,FALSE),0)</f>
        <v>28</v>
      </c>
      <c r="L42" s="96">
        <f>IFERROR(VLOOKUP($B42,'[1]NUM8.3'!$H$3:$S$175,9,FALSE),0)</f>
        <v>17</v>
      </c>
      <c r="M42" s="96">
        <f>IFERROR(VLOOKUP($B42,'[1]NUM8.3'!$H$3:$S$175,10,FALSE),0)</f>
        <v>3</v>
      </c>
      <c r="N42" s="96">
        <f>IFERROR(VLOOKUP($B42,'[1]NUM8.3'!$H$3:$S$175,11,FALSE),0)</f>
        <v>7</v>
      </c>
      <c r="O42" s="86"/>
      <c r="P42" s="86"/>
      <c r="Q42" s="13">
        <f t="shared" si="5"/>
        <v>130</v>
      </c>
      <c r="R42" s="386"/>
      <c r="S42" s="387"/>
    </row>
    <row r="43" spans="1:19" ht="15" thickBot="1" x14ac:dyDescent="0.25">
      <c r="A43" s="1" t="s">
        <v>74</v>
      </c>
      <c r="B43" s="165" t="s">
        <v>69</v>
      </c>
      <c r="C43" s="56"/>
      <c r="D43" s="56"/>
      <c r="E43" s="96">
        <f>IFERROR(VLOOKUP($B43,'[1]NUM8.3'!$H$3:$S$175,2,FALSE),0)</f>
        <v>12</v>
      </c>
      <c r="F43" s="96">
        <f>IFERROR(VLOOKUP($B43,'[1]NUM8.3'!$H$3:$S$175,3,FALSE),0)</f>
        <v>6</v>
      </c>
      <c r="G43" s="96">
        <f>IFERROR(VLOOKUP($B43,'[1]NUM8.3'!$H$3:$S$175,4,FALSE),0)</f>
        <v>9</v>
      </c>
      <c r="H43" s="96">
        <f>IFERROR(VLOOKUP($B43,'[1]NUM8.3'!$H$3:$S$175,5,FALSE),0)</f>
        <v>0</v>
      </c>
      <c r="I43" s="96">
        <f>IFERROR(VLOOKUP($B43,'[1]NUM8.3'!$H$3:$S$175,6,FALSE),0)</f>
        <v>3</v>
      </c>
      <c r="J43" s="96">
        <f>IFERROR(VLOOKUP($B43,'[1]NUM8.3'!$H$3:$S$175,7,FALSE),0)</f>
        <v>12</v>
      </c>
      <c r="K43" s="96">
        <f>IFERROR(VLOOKUP($B43,'[1]NUM8.3'!$H$3:$S$175,8,FALSE),0)</f>
        <v>8</v>
      </c>
      <c r="L43" s="96">
        <f>IFERROR(VLOOKUP($B43,'[1]NUM8.3'!$H$3:$S$175,9,FALSE),0)</f>
        <v>8</v>
      </c>
      <c r="M43" s="96">
        <f>IFERROR(VLOOKUP($B43,'[1]NUM8.3'!$H$3:$S$175,10,FALSE),0)</f>
        <v>9</v>
      </c>
      <c r="N43" s="96">
        <f>IFERROR(VLOOKUP($B43,'[1]NUM8.3'!$H$3:$S$175,11,FALSE),0)</f>
        <v>13</v>
      </c>
      <c r="O43" s="86"/>
      <c r="P43" s="86"/>
      <c r="Q43" s="13">
        <f t="shared" si="5"/>
        <v>80</v>
      </c>
      <c r="R43" s="386"/>
      <c r="S43" s="387"/>
    </row>
    <row r="44" spans="1:19" ht="15" thickBot="1" x14ac:dyDescent="0.25">
      <c r="A44" s="1" t="s">
        <v>74</v>
      </c>
      <c r="B44" s="165" t="s">
        <v>70</v>
      </c>
      <c r="C44" s="56"/>
      <c r="D44" s="56"/>
      <c r="E44" s="96">
        <f>IFERROR(VLOOKUP($B44,'[1]NUM8.3'!$H$3:$S$175,2,FALSE),0)</f>
        <v>20</v>
      </c>
      <c r="F44" s="96">
        <f>IFERROR(VLOOKUP($B44,'[1]NUM8.3'!$H$3:$S$175,3,FALSE),0)</f>
        <v>10</v>
      </c>
      <c r="G44" s="96">
        <f>IFERROR(VLOOKUP($B44,'[1]NUM8.3'!$H$3:$S$175,4,FALSE),0)</f>
        <v>21</v>
      </c>
      <c r="H44" s="96">
        <f>IFERROR(VLOOKUP($B44,'[1]NUM8.3'!$H$3:$S$175,5,FALSE),0)</f>
        <v>3</v>
      </c>
      <c r="I44" s="96">
        <f>IFERROR(VLOOKUP($B44,'[1]NUM8.3'!$H$3:$S$175,6,FALSE),0)</f>
        <v>2</v>
      </c>
      <c r="J44" s="96">
        <f>IFERROR(VLOOKUP($B44,'[1]NUM8.3'!$H$3:$S$175,7,FALSE),0)</f>
        <v>10</v>
      </c>
      <c r="K44" s="96">
        <f>IFERROR(VLOOKUP($B44,'[1]NUM8.3'!$H$3:$S$175,8,FALSE),0)</f>
        <v>3</v>
      </c>
      <c r="L44" s="96">
        <f>IFERROR(VLOOKUP($B44,'[1]NUM8.3'!$H$3:$S$175,9,FALSE),0)</f>
        <v>16</v>
      </c>
      <c r="M44" s="96">
        <f>IFERROR(VLOOKUP($B44,'[1]NUM8.3'!$H$3:$S$175,10,FALSE),0)</f>
        <v>11</v>
      </c>
      <c r="N44" s="96">
        <f>IFERROR(VLOOKUP($B44,'[1]NUM8.3'!$H$3:$S$175,11,FALSE),0)</f>
        <v>0</v>
      </c>
      <c r="O44" s="86"/>
      <c r="P44" s="86"/>
      <c r="Q44" s="13">
        <f t="shared" si="5"/>
        <v>96</v>
      </c>
      <c r="R44" s="386"/>
      <c r="S44" s="387"/>
    </row>
    <row r="45" spans="1:19" ht="15" thickBot="1" x14ac:dyDescent="0.25">
      <c r="A45" s="1" t="s">
        <v>74</v>
      </c>
      <c r="B45" s="165" t="s">
        <v>71</v>
      </c>
      <c r="C45" s="56"/>
      <c r="D45" s="56"/>
      <c r="E45" s="96">
        <f>IFERROR(VLOOKUP($B45,'[1]NUM8.3'!$H$3:$S$175,2,FALSE),0)</f>
        <v>0</v>
      </c>
      <c r="F45" s="96">
        <f>IFERROR(VLOOKUP($B45,'[1]NUM8.3'!$H$3:$S$175,3,FALSE),0)</f>
        <v>3</v>
      </c>
      <c r="G45" s="96">
        <f>IFERROR(VLOOKUP($B45,'[1]NUM8.3'!$H$3:$S$175,4,FALSE),0)</f>
        <v>2</v>
      </c>
      <c r="H45" s="96">
        <f>IFERROR(VLOOKUP($B45,'[1]NUM8.3'!$H$3:$S$175,5,FALSE),0)</f>
        <v>0</v>
      </c>
      <c r="I45" s="96">
        <f>IFERROR(VLOOKUP($B45,'[1]NUM8.3'!$H$3:$S$175,6,FALSE),0)</f>
        <v>1</v>
      </c>
      <c r="J45" s="96">
        <f>IFERROR(VLOOKUP($B45,'[1]NUM8.3'!$H$3:$S$175,7,FALSE),0)</f>
        <v>0</v>
      </c>
      <c r="K45" s="96">
        <f>IFERROR(VLOOKUP($B45,'[1]NUM8.3'!$H$3:$S$175,8,FALSE),0)</f>
        <v>5</v>
      </c>
      <c r="L45" s="96">
        <f>IFERROR(VLOOKUP($B45,'[1]NUM8.3'!$H$3:$S$175,9,FALSE),0)</f>
        <v>3</v>
      </c>
      <c r="M45" s="96">
        <f>IFERROR(VLOOKUP($B45,'[1]NUM8.3'!$H$3:$S$175,10,FALSE),0)</f>
        <v>0</v>
      </c>
      <c r="N45" s="96">
        <f>IFERROR(VLOOKUP($B45,'[1]NUM8.3'!$H$3:$S$175,11,FALSE),0)</f>
        <v>4</v>
      </c>
      <c r="O45" s="86"/>
      <c r="P45" s="86"/>
      <c r="Q45" s="13">
        <f t="shared" si="5"/>
        <v>18</v>
      </c>
      <c r="R45" s="386"/>
      <c r="S45" s="387"/>
    </row>
    <row r="46" spans="1:19" ht="15" thickBot="1" x14ac:dyDescent="0.25">
      <c r="A46" s="1" t="s">
        <v>74</v>
      </c>
      <c r="B46" s="165" t="s">
        <v>72</v>
      </c>
      <c r="C46" s="56"/>
      <c r="D46" s="56"/>
      <c r="E46" s="96">
        <f>IFERROR(VLOOKUP($B46,'[1]NUM8.3'!$H$3:$S$175,2,FALSE),0)</f>
        <v>29</v>
      </c>
      <c r="F46" s="96">
        <f>IFERROR(VLOOKUP($B46,'[1]NUM8.3'!$H$3:$S$175,3,FALSE),0)</f>
        <v>0</v>
      </c>
      <c r="G46" s="96">
        <f>IFERROR(VLOOKUP($B46,'[1]NUM8.3'!$H$3:$S$175,4,FALSE),0)</f>
        <v>27</v>
      </c>
      <c r="H46" s="96">
        <f>IFERROR(VLOOKUP($B46,'[1]NUM8.3'!$H$3:$S$175,5,FALSE),0)</f>
        <v>13</v>
      </c>
      <c r="I46" s="96">
        <f>IFERROR(VLOOKUP($B46,'[1]NUM8.3'!$H$3:$S$175,6,FALSE),0)</f>
        <v>18</v>
      </c>
      <c r="J46" s="96">
        <f>IFERROR(VLOOKUP($B46,'[1]NUM8.3'!$H$3:$S$175,7,FALSE),0)</f>
        <v>22</v>
      </c>
      <c r="K46" s="96">
        <f>IFERROR(VLOOKUP($B46,'[1]NUM8.3'!$H$3:$S$175,8,FALSE),0)</f>
        <v>14</v>
      </c>
      <c r="L46" s="96">
        <f>IFERROR(VLOOKUP($B46,'[1]NUM8.3'!$H$3:$S$175,9,FALSE),0)</f>
        <v>15</v>
      </c>
      <c r="M46" s="96">
        <f>IFERROR(VLOOKUP($B46,'[1]NUM8.3'!$H$3:$S$175,10,FALSE),0)</f>
        <v>1</v>
      </c>
      <c r="N46" s="96">
        <f>IFERROR(VLOOKUP($B46,'[1]NUM8.3'!$H$3:$S$175,11,FALSE),0)</f>
        <v>9</v>
      </c>
      <c r="O46" s="86"/>
      <c r="P46" s="86"/>
      <c r="Q46" s="13">
        <f t="shared" si="5"/>
        <v>148</v>
      </c>
      <c r="R46" s="386"/>
      <c r="S46" s="387"/>
    </row>
    <row r="47" spans="1:19" ht="15" thickBot="1" x14ac:dyDescent="0.25">
      <c r="A47" s="1" t="s">
        <v>74</v>
      </c>
      <c r="B47" s="165" t="s">
        <v>73</v>
      </c>
      <c r="C47" s="56"/>
      <c r="D47" s="56"/>
      <c r="E47" s="96">
        <f>IFERROR(VLOOKUP($B47,'[1]NUM8.3'!$H$3:$S$175,2,FALSE),0)</f>
        <v>6</v>
      </c>
      <c r="F47" s="96">
        <f>IFERROR(VLOOKUP($B47,'[1]NUM8.3'!$H$3:$S$175,3,FALSE),0)</f>
        <v>6</v>
      </c>
      <c r="G47" s="96">
        <f>IFERROR(VLOOKUP($B47,'[1]NUM8.3'!$H$3:$S$175,4,FALSE),0)</f>
        <v>8</v>
      </c>
      <c r="H47" s="96">
        <f>IFERROR(VLOOKUP($B47,'[1]NUM8.3'!$H$3:$S$175,5,FALSE),0)</f>
        <v>0</v>
      </c>
      <c r="I47" s="96">
        <f>IFERROR(VLOOKUP($B47,'[1]NUM8.3'!$H$3:$S$175,6,FALSE),0)</f>
        <v>7</v>
      </c>
      <c r="J47" s="96">
        <f>IFERROR(VLOOKUP($B47,'[1]NUM8.3'!$H$3:$S$175,7,FALSE),0)</f>
        <v>2</v>
      </c>
      <c r="K47" s="96">
        <f>IFERROR(VLOOKUP($B47,'[1]NUM8.3'!$H$3:$S$175,8,FALSE),0)</f>
        <v>12</v>
      </c>
      <c r="L47" s="96">
        <f>IFERROR(VLOOKUP($B47,'[1]NUM8.3'!$H$3:$S$175,9,FALSE),0)</f>
        <v>2</v>
      </c>
      <c r="M47" s="96">
        <f>IFERROR(VLOOKUP($B47,'[1]NUM8.3'!$H$3:$S$175,10,FALSE),0)</f>
        <v>9</v>
      </c>
      <c r="N47" s="96">
        <f>IFERROR(VLOOKUP($B47,'[1]NUM8.3'!$H$3:$S$175,11,FALSE),0)</f>
        <v>0</v>
      </c>
      <c r="O47" s="86"/>
      <c r="P47" s="86"/>
      <c r="Q47" s="13">
        <f t="shared" si="5"/>
        <v>52</v>
      </c>
      <c r="R47" s="386"/>
      <c r="S47" s="387"/>
    </row>
    <row r="48" spans="1:19" s="58" customFormat="1" ht="15" thickBot="1" x14ac:dyDescent="0.25">
      <c r="A48" s="333" t="s">
        <v>176</v>
      </c>
      <c r="B48" s="334"/>
      <c r="C48" s="250">
        <f>+D48/Metas!N96</f>
        <v>1.2668918918918919</v>
      </c>
      <c r="D48" s="15">
        <f>+Q48/R48</f>
        <v>0.4652605459057072</v>
      </c>
      <c r="E48" s="10">
        <f>SUM(E38:E47)</f>
        <v>118</v>
      </c>
      <c r="F48" s="10">
        <f t="shared" ref="F48:P48" si="10">SUM(F38:F47)</f>
        <v>49</v>
      </c>
      <c r="G48" s="10">
        <f t="shared" si="10"/>
        <v>123</v>
      </c>
      <c r="H48" s="10">
        <f t="shared" si="10"/>
        <v>30</v>
      </c>
      <c r="I48" s="10">
        <f t="shared" si="10"/>
        <v>50</v>
      </c>
      <c r="J48" s="10">
        <f t="shared" si="10"/>
        <v>86</v>
      </c>
      <c r="K48" s="10">
        <f t="shared" si="10"/>
        <v>98</v>
      </c>
      <c r="L48" s="10">
        <f t="shared" si="10"/>
        <v>100</v>
      </c>
      <c r="M48" s="10">
        <f t="shared" si="10"/>
        <v>52</v>
      </c>
      <c r="N48" s="10">
        <f t="shared" ref="N48" si="11">SUM(N38:N47)</f>
        <v>44</v>
      </c>
      <c r="O48" s="10">
        <f t="shared" si="10"/>
        <v>0</v>
      </c>
      <c r="P48" s="10">
        <f t="shared" si="10"/>
        <v>0</v>
      </c>
      <c r="Q48" s="10">
        <f t="shared" ref="Q48" si="12">SUM(Q38:Q47)</f>
        <v>750</v>
      </c>
      <c r="R48" s="392">
        <v>1612</v>
      </c>
      <c r="S48" s="393"/>
    </row>
    <row r="49" spans="1:19" ht="15" thickBot="1" x14ac:dyDescent="0.25">
      <c r="A49" s="1" t="s">
        <v>88</v>
      </c>
      <c r="B49" s="165" t="s">
        <v>75</v>
      </c>
      <c r="C49" s="56"/>
      <c r="D49" s="56"/>
      <c r="E49" s="96">
        <f>IFERROR(VLOOKUP($B49,'[1]NUM8.3'!$H$3:$S$175,2,FALSE),0)</f>
        <v>28</v>
      </c>
      <c r="F49" s="96">
        <f>IFERROR(VLOOKUP($B49,'[1]NUM8.3'!$H$3:$S$175,3,FALSE),0)</f>
        <v>34</v>
      </c>
      <c r="G49" s="96">
        <f>IFERROR(VLOOKUP($B49,'[1]NUM8.3'!$H$3:$S$175,4,FALSE),0)</f>
        <v>33</v>
      </c>
      <c r="H49" s="96">
        <f>IFERROR(VLOOKUP($B49,'[1]NUM8.3'!$H$3:$S$175,5,FALSE),0)</f>
        <v>8</v>
      </c>
      <c r="I49" s="96">
        <f>IFERROR(VLOOKUP($B49,'[1]NUM8.3'!$H$3:$S$175,6,FALSE),0)</f>
        <v>24</v>
      </c>
      <c r="J49" s="96">
        <f>IFERROR(VLOOKUP($B49,'[1]NUM8.3'!$H$3:$S$175,7,FALSE),0)</f>
        <v>23</v>
      </c>
      <c r="K49" s="96">
        <f>IFERROR(VLOOKUP($B49,'[1]NUM8.3'!$H$3:$S$175,8,FALSE),0)</f>
        <v>27</v>
      </c>
      <c r="L49" s="96">
        <f>IFERROR(VLOOKUP($B49,'[1]NUM8.3'!$H$3:$S$175,9,FALSE),0)</f>
        <v>17</v>
      </c>
      <c r="M49" s="96">
        <f>IFERROR(VLOOKUP($B49,'[1]NUM8.3'!$H$3:$S$175,10,FALSE),0)</f>
        <v>0</v>
      </c>
      <c r="N49" s="96">
        <f>IFERROR(VLOOKUP($B49,'[1]NUM8.3'!$H$3:$S$175,11,FALSE),0)</f>
        <v>66</v>
      </c>
      <c r="O49" s="86"/>
      <c r="P49" s="87"/>
      <c r="Q49" s="13">
        <f t="shared" si="5"/>
        <v>260</v>
      </c>
      <c r="R49" s="386"/>
      <c r="S49" s="387"/>
    </row>
    <row r="50" spans="1:19" ht="15" thickBot="1" x14ac:dyDescent="0.25">
      <c r="A50" s="1" t="s">
        <v>88</v>
      </c>
      <c r="B50" s="165" t="s">
        <v>76</v>
      </c>
      <c r="C50" s="56"/>
      <c r="D50" s="56"/>
      <c r="E50" s="96">
        <f>IFERROR(VLOOKUP($B50,'[1]NUM8.3'!$H$3:$S$175,2,FALSE),0)</f>
        <v>0</v>
      </c>
      <c r="F50" s="96">
        <f>IFERROR(VLOOKUP($B50,'[1]NUM8.3'!$H$3:$S$175,3,FALSE),0)</f>
        <v>2</v>
      </c>
      <c r="G50" s="96">
        <f>IFERROR(VLOOKUP($B50,'[1]NUM8.3'!$H$3:$S$175,4,FALSE),0)</f>
        <v>13</v>
      </c>
      <c r="H50" s="96">
        <f>IFERROR(VLOOKUP($B50,'[1]NUM8.3'!$H$3:$S$175,5,FALSE),0)</f>
        <v>29</v>
      </c>
      <c r="I50" s="96">
        <f>IFERROR(VLOOKUP($B50,'[1]NUM8.3'!$H$3:$S$175,6,FALSE),0)</f>
        <v>8</v>
      </c>
      <c r="J50" s="96">
        <f>IFERROR(VLOOKUP($B50,'[1]NUM8.3'!$H$3:$S$175,7,FALSE),0)</f>
        <v>1</v>
      </c>
      <c r="K50" s="96">
        <f>IFERROR(VLOOKUP($B50,'[1]NUM8.3'!$H$3:$S$175,8,FALSE),0)</f>
        <v>0</v>
      </c>
      <c r="L50" s="96">
        <f>IFERROR(VLOOKUP($B50,'[1]NUM8.3'!$H$3:$S$175,9,FALSE),0)</f>
        <v>29</v>
      </c>
      <c r="M50" s="96">
        <f>IFERROR(VLOOKUP($B50,'[1]NUM8.3'!$H$3:$S$175,10,FALSE),0)</f>
        <v>12</v>
      </c>
      <c r="N50" s="96">
        <f>IFERROR(VLOOKUP($B50,'[1]NUM8.3'!$H$3:$S$175,11,FALSE),0)</f>
        <v>3</v>
      </c>
      <c r="O50" s="86"/>
      <c r="P50" s="87"/>
      <c r="Q50" s="13">
        <f t="shared" si="5"/>
        <v>97</v>
      </c>
      <c r="R50" s="386"/>
      <c r="S50" s="387"/>
    </row>
    <row r="51" spans="1:19" ht="15" thickBot="1" x14ac:dyDescent="0.25">
      <c r="A51" s="1" t="s">
        <v>88</v>
      </c>
      <c r="B51" s="165" t="s">
        <v>77</v>
      </c>
      <c r="C51" s="56"/>
      <c r="D51" s="56"/>
      <c r="E51" s="96">
        <f>IFERROR(VLOOKUP($B51,'[1]NUM8.3'!$H$3:$S$175,2,FALSE),0)</f>
        <v>7</v>
      </c>
      <c r="F51" s="96">
        <f>IFERROR(VLOOKUP($B51,'[1]NUM8.3'!$H$3:$S$175,3,FALSE),0)</f>
        <v>0</v>
      </c>
      <c r="G51" s="96">
        <f>IFERROR(VLOOKUP($B51,'[1]NUM8.3'!$H$3:$S$175,4,FALSE),0)</f>
        <v>4</v>
      </c>
      <c r="H51" s="96">
        <f>IFERROR(VLOOKUP($B51,'[1]NUM8.3'!$H$3:$S$175,5,FALSE),0)</f>
        <v>6</v>
      </c>
      <c r="I51" s="96">
        <f>IFERROR(VLOOKUP($B51,'[1]NUM8.3'!$H$3:$S$175,6,FALSE),0)</f>
        <v>7</v>
      </c>
      <c r="J51" s="96">
        <f>IFERROR(VLOOKUP($B51,'[1]NUM8.3'!$H$3:$S$175,7,FALSE),0)</f>
        <v>0</v>
      </c>
      <c r="K51" s="96">
        <f>IFERROR(VLOOKUP($B51,'[1]NUM8.3'!$H$3:$S$175,8,FALSE),0)</f>
        <v>1</v>
      </c>
      <c r="L51" s="96">
        <f>IFERROR(VLOOKUP($B51,'[1]NUM8.3'!$H$3:$S$175,9,FALSE),0)</f>
        <v>3</v>
      </c>
      <c r="M51" s="96">
        <f>IFERROR(VLOOKUP($B51,'[1]NUM8.3'!$H$3:$S$175,10,FALSE),0)</f>
        <v>5</v>
      </c>
      <c r="N51" s="96">
        <f>IFERROR(VLOOKUP($B51,'[1]NUM8.3'!$H$3:$S$175,11,FALSE),0)</f>
        <v>3</v>
      </c>
      <c r="O51" s="86"/>
      <c r="P51" s="87"/>
      <c r="Q51" s="13">
        <f t="shared" si="5"/>
        <v>36</v>
      </c>
      <c r="R51" s="386"/>
      <c r="S51" s="387"/>
    </row>
    <row r="52" spans="1:19" ht="15" thickBot="1" x14ac:dyDescent="0.25">
      <c r="A52" s="1" t="s">
        <v>88</v>
      </c>
      <c r="B52" s="165" t="s">
        <v>78</v>
      </c>
      <c r="C52" s="56"/>
      <c r="D52" s="56"/>
      <c r="E52" s="96">
        <f>IFERROR(VLOOKUP($B52,'[1]NUM8.3'!$H$3:$S$175,2,FALSE),0)</f>
        <v>4</v>
      </c>
      <c r="F52" s="96">
        <f>IFERROR(VLOOKUP($B52,'[1]NUM8.3'!$H$3:$S$175,3,FALSE),0)</f>
        <v>5</v>
      </c>
      <c r="G52" s="96">
        <f>IFERROR(VLOOKUP($B52,'[1]NUM8.3'!$H$3:$S$175,4,FALSE),0)</f>
        <v>4</v>
      </c>
      <c r="H52" s="96">
        <f>IFERROR(VLOOKUP($B52,'[1]NUM8.3'!$H$3:$S$175,5,FALSE),0)</f>
        <v>3</v>
      </c>
      <c r="I52" s="96">
        <f>IFERROR(VLOOKUP($B52,'[1]NUM8.3'!$H$3:$S$175,6,FALSE),0)</f>
        <v>2</v>
      </c>
      <c r="J52" s="96">
        <f>IFERROR(VLOOKUP($B52,'[1]NUM8.3'!$H$3:$S$175,7,FALSE),0)</f>
        <v>0</v>
      </c>
      <c r="K52" s="96">
        <f>IFERROR(VLOOKUP($B52,'[1]NUM8.3'!$H$3:$S$175,8,FALSE),0)</f>
        <v>5</v>
      </c>
      <c r="L52" s="96">
        <f>IFERROR(VLOOKUP($B52,'[1]NUM8.3'!$H$3:$S$175,9,FALSE),0)</f>
        <v>3</v>
      </c>
      <c r="M52" s="96">
        <f>IFERROR(VLOOKUP($B52,'[1]NUM8.3'!$H$3:$S$175,10,FALSE),0)</f>
        <v>0</v>
      </c>
      <c r="N52" s="96">
        <f>IFERROR(VLOOKUP($B52,'[1]NUM8.3'!$H$3:$S$175,11,FALSE),0)</f>
        <v>3</v>
      </c>
      <c r="O52" s="86"/>
      <c r="P52" s="87"/>
      <c r="Q52" s="13">
        <f t="shared" si="5"/>
        <v>29</v>
      </c>
      <c r="R52" s="386"/>
      <c r="S52" s="387"/>
    </row>
    <row r="53" spans="1:19" ht="15" thickBot="1" x14ac:dyDescent="0.25">
      <c r="A53" s="1" t="s">
        <v>88</v>
      </c>
      <c r="B53" s="165" t="s">
        <v>79</v>
      </c>
      <c r="C53" s="56"/>
      <c r="D53" s="56"/>
      <c r="E53" s="96">
        <f>IFERROR(VLOOKUP($B53,'[1]NUM8.3'!$H$3:$S$175,2,FALSE),0)</f>
        <v>0</v>
      </c>
      <c r="F53" s="96">
        <f>IFERROR(VLOOKUP($B53,'[1]NUM8.3'!$H$3:$S$175,3,FALSE),0)</f>
        <v>0</v>
      </c>
      <c r="G53" s="96">
        <f>IFERROR(VLOOKUP($B53,'[1]NUM8.3'!$H$3:$S$175,4,FALSE),0)</f>
        <v>1</v>
      </c>
      <c r="H53" s="96">
        <f>IFERROR(VLOOKUP($B53,'[1]NUM8.3'!$H$3:$S$175,5,FALSE),0)</f>
        <v>2</v>
      </c>
      <c r="I53" s="96">
        <f>IFERROR(VLOOKUP($B53,'[1]NUM8.3'!$H$3:$S$175,6,FALSE),0)</f>
        <v>1</v>
      </c>
      <c r="J53" s="96">
        <f>IFERROR(VLOOKUP($B53,'[1]NUM8.3'!$H$3:$S$175,7,FALSE),0)</f>
        <v>1</v>
      </c>
      <c r="K53" s="96">
        <f>IFERROR(VLOOKUP($B53,'[1]NUM8.3'!$H$3:$S$175,8,FALSE),0)</f>
        <v>0</v>
      </c>
      <c r="L53" s="96">
        <f>IFERROR(VLOOKUP($B53,'[1]NUM8.3'!$H$3:$S$175,9,FALSE),0)</f>
        <v>0</v>
      </c>
      <c r="M53" s="96">
        <f>IFERROR(VLOOKUP($B53,'[1]NUM8.3'!$H$3:$S$175,10,FALSE),0)</f>
        <v>0</v>
      </c>
      <c r="N53" s="96">
        <f>IFERROR(VLOOKUP($B53,'[1]NUM8.3'!$H$3:$S$175,11,FALSE),0)</f>
        <v>0</v>
      </c>
      <c r="O53" s="86"/>
      <c r="P53" s="87"/>
      <c r="Q53" s="13">
        <f t="shared" si="5"/>
        <v>5</v>
      </c>
      <c r="R53" s="386"/>
      <c r="S53" s="387"/>
    </row>
    <row r="54" spans="1:19" ht="15" thickBot="1" x14ac:dyDescent="0.25">
      <c r="A54" s="1" t="s">
        <v>88</v>
      </c>
      <c r="B54" s="165" t="s">
        <v>80</v>
      </c>
      <c r="C54" s="56"/>
      <c r="D54" s="56"/>
      <c r="E54" s="96">
        <f>IFERROR(VLOOKUP($B54,'[1]NUM8.3'!$H$3:$S$175,2,FALSE),0)</f>
        <v>5</v>
      </c>
      <c r="F54" s="96">
        <f>IFERROR(VLOOKUP($B54,'[1]NUM8.3'!$H$3:$S$175,3,FALSE),0)</f>
        <v>12</v>
      </c>
      <c r="G54" s="96">
        <f>IFERROR(VLOOKUP($B54,'[1]NUM8.3'!$H$3:$S$175,4,FALSE),0)</f>
        <v>1</v>
      </c>
      <c r="H54" s="96">
        <f>IFERROR(VLOOKUP($B54,'[1]NUM8.3'!$H$3:$S$175,5,FALSE),0)</f>
        <v>7</v>
      </c>
      <c r="I54" s="96">
        <f>IFERROR(VLOOKUP($B54,'[1]NUM8.3'!$H$3:$S$175,6,FALSE),0)</f>
        <v>1</v>
      </c>
      <c r="J54" s="96">
        <f>IFERROR(VLOOKUP($B54,'[1]NUM8.3'!$H$3:$S$175,7,FALSE),0)</f>
        <v>0</v>
      </c>
      <c r="K54" s="96">
        <f>IFERROR(VLOOKUP($B54,'[1]NUM8.3'!$H$3:$S$175,8,FALSE),0)</f>
        <v>0</v>
      </c>
      <c r="L54" s="96">
        <f>IFERROR(VLOOKUP($B54,'[1]NUM8.3'!$H$3:$S$175,9,FALSE),0)</f>
        <v>0</v>
      </c>
      <c r="M54" s="96">
        <f>IFERROR(VLOOKUP($B54,'[1]NUM8.3'!$H$3:$S$175,10,FALSE),0)</f>
        <v>0</v>
      </c>
      <c r="N54" s="96">
        <f>IFERROR(VLOOKUP($B54,'[1]NUM8.3'!$H$3:$S$175,11,FALSE),0)</f>
        <v>5</v>
      </c>
      <c r="O54" s="86"/>
      <c r="P54" s="87"/>
      <c r="Q54" s="13">
        <f t="shared" si="5"/>
        <v>31</v>
      </c>
      <c r="R54" s="386"/>
      <c r="S54" s="387"/>
    </row>
    <row r="55" spans="1:19" ht="15" thickBot="1" x14ac:dyDescent="0.25">
      <c r="A55" s="1" t="s">
        <v>88</v>
      </c>
      <c r="B55" s="165" t="s">
        <v>81</v>
      </c>
      <c r="C55" s="56"/>
      <c r="D55" s="56"/>
      <c r="E55" s="96">
        <f>IFERROR(VLOOKUP($B55,'[1]NUM8.3'!$H$3:$S$175,2,FALSE),0)</f>
        <v>0</v>
      </c>
      <c r="F55" s="96">
        <f>IFERROR(VLOOKUP($B55,'[1]NUM8.3'!$H$3:$S$175,3,FALSE),0)</f>
        <v>0</v>
      </c>
      <c r="G55" s="96">
        <f>IFERROR(VLOOKUP($B55,'[1]NUM8.3'!$H$3:$S$175,4,FALSE),0)</f>
        <v>0</v>
      </c>
      <c r="H55" s="96">
        <f>IFERROR(VLOOKUP($B55,'[1]NUM8.3'!$H$3:$S$175,5,FALSE),0)</f>
        <v>4</v>
      </c>
      <c r="I55" s="96">
        <f>IFERROR(VLOOKUP($B55,'[1]NUM8.3'!$H$3:$S$175,6,FALSE),0)</f>
        <v>5</v>
      </c>
      <c r="J55" s="96">
        <f>IFERROR(VLOOKUP($B55,'[1]NUM8.3'!$H$3:$S$175,7,FALSE),0)</f>
        <v>1</v>
      </c>
      <c r="K55" s="96">
        <f>IFERROR(VLOOKUP($B55,'[1]NUM8.3'!$H$3:$S$175,8,FALSE),0)</f>
        <v>0</v>
      </c>
      <c r="L55" s="96">
        <f>IFERROR(VLOOKUP($B55,'[1]NUM8.3'!$H$3:$S$175,9,FALSE),0)</f>
        <v>1</v>
      </c>
      <c r="M55" s="96">
        <f>IFERROR(VLOOKUP($B55,'[1]NUM8.3'!$H$3:$S$175,10,FALSE),0)</f>
        <v>5</v>
      </c>
      <c r="N55" s="96">
        <f>IFERROR(VLOOKUP($B55,'[1]NUM8.3'!$H$3:$S$175,11,FALSE),0)</f>
        <v>5</v>
      </c>
      <c r="O55" s="86"/>
      <c r="P55" s="87"/>
      <c r="Q55" s="13">
        <f t="shared" si="5"/>
        <v>21</v>
      </c>
      <c r="R55" s="386"/>
      <c r="S55" s="387"/>
    </row>
    <row r="56" spans="1:19" ht="15" thickBot="1" x14ac:dyDescent="0.25">
      <c r="A56" s="1" t="s">
        <v>88</v>
      </c>
      <c r="B56" s="165" t="s">
        <v>82</v>
      </c>
      <c r="C56" s="56"/>
      <c r="D56" s="56"/>
      <c r="E56" s="96">
        <f>IFERROR(VLOOKUP($B56,'[1]NUM8.3'!$H$3:$S$175,2,FALSE),0)</f>
        <v>1</v>
      </c>
      <c r="F56" s="96">
        <f>IFERROR(VLOOKUP($B56,'[1]NUM8.3'!$H$3:$S$175,3,FALSE),0)</f>
        <v>1</v>
      </c>
      <c r="G56" s="96">
        <f>IFERROR(VLOOKUP($B56,'[1]NUM8.3'!$H$3:$S$175,4,FALSE),0)</f>
        <v>1</v>
      </c>
      <c r="H56" s="96">
        <f>IFERROR(VLOOKUP($B56,'[1]NUM8.3'!$H$3:$S$175,5,FALSE),0)</f>
        <v>2</v>
      </c>
      <c r="I56" s="96">
        <f>IFERROR(VLOOKUP($B56,'[1]NUM8.3'!$H$3:$S$175,6,FALSE),0)</f>
        <v>1</v>
      </c>
      <c r="J56" s="96">
        <f>IFERROR(VLOOKUP($B56,'[1]NUM8.3'!$H$3:$S$175,7,FALSE),0)</f>
        <v>2</v>
      </c>
      <c r="K56" s="96">
        <f>IFERROR(VLOOKUP($B56,'[1]NUM8.3'!$H$3:$S$175,8,FALSE),0)</f>
        <v>4</v>
      </c>
      <c r="L56" s="96">
        <f>IFERROR(VLOOKUP($B56,'[1]NUM8.3'!$H$3:$S$175,9,FALSE),0)</f>
        <v>1</v>
      </c>
      <c r="M56" s="96">
        <f>IFERROR(VLOOKUP($B56,'[1]NUM8.3'!$H$3:$S$175,10,FALSE),0)</f>
        <v>2</v>
      </c>
      <c r="N56" s="96">
        <f>IFERROR(VLOOKUP($B56,'[1]NUM8.3'!$H$3:$S$175,11,FALSE),0)</f>
        <v>2</v>
      </c>
      <c r="O56" s="86"/>
      <c r="P56" s="87"/>
      <c r="Q56" s="13">
        <f t="shared" si="5"/>
        <v>17</v>
      </c>
      <c r="R56" s="386"/>
      <c r="S56" s="387"/>
    </row>
    <row r="57" spans="1:19" ht="15" thickBot="1" x14ac:dyDescent="0.25">
      <c r="A57" s="1" t="s">
        <v>88</v>
      </c>
      <c r="B57" s="165" t="s">
        <v>83</v>
      </c>
      <c r="C57" s="56"/>
      <c r="D57" s="56"/>
      <c r="E57" s="96">
        <f>IFERROR(VLOOKUP($B57,'[1]NUM8.3'!$H$3:$S$175,2,FALSE),0)</f>
        <v>9</v>
      </c>
      <c r="F57" s="96">
        <f>IFERROR(VLOOKUP($B57,'[1]NUM8.3'!$H$3:$S$175,3,FALSE),0)</f>
        <v>11</v>
      </c>
      <c r="G57" s="96">
        <f>IFERROR(VLOOKUP($B57,'[1]NUM8.3'!$H$3:$S$175,4,FALSE),0)</f>
        <v>0</v>
      </c>
      <c r="H57" s="96">
        <f>IFERROR(VLOOKUP($B57,'[1]NUM8.3'!$H$3:$S$175,5,FALSE),0)</f>
        <v>6</v>
      </c>
      <c r="I57" s="96">
        <f>IFERROR(VLOOKUP($B57,'[1]NUM8.3'!$H$3:$S$175,6,FALSE),0)</f>
        <v>0</v>
      </c>
      <c r="J57" s="96">
        <f>IFERROR(VLOOKUP($B57,'[1]NUM8.3'!$H$3:$S$175,7,FALSE),0)</f>
        <v>0</v>
      </c>
      <c r="K57" s="96">
        <f>IFERROR(VLOOKUP($B57,'[1]NUM8.3'!$H$3:$S$175,8,FALSE),0)</f>
        <v>8</v>
      </c>
      <c r="L57" s="96">
        <f>IFERROR(VLOOKUP($B57,'[1]NUM8.3'!$H$3:$S$175,9,FALSE),0)</f>
        <v>2</v>
      </c>
      <c r="M57" s="96">
        <f>IFERROR(VLOOKUP($B57,'[1]NUM8.3'!$H$3:$S$175,10,FALSE),0)</f>
        <v>5</v>
      </c>
      <c r="N57" s="96">
        <f>IFERROR(VLOOKUP($B57,'[1]NUM8.3'!$H$3:$S$175,11,FALSE),0)</f>
        <v>4</v>
      </c>
      <c r="O57" s="86"/>
      <c r="P57" s="87"/>
      <c r="Q57" s="13">
        <f t="shared" si="5"/>
        <v>45</v>
      </c>
      <c r="R57" s="386"/>
      <c r="S57" s="387"/>
    </row>
    <row r="58" spans="1:19" ht="15" thickBot="1" x14ac:dyDescent="0.25">
      <c r="A58" s="1" t="s">
        <v>88</v>
      </c>
      <c r="B58" s="165" t="s">
        <v>84</v>
      </c>
      <c r="C58" s="56"/>
      <c r="D58" s="56"/>
      <c r="E58" s="96">
        <f>IFERROR(VLOOKUP($B58,'[1]NUM8.3'!$H$3:$S$175,2,FALSE),0)</f>
        <v>12</v>
      </c>
      <c r="F58" s="96">
        <f>IFERROR(VLOOKUP($B58,'[1]NUM8.3'!$H$3:$S$175,3,FALSE),0)</f>
        <v>2</v>
      </c>
      <c r="G58" s="96">
        <f>IFERROR(VLOOKUP($B58,'[1]NUM8.3'!$H$3:$S$175,4,FALSE),0)</f>
        <v>7</v>
      </c>
      <c r="H58" s="96">
        <f>IFERROR(VLOOKUP($B58,'[1]NUM8.3'!$H$3:$S$175,5,FALSE),0)</f>
        <v>1</v>
      </c>
      <c r="I58" s="96">
        <f>IFERROR(VLOOKUP($B58,'[1]NUM8.3'!$H$3:$S$175,6,FALSE),0)</f>
        <v>4</v>
      </c>
      <c r="J58" s="96">
        <f>IFERROR(VLOOKUP($B58,'[1]NUM8.3'!$H$3:$S$175,7,FALSE),0)</f>
        <v>1</v>
      </c>
      <c r="K58" s="96">
        <f>IFERROR(VLOOKUP($B58,'[1]NUM8.3'!$H$3:$S$175,8,FALSE),0)</f>
        <v>1</v>
      </c>
      <c r="L58" s="96">
        <f>IFERROR(VLOOKUP($B58,'[1]NUM8.3'!$H$3:$S$175,9,FALSE),0)</f>
        <v>5</v>
      </c>
      <c r="M58" s="96">
        <f>IFERROR(VLOOKUP($B58,'[1]NUM8.3'!$H$3:$S$175,10,FALSE),0)</f>
        <v>4</v>
      </c>
      <c r="N58" s="96">
        <f>IFERROR(VLOOKUP($B58,'[1]NUM8.3'!$H$3:$S$175,11,FALSE),0)</f>
        <v>5</v>
      </c>
      <c r="O58" s="86"/>
      <c r="P58" s="87"/>
      <c r="Q58" s="13">
        <f t="shared" si="5"/>
        <v>42</v>
      </c>
      <c r="R58" s="386"/>
      <c r="S58" s="387"/>
    </row>
    <row r="59" spans="1:19" ht="15" thickBot="1" x14ac:dyDescent="0.25">
      <c r="A59" s="1" t="s">
        <v>88</v>
      </c>
      <c r="B59" s="165" t="s">
        <v>85</v>
      </c>
      <c r="C59" s="56"/>
      <c r="D59" s="56"/>
      <c r="E59" s="96">
        <f>IFERROR(VLOOKUP($B59,'[1]NUM8.3'!$H$3:$S$175,2,FALSE),0)</f>
        <v>17</v>
      </c>
      <c r="F59" s="96">
        <f>IFERROR(VLOOKUP($B59,'[1]NUM8.3'!$H$3:$S$175,3,FALSE),0)</f>
        <v>18</v>
      </c>
      <c r="G59" s="96">
        <f>IFERROR(VLOOKUP($B59,'[1]NUM8.3'!$H$3:$S$175,4,FALSE),0)</f>
        <v>10</v>
      </c>
      <c r="H59" s="96">
        <f>IFERROR(VLOOKUP($B59,'[1]NUM8.3'!$H$3:$S$175,5,FALSE),0)</f>
        <v>11</v>
      </c>
      <c r="I59" s="96">
        <f>IFERROR(VLOOKUP($B59,'[1]NUM8.3'!$H$3:$S$175,6,FALSE),0)</f>
        <v>8</v>
      </c>
      <c r="J59" s="96">
        <f>IFERROR(VLOOKUP($B59,'[1]NUM8.3'!$H$3:$S$175,7,FALSE),0)</f>
        <v>7</v>
      </c>
      <c r="K59" s="96">
        <f>IFERROR(VLOOKUP($B59,'[1]NUM8.3'!$H$3:$S$175,8,FALSE),0)</f>
        <v>4</v>
      </c>
      <c r="L59" s="96">
        <f>IFERROR(VLOOKUP($B59,'[1]NUM8.3'!$H$3:$S$175,9,FALSE),0)</f>
        <v>0</v>
      </c>
      <c r="M59" s="96">
        <f>IFERROR(VLOOKUP($B59,'[1]NUM8.3'!$H$3:$S$175,10,FALSE),0)</f>
        <v>11</v>
      </c>
      <c r="N59" s="96">
        <f>IFERROR(VLOOKUP($B59,'[1]NUM8.3'!$H$3:$S$175,11,FALSE),0)</f>
        <v>21</v>
      </c>
      <c r="O59" s="86"/>
      <c r="P59" s="87"/>
      <c r="Q59" s="13">
        <f t="shared" si="5"/>
        <v>107</v>
      </c>
      <c r="R59" s="386"/>
      <c r="S59" s="387"/>
    </row>
    <row r="60" spans="1:19" ht="15" thickBot="1" x14ac:dyDescent="0.25">
      <c r="A60" s="1" t="s">
        <v>88</v>
      </c>
      <c r="B60" s="165" t="s">
        <v>86</v>
      </c>
      <c r="C60" s="56"/>
      <c r="D60" s="56"/>
      <c r="E60" s="96">
        <f>IFERROR(VLOOKUP($B60,'[1]NUM8.3'!$H$3:$S$175,2,FALSE),0)</f>
        <v>0</v>
      </c>
      <c r="F60" s="96">
        <f>IFERROR(VLOOKUP($B60,'[1]NUM8.3'!$H$3:$S$175,3,FALSE),0)</f>
        <v>14</v>
      </c>
      <c r="G60" s="96">
        <f>IFERROR(VLOOKUP($B60,'[1]NUM8.3'!$H$3:$S$175,4,FALSE),0)</f>
        <v>2</v>
      </c>
      <c r="H60" s="96">
        <f>IFERROR(VLOOKUP($B60,'[1]NUM8.3'!$H$3:$S$175,5,FALSE),0)</f>
        <v>3</v>
      </c>
      <c r="I60" s="96">
        <f>IFERROR(VLOOKUP($B60,'[1]NUM8.3'!$H$3:$S$175,6,FALSE),0)</f>
        <v>1</v>
      </c>
      <c r="J60" s="96">
        <f>IFERROR(VLOOKUP($B60,'[1]NUM8.3'!$H$3:$S$175,7,FALSE),0)</f>
        <v>0</v>
      </c>
      <c r="K60" s="96">
        <f>IFERROR(VLOOKUP($B60,'[1]NUM8.3'!$H$3:$S$175,8,FALSE),0)</f>
        <v>0</v>
      </c>
      <c r="L60" s="96">
        <f>IFERROR(VLOOKUP($B60,'[1]NUM8.3'!$H$3:$S$175,9,FALSE),0)</f>
        <v>0</v>
      </c>
      <c r="M60" s="96">
        <f>IFERROR(VLOOKUP($B60,'[1]NUM8.3'!$H$3:$S$175,10,FALSE),0)</f>
        <v>0</v>
      </c>
      <c r="N60" s="96">
        <f>IFERROR(VLOOKUP($B60,'[1]NUM8.3'!$H$3:$S$175,11,FALSE),0)</f>
        <v>1</v>
      </c>
      <c r="O60" s="86"/>
      <c r="P60" s="87"/>
      <c r="Q60" s="13">
        <f t="shared" si="5"/>
        <v>21</v>
      </c>
      <c r="R60" s="386"/>
      <c r="S60" s="387"/>
    </row>
    <row r="61" spans="1:19" ht="15" thickBot="1" x14ac:dyDescent="0.25">
      <c r="A61" s="1" t="s">
        <v>88</v>
      </c>
      <c r="B61" s="165" t="s">
        <v>87</v>
      </c>
      <c r="C61" s="56"/>
      <c r="D61" s="56"/>
      <c r="E61" s="96">
        <f>IFERROR(VLOOKUP($B61,'[1]NUM8.3'!$H$3:$S$175,2,FALSE),0)</f>
        <v>1</v>
      </c>
      <c r="F61" s="96">
        <f>IFERROR(VLOOKUP($B61,'[1]NUM8.3'!$H$3:$S$175,3,FALSE),0)</f>
        <v>4</v>
      </c>
      <c r="G61" s="96">
        <f>IFERROR(VLOOKUP($B61,'[1]NUM8.3'!$H$3:$S$175,4,FALSE),0)</f>
        <v>1</v>
      </c>
      <c r="H61" s="96">
        <f>IFERROR(VLOOKUP($B61,'[1]NUM8.3'!$H$3:$S$175,5,FALSE),0)</f>
        <v>8</v>
      </c>
      <c r="I61" s="96">
        <f>IFERROR(VLOOKUP($B61,'[1]NUM8.3'!$H$3:$S$175,6,FALSE),0)</f>
        <v>1</v>
      </c>
      <c r="J61" s="96">
        <f>IFERROR(VLOOKUP($B61,'[1]NUM8.3'!$H$3:$S$175,7,FALSE),0)</f>
        <v>3</v>
      </c>
      <c r="K61" s="96">
        <f>IFERROR(VLOOKUP($B61,'[1]NUM8.3'!$H$3:$S$175,8,FALSE),0)</f>
        <v>6</v>
      </c>
      <c r="L61" s="96">
        <f>IFERROR(VLOOKUP($B61,'[1]NUM8.3'!$H$3:$S$175,9,FALSE),0)</f>
        <v>3</v>
      </c>
      <c r="M61" s="96">
        <f>IFERROR(VLOOKUP($B61,'[1]NUM8.3'!$H$3:$S$175,10,FALSE),0)</f>
        <v>1</v>
      </c>
      <c r="N61" s="96">
        <f>IFERROR(VLOOKUP($B61,'[1]NUM8.3'!$H$3:$S$175,11,FALSE),0)</f>
        <v>1</v>
      </c>
      <c r="O61" s="86"/>
      <c r="P61" s="87"/>
      <c r="Q61" s="13">
        <f>SUM(E61:P61)</f>
        <v>29</v>
      </c>
      <c r="R61" s="386"/>
      <c r="S61" s="387"/>
    </row>
    <row r="62" spans="1:19" s="58" customFormat="1" ht="15" thickBot="1" x14ac:dyDescent="0.25">
      <c r="A62" s="333" t="s">
        <v>177</v>
      </c>
      <c r="B62" s="334"/>
      <c r="C62" s="250">
        <f>+D62/Metas!N88</f>
        <v>1.1708860759493669</v>
      </c>
      <c r="D62" s="15">
        <f>+Q62/R62</f>
        <v>0.51211072664359858</v>
      </c>
      <c r="E62" s="10">
        <f>SUM(E49:E61)</f>
        <v>84</v>
      </c>
      <c r="F62" s="10">
        <f t="shared" ref="F62:H62" si="13">SUM(F49:F61)</f>
        <v>103</v>
      </c>
      <c r="G62" s="10">
        <f t="shared" si="13"/>
        <v>77</v>
      </c>
      <c r="H62" s="10">
        <f t="shared" si="13"/>
        <v>90</v>
      </c>
      <c r="I62" s="10">
        <f t="shared" ref="I62:J62" si="14">SUM(I49:I61)</f>
        <v>63</v>
      </c>
      <c r="J62" s="10">
        <f t="shared" si="14"/>
        <v>39</v>
      </c>
      <c r="K62" s="10">
        <f t="shared" ref="K62:L62" si="15">SUM(K49:K61)</f>
        <v>56</v>
      </c>
      <c r="L62" s="10">
        <f t="shared" si="15"/>
        <v>64</v>
      </c>
      <c r="M62" s="10">
        <f t="shared" ref="M62:P62" si="16">SUM(M49:M61)</f>
        <v>45</v>
      </c>
      <c r="N62" s="10">
        <f t="shared" ref="N62" si="17">SUM(N49:N61)</f>
        <v>119</v>
      </c>
      <c r="O62" s="10">
        <f t="shared" si="16"/>
        <v>0</v>
      </c>
      <c r="P62" s="10">
        <f t="shared" si="16"/>
        <v>0</v>
      </c>
      <c r="Q62" s="10">
        <f>SUM(Q49:Q61)</f>
        <v>740</v>
      </c>
      <c r="R62" s="392">
        <v>1445</v>
      </c>
      <c r="S62" s="393"/>
    </row>
    <row r="63" spans="1:19" ht="15" thickBot="1" x14ac:dyDescent="0.25">
      <c r="A63" s="1" t="s">
        <v>99</v>
      </c>
      <c r="B63" s="165" t="s">
        <v>89</v>
      </c>
      <c r="C63" s="56"/>
      <c r="D63" s="56"/>
      <c r="E63" s="96">
        <f>IFERROR(VLOOKUP($B63,'[1]NUM8.3'!$H$3:$S$175,2,FALSE),0)</f>
        <v>16</v>
      </c>
      <c r="F63" s="96">
        <f>IFERROR(VLOOKUP($B63,'[1]NUM8.3'!$H$3:$S$175,3,FALSE),0)</f>
        <v>16</v>
      </c>
      <c r="G63" s="96">
        <f>IFERROR(VLOOKUP($B63,'[1]NUM8.3'!$H$3:$S$175,4,FALSE),0)</f>
        <v>69</v>
      </c>
      <c r="H63" s="96">
        <f>IFERROR(VLOOKUP($B63,'[1]NUM8.3'!$H$3:$S$175,5,FALSE),0)</f>
        <v>37</v>
      </c>
      <c r="I63" s="96">
        <f>IFERROR(VLOOKUP($B63,'[1]NUM8.3'!$H$3:$S$175,6,FALSE),0)</f>
        <v>26</v>
      </c>
      <c r="J63" s="96">
        <f>IFERROR(VLOOKUP($B63,'[1]NUM8.3'!$H$3:$S$175,7,FALSE),0)</f>
        <v>30</v>
      </c>
      <c r="K63" s="96">
        <f>IFERROR(VLOOKUP($B63,'[1]NUM8.3'!$H$3:$S$175,8,FALSE),0)</f>
        <v>15</v>
      </c>
      <c r="L63" s="96">
        <f>IFERROR(VLOOKUP($B63,'[1]NUM8.3'!$H$3:$S$175,9,FALSE),0)</f>
        <v>13</v>
      </c>
      <c r="M63" s="96">
        <f>IFERROR(VLOOKUP($B63,'[1]NUM8.3'!$H$3:$S$175,10,FALSE),0)</f>
        <v>29</v>
      </c>
      <c r="N63" s="96">
        <f>IFERROR(VLOOKUP($B63,'[1]NUM8.3'!$H$3:$S$175,11,FALSE),0)</f>
        <v>130</v>
      </c>
      <c r="O63" s="86"/>
      <c r="P63" s="87"/>
      <c r="Q63" s="13">
        <f t="shared" ref="Q63:Q72" si="18">SUM(E63:P63)</f>
        <v>381</v>
      </c>
      <c r="R63" s="386"/>
      <c r="S63" s="387"/>
    </row>
    <row r="64" spans="1:19" ht="15" thickBot="1" x14ac:dyDescent="0.25">
      <c r="A64" s="1" t="s">
        <v>99</v>
      </c>
      <c r="B64" s="165" t="s">
        <v>90</v>
      </c>
      <c r="C64" s="56"/>
      <c r="D64" s="56"/>
      <c r="E64" s="96">
        <f>IFERROR(VLOOKUP($B64,'[1]NUM8.3'!$H$3:$S$175,2,FALSE),0)</f>
        <v>12</v>
      </c>
      <c r="F64" s="96">
        <f>IFERROR(VLOOKUP($B64,'[1]NUM8.3'!$H$3:$S$175,3,FALSE),0)</f>
        <v>15</v>
      </c>
      <c r="G64" s="96">
        <f>IFERROR(VLOOKUP($B64,'[1]NUM8.3'!$H$3:$S$175,4,FALSE),0)</f>
        <v>31</v>
      </c>
      <c r="H64" s="96">
        <f>IFERROR(VLOOKUP($B64,'[1]NUM8.3'!$H$3:$S$175,5,FALSE),0)</f>
        <v>12</v>
      </c>
      <c r="I64" s="96">
        <f>IFERROR(VLOOKUP($B64,'[1]NUM8.3'!$H$3:$S$175,6,FALSE),0)</f>
        <v>14</v>
      </c>
      <c r="J64" s="96">
        <f>IFERROR(VLOOKUP($B64,'[1]NUM8.3'!$H$3:$S$175,7,FALSE),0)</f>
        <v>23</v>
      </c>
      <c r="K64" s="96">
        <f>IFERROR(VLOOKUP($B64,'[1]NUM8.3'!$H$3:$S$175,8,FALSE),0)</f>
        <v>17</v>
      </c>
      <c r="L64" s="96">
        <f>IFERROR(VLOOKUP($B64,'[1]NUM8.3'!$H$3:$S$175,9,FALSE),0)</f>
        <v>18</v>
      </c>
      <c r="M64" s="96">
        <f>IFERROR(VLOOKUP($B64,'[1]NUM8.3'!$H$3:$S$175,10,FALSE),0)</f>
        <v>12</v>
      </c>
      <c r="N64" s="96">
        <f>IFERROR(VLOOKUP($B64,'[1]NUM8.3'!$H$3:$S$175,11,FALSE),0)</f>
        <v>43</v>
      </c>
      <c r="O64" s="86"/>
      <c r="P64" s="87"/>
      <c r="Q64" s="13">
        <f t="shared" si="18"/>
        <v>197</v>
      </c>
      <c r="R64" s="386"/>
      <c r="S64" s="387"/>
    </row>
    <row r="65" spans="1:19" ht="15" thickBot="1" x14ac:dyDescent="0.25">
      <c r="A65" s="1" t="s">
        <v>99</v>
      </c>
      <c r="B65" s="165" t="s">
        <v>91</v>
      </c>
      <c r="C65" s="56"/>
      <c r="D65" s="56"/>
      <c r="E65" s="96">
        <f>IFERROR(VLOOKUP($B65,'[1]NUM8.3'!$H$3:$S$175,2,FALSE),0)</f>
        <v>0</v>
      </c>
      <c r="F65" s="96">
        <f>IFERROR(VLOOKUP($B65,'[1]NUM8.3'!$H$3:$S$175,3,FALSE),0)</f>
        <v>2</v>
      </c>
      <c r="G65" s="96">
        <f>IFERROR(VLOOKUP($B65,'[1]NUM8.3'!$H$3:$S$175,4,FALSE),0)</f>
        <v>7</v>
      </c>
      <c r="H65" s="96">
        <f>IFERROR(VLOOKUP($B65,'[1]NUM8.3'!$H$3:$S$175,5,FALSE),0)</f>
        <v>0</v>
      </c>
      <c r="I65" s="96">
        <f>IFERROR(VLOOKUP($B65,'[1]NUM8.3'!$H$3:$S$175,6,FALSE),0)</f>
        <v>6</v>
      </c>
      <c r="J65" s="96">
        <f>IFERROR(VLOOKUP($B65,'[1]NUM8.3'!$H$3:$S$175,7,FALSE),0)</f>
        <v>0</v>
      </c>
      <c r="K65" s="96">
        <f>IFERROR(VLOOKUP($B65,'[1]NUM8.3'!$H$3:$S$175,8,FALSE),0)</f>
        <v>0</v>
      </c>
      <c r="L65" s="96">
        <f>IFERROR(VLOOKUP($B65,'[1]NUM8.3'!$H$3:$S$175,9,FALSE),0)</f>
        <v>8</v>
      </c>
      <c r="M65" s="96">
        <f>IFERROR(VLOOKUP($B65,'[1]NUM8.3'!$H$3:$S$175,10,FALSE),0)</f>
        <v>4</v>
      </c>
      <c r="N65" s="96">
        <f>IFERROR(VLOOKUP($B65,'[1]NUM8.3'!$H$3:$S$175,11,FALSE),0)</f>
        <v>5</v>
      </c>
      <c r="O65" s="86"/>
      <c r="P65" s="87"/>
      <c r="Q65" s="13">
        <f t="shared" si="18"/>
        <v>32</v>
      </c>
      <c r="R65" s="386"/>
      <c r="S65" s="387"/>
    </row>
    <row r="66" spans="1:19" ht="15" thickBot="1" x14ac:dyDescent="0.25">
      <c r="A66" s="1" t="s">
        <v>99</v>
      </c>
      <c r="B66" s="165" t="s">
        <v>92</v>
      </c>
      <c r="C66" s="56"/>
      <c r="D66" s="56"/>
      <c r="E66" s="96">
        <f>IFERROR(VLOOKUP($B66,'[1]NUM8.3'!$H$3:$S$175,2,FALSE),0)</f>
        <v>4</v>
      </c>
      <c r="F66" s="96">
        <f>IFERROR(VLOOKUP($B66,'[1]NUM8.3'!$H$3:$S$175,3,FALSE),0)</f>
        <v>0</v>
      </c>
      <c r="G66" s="96">
        <f>IFERROR(VLOOKUP($B66,'[1]NUM8.3'!$H$3:$S$175,4,FALSE),0)</f>
        <v>0</v>
      </c>
      <c r="H66" s="96">
        <f>IFERROR(VLOOKUP($B66,'[1]NUM8.3'!$H$3:$S$175,5,FALSE),0)</f>
        <v>12</v>
      </c>
      <c r="I66" s="96">
        <f>IFERROR(VLOOKUP($B66,'[1]NUM8.3'!$H$3:$S$175,6,FALSE),0)</f>
        <v>33</v>
      </c>
      <c r="J66" s="96">
        <f>IFERROR(VLOOKUP($B66,'[1]NUM8.3'!$H$3:$S$175,7,FALSE),0)</f>
        <v>40</v>
      </c>
      <c r="K66" s="96">
        <f>IFERROR(VLOOKUP($B66,'[1]NUM8.3'!$H$3:$S$175,8,FALSE),0)</f>
        <v>28</v>
      </c>
      <c r="L66" s="96">
        <f>IFERROR(VLOOKUP($B66,'[1]NUM8.3'!$H$3:$S$175,9,FALSE),0)</f>
        <v>7</v>
      </c>
      <c r="M66" s="96">
        <f>IFERROR(VLOOKUP($B66,'[1]NUM8.3'!$H$3:$S$175,10,FALSE),0)</f>
        <v>2</v>
      </c>
      <c r="N66" s="96">
        <f>IFERROR(VLOOKUP($B66,'[1]NUM8.3'!$H$3:$S$175,11,FALSE),0)</f>
        <v>41</v>
      </c>
      <c r="O66" s="86"/>
      <c r="P66" s="87"/>
      <c r="Q66" s="13">
        <f t="shared" si="18"/>
        <v>167</v>
      </c>
      <c r="R66" s="386"/>
      <c r="S66" s="387"/>
    </row>
    <row r="67" spans="1:19" ht="15" thickBot="1" x14ac:dyDescent="0.25">
      <c r="A67" s="1" t="s">
        <v>99</v>
      </c>
      <c r="B67" s="165" t="s">
        <v>93</v>
      </c>
      <c r="C67" s="56"/>
      <c r="D67" s="56"/>
      <c r="E67" s="96">
        <f>IFERROR(VLOOKUP($B67,'[1]NUM8.3'!$H$3:$S$175,2,FALSE),0)</f>
        <v>0</v>
      </c>
      <c r="F67" s="96">
        <f>IFERROR(VLOOKUP($B67,'[1]NUM8.3'!$H$3:$S$175,3,FALSE),0)</f>
        <v>8</v>
      </c>
      <c r="G67" s="96">
        <f>IFERROR(VLOOKUP($B67,'[1]NUM8.3'!$H$3:$S$175,4,FALSE),0)</f>
        <v>7</v>
      </c>
      <c r="H67" s="96">
        <f>IFERROR(VLOOKUP($B67,'[1]NUM8.3'!$H$3:$S$175,5,FALSE),0)</f>
        <v>8</v>
      </c>
      <c r="I67" s="96">
        <f>IFERROR(VLOOKUP($B67,'[1]NUM8.3'!$H$3:$S$175,6,FALSE),0)</f>
        <v>11</v>
      </c>
      <c r="J67" s="96">
        <f>IFERROR(VLOOKUP($B67,'[1]NUM8.3'!$H$3:$S$175,7,FALSE),0)</f>
        <v>5</v>
      </c>
      <c r="K67" s="96">
        <f>IFERROR(VLOOKUP($B67,'[1]NUM8.3'!$H$3:$S$175,8,FALSE),0)</f>
        <v>5</v>
      </c>
      <c r="L67" s="96">
        <f>IFERROR(VLOOKUP($B67,'[1]NUM8.3'!$H$3:$S$175,9,FALSE),0)</f>
        <v>15</v>
      </c>
      <c r="M67" s="96">
        <f>IFERROR(VLOOKUP($B67,'[1]NUM8.3'!$H$3:$S$175,10,FALSE),0)</f>
        <v>5</v>
      </c>
      <c r="N67" s="96">
        <f>IFERROR(VLOOKUP($B67,'[1]NUM8.3'!$H$3:$S$175,11,FALSE),0)</f>
        <v>7</v>
      </c>
      <c r="O67" s="86"/>
      <c r="P67" s="87"/>
      <c r="Q67" s="13">
        <f t="shared" si="18"/>
        <v>71</v>
      </c>
      <c r="R67" s="386"/>
      <c r="S67" s="387"/>
    </row>
    <row r="68" spans="1:19" ht="15" thickBot="1" x14ac:dyDescent="0.25">
      <c r="A68" s="1" t="s">
        <v>99</v>
      </c>
      <c r="B68" s="165" t="s">
        <v>94</v>
      </c>
      <c r="C68" s="56"/>
      <c r="D68" s="56"/>
      <c r="E68" s="96">
        <f>IFERROR(VLOOKUP($B68,'[1]NUM8.3'!$H$3:$S$175,2,FALSE),0)</f>
        <v>1</v>
      </c>
      <c r="F68" s="96">
        <f>IFERROR(VLOOKUP($B68,'[1]NUM8.3'!$H$3:$S$175,3,FALSE),0)</f>
        <v>4</v>
      </c>
      <c r="G68" s="96">
        <f>IFERROR(VLOOKUP($B68,'[1]NUM8.3'!$H$3:$S$175,4,FALSE),0)</f>
        <v>0</v>
      </c>
      <c r="H68" s="96">
        <f>IFERROR(VLOOKUP($B68,'[1]NUM8.3'!$H$3:$S$175,5,FALSE),0)</f>
        <v>1</v>
      </c>
      <c r="I68" s="96">
        <f>IFERROR(VLOOKUP($B68,'[1]NUM8.3'!$H$3:$S$175,6,FALSE),0)</f>
        <v>2</v>
      </c>
      <c r="J68" s="96">
        <f>IFERROR(VLOOKUP($B68,'[1]NUM8.3'!$H$3:$S$175,7,FALSE),0)</f>
        <v>8</v>
      </c>
      <c r="K68" s="96">
        <f>IFERROR(VLOOKUP($B68,'[1]NUM8.3'!$H$3:$S$175,8,FALSE),0)</f>
        <v>2</v>
      </c>
      <c r="L68" s="96">
        <f>IFERROR(VLOOKUP($B68,'[1]NUM8.3'!$H$3:$S$175,9,FALSE),0)</f>
        <v>20</v>
      </c>
      <c r="M68" s="96">
        <f>IFERROR(VLOOKUP($B68,'[1]NUM8.3'!$H$3:$S$175,10,FALSE),0)</f>
        <v>0</v>
      </c>
      <c r="N68" s="96">
        <f>IFERROR(VLOOKUP($B68,'[1]NUM8.3'!$H$3:$S$175,11,FALSE),0)</f>
        <v>18</v>
      </c>
      <c r="O68" s="86"/>
      <c r="P68" s="87"/>
      <c r="Q68" s="13">
        <f t="shared" si="18"/>
        <v>56</v>
      </c>
      <c r="R68" s="386"/>
      <c r="S68" s="387"/>
    </row>
    <row r="69" spans="1:19" ht="15" thickBot="1" x14ac:dyDescent="0.25">
      <c r="A69" s="1" t="s">
        <v>99</v>
      </c>
      <c r="B69" s="165" t="s">
        <v>95</v>
      </c>
      <c r="C69" s="56"/>
      <c r="D69" s="56"/>
      <c r="E69" s="96">
        <f>IFERROR(VLOOKUP($B69,'[1]NUM8.3'!$H$3:$S$175,2,FALSE),0)</f>
        <v>5</v>
      </c>
      <c r="F69" s="96">
        <f>IFERROR(VLOOKUP($B69,'[1]NUM8.3'!$H$3:$S$175,3,FALSE),0)</f>
        <v>0</v>
      </c>
      <c r="G69" s="96">
        <f>IFERROR(VLOOKUP($B69,'[1]NUM8.3'!$H$3:$S$175,4,FALSE),0)</f>
        <v>5</v>
      </c>
      <c r="H69" s="96">
        <f>IFERROR(VLOOKUP($B69,'[1]NUM8.3'!$H$3:$S$175,5,FALSE),0)</f>
        <v>2</v>
      </c>
      <c r="I69" s="96">
        <f>IFERROR(VLOOKUP($B69,'[1]NUM8.3'!$H$3:$S$175,6,FALSE),0)</f>
        <v>0</v>
      </c>
      <c r="J69" s="96">
        <f>IFERROR(VLOOKUP($B69,'[1]NUM8.3'!$H$3:$S$175,7,FALSE),0)</f>
        <v>3</v>
      </c>
      <c r="K69" s="96">
        <f>IFERROR(VLOOKUP($B69,'[1]NUM8.3'!$H$3:$S$175,8,FALSE),0)</f>
        <v>0</v>
      </c>
      <c r="L69" s="96">
        <f>IFERROR(VLOOKUP($B69,'[1]NUM8.3'!$H$3:$S$175,9,FALSE),0)</f>
        <v>0</v>
      </c>
      <c r="M69" s="96">
        <f>IFERROR(VLOOKUP($B69,'[1]NUM8.3'!$H$3:$S$175,10,FALSE),0)</f>
        <v>2</v>
      </c>
      <c r="N69" s="96">
        <f>IFERROR(VLOOKUP($B69,'[1]NUM8.3'!$H$3:$S$175,11,FALSE),0)</f>
        <v>3</v>
      </c>
      <c r="O69" s="86"/>
      <c r="P69" s="87"/>
      <c r="Q69" s="13">
        <f t="shared" si="18"/>
        <v>20</v>
      </c>
      <c r="R69" s="386"/>
      <c r="S69" s="387"/>
    </row>
    <row r="70" spans="1:19" ht="15" thickBot="1" x14ac:dyDescent="0.25">
      <c r="A70" s="1" t="s">
        <v>99</v>
      </c>
      <c r="B70" s="165" t="s">
        <v>96</v>
      </c>
      <c r="C70" s="56"/>
      <c r="D70" s="56"/>
      <c r="E70" s="96">
        <f>IFERROR(VLOOKUP($B70,'[1]NUM8.3'!$H$3:$S$175,2,FALSE),0)</f>
        <v>5</v>
      </c>
      <c r="F70" s="96">
        <f>IFERROR(VLOOKUP($B70,'[1]NUM8.3'!$H$3:$S$175,3,FALSE),0)</f>
        <v>0</v>
      </c>
      <c r="G70" s="96">
        <f>IFERROR(VLOOKUP($B70,'[1]NUM8.3'!$H$3:$S$175,4,FALSE),0)</f>
        <v>2</v>
      </c>
      <c r="H70" s="96">
        <f>IFERROR(VLOOKUP($B70,'[1]NUM8.3'!$H$3:$S$175,5,FALSE),0)</f>
        <v>3</v>
      </c>
      <c r="I70" s="96">
        <f>IFERROR(VLOOKUP($B70,'[1]NUM8.3'!$H$3:$S$175,6,FALSE),0)</f>
        <v>6</v>
      </c>
      <c r="J70" s="96">
        <f>IFERROR(VLOOKUP($B70,'[1]NUM8.3'!$H$3:$S$175,7,FALSE),0)</f>
        <v>0</v>
      </c>
      <c r="K70" s="96">
        <f>IFERROR(VLOOKUP($B70,'[1]NUM8.3'!$H$3:$S$175,8,FALSE),0)</f>
        <v>0</v>
      </c>
      <c r="L70" s="96">
        <f>IFERROR(VLOOKUP($B70,'[1]NUM8.3'!$H$3:$S$175,9,FALSE),0)</f>
        <v>6</v>
      </c>
      <c r="M70" s="96">
        <f>IFERROR(VLOOKUP($B70,'[1]NUM8.3'!$H$3:$S$175,10,FALSE),0)</f>
        <v>5</v>
      </c>
      <c r="N70" s="96">
        <f>IFERROR(VLOOKUP($B70,'[1]NUM8.3'!$H$3:$S$175,11,FALSE),0)</f>
        <v>0</v>
      </c>
      <c r="O70" s="86"/>
      <c r="P70" s="87"/>
      <c r="Q70" s="13">
        <f t="shared" si="18"/>
        <v>27</v>
      </c>
      <c r="R70" s="386"/>
      <c r="S70" s="387"/>
    </row>
    <row r="71" spans="1:19" ht="15" thickBot="1" x14ac:dyDescent="0.25">
      <c r="A71" s="1" t="s">
        <v>99</v>
      </c>
      <c r="B71" s="165" t="s">
        <v>97</v>
      </c>
      <c r="C71" s="56"/>
      <c r="D71" s="56"/>
      <c r="E71" s="96">
        <f>IFERROR(VLOOKUP($B71,'[1]NUM8.3'!$H$3:$S$175,2,FALSE),0)</f>
        <v>0</v>
      </c>
      <c r="F71" s="96">
        <f>IFERROR(VLOOKUP($B71,'[1]NUM8.3'!$H$3:$S$175,3,FALSE),0)</f>
        <v>8</v>
      </c>
      <c r="G71" s="96">
        <f>IFERROR(VLOOKUP($B71,'[1]NUM8.3'!$H$3:$S$175,4,FALSE),0)</f>
        <v>2</v>
      </c>
      <c r="H71" s="96">
        <f>IFERROR(VLOOKUP($B71,'[1]NUM8.3'!$H$3:$S$175,5,FALSE),0)</f>
        <v>4</v>
      </c>
      <c r="I71" s="96">
        <f>IFERROR(VLOOKUP($B71,'[1]NUM8.3'!$H$3:$S$175,6,FALSE),0)</f>
        <v>0</v>
      </c>
      <c r="J71" s="96">
        <f>IFERROR(VLOOKUP($B71,'[1]NUM8.3'!$H$3:$S$175,7,FALSE),0)</f>
        <v>4</v>
      </c>
      <c r="K71" s="96">
        <f>IFERROR(VLOOKUP($B71,'[1]NUM8.3'!$H$3:$S$175,8,FALSE),0)</f>
        <v>3</v>
      </c>
      <c r="L71" s="96">
        <f>IFERROR(VLOOKUP($B71,'[1]NUM8.3'!$H$3:$S$175,9,FALSE),0)</f>
        <v>0</v>
      </c>
      <c r="M71" s="96">
        <f>IFERROR(VLOOKUP($B71,'[1]NUM8.3'!$H$3:$S$175,10,FALSE),0)</f>
        <v>1</v>
      </c>
      <c r="N71" s="96">
        <f>IFERROR(VLOOKUP($B71,'[1]NUM8.3'!$H$3:$S$175,11,FALSE),0)</f>
        <v>4</v>
      </c>
      <c r="O71" s="86"/>
      <c r="P71" s="87"/>
      <c r="Q71" s="13">
        <f t="shared" si="18"/>
        <v>26</v>
      </c>
      <c r="R71" s="386"/>
      <c r="S71" s="387"/>
    </row>
    <row r="72" spans="1:19" ht="15" thickBot="1" x14ac:dyDescent="0.25">
      <c r="A72" s="1" t="s">
        <v>99</v>
      </c>
      <c r="B72" s="165" t="s">
        <v>98</v>
      </c>
      <c r="C72" s="56"/>
      <c r="D72" s="56"/>
      <c r="E72" s="96">
        <f>IFERROR(VLOOKUP($B72,'[1]NUM8.3'!$H$3:$S$175,2,FALSE),0)</f>
        <v>3</v>
      </c>
      <c r="F72" s="96">
        <f>IFERROR(VLOOKUP($B72,'[1]NUM8.3'!$H$3:$S$175,3,FALSE),0)</f>
        <v>0</v>
      </c>
      <c r="G72" s="96">
        <f>IFERROR(VLOOKUP($B72,'[1]NUM8.3'!$H$3:$S$175,4,FALSE),0)</f>
        <v>3</v>
      </c>
      <c r="H72" s="96">
        <f>IFERROR(VLOOKUP($B72,'[1]NUM8.3'!$H$3:$S$175,5,FALSE),0)</f>
        <v>2</v>
      </c>
      <c r="I72" s="96">
        <f>IFERROR(VLOOKUP($B72,'[1]NUM8.3'!$H$3:$S$175,6,FALSE),0)</f>
        <v>2</v>
      </c>
      <c r="J72" s="96">
        <f>IFERROR(VLOOKUP($B72,'[1]NUM8.3'!$H$3:$S$175,7,FALSE),0)</f>
        <v>0</v>
      </c>
      <c r="K72" s="96">
        <f>IFERROR(VLOOKUP($B72,'[1]NUM8.3'!$H$3:$S$175,8,FALSE),0)</f>
        <v>0</v>
      </c>
      <c r="L72" s="96">
        <f>IFERROR(VLOOKUP($B72,'[1]NUM8.3'!$H$3:$S$175,9,FALSE),0)</f>
        <v>0</v>
      </c>
      <c r="M72" s="96">
        <f>IFERROR(VLOOKUP($B72,'[1]NUM8.3'!$H$3:$S$175,10,FALSE),0)</f>
        <v>0</v>
      </c>
      <c r="N72" s="96">
        <f>IFERROR(VLOOKUP($B72,'[1]NUM8.3'!$H$3:$S$175,11,FALSE),0)</f>
        <v>7</v>
      </c>
      <c r="O72" s="86"/>
      <c r="P72" s="87"/>
      <c r="Q72" s="13">
        <f t="shared" si="18"/>
        <v>17</v>
      </c>
      <c r="R72" s="386"/>
      <c r="S72" s="387"/>
    </row>
    <row r="73" spans="1:19" s="58" customFormat="1" ht="15" thickBot="1" x14ac:dyDescent="0.25">
      <c r="A73" s="333" t="s">
        <v>18</v>
      </c>
      <c r="B73" s="334"/>
      <c r="C73" s="250">
        <f>+D73/Metas!N85</f>
        <v>0.99320543565147879</v>
      </c>
      <c r="D73" s="15">
        <f>+Q73/R73</f>
        <v>0.6079510703363914</v>
      </c>
      <c r="E73" s="10">
        <f>SUM(E63:E72)</f>
        <v>46</v>
      </c>
      <c r="F73" s="10">
        <f t="shared" ref="F73:P73" si="19">SUM(F63:F72)</f>
        <v>53</v>
      </c>
      <c r="G73" s="10">
        <f t="shared" si="19"/>
        <v>126</v>
      </c>
      <c r="H73" s="10">
        <f t="shared" si="19"/>
        <v>81</v>
      </c>
      <c r="I73" s="10">
        <f t="shared" ref="I73:J73" si="20">SUM(I63:I72)</f>
        <v>100</v>
      </c>
      <c r="J73" s="10">
        <f t="shared" si="20"/>
        <v>113</v>
      </c>
      <c r="K73" s="10">
        <f t="shared" ref="K73:L73" si="21">SUM(K63:K72)</f>
        <v>70</v>
      </c>
      <c r="L73" s="10">
        <f t="shared" si="21"/>
        <v>87</v>
      </c>
      <c r="M73" s="10">
        <f t="shared" ref="M73:N73" si="22">SUM(M63:M72)</f>
        <v>60</v>
      </c>
      <c r="N73" s="10">
        <f t="shared" si="22"/>
        <v>258</v>
      </c>
      <c r="O73" s="10">
        <f t="shared" si="19"/>
        <v>0</v>
      </c>
      <c r="P73" s="10">
        <f t="shared" si="19"/>
        <v>0</v>
      </c>
      <c r="Q73" s="10">
        <f>SUM(Q63:Q72)</f>
        <v>994</v>
      </c>
      <c r="R73" s="392">
        <v>1635</v>
      </c>
      <c r="S73" s="393"/>
    </row>
    <row r="74" spans="1:19" ht="15" thickBot="1" x14ac:dyDescent="0.25">
      <c r="A74" s="1" t="s">
        <v>105</v>
      </c>
      <c r="B74" s="165" t="s">
        <v>100</v>
      </c>
      <c r="C74" s="56"/>
      <c r="D74" s="56"/>
      <c r="E74" s="96">
        <f>IFERROR(VLOOKUP($B74,'[1]NUM8.3'!$H$3:$S$175,2,FALSE),0)</f>
        <v>4</v>
      </c>
      <c r="F74" s="96">
        <f>IFERROR(VLOOKUP($B74,'[1]NUM8.3'!$H$3:$S$175,3,FALSE),0)</f>
        <v>4</v>
      </c>
      <c r="G74" s="96">
        <f>IFERROR(VLOOKUP($B74,'[1]NUM8.3'!$H$3:$S$175,4,FALSE),0)</f>
        <v>26</v>
      </c>
      <c r="H74" s="96">
        <f>IFERROR(VLOOKUP($B74,'[1]NUM8.3'!$H$3:$S$175,5,FALSE),0)</f>
        <v>11</v>
      </c>
      <c r="I74" s="96">
        <f>IFERROR(VLOOKUP($B74,'[1]NUM8.3'!$H$3:$S$175,6,FALSE),0)</f>
        <v>3</v>
      </c>
      <c r="J74" s="96">
        <f>IFERROR(VLOOKUP($B74,'[1]NUM8.3'!$H$3:$S$175,7,FALSE),0)</f>
        <v>22</v>
      </c>
      <c r="K74" s="96">
        <f>IFERROR(VLOOKUP($B74,'[1]NUM8.3'!$H$3:$S$175,8,FALSE),0)</f>
        <v>25</v>
      </c>
      <c r="L74" s="96">
        <f>IFERROR(VLOOKUP($B74,'[1]NUM8.3'!$H$3:$S$175,9,FALSE),0)</f>
        <v>29</v>
      </c>
      <c r="M74" s="96">
        <f>IFERROR(VLOOKUP($B74,'[1]NUM8.3'!$H$3:$S$175,10,FALSE),0)</f>
        <v>23</v>
      </c>
      <c r="N74" s="96">
        <f>IFERROR(VLOOKUP($B74,'[1]NUM8.3'!$H$3:$S$175,11,FALSE),0)</f>
        <v>32</v>
      </c>
      <c r="O74" s="86"/>
      <c r="P74" s="87"/>
      <c r="Q74" s="13">
        <f>SUM(E74:P74)</f>
        <v>179</v>
      </c>
      <c r="R74" s="386"/>
      <c r="S74" s="387"/>
    </row>
    <row r="75" spans="1:19" ht="15" thickBot="1" x14ac:dyDescent="0.25">
      <c r="A75" s="1" t="s">
        <v>105</v>
      </c>
      <c r="B75" s="165" t="s">
        <v>101</v>
      </c>
      <c r="C75" s="56"/>
      <c r="D75" s="56"/>
      <c r="E75" s="96">
        <f>IFERROR(VLOOKUP($B75,'[1]NUM8.3'!$H$3:$S$175,2,FALSE),0)</f>
        <v>5</v>
      </c>
      <c r="F75" s="96">
        <f>IFERROR(VLOOKUP($B75,'[1]NUM8.3'!$H$3:$S$175,3,FALSE),0)</f>
        <v>7</v>
      </c>
      <c r="G75" s="96">
        <f>IFERROR(VLOOKUP($B75,'[1]NUM8.3'!$H$3:$S$175,4,FALSE),0)</f>
        <v>34</v>
      </c>
      <c r="H75" s="96">
        <f>IFERROR(VLOOKUP($B75,'[1]NUM8.3'!$H$3:$S$175,5,FALSE),0)</f>
        <v>1</v>
      </c>
      <c r="I75" s="96">
        <f>IFERROR(VLOOKUP($B75,'[1]NUM8.3'!$H$3:$S$175,6,FALSE),0)</f>
        <v>3</v>
      </c>
      <c r="J75" s="96">
        <f>IFERROR(VLOOKUP($B75,'[1]NUM8.3'!$H$3:$S$175,7,FALSE),0)</f>
        <v>4</v>
      </c>
      <c r="K75" s="96">
        <f>IFERROR(VLOOKUP($B75,'[1]NUM8.3'!$H$3:$S$175,8,FALSE),0)</f>
        <v>3</v>
      </c>
      <c r="L75" s="96">
        <f>IFERROR(VLOOKUP($B75,'[1]NUM8.3'!$H$3:$S$175,9,FALSE),0)</f>
        <v>10</v>
      </c>
      <c r="M75" s="96">
        <f>IFERROR(VLOOKUP($B75,'[1]NUM8.3'!$H$3:$S$175,10,FALSE),0)</f>
        <v>6</v>
      </c>
      <c r="N75" s="96">
        <f>IFERROR(VLOOKUP($B75,'[1]NUM8.3'!$H$3:$S$175,11,FALSE),0)</f>
        <v>4</v>
      </c>
      <c r="O75" s="86"/>
      <c r="P75" s="87"/>
      <c r="Q75" s="13">
        <f>SUM(E75:P75)</f>
        <v>77</v>
      </c>
      <c r="R75" s="386"/>
      <c r="S75" s="387"/>
    </row>
    <row r="76" spans="1:19" ht="15" thickBot="1" x14ac:dyDescent="0.25">
      <c r="A76" s="1" t="s">
        <v>105</v>
      </c>
      <c r="B76" s="165" t="s">
        <v>102</v>
      </c>
      <c r="C76" s="56"/>
      <c r="D76" s="56"/>
      <c r="E76" s="96">
        <f>IFERROR(VLOOKUP($B76,'[1]NUM8.3'!$H$3:$S$175,2,FALSE),0)</f>
        <v>15</v>
      </c>
      <c r="F76" s="96">
        <f>IFERROR(VLOOKUP($B76,'[1]NUM8.3'!$H$3:$S$175,3,FALSE),0)</f>
        <v>4</v>
      </c>
      <c r="G76" s="96">
        <f>IFERROR(VLOOKUP($B76,'[1]NUM8.3'!$H$3:$S$175,4,FALSE),0)</f>
        <v>5</v>
      </c>
      <c r="H76" s="96">
        <f>IFERROR(VLOOKUP($B76,'[1]NUM8.3'!$H$3:$S$175,5,FALSE),0)</f>
        <v>4</v>
      </c>
      <c r="I76" s="96">
        <f>IFERROR(VLOOKUP($B76,'[1]NUM8.3'!$H$3:$S$175,6,FALSE),0)</f>
        <v>17</v>
      </c>
      <c r="J76" s="96">
        <f>IFERROR(VLOOKUP($B76,'[1]NUM8.3'!$H$3:$S$175,7,FALSE),0)</f>
        <v>14</v>
      </c>
      <c r="K76" s="96">
        <f>IFERROR(VLOOKUP($B76,'[1]NUM8.3'!$H$3:$S$175,8,FALSE),0)</f>
        <v>15</v>
      </c>
      <c r="L76" s="96">
        <f>IFERROR(VLOOKUP($B76,'[1]NUM8.3'!$H$3:$S$175,9,FALSE),0)</f>
        <v>13</v>
      </c>
      <c r="M76" s="96">
        <f>IFERROR(VLOOKUP($B76,'[1]NUM8.3'!$H$3:$S$175,10,FALSE),0)</f>
        <v>15</v>
      </c>
      <c r="N76" s="96">
        <f>IFERROR(VLOOKUP($B76,'[1]NUM8.3'!$H$3:$S$175,11,FALSE),0)</f>
        <v>6</v>
      </c>
      <c r="O76" s="86"/>
      <c r="P76" s="87"/>
      <c r="Q76" s="13">
        <f>SUM(E76:P76)</f>
        <v>108</v>
      </c>
      <c r="R76" s="386"/>
      <c r="S76" s="387"/>
    </row>
    <row r="77" spans="1:19" ht="15" thickBot="1" x14ac:dyDescent="0.25">
      <c r="A77" s="1" t="s">
        <v>105</v>
      </c>
      <c r="B77" s="165" t="s">
        <v>103</v>
      </c>
      <c r="C77" s="56"/>
      <c r="D77" s="56"/>
      <c r="E77" s="96">
        <f>IFERROR(VLOOKUP($B77,'[1]NUM8.3'!$H$3:$S$175,2,FALSE),0)</f>
        <v>0</v>
      </c>
      <c r="F77" s="96">
        <f>IFERROR(VLOOKUP($B77,'[1]NUM8.3'!$H$3:$S$175,3,FALSE),0)</f>
        <v>0</v>
      </c>
      <c r="G77" s="96">
        <f>IFERROR(VLOOKUP($B77,'[1]NUM8.3'!$H$3:$S$175,4,FALSE),0)</f>
        <v>2</v>
      </c>
      <c r="H77" s="96">
        <f>IFERROR(VLOOKUP($B77,'[1]NUM8.3'!$H$3:$S$175,5,FALSE),0)</f>
        <v>3</v>
      </c>
      <c r="I77" s="96">
        <f>IFERROR(VLOOKUP($B77,'[1]NUM8.3'!$H$3:$S$175,6,FALSE),0)</f>
        <v>4</v>
      </c>
      <c r="J77" s="96">
        <f>IFERROR(VLOOKUP($B77,'[1]NUM8.3'!$H$3:$S$175,7,FALSE),0)</f>
        <v>4</v>
      </c>
      <c r="K77" s="96">
        <f>IFERROR(VLOOKUP($B77,'[1]NUM8.3'!$H$3:$S$175,8,FALSE),0)</f>
        <v>4</v>
      </c>
      <c r="L77" s="96">
        <f>IFERROR(VLOOKUP($B77,'[1]NUM8.3'!$H$3:$S$175,9,FALSE),0)</f>
        <v>2</v>
      </c>
      <c r="M77" s="96">
        <f>IFERROR(VLOOKUP($B77,'[1]NUM8.3'!$H$3:$S$175,10,FALSE),0)</f>
        <v>2</v>
      </c>
      <c r="N77" s="96">
        <f>IFERROR(VLOOKUP($B77,'[1]NUM8.3'!$H$3:$S$175,11,FALSE),0)</f>
        <v>6</v>
      </c>
      <c r="O77" s="86"/>
      <c r="P77" s="87"/>
      <c r="Q77" s="13">
        <f>SUM(E77:P77)</f>
        <v>27</v>
      </c>
      <c r="R77" s="386"/>
      <c r="S77" s="387"/>
    </row>
    <row r="78" spans="1:19" ht="15" thickBot="1" x14ac:dyDescent="0.25">
      <c r="A78" s="1" t="s">
        <v>105</v>
      </c>
      <c r="B78" s="165" t="s">
        <v>104</v>
      </c>
      <c r="C78" s="56"/>
      <c r="D78" s="56"/>
      <c r="E78" s="96">
        <f>IFERROR(VLOOKUP($B78,'[1]NUM8.3'!$H$3:$S$175,2,FALSE),0)</f>
        <v>8</v>
      </c>
      <c r="F78" s="96">
        <f>IFERROR(VLOOKUP($B78,'[1]NUM8.3'!$H$3:$S$175,3,FALSE),0)</f>
        <v>5</v>
      </c>
      <c r="G78" s="96">
        <f>IFERROR(VLOOKUP($B78,'[1]NUM8.3'!$H$3:$S$175,4,FALSE),0)</f>
        <v>11</v>
      </c>
      <c r="H78" s="96">
        <f>IFERROR(VLOOKUP($B78,'[1]NUM8.3'!$H$3:$S$175,5,FALSE),0)</f>
        <v>12</v>
      </c>
      <c r="I78" s="96">
        <f>IFERROR(VLOOKUP($B78,'[1]NUM8.3'!$H$3:$S$175,6,FALSE),0)</f>
        <v>4</v>
      </c>
      <c r="J78" s="96">
        <f>IFERROR(VLOOKUP($B78,'[1]NUM8.3'!$H$3:$S$175,7,FALSE),0)</f>
        <v>7</v>
      </c>
      <c r="K78" s="96">
        <f>IFERROR(VLOOKUP($B78,'[1]NUM8.3'!$H$3:$S$175,8,FALSE),0)</f>
        <v>1</v>
      </c>
      <c r="L78" s="96">
        <f>IFERROR(VLOOKUP($B78,'[1]NUM8.3'!$H$3:$S$175,9,FALSE),0)</f>
        <v>5</v>
      </c>
      <c r="M78" s="96">
        <f>IFERROR(VLOOKUP($B78,'[1]NUM8.3'!$H$3:$S$175,10,FALSE),0)</f>
        <v>4</v>
      </c>
      <c r="N78" s="96">
        <f>IFERROR(VLOOKUP($B78,'[1]NUM8.3'!$H$3:$S$175,11,FALSE),0)</f>
        <v>8</v>
      </c>
      <c r="O78" s="86"/>
      <c r="P78" s="87"/>
      <c r="Q78" s="13">
        <f>SUM(E78:P78)</f>
        <v>65</v>
      </c>
      <c r="R78" s="386"/>
      <c r="S78" s="387"/>
    </row>
    <row r="79" spans="1:19" s="58" customFormat="1" ht="15" thickBot="1" x14ac:dyDescent="0.25">
      <c r="A79" s="333" t="s">
        <v>178</v>
      </c>
      <c r="B79" s="334"/>
      <c r="C79" s="250">
        <f>+D79/Metas!N90</f>
        <v>1.1264822134387351</v>
      </c>
      <c r="D79" s="15">
        <f>+Q79/R79</f>
        <v>0.51409244644870344</v>
      </c>
      <c r="E79" s="10">
        <f>SUM(E74:E78)</f>
        <v>32</v>
      </c>
      <c r="F79" s="10">
        <f t="shared" ref="F79:P79" si="23">SUM(F74:F78)</f>
        <v>20</v>
      </c>
      <c r="G79" s="10">
        <f t="shared" si="23"/>
        <v>78</v>
      </c>
      <c r="H79" s="10">
        <f t="shared" si="23"/>
        <v>31</v>
      </c>
      <c r="I79" s="10">
        <f t="shared" ref="I79:J79" si="24">SUM(I74:I78)</f>
        <v>31</v>
      </c>
      <c r="J79" s="10">
        <f t="shared" si="24"/>
        <v>51</v>
      </c>
      <c r="K79" s="10">
        <f t="shared" ref="K79:L79" si="25">SUM(K74:K78)</f>
        <v>48</v>
      </c>
      <c r="L79" s="10">
        <f t="shared" si="25"/>
        <v>59</v>
      </c>
      <c r="M79" s="10">
        <f t="shared" ref="M79:N79" si="26">SUM(M74:M78)</f>
        <v>50</v>
      </c>
      <c r="N79" s="10">
        <f t="shared" si="26"/>
        <v>56</v>
      </c>
      <c r="O79" s="10">
        <f t="shared" si="23"/>
        <v>0</v>
      </c>
      <c r="P79" s="10">
        <f t="shared" si="23"/>
        <v>0</v>
      </c>
      <c r="Q79" s="10">
        <f>SUM(Q74:Q78)</f>
        <v>456</v>
      </c>
      <c r="R79" s="392">
        <v>887</v>
      </c>
      <c r="S79" s="393"/>
    </row>
    <row r="80" spans="1:19" ht="15" thickBot="1" x14ac:dyDescent="0.25">
      <c r="A80" s="1" t="s">
        <v>116</v>
      </c>
      <c r="B80" s="165" t="s">
        <v>106</v>
      </c>
      <c r="C80" s="56"/>
      <c r="D80" s="56"/>
      <c r="E80" s="96">
        <f>IFERROR(VLOOKUP($B80,'[1]NUM8.3'!$H$3:$S$175,2,FALSE),0)</f>
        <v>68</v>
      </c>
      <c r="F80" s="96">
        <f>IFERROR(VLOOKUP($B80,'[1]NUM8.3'!$H$3:$S$175,3,FALSE),0)</f>
        <v>35</v>
      </c>
      <c r="G80" s="96">
        <f>IFERROR(VLOOKUP($B80,'[1]NUM8.3'!$H$3:$S$175,4,FALSE),0)</f>
        <v>36</v>
      </c>
      <c r="H80" s="96">
        <f>IFERROR(VLOOKUP($B80,'[1]NUM8.3'!$H$3:$S$175,5,FALSE),0)</f>
        <v>39</v>
      </c>
      <c r="I80" s="96">
        <f>IFERROR(VLOOKUP($B80,'[1]NUM8.3'!$H$3:$S$175,6,FALSE),0)</f>
        <v>43</v>
      </c>
      <c r="J80" s="96">
        <f>IFERROR(VLOOKUP($B80,'[1]NUM8.3'!$H$3:$S$175,7,FALSE),0)</f>
        <v>29</v>
      </c>
      <c r="K80" s="96">
        <f>IFERROR(VLOOKUP($B80,'[1]NUM8.3'!$H$3:$S$175,8,FALSE),0)</f>
        <v>48</v>
      </c>
      <c r="L80" s="96">
        <f>IFERROR(VLOOKUP($B80,'[1]NUM8.3'!$H$3:$S$175,9,FALSE),0)</f>
        <v>24</v>
      </c>
      <c r="M80" s="96">
        <f>IFERROR(VLOOKUP($B80,'[1]NUM8.3'!$H$3:$S$175,10,FALSE),0)</f>
        <v>23</v>
      </c>
      <c r="N80" s="96">
        <f>IFERROR(VLOOKUP($B80,'[1]NUM8.3'!$H$3:$S$175,11,FALSE),0)</f>
        <v>21</v>
      </c>
      <c r="O80" s="86"/>
      <c r="P80" s="87"/>
      <c r="Q80" s="13">
        <f t="shared" ref="Q80:Q89" si="27">SUM(E80:P80)</f>
        <v>366</v>
      </c>
      <c r="R80" s="386"/>
      <c r="S80" s="387"/>
    </row>
    <row r="81" spans="1:19" ht="15" thickBot="1" x14ac:dyDescent="0.25">
      <c r="A81" s="1" t="s">
        <v>116</v>
      </c>
      <c r="B81" s="165" t="s">
        <v>107</v>
      </c>
      <c r="C81" s="56"/>
      <c r="D81" s="56"/>
      <c r="E81" s="96">
        <f>IFERROR(VLOOKUP($B81,'[1]NUM8.3'!$H$3:$S$175,2,FALSE),0)</f>
        <v>11</v>
      </c>
      <c r="F81" s="96">
        <f>IFERROR(VLOOKUP($B81,'[1]NUM8.3'!$H$3:$S$175,3,FALSE),0)</f>
        <v>10</v>
      </c>
      <c r="G81" s="96">
        <f>IFERROR(VLOOKUP($B81,'[1]NUM8.3'!$H$3:$S$175,4,FALSE),0)</f>
        <v>6</v>
      </c>
      <c r="H81" s="96">
        <f>IFERROR(VLOOKUP($B81,'[1]NUM8.3'!$H$3:$S$175,5,FALSE),0)</f>
        <v>6</v>
      </c>
      <c r="I81" s="96">
        <f>IFERROR(VLOOKUP($B81,'[1]NUM8.3'!$H$3:$S$175,6,FALSE),0)</f>
        <v>12</v>
      </c>
      <c r="J81" s="96">
        <f>IFERROR(VLOOKUP($B81,'[1]NUM8.3'!$H$3:$S$175,7,FALSE),0)</f>
        <v>0</v>
      </c>
      <c r="K81" s="96">
        <f>IFERROR(VLOOKUP($B81,'[1]NUM8.3'!$H$3:$S$175,8,FALSE),0)</f>
        <v>4</v>
      </c>
      <c r="L81" s="96">
        <f>IFERROR(VLOOKUP($B81,'[1]NUM8.3'!$H$3:$S$175,9,FALSE),0)</f>
        <v>4</v>
      </c>
      <c r="M81" s="96">
        <f>IFERROR(VLOOKUP($B81,'[1]NUM8.3'!$H$3:$S$175,10,FALSE),0)</f>
        <v>0</v>
      </c>
      <c r="N81" s="96">
        <f>IFERROR(VLOOKUP($B81,'[1]NUM8.3'!$H$3:$S$175,11,FALSE),0)</f>
        <v>1</v>
      </c>
      <c r="O81" s="86"/>
      <c r="P81" s="87"/>
      <c r="Q81" s="13">
        <f t="shared" si="27"/>
        <v>54</v>
      </c>
      <c r="R81" s="386"/>
      <c r="S81" s="387"/>
    </row>
    <row r="82" spans="1:19" ht="15" thickBot="1" x14ac:dyDescent="0.25">
      <c r="A82" s="1" t="s">
        <v>116</v>
      </c>
      <c r="B82" s="165" t="s">
        <v>108</v>
      </c>
      <c r="C82" s="56"/>
      <c r="D82" s="56"/>
      <c r="E82" s="96">
        <f>IFERROR(VLOOKUP($B82,'[1]NUM8.3'!$H$3:$S$175,2,FALSE),0)</f>
        <v>7</v>
      </c>
      <c r="F82" s="96">
        <f>IFERROR(VLOOKUP($B82,'[1]NUM8.3'!$H$3:$S$175,3,FALSE),0)</f>
        <v>10</v>
      </c>
      <c r="G82" s="96">
        <f>IFERROR(VLOOKUP($B82,'[1]NUM8.3'!$H$3:$S$175,4,FALSE),0)</f>
        <v>5</v>
      </c>
      <c r="H82" s="96">
        <f>IFERROR(VLOOKUP($B82,'[1]NUM8.3'!$H$3:$S$175,5,FALSE),0)</f>
        <v>9</v>
      </c>
      <c r="I82" s="96">
        <f>IFERROR(VLOOKUP($B82,'[1]NUM8.3'!$H$3:$S$175,6,FALSE),0)</f>
        <v>0</v>
      </c>
      <c r="J82" s="96">
        <f>IFERROR(VLOOKUP($B82,'[1]NUM8.3'!$H$3:$S$175,7,FALSE),0)</f>
        <v>3</v>
      </c>
      <c r="K82" s="96">
        <f>IFERROR(VLOOKUP($B82,'[1]NUM8.3'!$H$3:$S$175,8,FALSE),0)</f>
        <v>7</v>
      </c>
      <c r="L82" s="96">
        <f>IFERROR(VLOOKUP($B82,'[1]NUM8.3'!$H$3:$S$175,9,FALSE),0)</f>
        <v>3</v>
      </c>
      <c r="M82" s="96">
        <f>IFERROR(VLOOKUP($B82,'[1]NUM8.3'!$H$3:$S$175,10,FALSE),0)</f>
        <v>7</v>
      </c>
      <c r="N82" s="96">
        <f>IFERROR(VLOOKUP($B82,'[1]NUM8.3'!$H$3:$S$175,11,FALSE),0)</f>
        <v>1</v>
      </c>
      <c r="O82" s="86"/>
      <c r="P82" s="87"/>
      <c r="Q82" s="13">
        <f t="shared" si="27"/>
        <v>52</v>
      </c>
      <c r="R82" s="386"/>
      <c r="S82" s="387"/>
    </row>
    <row r="83" spans="1:19" ht="15" thickBot="1" x14ac:dyDescent="0.25">
      <c r="A83" s="1" t="s">
        <v>116</v>
      </c>
      <c r="B83" s="165" t="s">
        <v>109</v>
      </c>
      <c r="C83" s="56"/>
      <c r="D83" s="56"/>
      <c r="E83" s="96">
        <f>IFERROR(VLOOKUP($B83,'[1]NUM8.3'!$H$3:$S$175,2,FALSE),0)</f>
        <v>8</v>
      </c>
      <c r="F83" s="96">
        <f>IFERROR(VLOOKUP($B83,'[1]NUM8.3'!$H$3:$S$175,3,FALSE),0)</f>
        <v>6</v>
      </c>
      <c r="G83" s="96">
        <f>IFERROR(VLOOKUP($B83,'[1]NUM8.3'!$H$3:$S$175,4,FALSE),0)</f>
        <v>6</v>
      </c>
      <c r="H83" s="96">
        <f>IFERROR(VLOOKUP($B83,'[1]NUM8.3'!$H$3:$S$175,5,FALSE),0)</f>
        <v>4</v>
      </c>
      <c r="I83" s="96">
        <f>IFERROR(VLOOKUP($B83,'[1]NUM8.3'!$H$3:$S$175,6,FALSE),0)</f>
        <v>16</v>
      </c>
      <c r="J83" s="96">
        <f>IFERROR(VLOOKUP($B83,'[1]NUM8.3'!$H$3:$S$175,7,FALSE),0)</f>
        <v>0</v>
      </c>
      <c r="K83" s="96">
        <f>IFERROR(VLOOKUP($B83,'[1]NUM8.3'!$H$3:$S$175,8,FALSE),0)</f>
        <v>1</v>
      </c>
      <c r="L83" s="96">
        <f>IFERROR(VLOOKUP($B83,'[1]NUM8.3'!$H$3:$S$175,9,FALSE),0)</f>
        <v>2</v>
      </c>
      <c r="M83" s="96">
        <f>IFERROR(VLOOKUP($B83,'[1]NUM8.3'!$H$3:$S$175,10,FALSE),0)</f>
        <v>3</v>
      </c>
      <c r="N83" s="96">
        <f>IFERROR(VLOOKUP($B83,'[1]NUM8.3'!$H$3:$S$175,11,FALSE),0)</f>
        <v>11</v>
      </c>
      <c r="O83" s="86"/>
      <c r="P83" s="87"/>
      <c r="Q83" s="13">
        <f t="shared" si="27"/>
        <v>57</v>
      </c>
      <c r="R83" s="386"/>
      <c r="S83" s="387"/>
    </row>
    <row r="84" spans="1:19" ht="15" thickBot="1" x14ac:dyDescent="0.25">
      <c r="A84" s="1" t="s">
        <v>116</v>
      </c>
      <c r="B84" s="165" t="s">
        <v>110</v>
      </c>
      <c r="C84" s="56"/>
      <c r="D84" s="56"/>
      <c r="E84" s="96">
        <f>IFERROR(VLOOKUP($B84,'[1]NUM8.3'!$H$3:$S$175,2,FALSE),0)</f>
        <v>7</v>
      </c>
      <c r="F84" s="96">
        <f>IFERROR(VLOOKUP($B84,'[1]NUM8.3'!$H$3:$S$175,3,FALSE),0)</f>
        <v>9</v>
      </c>
      <c r="G84" s="96">
        <f>IFERROR(VLOOKUP($B84,'[1]NUM8.3'!$H$3:$S$175,4,FALSE),0)</f>
        <v>9</v>
      </c>
      <c r="H84" s="96">
        <f>IFERROR(VLOOKUP($B84,'[1]NUM8.3'!$H$3:$S$175,5,FALSE),0)</f>
        <v>4</v>
      </c>
      <c r="I84" s="96">
        <f>IFERROR(VLOOKUP($B84,'[1]NUM8.3'!$H$3:$S$175,6,FALSE),0)</f>
        <v>5</v>
      </c>
      <c r="J84" s="96">
        <f>IFERROR(VLOOKUP($B84,'[1]NUM8.3'!$H$3:$S$175,7,FALSE),0)</f>
        <v>7</v>
      </c>
      <c r="K84" s="96">
        <f>IFERROR(VLOOKUP($B84,'[1]NUM8.3'!$H$3:$S$175,8,FALSE),0)</f>
        <v>3</v>
      </c>
      <c r="L84" s="96">
        <f>IFERROR(VLOOKUP($B84,'[1]NUM8.3'!$H$3:$S$175,9,FALSE),0)</f>
        <v>3</v>
      </c>
      <c r="M84" s="96">
        <f>IFERROR(VLOOKUP($B84,'[1]NUM8.3'!$H$3:$S$175,10,FALSE),0)</f>
        <v>4</v>
      </c>
      <c r="N84" s="96">
        <f>IFERROR(VLOOKUP($B84,'[1]NUM8.3'!$H$3:$S$175,11,FALSE),0)</f>
        <v>2</v>
      </c>
      <c r="O84" s="86"/>
      <c r="P84" s="87"/>
      <c r="Q84" s="13">
        <f t="shared" si="27"/>
        <v>53</v>
      </c>
      <c r="R84" s="386"/>
      <c r="S84" s="387"/>
    </row>
    <row r="85" spans="1:19" ht="15" thickBot="1" x14ac:dyDescent="0.25">
      <c r="A85" s="1" t="s">
        <v>116</v>
      </c>
      <c r="B85" s="165" t="s">
        <v>111</v>
      </c>
      <c r="C85" s="56"/>
      <c r="D85" s="56"/>
      <c r="E85" s="96">
        <f>IFERROR(VLOOKUP($B85,'[1]NUM8.3'!$H$3:$S$175,2,FALSE),0)</f>
        <v>4</v>
      </c>
      <c r="F85" s="96">
        <f>IFERROR(VLOOKUP($B85,'[1]NUM8.3'!$H$3:$S$175,3,FALSE),0)</f>
        <v>5</v>
      </c>
      <c r="G85" s="96">
        <f>IFERROR(VLOOKUP($B85,'[1]NUM8.3'!$H$3:$S$175,4,FALSE),0)</f>
        <v>6</v>
      </c>
      <c r="H85" s="96">
        <f>IFERROR(VLOOKUP($B85,'[1]NUM8.3'!$H$3:$S$175,5,FALSE),0)</f>
        <v>4</v>
      </c>
      <c r="I85" s="96">
        <f>IFERROR(VLOOKUP($B85,'[1]NUM8.3'!$H$3:$S$175,6,FALSE),0)</f>
        <v>5</v>
      </c>
      <c r="J85" s="96">
        <f>IFERROR(VLOOKUP($B85,'[1]NUM8.3'!$H$3:$S$175,7,FALSE),0)</f>
        <v>5</v>
      </c>
      <c r="K85" s="96">
        <f>IFERROR(VLOOKUP($B85,'[1]NUM8.3'!$H$3:$S$175,8,FALSE),0)</f>
        <v>3</v>
      </c>
      <c r="L85" s="96">
        <f>IFERROR(VLOOKUP($B85,'[1]NUM8.3'!$H$3:$S$175,9,FALSE),0)</f>
        <v>7</v>
      </c>
      <c r="M85" s="96">
        <f>IFERROR(VLOOKUP($B85,'[1]NUM8.3'!$H$3:$S$175,10,FALSE),0)</f>
        <v>6</v>
      </c>
      <c r="N85" s="96">
        <f>IFERROR(VLOOKUP($B85,'[1]NUM8.3'!$H$3:$S$175,11,FALSE),0)</f>
        <v>1</v>
      </c>
      <c r="O85" s="86"/>
      <c r="P85" s="87"/>
      <c r="Q85" s="13">
        <f t="shared" si="27"/>
        <v>46</v>
      </c>
      <c r="R85" s="386"/>
      <c r="S85" s="387"/>
    </row>
    <row r="86" spans="1:19" ht="15" thickBot="1" x14ac:dyDescent="0.25">
      <c r="A86" s="1" t="s">
        <v>116</v>
      </c>
      <c r="B86" s="165" t="s">
        <v>112</v>
      </c>
      <c r="C86" s="56"/>
      <c r="D86" s="56"/>
      <c r="E86" s="96">
        <f>IFERROR(VLOOKUP($B86,'[1]NUM8.3'!$H$3:$S$175,2,FALSE),0)</f>
        <v>6</v>
      </c>
      <c r="F86" s="96">
        <f>IFERROR(VLOOKUP($B86,'[1]NUM8.3'!$H$3:$S$175,3,FALSE),0)</f>
        <v>4</v>
      </c>
      <c r="G86" s="96">
        <f>IFERROR(VLOOKUP($B86,'[1]NUM8.3'!$H$3:$S$175,4,FALSE),0)</f>
        <v>4</v>
      </c>
      <c r="H86" s="96">
        <f>IFERROR(VLOOKUP($B86,'[1]NUM8.3'!$H$3:$S$175,5,FALSE),0)</f>
        <v>3</v>
      </c>
      <c r="I86" s="96">
        <f>IFERROR(VLOOKUP($B86,'[1]NUM8.3'!$H$3:$S$175,6,FALSE),0)</f>
        <v>1</v>
      </c>
      <c r="J86" s="96">
        <f>IFERROR(VLOOKUP($B86,'[1]NUM8.3'!$H$3:$S$175,7,FALSE),0)</f>
        <v>0</v>
      </c>
      <c r="K86" s="96">
        <f>IFERROR(VLOOKUP($B86,'[1]NUM8.3'!$H$3:$S$175,8,FALSE),0)</f>
        <v>6</v>
      </c>
      <c r="L86" s="96">
        <f>IFERROR(VLOOKUP($B86,'[1]NUM8.3'!$H$3:$S$175,9,FALSE),0)</f>
        <v>0</v>
      </c>
      <c r="M86" s="96">
        <f>IFERROR(VLOOKUP($B86,'[1]NUM8.3'!$H$3:$S$175,10,FALSE),0)</f>
        <v>2</v>
      </c>
      <c r="N86" s="96">
        <f>IFERROR(VLOOKUP($B86,'[1]NUM8.3'!$H$3:$S$175,11,FALSE),0)</f>
        <v>11</v>
      </c>
      <c r="O86" s="86"/>
      <c r="P86" s="87"/>
      <c r="Q86" s="13">
        <f t="shared" si="27"/>
        <v>37</v>
      </c>
      <c r="R86" s="386"/>
      <c r="S86" s="387"/>
    </row>
    <row r="87" spans="1:19" ht="15" thickBot="1" x14ac:dyDescent="0.25">
      <c r="A87" s="1" t="s">
        <v>116</v>
      </c>
      <c r="B87" s="165" t="s">
        <v>113</v>
      </c>
      <c r="C87" s="56"/>
      <c r="D87" s="56"/>
      <c r="E87" s="96">
        <f>IFERROR(VLOOKUP($B87,'[1]NUM8.3'!$H$3:$S$175,2,FALSE),0)</f>
        <v>4</v>
      </c>
      <c r="F87" s="96">
        <f>IFERROR(VLOOKUP($B87,'[1]NUM8.3'!$H$3:$S$175,3,FALSE),0)</f>
        <v>1</v>
      </c>
      <c r="G87" s="96">
        <f>IFERROR(VLOOKUP($B87,'[1]NUM8.3'!$H$3:$S$175,4,FALSE),0)</f>
        <v>3</v>
      </c>
      <c r="H87" s="96">
        <f>IFERROR(VLOOKUP($B87,'[1]NUM8.3'!$H$3:$S$175,5,FALSE),0)</f>
        <v>1</v>
      </c>
      <c r="I87" s="96">
        <f>IFERROR(VLOOKUP($B87,'[1]NUM8.3'!$H$3:$S$175,6,FALSE),0)</f>
        <v>5</v>
      </c>
      <c r="J87" s="96">
        <f>IFERROR(VLOOKUP($B87,'[1]NUM8.3'!$H$3:$S$175,7,FALSE),0)</f>
        <v>17</v>
      </c>
      <c r="K87" s="96">
        <f>IFERROR(VLOOKUP($B87,'[1]NUM8.3'!$H$3:$S$175,8,FALSE),0)</f>
        <v>6</v>
      </c>
      <c r="L87" s="96">
        <f>IFERROR(VLOOKUP($B87,'[1]NUM8.3'!$H$3:$S$175,9,FALSE),0)</f>
        <v>3</v>
      </c>
      <c r="M87" s="96">
        <f>IFERROR(VLOOKUP($B87,'[1]NUM8.3'!$H$3:$S$175,10,FALSE),0)</f>
        <v>9</v>
      </c>
      <c r="N87" s="96">
        <f>IFERROR(VLOOKUP($B87,'[1]NUM8.3'!$H$3:$S$175,11,FALSE),0)</f>
        <v>4</v>
      </c>
      <c r="O87" s="86"/>
      <c r="P87" s="87"/>
      <c r="Q87" s="13">
        <f t="shared" si="27"/>
        <v>53</v>
      </c>
      <c r="R87" s="386"/>
      <c r="S87" s="387"/>
    </row>
    <row r="88" spans="1:19" ht="15" thickBot="1" x14ac:dyDescent="0.25">
      <c r="A88" s="1" t="s">
        <v>116</v>
      </c>
      <c r="B88" s="165" t="s">
        <v>114</v>
      </c>
      <c r="C88" s="56"/>
      <c r="D88" s="56"/>
      <c r="E88" s="96">
        <f>IFERROR(VLOOKUP($B88,'[1]NUM8.3'!$H$3:$S$175,2,FALSE),0)</f>
        <v>8</v>
      </c>
      <c r="F88" s="96">
        <f>IFERROR(VLOOKUP($B88,'[1]NUM8.3'!$H$3:$S$175,3,FALSE),0)</f>
        <v>2</v>
      </c>
      <c r="G88" s="96">
        <f>IFERROR(VLOOKUP($B88,'[1]NUM8.3'!$H$3:$S$175,4,FALSE),0)</f>
        <v>4</v>
      </c>
      <c r="H88" s="96">
        <f>IFERROR(VLOOKUP($B88,'[1]NUM8.3'!$H$3:$S$175,5,FALSE),0)</f>
        <v>11</v>
      </c>
      <c r="I88" s="96">
        <f>IFERROR(VLOOKUP($B88,'[1]NUM8.3'!$H$3:$S$175,6,FALSE),0)</f>
        <v>5</v>
      </c>
      <c r="J88" s="96">
        <f>IFERROR(VLOOKUP($B88,'[1]NUM8.3'!$H$3:$S$175,7,FALSE),0)</f>
        <v>7</v>
      </c>
      <c r="K88" s="96">
        <f>IFERROR(VLOOKUP($B88,'[1]NUM8.3'!$H$3:$S$175,8,FALSE),0)</f>
        <v>4</v>
      </c>
      <c r="L88" s="96">
        <f>IFERROR(VLOOKUP($B88,'[1]NUM8.3'!$H$3:$S$175,9,FALSE),0)</f>
        <v>9</v>
      </c>
      <c r="M88" s="96">
        <f>IFERROR(VLOOKUP($B88,'[1]NUM8.3'!$H$3:$S$175,10,FALSE),0)</f>
        <v>3</v>
      </c>
      <c r="N88" s="96">
        <f>IFERROR(VLOOKUP($B88,'[1]NUM8.3'!$H$3:$S$175,11,FALSE),0)</f>
        <v>2</v>
      </c>
      <c r="O88" s="86"/>
      <c r="P88" s="87"/>
      <c r="Q88" s="13">
        <f t="shared" si="27"/>
        <v>55</v>
      </c>
      <c r="R88" s="386"/>
      <c r="S88" s="387"/>
    </row>
    <row r="89" spans="1:19" ht="15" thickBot="1" x14ac:dyDescent="0.25">
      <c r="A89" s="1" t="s">
        <v>116</v>
      </c>
      <c r="B89" s="165" t="s">
        <v>115</v>
      </c>
      <c r="C89" s="56"/>
      <c r="D89" s="56"/>
      <c r="E89" s="96">
        <f>IFERROR(VLOOKUP($B89,'[1]NUM8.3'!$H$3:$S$175,2,FALSE),0)</f>
        <v>33</v>
      </c>
      <c r="F89" s="96">
        <f>IFERROR(VLOOKUP($B89,'[1]NUM8.3'!$H$3:$S$175,3,FALSE),0)</f>
        <v>10</v>
      </c>
      <c r="G89" s="96">
        <f>IFERROR(VLOOKUP($B89,'[1]NUM8.3'!$H$3:$S$175,4,FALSE),0)</f>
        <v>10</v>
      </c>
      <c r="H89" s="96">
        <f>IFERROR(VLOOKUP($B89,'[1]NUM8.3'!$H$3:$S$175,5,FALSE),0)</f>
        <v>16</v>
      </c>
      <c r="I89" s="96">
        <f>IFERROR(VLOOKUP($B89,'[1]NUM8.3'!$H$3:$S$175,6,FALSE),0)</f>
        <v>4</v>
      </c>
      <c r="J89" s="96">
        <f>IFERROR(VLOOKUP($B89,'[1]NUM8.3'!$H$3:$S$175,7,FALSE),0)</f>
        <v>4</v>
      </c>
      <c r="K89" s="96">
        <f>IFERROR(VLOOKUP($B89,'[1]NUM8.3'!$H$3:$S$175,8,FALSE),0)</f>
        <v>11</v>
      </c>
      <c r="L89" s="96">
        <f>IFERROR(VLOOKUP($B89,'[1]NUM8.3'!$H$3:$S$175,9,FALSE),0)</f>
        <v>7</v>
      </c>
      <c r="M89" s="96">
        <f>IFERROR(VLOOKUP($B89,'[1]NUM8.3'!$H$3:$S$175,10,FALSE),0)</f>
        <v>4</v>
      </c>
      <c r="N89" s="96">
        <f>IFERROR(VLOOKUP($B89,'[1]NUM8.3'!$H$3:$S$175,11,FALSE),0)</f>
        <v>14</v>
      </c>
      <c r="O89" s="86"/>
      <c r="P89" s="87"/>
      <c r="Q89" s="13">
        <f t="shared" si="27"/>
        <v>113</v>
      </c>
      <c r="R89" s="386"/>
      <c r="S89" s="387"/>
    </row>
    <row r="90" spans="1:19" s="58" customFormat="1" ht="21" customHeight="1" thickBot="1" x14ac:dyDescent="0.25">
      <c r="A90" s="333" t="s">
        <v>179</v>
      </c>
      <c r="B90" s="334"/>
      <c r="C90" s="250">
        <f>+D90/Metas!N95</f>
        <v>0.99774774774774777</v>
      </c>
      <c r="D90" s="15">
        <f>+Q90/R90</f>
        <v>0.51631701631701632</v>
      </c>
      <c r="E90" s="10">
        <f>SUM(E80:E89)</f>
        <v>156</v>
      </c>
      <c r="F90" s="10">
        <f t="shared" ref="F90:P90" si="28">SUM(F80:F89)</f>
        <v>92</v>
      </c>
      <c r="G90" s="10">
        <f t="shared" si="28"/>
        <v>89</v>
      </c>
      <c r="H90" s="10">
        <f t="shared" si="28"/>
        <v>97</v>
      </c>
      <c r="I90" s="10">
        <f t="shared" ref="I90:J90" si="29">SUM(I80:I89)</f>
        <v>96</v>
      </c>
      <c r="J90" s="10">
        <f t="shared" si="29"/>
        <v>72</v>
      </c>
      <c r="K90" s="10">
        <f t="shared" ref="K90:L90" si="30">SUM(K80:K89)</f>
        <v>93</v>
      </c>
      <c r="L90" s="10">
        <f t="shared" si="30"/>
        <v>62</v>
      </c>
      <c r="M90" s="10">
        <f t="shared" ref="M90:N90" si="31">SUM(M80:M89)</f>
        <v>61</v>
      </c>
      <c r="N90" s="10">
        <f t="shared" si="31"/>
        <v>68</v>
      </c>
      <c r="O90" s="10">
        <f t="shared" si="28"/>
        <v>0</v>
      </c>
      <c r="P90" s="10">
        <f t="shared" si="28"/>
        <v>0</v>
      </c>
      <c r="Q90" s="10">
        <f>SUM(Q80:Q89)</f>
        <v>886</v>
      </c>
      <c r="R90" s="392">
        <v>1716</v>
      </c>
      <c r="S90" s="393"/>
    </row>
    <row r="91" spans="1:19" ht="15" thickBot="1" x14ac:dyDescent="0.25">
      <c r="A91" s="1" t="s">
        <v>133</v>
      </c>
      <c r="B91" s="165" t="s">
        <v>117</v>
      </c>
      <c r="C91" s="56"/>
      <c r="D91" s="56"/>
      <c r="E91" s="96">
        <f>IFERROR(VLOOKUP($B91,'[1]NUM8.3'!$H$3:$S$175,2,FALSE),0)</f>
        <v>53</v>
      </c>
      <c r="F91" s="96">
        <f>IFERROR(VLOOKUP($B91,'[1]NUM8.3'!$H$3:$S$175,3,FALSE),0)</f>
        <v>29</v>
      </c>
      <c r="G91" s="96">
        <f>IFERROR(VLOOKUP($B91,'[1]NUM8.3'!$H$3:$S$175,4,FALSE),0)</f>
        <v>54</v>
      </c>
      <c r="H91" s="96">
        <f>IFERROR(VLOOKUP($B91,'[1]NUM8.3'!$H$3:$S$175,5,FALSE),0)</f>
        <v>27</v>
      </c>
      <c r="I91" s="96">
        <f>IFERROR(VLOOKUP($B91,'[1]NUM8.3'!$H$3:$S$175,6,FALSE),0)</f>
        <v>29</v>
      </c>
      <c r="J91" s="96">
        <f>IFERROR(VLOOKUP($B91,'[1]NUM8.3'!$H$3:$S$175,7,FALSE),0)</f>
        <v>33</v>
      </c>
      <c r="K91" s="96">
        <f>IFERROR(VLOOKUP($B91,'[1]NUM8.3'!$H$3:$S$175,8,FALSE),0)</f>
        <v>21</v>
      </c>
      <c r="L91" s="96">
        <f>IFERROR(VLOOKUP($B91,'[1]NUM8.3'!$H$3:$S$175,9,FALSE),0)</f>
        <v>32</v>
      </c>
      <c r="M91" s="96">
        <f>IFERROR(VLOOKUP($B91,'[1]NUM8.3'!$H$3:$S$175,10,FALSE),0)</f>
        <v>17</v>
      </c>
      <c r="N91" s="96">
        <f>IFERROR(VLOOKUP($B91,'[1]NUM8.3'!$H$3:$S$175,11,FALSE),0)</f>
        <v>45</v>
      </c>
      <c r="O91" s="86"/>
      <c r="P91" s="87"/>
      <c r="Q91" s="13">
        <f t="shared" ref="Q91:Q108" si="32">SUM(E91:P91)</f>
        <v>340</v>
      </c>
      <c r="R91" s="386"/>
      <c r="S91" s="387"/>
    </row>
    <row r="92" spans="1:19" ht="15" thickBot="1" x14ac:dyDescent="0.25">
      <c r="A92" s="1" t="s">
        <v>133</v>
      </c>
      <c r="B92" s="165" t="s">
        <v>118</v>
      </c>
      <c r="C92" s="56"/>
      <c r="D92" s="56"/>
      <c r="E92" s="96">
        <f>IFERROR(VLOOKUP($B92,'[1]NUM8.3'!$H$3:$S$175,2,FALSE),0)</f>
        <v>72</v>
      </c>
      <c r="F92" s="96">
        <f>IFERROR(VLOOKUP($B92,'[1]NUM8.3'!$H$3:$S$175,3,FALSE),0)</f>
        <v>99</v>
      </c>
      <c r="G92" s="96">
        <f>IFERROR(VLOOKUP($B92,'[1]NUM8.3'!$H$3:$S$175,4,FALSE),0)</f>
        <v>153</v>
      </c>
      <c r="H92" s="96">
        <f>IFERROR(VLOOKUP($B92,'[1]NUM8.3'!$H$3:$S$175,5,FALSE),0)</f>
        <v>113</v>
      </c>
      <c r="I92" s="96">
        <f>IFERROR(VLOOKUP($B92,'[1]NUM8.3'!$H$3:$S$175,6,FALSE),0)</f>
        <v>139</v>
      </c>
      <c r="J92" s="96">
        <f>IFERROR(VLOOKUP($B92,'[1]NUM8.3'!$H$3:$S$175,7,FALSE),0)</f>
        <v>147</v>
      </c>
      <c r="K92" s="96">
        <f>IFERROR(VLOOKUP($B92,'[1]NUM8.3'!$H$3:$S$175,8,FALSE),0)</f>
        <v>157</v>
      </c>
      <c r="L92" s="96">
        <f>IFERROR(VLOOKUP($B92,'[1]NUM8.3'!$H$3:$S$175,9,FALSE),0)</f>
        <v>187</v>
      </c>
      <c r="M92" s="96">
        <f>IFERROR(VLOOKUP($B92,'[1]NUM8.3'!$H$3:$S$175,10,FALSE),0)</f>
        <v>100</v>
      </c>
      <c r="N92" s="96">
        <f>IFERROR(VLOOKUP($B92,'[1]NUM8.3'!$H$3:$S$175,11,FALSE),0)</f>
        <v>134</v>
      </c>
      <c r="O92" s="86"/>
      <c r="P92" s="87"/>
      <c r="Q92" s="13">
        <f t="shared" si="32"/>
        <v>1301</v>
      </c>
      <c r="R92" s="386"/>
      <c r="S92" s="387"/>
    </row>
    <row r="93" spans="1:19" ht="15" thickBot="1" x14ac:dyDescent="0.25">
      <c r="A93" s="1" t="s">
        <v>133</v>
      </c>
      <c r="B93" s="165" t="s">
        <v>119</v>
      </c>
      <c r="C93" s="56"/>
      <c r="D93" s="56"/>
      <c r="E93" s="96">
        <f>IFERROR(VLOOKUP($B93,'[1]NUM8.3'!$H$3:$S$175,2,FALSE),0)</f>
        <v>342</v>
      </c>
      <c r="F93" s="96">
        <f>IFERROR(VLOOKUP($B93,'[1]NUM8.3'!$H$3:$S$175,3,FALSE),0)</f>
        <v>324</v>
      </c>
      <c r="G93" s="96">
        <f>IFERROR(VLOOKUP($B93,'[1]NUM8.3'!$H$3:$S$175,4,FALSE),0)</f>
        <v>393</v>
      </c>
      <c r="H93" s="96">
        <f>IFERROR(VLOOKUP($B93,'[1]NUM8.3'!$H$3:$S$175,5,FALSE),0)</f>
        <v>262</v>
      </c>
      <c r="I93" s="96">
        <f>IFERROR(VLOOKUP($B93,'[1]NUM8.3'!$H$3:$S$175,6,FALSE),0)</f>
        <v>281</v>
      </c>
      <c r="J93" s="96">
        <f>IFERROR(VLOOKUP($B93,'[1]NUM8.3'!$H$3:$S$175,7,FALSE),0)</f>
        <v>181</v>
      </c>
      <c r="K93" s="96">
        <f>IFERROR(VLOOKUP($B93,'[1]NUM8.3'!$H$3:$S$175,8,FALSE),0)</f>
        <v>130</v>
      </c>
      <c r="L93" s="96">
        <f>IFERROR(VLOOKUP($B93,'[1]NUM8.3'!$H$3:$S$175,9,FALSE),0)</f>
        <v>196</v>
      </c>
      <c r="M93" s="96">
        <f>IFERROR(VLOOKUP($B93,'[1]NUM8.3'!$H$3:$S$175,10,FALSE),0)</f>
        <v>135</v>
      </c>
      <c r="N93" s="96">
        <f>IFERROR(VLOOKUP($B93,'[1]NUM8.3'!$H$3:$S$175,11,FALSE),0)</f>
        <v>153</v>
      </c>
      <c r="O93" s="86"/>
      <c r="P93" s="87"/>
      <c r="Q93" s="13">
        <f t="shared" si="32"/>
        <v>2397</v>
      </c>
      <c r="R93" s="386"/>
      <c r="S93" s="387"/>
    </row>
    <row r="94" spans="1:19" ht="15" thickBot="1" x14ac:dyDescent="0.25">
      <c r="A94" s="1" t="s">
        <v>133</v>
      </c>
      <c r="B94" s="165" t="s">
        <v>120</v>
      </c>
      <c r="C94" s="56"/>
      <c r="D94" s="56"/>
      <c r="E94" s="96">
        <f>IFERROR(VLOOKUP($B94,'[1]NUM8.3'!$H$3:$S$175,2,FALSE),0)</f>
        <v>55</v>
      </c>
      <c r="F94" s="96">
        <f>IFERROR(VLOOKUP($B94,'[1]NUM8.3'!$H$3:$S$175,3,FALSE),0)</f>
        <v>13</v>
      </c>
      <c r="G94" s="96">
        <f>IFERROR(VLOOKUP($B94,'[1]NUM8.3'!$H$3:$S$175,4,FALSE),0)</f>
        <v>19</v>
      </c>
      <c r="H94" s="96">
        <f>IFERROR(VLOOKUP($B94,'[1]NUM8.3'!$H$3:$S$175,5,FALSE),0)</f>
        <v>50</v>
      </c>
      <c r="I94" s="96">
        <f>IFERROR(VLOOKUP($B94,'[1]NUM8.3'!$H$3:$S$175,6,FALSE),0)</f>
        <v>37</v>
      </c>
      <c r="J94" s="96">
        <f>IFERROR(VLOOKUP($B94,'[1]NUM8.3'!$H$3:$S$175,7,FALSE),0)</f>
        <v>27</v>
      </c>
      <c r="K94" s="96">
        <f>IFERROR(VLOOKUP($B94,'[1]NUM8.3'!$H$3:$S$175,8,FALSE),0)</f>
        <v>21</v>
      </c>
      <c r="L94" s="96">
        <f>IFERROR(VLOOKUP($B94,'[1]NUM8.3'!$H$3:$S$175,9,FALSE),0)</f>
        <v>33</v>
      </c>
      <c r="M94" s="96">
        <f>IFERROR(VLOOKUP($B94,'[1]NUM8.3'!$H$3:$S$175,10,FALSE),0)</f>
        <v>23</v>
      </c>
      <c r="N94" s="96">
        <f>IFERROR(VLOOKUP($B94,'[1]NUM8.3'!$H$3:$S$175,11,FALSE),0)</f>
        <v>28</v>
      </c>
      <c r="O94" s="86"/>
      <c r="P94" s="87"/>
      <c r="Q94" s="13">
        <f t="shared" si="32"/>
        <v>306</v>
      </c>
      <c r="R94" s="386"/>
      <c r="S94" s="387"/>
    </row>
    <row r="95" spans="1:19" ht="15" thickBot="1" x14ac:dyDescent="0.25">
      <c r="A95" s="1" t="s">
        <v>133</v>
      </c>
      <c r="B95" s="165" t="s">
        <v>121</v>
      </c>
      <c r="C95" s="56"/>
      <c r="D95" s="56"/>
      <c r="E95" s="96">
        <f>IFERROR(VLOOKUP($B95,'[1]NUM8.3'!$H$3:$S$175,2,FALSE),0)</f>
        <v>0</v>
      </c>
      <c r="F95" s="96">
        <f>IFERROR(VLOOKUP($B95,'[1]NUM8.3'!$H$3:$S$175,3,FALSE),0)</f>
        <v>12</v>
      </c>
      <c r="G95" s="96">
        <f>IFERROR(VLOOKUP($B95,'[1]NUM8.3'!$H$3:$S$175,4,FALSE),0)</f>
        <v>18</v>
      </c>
      <c r="H95" s="96">
        <f>IFERROR(VLOOKUP($B95,'[1]NUM8.3'!$H$3:$S$175,5,FALSE),0)</f>
        <v>12</v>
      </c>
      <c r="I95" s="96">
        <f>IFERROR(VLOOKUP($B95,'[1]NUM8.3'!$H$3:$S$175,6,FALSE),0)</f>
        <v>10</v>
      </c>
      <c r="J95" s="96">
        <f>IFERROR(VLOOKUP($B95,'[1]NUM8.3'!$H$3:$S$175,7,FALSE),0)</f>
        <v>25</v>
      </c>
      <c r="K95" s="96">
        <f>IFERROR(VLOOKUP($B95,'[1]NUM8.3'!$H$3:$S$175,8,FALSE),0)</f>
        <v>8</v>
      </c>
      <c r="L95" s="96">
        <f>IFERROR(VLOOKUP($B95,'[1]NUM8.3'!$H$3:$S$175,9,FALSE),0)</f>
        <v>5</v>
      </c>
      <c r="M95" s="96">
        <f>IFERROR(VLOOKUP($B95,'[1]NUM8.3'!$H$3:$S$175,10,FALSE),0)</f>
        <v>16</v>
      </c>
      <c r="N95" s="96">
        <f>IFERROR(VLOOKUP($B95,'[1]NUM8.3'!$H$3:$S$175,11,FALSE),0)</f>
        <v>16</v>
      </c>
      <c r="O95" s="86"/>
      <c r="P95" s="87"/>
      <c r="Q95" s="13">
        <f t="shared" si="32"/>
        <v>122</v>
      </c>
      <c r="R95" s="386"/>
      <c r="S95" s="387"/>
    </row>
    <row r="96" spans="1:19" ht="15" thickBot="1" x14ac:dyDescent="0.25">
      <c r="A96" s="1" t="s">
        <v>133</v>
      </c>
      <c r="B96" s="165" t="s">
        <v>122</v>
      </c>
      <c r="C96" s="56"/>
      <c r="D96" s="56"/>
      <c r="E96" s="96">
        <f>IFERROR(VLOOKUP($B96,'[1]NUM8.3'!$H$3:$S$175,2,FALSE),0)</f>
        <v>15</v>
      </c>
      <c r="F96" s="96">
        <f>IFERROR(VLOOKUP($B96,'[1]NUM8.3'!$H$3:$S$175,3,FALSE),0)</f>
        <v>2</v>
      </c>
      <c r="G96" s="96">
        <f>IFERROR(VLOOKUP($B96,'[1]NUM8.3'!$H$3:$S$175,4,FALSE),0)</f>
        <v>7</v>
      </c>
      <c r="H96" s="96">
        <f>IFERROR(VLOOKUP($B96,'[1]NUM8.3'!$H$3:$S$175,5,FALSE),0)</f>
        <v>14</v>
      </c>
      <c r="I96" s="96">
        <f>IFERROR(VLOOKUP($B96,'[1]NUM8.3'!$H$3:$S$175,6,FALSE),0)</f>
        <v>2</v>
      </c>
      <c r="J96" s="96">
        <f>IFERROR(VLOOKUP($B96,'[1]NUM8.3'!$H$3:$S$175,7,FALSE),0)</f>
        <v>4</v>
      </c>
      <c r="K96" s="96">
        <f>IFERROR(VLOOKUP($B96,'[1]NUM8.3'!$H$3:$S$175,8,FALSE),0)</f>
        <v>12</v>
      </c>
      <c r="L96" s="96">
        <f>IFERROR(VLOOKUP($B96,'[1]NUM8.3'!$H$3:$S$175,9,FALSE),0)</f>
        <v>11</v>
      </c>
      <c r="M96" s="96">
        <f>IFERROR(VLOOKUP($B96,'[1]NUM8.3'!$H$3:$S$175,10,FALSE),0)</f>
        <v>2</v>
      </c>
      <c r="N96" s="96">
        <f>IFERROR(VLOOKUP($B96,'[1]NUM8.3'!$H$3:$S$175,11,FALSE),0)</f>
        <v>29</v>
      </c>
      <c r="O96" s="86"/>
      <c r="P96" s="87"/>
      <c r="Q96" s="13">
        <f t="shared" si="32"/>
        <v>98</v>
      </c>
      <c r="R96" s="386"/>
      <c r="S96" s="387"/>
    </row>
    <row r="97" spans="1:19" ht="15" thickBot="1" x14ac:dyDescent="0.25">
      <c r="A97" s="1" t="s">
        <v>133</v>
      </c>
      <c r="B97" s="165" t="s">
        <v>123</v>
      </c>
      <c r="C97" s="56"/>
      <c r="D97" s="56"/>
      <c r="E97" s="96">
        <f>IFERROR(VLOOKUP($B97,'[1]NUM8.3'!$H$3:$S$175,2,FALSE),0)</f>
        <v>6</v>
      </c>
      <c r="F97" s="96">
        <f>IFERROR(VLOOKUP($B97,'[1]NUM8.3'!$H$3:$S$175,3,FALSE),0)</f>
        <v>4</v>
      </c>
      <c r="G97" s="96">
        <f>IFERROR(VLOOKUP($B97,'[1]NUM8.3'!$H$3:$S$175,4,FALSE),0)</f>
        <v>1</v>
      </c>
      <c r="H97" s="96">
        <f>IFERROR(VLOOKUP($B97,'[1]NUM8.3'!$H$3:$S$175,5,FALSE),0)</f>
        <v>16</v>
      </c>
      <c r="I97" s="96">
        <f>IFERROR(VLOOKUP($B97,'[1]NUM8.3'!$H$3:$S$175,6,FALSE),0)</f>
        <v>11</v>
      </c>
      <c r="J97" s="96">
        <f>IFERROR(VLOOKUP($B97,'[1]NUM8.3'!$H$3:$S$175,7,FALSE),0)</f>
        <v>6</v>
      </c>
      <c r="K97" s="96">
        <f>IFERROR(VLOOKUP($B97,'[1]NUM8.3'!$H$3:$S$175,8,FALSE),0)</f>
        <v>0</v>
      </c>
      <c r="L97" s="96">
        <f>IFERROR(VLOOKUP($B97,'[1]NUM8.3'!$H$3:$S$175,9,FALSE),0)</f>
        <v>8</v>
      </c>
      <c r="M97" s="96">
        <f>IFERROR(VLOOKUP($B97,'[1]NUM8.3'!$H$3:$S$175,10,FALSE),0)</f>
        <v>0</v>
      </c>
      <c r="N97" s="96">
        <f>IFERROR(VLOOKUP($B97,'[1]NUM8.3'!$H$3:$S$175,11,FALSE),0)</f>
        <v>2</v>
      </c>
      <c r="O97" s="86"/>
      <c r="P97" s="87"/>
      <c r="Q97" s="13">
        <f t="shared" si="32"/>
        <v>54</v>
      </c>
      <c r="R97" s="386"/>
      <c r="S97" s="387"/>
    </row>
    <row r="98" spans="1:19" ht="15" thickBot="1" x14ac:dyDescent="0.25">
      <c r="A98" s="1" t="s">
        <v>133</v>
      </c>
      <c r="B98" s="165" t="s">
        <v>124</v>
      </c>
      <c r="C98" s="56"/>
      <c r="D98" s="56"/>
      <c r="E98" s="96">
        <f>IFERROR(VLOOKUP($B98,'[1]NUM8.3'!$H$3:$S$175,2,FALSE),0)</f>
        <v>6</v>
      </c>
      <c r="F98" s="96">
        <f>IFERROR(VLOOKUP($B98,'[1]NUM8.3'!$H$3:$S$175,3,FALSE),0)</f>
        <v>11</v>
      </c>
      <c r="G98" s="96">
        <f>IFERROR(VLOOKUP($B98,'[1]NUM8.3'!$H$3:$S$175,4,FALSE),0)</f>
        <v>10</v>
      </c>
      <c r="H98" s="96">
        <f>IFERROR(VLOOKUP($B98,'[1]NUM8.3'!$H$3:$S$175,5,FALSE),0)</f>
        <v>12</v>
      </c>
      <c r="I98" s="96">
        <f>IFERROR(VLOOKUP($B98,'[1]NUM8.3'!$H$3:$S$175,6,FALSE),0)</f>
        <v>4</v>
      </c>
      <c r="J98" s="96">
        <f>IFERROR(VLOOKUP($B98,'[1]NUM8.3'!$H$3:$S$175,7,FALSE),0)</f>
        <v>0</v>
      </c>
      <c r="K98" s="96">
        <f>IFERROR(VLOOKUP($B98,'[1]NUM8.3'!$H$3:$S$175,8,FALSE),0)</f>
        <v>9</v>
      </c>
      <c r="L98" s="96">
        <f>IFERROR(VLOOKUP($B98,'[1]NUM8.3'!$H$3:$S$175,9,FALSE),0)</f>
        <v>4</v>
      </c>
      <c r="M98" s="96">
        <f>IFERROR(VLOOKUP($B98,'[1]NUM8.3'!$H$3:$S$175,10,FALSE),0)</f>
        <v>3</v>
      </c>
      <c r="N98" s="96">
        <f>IFERROR(VLOOKUP($B98,'[1]NUM8.3'!$H$3:$S$175,11,FALSE),0)</f>
        <v>4</v>
      </c>
      <c r="O98" s="86"/>
      <c r="P98" s="87"/>
      <c r="Q98" s="13">
        <f t="shared" si="32"/>
        <v>63</v>
      </c>
      <c r="R98" s="386"/>
      <c r="S98" s="387"/>
    </row>
    <row r="99" spans="1:19" ht="15" thickBot="1" x14ac:dyDescent="0.25">
      <c r="A99" s="1" t="s">
        <v>133</v>
      </c>
      <c r="B99" s="165" t="s">
        <v>125</v>
      </c>
      <c r="C99" s="56"/>
      <c r="D99" s="56"/>
      <c r="E99" s="96">
        <f>IFERROR(VLOOKUP($B99,'[1]NUM8.3'!$H$3:$S$175,2,FALSE),0)</f>
        <v>0</v>
      </c>
      <c r="F99" s="96">
        <f>IFERROR(VLOOKUP($B99,'[1]NUM8.3'!$H$3:$S$175,3,FALSE),0)</f>
        <v>1</v>
      </c>
      <c r="G99" s="96">
        <f>IFERROR(VLOOKUP($B99,'[1]NUM8.3'!$H$3:$S$175,4,FALSE),0)</f>
        <v>3</v>
      </c>
      <c r="H99" s="96">
        <f>IFERROR(VLOOKUP($B99,'[1]NUM8.3'!$H$3:$S$175,5,FALSE),0)</f>
        <v>9</v>
      </c>
      <c r="I99" s="96">
        <f>IFERROR(VLOOKUP($B99,'[1]NUM8.3'!$H$3:$S$175,6,FALSE),0)</f>
        <v>21</v>
      </c>
      <c r="J99" s="96">
        <f>IFERROR(VLOOKUP($B99,'[1]NUM8.3'!$H$3:$S$175,7,FALSE),0)</f>
        <v>21</v>
      </c>
      <c r="K99" s="96">
        <f>IFERROR(VLOOKUP($B99,'[1]NUM8.3'!$H$3:$S$175,8,FALSE),0)</f>
        <v>29</v>
      </c>
      <c r="L99" s="96">
        <f>IFERROR(VLOOKUP($B99,'[1]NUM8.3'!$H$3:$S$175,9,FALSE),0)</f>
        <v>31</v>
      </c>
      <c r="M99" s="96">
        <f>IFERROR(VLOOKUP($B99,'[1]NUM8.3'!$H$3:$S$175,10,FALSE),0)</f>
        <v>0</v>
      </c>
      <c r="N99" s="96">
        <f>IFERROR(VLOOKUP($B99,'[1]NUM8.3'!$H$3:$S$175,11,FALSE),0)</f>
        <v>0</v>
      </c>
      <c r="O99" s="86"/>
      <c r="P99" s="87"/>
      <c r="Q99" s="13">
        <f t="shared" si="32"/>
        <v>115</v>
      </c>
      <c r="R99" s="386"/>
      <c r="S99" s="387"/>
    </row>
    <row r="100" spans="1:19" ht="15" thickBot="1" x14ac:dyDescent="0.25">
      <c r="A100" s="1" t="s">
        <v>133</v>
      </c>
      <c r="B100" s="165" t="s">
        <v>126</v>
      </c>
      <c r="C100" s="56"/>
      <c r="D100" s="56"/>
      <c r="E100" s="96">
        <f>IFERROR(VLOOKUP($B100,'[1]NUM8.3'!$H$3:$S$175,2,FALSE),0)</f>
        <v>2</v>
      </c>
      <c r="F100" s="96">
        <f>IFERROR(VLOOKUP($B100,'[1]NUM8.3'!$H$3:$S$175,3,FALSE),0)</f>
        <v>0</v>
      </c>
      <c r="G100" s="96">
        <f>IFERROR(VLOOKUP($B100,'[1]NUM8.3'!$H$3:$S$175,4,FALSE),0)</f>
        <v>1</v>
      </c>
      <c r="H100" s="96">
        <f>IFERROR(VLOOKUP($B100,'[1]NUM8.3'!$H$3:$S$175,5,FALSE),0)</f>
        <v>0</v>
      </c>
      <c r="I100" s="96">
        <f>IFERROR(VLOOKUP($B100,'[1]NUM8.3'!$H$3:$S$175,6,FALSE),0)</f>
        <v>0</v>
      </c>
      <c r="J100" s="96">
        <f>IFERROR(VLOOKUP($B100,'[1]NUM8.3'!$H$3:$S$175,7,FALSE),0)</f>
        <v>1</v>
      </c>
      <c r="K100" s="96">
        <f>IFERROR(VLOOKUP($B100,'[1]NUM8.3'!$H$3:$S$175,8,FALSE),0)</f>
        <v>2</v>
      </c>
      <c r="L100" s="96">
        <f>IFERROR(VLOOKUP($B100,'[1]NUM8.3'!$H$3:$S$175,9,FALSE),0)</f>
        <v>1</v>
      </c>
      <c r="M100" s="96">
        <f>IFERROR(VLOOKUP($B100,'[1]NUM8.3'!$H$3:$S$175,10,FALSE),0)</f>
        <v>7</v>
      </c>
      <c r="N100" s="96">
        <f>IFERROR(VLOOKUP($B100,'[1]NUM8.3'!$H$3:$S$175,11,FALSE),0)</f>
        <v>0</v>
      </c>
      <c r="O100" s="86"/>
      <c r="P100" s="87"/>
      <c r="Q100" s="13">
        <f t="shared" si="32"/>
        <v>14</v>
      </c>
      <c r="R100" s="386"/>
      <c r="S100" s="387"/>
    </row>
    <row r="101" spans="1:19" ht="15" thickBot="1" x14ac:dyDescent="0.25">
      <c r="A101" s="1" t="s">
        <v>133</v>
      </c>
      <c r="B101" s="165" t="s">
        <v>127</v>
      </c>
      <c r="C101" s="56"/>
      <c r="D101" s="56"/>
      <c r="E101" s="96">
        <f>IFERROR(VLOOKUP($B101,'[1]NUM8.3'!$H$3:$S$175,2,FALSE),0)</f>
        <v>0</v>
      </c>
      <c r="F101" s="96">
        <f>IFERROR(VLOOKUP($B101,'[1]NUM8.3'!$H$3:$S$175,3,FALSE),0)</f>
        <v>6</v>
      </c>
      <c r="G101" s="96">
        <f>IFERROR(VLOOKUP($B101,'[1]NUM8.3'!$H$3:$S$175,4,FALSE),0)</f>
        <v>5</v>
      </c>
      <c r="H101" s="96">
        <f>IFERROR(VLOOKUP($B101,'[1]NUM8.3'!$H$3:$S$175,5,FALSE),0)</f>
        <v>10</v>
      </c>
      <c r="I101" s="96">
        <f>IFERROR(VLOOKUP($B101,'[1]NUM8.3'!$H$3:$S$175,6,FALSE),0)</f>
        <v>7</v>
      </c>
      <c r="J101" s="96">
        <f>IFERROR(VLOOKUP($B101,'[1]NUM8.3'!$H$3:$S$175,7,FALSE),0)</f>
        <v>12</v>
      </c>
      <c r="K101" s="96">
        <f>IFERROR(VLOOKUP($B101,'[1]NUM8.3'!$H$3:$S$175,8,FALSE),0)</f>
        <v>4</v>
      </c>
      <c r="L101" s="96">
        <f>IFERROR(VLOOKUP($B101,'[1]NUM8.3'!$H$3:$S$175,9,FALSE),0)</f>
        <v>14</v>
      </c>
      <c r="M101" s="96">
        <f>IFERROR(VLOOKUP($B101,'[1]NUM8.3'!$H$3:$S$175,10,FALSE),0)</f>
        <v>1</v>
      </c>
      <c r="N101" s="96">
        <f>IFERROR(VLOOKUP($B101,'[1]NUM8.3'!$H$3:$S$175,11,FALSE),0)</f>
        <v>4</v>
      </c>
      <c r="O101" s="86"/>
      <c r="P101" s="87"/>
      <c r="Q101" s="13">
        <f t="shared" si="32"/>
        <v>63</v>
      </c>
      <c r="R101" s="386"/>
      <c r="S101" s="387"/>
    </row>
    <row r="102" spans="1:19" ht="15" thickBot="1" x14ac:dyDescent="0.25">
      <c r="A102" s="1" t="s">
        <v>133</v>
      </c>
      <c r="B102" s="165" t="s">
        <v>128</v>
      </c>
      <c r="C102" s="56"/>
      <c r="D102" s="56"/>
      <c r="E102" s="96">
        <f>IFERROR(VLOOKUP($B102,'[1]NUM8.3'!$H$3:$S$175,2,FALSE),0)</f>
        <v>3</v>
      </c>
      <c r="F102" s="96">
        <f>IFERROR(VLOOKUP($B102,'[1]NUM8.3'!$H$3:$S$175,3,FALSE),0)</f>
        <v>3</v>
      </c>
      <c r="G102" s="96">
        <f>IFERROR(VLOOKUP($B102,'[1]NUM8.3'!$H$3:$S$175,4,FALSE),0)</f>
        <v>2</v>
      </c>
      <c r="H102" s="96">
        <f>IFERROR(VLOOKUP($B102,'[1]NUM8.3'!$H$3:$S$175,5,FALSE),0)</f>
        <v>2</v>
      </c>
      <c r="I102" s="96">
        <f>IFERROR(VLOOKUP($B102,'[1]NUM8.3'!$H$3:$S$175,6,FALSE),0)</f>
        <v>3</v>
      </c>
      <c r="J102" s="96">
        <f>IFERROR(VLOOKUP($B102,'[1]NUM8.3'!$H$3:$S$175,7,FALSE),0)</f>
        <v>3</v>
      </c>
      <c r="K102" s="96">
        <f>IFERROR(VLOOKUP($B102,'[1]NUM8.3'!$H$3:$S$175,8,FALSE),0)</f>
        <v>2</v>
      </c>
      <c r="L102" s="96">
        <f>IFERROR(VLOOKUP($B102,'[1]NUM8.3'!$H$3:$S$175,9,FALSE),0)</f>
        <v>3</v>
      </c>
      <c r="M102" s="96">
        <f>IFERROR(VLOOKUP($B102,'[1]NUM8.3'!$H$3:$S$175,10,FALSE),0)</f>
        <v>0</v>
      </c>
      <c r="N102" s="96">
        <f>IFERROR(VLOOKUP($B102,'[1]NUM8.3'!$H$3:$S$175,11,FALSE),0)</f>
        <v>7</v>
      </c>
      <c r="O102" s="86"/>
      <c r="P102" s="87"/>
      <c r="Q102" s="13">
        <f t="shared" si="32"/>
        <v>28</v>
      </c>
      <c r="R102" s="386"/>
      <c r="S102" s="387"/>
    </row>
    <row r="103" spans="1:19" ht="15" thickBot="1" x14ac:dyDescent="0.25">
      <c r="A103" s="1" t="s">
        <v>133</v>
      </c>
      <c r="B103" s="165" t="s">
        <v>129</v>
      </c>
      <c r="C103" s="56"/>
      <c r="D103" s="56"/>
      <c r="E103" s="96">
        <f>IFERROR(VLOOKUP($B103,'[1]NUM8.3'!$H$3:$S$175,2,FALSE),0)</f>
        <v>0</v>
      </c>
      <c r="F103" s="96">
        <f>IFERROR(VLOOKUP($B103,'[1]NUM8.3'!$H$3:$S$175,3,FALSE),0)</f>
        <v>2</v>
      </c>
      <c r="G103" s="96">
        <f>IFERROR(VLOOKUP($B103,'[1]NUM8.3'!$H$3:$S$175,4,FALSE),0)</f>
        <v>10</v>
      </c>
      <c r="H103" s="96">
        <f>IFERROR(VLOOKUP($B103,'[1]NUM8.3'!$H$3:$S$175,5,FALSE),0)</f>
        <v>10</v>
      </c>
      <c r="I103" s="96">
        <f>IFERROR(VLOOKUP($B103,'[1]NUM8.3'!$H$3:$S$175,6,FALSE),0)</f>
        <v>6</v>
      </c>
      <c r="J103" s="96">
        <f>IFERROR(VLOOKUP($B103,'[1]NUM8.3'!$H$3:$S$175,7,FALSE),0)</f>
        <v>20</v>
      </c>
      <c r="K103" s="96">
        <f>IFERROR(VLOOKUP($B103,'[1]NUM8.3'!$H$3:$S$175,8,FALSE),0)</f>
        <v>16</v>
      </c>
      <c r="L103" s="96">
        <f>IFERROR(VLOOKUP($B103,'[1]NUM8.3'!$H$3:$S$175,9,FALSE),0)</f>
        <v>13</v>
      </c>
      <c r="M103" s="96">
        <f>IFERROR(VLOOKUP($B103,'[1]NUM8.3'!$H$3:$S$175,10,FALSE),0)</f>
        <v>12</v>
      </c>
      <c r="N103" s="96">
        <f>IFERROR(VLOOKUP($B103,'[1]NUM8.3'!$H$3:$S$175,11,FALSE),0)</f>
        <v>15</v>
      </c>
      <c r="O103" s="86"/>
      <c r="P103" s="87"/>
      <c r="Q103" s="13">
        <f t="shared" si="32"/>
        <v>104</v>
      </c>
      <c r="R103" s="386"/>
      <c r="S103" s="387"/>
    </row>
    <row r="104" spans="1:19" ht="15" thickBot="1" x14ac:dyDescent="0.25">
      <c r="A104" s="1" t="s">
        <v>133</v>
      </c>
      <c r="B104" s="165" t="s">
        <v>130</v>
      </c>
      <c r="C104" s="56"/>
      <c r="D104" s="56"/>
      <c r="E104" s="96">
        <f>IFERROR(VLOOKUP($B104,'[1]NUM8.3'!$H$3:$S$175,2,FALSE),0)</f>
        <v>3</v>
      </c>
      <c r="F104" s="96">
        <f>IFERROR(VLOOKUP($B104,'[1]NUM8.3'!$H$3:$S$175,3,FALSE),0)</f>
        <v>4</v>
      </c>
      <c r="G104" s="96">
        <f>IFERROR(VLOOKUP($B104,'[1]NUM8.3'!$H$3:$S$175,4,FALSE),0)</f>
        <v>4</v>
      </c>
      <c r="H104" s="96">
        <f>IFERROR(VLOOKUP($B104,'[1]NUM8.3'!$H$3:$S$175,5,FALSE),0)</f>
        <v>8</v>
      </c>
      <c r="I104" s="96">
        <f>IFERROR(VLOOKUP($B104,'[1]NUM8.3'!$H$3:$S$175,6,FALSE),0)</f>
        <v>10</v>
      </c>
      <c r="J104" s="96">
        <f>IFERROR(VLOOKUP($B104,'[1]NUM8.3'!$H$3:$S$175,7,FALSE),0)</f>
        <v>19</v>
      </c>
      <c r="K104" s="96">
        <f>IFERROR(VLOOKUP($B104,'[1]NUM8.3'!$H$3:$S$175,8,FALSE),0)</f>
        <v>10</v>
      </c>
      <c r="L104" s="96">
        <f>IFERROR(VLOOKUP($B104,'[1]NUM8.3'!$H$3:$S$175,9,FALSE),0)</f>
        <v>12</v>
      </c>
      <c r="M104" s="96">
        <f>IFERROR(VLOOKUP($B104,'[1]NUM8.3'!$H$3:$S$175,10,FALSE),0)</f>
        <v>5</v>
      </c>
      <c r="N104" s="96">
        <f>IFERROR(VLOOKUP($B104,'[1]NUM8.3'!$H$3:$S$175,11,FALSE),0)</f>
        <v>19</v>
      </c>
      <c r="O104" s="86"/>
      <c r="P104" s="87"/>
      <c r="Q104" s="13">
        <f t="shared" si="32"/>
        <v>94</v>
      </c>
      <c r="R104" s="386"/>
      <c r="S104" s="387"/>
    </row>
    <row r="105" spans="1:19" ht="15" thickBot="1" x14ac:dyDescent="0.25">
      <c r="A105" s="1" t="s">
        <v>133</v>
      </c>
      <c r="B105" s="165" t="s">
        <v>131</v>
      </c>
      <c r="C105" s="56"/>
      <c r="D105" s="56"/>
      <c r="E105" s="96">
        <f>IFERROR(VLOOKUP($B105,'[1]NUM8.3'!$H$3:$S$175,2,FALSE),0)</f>
        <v>17</v>
      </c>
      <c r="F105" s="96">
        <f>IFERROR(VLOOKUP($B105,'[1]NUM8.3'!$H$3:$S$175,3,FALSE),0)</f>
        <v>12</v>
      </c>
      <c r="G105" s="96">
        <f>IFERROR(VLOOKUP($B105,'[1]NUM8.3'!$H$3:$S$175,4,FALSE),0)</f>
        <v>108</v>
      </c>
      <c r="H105" s="96">
        <f>IFERROR(VLOOKUP($B105,'[1]NUM8.3'!$H$3:$S$175,5,FALSE),0)</f>
        <v>4</v>
      </c>
      <c r="I105" s="96">
        <f>IFERROR(VLOOKUP($B105,'[1]NUM8.3'!$H$3:$S$175,6,FALSE),0)</f>
        <v>1</v>
      </c>
      <c r="J105" s="96">
        <f>IFERROR(VLOOKUP($B105,'[1]NUM8.3'!$H$3:$S$175,7,FALSE),0)</f>
        <v>15</v>
      </c>
      <c r="K105" s="96">
        <f>IFERROR(VLOOKUP($B105,'[1]NUM8.3'!$H$3:$S$175,8,FALSE),0)</f>
        <v>49</v>
      </c>
      <c r="L105" s="96">
        <f>IFERROR(VLOOKUP($B105,'[1]NUM8.3'!$H$3:$S$175,9,FALSE),0)</f>
        <v>60</v>
      </c>
      <c r="M105" s="96">
        <f>IFERROR(VLOOKUP($B105,'[1]NUM8.3'!$H$3:$S$175,10,FALSE),0)</f>
        <v>33</v>
      </c>
      <c r="N105" s="96">
        <f>IFERROR(VLOOKUP($B105,'[1]NUM8.3'!$H$3:$S$175,11,FALSE),0)</f>
        <v>54</v>
      </c>
      <c r="O105" s="86"/>
      <c r="P105" s="87"/>
      <c r="Q105" s="13">
        <f t="shared" si="32"/>
        <v>353</v>
      </c>
      <c r="R105" s="386"/>
      <c r="S105" s="387"/>
    </row>
    <row r="106" spans="1:19" ht="15" thickBot="1" x14ac:dyDescent="0.25">
      <c r="A106" s="1" t="s">
        <v>133</v>
      </c>
      <c r="B106" s="165" t="s">
        <v>132</v>
      </c>
      <c r="C106" s="56"/>
      <c r="D106" s="56"/>
      <c r="E106" s="96">
        <f>IFERROR(VLOOKUP($B106,'[1]NUM8.3'!$H$3:$S$175,2,FALSE),0)</f>
        <v>35</v>
      </c>
      <c r="F106" s="96">
        <f>IFERROR(VLOOKUP($B106,'[1]NUM8.3'!$H$3:$S$175,3,FALSE),0)</f>
        <v>35</v>
      </c>
      <c r="G106" s="96">
        <f>IFERROR(VLOOKUP($B106,'[1]NUM8.3'!$H$3:$S$175,4,FALSE),0)</f>
        <v>67</v>
      </c>
      <c r="H106" s="96">
        <f>IFERROR(VLOOKUP($B106,'[1]NUM8.3'!$H$3:$S$175,5,FALSE),0)</f>
        <v>53</v>
      </c>
      <c r="I106" s="96">
        <f>IFERROR(VLOOKUP($B106,'[1]NUM8.3'!$H$3:$S$175,6,FALSE),0)</f>
        <v>52</v>
      </c>
      <c r="J106" s="96">
        <f>IFERROR(VLOOKUP($B106,'[1]NUM8.3'!$H$3:$S$175,7,FALSE),0)</f>
        <v>36</v>
      </c>
      <c r="K106" s="96">
        <f>IFERROR(VLOOKUP($B106,'[1]NUM8.3'!$H$3:$S$175,8,FALSE),0)</f>
        <v>32</v>
      </c>
      <c r="L106" s="96">
        <f>IFERROR(VLOOKUP($B106,'[1]NUM8.3'!$H$3:$S$175,9,FALSE),0)</f>
        <v>35</v>
      </c>
      <c r="M106" s="96">
        <f>IFERROR(VLOOKUP($B106,'[1]NUM8.3'!$H$3:$S$175,10,FALSE),0)</f>
        <v>26</v>
      </c>
      <c r="N106" s="96">
        <f>IFERROR(VLOOKUP($B106,'[1]NUM8.3'!$H$3:$S$175,11,FALSE),0)</f>
        <v>14</v>
      </c>
      <c r="O106" s="86"/>
      <c r="P106" s="87"/>
      <c r="Q106" s="13">
        <f t="shared" si="32"/>
        <v>385</v>
      </c>
      <c r="R106" s="386"/>
      <c r="S106" s="387"/>
    </row>
    <row r="107" spans="1:19" ht="15" thickBot="1" x14ac:dyDescent="0.25">
      <c r="A107" s="1" t="s">
        <v>133</v>
      </c>
      <c r="B107" s="165" t="s">
        <v>346</v>
      </c>
      <c r="C107" s="56"/>
      <c r="D107" s="56"/>
      <c r="E107" s="96">
        <f>IFERROR(VLOOKUP($B107,'[1]NUM8.3'!$H$3:$S$175,2,FALSE),0)</f>
        <v>0</v>
      </c>
      <c r="F107" s="96">
        <f>IFERROR(VLOOKUP($B107,'[1]NUM8.3'!$H$3:$S$175,3,FALSE),0)</f>
        <v>5</v>
      </c>
      <c r="G107" s="96">
        <f>IFERROR(VLOOKUP($B107,'[1]NUM8.3'!$H$3:$S$175,4,FALSE),0)</f>
        <v>19</v>
      </c>
      <c r="H107" s="96">
        <f>IFERROR(VLOOKUP($B107,'[1]NUM8.3'!$H$3:$S$175,5,FALSE),0)</f>
        <v>24</v>
      </c>
      <c r="I107" s="96">
        <f>IFERROR(VLOOKUP($B107,'[1]NUM8.3'!$H$3:$S$175,6,FALSE),0)</f>
        <v>15</v>
      </c>
      <c r="J107" s="96">
        <f>IFERROR(VLOOKUP($B107,'[1]NUM8.3'!$H$3:$S$175,7,FALSE),0)</f>
        <v>12</v>
      </c>
      <c r="K107" s="96">
        <f>IFERROR(VLOOKUP($B107,'[1]NUM8.3'!$H$3:$S$175,8,FALSE),0)</f>
        <v>31</v>
      </c>
      <c r="L107" s="96">
        <f>IFERROR(VLOOKUP($B107,'[1]NUM8.3'!$H$3:$S$175,9,FALSE),0)</f>
        <v>78</v>
      </c>
      <c r="M107" s="96">
        <f>IFERROR(VLOOKUP($B107,'[1]NUM8.3'!$H$3:$S$175,10,FALSE),0)</f>
        <v>50</v>
      </c>
      <c r="N107" s="96">
        <f>IFERROR(VLOOKUP($B107,'[1]NUM8.3'!$H$3:$S$175,11,FALSE),0)</f>
        <v>33</v>
      </c>
      <c r="O107" s="86"/>
      <c r="P107" s="87"/>
      <c r="Q107" s="13">
        <f t="shared" si="32"/>
        <v>267</v>
      </c>
      <c r="R107" s="162"/>
      <c r="S107" s="163"/>
    </row>
    <row r="108" spans="1:19" ht="15" thickBot="1" x14ac:dyDescent="0.25">
      <c r="A108" s="1" t="s">
        <v>133</v>
      </c>
      <c r="B108" s="165" t="s">
        <v>396</v>
      </c>
      <c r="C108" s="56"/>
      <c r="D108" s="56"/>
      <c r="E108" s="96">
        <f>IFERROR(VLOOKUP($B108,'[1]NUM8.3'!$H$3:$S$175,2,FALSE),0)</f>
        <v>0</v>
      </c>
      <c r="F108" s="96">
        <f>IFERROR(VLOOKUP($B108,'[1]NUM8.3'!$H$3:$S$175,3,FALSE),0)</f>
        <v>0</v>
      </c>
      <c r="G108" s="96">
        <f>IFERROR(VLOOKUP($B108,'[1]NUM8.3'!$H$3:$S$175,4,FALSE),0)</f>
        <v>0</v>
      </c>
      <c r="H108" s="96">
        <f>IFERROR(VLOOKUP($B108,'[1]NUM8.3'!$H$3:$S$175,5,FALSE),0)</f>
        <v>0</v>
      </c>
      <c r="I108" s="96">
        <f>IFERROR(VLOOKUP($B108,'[1]NUM8.3'!$H$3:$S$175,6,FALSE),0)</f>
        <v>0</v>
      </c>
      <c r="J108" s="96">
        <f>IFERROR(VLOOKUP($B108,'[1]NUM8.3'!$H$3:$S$175,7,FALSE),0)</f>
        <v>0</v>
      </c>
      <c r="K108" s="96">
        <f>IFERROR(VLOOKUP($B108,'[1]NUM8.3'!$H$3:$S$175,8,FALSE),0)</f>
        <v>0</v>
      </c>
      <c r="L108" s="96">
        <f>IFERROR(VLOOKUP($B108,'[1]NUM8.3'!$H$3:$S$175,9,FALSE),0)</f>
        <v>0</v>
      </c>
      <c r="M108" s="96">
        <f>IFERROR(VLOOKUP($B108,'[1]NUM8.3'!$H$3:$S$175,10,FALSE),0)</f>
        <v>6</v>
      </c>
      <c r="N108" s="96">
        <f>IFERROR(VLOOKUP($B108,'[1]NUM8.3'!$H$3:$S$175,11,FALSE),0)</f>
        <v>27</v>
      </c>
      <c r="O108" s="96"/>
      <c r="P108" s="96"/>
      <c r="Q108" s="13">
        <f t="shared" si="32"/>
        <v>33</v>
      </c>
      <c r="R108" s="267"/>
      <c r="S108" s="268"/>
    </row>
    <row r="109" spans="1:19" s="58" customFormat="1" ht="19.5" customHeight="1" thickBot="1" x14ac:dyDescent="0.25">
      <c r="A109" s="333" t="s">
        <v>180</v>
      </c>
      <c r="B109" s="334"/>
      <c r="C109" s="250">
        <f>+D109/Metas!N92</f>
        <v>1.28885248655914</v>
      </c>
      <c r="D109" s="15">
        <f>+Q109/R109</f>
        <v>0.51623485868102292</v>
      </c>
      <c r="E109" s="10">
        <f>SUM(E91:E108)</f>
        <v>609</v>
      </c>
      <c r="F109" s="10">
        <f t="shared" ref="F109:P109" si="33">SUM(F91:F108)</f>
        <v>562</v>
      </c>
      <c r="G109" s="10">
        <f t="shared" si="33"/>
        <v>874</v>
      </c>
      <c r="H109" s="10">
        <f t="shared" si="33"/>
        <v>626</v>
      </c>
      <c r="I109" s="10">
        <f t="shared" si="33"/>
        <v>628</v>
      </c>
      <c r="J109" s="10">
        <f t="shared" si="33"/>
        <v>562</v>
      </c>
      <c r="K109" s="10">
        <f t="shared" si="33"/>
        <v>533</v>
      </c>
      <c r="L109" s="10">
        <f t="shared" si="33"/>
        <v>723</v>
      </c>
      <c r="M109" s="10">
        <f t="shared" si="33"/>
        <v>436</v>
      </c>
      <c r="N109" s="10">
        <f t="shared" ref="N109" si="34">SUM(N91:N108)</f>
        <v>584</v>
      </c>
      <c r="O109" s="10">
        <f t="shared" si="33"/>
        <v>0</v>
      </c>
      <c r="P109" s="10">
        <f t="shared" si="33"/>
        <v>0</v>
      </c>
      <c r="Q109" s="10">
        <f>SUM(Q91:Q108)</f>
        <v>6137</v>
      </c>
      <c r="R109" s="392">
        <v>11888</v>
      </c>
      <c r="S109" s="393"/>
    </row>
    <row r="110" spans="1:19" ht="15" thickBot="1" x14ac:dyDescent="0.25">
      <c r="A110" s="1" t="s">
        <v>146</v>
      </c>
      <c r="B110" s="165" t="s">
        <v>134</v>
      </c>
      <c r="C110" s="56"/>
      <c r="D110" s="56"/>
      <c r="E110" s="96">
        <f>IFERROR(VLOOKUP($B110,'[1]NUM8.3'!$H$3:$S$175,2,FALSE),0)</f>
        <v>0</v>
      </c>
      <c r="F110" s="96">
        <f>IFERROR(VLOOKUP($B110,'[1]NUM8.3'!$H$3:$S$175,3,FALSE),0)</f>
        <v>0</v>
      </c>
      <c r="G110" s="96">
        <f>IFERROR(VLOOKUP($B110,'[1]NUM8.3'!$H$3:$S$175,4,FALSE),0)</f>
        <v>5</v>
      </c>
      <c r="H110" s="96">
        <f>IFERROR(VLOOKUP($B110,'[1]NUM8.3'!$H$3:$S$175,5,FALSE),0)</f>
        <v>1</v>
      </c>
      <c r="I110" s="96">
        <f>IFERROR(VLOOKUP($B110,'[1]NUM8.3'!$H$3:$S$175,6,FALSE),0)</f>
        <v>0</v>
      </c>
      <c r="J110" s="96">
        <f>IFERROR(VLOOKUP($B110,'[1]NUM8.3'!$H$3:$S$175,7,FALSE),0)</f>
        <v>7</v>
      </c>
      <c r="K110" s="96">
        <f>IFERROR(VLOOKUP($B110,'[1]NUM8.3'!$H$3:$S$175,8,FALSE),0)</f>
        <v>2</v>
      </c>
      <c r="L110" s="96">
        <f>IFERROR(VLOOKUP($B110,'[1]NUM8.3'!$H$3:$S$175,9,FALSE),0)</f>
        <v>2</v>
      </c>
      <c r="M110" s="96">
        <f>IFERROR(VLOOKUP($B110,'[1]NUM8.3'!$H$3:$S$175,10,FALSE),0)</f>
        <v>6</v>
      </c>
      <c r="N110" s="96">
        <f>IFERROR(VLOOKUP($B110,'[1]NUM8.3'!$H$3:$S$175,11,FALSE),0)</f>
        <v>5</v>
      </c>
      <c r="O110" s="86"/>
      <c r="P110" s="87"/>
      <c r="Q110" s="13">
        <f t="shared" ref="Q110:Q121" si="35">SUM(E110:P110)</f>
        <v>28</v>
      </c>
      <c r="R110" s="386"/>
      <c r="S110" s="387"/>
    </row>
    <row r="111" spans="1:19" ht="15" thickBot="1" x14ac:dyDescent="0.25">
      <c r="A111" s="1" t="s">
        <v>146</v>
      </c>
      <c r="B111" s="165" t="s">
        <v>135</v>
      </c>
      <c r="C111" s="56"/>
      <c r="D111" s="56"/>
      <c r="E111" s="96">
        <f>IFERROR(VLOOKUP($B111,'[1]NUM8.3'!$H$3:$S$175,2,FALSE),0)</f>
        <v>2</v>
      </c>
      <c r="F111" s="96">
        <f>IFERROR(VLOOKUP($B111,'[1]NUM8.3'!$H$3:$S$175,3,FALSE),0)</f>
        <v>1</v>
      </c>
      <c r="G111" s="96">
        <f>IFERROR(VLOOKUP($B111,'[1]NUM8.3'!$H$3:$S$175,4,FALSE),0)</f>
        <v>4</v>
      </c>
      <c r="H111" s="96">
        <f>IFERROR(VLOOKUP($B111,'[1]NUM8.3'!$H$3:$S$175,5,FALSE),0)</f>
        <v>2</v>
      </c>
      <c r="I111" s="96">
        <f>IFERROR(VLOOKUP($B111,'[1]NUM8.3'!$H$3:$S$175,6,FALSE),0)</f>
        <v>5</v>
      </c>
      <c r="J111" s="96">
        <f>IFERROR(VLOOKUP($B111,'[1]NUM8.3'!$H$3:$S$175,7,FALSE),0)</f>
        <v>5</v>
      </c>
      <c r="K111" s="96">
        <f>IFERROR(VLOOKUP($B111,'[1]NUM8.3'!$H$3:$S$175,8,FALSE),0)</f>
        <v>23</v>
      </c>
      <c r="L111" s="96">
        <f>IFERROR(VLOOKUP($B111,'[1]NUM8.3'!$H$3:$S$175,9,FALSE),0)</f>
        <v>11</v>
      </c>
      <c r="M111" s="96">
        <f>IFERROR(VLOOKUP($B111,'[1]NUM8.3'!$H$3:$S$175,10,FALSE),0)</f>
        <v>8</v>
      </c>
      <c r="N111" s="96">
        <f>IFERROR(VLOOKUP($B111,'[1]NUM8.3'!$H$3:$S$175,11,FALSE),0)</f>
        <v>6</v>
      </c>
      <c r="O111" s="86"/>
      <c r="P111" s="87"/>
      <c r="Q111" s="13">
        <f t="shared" si="35"/>
        <v>67</v>
      </c>
      <c r="R111" s="386"/>
      <c r="S111" s="387"/>
    </row>
    <row r="112" spans="1:19" ht="15" thickBot="1" x14ac:dyDescent="0.25">
      <c r="A112" s="1" t="s">
        <v>146</v>
      </c>
      <c r="B112" s="165" t="s">
        <v>136</v>
      </c>
      <c r="C112" s="56"/>
      <c r="D112" s="56"/>
      <c r="E112" s="96">
        <f>IFERROR(VLOOKUP($B112,'[1]NUM8.3'!$H$3:$S$175,2,FALSE),0)</f>
        <v>12</v>
      </c>
      <c r="F112" s="96">
        <f>IFERROR(VLOOKUP($B112,'[1]NUM8.3'!$H$3:$S$175,3,FALSE),0)</f>
        <v>8</v>
      </c>
      <c r="G112" s="96">
        <f>IFERROR(VLOOKUP($B112,'[1]NUM8.3'!$H$3:$S$175,4,FALSE),0)</f>
        <v>4</v>
      </c>
      <c r="H112" s="96">
        <f>IFERROR(VLOOKUP($B112,'[1]NUM8.3'!$H$3:$S$175,5,FALSE),0)</f>
        <v>17</v>
      </c>
      <c r="I112" s="96">
        <f>IFERROR(VLOOKUP($B112,'[1]NUM8.3'!$H$3:$S$175,6,FALSE),0)</f>
        <v>6</v>
      </c>
      <c r="J112" s="96">
        <f>IFERROR(VLOOKUP($B112,'[1]NUM8.3'!$H$3:$S$175,7,FALSE),0)</f>
        <v>12</v>
      </c>
      <c r="K112" s="96">
        <f>IFERROR(VLOOKUP($B112,'[1]NUM8.3'!$H$3:$S$175,8,FALSE),0)</f>
        <v>7</v>
      </c>
      <c r="L112" s="96">
        <f>IFERROR(VLOOKUP($B112,'[1]NUM8.3'!$H$3:$S$175,9,FALSE),0)</f>
        <v>5</v>
      </c>
      <c r="M112" s="96">
        <f>IFERROR(VLOOKUP($B112,'[1]NUM8.3'!$H$3:$S$175,10,FALSE),0)</f>
        <v>19</v>
      </c>
      <c r="N112" s="96">
        <f>IFERROR(VLOOKUP($B112,'[1]NUM8.3'!$H$3:$S$175,11,FALSE),0)</f>
        <v>4</v>
      </c>
      <c r="O112" s="86"/>
      <c r="P112" s="87"/>
      <c r="Q112" s="13">
        <f t="shared" si="35"/>
        <v>94</v>
      </c>
      <c r="R112" s="386"/>
      <c r="S112" s="387"/>
    </row>
    <row r="113" spans="1:19" ht="15" thickBot="1" x14ac:dyDescent="0.25">
      <c r="A113" s="1" t="s">
        <v>146</v>
      </c>
      <c r="B113" s="165" t="s">
        <v>137</v>
      </c>
      <c r="C113" s="56"/>
      <c r="D113" s="56"/>
      <c r="E113" s="96">
        <f>IFERROR(VLOOKUP($B113,'[1]NUM8.3'!$H$3:$S$175,2,FALSE),0)</f>
        <v>15</v>
      </c>
      <c r="F113" s="96">
        <f>IFERROR(VLOOKUP($B113,'[1]NUM8.3'!$H$3:$S$175,3,FALSE),0)</f>
        <v>7</v>
      </c>
      <c r="G113" s="96">
        <f>IFERROR(VLOOKUP($B113,'[1]NUM8.3'!$H$3:$S$175,4,FALSE),0)</f>
        <v>6</v>
      </c>
      <c r="H113" s="96">
        <f>IFERROR(VLOOKUP($B113,'[1]NUM8.3'!$H$3:$S$175,5,FALSE),0)</f>
        <v>7</v>
      </c>
      <c r="I113" s="96">
        <f>IFERROR(VLOOKUP($B113,'[1]NUM8.3'!$H$3:$S$175,6,FALSE),0)</f>
        <v>8</v>
      </c>
      <c r="J113" s="96">
        <f>IFERROR(VLOOKUP($B113,'[1]NUM8.3'!$H$3:$S$175,7,FALSE),0)</f>
        <v>8</v>
      </c>
      <c r="K113" s="96">
        <f>IFERROR(VLOOKUP($B113,'[1]NUM8.3'!$H$3:$S$175,8,FALSE),0)</f>
        <v>12</v>
      </c>
      <c r="L113" s="96">
        <f>IFERROR(VLOOKUP($B113,'[1]NUM8.3'!$H$3:$S$175,9,FALSE),0)</f>
        <v>5</v>
      </c>
      <c r="M113" s="96">
        <f>IFERROR(VLOOKUP($B113,'[1]NUM8.3'!$H$3:$S$175,10,FALSE),0)</f>
        <v>15</v>
      </c>
      <c r="N113" s="96">
        <f>IFERROR(VLOOKUP($B113,'[1]NUM8.3'!$H$3:$S$175,11,FALSE),0)</f>
        <v>10</v>
      </c>
      <c r="O113" s="86"/>
      <c r="P113" s="87"/>
      <c r="Q113" s="13">
        <f t="shared" si="35"/>
        <v>93</v>
      </c>
      <c r="R113" s="386"/>
      <c r="S113" s="387"/>
    </row>
    <row r="114" spans="1:19" ht="15" thickBot="1" x14ac:dyDescent="0.25">
      <c r="A114" s="1" t="s">
        <v>146</v>
      </c>
      <c r="B114" s="165" t="s">
        <v>138</v>
      </c>
      <c r="C114" s="56"/>
      <c r="D114" s="56"/>
      <c r="E114" s="96">
        <f>IFERROR(VLOOKUP($B114,'[1]NUM8.3'!$H$3:$S$175,2,FALSE),0)</f>
        <v>7</v>
      </c>
      <c r="F114" s="96">
        <f>IFERROR(VLOOKUP($B114,'[1]NUM8.3'!$H$3:$S$175,3,FALSE),0)</f>
        <v>10</v>
      </c>
      <c r="G114" s="96">
        <f>IFERROR(VLOOKUP($B114,'[1]NUM8.3'!$H$3:$S$175,4,FALSE),0)</f>
        <v>10</v>
      </c>
      <c r="H114" s="96">
        <f>IFERROR(VLOOKUP($B114,'[1]NUM8.3'!$H$3:$S$175,5,FALSE),0)</f>
        <v>9</v>
      </c>
      <c r="I114" s="96">
        <f>IFERROR(VLOOKUP($B114,'[1]NUM8.3'!$H$3:$S$175,6,FALSE),0)</f>
        <v>2</v>
      </c>
      <c r="J114" s="96">
        <f>IFERROR(VLOOKUP($B114,'[1]NUM8.3'!$H$3:$S$175,7,FALSE),0)</f>
        <v>9</v>
      </c>
      <c r="K114" s="96">
        <f>IFERROR(VLOOKUP($B114,'[1]NUM8.3'!$H$3:$S$175,8,FALSE),0)</f>
        <v>4</v>
      </c>
      <c r="L114" s="96">
        <f>IFERROR(VLOOKUP($B114,'[1]NUM8.3'!$H$3:$S$175,9,FALSE),0)</f>
        <v>2</v>
      </c>
      <c r="M114" s="96">
        <f>IFERROR(VLOOKUP($B114,'[1]NUM8.3'!$H$3:$S$175,10,FALSE),0)</f>
        <v>4</v>
      </c>
      <c r="N114" s="96">
        <f>IFERROR(VLOOKUP($B114,'[1]NUM8.3'!$H$3:$S$175,11,FALSE),0)</f>
        <v>7</v>
      </c>
      <c r="O114" s="86"/>
      <c r="P114" s="87"/>
      <c r="Q114" s="13">
        <f t="shared" si="35"/>
        <v>64</v>
      </c>
      <c r="R114" s="386"/>
      <c r="S114" s="387"/>
    </row>
    <row r="115" spans="1:19" ht="15" thickBot="1" x14ac:dyDescent="0.25">
      <c r="A115" s="1" t="s">
        <v>146</v>
      </c>
      <c r="B115" s="165" t="s">
        <v>139</v>
      </c>
      <c r="C115" s="56"/>
      <c r="D115" s="56"/>
      <c r="E115" s="96">
        <f>IFERROR(VLOOKUP($B115,'[1]NUM8.3'!$H$3:$S$175,2,FALSE),0)</f>
        <v>0</v>
      </c>
      <c r="F115" s="96">
        <f>IFERROR(VLOOKUP($B115,'[1]NUM8.3'!$H$3:$S$175,3,FALSE),0)</f>
        <v>2</v>
      </c>
      <c r="G115" s="96">
        <f>IFERROR(VLOOKUP($B115,'[1]NUM8.3'!$H$3:$S$175,4,FALSE),0)</f>
        <v>0</v>
      </c>
      <c r="H115" s="96">
        <f>IFERROR(VLOOKUP($B115,'[1]NUM8.3'!$H$3:$S$175,5,FALSE),0)</f>
        <v>1</v>
      </c>
      <c r="I115" s="96">
        <f>IFERROR(VLOOKUP($B115,'[1]NUM8.3'!$H$3:$S$175,6,FALSE),0)</f>
        <v>4</v>
      </c>
      <c r="J115" s="96">
        <f>IFERROR(VLOOKUP($B115,'[1]NUM8.3'!$H$3:$S$175,7,FALSE),0)</f>
        <v>3</v>
      </c>
      <c r="K115" s="96">
        <f>IFERROR(VLOOKUP($B115,'[1]NUM8.3'!$H$3:$S$175,8,FALSE),0)</f>
        <v>1</v>
      </c>
      <c r="L115" s="96">
        <f>IFERROR(VLOOKUP($B115,'[1]NUM8.3'!$H$3:$S$175,9,FALSE),0)</f>
        <v>0</v>
      </c>
      <c r="M115" s="96">
        <f>IFERROR(VLOOKUP($B115,'[1]NUM8.3'!$H$3:$S$175,10,FALSE),0)</f>
        <v>1</v>
      </c>
      <c r="N115" s="96">
        <f>IFERROR(VLOOKUP($B115,'[1]NUM8.3'!$H$3:$S$175,11,FALSE),0)</f>
        <v>7</v>
      </c>
      <c r="O115" s="86"/>
      <c r="P115" s="87"/>
      <c r="Q115" s="13">
        <f t="shared" si="35"/>
        <v>19</v>
      </c>
      <c r="R115" s="386"/>
      <c r="S115" s="387"/>
    </row>
    <row r="116" spans="1:19" ht="15" thickBot="1" x14ac:dyDescent="0.25">
      <c r="A116" s="1" t="s">
        <v>146</v>
      </c>
      <c r="B116" s="165" t="s">
        <v>140</v>
      </c>
      <c r="C116" s="56"/>
      <c r="D116" s="56"/>
      <c r="E116" s="96">
        <f>IFERROR(VLOOKUP($B116,'[1]NUM8.3'!$H$3:$S$175,2,FALSE),0)</f>
        <v>14</v>
      </c>
      <c r="F116" s="96">
        <f>IFERROR(VLOOKUP($B116,'[1]NUM8.3'!$H$3:$S$175,3,FALSE),0)</f>
        <v>9</v>
      </c>
      <c r="G116" s="96">
        <f>IFERROR(VLOOKUP($B116,'[1]NUM8.3'!$H$3:$S$175,4,FALSE),0)</f>
        <v>8</v>
      </c>
      <c r="H116" s="96">
        <f>IFERROR(VLOOKUP($B116,'[1]NUM8.3'!$H$3:$S$175,5,FALSE),0)</f>
        <v>2</v>
      </c>
      <c r="I116" s="96">
        <f>IFERROR(VLOOKUP($B116,'[1]NUM8.3'!$H$3:$S$175,6,FALSE),0)</f>
        <v>10</v>
      </c>
      <c r="J116" s="96">
        <f>IFERROR(VLOOKUP($B116,'[1]NUM8.3'!$H$3:$S$175,7,FALSE),0)</f>
        <v>8</v>
      </c>
      <c r="K116" s="96">
        <f>IFERROR(VLOOKUP($B116,'[1]NUM8.3'!$H$3:$S$175,8,FALSE),0)</f>
        <v>2</v>
      </c>
      <c r="L116" s="96">
        <f>IFERROR(VLOOKUP($B116,'[1]NUM8.3'!$H$3:$S$175,9,FALSE),0)</f>
        <v>1</v>
      </c>
      <c r="M116" s="96">
        <f>IFERROR(VLOOKUP($B116,'[1]NUM8.3'!$H$3:$S$175,10,FALSE),0)</f>
        <v>4</v>
      </c>
      <c r="N116" s="96">
        <f>IFERROR(VLOOKUP($B116,'[1]NUM8.3'!$H$3:$S$175,11,FALSE),0)</f>
        <v>5</v>
      </c>
      <c r="O116" s="86"/>
      <c r="P116" s="87"/>
      <c r="Q116" s="13">
        <f t="shared" si="35"/>
        <v>63</v>
      </c>
      <c r="R116" s="386"/>
      <c r="S116" s="387"/>
    </row>
    <row r="117" spans="1:19" ht="15" thickBot="1" x14ac:dyDescent="0.25">
      <c r="A117" s="1" t="s">
        <v>146</v>
      </c>
      <c r="B117" s="165" t="s">
        <v>141</v>
      </c>
      <c r="C117" s="56"/>
      <c r="D117" s="56"/>
      <c r="E117" s="96">
        <f>IFERROR(VLOOKUP($B117,'[1]NUM8.3'!$H$3:$S$175,2,FALSE),0)</f>
        <v>8</v>
      </c>
      <c r="F117" s="96">
        <f>IFERROR(VLOOKUP($B117,'[1]NUM8.3'!$H$3:$S$175,3,FALSE),0)</f>
        <v>10</v>
      </c>
      <c r="G117" s="96">
        <f>IFERROR(VLOOKUP($B117,'[1]NUM8.3'!$H$3:$S$175,4,FALSE),0)</f>
        <v>5</v>
      </c>
      <c r="H117" s="96">
        <f>IFERROR(VLOOKUP($B117,'[1]NUM8.3'!$H$3:$S$175,5,FALSE),0)</f>
        <v>8</v>
      </c>
      <c r="I117" s="96">
        <f>IFERROR(VLOOKUP($B117,'[1]NUM8.3'!$H$3:$S$175,6,FALSE),0)</f>
        <v>5</v>
      </c>
      <c r="J117" s="96">
        <f>IFERROR(VLOOKUP($B117,'[1]NUM8.3'!$H$3:$S$175,7,FALSE),0)</f>
        <v>7</v>
      </c>
      <c r="K117" s="96">
        <f>IFERROR(VLOOKUP($B117,'[1]NUM8.3'!$H$3:$S$175,8,FALSE),0)</f>
        <v>0</v>
      </c>
      <c r="L117" s="96">
        <f>IFERROR(VLOOKUP($B117,'[1]NUM8.3'!$H$3:$S$175,9,FALSE),0)</f>
        <v>1</v>
      </c>
      <c r="M117" s="96">
        <f>IFERROR(VLOOKUP($B117,'[1]NUM8.3'!$H$3:$S$175,10,FALSE),0)</f>
        <v>8</v>
      </c>
      <c r="N117" s="96">
        <f>IFERROR(VLOOKUP($B117,'[1]NUM8.3'!$H$3:$S$175,11,FALSE),0)</f>
        <v>10</v>
      </c>
      <c r="O117" s="86"/>
      <c r="P117" s="87"/>
      <c r="Q117" s="13">
        <f t="shared" si="35"/>
        <v>62</v>
      </c>
      <c r="R117" s="386"/>
      <c r="S117" s="387"/>
    </row>
    <row r="118" spans="1:19" ht="15" thickBot="1" x14ac:dyDescent="0.25">
      <c r="A118" s="1" t="s">
        <v>146</v>
      </c>
      <c r="B118" s="165" t="s">
        <v>142</v>
      </c>
      <c r="C118" s="56"/>
      <c r="D118" s="56"/>
      <c r="E118" s="96">
        <f>IFERROR(VLOOKUP($B118,'[1]NUM8.3'!$H$3:$S$175,2,FALSE),0)</f>
        <v>5</v>
      </c>
      <c r="F118" s="96">
        <f>IFERROR(VLOOKUP($B118,'[1]NUM8.3'!$H$3:$S$175,3,FALSE),0)</f>
        <v>4</v>
      </c>
      <c r="G118" s="96">
        <f>IFERROR(VLOOKUP($B118,'[1]NUM8.3'!$H$3:$S$175,4,FALSE),0)</f>
        <v>3</v>
      </c>
      <c r="H118" s="96">
        <f>IFERROR(VLOOKUP($B118,'[1]NUM8.3'!$H$3:$S$175,5,FALSE),0)</f>
        <v>0</v>
      </c>
      <c r="I118" s="96">
        <f>IFERROR(VLOOKUP($B118,'[1]NUM8.3'!$H$3:$S$175,6,FALSE),0)</f>
        <v>0</v>
      </c>
      <c r="J118" s="96">
        <f>IFERROR(VLOOKUP($B118,'[1]NUM8.3'!$H$3:$S$175,7,FALSE),0)</f>
        <v>9</v>
      </c>
      <c r="K118" s="96">
        <f>IFERROR(VLOOKUP($B118,'[1]NUM8.3'!$H$3:$S$175,8,FALSE),0)</f>
        <v>2</v>
      </c>
      <c r="L118" s="96">
        <f>IFERROR(VLOOKUP($B118,'[1]NUM8.3'!$H$3:$S$175,9,FALSE),0)</f>
        <v>2</v>
      </c>
      <c r="M118" s="96">
        <f>IFERROR(VLOOKUP($B118,'[1]NUM8.3'!$H$3:$S$175,10,FALSE),0)</f>
        <v>0</v>
      </c>
      <c r="N118" s="96">
        <f>IFERROR(VLOOKUP($B118,'[1]NUM8.3'!$H$3:$S$175,11,FALSE),0)</f>
        <v>6</v>
      </c>
      <c r="O118" s="86"/>
      <c r="P118" s="87"/>
      <c r="Q118" s="13">
        <f t="shared" si="35"/>
        <v>31</v>
      </c>
      <c r="R118" s="386"/>
      <c r="S118" s="387"/>
    </row>
    <row r="119" spans="1:19" ht="15" thickBot="1" x14ac:dyDescent="0.25">
      <c r="A119" s="1" t="s">
        <v>146</v>
      </c>
      <c r="B119" s="165" t="s">
        <v>143</v>
      </c>
      <c r="C119" s="56"/>
      <c r="D119" s="56"/>
      <c r="E119" s="96">
        <f>IFERROR(VLOOKUP($B119,'[1]NUM8.3'!$H$3:$S$175,2,FALSE),0)</f>
        <v>4</v>
      </c>
      <c r="F119" s="96">
        <f>IFERROR(VLOOKUP($B119,'[1]NUM8.3'!$H$3:$S$175,3,FALSE),0)</f>
        <v>0</v>
      </c>
      <c r="G119" s="96">
        <f>IFERROR(VLOOKUP($B119,'[1]NUM8.3'!$H$3:$S$175,4,FALSE),0)</f>
        <v>1</v>
      </c>
      <c r="H119" s="96">
        <f>IFERROR(VLOOKUP($B119,'[1]NUM8.3'!$H$3:$S$175,5,FALSE),0)</f>
        <v>6</v>
      </c>
      <c r="I119" s="96">
        <f>IFERROR(VLOOKUP($B119,'[1]NUM8.3'!$H$3:$S$175,6,FALSE),0)</f>
        <v>7</v>
      </c>
      <c r="J119" s="96">
        <f>IFERROR(VLOOKUP($B119,'[1]NUM8.3'!$H$3:$S$175,7,FALSE),0)</f>
        <v>3</v>
      </c>
      <c r="K119" s="96">
        <f>IFERROR(VLOOKUP($B119,'[1]NUM8.3'!$H$3:$S$175,8,FALSE),0)</f>
        <v>4</v>
      </c>
      <c r="L119" s="96">
        <f>IFERROR(VLOOKUP($B119,'[1]NUM8.3'!$H$3:$S$175,9,FALSE),0)</f>
        <v>0</v>
      </c>
      <c r="M119" s="96">
        <f>IFERROR(VLOOKUP($B119,'[1]NUM8.3'!$H$3:$S$175,10,FALSE),0)</f>
        <v>10</v>
      </c>
      <c r="N119" s="96">
        <f>IFERROR(VLOOKUP($B119,'[1]NUM8.3'!$H$3:$S$175,11,FALSE),0)</f>
        <v>13</v>
      </c>
      <c r="O119" s="86"/>
      <c r="P119" s="87"/>
      <c r="Q119" s="13">
        <f t="shared" si="35"/>
        <v>48</v>
      </c>
      <c r="R119" s="386"/>
      <c r="S119" s="387"/>
    </row>
    <row r="120" spans="1:19" ht="15" thickBot="1" x14ac:dyDescent="0.25">
      <c r="A120" s="1" t="s">
        <v>146</v>
      </c>
      <c r="B120" s="165" t="s">
        <v>144</v>
      </c>
      <c r="C120" s="56"/>
      <c r="D120" s="56"/>
      <c r="E120" s="96">
        <f>IFERROR(VLOOKUP($B120,'[1]NUM8.3'!$H$3:$S$175,2,FALSE),0)</f>
        <v>6</v>
      </c>
      <c r="F120" s="96">
        <f>IFERROR(VLOOKUP($B120,'[1]NUM8.3'!$H$3:$S$175,3,FALSE),0)</f>
        <v>4</v>
      </c>
      <c r="G120" s="96">
        <f>IFERROR(VLOOKUP($B120,'[1]NUM8.3'!$H$3:$S$175,4,FALSE),0)</f>
        <v>6</v>
      </c>
      <c r="H120" s="96">
        <f>IFERROR(VLOOKUP($B120,'[1]NUM8.3'!$H$3:$S$175,5,FALSE),0)</f>
        <v>5</v>
      </c>
      <c r="I120" s="96">
        <f>IFERROR(VLOOKUP($B120,'[1]NUM8.3'!$H$3:$S$175,6,FALSE),0)</f>
        <v>3</v>
      </c>
      <c r="J120" s="96">
        <f>IFERROR(VLOOKUP($B120,'[1]NUM8.3'!$H$3:$S$175,7,FALSE),0)</f>
        <v>6</v>
      </c>
      <c r="K120" s="96">
        <f>IFERROR(VLOOKUP($B120,'[1]NUM8.3'!$H$3:$S$175,8,FALSE),0)</f>
        <v>1</v>
      </c>
      <c r="L120" s="96">
        <f>IFERROR(VLOOKUP($B120,'[1]NUM8.3'!$H$3:$S$175,9,FALSE),0)</f>
        <v>0</v>
      </c>
      <c r="M120" s="96">
        <f>IFERROR(VLOOKUP($B120,'[1]NUM8.3'!$H$3:$S$175,10,FALSE),0)</f>
        <v>8</v>
      </c>
      <c r="N120" s="96">
        <f>IFERROR(VLOOKUP($B120,'[1]NUM8.3'!$H$3:$S$175,11,FALSE),0)</f>
        <v>10</v>
      </c>
      <c r="O120" s="86"/>
      <c r="P120" s="87"/>
      <c r="Q120" s="13">
        <f t="shared" si="35"/>
        <v>49</v>
      </c>
      <c r="R120" s="386"/>
      <c r="S120" s="387"/>
    </row>
    <row r="121" spans="1:19" ht="15" thickBot="1" x14ac:dyDescent="0.25">
      <c r="A121" s="1" t="s">
        <v>146</v>
      </c>
      <c r="B121" s="165" t="s">
        <v>145</v>
      </c>
      <c r="C121" s="56"/>
      <c r="D121" s="56"/>
      <c r="E121" s="96">
        <f>IFERROR(VLOOKUP($B121,'[1]NUM8.3'!$H$3:$S$175,2,FALSE),0)</f>
        <v>4</v>
      </c>
      <c r="F121" s="96">
        <f>IFERROR(VLOOKUP($B121,'[1]NUM8.3'!$H$3:$S$175,3,FALSE),0)</f>
        <v>11</v>
      </c>
      <c r="G121" s="96">
        <f>IFERROR(VLOOKUP($B121,'[1]NUM8.3'!$H$3:$S$175,4,FALSE),0)</f>
        <v>4</v>
      </c>
      <c r="H121" s="96">
        <f>IFERROR(VLOOKUP($B121,'[1]NUM8.3'!$H$3:$S$175,5,FALSE),0)</f>
        <v>0</v>
      </c>
      <c r="I121" s="96">
        <f>IFERROR(VLOOKUP($B121,'[1]NUM8.3'!$H$3:$S$175,6,FALSE),0)</f>
        <v>0</v>
      </c>
      <c r="J121" s="96">
        <f>IFERROR(VLOOKUP($B121,'[1]NUM8.3'!$H$3:$S$175,7,FALSE),0)</f>
        <v>3</v>
      </c>
      <c r="K121" s="96">
        <f>IFERROR(VLOOKUP($B121,'[1]NUM8.3'!$H$3:$S$175,8,FALSE),0)</f>
        <v>3</v>
      </c>
      <c r="L121" s="96">
        <f>IFERROR(VLOOKUP($B121,'[1]NUM8.3'!$H$3:$S$175,9,FALSE),0)</f>
        <v>4</v>
      </c>
      <c r="M121" s="96">
        <f>IFERROR(VLOOKUP($B121,'[1]NUM8.3'!$H$3:$S$175,10,FALSE),0)</f>
        <v>5</v>
      </c>
      <c r="N121" s="96">
        <f>IFERROR(VLOOKUP($B121,'[1]NUM8.3'!$H$3:$S$175,11,FALSE),0)</f>
        <v>3</v>
      </c>
      <c r="O121" s="86"/>
      <c r="P121" s="87"/>
      <c r="Q121" s="13">
        <f t="shared" si="35"/>
        <v>37</v>
      </c>
      <c r="R121" s="386"/>
      <c r="S121" s="387"/>
    </row>
    <row r="122" spans="1:19" s="58" customFormat="1" ht="15" thickBot="1" x14ac:dyDescent="0.25">
      <c r="A122" s="333" t="s">
        <v>181</v>
      </c>
      <c r="B122" s="334"/>
      <c r="C122" s="250">
        <f>+D122/Metas!N86</f>
        <v>0.96097417840375576</v>
      </c>
      <c r="D122" s="15">
        <f>+Q122/R122</f>
        <v>0.534257748776509</v>
      </c>
      <c r="E122" s="10">
        <f>SUM(E110:E121)</f>
        <v>77</v>
      </c>
      <c r="F122" s="10">
        <f t="shared" ref="F122:P122" si="36">SUM(F110:F121)</f>
        <v>66</v>
      </c>
      <c r="G122" s="10">
        <f t="shared" si="36"/>
        <v>56</v>
      </c>
      <c r="H122" s="10">
        <f t="shared" si="36"/>
        <v>58</v>
      </c>
      <c r="I122" s="10">
        <f t="shared" ref="I122:J122" si="37">SUM(I110:I121)</f>
        <v>50</v>
      </c>
      <c r="J122" s="10">
        <f t="shared" si="37"/>
        <v>80</v>
      </c>
      <c r="K122" s="10">
        <f t="shared" ref="K122:L122" si="38">SUM(K110:K121)</f>
        <v>61</v>
      </c>
      <c r="L122" s="10">
        <f t="shared" si="38"/>
        <v>33</v>
      </c>
      <c r="M122" s="10">
        <f t="shared" ref="M122:N122" si="39">SUM(M110:M121)</f>
        <v>88</v>
      </c>
      <c r="N122" s="10">
        <f t="shared" si="39"/>
        <v>86</v>
      </c>
      <c r="O122" s="10">
        <f t="shared" si="36"/>
        <v>0</v>
      </c>
      <c r="P122" s="10">
        <f t="shared" si="36"/>
        <v>0</v>
      </c>
      <c r="Q122" s="10">
        <f>SUM(Q110:Q121)</f>
        <v>655</v>
      </c>
      <c r="R122" s="392">
        <v>1226</v>
      </c>
      <c r="S122" s="393"/>
    </row>
    <row r="123" spans="1:19" ht="15" thickBot="1" x14ac:dyDescent="0.25">
      <c r="A123" s="87" t="s">
        <v>160</v>
      </c>
      <c r="B123" s="165" t="s">
        <v>147</v>
      </c>
      <c r="C123" s="56"/>
      <c r="D123" s="56"/>
      <c r="E123" s="96">
        <f>IFERROR(VLOOKUP($B123,'[1]NUM8.3'!$H$3:$S$175,2,FALSE),0)</f>
        <v>23</v>
      </c>
      <c r="F123" s="96">
        <f>IFERROR(VLOOKUP($B123,'[1]NUM8.3'!$H$3:$S$175,3,FALSE),0)</f>
        <v>35</v>
      </c>
      <c r="G123" s="96">
        <f>IFERROR(VLOOKUP($B123,'[1]NUM8.3'!$H$3:$S$175,4,FALSE),0)</f>
        <v>51</v>
      </c>
      <c r="H123" s="96">
        <f>IFERROR(VLOOKUP($B123,'[1]NUM8.3'!$H$3:$S$175,5,FALSE),0)</f>
        <v>17</v>
      </c>
      <c r="I123" s="96">
        <f>IFERROR(VLOOKUP($B123,'[1]NUM8.3'!$H$3:$S$175,6,FALSE),0)</f>
        <v>48</v>
      </c>
      <c r="J123" s="96">
        <f>IFERROR(VLOOKUP($B123,'[1]NUM8.3'!$H$3:$S$175,7,FALSE),0)</f>
        <v>84</v>
      </c>
      <c r="K123" s="96">
        <f>IFERROR(VLOOKUP($B123,'[1]NUM8.3'!$H$3:$S$175,8,FALSE),0)</f>
        <v>43</v>
      </c>
      <c r="L123" s="96">
        <f>IFERROR(VLOOKUP($B123,'[1]NUM8.3'!$H$3:$S$175,9,FALSE),0)</f>
        <v>33</v>
      </c>
      <c r="M123" s="96">
        <f>IFERROR(VLOOKUP($B123,'[1]NUM8.3'!$H$3:$S$175,10,FALSE),0)</f>
        <v>31</v>
      </c>
      <c r="N123" s="96">
        <f>IFERROR(VLOOKUP($B123,'[1]NUM8.3'!$H$3:$S$175,11,FALSE),0)</f>
        <v>24</v>
      </c>
      <c r="O123" s="86"/>
      <c r="P123" s="87"/>
      <c r="Q123" s="13">
        <f t="shared" ref="Q123:Q135" si="40">SUM(E123:P123)</f>
        <v>389</v>
      </c>
      <c r="R123" s="386"/>
      <c r="S123" s="387"/>
    </row>
    <row r="124" spans="1:19" ht="15" thickBot="1" x14ac:dyDescent="0.25">
      <c r="A124" s="87" t="s">
        <v>160</v>
      </c>
      <c r="B124" s="165" t="s">
        <v>148</v>
      </c>
      <c r="C124" s="56"/>
      <c r="D124" s="56"/>
      <c r="E124" s="96">
        <f>IFERROR(VLOOKUP($B124,'[1]NUM8.3'!$H$3:$S$175,2,FALSE),0)</f>
        <v>11</v>
      </c>
      <c r="F124" s="96">
        <f>IFERROR(VLOOKUP($B124,'[1]NUM8.3'!$H$3:$S$175,3,FALSE),0)</f>
        <v>4</v>
      </c>
      <c r="G124" s="96">
        <f>IFERROR(VLOOKUP($B124,'[1]NUM8.3'!$H$3:$S$175,4,FALSE),0)</f>
        <v>38</v>
      </c>
      <c r="H124" s="96">
        <f>IFERROR(VLOOKUP($B124,'[1]NUM8.3'!$H$3:$S$175,5,FALSE),0)</f>
        <v>45</v>
      </c>
      <c r="I124" s="96">
        <f>IFERROR(VLOOKUP($B124,'[1]NUM8.3'!$H$3:$S$175,6,FALSE),0)</f>
        <v>42</v>
      </c>
      <c r="J124" s="96">
        <f>IFERROR(VLOOKUP($B124,'[1]NUM8.3'!$H$3:$S$175,7,FALSE),0)</f>
        <v>7</v>
      </c>
      <c r="K124" s="96">
        <f>IFERROR(VLOOKUP($B124,'[1]NUM8.3'!$H$3:$S$175,8,FALSE),0)</f>
        <v>15</v>
      </c>
      <c r="L124" s="96">
        <f>IFERROR(VLOOKUP($B124,'[1]NUM8.3'!$H$3:$S$175,9,FALSE),0)</f>
        <v>19</v>
      </c>
      <c r="M124" s="96">
        <f>IFERROR(VLOOKUP($B124,'[1]NUM8.3'!$H$3:$S$175,10,FALSE),0)</f>
        <v>12</v>
      </c>
      <c r="N124" s="96">
        <f>IFERROR(VLOOKUP($B124,'[1]NUM8.3'!$H$3:$S$175,11,FALSE),0)</f>
        <v>40</v>
      </c>
      <c r="O124" s="86"/>
      <c r="P124" s="87"/>
      <c r="Q124" s="13">
        <f t="shared" si="40"/>
        <v>233</v>
      </c>
      <c r="R124" s="386"/>
      <c r="S124" s="387"/>
    </row>
    <row r="125" spans="1:19" ht="15" thickBot="1" x14ac:dyDescent="0.25">
      <c r="A125" s="87" t="s">
        <v>160</v>
      </c>
      <c r="B125" s="165" t="s">
        <v>149</v>
      </c>
      <c r="C125" s="56"/>
      <c r="D125" s="56"/>
      <c r="E125" s="96">
        <f>IFERROR(VLOOKUP($B125,'[1]NUM8.3'!$H$3:$S$175,2,FALSE),0)</f>
        <v>3</v>
      </c>
      <c r="F125" s="96">
        <f>IFERROR(VLOOKUP($B125,'[1]NUM8.3'!$H$3:$S$175,3,FALSE),0)</f>
        <v>0</v>
      </c>
      <c r="G125" s="96">
        <f>IFERROR(VLOOKUP($B125,'[1]NUM8.3'!$H$3:$S$175,4,FALSE),0)</f>
        <v>22</v>
      </c>
      <c r="H125" s="96">
        <f>IFERROR(VLOOKUP($B125,'[1]NUM8.3'!$H$3:$S$175,5,FALSE),0)</f>
        <v>26</v>
      </c>
      <c r="I125" s="96">
        <f>IFERROR(VLOOKUP($B125,'[1]NUM8.3'!$H$3:$S$175,6,FALSE),0)</f>
        <v>12</v>
      </c>
      <c r="J125" s="96">
        <f>IFERROR(VLOOKUP($B125,'[1]NUM8.3'!$H$3:$S$175,7,FALSE),0)</f>
        <v>13</v>
      </c>
      <c r="K125" s="96">
        <f>IFERROR(VLOOKUP($B125,'[1]NUM8.3'!$H$3:$S$175,8,FALSE),0)</f>
        <v>0</v>
      </c>
      <c r="L125" s="96">
        <f>IFERROR(VLOOKUP($B125,'[1]NUM8.3'!$H$3:$S$175,9,FALSE),0)</f>
        <v>0</v>
      </c>
      <c r="M125" s="96">
        <f>IFERROR(VLOOKUP($B125,'[1]NUM8.3'!$H$3:$S$175,10,FALSE),0)</f>
        <v>9</v>
      </c>
      <c r="N125" s="96">
        <f>IFERROR(VLOOKUP($B125,'[1]NUM8.3'!$H$3:$S$175,11,FALSE),0)</f>
        <v>16</v>
      </c>
      <c r="O125" s="86"/>
      <c r="P125" s="87"/>
      <c r="Q125" s="13">
        <f t="shared" si="40"/>
        <v>101</v>
      </c>
      <c r="R125" s="386"/>
      <c r="S125" s="387"/>
    </row>
    <row r="126" spans="1:19" ht="15" thickBot="1" x14ac:dyDescent="0.25">
      <c r="A126" s="87" t="s">
        <v>160</v>
      </c>
      <c r="B126" s="165" t="s">
        <v>150</v>
      </c>
      <c r="C126" s="56"/>
      <c r="D126" s="56"/>
      <c r="E126" s="96">
        <f>IFERROR(VLOOKUP($B126,'[1]NUM8.3'!$H$3:$S$175,2,FALSE),0)</f>
        <v>22</v>
      </c>
      <c r="F126" s="96">
        <f>IFERROR(VLOOKUP($B126,'[1]NUM8.3'!$H$3:$S$175,3,FALSE),0)</f>
        <v>56</v>
      </c>
      <c r="G126" s="96">
        <f>IFERROR(VLOOKUP($B126,'[1]NUM8.3'!$H$3:$S$175,4,FALSE),0)</f>
        <v>70</v>
      </c>
      <c r="H126" s="96">
        <f>IFERROR(VLOOKUP($B126,'[1]NUM8.3'!$H$3:$S$175,5,FALSE),0)</f>
        <v>26</v>
      </c>
      <c r="I126" s="96">
        <f>IFERROR(VLOOKUP($B126,'[1]NUM8.3'!$H$3:$S$175,6,FALSE),0)</f>
        <v>22</v>
      </c>
      <c r="J126" s="96">
        <f>IFERROR(VLOOKUP($B126,'[1]NUM8.3'!$H$3:$S$175,7,FALSE),0)</f>
        <v>25</v>
      </c>
      <c r="K126" s="96">
        <f>IFERROR(VLOOKUP($B126,'[1]NUM8.3'!$H$3:$S$175,8,FALSE),0)</f>
        <v>20</v>
      </c>
      <c r="L126" s="96">
        <f>IFERROR(VLOOKUP($B126,'[1]NUM8.3'!$H$3:$S$175,9,FALSE),0)</f>
        <v>37</v>
      </c>
      <c r="M126" s="96">
        <f>IFERROR(VLOOKUP($B126,'[1]NUM8.3'!$H$3:$S$175,10,FALSE),0)</f>
        <v>37</v>
      </c>
      <c r="N126" s="96">
        <f>IFERROR(VLOOKUP($B126,'[1]NUM8.3'!$H$3:$S$175,11,FALSE),0)</f>
        <v>50</v>
      </c>
      <c r="O126" s="86"/>
      <c r="P126" s="87"/>
      <c r="Q126" s="13">
        <f t="shared" si="40"/>
        <v>365</v>
      </c>
      <c r="R126" s="386"/>
      <c r="S126" s="387"/>
    </row>
    <row r="127" spans="1:19" ht="15" thickBot="1" x14ac:dyDescent="0.25">
      <c r="A127" s="87" t="s">
        <v>160</v>
      </c>
      <c r="B127" s="165" t="s">
        <v>151</v>
      </c>
      <c r="C127" s="56"/>
      <c r="D127" s="56"/>
      <c r="E127" s="96">
        <f>IFERROR(VLOOKUP($B127,'[1]NUM8.3'!$H$3:$S$175,2,FALSE),0)</f>
        <v>5</v>
      </c>
      <c r="F127" s="96">
        <f>IFERROR(VLOOKUP($B127,'[1]NUM8.3'!$H$3:$S$175,3,FALSE),0)</f>
        <v>3</v>
      </c>
      <c r="G127" s="96">
        <f>IFERROR(VLOOKUP($B127,'[1]NUM8.3'!$H$3:$S$175,4,FALSE),0)</f>
        <v>22</v>
      </c>
      <c r="H127" s="96">
        <f>IFERROR(VLOOKUP($B127,'[1]NUM8.3'!$H$3:$S$175,5,FALSE),0)</f>
        <v>2</v>
      </c>
      <c r="I127" s="96">
        <f>IFERROR(VLOOKUP($B127,'[1]NUM8.3'!$H$3:$S$175,6,FALSE),0)</f>
        <v>6</v>
      </c>
      <c r="J127" s="96">
        <f>IFERROR(VLOOKUP($B127,'[1]NUM8.3'!$H$3:$S$175,7,FALSE),0)</f>
        <v>2</v>
      </c>
      <c r="K127" s="96">
        <f>IFERROR(VLOOKUP($B127,'[1]NUM8.3'!$H$3:$S$175,8,FALSE),0)</f>
        <v>2</v>
      </c>
      <c r="L127" s="96">
        <f>IFERROR(VLOOKUP($B127,'[1]NUM8.3'!$H$3:$S$175,9,FALSE),0)</f>
        <v>1</v>
      </c>
      <c r="M127" s="96">
        <f>IFERROR(VLOOKUP($B127,'[1]NUM8.3'!$H$3:$S$175,10,FALSE),0)</f>
        <v>2</v>
      </c>
      <c r="N127" s="96">
        <f>IFERROR(VLOOKUP($B127,'[1]NUM8.3'!$H$3:$S$175,11,FALSE),0)</f>
        <v>4</v>
      </c>
      <c r="O127" s="86"/>
      <c r="P127" s="87"/>
      <c r="Q127" s="13">
        <f t="shared" si="40"/>
        <v>49</v>
      </c>
      <c r="R127" s="386"/>
      <c r="S127" s="387"/>
    </row>
    <row r="128" spans="1:19" ht="15" thickBot="1" x14ac:dyDescent="0.25">
      <c r="A128" s="87" t="s">
        <v>160</v>
      </c>
      <c r="B128" s="165" t="s">
        <v>152</v>
      </c>
      <c r="C128" s="56"/>
      <c r="D128" s="56"/>
      <c r="E128" s="96">
        <f>IFERROR(VLOOKUP($B128,'[1]NUM8.3'!$H$3:$S$175,2,FALSE),0)</f>
        <v>4</v>
      </c>
      <c r="F128" s="96">
        <f>IFERROR(VLOOKUP($B128,'[1]NUM8.3'!$H$3:$S$175,3,FALSE),0)</f>
        <v>2</v>
      </c>
      <c r="G128" s="96">
        <f>IFERROR(VLOOKUP($B128,'[1]NUM8.3'!$H$3:$S$175,4,FALSE),0)</f>
        <v>10</v>
      </c>
      <c r="H128" s="96">
        <f>IFERROR(VLOOKUP($B128,'[1]NUM8.3'!$H$3:$S$175,5,FALSE),0)</f>
        <v>5</v>
      </c>
      <c r="I128" s="96">
        <f>IFERROR(VLOOKUP($B128,'[1]NUM8.3'!$H$3:$S$175,6,FALSE),0)</f>
        <v>6</v>
      </c>
      <c r="J128" s="96">
        <f>IFERROR(VLOOKUP($B128,'[1]NUM8.3'!$H$3:$S$175,7,FALSE),0)</f>
        <v>1</v>
      </c>
      <c r="K128" s="96">
        <f>IFERROR(VLOOKUP($B128,'[1]NUM8.3'!$H$3:$S$175,8,FALSE),0)</f>
        <v>7</v>
      </c>
      <c r="L128" s="96">
        <f>IFERROR(VLOOKUP($B128,'[1]NUM8.3'!$H$3:$S$175,9,FALSE),0)</f>
        <v>8</v>
      </c>
      <c r="M128" s="96">
        <f>IFERROR(VLOOKUP($B128,'[1]NUM8.3'!$H$3:$S$175,10,FALSE),0)</f>
        <v>9</v>
      </c>
      <c r="N128" s="96">
        <f>IFERROR(VLOOKUP($B128,'[1]NUM8.3'!$H$3:$S$175,11,FALSE),0)</f>
        <v>13</v>
      </c>
      <c r="O128" s="86"/>
      <c r="P128" s="87"/>
      <c r="Q128" s="13">
        <f t="shared" si="40"/>
        <v>65</v>
      </c>
      <c r="R128" s="386"/>
      <c r="S128" s="387"/>
    </row>
    <row r="129" spans="1:19" ht="15" thickBot="1" x14ac:dyDescent="0.25">
      <c r="A129" s="87" t="s">
        <v>160</v>
      </c>
      <c r="B129" s="165" t="s">
        <v>153</v>
      </c>
      <c r="C129" s="56"/>
      <c r="D129" s="56"/>
      <c r="E129" s="96">
        <f>IFERROR(VLOOKUP($B129,'[1]NUM8.3'!$H$3:$S$175,2,FALSE),0)</f>
        <v>0</v>
      </c>
      <c r="F129" s="96">
        <f>IFERROR(VLOOKUP($B129,'[1]NUM8.3'!$H$3:$S$175,3,FALSE),0)</f>
        <v>3</v>
      </c>
      <c r="G129" s="96">
        <f>IFERROR(VLOOKUP($B129,'[1]NUM8.3'!$H$3:$S$175,4,FALSE),0)</f>
        <v>24</v>
      </c>
      <c r="H129" s="96">
        <f>IFERROR(VLOOKUP($B129,'[1]NUM8.3'!$H$3:$S$175,5,FALSE),0)</f>
        <v>11</v>
      </c>
      <c r="I129" s="96">
        <f>IFERROR(VLOOKUP($B129,'[1]NUM8.3'!$H$3:$S$175,6,FALSE),0)</f>
        <v>0</v>
      </c>
      <c r="J129" s="96">
        <f>IFERROR(VLOOKUP($B129,'[1]NUM8.3'!$H$3:$S$175,7,FALSE),0)</f>
        <v>13</v>
      </c>
      <c r="K129" s="96">
        <f>IFERROR(VLOOKUP($B129,'[1]NUM8.3'!$H$3:$S$175,8,FALSE),0)</f>
        <v>6</v>
      </c>
      <c r="L129" s="96">
        <f>IFERROR(VLOOKUP($B129,'[1]NUM8.3'!$H$3:$S$175,9,FALSE),0)</f>
        <v>13</v>
      </c>
      <c r="M129" s="96">
        <f>IFERROR(VLOOKUP($B129,'[1]NUM8.3'!$H$3:$S$175,10,FALSE),0)</f>
        <v>0</v>
      </c>
      <c r="N129" s="96">
        <f>IFERROR(VLOOKUP($B129,'[1]NUM8.3'!$H$3:$S$175,11,FALSE),0)</f>
        <v>2</v>
      </c>
      <c r="O129" s="86"/>
      <c r="P129" s="87"/>
      <c r="Q129" s="13">
        <f t="shared" si="40"/>
        <v>72</v>
      </c>
      <c r="R129" s="386"/>
      <c r="S129" s="387"/>
    </row>
    <row r="130" spans="1:19" ht="15" thickBot="1" x14ac:dyDescent="0.25">
      <c r="A130" s="87" t="s">
        <v>160</v>
      </c>
      <c r="B130" s="165" t="s">
        <v>154</v>
      </c>
      <c r="C130" s="56"/>
      <c r="D130" s="56"/>
      <c r="E130" s="96">
        <f>IFERROR(VLOOKUP($B130,'[1]NUM8.3'!$H$3:$S$175,2,FALSE),0)</f>
        <v>1</v>
      </c>
      <c r="F130" s="96">
        <f>IFERROR(VLOOKUP($B130,'[1]NUM8.3'!$H$3:$S$175,3,FALSE),0)</f>
        <v>2</v>
      </c>
      <c r="G130" s="96">
        <f>IFERROR(VLOOKUP($B130,'[1]NUM8.3'!$H$3:$S$175,4,FALSE),0)</f>
        <v>0</v>
      </c>
      <c r="H130" s="96">
        <f>IFERROR(VLOOKUP($B130,'[1]NUM8.3'!$H$3:$S$175,5,FALSE),0)</f>
        <v>0</v>
      </c>
      <c r="I130" s="96">
        <f>IFERROR(VLOOKUP($B130,'[1]NUM8.3'!$H$3:$S$175,6,FALSE),0)</f>
        <v>0</v>
      </c>
      <c r="J130" s="96">
        <f>IFERROR(VLOOKUP($B130,'[1]NUM8.3'!$H$3:$S$175,7,FALSE),0)</f>
        <v>0</v>
      </c>
      <c r="K130" s="96">
        <f>IFERROR(VLOOKUP($B130,'[1]NUM8.3'!$H$3:$S$175,8,FALSE),0)</f>
        <v>3</v>
      </c>
      <c r="L130" s="96">
        <f>IFERROR(VLOOKUP($B130,'[1]NUM8.3'!$H$3:$S$175,9,FALSE),0)</f>
        <v>8</v>
      </c>
      <c r="M130" s="96">
        <f>IFERROR(VLOOKUP($B130,'[1]NUM8.3'!$H$3:$S$175,10,FALSE),0)</f>
        <v>8</v>
      </c>
      <c r="N130" s="96">
        <f>IFERROR(VLOOKUP($B130,'[1]NUM8.3'!$H$3:$S$175,11,FALSE),0)</f>
        <v>5</v>
      </c>
      <c r="O130" s="86"/>
      <c r="P130" s="87"/>
      <c r="Q130" s="13">
        <f t="shared" si="40"/>
        <v>27</v>
      </c>
      <c r="R130" s="386"/>
      <c r="S130" s="387"/>
    </row>
    <row r="131" spans="1:19" ht="15" thickBot="1" x14ac:dyDescent="0.25">
      <c r="A131" s="87" t="s">
        <v>160</v>
      </c>
      <c r="B131" s="165" t="s">
        <v>155</v>
      </c>
      <c r="C131" s="56"/>
      <c r="D131" s="56"/>
      <c r="E131" s="96">
        <f>IFERROR(VLOOKUP($B131,'[1]NUM8.3'!$H$3:$S$175,2,FALSE),0)</f>
        <v>6</v>
      </c>
      <c r="F131" s="96">
        <f>IFERROR(VLOOKUP($B131,'[1]NUM8.3'!$H$3:$S$175,3,FALSE),0)</f>
        <v>7</v>
      </c>
      <c r="G131" s="96">
        <f>IFERROR(VLOOKUP($B131,'[1]NUM8.3'!$H$3:$S$175,4,FALSE),0)</f>
        <v>11</v>
      </c>
      <c r="H131" s="96">
        <f>IFERROR(VLOOKUP($B131,'[1]NUM8.3'!$H$3:$S$175,5,FALSE),0)</f>
        <v>4</v>
      </c>
      <c r="I131" s="96">
        <f>IFERROR(VLOOKUP($B131,'[1]NUM8.3'!$H$3:$S$175,6,FALSE),0)</f>
        <v>12</v>
      </c>
      <c r="J131" s="96">
        <f>IFERROR(VLOOKUP($B131,'[1]NUM8.3'!$H$3:$S$175,7,FALSE),0)</f>
        <v>14</v>
      </c>
      <c r="K131" s="96">
        <f>IFERROR(VLOOKUP($B131,'[1]NUM8.3'!$H$3:$S$175,8,FALSE),0)</f>
        <v>1</v>
      </c>
      <c r="L131" s="96">
        <f>IFERROR(VLOOKUP($B131,'[1]NUM8.3'!$H$3:$S$175,9,FALSE),0)</f>
        <v>6</v>
      </c>
      <c r="M131" s="96">
        <f>IFERROR(VLOOKUP($B131,'[1]NUM8.3'!$H$3:$S$175,10,FALSE),0)</f>
        <v>7</v>
      </c>
      <c r="N131" s="96">
        <f>IFERROR(VLOOKUP($B131,'[1]NUM8.3'!$H$3:$S$175,11,FALSE),0)</f>
        <v>9</v>
      </c>
      <c r="O131" s="86"/>
      <c r="P131" s="87"/>
      <c r="Q131" s="13">
        <f t="shared" si="40"/>
        <v>77</v>
      </c>
      <c r="R131" s="386"/>
      <c r="S131" s="387"/>
    </row>
    <row r="132" spans="1:19" ht="15" thickBot="1" x14ac:dyDescent="0.25">
      <c r="A132" s="87" t="s">
        <v>160</v>
      </c>
      <c r="B132" s="165" t="s">
        <v>156</v>
      </c>
      <c r="C132" s="56"/>
      <c r="D132" s="56"/>
      <c r="E132" s="96">
        <f>IFERROR(VLOOKUP($B132,'[1]NUM8.3'!$H$3:$S$175,2,FALSE),0)</f>
        <v>22</v>
      </c>
      <c r="F132" s="96">
        <f>IFERROR(VLOOKUP($B132,'[1]NUM8.3'!$H$3:$S$175,3,FALSE),0)</f>
        <v>18</v>
      </c>
      <c r="G132" s="96">
        <f>IFERROR(VLOOKUP($B132,'[1]NUM8.3'!$H$3:$S$175,4,FALSE),0)</f>
        <v>17</v>
      </c>
      <c r="H132" s="96">
        <f>IFERROR(VLOOKUP($B132,'[1]NUM8.3'!$H$3:$S$175,5,FALSE),0)</f>
        <v>5</v>
      </c>
      <c r="I132" s="96">
        <f>IFERROR(VLOOKUP($B132,'[1]NUM8.3'!$H$3:$S$175,6,FALSE),0)</f>
        <v>16</v>
      </c>
      <c r="J132" s="96">
        <f>IFERROR(VLOOKUP($B132,'[1]NUM8.3'!$H$3:$S$175,7,FALSE),0)</f>
        <v>2</v>
      </c>
      <c r="K132" s="96">
        <f>IFERROR(VLOOKUP($B132,'[1]NUM8.3'!$H$3:$S$175,8,FALSE),0)</f>
        <v>9</v>
      </c>
      <c r="L132" s="96">
        <f>IFERROR(VLOOKUP($B132,'[1]NUM8.3'!$H$3:$S$175,9,FALSE),0)</f>
        <v>11</v>
      </c>
      <c r="M132" s="96">
        <f>IFERROR(VLOOKUP($B132,'[1]NUM8.3'!$H$3:$S$175,10,FALSE),0)</f>
        <v>20</v>
      </c>
      <c r="N132" s="96">
        <f>IFERROR(VLOOKUP($B132,'[1]NUM8.3'!$H$3:$S$175,11,FALSE),0)</f>
        <v>21</v>
      </c>
      <c r="O132" s="86"/>
      <c r="P132" s="87"/>
      <c r="Q132" s="13">
        <f t="shared" si="40"/>
        <v>141</v>
      </c>
      <c r="R132" s="386"/>
      <c r="S132" s="387"/>
    </row>
    <row r="133" spans="1:19" ht="15" thickBot="1" x14ac:dyDescent="0.25">
      <c r="A133" s="87" t="s">
        <v>160</v>
      </c>
      <c r="B133" s="165" t="s">
        <v>157</v>
      </c>
      <c r="C133" s="56"/>
      <c r="D133" s="56"/>
      <c r="E133" s="96">
        <f>IFERROR(VLOOKUP($B133,'[1]NUM8.3'!$H$3:$S$175,2,FALSE),0)</f>
        <v>20</v>
      </c>
      <c r="F133" s="96">
        <f>IFERROR(VLOOKUP($B133,'[1]NUM8.3'!$H$3:$S$175,3,FALSE),0)</f>
        <v>10</v>
      </c>
      <c r="G133" s="96">
        <f>IFERROR(VLOOKUP($B133,'[1]NUM8.3'!$H$3:$S$175,4,FALSE),0)</f>
        <v>21</v>
      </c>
      <c r="H133" s="96">
        <f>IFERROR(VLOOKUP($B133,'[1]NUM8.3'!$H$3:$S$175,5,FALSE),0)</f>
        <v>20</v>
      </c>
      <c r="I133" s="96">
        <f>IFERROR(VLOOKUP($B133,'[1]NUM8.3'!$H$3:$S$175,6,FALSE),0)</f>
        <v>7</v>
      </c>
      <c r="J133" s="96">
        <f>IFERROR(VLOOKUP($B133,'[1]NUM8.3'!$H$3:$S$175,7,FALSE),0)</f>
        <v>10</v>
      </c>
      <c r="K133" s="96">
        <f>IFERROR(VLOOKUP($B133,'[1]NUM8.3'!$H$3:$S$175,8,FALSE),0)</f>
        <v>18</v>
      </c>
      <c r="L133" s="96">
        <f>IFERROR(VLOOKUP($B133,'[1]NUM8.3'!$H$3:$S$175,9,FALSE),0)</f>
        <v>7</v>
      </c>
      <c r="M133" s="96">
        <f>IFERROR(VLOOKUP($B133,'[1]NUM8.3'!$H$3:$S$175,10,FALSE),0)</f>
        <v>7</v>
      </c>
      <c r="N133" s="96">
        <f>IFERROR(VLOOKUP($B133,'[1]NUM8.3'!$H$3:$S$175,11,FALSE),0)</f>
        <v>0</v>
      </c>
      <c r="O133" s="86"/>
      <c r="P133" s="87"/>
      <c r="Q133" s="13">
        <f t="shared" si="40"/>
        <v>120</v>
      </c>
      <c r="R133" s="386"/>
      <c r="S133" s="387"/>
    </row>
    <row r="134" spans="1:19" ht="15" thickBot="1" x14ac:dyDescent="0.25">
      <c r="A134" s="87" t="s">
        <v>160</v>
      </c>
      <c r="B134" s="165" t="s">
        <v>158</v>
      </c>
      <c r="C134" s="56"/>
      <c r="D134" s="56"/>
      <c r="E134" s="96">
        <f>IFERROR(VLOOKUP($B134,'[1]NUM8.3'!$H$3:$S$175,2,FALSE),0)</f>
        <v>7</v>
      </c>
      <c r="F134" s="96">
        <f>IFERROR(VLOOKUP($B134,'[1]NUM8.3'!$H$3:$S$175,3,FALSE),0)</f>
        <v>0</v>
      </c>
      <c r="G134" s="96">
        <f>IFERROR(VLOOKUP($B134,'[1]NUM8.3'!$H$3:$S$175,4,FALSE),0)</f>
        <v>6</v>
      </c>
      <c r="H134" s="96">
        <f>IFERROR(VLOOKUP($B134,'[1]NUM8.3'!$H$3:$S$175,5,FALSE),0)</f>
        <v>5</v>
      </c>
      <c r="I134" s="96">
        <f>IFERROR(VLOOKUP($B134,'[1]NUM8.3'!$H$3:$S$175,6,FALSE),0)</f>
        <v>4</v>
      </c>
      <c r="J134" s="96">
        <f>IFERROR(VLOOKUP($B134,'[1]NUM8.3'!$H$3:$S$175,7,FALSE),0)</f>
        <v>0</v>
      </c>
      <c r="K134" s="96">
        <f>IFERROR(VLOOKUP($B134,'[1]NUM8.3'!$H$3:$S$175,8,FALSE),0)</f>
        <v>8</v>
      </c>
      <c r="L134" s="96">
        <f>IFERROR(VLOOKUP($B134,'[1]NUM8.3'!$H$3:$S$175,9,FALSE),0)</f>
        <v>5</v>
      </c>
      <c r="M134" s="96">
        <f>IFERROR(VLOOKUP($B134,'[1]NUM8.3'!$H$3:$S$175,10,FALSE),0)</f>
        <v>2</v>
      </c>
      <c r="N134" s="96">
        <f>IFERROR(VLOOKUP($B134,'[1]NUM8.3'!$H$3:$S$175,11,FALSE),0)</f>
        <v>2</v>
      </c>
      <c r="O134" s="86"/>
      <c r="P134" s="87"/>
      <c r="Q134" s="13">
        <f t="shared" si="40"/>
        <v>39</v>
      </c>
      <c r="R134" s="386"/>
      <c r="S134" s="387"/>
    </row>
    <row r="135" spans="1:19" ht="15" thickBot="1" x14ac:dyDescent="0.25">
      <c r="A135" s="87" t="s">
        <v>160</v>
      </c>
      <c r="B135" s="165" t="s">
        <v>159</v>
      </c>
      <c r="C135" s="56"/>
      <c r="D135" s="56"/>
      <c r="E135" s="96">
        <f>IFERROR(VLOOKUP($B135,'[1]NUM8.3'!$H$3:$S$175,2,FALSE),0)</f>
        <v>7</v>
      </c>
      <c r="F135" s="96">
        <f>IFERROR(VLOOKUP($B135,'[1]NUM8.3'!$H$3:$S$175,3,FALSE),0)</f>
        <v>11</v>
      </c>
      <c r="G135" s="96">
        <f>IFERROR(VLOOKUP($B135,'[1]NUM8.3'!$H$3:$S$175,4,FALSE),0)</f>
        <v>3</v>
      </c>
      <c r="H135" s="96">
        <f>IFERROR(VLOOKUP($B135,'[1]NUM8.3'!$H$3:$S$175,5,FALSE),0)</f>
        <v>0</v>
      </c>
      <c r="I135" s="96">
        <f>IFERROR(VLOOKUP($B135,'[1]NUM8.3'!$H$3:$S$175,6,FALSE),0)</f>
        <v>0</v>
      </c>
      <c r="J135" s="96">
        <f>IFERROR(VLOOKUP($B135,'[1]NUM8.3'!$H$3:$S$175,7,FALSE),0)</f>
        <v>4</v>
      </c>
      <c r="K135" s="96">
        <f>IFERROR(VLOOKUP($B135,'[1]NUM8.3'!$H$3:$S$175,8,FALSE),0)</f>
        <v>0</v>
      </c>
      <c r="L135" s="96">
        <f>IFERROR(VLOOKUP($B135,'[1]NUM8.3'!$H$3:$S$175,9,FALSE),0)</f>
        <v>0</v>
      </c>
      <c r="M135" s="96">
        <f>IFERROR(VLOOKUP($B135,'[1]NUM8.3'!$H$3:$S$175,10,FALSE),0)</f>
        <v>0</v>
      </c>
      <c r="N135" s="96">
        <f>IFERROR(VLOOKUP($B135,'[1]NUM8.3'!$H$3:$S$175,11,FALSE),0)</f>
        <v>8</v>
      </c>
      <c r="O135" s="86"/>
      <c r="P135" s="87"/>
      <c r="Q135" s="13">
        <f t="shared" si="40"/>
        <v>33</v>
      </c>
      <c r="R135" s="386"/>
      <c r="S135" s="387"/>
    </row>
    <row r="136" spans="1:19" s="58" customFormat="1" ht="15" thickBot="1" x14ac:dyDescent="0.25">
      <c r="A136" s="333" t="s">
        <v>182</v>
      </c>
      <c r="B136" s="334"/>
      <c r="C136" s="250">
        <f>+D136/Metas!N91</f>
        <v>0.94052330694810893</v>
      </c>
      <c r="D136" s="15">
        <f>+Q136/R136</f>
        <v>0.42498758072528564</v>
      </c>
      <c r="E136" s="10">
        <f>SUM(E123:E135)</f>
        <v>131</v>
      </c>
      <c r="F136" s="10">
        <f t="shared" ref="F136:P136" si="41">SUM(F123:F135)</f>
        <v>151</v>
      </c>
      <c r="G136" s="10">
        <f t="shared" si="41"/>
        <v>295</v>
      </c>
      <c r="H136" s="10">
        <f t="shared" si="41"/>
        <v>166</v>
      </c>
      <c r="I136" s="10">
        <f t="shared" ref="I136:J136" si="42">SUM(I123:I135)</f>
        <v>175</v>
      </c>
      <c r="J136" s="10">
        <f t="shared" si="42"/>
        <v>175</v>
      </c>
      <c r="K136" s="10">
        <f t="shared" ref="K136:L136" si="43">SUM(K123:K135)</f>
        <v>132</v>
      </c>
      <c r="L136" s="10">
        <f t="shared" si="43"/>
        <v>148</v>
      </c>
      <c r="M136" s="10">
        <f t="shared" ref="M136:N136" si="44">SUM(M123:M135)</f>
        <v>144</v>
      </c>
      <c r="N136" s="10">
        <f t="shared" si="44"/>
        <v>194</v>
      </c>
      <c r="O136" s="10">
        <f t="shared" si="41"/>
        <v>0</v>
      </c>
      <c r="P136" s="10">
        <f t="shared" si="41"/>
        <v>0</v>
      </c>
      <c r="Q136" s="10">
        <f>SUM(Q123:Q135)</f>
        <v>1711</v>
      </c>
      <c r="R136" s="392">
        <v>4026</v>
      </c>
      <c r="S136" s="393"/>
    </row>
    <row r="137" spans="1:19" ht="15" thickBot="1" x14ac:dyDescent="0.25">
      <c r="A137" s="87" t="s">
        <v>165</v>
      </c>
      <c r="B137" s="165" t="s">
        <v>161</v>
      </c>
      <c r="C137" s="56"/>
      <c r="D137" s="56"/>
      <c r="E137" s="96">
        <f>IFERROR(VLOOKUP($B137,'[1]NUM8.3'!$H$3:$S$175,2,FALSE),0)</f>
        <v>59</v>
      </c>
      <c r="F137" s="96">
        <f>IFERROR(VLOOKUP($B137,'[1]NUM8.3'!$H$3:$S$175,3,FALSE),0)</f>
        <v>34</v>
      </c>
      <c r="G137" s="96">
        <f>IFERROR(VLOOKUP($B137,'[1]NUM8.3'!$H$3:$S$175,4,FALSE),0)</f>
        <v>72</v>
      </c>
      <c r="H137" s="96">
        <f>IFERROR(VLOOKUP($B137,'[1]NUM8.3'!$H$3:$S$175,5,FALSE),0)</f>
        <v>26</v>
      </c>
      <c r="I137" s="96">
        <f>IFERROR(VLOOKUP($B137,'[1]NUM8.3'!$H$3:$S$175,6,FALSE),0)</f>
        <v>48</v>
      </c>
      <c r="J137" s="96">
        <f>IFERROR(VLOOKUP($B137,'[1]NUM8.3'!$H$3:$S$175,7,FALSE),0)</f>
        <v>73</v>
      </c>
      <c r="K137" s="96">
        <f>IFERROR(VLOOKUP($B137,'[1]NUM8.3'!$H$3:$S$175,8,FALSE),0)</f>
        <v>67</v>
      </c>
      <c r="L137" s="96">
        <f>IFERROR(VLOOKUP($B137,'[1]NUM8.3'!$H$3:$S$175,9,FALSE),0)</f>
        <v>39</v>
      </c>
      <c r="M137" s="96">
        <f>IFERROR(VLOOKUP($B137,'[1]NUM8.3'!$H$3:$S$175,10,FALSE),0)</f>
        <v>47</v>
      </c>
      <c r="N137" s="96">
        <f>IFERROR(VLOOKUP($B137,'[1]NUM8.3'!$H$3:$S$175,11,FALSE),0)</f>
        <v>74</v>
      </c>
      <c r="O137" s="86"/>
      <c r="P137" s="87"/>
      <c r="Q137" s="13">
        <f>SUM(E137:P137)</f>
        <v>539</v>
      </c>
      <c r="R137" s="386"/>
      <c r="S137" s="387"/>
    </row>
    <row r="138" spans="1:19" ht="15" thickBot="1" x14ac:dyDescent="0.25">
      <c r="A138" s="87" t="s">
        <v>165</v>
      </c>
      <c r="B138" s="165" t="s">
        <v>162</v>
      </c>
      <c r="C138" s="56"/>
      <c r="D138" s="56"/>
      <c r="E138" s="96">
        <f>IFERROR(VLOOKUP($B138,'[1]NUM8.3'!$H$3:$S$175,2,FALSE),0)</f>
        <v>15</v>
      </c>
      <c r="F138" s="96">
        <f>IFERROR(VLOOKUP($B138,'[1]NUM8.3'!$H$3:$S$175,3,FALSE),0)</f>
        <v>11</v>
      </c>
      <c r="G138" s="96">
        <f>IFERROR(VLOOKUP($B138,'[1]NUM8.3'!$H$3:$S$175,4,FALSE),0)</f>
        <v>19</v>
      </c>
      <c r="H138" s="96">
        <f>IFERROR(VLOOKUP($B138,'[1]NUM8.3'!$H$3:$S$175,5,FALSE),0)</f>
        <v>4</v>
      </c>
      <c r="I138" s="96">
        <f>IFERROR(VLOOKUP($B138,'[1]NUM8.3'!$H$3:$S$175,6,FALSE),0)</f>
        <v>11</v>
      </c>
      <c r="J138" s="96">
        <f>IFERROR(VLOOKUP($B138,'[1]NUM8.3'!$H$3:$S$175,7,FALSE),0)</f>
        <v>5</v>
      </c>
      <c r="K138" s="96">
        <f>IFERROR(VLOOKUP($B138,'[1]NUM8.3'!$H$3:$S$175,8,FALSE),0)</f>
        <v>22</v>
      </c>
      <c r="L138" s="96">
        <f>IFERROR(VLOOKUP($B138,'[1]NUM8.3'!$H$3:$S$175,9,FALSE),0)</f>
        <v>4</v>
      </c>
      <c r="M138" s="96">
        <f>IFERROR(VLOOKUP($B138,'[1]NUM8.3'!$H$3:$S$175,10,FALSE),0)</f>
        <v>3</v>
      </c>
      <c r="N138" s="96">
        <f>IFERROR(VLOOKUP($B138,'[1]NUM8.3'!$H$3:$S$175,11,FALSE),0)</f>
        <v>7</v>
      </c>
      <c r="O138" s="86"/>
      <c r="P138" s="87"/>
      <c r="Q138" s="13">
        <f>SUM(E138:P138)</f>
        <v>101</v>
      </c>
      <c r="R138" s="386"/>
      <c r="S138" s="387"/>
    </row>
    <row r="139" spans="1:19" ht="15" thickBot="1" x14ac:dyDescent="0.25">
      <c r="A139" s="87" t="s">
        <v>165</v>
      </c>
      <c r="B139" s="165" t="s">
        <v>163</v>
      </c>
      <c r="C139" s="56"/>
      <c r="D139" s="56"/>
      <c r="E139" s="96">
        <f>IFERROR(VLOOKUP($B139,'[1]NUM8.3'!$H$3:$S$175,2,FALSE),0)</f>
        <v>0</v>
      </c>
      <c r="F139" s="96">
        <f>IFERROR(VLOOKUP($B139,'[1]NUM8.3'!$H$3:$S$175,3,FALSE),0)</f>
        <v>2</v>
      </c>
      <c r="G139" s="96">
        <f>IFERROR(VLOOKUP($B139,'[1]NUM8.3'!$H$3:$S$175,4,FALSE),0)</f>
        <v>0</v>
      </c>
      <c r="H139" s="96">
        <f>IFERROR(VLOOKUP($B139,'[1]NUM8.3'!$H$3:$S$175,5,FALSE),0)</f>
        <v>0</v>
      </c>
      <c r="I139" s="96">
        <f>IFERROR(VLOOKUP($B139,'[1]NUM8.3'!$H$3:$S$175,6,FALSE),0)</f>
        <v>0</v>
      </c>
      <c r="J139" s="96">
        <f>IFERROR(VLOOKUP($B139,'[1]NUM8.3'!$H$3:$S$175,7,FALSE),0)</f>
        <v>0</v>
      </c>
      <c r="K139" s="96">
        <f>IFERROR(VLOOKUP($B139,'[1]NUM8.3'!$H$3:$S$175,8,FALSE),0)</f>
        <v>0</v>
      </c>
      <c r="L139" s="96">
        <f>IFERROR(VLOOKUP($B139,'[1]NUM8.3'!$H$3:$S$175,9,FALSE),0)</f>
        <v>0</v>
      </c>
      <c r="M139" s="96">
        <f>IFERROR(VLOOKUP($B139,'[1]NUM8.3'!$H$3:$S$175,10,FALSE),0)</f>
        <v>1</v>
      </c>
      <c r="N139" s="96">
        <f>IFERROR(VLOOKUP($B139,'[1]NUM8.3'!$H$3:$S$175,11,FALSE),0)</f>
        <v>0</v>
      </c>
      <c r="O139" s="86"/>
      <c r="P139" s="87"/>
      <c r="Q139" s="13">
        <f>SUM(E139:P139)</f>
        <v>3</v>
      </c>
      <c r="R139" s="386"/>
      <c r="S139" s="387"/>
    </row>
    <row r="140" spans="1:19" ht="15" thickBot="1" x14ac:dyDescent="0.25">
      <c r="A140" s="87" t="s">
        <v>165</v>
      </c>
      <c r="B140" s="165" t="s">
        <v>164</v>
      </c>
      <c r="C140" s="56"/>
      <c r="D140" s="56"/>
      <c r="E140" s="96">
        <f>IFERROR(VLOOKUP($B140,'[1]NUM8.3'!$H$3:$S$175,2,FALSE),0)</f>
        <v>0</v>
      </c>
      <c r="F140" s="96">
        <f>IFERROR(VLOOKUP($B140,'[1]NUM8.3'!$H$3:$S$175,3,FALSE),0)</f>
        <v>0</v>
      </c>
      <c r="G140" s="96">
        <f>IFERROR(VLOOKUP($B140,'[1]NUM8.3'!$H$3:$S$175,4,FALSE),0)</f>
        <v>0</v>
      </c>
      <c r="H140" s="96">
        <f>IFERROR(VLOOKUP($B140,'[1]NUM8.3'!$H$3:$S$175,5,FALSE),0)</f>
        <v>0</v>
      </c>
      <c r="I140" s="96">
        <f>IFERROR(VLOOKUP($B140,'[1]NUM8.3'!$H$3:$S$175,6,FALSE),0)</f>
        <v>6</v>
      </c>
      <c r="J140" s="96">
        <f>IFERROR(VLOOKUP($B140,'[1]NUM8.3'!$H$3:$S$175,7,FALSE),0)</f>
        <v>1</v>
      </c>
      <c r="K140" s="96">
        <f>IFERROR(VLOOKUP($B140,'[1]NUM8.3'!$H$3:$S$175,8,FALSE),0)</f>
        <v>0</v>
      </c>
      <c r="L140" s="96">
        <f>IFERROR(VLOOKUP($B140,'[1]NUM8.3'!$H$3:$S$175,9,FALSE),0)</f>
        <v>0</v>
      </c>
      <c r="M140" s="96">
        <f>IFERROR(VLOOKUP($B140,'[1]NUM8.3'!$H$3:$S$175,10,FALSE),0)</f>
        <v>0</v>
      </c>
      <c r="N140" s="96">
        <f>IFERROR(VLOOKUP($B140,'[1]NUM8.3'!$H$3:$S$175,11,FALSE),0)</f>
        <v>0</v>
      </c>
      <c r="O140" s="86"/>
      <c r="P140" s="87"/>
      <c r="Q140" s="13">
        <f>SUM(E140:P140)</f>
        <v>7</v>
      </c>
      <c r="R140" s="386"/>
      <c r="S140" s="387"/>
    </row>
    <row r="141" spans="1:19" s="58" customFormat="1" ht="15" thickBot="1" x14ac:dyDescent="0.25">
      <c r="A141" s="333" t="s">
        <v>183</v>
      </c>
      <c r="B141" s="334"/>
      <c r="C141" s="250">
        <f>+D141/Metas!N93</f>
        <v>1.142756680731364</v>
      </c>
      <c r="D141" s="15">
        <f>+Q141/R141</f>
        <v>0.41087231352718079</v>
      </c>
      <c r="E141" s="10">
        <f>SUM(E137:E140)</f>
        <v>74</v>
      </c>
      <c r="F141" s="10">
        <f t="shared" ref="F141:P141" si="45">SUM(F137:F140)</f>
        <v>47</v>
      </c>
      <c r="G141" s="10">
        <f t="shared" si="45"/>
        <v>91</v>
      </c>
      <c r="H141" s="10">
        <f t="shared" si="45"/>
        <v>30</v>
      </c>
      <c r="I141" s="10">
        <f t="shared" ref="I141:J141" si="46">SUM(I137:I140)</f>
        <v>65</v>
      </c>
      <c r="J141" s="10">
        <f t="shared" si="46"/>
        <v>79</v>
      </c>
      <c r="K141" s="10">
        <f t="shared" ref="K141:L141" si="47">SUM(K137:K140)</f>
        <v>89</v>
      </c>
      <c r="L141" s="10">
        <f t="shared" si="47"/>
        <v>43</v>
      </c>
      <c r="M141" s="10">
        <f>SUM(M137:M140)</f>
        <v>51</v>
      </c>
      <c r="N141" s="10">
        <f>SUM(N137:N140)</f>
        <v>81</v>
      </c>
      <c r="O141" s="10">
        <f t="shared" si="45"/>
        <v>0</v>
      </c>
      <c r="P141" s="10">
        <f t="shared" si="45"/>
        <v>0</v>
      </c>
      <c r="Q141" s="10">
        <f>SUM(Q137:Q140)</f>
        <v>650</v>
      </c>
      <c r="R141" s="392">
        <v>1582</v>
      </c>
      <c r="S141" s="393"/>
    </row>
    <row r="142" spans="1:19" ht="15" thickBot="1" x14ac:dyDescent="0.25">
      <c r="A142" s="87" t="s">
        <v>173</v>
      </c>
      <c r="B142" s="165" t="s">
        <v>166</v>
      </c>
      <c r="C142" s="56"/>
      <c r="D142" s="56"/>
      <c r="E142" s="96">
        <f>IFERROR(VLOOKUP($B142,'[1]NUM8.3'!$H$3:$S$175,2,FALSE),0)</f>
        <v>0</v>
      </c>
      <c r="F142" s="96">
        <f>IFERROR(VLOOKUP($B142,'[1]NUM8.3'!$H$3:$S$175,3,FALSE),0)</f>
        <v>5</v>
      </c>
      <c r="G142" s="96">
        <f>IFERROR(VLOOKUP($B142,'[1]NUM8.3'!$H$3:$S$175,4,FALSE),0)</f>
        <v>31</v>
      </c>
      <c r="H142" s="96">
        <f>IFERROR(VLOOKUP($B142,'[1]NUM8.3'!$H$3:$S$175,5,FALSE),0)</f>
        <v>7</v>
      </c>
      <c r="I142" s="96">
        <f>IFERROR(VLOOKUP($B142,'[1]NUM8.3'!$H$3:$S$175,6,FALSE),0)</f>
        <v>5</v>
      </c>
      <c r="J142" s="96">
        <f>IFERROR(VLOOKUP($B142,'[1]NUM8.3'!$H$3:$S$175,7,FALSE),0)</f>
        <v>33</v>
      </c>
      <c r="K142" s="96">
        <f>IFERROR(VLOOKUP($B142,'[1]NUM8.3'!$H$3:$S$175,8,FALSE),0)</f>
        <v>0</v>
      </c>
      <c r="L142" s="96">
        <f>IFERROR(VLOOKUP($B142,'[1]NUM8.3'!$H$3:$S$175,9,FALSE),0)</f>
        <v>0</v>
      </c>
      <c r="M142" s="96">
        <f>IFERROR(VLOOKUP($B142,'[1]NUM8.3'!$H$3:$S$175,10,FALSE),0)</f>
        <v>0</v>
      </c>
      <c r="N142" s="96">
        <f>IFERROR(VLOOKUP($B142,'[1]NUM8.3'!$H$3:$S$175,11,FALSE),0)</f>
        <v>26</v>
      </c>
      <c r="O142" s="86"/>
      <c r="P142" s="87"/>
      <c r="Q142" s="13">
        <f t="shared" ref="Q142:Q148" si="48">SUM(E142:P142)</f>
        <v>107</v>
      </c>
      <c r="R142" s="386"/>
      <c r="S142" s="387"/>
    </row>
    <row r="143" spans="1:19" ht="15" thickBot="1" x14ac:dyDescent="0.25">
      <c r="A143" s="87" t="s">
        <v>173</v>
      </c>
      <c r="B143" s="165" t="s">
        <v>167</v>
      </c>
      <c r="C143" s="56"/>
      <c r="D143" s="56"/>
      <c r="E143" s="96">
        <f>IFERROR(VLOOKUP($B143,'[1]NUM8.3'!$H$3:$S$175,2,FALSE),0)</f>
        <v>0</v>
      </c>
      <c r="F143" s="96">
        <f>IFERROR(VLOOKUP($B143,'[1]NUM8.3'!$H$3:$S$175,3,FALSE),0)</f>
        <v>5</v>
      </c>
      <c r="G143" s="96">
        <f>IFERROR(VLOOKUP($B143,'[1]NUM8.3'!$H$3:$S$175,4,FALSE),0)</f>
        <v>0</v>
      </c>
      <c r="H143" s="96">
        <f>IFERROR(VLOOKUP($B143,'[1]NUM8.3'!$H$3:$S$175,5,FALSE),0)</f>
        <v>2</v>
      </c>
      <c r="I143" s="96">
        <f>IFERROR(VLOOKUP($B143,'[1]NUM8.3'!$H$3:$S$175,6,FALSE),0)</f>
        <v>0</v>
      </c>
      <c r="J143" s="96">
        <f>IFERROR(VLOOKUP($B143,'[1]NUM8.3'!$H$3:$S$175,7,FALSE),0)</f>
        <v>3</v>
      </c>
      <c r="K143" s="96">
        <f>IFERROR(VLOOKUP($B143,'[1]NUM8.3'!$H$3:$S$175,8,FALSE),0)</f>
        <v>3</v>
      </c>
      <c r="L143" s="96">
        <f>IFERROR(VLOOKUP($B143,'[1]NUM8.3'!$H$3:$S$175,9,FALSE),0)</f>
        <v>4</v>
      </c>
      <c r="M143" s="96">
        <f>IFERROR(VLOOKUP($B143,'[1]NUM8.3'!$H$3:$S$175,10,FALSE),0)</f>
        <v>0</v>
      </c>
      <c r="N143" s="96">
        <f>IFERROR(VLOOKUP($B143,'[1]NUM8.3'!$H$3:$S$175,11,FALSE),0)</f>
        <v>3</v>
      </c>
      <c r="O143" s="86"/>
      <c r="P143" s="87"/>
      <c r="Q143" s="13">
        <f t="shared" si="48"/>
        <v>20</v>
      </c>
      <c r="R143" s="386"/>
      <c r="S143" s="387"/>
    </row>
    <row r="144" spans="1:19" ht="15" thickBot="1" x14ac:dyDescent="0.25">
      <c r="A144" s="87" t="s">
        <v>173</v>
      </c>
      <c r="B144" s="165" t="s">
        <v>168</v>
      </c>
      <c r="C144" s="56"/>
      <c r="D144" s="56"/>
      <c r="E144" s="96">
        <f>IFERROR(VLOOKUP($B144,'[1]NUM8.3'!$H$3:$S$175,2,FALSE),0)</f>
        <v>7</v>
      </c>
      <c r="F144" s="96">
        <f>IFERROR(VLOOKUP($B144,'[1]NUM8.3'!$H$3:$S$175,3,FALSE),0)</f>
        <v>7</v>
      </c>
      <c r="G144" s="96">
        <f>IFERROR(VLOOKUP($B144,'[1]NUM8.3'!$H$3:$S$175,4,FALSE),0)</f>
        <v>9</v>
      </c>
      <c r="H144" s="96">
        <f>IFERROR(VLOOKUP($B144,'[1]NUM8.3'!$H$3:$S$175,5,FALSE),0)</f>
        <v>2</v>
      </c>
      <c r="I144" s="96">
        <f>IFERROR(VLOOKUP($B144,'[1]NUM8.3'!$H$3:$S$175,6,FALSE),0)</f>
        <v>3</v>
      </c>
      <c r="J144" s="96">
        <f>IFERROR(VLOOKUP($B144,'[1]NUM8.3'!$H$3:$S$175,7,FALSE),0)</f>
        <v>3</v>
      </c>
      <c r="K144" s="96">
        <f>IFERROR(VLOOKUP($B144,'[1]NUM8.3'!$H$3:$S$175,8,FALSE),0)</f>
        <v>11</v>
      </c>
      <c r="L144" s="96">
        <f>IFERROR(VLOOKUP($B144,'[1]NUM8.3'!$H$3:$S$175,9,FALSE),0)</f>
        <v>12</v>
      </c>
      <c r="M144" s="96">
        <f>IFERROR(VLOOKUP($B144,'[1]NUM8.3'!$H$3:$S$175,10,FALSE),0)</f>
        <v>0</v>
      </c>
      <c r="N144" s="96">
        <f>IFERROR(VLOOKUP($B144,'[1]NUM8.3'!$H$3:$S$175,11,FALSE),0)</f>
        <v>0</v>
      </c>
      <c r="O144" s="86"/>
      <c r="P144" s="87"/>
      <c r="Q144" s="13">
        <f t="shared" si="48"/>
        <v>54</v>
      </c>
      <c r="R144" s="386"/>
      <c r="S144" s="387"/>
    </row>
    <row r="145" spans="1:19" ht="15" thickBot="1" x14ac:dyDescent="0.25">
      <c r="A145" s="87" t="s">
        <v>173</v>
      </c>
      <c r="B145" s="165" t="s">
        <v>169</v>
      </c>
      <c r="C145" s="56"/>
      <c r="D145" s="56"/>
      <c r="E145" s="96">
        <f>IFERROR(VLOOKUP($B145,'[1]NUM8.3'!$H$3:$S$175,2,FALSE),0)</f>
        <v>5</v>
      </c>
      <c r="F145" s="96">
        <f>IFERROR(VLOOKUP($B145,'[1]NUM8.3'!$H$3:$S$175,3,FALSE),0)</f>
        <v>0</v>
      </c>
      <c r="G145" s="96">
        <f>IFERROR(VLOOKUP($B145,'[1]NUM8.3'!$H$3:$S$175,4,FALSE),0)</f>
        <v>6</v>
      </c>
      <c r="H145" s="96">
        <f>IFERROR(VLOOKUP($B145,'[1]NUM8.3'!$H$3:$S$175,5,FALSE),0)</f>
        <v>8</v>
      </c>
      <c r="I145" s="96">
        <f>IFERROR(VLOOKUP($B145,'[1]NUM8.3'!$H$3:$S$175,6,FALSE),0)</f>
        <v>1</v>
      </c>
      <c r="J145" s="96">
        <f>IFERROR(VLOOKUP($B145,'[1]NUM8.3'!$H$3:$S$175,7,FALSE),0)</f>
        <v>0</v>
      </c>
      <c r="K145" s="96">
        <f>IFERROR(VLOOKUP($B145,'[1]NUM8.3'!$H$3:$S$175,8,FALSE),0)</f>
        <v>5</v>
      </c>
      <c r="L145" s="96">
        <f>IFERROR(VLOOKUP($B145,'[1]NUM8.3'!$H$3:$S$175,9,FALSE),0)</f>
        <v>6</v>
      </c>
      <c r="M145" s="96">
        <f>IFERROR(VLOOKUP($B145,'[1]NUM8.3'!$H$3:$S$175,10,FALSE),0)</f>
        <v>0</v>
      </c>
      <c r="N145" s="96">
        <f>IFERROR(VLOOKUP($B145,'[1]NUM8.3'!$H$3:$S$175,11,FALSE),0)</f>
        <v>1</v>
      </c>
      <c r="O145" s="86"/>
      <c r="P145" s="87"/>
      <c r="Q145" s="13">
        <f t="shared" si="48"/>
        <v>32</v>
      </c>
      <c r="R145" s="386"/>
      <c r="S145" s="387"/>
    </row>
    <row r="146" spans="1:19" ht="15" thickBot="1" x14ac:dyDescent="0.25">
      <c r="A146" s="87" t="s">
        <v>173</v>
      </c>
      <c r="B146" s="165" t="s">
        <v>170</v>
      </c>
      <c r="C146" s="56"/>
      <c r="D146" s="56"/>
      <c r="E146" s="96">
        <f>IFERROR(VLOOKUP($B146,'[1]NUM8.3'!$H$3:$S$175,2,FALSE),0)</f>
        <v>2</v>
      </c>
      <c r="F146" s="96">
        <f>IFERROR(VLOOKUP($B146,'[1]NUM8.3'!$H$3:$S$175,3,FALSE),0)</f>
        <v>16</v>
      </c>
      <c r="G146" s="96">
        <f>IFERROR(VLOOKUP($B146,'[1]NUM8.3'!$H$3:$S$175,4,FALSE),0)</f>
        <v>7</v>
      </c>
      <c r="H146" s="96">
        <f>IFERROR(VLOOKUP($B146,'[1]NUM8.3'!$H$3:$S$175,5,FALSE),0)</f>
        <v>10</v>
      </c>
      <c r="I146" s="96">
        <f>IFERROR(VLOOKUP($B146,'[1]NUM8.3'!$H$3:$S$175,6,FALSE),0)</f>
        <v>3</v>
      </c>
      <c r="J146" s="96">
        <f>IFERROR(VLOOKUP($B146,'[1]NUM8.3'!$H$3:$S$175,7,FALSE),0)</f>
        <v>1</v>
      </c>
      <c r="K146" s="96">
        <f>IFERROR(VLOOKUP($B146,'[1]NUM8.3'!$H$3:$S$175,8,FALSE),0)</f>
        <v>8</v>
      </c>
      <c r="L146" s="96">
        <f>IFERROR(VLOOKUP($B146,'[1]NUM8.3'!$H$3:$S$175,9,FALSE),0)</f>
        <v>12</v>
      </c>
      <c r="M146" s="96">
        <f>IFERROR(VLOOKUP($B146,'[1]NUM8.3'!$H$3:$S$175,10,FALSE),0)</f>
        <v>5</v>
      </c>
      <c r="N146" s="96">
        <f>IFERROR(VLOOKUP($B146,'[1]NUM8.3'!$H$3:$S$175,11,FALSE),0)</f>
        <v>1</v>
      </c>
      <c r="O146" s="86"/>
      <c r="P146" s="87"/>
      <c r="Q146" s="13">
        <f t="shared" si="48"/>
        <v>65</v>
      </c>
      <c r="R146" s="386"/>
      <c r="S146" s="387"/>
    </row>
    <row r="147" spans="1:19" ht="15" thickBot="1" x14ac:dyDescent="0.25">
      <c r="A147" s="87" t="s">
        <v>173</v>
      </c>
      <c r="B147" s="165" t="s">
        <v>171</v>
      </c>
      <c r="C147" s="56"/>
      <c r="D147" s="56"/>
      <c r="E147" s="96">
        <f>IFERROR(VLOOKUP($B147,'[1]NUM8.3'!$H$3:$S$175,2,FALSE),0)</f>
        <v>0</v>
      </c>
      <c r="F147" s="96">
        <f>IFERROR(VLOOKUP($B147,'[1]NUM8.3'!$H$3:$S$175,3,FALSE),0)</f>
        <v>0</v>
      </c>
      <c r="G147" s="96">
        <f>IFERROR(VLOOKUP($B147,'[1]NUM8.3'!$H$3:$S$175,4,FALSE),0)</f>
        <v>3</v>
      </c>
      <c r="H147" s="96">
        <f>IFERROR(VLOOKUP($B147,'[1]NUM8.3'!$H$3:$S$175,5,FALSE),0)</f>
        <v>0</v>
      </c>
      <c r="I147" s="96">
        <f>IFERROR(VLOOKUP($B147,'[1]NUM8.3'!$H$3:$S$175,6,FALSE),0)</f>
        <v>12</v>
      </c>
      <c r="J147" s="96">
        <f>IFERROR(VLOOKUP($B147,'[1]NUM8.3'!$H$3:$S$175,7,FALSE),0)</f>
        <v>7</v>
      </c>
      <c r="K147" s="96">
        <f>IFERROR(VLOOKUP($B147,'[1]NUM8.3'!$H$3:$S$175,8,FALSE),0)</f>
        <v>0</v>
      </c>
      <c r="L147" s="96">
        <f>IFERROR(VLOOKUP($B147,'[1]NUM8.3'!$H$3:$S$175,9,FALSE),0)</f>
        <v>5</v>
      </c>
      <c r="M147" s="96">
        <f>IFERROR(VLOOKUP($B147,'[1]NUM8.3'!$H$3:$S$175,10,FALSE),0)</f>
        <v>0</v>
      </c>
      <c r="N147" s="96">
        <f>IFERROR(VLOOKUP($B147,'[1]NUM8.3'!$H$3:$S$175,11,FALSE),0)</f>
        <v>8</v>
      </c>
      <c r="O147" s="86"/>
      <c r="P147" s="87"/>
      <c r="Q147" s="13">
        <f t="shared" si="48"/>
        <v>35</v>
      </c>
      <c r="R147" s="386"/>
      <c r="S147" s="387"/>
    </row>
    <row r="148" spans="1:19" ht="15" thickBot="1" x14ac:dyDescent="0.25">
      <c r="A148" s="87" t="s">
        <v>173</v>
      </c>
      <c r="B148" s="165" t="s">
        <v>172</v>
      </c>
      <c r="C148" s="56"/>
      <c r="D148" s="56"/>
      <c r="E148" s="96">
        <f>IFERROR(VLOOKUP($B148,'[1]NUM8.3'!$H$3:$S$175,2,FALSE),0)</f>
        <v>1</v>
      </c>
      <c r="F148" s="96">
        <f>IFERROR(VLOOKUP($B148,'[1]NUM8.3'!$H$3:$S$175,3,FALSE),0)</f>
        <v>3</v>
      </c>
      <c r="G148" s="96">
        <f>IFERROR(VLOOKUP($B148,'[1]NUM8.3'!$H$3:$S$175,4,FALSE),0)</f>
        <v>1</v>
      </c>
      <c r="H148" s="96">
        <f>IFERROR(VLOOKUP($B148,'[1]NUM8.3'!$H$3:$S$175,5,FALSE),0)</f>
        <v>0</v>
      </c>
      <c r="I148" s="96">
        <f>IFERROR(VLOOKUP($B148,'[1]NUM8.3'!$H$3:$S$175,6,FALSE),0)</f>
        <v>5</v>
      </c>
      <c r="J148" s="96">
        <f>IFERROR(VLOOKUP($B148,'[1]NUM8.3'!$H$3:$S$175,7,FALSE),0)</f>
        <v>6</v>
      </c>
      <c r="K148" s="96">
        <f>IFERROR(VLOOKUP($B148,'[1]NUM8.3'!$H$3:$S$175,8,FALSE),0)</f>
        <v>7</v>
      </c>
      <c r="L148" s="96">
        <f>IFERROR(VLOOKUP($B148,'[1]NUM8.3'!$H$3:$S$175,9,FALSE),0)</f>
        <v>1</v>
      </c>
      <c r="M148" s="96">
        <f>IFERROR(VLOOKUP($B148,'[1]NUM8.3'!$H$3:$S$175,10,FALSE),0)</f>
        <v>3</v>
      </c>
      <c r="N148" s="96">
        <f>IFERROR(VLOOKUP($B148,'[1]NUM8.3'!$H$3:$S$175,11,FALSE),0)</f>
        <v>0</v>
      </c>
      <c r="O148" s="86"/>
      <c r="P148" s="87"/>
      <c r="Q148" s="13">
        <f t="shared" si="48"/>
        <v>27</v>
      </c>
      <c r="R148" s="386"/>
      <c r="S148" s="387"/>
    </row>
    <row r="149" spans="1:19" s="58" customFormat="1" ht="15" thickBot="1" x14ac:dyDescent="0.25">
      <c r="A149" s="333" t="s">
        <v>184</v>
      </c>
      <c r="B149" s="334"/>
      <c r="C149" s="250">
        <f>+D149/Metas!N94</f>
        <v>0.9361233480176212</v>
      </c>
      <c r="D149" s="15">
        <f>+Q149/R149</f>
        <v>0.42983565107458915</v>
      </c>
      <c r="E149" s="10">
        <f>SUM(E142:E148)</f>
        <v>15</v>
      </c>
      <c r="F149" s="10">
        <f t="shared" ref="F149:P149" si="49">SUM(F142:F148)</f>
        <v>36</v>
      </c>
      <c r="G149" s="10">
        <f t="shared" si="49"/>
        <v>57</v>
      </c>
      <c r="H149" s="10">
        <f t="shared" si="49"/>
        <v>29</v>
      </c>
      <c r="I149" s="10">
        <f t="shared" ref="I149:J149" si="50">SUM(I142:I148)</f>
        <v>29</v>
      </c>
      <c r="J149" s="10">
        <f t="shared" si="50"/>
        <v>53</v>
      </c>
      <c r="K149" s="10">
        <f t="shared" ref="K149:L149" si="51">SUM(K142:K148)</f>
        <v>34</v>
      </c>
      <c r="L149" s="10">
        <f t="shared" si="51"/>
        <v>40</v>
      </c>
      <c r="M149" s="10">
        <f t="shared" ref="M149:N149" si="52">SUM(M142:M148)</f>
        <v>8</v>
      </c>
      <c r="N149" s="10">
        <f t="shared" si="52"/>
        <v>39</v>
      </c>
      <c r="O149" s="10">
        <f t="shared" si="49"/>
        <v>0</v>
      </c>
      <c r="P149" s="10">
        <f t="shared" si="49"/>
        <v>0</v>
      </c>
      <c r="Q149" s="10">
        <f>SUM(Q142:Q148)</f>
        <v>340</v>
      </c>
      <c r="R149" s="392">
        <v>791</v>
      </c>
      <c r="S149" s="393"/>
    </row>
    <row r="150" spans="1:19" ht="15" x14ac:dyDescent="0.25">
      <c r="B150" s="100" t="s">
        <v>189</v>
      </c>
      <c r="C150" s="262"/>
      <c r="D150" s="76"/>
      <c r="E150" s="67">
        <f t="shared" ref="E150:R150" si="53">+E25+E37+E48+E62+E73+E79+E90+E109+E122+E136+E141+E149</f>
        <v>2821</v>
      </c>
      <c r="F150" s="67">
        <f t="shared" si="53"/>
        <v>2587</v>
      </c>
      <c r="G150" s="67">
        <f t="shared" si="53"/>
        <v>4067</v>
      </c>
      <c r="H150" s="62">
        <f t="shared" si="53"/>
        <v>2541</v>
      </c>
      <c r="I150" s="62">
        <f t="shared" ref="I150:J150" si="54">+I25+I37+I48+I62+I73+I79+I90+I109+I122+I136+I141+I149</f>
        <v>2931</v>
      </c>
      <c r="J150" s="62">
        <f t="shared" si="54"/>
        <v>3110</v>
      </c>
      <c r="K150" s="62">
        <f t="shared" ref="K150:L150" si="55">+K25+K37+K48+K62+K73+K79+K90+K109+K122+K136+K141+K149</f>
        <v>2664</v>
      </c>
      <c r="L150" s="62">
        <f t="shared" si="55"/>
        <v>2932</v>
      </c>
      <c r="M150" s="62">
        <f t="shared" ref="M150:N150" si="56">+M25+M37+M48+M62+M73+M79+M90+M109+M122+M136+M141+M149</f>
        <v>2254</v>
      </c>
      <c r="N150" s="62">
        <f t="shared" si="56"/>
        <v>3602</v>
      </c>
      <c r="O150" s="62">
        <f t="shared" si="53"/>
        <v>0</v>
      </c>
      <c r="P150" s="62">
        <f t="shared" si="53"/>
        <v>0</v>
      </c>
      <c r="Q150" s="67">
        <f t="shared" si="53"/>
        <v>29509</v>
      </c>
      <c r="R150" s="394">
        <f t="shared" si="53"/>
        <v>71166</v>
      </c>
      <c r="S150" s="394"/>
    </row>
    <row r="151" spans="1:19" x14ac:dyDescent="0.2">
      <c r="C151" s="259"/>
      <c r="D151" s="79"/>
    </row>
  </sheetData>
  <mergeCells count="157">
    <mergeCell ref="R150:S150"/>
    <mergeCell ref="R149:S149"/>
    <mergeCell ref="R147:S147"/>
    <mergeCell ref="R148:S148"/>
    <mergeCell ref="R143:S143"/>
    <mergeCell ref="R134:S134"/>
    <mergeCell ref="R144:S144"/>
    <mergeCell ref="R145:S145"/>
    <mergeCell ref="R146:S146"/>
    <mergeCell ref="R135:S135"/>
    <mergeCell ref="R137:S137"/>
    <mergeCell ref="R138:S138"/>
    <mergeCell ref="R139:S139"/>
    <mergeCell ref="R140:S140"/>
    <mergeCell ref="R141:S141"/>
    <mergeCell ref="R142:S142"/>
    <mergeCell ref="R136:S136"/>
    <mergeCell ref="R130:S130"/>
    <mergeCell ref="R131:S131"/>
    <mergeCell ref="R132:S132"/>
    <mergeCell ref="R133:S133"/>
    <mergeCell ref="R109:S109"/>
    <mergeCell ref="R126:S126"/>
    <mergeCell ref="R125:S125"/>
    <mergeCell ref="R114:S114"/>
    <mergeCell ref="R115:S115"/>
    <mergeCell ref="R116:S116"/>
    <mergeCell ref="R127:S127"/>
    <mergeCell ref="R128:S128"/>
    <mergeCell ref="R129:S129"/>
    <mergeCell ref="R119:S119"/>
    <mergeCell ref="R120:S120"/>
    <mergeCell ref="R121:S121"/>
    <mergeCell ref="R123:S123"/>
    <mergeCell ref="R124:S124"/>
    <mergeCell ref="R122:S122"/>
    <mergeCell ref="R117:S117"/>
    <mergeCell ref="R118:S118"/>
    <mergeCell ref="R110:S110"/>
    <mergeCell ref="R111:S111"/>
    <mergeCell ref="R112:S112"/>
    <mergeCell ref="R113:S113"/>
    <mergeCell ref="R102:S102"/>
    <mergeCell ref="R103:S103"/>
    <mergeCell ref="R104:S104"/>
    <mergeCell ref="R105:S105"/>
    <mergeCell ref="R106:S106"/>
    <mergeCell ref="R97:S97"/>
    <mergeCell ref="R98:S98"/>
    <mergeCell ref="R99:S99"/>
    <mergeCell ref="R100:S100"/>
    <mergeCell ref="R101:S101"/>
    <mergeCell ref="R92:S92"/>
    <mergeCell ref="R93:S93"/>
    <mergeCell ref="R94:S94"/>
    <mergeCell ref="R95:S95"/>
    <mergeCell ref="R96:S96"/>
    <mergeCell ref="R87:S87"/>
    <mergeCell ref="R88:S88"/>
    <mergeCell ref="R89:S89"/>
    <mergeCell ref="R91:S91"/>
    <mergeCell ref="R90:S90"/>
    <mergeCell ref="A136:B136"/>
    <mergeCell ref="A141:B141"/>
    <mergeCell ref="A149:B149"/>
    <mergeCell ref="A109:B109"/>
    <mergeCell ref="A122:B122"/>
    <mergeCell ref="R66:S66"/>
    <mergeCell ref="R72:S72"/>
    <mergeCell ref="R74:S74"/>
    <mergeCell ref="R75:S75"/>
    <mergeCell ref="R76:S76"/>
    <mergeCell ref="R67:S67"/>
    <mergeCell ref="R68:S68"/>
    <mergeCell ref="R69:S69"/>
    <mergeCell ref="R70:S70"/>
    <mergeCell ref="R86:S86"/>
    <mergeCell ref="R77:S77"/>
    <mergeCell ref="R78:S78"/>
    <mergeCell ref="R80:S80"/>
    <mergeCell ref="R81:S81"/>
    <mergeCell ref="R79:S79"/>
    <mergeCell ref="R71:S71"/>
    <mergeCell ref="R73:S73"/>
    <mergeCell ref="R82:S82"/>
    <mergeCell ref="R83:S83"/>
    <mergeCell ref="A48:B48"/>
    <mergeCell ref="R63:S63"/>
    <mergeCell ref="R64:S64"/>
    <mergeCell ref="R62:S62"/>
    <mergeCell ref="A62:B62"/>
    <mergeCell ref="R56:S56"/>
    <mergeCell ref="A73:B73"/>
    <mergeCell ref="A79:B79"/>
    <mergeCell ref="A90:B90"/>
    <mergeCell ref="R52:S52"/>
    <mergeCell ref="R53:S53"/>
    <mergeCell ref="R54:S54"/>
    <mergeCell ref="R48:S48"/>
    <mergeCell ref="R65:S65"/>
    <mergeCell ref="R59:S59"/>
    <mergeCell ref="R61:S61"/>
    <mergeCell ref="R84:S84"/>
    <mergeCell ref="R85:S85"/>
    <mergeCell ref="R38:S38"/>
    <mergeCell ref="R55:S55"/>
    <mergeCell ref="R57:S57"/>
    <mergeCell ref="R60:S60"/>
    <mergeCell ref="R51:S51"/>
    <mergeCell ref="R47:S47"/>
    <mergeCell ref="R58:S58"/>
    <mergeCell ref="R35:S35"/>
    <mergeCell ref="R50:S50"/>
    <mergeCell ref="R39:S39"/>
    <mergeCell ref="R40:S40"/>
    <mergeCell ref="R41:S41"/>
    <mergeCell ref="R49:S49"/>
    <mergeCell ref="R42:S42"/>
    <mergeCell ref="R43:S43"/>
    <mergeCell ref="R44:S44"/>
    <mergeCell ref="R45:S45"/>
    <mergeCell ref="R46:S46"/>
    <mergeCell ref="A25:B25"/>
    <mergeCell ref="R25:S25"/>
    <mergeCell ref="A37:B37"/>
    <mergeCell ref="R37:S37"/>
    <mergeCell ref="R26:S26"/>
    <mergeCell ref="R27:S27"/>
    <mergeCell ref="R28:S28"/>
    <mergeCell ref="R33:S33"/>
    <mergeCell ref="R34:S34"/>
    <mergeCell ref="R29:S29"/>
    <mergeCell ref="R20:S20"/>
    <mergeCell ref="R21:S21"/>
    <mergeCell ref="R22:S22"/>
    <mergeCell ref="R23:S23"/>
    <mergeCell ref="R24:S24"/>
    <mergeCell ref="R32:S32"/>
    <mergeCell ref="R30:S30"/>
    <mergeCell ref="R31:S31"/>
    <mergeCell ref="E1:S1"/>
    <mergeCell ref="R2:S9"/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</mergeCells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3" style="87" bestFit="1" customWidth="1"/>
    <col min="2" max="2" width="36.7109375" style="87" bestFit="1" customWidth="1"/>
    <col min="3" max="3" width="14.42578125" style="58" customWidth="1"/>
    <col min="4" max="4" width="15" style="55" customWidth="1"/>
    <col min="5" max="6" width="9.7109375" style="67" bestFit="1" customWidth="1"/>
    <col min="7" max="7" width="9" style="67" bestFit="1" customWidth="1"/>
    <col min="8" max="8" width="7.140625" style="67" bestFit="1" customWidth="1"/>
    <col min="9" max="10" width="7.140625" style="67" customWidth="1"/>
    <col min="11" max="13" width="9" style="67" bestFit="1" customWidth="1"/>
    <col min="14" max="14" width="7.5703125" style="67" customWidth="1"/>
    <col min="15" max="15" width="7.85546875" style="67" customWidth="1"/>
    <col min="16" max="16" width="7.7109375" style="67" customWidth="1"/>
    <col min="17" max="17" width="9" style="67" bestFit="1" customWidth="1"/>
    <col min="18" max="23" width="9.5703125" style="67" customWidth="1"/>
    <col min="24" max="16384" width="11.42578125" style="55"/>
  </cols>
  <sheetData>
    <row r="1" spans="1:23" s="123" customFormat="1" ht="81.7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406" t="s">
        <v>36</v>
      </c>
      <c r="F1" s="407"/>
      <c r="G1" s="407"/>
      <c r="H1" s="407"/>
      <c r="I1" s="407"/>
      <c r="J1" s="407"/>
      <c r="K1" s="407"/>
      <c r="L1" s="407"/>
      <c r="M1" s="407"/>
      <c r="N1" s="407"/>
      <c r="O1" s="407"/>
      <c r="P1" s="407"/>
      <c r="Q1" s="407"/>
      <c r="R1" s="407"/>
      <c r="S1" s="407"/>
      <c r="T1" s="407"/>
      <c r="U1" s="407"/>
      <c r="V1" s="407"/>
      <c r="W1" s="407"/>
    </row>
    <row r="2" spans="1:23" s="123" customFormat="1" ht="15" customHeight="1" thickTop="1" x14ac:dyDescent="0.2">
      <c r="A2" s="336"/>
      <c r="B2" s="338"/>
      <c r="C2" s="305"/>
      <c r="D2" s="331"/>
      <c r="E2" s="318" t="s">
        <v>2</v>
      </c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98" t="s">
        <v>3</v>
      </c>
      <c r="S2" s="399"/>
      <c r="T2" s="399"/>
      <c r="U2" s="399"/>
      <c r="V2" s="399"/>
      <c r="W2" s="400"/>
    </row>
    <row r="3" spans="1:23" s="123" customFormat="1" ht="15" customHeight="1" x14ac:dyDescent="0.2">
      <c r="A3" s="336"/>
      <c r="B3" s="338"/>
      <c r="C3" s="305"/>
      <c r="D3" s="331"/>
      <c r="E3" s="320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401"/>
      <c r="S3" s="321"/>
      <c r="T3" s="321"/>
      <c r="U3" s="321"/>
      <c r="V3" s="321"/>
      <c r="W3" s="402"/>
    </row>
    <row r="4" spans="1:23" s="123" customFormat="1" ht="15" customHeight="1" x14ac:dyDescent="0.2">
      <c r="A4" s="336"/>
      <c r="B4" s="338"/>
      <c r="C4" s="305"/>
      <c r="D4" s="331"/>
      <c r="E4" s="320"/>
      <c r="F4" s="321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401"/>
      <c r="S4" s="321"/>
      <c r="T4" s="321"/>
      <c r="U4" s="321"/>
      <c r="V4" s="321"/>
      <c r="W4" s="402"/>
    </row>
    <row r="5" spans="1:23" s="123" customFormat="1" ht="15" customHeight="1" x14ac:dyDescent="0.2">
      <c r="A5" s="336"/>
      <c r="B5" s="338"/>
      <c r="C5" s="305"/>
      <c r="D5" s="331"/>
      <c r="E5" s="320"/>
      <c r="F5" s="321"/>
      <c r="G5" s="321"/>
      <c r="H5" s="321"/>
      <c r="I5" s="321"/>
      <c r="J5" s="321"/>
      <c r="K5" s="321"/>
      <c r="L5" s="321"/>
      <c r="M5" s="321"/>
      <c r="N5" s="321"/>
      <c r="O5" s="321"/>
      <c r="P5" s="321"/>
      <c r="Q5" s="321"/>
      <c r="R5" s="401"/>
      <c r="S5" s="321"/>
      <c r="T5" s="321"/>
      <c r="U5" s="321"/>
      <c r="V5" s="321"/>
      <c r="W5" s="402"/>
    </row>
    <row r="6" spans="1:23" s="123" customFormat="1" ht="15" customHeight="1" x14ac:dyDescent="0.2">
      <c r="A6" s="336"/>
      <c r="B6" s="338"/>
      <c r="C6" s="305"/>
      <c r="D6" s="331"/>
      <c r="E6" s="320"/>
      <c r="F6" s="321"/>
      <c r="G6" s="321"/>
      <c r="H6" s="321"/>
      <c r="I6" s="321"/>
      <c r="J6" s="321"/>
      <c r="K6" s="321"/>
      <c r="L6" s="321"/>
      <c r="M6" s="321"/>
      <c r="N6" s="321"/>
      <c r="O6" s="321"/>
      <c r="P6" s="321"/>
      <c r="Q6" s="321"/>
      <c r="R6" s="401"/>
      <c r="S6" s="321"/>
      <c r="T6" s="321"/>
      <c r="U6" s="321"/>
      <c r="V6" s="321"/>
      <c r="W6" s="402"/>
    </row>
    <row r="7" spans="1:23" s="123" customFormat="1" ht="15" customHeight="1" x14ac:dyDescent="0.2">
      <c r="A7" s="336"/>
      <c r="B7" s="338"/>
      <c r="C7" s="305"/>
      <c r="D7" s="331"/>
      <c r="E7" s="320"/>
      <c r="F7" s="321"/>
      <c r="G7" s="321"/>
      <c r="H7" s="321"/>
      <c r="I7" s="321"/>
      <c r="J7" s="321"/>
      <c r="K7" s="321"/>
      <c r="L7" s="321"/>
      <c r="M7" s="321"/>
      <c r="N7" s="321"/>
      <c r="O7" s="321"/>
      <c r="P7" s="321"/>
      <c r="Q7" s="321"/>
      <c r="R7" s="401"/>
      <c r="S7" s="321"/>
      <c r="T7" s="321"/>
      <c r="U7" s="321"/>
      <c r="V7" s="321"/>
      <c r="W7" s="402"/>
    </row>
    <row r="8" spans="1:23" s="123" customFormat="1" ht="15" customHeight="1" x14ac:dyDescent="0.2">
      <c r="A8" s="336"/>
      <c r="B8" s="338"/>
      <c r="C8" s="305"/>
      <c r="D8" s="331"/>
      <c r="E8" s="320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401"/>
      <c r="S8" s="321"/>
      <c r="T8" s="321"/>
      <c r="U8" s="321"/>
      <c r="V8" s="321"/>
      <c r="W8" s="402"/>
    </row>
    <row r="9" spans="1:23" s="123" customFormat="1" ht="15.75" customHeight="1" thickBot="1" x14ac:dyDescent="0.25">
      <c r="A9" s="336"/>
      <c r="B9" s="338"/>
      <c r="C9" s="305"/>
      <c r="D9" s="331"/>
      <c r="E9" s="322"/>
      <c r="F9" s="323"/>
      <c r="G9" s="323"/>
      <c r="H9" s="323"/>
      <c r="I9" s="323"/>
      <c r="J9" s="323"/>
      <c r="K9" s="323"/>
      <c r="L9" s="323"/>
      <c r="M9" s="323"/>
      <c r="N9" s="323"/>
      <c r="O9" s="323"/>
      <c r="P9" s="323"/>
      <c r="Q9" s="323"/>
      <c r="R9" s="403"/>
      <c r="S9" s="404"/>
      <c r="T9" s="404"/>
      <c r="U9" s="404"/>
      <c r="V9" s="404"/>
      <c r="W9" s="405"/>
    </row>
    <row r="10" spans="1:23" s="123" customFormat="1" ht="57.75" customHeight="1" thickTop="1" thickBot="1" x14ac:dyDescent="0.25">
      <c r="A10" s="337"/>
      <c r="B10" s="306"/>
      <c r="C10" s="305"/>
      <c r="D10" s="332"/>
      <c r="E10" s="327" t="s">
        <v>37</v>
      </c>
      <c r="F10" s="327"/>
      <c r="G10" s="327"/>
      <c r="H10" s="327"/>
      <c r="I10" s="327"/>
      <c r="J10" s="327"/>
      <c r="K10" s="327"/>
      <c r="L10" s="327"/>
      <c r="M10" s="327"/>
      <c r="N10" s="327"/>
      <c r="O10" s="327"/>
      <c r="P10" s="327"/>
      <c r="Q10" s="327"/>
      <c r="R10" s="395" t="s">
        <v>38</v>
      </c>
      <c r="S10" s="396"/>
      <c r="T10" s="396"/>
      <c r="U10" s="396"/>
      <c r="V10" s="396"/>
      <c r="W10" s="397"/>
    </row>
    <row r="11" spans="1:23" s="123" customFormat="1" ht="33.75" thickTop="1" thickBot="1" x14ac:dyDescent="0.25">
      <c r="A11" s="132"/>
      <c r="B11" s="132"/>
      <c r="C11" s="306"/>
      <c r="D11" s="126" t="s">
        <v>188</v>
      </c>
      <c r="E11" s="133" t="s">
        <v>4</v>
      </c>
      <c r="F11" s="133" t="s">
        <v>5</v>
      </c>
      <c r="G11" s="133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3" t="s">
        <v>15</v>
      </c>
      <c r="Q11" s="133" t="s">
        <v>16</v>
      </c>
      <c r="R11" s="133" t="s">
        <v>294</v>
      </c>
      <c r="S11" s="134" t="s">
        <v>335</v>
      </c>
      <c r="T11" s="133" t="s">
        <v>17</v>
      </c>
      <c r="U11" s="134" t="s">
        <v>394</v>
      </c>
      <c r="V11" s="134" t="s">
        <v>20</v>
      </c>
      <c r="W11" s="137" t="s">
        <v>19</v>
      </c>
    </row>
    <row r="12" spans="1:23" ht="15" thickBot="1" x14ac:dyDescent="0.25">
      <c r="A12" s="87" t="s">
        <v>52</v>
      </c>
      <c r="B12" s="165" t="s">
        <v>39</v>
      </c>
      <c r="C12" s="56"/>
      <c r="D12" s="56"/>
      <c r="E12" s="96">
        <f>IFERROR(VLOOKUP($B12,[1]NUM9!$H$3:$S$170,2,FALSE),0)</f>
        <v>27</v>
      </c>
      <c r="F12" s="96">
        <f>IFERROR(VLOOKUP($B12,[1]NUM9!$H$3:$S$170,3,FALSE),0)</f>
        <v>10</v>
      </c>
      <c r="G12" s="96">
        <f>IFERROR(VLOOKUP($B12,[1]NUM9!$H$3:$S$170,4,FALSE),0)</f>
        <v>28</v>
      </c>
      <c r="H12" s="96">
        <f>IFERROR(VLOOKUP($B12,[1]NUM9!$H$3:$S$170,5,FALSE),0)</f>
        <v>22</v>
      </c>
      <c r="I12" s="96">
        <f>IFERROR(VLOOKUP($B12,[1]NUM9!$H$3:$S$170,6,FALSE),0)</f>
        <v>12</v>
      </c>
      <c r="J12" s="96">
        <f>IFERROR(VLOOKUP($B12,[1]NUM9!$H$3:$S$170,7,FALSE),0)</f>
        <v>19</v>
      </c>
      <c r="K12" s="96">
        <f>IFERROR(VLOOKUP($B12,[1]NUM9!$H$3:$S$170,8,FALSE),0)</f>
        <v>24</v>
      </c>
      <c r="L12" s="96">
        <f>IFERROR(VLOOKUP($B12,[1]NUM9!$H$3:$S$170,9,FALSE),0)</f>
        <v>15</v>
      </c>
      <c r="M12" s="96">
        <f>IFERROR(VLOOKUP($B12,[1]NUM9!$H$3:$S$170,10,FALSE),0)</f>
        <v>23</v>
      </c>
      <c r="N12" s="96">
        <f>IFERROR(VLOOKUP($B12,[1]NUM9!$H$3:$S$170,11,FALSE),0)</f>
        <v>26</v>
      </c>
      <c r="O12" s="98"/>
      <c r="P12" s="98"/>
      <c r="Q12" s="49">
        <f t="shared" ref="Q12:Q24" si="0">SUM(E12:P12)</f>
        <v>206</v>
      </c>
      <c r="R12" s="49">
        <f>IFERROR(VLOOKUP($B12,[2]DEN9!$H$3:$J$158,2,FALSE),0)</f>
        <v>242</v>
      </c>
      <c r="S12" s="50">
        <f>IFERROR(VLOOKUP($B12,[2]DEN9!$H$3:$J$158,2,FALSE),0)</f>
        <v>242</v>
      </c>
      <c r="T12" s="49">
        <f>IFERROR(VLOOKUP($B12,[1]DEN9!$H$3:$J$172,2,FALSE),0)</f>
        <v>271</v>
      </c>
      <c r="U12" s="116">
        <f>+T12</f>
        <v>271</v>
      </c>
      <c r="V12" s="51">
        <f>+T12</f>
        <v>271</v>
      </c>
      <c r="W12" s="136"/>
    </row>
    <row r="13" spans="1:23" ht="15" thickBot="1" x14ac:dyDescent="0.25">
      <c r="A13" s="87" t="s">
        <v>52</v>
      </c>
      <c r="B13" s="165" t="s">
        <v>40</v>
      </c>
      <c r="C13" s="56"/>
      <c r="D13" s="56"/>
      <c r="E13" s="96">
        <f>IFERROR(VLOOKUP($B13,[1]NUM9!$H$3:$S$170,2,FALSE),0)</f>
        <v>12</v>
      </c>
      <c r="F13" s="96">
        <f>IFERROR(VLOOKUP($B13,[1]NUM9!$H$3:$S$170,3,FALSE),0)</f>
        <v>29</v>
      </c>
      <c r="G13" s="96">
        <f>IFERROR(VLOOKUP($B13,[1]NUM9!$H$3:$S$170,4,FALSE),0)</f>
        <v>26</v>
      </c>
      <c r="H13" s="96">
        <f>IFERROR(VLOOKUP($B13,[1]NUM9!$H$3:$S$170,5,FALSE),0)</f>
        <v>15</v>
      </c>
      <c r="I13" s="96">
        <f>IFERROR(VLOOKUP($B13,[1]NUM9!$H$3:$S$170,6,FALSE),0)</f>
        <v>23</v>
      </c>
      <c r="J13" s="96">
        <f>IFERROR(VLOOKUP($B13,[1]NUM9!$H$3:$S$170,7,FALSE),0)</f>
        <v>19</v>
      </c>
      <c r="K13" s="96">
        <f>IFERROR(VLOOKUP($B13,[1]NUM9!$H$3:$S$170,8,FALSE),0)</f>
        <v>13</v>
      </c>
      <c r="L13" s="96">
        <f>IFERROR(VLOOKUP($B13,[1]NUM9!$H$3:$S$170,9,FALSE),0)</f>
        <v>26</v>
      </c>
      <c r="M13" s="96">
        <f>IFERROR(VLOOKUP($B13,[1]NUM9!$H$3:$S$170,10,FALSE),0)</f>
        <v>13</v>
      </c>
      <c r="N13" s="96">
        <f>IFERROR(VLOOKUP($B13,[1]NUM9!$H$3:$S$170,11,FALSE),0)</f>
        <v>31</v>
      </c>
      <c r="O13" s="98"/>
      <c r="P13" s="99"/>
      <c r="Q13" s="49">
        <f t="shared" si="0"/>
        <v>207</v>
      </c>
      <c r="R13" s="49">
        <f>IFERROR(VLOOKUP($B13,[2]DEN9!$H$3:$J$158,2,FALSE),0)</f>
        <v>261</v>
      </c>
      <c r="S13" s="50">
        <f>IFERROR(VLOOKUP($B13,[2]DEN9!$H$3:$J$158,2,FALSE),0)</f>
        <v>261</v>
      </c>
      <c r="T13" s="49">
        <f>IFERROR(VLOOKUP($B13,[1]DEN9!$H$3:$J$172,2,FALSE),0)</f>
        <v>261</v>
      </c>
      <c r="U13" s="116">
        <f t="shared" ref="U13:U24" si="1">+T13</f>
        <v>261</v>
      </c>
      <c r="V13" s="51">
        <f t="shared" ref="V13:V24" si="2">+T13</f>
        <v>261</v>
      </c>
      <c r="W13" s="52"/>
    </row>
    <row r="14" spans="1:23" ht="15" thickBot="1" x14ac:dyDescent="0.25">
      <c r="A14" s="87" t="s">
        <v>52</v>
      </c>
      <c r="B14" s="165" t="s">
        <v>41</v>
      </c>
      <c r="C14" s="56"/>
      <c r="D14" s="56"/>
      <c r="E14" s="96">
        <f>IFERROR(VLOOKUP($B14,[1]NUM9!$H$3:$S$170,2,FALSE),0)</f>
        <v>10</v>
      </c>
      <c r="F14" s="96">
        <f>IFERROR(VLOOKUP($B14,[1]NUM9!$H$3:$S$170,3,FALSE),0)</f>
        <v>16</v>
      </c>
      <c r="G14" s="96">
        <f>IFERROR(VLOOKUP($B14,[1]NUM9!$H$3:$S$170,4,FALSE),0)</f>
        <v>11</v>
      </c>
      <c r="H14" s="96">
        <f>IFERROR(VLOOKUP($B14,[1]NUM9!$H$3:$S$170,5,FALSE),0)</f>
        <v>52</v>
      </c>
      <c r="I14" s="96">
        <f>IFERROR(VLOOKUP($B14,[1]NUM9!$H$3:$S$170,6,FALSE),0)</f>
        <v>34</v>
      </c>
      <c r="J14" s="96">
        <f>IFERROR(VLOOKUP($B14,[1]NUM9!$H$3:$S$170,7,FALSE),0)</f>
        <v>34</v>
      </c>
      <c r="K14" s="96">
        <f>IFERROR(VLOOKUP($B14,[1]NUM9!$H$3:$S$170,8,FALSE),0)</f>
        <v>46</v>
      </c>
      <c r="L14" s="96">
        <f>IFERROR(VLOOKUP($B14,[1]NUM9!$H$3:$S$170,9,FALSE),0)</f>
        <v>40</v>
      </c>
      <c r="M14" s="96">
        <f>IFERROR(VLOOKUP($B14,[1]NUM9!$H$3:$S$170,10,FALSE),0)</f>
        <v>53</v>
      </c>
      <c r="N14" s="96">
        <f>IFERROR(VLOOKUP($B14,[1]NUM9!$H$3:$S$170,11,FALSE),0)</f>
        <v>46</v>
      </c>
      <c r="O14" s="98"/>
      <c r="P14" s="99"/>
      <c r="Q14" s="49">
        <f t="shared" si="0"/>
        <v>342</v>
      </c>
      <c r="R14" s="49">
        <f>IFERROR(VLOOKUP($B14,[2]DEN9!$H$3:$J$158,2,FALSE),0)</f>
        <v>396</v>
      </c>
      <c r="S14" s="50">
        <f>IFERROR(VLOOKUP($B14,[2]DEN9!$H$3:$J$158,2,FALSE),0)</f>
        <v>396</v>
      </c>
      <c r="T14" s="49">
        <f>IFERROR(VLOOKUP($B14,[1]DEN9!$H$3:$J$172,2,FALSE),0)</f>
        <v>363</v>
      </c>
      <c r="U14" s="116">
        <f t="shared" si="1"/>
        <v>363</v>
      </c>
      <c r="V14" s="51">
        <f t="shared" si="2"/>
        <v>363</v>
      </c>
      <c r="W14" s="52"/>
    </row>
    <row r="15" spans="1:23" ht="15" thickBot="1" x14ac:dyDescent="0.25">
      <c r="A15" s="87" t="s">
        <v>52</v>
      </c>
      <c r="B15" s="165" t="s">
        <v>42</v>
      </c>
      <c r="C15" s="56"/>
      <c r="D15" s="56"/>
      <c r="E15" s="96">
        <f>IFERROR(VLOOKUP($B15,[1]NUM9!$H$3:$S$170,2,FALSE),0)</f>
        <v>8</v>
      </c>
      <c r="F15" s="96">
        <f>IFERROR(VLOOKUP($B15,[1]NUM9!$H$3:$S$170,3,FALSE),0)</f>
        <v>7</v>
      </c>
      <c r="G15" s="96">
        <f>IFERROR(VLOOKUP($B15,[1]NUM9!$H$3:$S$170,4,FALSE),0)</f>
        <v>51</v>
      </c>
      <c r="H15" s="96">
        <f>IFERROR(VLOOKUP($B15,[1]NUM9!$H$3:$S$170,5,FALSE),0)</f>
        <v>24</v>
      </c>
      <c r="I15" s="96">
        <f>IFERROR(VLOOKUP($B15,[1]NUM9!$H$3:$S$170,6,FALSE),0)</f>
        <v>21</v>
      </c>
      <c r="J15" s="96">
        <f>IFERROR(VLOOKUP($B15,[1]NUM9!$H$3:$S$170,7,FALSE),0)</f>
        <v>19</v>
      </c>
      <c r="K15" s="96">
        <f>IFERROR(VLOOKUP($B15,[1]NUM9!$H$3:$S$170,8,FALSE),0)</f>
        <v>18</v>
      </c>
      <c r="L15" s="96">
        <f>IFERROR(VLOOKUP($B15,[1]NUM9!$H$3:$S$170,9,FALSE),0)</f>
        <v>24</v>
      </c>
      <c r="M15" s="96">
        <f>IFERROR(VLOOKUP($B15,[1]NUM9!$H$3:$S$170,10,FALSE),0)</f>
        <v>21</v>
      </c>
      <c r="N15" s="96">
        <f>IFERROR(VLOOKUP($B15,[1]NUM9!$H$3:$S$170,11,FALSE),0)</f>
        <v>50</v>
      </c>
      <c r="O15" s="98"/>
      <c r="P15" s="99"/>
      <c r="Q15" s="49">
        <f t="shared" si="0"/>
        <v>243</v>
      </c>
      <c r="R15" s="49">
        <f>IFERROR(VLOOKUP($B15,[2]DEN9!$H$3:$J$158,2,FALSE),0)</f>
        <v>328</v>
      </c>
      <c r="S15" s="50">
        <f>IFERROR(VLOOKUP($B15,[2]DEN9!$H$3:$J$158,2,FALSE),0)</f>
        <v>328</v>
      </c>
      <c r="T15" s="49">
        <f>IFERROR(VLOOKUP($B15,[1]DEN9!$H$3:$J$172,2,FALSE),0)</f>
        <v>300</v>
      </c>
      <c r="U15" s="116">
        <f t="shared" si="1"/>
        <v>300</v>
      </c>
      <c r="V15" s="51">
        <f t="shared" si="2"/>
        <v>300</v>
      </c>
      <c r="W15" s="52"/>
    </row>
    <row r="16" spans="1:23" ht="15" thickBot="1" x14ac:dyDescent="0.25">
      <c r="A16" s="87" t="s">
        <v>52</v>
      </c>
      <c r="B16" s="165" t="s">
        <v>43</v>
      </c>
      <c r="C16" s="59"/>
      <c r="D16" s="56"/>
      <c r="E16" s="96">
        <f>IFERROR(VLOOKUP($B16,[1]NUM9!$H$3:$S$170,2,FALSE),0)</f>
        <v>72</v>
      </c>
      <c r="F16" s="96">
        <f>IFERROR(VLOOKUP($B16,[1]NUM9!$H$3:$S$170,3,FALSE),0)</f>
        <v>12</v>
      </c>
      <c r="G16" s="96">
        <f>IFERROR(VLOOKUP($B16,[1]NUM9!$H$3:$S$170,4,FALSE),0)</f>
        <v>41</v>
      </c>
      <c r="H16" s="96">
        <f>IFERROR(VLOOKUP($B16,[1]NUM9!$H$3:$S$170,5,FALSE),0)</f>
        <v>43</v>
      </c>
      <c r="I16" s="96">
        <f>IFERROR(VLOOKUP($B16,[1]NUM9!$H$3:$S$170,6,FALSE),0)</f>
        <v>18</v>
      </c>
      <c r="J16" s="96">
        <f>IFERROR(VLOOKUP($B16,[1]NUM9!$H$3:$S$170,7,FALSE),0)</f>
        <v>17</v>
      </c>
      <c r="K16" s="96">
        <f>IFERROR(VLOOKUP($B16,[1]NUM9!$H$3:$S$170,8,FALSE),0)</f>
        <v>39</v>
      </c>
      <c r="L16" s="96">
        <f>IFERROR(VLOOKUP($B16,[1]NUM9!$H$3:$S$170,9,FALSE),0)</f>
        <v>29</v>
      </c>
      <c r="M16" s="96">
        <f>IFERROR(VLOOKUP($B16,[1]NUM9!$H$3:$S$170,10,FALSE),0)</f>
        <v>30</v>
      </c>
      <c r="N16" s="96">
        <f>IFERROR(VLOOKUP($B16,[1]NUM9!$H$3:$S$170,11,FALSE),0)</f>
        <v>30</v>
      </c>
      <c r="O16" s="98"/>
      <c r="P16" s="99"/>
      <c r="Q16" s="49">
        <f t="shared" si="0"/>
        <v>331</v>
      </c>
      <c r="R16" s="49">
        <f>IFERROR(VLOOKUP($B16,[2]DEN9!$H$3:$J$158,2,FALSE),0)</f>
        <v>340</v>
      </c>
      <c r="S16" s="50">
        <f>IFERROR(VLOOKUP($B16,[2]DEN9!$H$3:$J$158,2,FALSE),0)</f>
        <v>340</v>
      </c>
      <c r="T16" s="49">
        <f>IFERROR(VLOOKUP($B16,[1]DEN9!$H$3:$J$172,2,FALSE),0)</f>
        <v>354</v>
      </c>
      <c r="U16" s="116">
        <f t="shared" si="1"/>
        <v>354</v>
      </c>
      <c r="V16" s="51">
        <f t="shared" si="2"/>
        <v>354</v>
      </c>
      <c r="W16" s="52"/>
    </row>
    <row r="17" spans="1:23" ht="15" thickBot="1" x14ac:dyDescent="0.25">
      <c r="A17" s="87" t="s">
        <v>52</v>
      </c>
      <c r="B17" s="165" t="s">
        <v>44</v>
      </c>
      <c r="C17" s="56"/>
      <c r="D17" s="56"/>
      <c r="E17" s="96">
        <f>IFERROR(VLOOKUP($B17,[1]NUM9!$H$3:$S$170,2,FALSE),0)</f>
        <v>49</v>
      </c>
      <c r="F17" s="96">
        <f>IFERROR(VLOOKUP($B17,[1]NUM9!$H$3:$S$170,3,FALSE),0)</f>
        <v>40</v>
      </c>
      <c r="G17" s="96">
        <f>IFERROR(VLOOKUP($B17,[1]NUM9!$H$3:$S$170,4,FALSE),0)</f>
        <v>31</v>
      </c>
      <c r="H17" s="96">
        <f>IFERROR(VLOOKUP($B17,[1]NUM9!$H$3:$S$170,5,FALSE),0)</f>
        <v>28</v>
      </c>
      <c r="I17" s="96">
        <f>IFERROR(VLOOKUP($B17,[1]NUM9!$H$3:$S$170,6,FALSE),0)</f>
        <v>25</v>
      </c>
      <c r="J17" s="96">
        <f>IFERROR(VLOOKUP($B17,[1]NUM9!$H$3:$S$170,7,FALSE),0)</f>
        <v>22</v>
      </c>
      <c r="K17" s="96">
        <f>IFERROR(VLOOKUP($B17,[1]NUM9!$H$3:$S$170,8,FALSE),0)</f>
        <v>31</v>
      </c>
      <c r="L17" s="96">
        <f>IFERROR(VLOOKUP($B17,[1]NUM9!$H$3:$S$170,9,FALSE),0)</f>
        <v>21</v>
      </c>
      <c r="M17" s="96">
        <f>IFERROR(VLOOKUP($B17,[1]NUM9!$H$3:$S$170,10,FALSE),0)</f>
        <v>40</v>
      </c>
      <c r="N17" s="96">
        <f>IFERROR(VLOOKUP($B17,[1]NUM9!$H$3:$S$170,11,FALSE),0)</f>
        <v>57</v>
      </c>
      <c r="O17" s="98"/>
      <c r="P17" s="99"/>
      <c r="Q17" s="49">
        <f t="shared" si="0"/>
        <v>344</v>
      </c>
      <c r="R17" s="49">
        <f>IFERROR(VLOOKUP($B17,[2]DEN9!$H$3:$J$158,2,FALSE),0)</f>
        <v>433</v>
      </c>
      <c r="S17" s="50">
        <f>IFERROR(VLOOKUP($B17,[2]DEN9!$H$3:$J$158,2,FALSE),0)</f>
        <v>433</v>
      </c>
      <c r="T17" s="49">
        <f>IFERROR(VLOOKUP($B17,[1]DEN9!$H$3:$J$172,2,FALSE),0)</f>
        <v>405</v>
      </c>
      <c r="U17" s="116">
        <f t="shared" si="1"/>
        <v>405</v>
      </c>
      <c r="V17" s="51">
        <f t="shared" si="2"/>
        <v>405</v>
      </c>
      <c r="W17" s="52"/>
    </row>
    <row r="18" spans="1:23" ht="15" thickBot="1" x14ac:dyDescent="0.25">
      <c r="A18" s="87" t="s">
        <v>52</v>
      </c>
      <c r="B18" s="165" t="s">
        <v>45</v>
      </c>
      <c r="C18" s="56"/>
      <c r="D18" s="56"/>
      <c r="E18" s="96">
        <f>IFERROR(VLOOKUP($B18,[1]NUM9!$H$3:$S$170,2,FALSE),0)</f>
        <v>0</v>
      </c>
      <c r="F18" s="96">
        <f>IFERROR(VLOOKUP($B18,[1]NUM9!$H$3:$S$170,3,FALSE),0)</f>
        <v>4</v>
      </c>
      <c r="G18" s="96">
        <f>IFERROR(VLOOKUP($B18,[1]NUM9!$H$3:$S$170,4,FALSE),0)</f>
        <v>4</v>
      </c>
      <c r="H18" s="96">
        <f>IFERROR(VLOOKUP($B18,[1]NUM9!$H$3:$S$170,5,FALSE),0)</f>
        <v>5</v>
      </c>
      <c r="I18" s="96">
        <f>IFERROR(VLOOKUP($B18,[1]NUM9!$H$3:$S$170,6,FALSE),0)</f>
        <v>5</v>
      </c>
      <c r="J18" s="96">
        <f>IFERROR(VLOOKUP($B18,[1]NUM9!$H$3:$S$170,7,FALSE),0)</f>
        <v>2</v>
      </c>
      <c r="K18" s="96">
        <f>IFERROR(VLOOKUP($B18,[1]NUM9!$H$3:$S$170,8,FALSE),0)</f>
        <v>6</v>
      </c>
      <c r="L18" s="96">
        <f>IFERROR(VLOOKUP($B18,[1]NUM9!$H$3:$S$170,9,FALSE),0)</f>
        <v>3</v>
      </c>
      <c r="M18" s="96">
        <f>IFERROR(VLOOKUP($B18,[1]NUM9!$H$3:$S$170,10,FALSE),0)</f>
        <v>1</v>
      </c>
      <c r="N18" s="96">
        <f>IFERROR(VLOOKUP($B18,[1]NUM9!$H$3:$S$170,11,FALSE),0)</f>
        <v>4</v>
      </c>
      <c r="O18" s="98"/>
      <c r="P18" s="99"/>
      <c r="Q18" s="49">
        <f t="shared" si="0"/>
        <v>34</v>
      </c>
      <c r="R18" s="49">
        <f>IFERROR(VLOOKUP($B18,[2]DEN9!$H$3:$J$158,2,FALSE),0)</f>
        <v>37</v>
      </c>
      <c r="S18" s="50">
        <f>IFERROR(VLOOKUP($B18,[2]DEN9!$H$3:$J$158,2,FALSE),0)</f>
        <v>37</v>
      </c>
      <c r="T18" s="49">
        <f>IFERROR(VLOOKUP($B18,[1]DEN9!$H$3:$J$172,2,FALSE),0)</f>
        <v>37</v>
      </c>
      <c r="U18" s="116">
        <f t="shared" si="1"/>
        <v>37</v>
      </c>
      <c r="V18" s="51">
        <f t="shared" si="2"/>
        <v>37</v>
      </c>
      <c r="W18" s="52"/>
    </row>
    <row r="19" spans="1:23" ht="15" thickBot="1" x14ac:dyDescent="0.25">
      <c r="A19" s="87" t="s">
        <v>52</v>
      </c>
      <c r="B19" s="165" t="s">
        <v>46</v>
      </c>
      <c r="C19" s="56"/>
      <c r="D19" s="56"/>
      <c r="E19" s="96">
        <f>IFERROR(VLOOKUP($B19,[1]NUM9!$H$3:$S$170,2,FALSE),0)</f>
        <v>4</v>
      </c>
      <c r="F19" s="96">
        <f>IFERROR(VLOOKUP($B19,[1]NUM9!$H$3:$S$170,3,FALSE),0)</f>
        <v>1</v>
      </c>
      <c r="G19" s="96">
        <f>IFERROR(VLOOKUP($B19,[1]NUM9!$H$3:$S$170,4,FALSE),0)</f>
        <v>0</v>
      </c>
      <c r="H19" s="96">
        <f>IFERROR(VLOOKUP($B19,[1]NUM9!$H$3:$S$170,5,FALSE),0)</f>
        <v>0</v>
      </c>
      <c r="I19" s="96">
        <f>IFERROR(VLOOKUP($B19,[1]NUM9!$H$3:$S$170,6,FALSE),0)</f>
        <v>0</v>
      </c>
      <c r="J19" s="96">
        <f>IFERROR(VLOOKUP($B19,[1]NUM9!$H$3:$S$170,7,FALSE),0)</f>
        <v>1</v>
      </c>
      <c r="K19" s="96">
        <f>IFERROR(VLOOKUP($B19,[1]NUM9!$H$3:$S$170,8,FALSE),0)</f>
        <v>2</v>
      </c>
      <c r="L19" s="96">
        <f>IFERROR(VLOOKUP($B19,[1]NUM9!$H$3:$S$170,9,FALSE),0)</f>
        <v>0</v>
      </c>
      <c r="M19" s="96">
        <f>IFERROR(VLOOKUP($B19,[1]NUM9!$H$3:$S$170,10,FALSE),0)</f>
        <v>0</v>
      </c>
      <c r="N19" s="96">
        <f>IFERROR(VLOOKUP($B19,[1]NUM9!$H$3:$S$170,11,FALSE),0)</f>
        <v>0</v>
      </c>
      <c r="O19" s="98"/>
      <c r="P19" s="99"/>
      <c r="Q19" s="49">
        <f t="shared" si="0"/>
        <v>8</v>
      </c>
      <c r="R19" s="49">
        <f>IFERROR(VLOOKUP($B19,[2]DEN9!$H$3:$J$158,2,FALSE),0)</f>
        <v>9</v>
      </c>
      <c r="S19" s="50">
        <f>IFERROR(VLOOKUP($B19,[2]DEN9!$H$3:$J$158,2,FALSE),0)</f>
        <v>9</v>
      </c>
      <c r="T19" s="49">
        <f>IFERROR(VLOOKUP($B19,[1]DEN9!$H$3:$J$172,2,FALSE),0)</f>
        <v>10</v>
      </c>
      <c r="U19" s="116">
        <f t="shared" si="1"/>
        <v>10</v>
      </c>
      <c r="V19" s="51">
        <f t="shared" si="2"/>
        <v>10</v>
      </c>
      <c r="W19" s="52"/>
    </row>
    <row r="20" spans="1:23" ht="15" thickBot="1" x14ac:dyDescent="0.25">
      <c r="A20" s="87" t="s">
        <v>52</v>
      </c>
      <c r="B20" s="165" t="s">
        <v>47</v>
      </c>
      <c r="C20" s="56"/>
      <c r="D20" s="56"/>
      <c r="E20" s="96">
        <f>IFERROR(VLOOKUP($B20,[1]NUM9!$H$3:$S$170,2,FALSE),0)</f>
        <v>0</v>
      </c>
      <c r="F20" s="96">
        <f>IFERROR(VLOOKUP($B20,[1]NUM9!$H$3:$S$170,3,FALSE),0)</f>
        <v>0</v>
      </c>
      <c r="G20" s="96">
        <f>IFERROR(VLOOKUP($B20,[1]NUM9!$H$3:$S$170,4,FALSE),0)</f>
        <v>2</v>
      </c>
      <c r="H20" s="96">
        <f>IFERROR(VLOOKUP($B20,[1]NUM9!$H$3:$S$170,5,FALSE),0)</f>
        <v>1</v>
      </c>
      <c r="I20" s="96">
        <f>IFERROR(VLOOKUP($B20,[1]NUM9!$H$3:$S$170,6,FALSE),0)</f>
        <v>1</v>
      </c>
      <c r="J20" s="96">
        <f>IFERROR(VLOOKUP($B20,[1]NUM9!$H$3:$S$170,7,FALSE),0)</f>
        <v>0</v>
      </c>
      <c r="K20" s="96">
        <f>IFERROR(VLOOKUP($B20,[1]NUM9!$H$3:$S$170,8,FALSE),0)</f>
        <v>0</v>
      </c>
      <c r="L20" s="96">
        <f>IFERROR(VLOOKUP($B20,[1]NUM9!$H$3:$S$170,9,FALSE),0)</f>
        <v>0</v>
      </c>
      <c r="M20" s="96">
        <f>IFERROR(VLOOKUP($B20,[1]NUM9!$H$3:$S$170,10,FALSE),0)</f>
        <v>1</v>
      </c>
      <c r="N20" s="96">
        <f>IFERROR(VLOOKUP($B20,[1]NUM9!$H$3:$S$170,11,FALSE),0)</f>
        <v>0</v>
      </c>
      <c r="O20" s="98"/>
      <c r="P20" s="99"/>
      <c r="Q20" s="49">
        <f t="shared" si="0"/>
        <v>5</v>
      </c>
      <c r="R20" s="49">
        <f>IFERROR(VLOOKUP($B20,[2]DEN9!$H$3:$J$158,2,FALSE),0)</f>
        <v>9</v>
      </c>
      <c r="S20" s="50">
        <f>IFERROR(VLOOKUP($B20,[2]DEN9!$H$3:$J$158,2,FALSE),0)</f>
        <v>9</v>
      </c>
      <c r="T20" s="49">
        <f>IFERROR(VLOOKUP($B20,[1]DEN9!$H$3:$J$172,2,FALSE),0)</f>
        <v>5</v>
      </c>
      <c r="U20" s="116">
        <f t="shared" si="1"/>
        <v>5</v>
      </c>
      <c r="V20" s="51">
        <f t="shared" si="2"/>
        <v>5</v>
      </c>
      <c r="W20" s="52"/>
    </row>
    <row r="21" spans="1:23" ht="15" thickBot="1" x14ac:dyDescent="0.25">
      <c r="A21" s="87" t="s">
        <v>52</v>
      </c>
      <c r="B21" s="165" t="s">
        <v>48</v>
      </c>
      <c r="C21" s="60"/>
      <c r="D21" s="56"/>
      <c r="E21" s="96">
        <f>IFERROR(VLOOKUP($B21,[1]NUM9!$H$3:$S$170,2,FALSE),0)</f>
        <v>1</v>
      </c>
      <c r="F21" s="96">
        <f>IFERROR(VLOOKUP($B21,[1]NUM9!$H$3:$S$170,3,FALSE),0)</f>
        <v>1</v>
      </c>
      <c r="G21" s="96">
        <f>IFERROR(VLOOKUP($B21,[1]NUM9!$H$3:$S$170,4,FALSE),0)</f>
        <v>2</v>
      </c>
      <c r="H21" s="96">
        <f>IFERROR(VLOOKUP($B21,[1]NUM9!$H$3:$S$170,5,FALSE),0)</f>
        <v>1</v>
      </c>
      <c r="I21" s="96">
        <f>IFERROR(VLOOKUP($B21,[1]NUM9!$H$3:$S$170,6,FALSE),0)</f>
        <v>2</v>
      </c>
      <c r="J21" s="96">
        <f>IFERROR(VLOOKUP($B21,[1]NUM9!$H$3:$S$170,7,FALSE),0)</f>
        <v>0</v>
      </c>
      <c r="K21" s="96">
        <f>IFERROR(VLOOKUP($B21,[1]NUM9!$H$3:$S$170,8,FALSE),0)</f>
        <v>0</v>
      </c>
      <c r="L21" s="96">
        <f>IFERROR(VLOOKUP($B21,[1]NUM9!$H$3:$S$170,9,FALSE),0)</f>
        <v>2</v>
      </c>
      <c r="M21" s="96">
        <f>IFERROR(VLOOKUP($B21,[1]NUM9!$H$3:$S$170,10,FALSE),0)</f>
        <v>2</v>
      </c>
      <c r="N21" s="96">
        <f>IFERROR(VLOOKUP($B21,[1]NUM9!$H$3:$S$170,11,FALSE),0)</f>
        <v>0</v>
      </c>
      <c r="O21" s="98"/>
      <c r="P21" s="99"/>
      <c r="Q21" s="49">
        <f t="shared" si="0"/>
        <v>11</v>
      </c>
      <c r="R21" s="49">
        <f>IFERROR(VLOOKUP($B21,[2]DEN9!$H$3:$J$158,2,FALSE),0)</f>
        <v>15</v>
      </c>
      <c r="S21" s="50">
        <f>IFERROR(VLOOKUP($B21,[2]DEN9!$H$3:$J$158,2,FALSE),0)</f>
        <v>15</v>
      </c>
      <c r="T21" s="49">
        <f>IFERROR(VLOOKUP($B21,[1]DEN9!$H$3:$J$172,2,FALSE),0)</f>
        <v>14</v>
      </c>
      <c r="U21" s="116">
        <f t="shared" si="1"/>
        <v>14</v>
      </c>
      <c r="V21" s="51">
        <f t="shared" si="2"/>
        <v>14</v>
      </c>
      <c r="W21" s="52"/>
    </row>
    <row r="22" spans="1:23" ht="15" thickBot="1" x14ac:dyDescent="0.25">
      <c r="A22" s="87" t="s">
        <v>52</v>
      </c>
      <c r="B22" s="165" t="s">
        <v>49</v>
      </c>
      <c r="C22" s="56"/>
      <c r="D22" s="56"/>
      <c r="E22" s="96">
        <f>IFERROR(VLOOKUP($B22,[1]NUM9!$H$3:$S$170,2,FALSE),0)</f>
        <v>7</v>
      </c>
      <c r="F22" s="96">
        <f>IFERROR(VLOOKUP($B22,[1]NUM9!$H$3:$S$170,3,FALSE),0)</f>
        <v>0</v>
      </c>
      <c r="G22" s="96">
        <f>IFERROR(VLOOKUP($B22,[1]NUM9!$H$3:$S$170,4,FALSE),0)</f>
        <v>1</v>
      </c>
      <c r="H22" s="96">
        <f>IFERROR(VLOOKUP($B22,[1]NUM9!$H$3:$S$170,5,FALSE),0)</f>
        <v>3</v>
      </c>
      <c r="I22" s="96">
        <f>IFERROR(VLOOKUP($B22,[1]NUM9!$H$3:$S$170,6,FALSE),0)</f>
        <v>4</v>
      </c>
      <c r="J22" s="96">
        <f>IFERROR(VLOOKUP($B22,[1]NUM9!$H$3:$S$170,7,FALSE),0)</f>
        <v>4</v>
      </c>
      <c r="K22" s="96">
        <f>IFERROR(VLOOKUP($B22,[1]NUM9!$H$3:$S$170,8,FALSE),0)</f>
        <v>2</v>
      </c>
      <c r="L22" s="96">
        <f>IFERROR(VLOOKUP($B22,[1]NUM9!$H$3:$S$170,9,FALSE),0)</f>
        <v>1</v>
      </c>
      <c r="M22" s="96">
        <f>IFERROR(VLOOKUP($B22,[1]NUM9!$H$3:$S$170,10,FALSE),0)</f>
        <v>7</v>
      </c>
      <c r="N22" s="96">
        <f>IFERROR(VLOOKUP($B22,[1]NUM9!$H$3:$S$170,11,FALSE),0)</f>
        <v>2</v>
      </c>
      <c r="O22" s="98"/>
      <c r="P22" s="99"/>
      <c r="Q22" s="49">
        <f t="shared" si="0"/>
        <v>31</v>
      </c>
      <c r="R22" s="49">
        <f>IFERROR(VLOOKUP($B22,[2]DEN9!$H$3:$J$158,2,FALSE),0)</f>
        <v>26</v>
      </c>
      <c r="S22" s="50">
        <f>IFERROR(VLOOKUP($B22,[2]DEN9!$H$3:$J$158,2,FALSE),0)</f>
        <v>26</v>
      </c>
      <c r="T22" s="49">
        <f>IFERROR(VLOOKUP($B22,[1]DEN9!$H$3:$J$172,2,FALSE),0)</f>
        <v>24</v>
      </c>
      <c r="U22" s="116">
        <f t="shared" si="1"/>
        <v>24</v>
      </c>
      <c r="V22" s="51">
        <f t="shared" si="2"/>
        <v>24</v>
      </c>
      <c r="W22" s="52"/>
    </row>
    <row r="23" spans="1:23" ht="15" thickBot="1" x14ac:dyDescent="0.25">
      <c r="A23" s="87" t="s">
        <v>52</v>
      </c>
      <c r="B23" s="165" t="s">
        <v>50</v>
      </c>
      <c r="C23" s="56"/>
      <c r="D23" s="56"/>
      <c r="E23" s="96">
        <f>IFERROR(VLOOKUP($B23,[1]NUM9!$H$3:$S$170,2,FALSE),0)</f>
        <v>2</v>
      </c>
      <c r="F23" s="96">
        <f>IFERROR(VLOOKUP($B23,[1]NUM9!$H$3:$S$170,3,FALSE),0)</f>
        <v>1</v>
      </c>
      <c r="G23" s="96">
        <f>IFERROR(VLOOKUP($B23,[1]NUM9!$H$3:$S$170,4,FALSE),0)</f>
        <v>2</v>
      </c>
      <c r="H23" s="96">
        <f>IFERROR(VLOOKUP($B23,[1]NUM9!$H$3:$S$170,5,FALSE),0)</f>
        <v>1</v>
      </c>
      <c r="I23" s="96">
        <f>IFERROR(VLOOKUP($B23,[1]NUM9!$H$3:$S$170,6,FALSE),0)</f>
        <v>0</v>
      </c>
      <c r="J23" s="96">
        <f>IFERROR(VLOOKUP($B23,[1]NUM9!$H$3:$S$170,7,FALSE),0)</f>
        <v>5</v>
      </c>
      <c r="K23" s="96">
        <f>IFERROR(VLOOKUP($B23,[1]NUM9!$H$3:$S$170,8,FALSE),0)</f>
        <v>0</v>
      </c>
      <c r="L23" s="96">
        <f>IFERROR(VLOOKUP($B23,[1]NUM9!$H$3:$S$170,9,FALSE),0)</f>
        <v>3</v>
      </c>
      <c r="M23" s="96">
        <f>IFERROR(VLOOKUP($B23,[1]NUM9!$H$3:$S$170,10,FALSE),0)</f>
        <v>0</v>
      </c>
      <c r="N23" s="96">
        <f>IFERROR(VLOOKUP($B23,[1]NUM9!$H$3:$S$170,11,FALSE),0)</f>
        <v>2</v>
      </c>
      <c r="O23" s="98"/>
      <c r="P23" s="99"/>
      <c r="Q23" s="49">
        <f t="shared" si="0"/>
        <v>16</v>
      </c>
      <c r="R23" s="49">
        <f>IFERROR(VLOOKUP($B23,[2]DEN9!$H$3:$J$158,2,FALSE),0)</f>
        <v>21</v>
      </c>
      <c r="S23" s="50">
        <f>IFERROR(VLOOKUP($B23,[2]DEN9!$H$3:$J$158,2,FALSE),0)</f>
        <v>21</v>
      </c>
      <c r="T23" s="49">
        <f>IFERROR(VLOOKUP($B23,[1]DEN9!$H$3:$J$172,2,FALSE),0)</f>
        <v>18</v>
      </c>
      <c r="U23" s="116">
        <f t="shared" si="1"/>
        <v>18</v>
      </c>
      <c r="V23" s="51">
        <f t="shared" si="2"/>
        <v>18</v>
      </c>
      <c r="W23" s="52"/>
    </row>
    <row r="24" spans="1:23" ht="15" thickBot="1" x14ac:dyDescent="0.25">
      <c r="A24" s="87" t="s">
        <v>52</v>
      </c>
      <c r="B24" s="165" t="s">
        <v>51</v>
      </c>
      <c r="C24" s="56"/>
      <c r="D24" s="56"/>
      <c r="E24" s="96">
        <f>IFERROR(VLOOKUP($B24,[1]NUM9!$H$3:$S$170,2,FALSE),0)</f>
        <v>1</v>
      </c>
      <c r="F24" s="96">
        <f>IFERROR(VLOOKUP($B24,[1]NUM9!$H$3:$S$170,3,FALSE),0)</f>
        <v>3</v>
      </c>
      <c r="G24" s="96">
        <f>IFERROR(VLOOKUP($B24,[1]NUM9!$H$3:$S$170,4,FALSE),0)</f>
        <v>3</v>
      </c>
      <c r="H24" s="96">
        <f>IFERROR(VLOOKUP($B24,[1]NUM9!$H$3:$S$170,5,FALSE),0)</f>
        <v>6</v>
      </c>
      <c r="I24" s="96">
        <f>IFERROR(VLOOKUP($B24,[1]NUM9!$H$3:$S$170,6,FALSE),0)</f>
        <v>8</v>
      </c>
      <c r="J24" s="96">
        <f>IFERROR(VLOOKUP($B24,[1]NUM9!$H$3:$S$170,7,FALSE),0)</f>
        <v>3</v>
      </c>
      <c r="K24" s="96">
        <f>IFERROR(VLOOKUP($B24,[1]NUM9!$H$3:$S$170,8,FALSE),0)</f>
        <v>4</v>
      </c>
      <c r="L24" s="96">
        <f>IFERROR(VLOOKUP($B24,[1]NUM9!$H$3:$S$170,9,FALSE),0)</f>
        <v>9</v>
      </c>
      <c r="M24" s="96">
        <f>IFERROR(VLOOKUP($B24,[1]NUM9!$H$3:$S$170,10,FALSE),0)</f>
        <v>1</v>
      </c>
      <c r="N24" s="96">
        <f>IFERROR(VLOOKUP($B24,[1]NUM9!$H$3:$S$170,11,FALSE),0)</f>
        <v>7</v>
      </c>
      <c r="O24" s="98"/>
      <c r="P24" s="99"/>
      <c r="Q24" s="49">
        <f t="shared" si="0"/>
        <v>45</v>
      </c>
      <c r="R24" s="49">
        <f>IFERROR(VLOOKUP($B24,[2]DEN9!$H$3:$J$158,2,FALSE),0)</f>
        <v>59</v>
      </c>
      <c r="S24" s="50">
        <f>IFERROR(VLOOKUP($B24,[2]DEN9!$H$3:$J$158,2,FALSE),0)</f>
        <v>59</v>
      </c>
      <c r="T24" s="49">
        <f>IFERROR(VLOOKUP($B24,[1]DEN9!$H$3:$J$172,2,FALSE),0)</f>
        <v>55</v>
      </c>
      <c r="U24" s="116">
        <f t="shared" si="1"/>
        <v>55</v>
      </c>
      <c r="V24" s="51">
        <f t="shared" si="2"/>
        <v>55</v>
      </c>
      <c r="W24" s="52"/>
    </row>
    <row r="25" spans="1:23" s="58" customFormat="1" ht="15" thickBot="1" x14ac:dyDescent="0.25">
      <c r="A25" s="333" t="s">
        <v>174</v>
      </c>
      <c r="B25" s="334"/>
      <c r="C25" s="250">
        <f>+D25/Metas!O89</f>
        <v>1.1331130144355959</v>
      </c>
      <c r="D25" s="15">
        <f>+Q25/T25</f>
        <v>0.86112423240434577</v>
      </c>
      <c r="E25" s="70">
        <f>SUM(E12:E24)</f>
        <v>193</v>
      </c>
      <c r="F25" s="70">
        <f t="shared" ref="F25:P25" si="3">SUM(F12:F24)</f>
        <v>124</v>
      </c>
      <c r="G25" s="70">
        <f t="shared" si="3"/>
        <v>202</v>
      </c>
      <c r="H25" s="70">
        <f t="shared" si="3"/>
        <v>201</v>
      </c>
      <c r="I25" s="70">
        <f t="shared" ref="I25" si="4">SUM(I12:I24)</f>
        <v>153</v>
      </c>
      <c r="J25" s="70">
        <f>SUM(J12:J24)</f>
        <v>145</v>
      </c>
      <c r="K25" s="70">
        <f>SUM(K12:K24)</f>
        <v>185</v>
      </c>
      <c r="L25" s="70">
        <f>SUM(L12:L24)</f>
        <v>173</v>
      </c>
      <c r="M25" s="70">
        <f>SUM(M12:M24)</f>
        <v>192</v>
      </c>
      <c r="N25" s="70">
        <f>SUM(N12:N24)</f>
        <v>255</v>
      </c>
      <c r="O25" s="70">
        <f t="shared" si="3"/>
        <v>0</v>
      </c>
      <c r="P25" s="70">
        <f t="shared" si="3"/>
        <v>0</v>
      </c>
      <c r="Q25" s="73">
        <f>SUM(Q12:Q24)</f>
        <v>1823</v>
      </c>
      <c r="R25" s="48">
        <f t="shared" ref="R25:W25" si="5">SUM(R12:R24)</f>
        <v>2176</v>
      </c>
      <c r="S25" s="48">
        <f t="shared" si="5"/>
        <v>2176</v>
      </c>
      <c r="T25" s="48">
        <f>SUM(T12:T24)</f>
        <v>2117</v>
      </c>
      <c r="U25" s="48">
        <f t="shared" si="5"/>
        <v>2117</v>
      </c>
      <c r="V25" s="48">
        <f t="shared" si="5"/>
        <v>2117</v>
      </c>
      <c r="W25" s="48">
        <f t="shared" si="5"/>
        <v>0</v>
      </c>
    </row>
    <row r="26" spans="1:23" ht="15" thickBot="1" x14ac:dyDescent="0.25">
      <c r="A26" s="87" t="s">
        <v>53</v>
      </c>
      <c r="B26" s="165" t="s">
        <v>54</v>
      </c>
      <c r="C26" s="56"/>
      <c r="D26" s="56"/>
      <c r="E26" s="96">
        <f>IFERROR(VLOOKUP($B26,[1]NUM9!$H$3:$S$170,2,FALSE),0)</f>
        <v>25</v>
      </c>
      <c r="F26" s="96">
        <f>IFERROR(VLOOKUP($B26,[1]NUM9!$H$3:$S$170,3,FALSE),0)</f>
        <v>29</v>
      </c>
      <c r="G26" s="96">
        <f>IFERROR(VLOOKUP($B26,[1]NUM9!$H$3:$S$170,4,FALSE),0)</f>
        <v>32</v>
      </c>
      <c r="H26" s="96">
        <f>IFERROR(VLOOKUP($B26,[1]NUM9!$H$3:$S$170,5,FALSE),0)</f>
        <v>15</v>
      </c>
      <c r="I26" s="96">
        <f>IFERROR(VLOOKUP($B26,[1]NUM9!$H$3:$S$170,6,FALSE),0)</f>
        <v>18</v>
      </c>
      <c r="J26" s="96">
        <f>IFERROR(VLOOKUP($B26,[1]NUM9!$H$3:$S$170,7,FALSE),0)</f>
        <v>23</v>
      </c>
      <c r="K26" s="96">
        <f>IFERROR(VLOOKUP($B26,[1]NUM9!$H$3:$S$170,8,FALSE),0)</f>
        <v>28</v>
      </c>
      <c r="L26" s="96">
        <f>IFERROR(VLOOKUP($B26,[1]NUM9!$H$3:$S$170,9,FALSE),0)</f>
        <v>21</v>
      </c>
      <c r="M26" s="96">
        <f>IFERROR(VLOOKUP($B26,[1]NUM9!$H$3:$S$170,10,FALSE),0)</f>
        <v>17</v>
      </c>
      <c r="N26" s="96">
        <f>IFERROR(VLOOKUP($B26,[1]NUM9!$H$3:$S$170,11,FALSE),0)</f>
        <v>58</v>
      </c>
      <c r="O26" s="92"/>
      <c r="P26" s="69"/>
      <c r="Q26" s="49">
        <f t="shared" ref="Q26:Q36" si="6">SUM(E26:P26)</f>
        <v>266</v>
      </c>
      <c r="R26" s="49">
        <f>IFERROR(VLOOKUP($B26,[2]DEN9!$H$3:$J$158,2,FALSE),0)</f>
        <v>370</v>
      </c>
      <c r="S26" s="50">
        <f>IFERROR(VLOOKUP($B26,[2]DEN9!$H$3:$J$158,2,FALSE),0)</f>
        <v>370</v>
      </c>
      <c r="T26" s="49">
        <f>IFERROR(VLOOKUP($B26,[1]DEN9!$H$3:$J$172,2,FALSE),0)</f>
        <v>339</v>
      </c>
      <c r="U26" s="116">
        <f t="shared" ref="U26:U36" si="7">+T26</f>
        <v>339</v>
      </c>
      <c r="V26" s="51">
        <f t="shared" ref="V26:V36" si="8">+T26</f>
        <v>339</v>
      </c>
      <c r="W26" s="52"/>
    </row>
    <row r="27" spans="1:23" ht="15" thickBot="1" x14ac:dyDescent="0.25">
      <c r="A27" s="87" t="s">
        <v>53</v>
      </c>
      <c r="B27" s="165" t="s">
        <v>55</v>
      </c>
      <c r="C27" s="56"/>
      <c r="D27" s="56"/>
      <c r="E27" s="96">
        <f>IFERROR(VLOOKUP($B27,[1]NUM9!$H$3:$S$170,2,FALSE),0)</f>
        <v>21</v>
      </c>
      <c r="F27" s="96">
        <f>IFERROR(VLOOKUP($B27,[1]NUM9!$H$3:$S$170,3,FALSE),0)</f>
        <v>30</v>
      </c>
      <c r="G27" s="96">
        <f>IFERROR(VLOOKUP($B27,[1]NUM9!$H$3:$S$170,4,FALSE),0)</f>
        <v>36</v>
      </c>
      <c r="H27" s="96">
        <f>IFERROR(VLOOKUP($B27,[1]NUM9!$H$3:$S$170,5,FALSE),0)</f>
        <v>36</v>
      </c>
      <c r="I27" s="96">
        <f>IFERROR(VLOOKUP($B27,[1]NUM9!$H$3:$S$170,6,FALSE),0)</f>
        <v>35</v>
      </c>
      <c r="J27" s="96">
        <f>IFERROR(VLOOKUP($B27,[1]NUM9!$H$3:$S$170,7,FALSE),0)</f>
        <v>26</v>
      </c>
      <c r="K27" s="96">
        <f>IFERROR(VLOOKUP($B27,[1]NUM9!$H$3:$S$170,8,FALSE),0)</f>
        <v>27</v>
      </c>
      <c r="L27" s="96">
        <f>IFERROR(VLOOKUP($B27,[1]NUM9!$H$3:$S$170,9,FALSE),0)</f>
        <v>30</v>
      </c>
      <c r="M27" s="96">
        <f>IFERROR(VLOOKUP($B27,[1]NUM9!$H$3:$S$170,10,FALSE),0)</f>
        <v>27</v>
      </c>
      <c r="N27" s="96">
        <f>IFERROR(VLOOKUP($B27,[1]NUM9!$H$3:$S$170,11,FALSE),0)</f>
        <v>50</v>
      </c>
      <c r="O27" s="92"/>
      <c r="P27" s="69"/>
      <c r="Q27" s="49">
        <f t="shared" si="6"/>
        <v>318</v>
      </c>
      <c r="R27" s="49">
        <f>IFERROR(VLOOKUP($B27,[2]DEN9!$H$3:$J$158,2,FALSE),0)</f>
        <v>397</v>
      </c>
      <c r="S27" s="50">
        <f>IFERROR(VLOOKUP($B27,[2]DEN9!$H$3:$J$158,2,FALSE),0)</f>
        <v>397</v>
      </c>
      <c r="T27" s="49">
        <f>IFERROR(VLOOKUP($B27,[1]DEN9!$H$3:$J$172,2,FALSE),0)</f>
        <v>469</v>
      </c>
      <c r="U27" s="116">
        <f t="shared" si="7"/>
        <v>469</v>
      </c>
      <c r="V27" s="51">
        <f t="shared" si="8"/>
        <v>469</v>
      </c>
      <c r="W27" s="52"/>
    </row>
    <row r="28" spans="1:23" ht="15" thickBot="1" x14ac:dyDescent="0.25">
      <c r="A28" s="87" t="s">
        <v>53</v>
      </c>
      <c r="B28" s="165" t="s">
        <v>56</v>
      </c>
      <c r="C28" s="56"/>
      <c r="D28" s="56"/>
      <c r="E28" s="96">
        <f>IFERROR(VLOOKUP($B28,[1]NUM9!$H$3:$S$170,2,FALSE),0)</f>
        <v>53</v>
      </c>
      <c r="F28" s="96">
        <f>IFERROR(VLOOKUP($B28,[1]NUM9!$H$3:$S$170,3,FALSE),0)</f>
        <v>62</v>
      </c>
      <c r="G28" s="96">
        <f>IFERROR(VLOOKUP($B28,[1]NUM9!$H$3:$S$170,4,FALSE),0)</f>
        <v>58</v>
      </c>
      <c r="H28" s="96">
        <f>IFERROR(VLOOKUP($B28,[1]NUM9!$H$3:$S$170,5,FALSE),0)</f>
        <v>31</v>
      </c>
      <c r="I28" s="96">
        <f>IFERROR(VLOOKUP($B28,[1]NUM9!$H$3:$S$170,6,FALSE),0)</f>
        <v>63</v>
      </c>
      <c r="J28" s="96">
        <f>IFERROR(VLOOKUP($B28,[1]NUM9!$H$3:$S$170,7,FALSE),0)</f>
        <v>60</v>
      </c>
      <c r="K28" s="96">
        <f>IFERROR(VLOOKUP($B28,[1]NUM9!$H$3:$S$170,8,FALSE),0)</f>
        <v>58</v>
      </c>
      <c r="L28" s="96">
        <f>IFERROR(VLOOKUP($B28,[1]NUM9!$H$3:$S$170,9,FALSE),0)</f>
        <v>53</v>
      </c>
      <c r="M28" s="96">
        <f>IFERROR(VLOOKUP($B28,[1]NUM9!$H$3:$S$170,10,FALSE),0)</f>
        <v>42</v>
      </c>
      <c r="N28" s="96">
        <f>IFERROR(VLOOKUP($B28,[1]NUM9!$H$3:$S$170,11,FALSE),0)</f>
        <v>54</v>
      </c>
      <c r="O28" s="92"/>
      <c r="P28" s="69"/>
      <c r="Q28" s="49">
        <f t="shared" si="6"/>
        <v>534</v>
      </c>
      <c r="R28" s="49">
        <f>IFERROR(VLOOKUP($B28,[2]DEN9!$H$3:$J$158,2,FALSE),0)</f>
        <v>661</v>
      </c>
      <c r="S28" s="50">
        <f>IFERROR(VLOOKUP($B28,[2]DEN9!$H$3:$J$158,2,FALSE),0)</f>
        <v>661</v>
      </c>
      <c r="T28" s="49">
        <f>IFERROR(VLOOKUP($B28,[1]DEN9!$H$3:$J$172,2,FALSE),0)</f>
        <v>560</v>
      </c>
      <c r="U28" s="116">
        <f t="shared" si="7"/>
        <v>560</v>
      </c>
      <c r="V28" s="51">
        <f t="shared" si="8"/>
        <v>560</v>
      </c>
      <c r="W28" s="52"/>
    </row>
    <row r="29" spans="1:23" ht="15" thickBot="1" x14ac:dyDescent="0.25">
      <c r="A29" s="87" t="s">
        <v>53</v>
      </c>
      <c r="B29" s="165" t="s">
        <v>57</v>
      </c>
      <c r="C29" s="56"/>
      <c r="D29" s="56"/>
      <c r="E29" s="96">
        <f>IFERROR(VLOOKUP($B29,[1]NUM9!$H$3:$S$170,2,FALSE),0)</f>
        <v>12</v>
      </c>
      <c r="F29" s="96">
        <f>IFERROR(VLOOKUP($B29,[1]NUM9!$H$3:$S$170,3,FALSE),0)</f>
        <v>6</v>
      </c>
      <c r="G29" s="96">
        <f>IFERROR(VLOOKUP($B29,[1]NUM9!$H$3:$S$170,4,FALSE),0)</f>
        <v>13</v>
      </c>
      <c r="H29" s="96">
        <f>IFERROR(VLOOKUP($B29,[1]NUM9!$H$3:$S$170,5,FALSE),0)</f>
        <v>8</v>
      </c>
      <c r="I29" s="96">
        <f>IFERROR(VLOOKUP($B29,[1]NUM9!$H$3:$S$170,6,FALSE),0)</f>
        <v>7</v>
      </c>
      <c r="J29" s="96">
        <f>IFERROR(VLOOKUP($B29,[1]NUM9!$H$3:$S$170,7,FALSE),0)</f>
        <v>4</v>
      </c>
      <c r="K29" s="96">
        <f>IFERROR(VLOOKUP($B29,[1]NUM9!$H$3:$S$170,8,FALSE),0)</f>
        <v>8</v>
      </c>
      <c r="L29" s="96">
        <f>IFERROR(VLOOKUP($B29,[1]NUM9!$H$3:$S$170,9,FALSE),0)</f>
        <v>3</v>
      </c>
      <c r="M29" s="96">
        <f>IFERROR(VLOOKUP($B29,[1]NUM9!$H$3:$S$170,10,FALSE),0)</f>
        <v>7</v>
      </c>
      <c r="N29" s="96">
        <f>IFERROR(VLOOKUP($B29,[1]NUM9!$H$3:$S$170,11,FALSE),0)</f>
        <v>4</v>
      </c>
      <c r="O29" s="92"/>
      <c r="P29" s="69"/>
      <c r="Q29" s="49">
        <f t="shared" si="6"/>
        <v>72</v>
      </c>
      <c r="R29" s="49">
        <f>IFERROR(VLOOKUP($B29,[2]DEN9!$H$3:$J$158,2,FALSE),0)</f>
        <v>96</v>
      </c>
      <c r="S29" s="50">
        <f>IFERROR(VLOOKUP($B29,[2]DEN9!$H$3:$J$158,2,FALSE),0)</f>
        <v>96</v>
      </c>
      <c r="T29" s="49">
        <f>IFERROR(VLOOKUP($B29,[1]DEN9!$H$3:$J$172,2,FALSE),0)</f>
        <v>102</v>
      </c>
      <c r="U29" s="116">
        <f t="shared" si="7"/>
        <v>102</v>
      </c>
      <c r="V29" s="51">
        <f t="shared" si="8"/>
        <v>102</v>
      </c>
      <c r="W29" s="52"/>
    </row>
    <row r="30" spans="1:23" ht="15" thickBot="1" x14ac:dyDescent="0.25">
      <c r="A30" s="87" t="s">
        <v>53</v>
      </c>
      <c r="B30" s="165" t="s">
        <v>58</v>
      </c>
      <c r="C30" s="56"/>
      <c r="D30" s="56"/>
      <c r="E30" s="96">
        <f>IFERROR(VLOOKUP($B30,[1]NUM9!$H$3:$S$170,2,FALSE),0)</f>
        <v>40</v>
      </c>
      <c r="F30" s="96">
        <f>IFERROR(VLOOKUP($B30,[1]NUM9!$H$3:$S$170,3,FALSE),0)</f>
        <v>48</v>
      </c>
      <c r="G30" s="96">
        <f>IFERROR(VLOOKUP($B30,[1]NUM9!$H$3:$S$170,4,FALSE),0)</f>
        <v>46</v>
      </c>
      <c r="H30" s="96">
        <f>IFERROR(VLOOKUP($B30,[1]NUM9!$H$3:$S$170,5,FALSE),0)</f>
        <v>29</v>
      </c>
      <c r="I30" s="96">
        <f>IFERROR(VLOOKUP($B30,[1]NUM9!$H$3:$S$170,6,FALSE),0)</f>
        <v>48</v>
      </c>
      <c r="J30" s="96">
        <f>IFERROR(VLOOKUP($B30,[1]NUM9!$H$3:$S$170,7,FALSE),0)</f>
        <v>55</v>
      </c>
      <c r="K30" s="96">
        <f>IFERROR(VLOOKUP($B30,[1]NUM9!$H$3:$S$170,8,FALSE),0)</f>
        <v>61</v>
      </c>
      <c r="L30" s="96">
        <f>IFERROR(VLOOKUP($B30,[1]NUM9!$H$3:$S$170,9,FALSE),0)</f>
        <v>48</v>
      </c>
      <c r="M30" s="96">
        <f>IFERROR(VLOOKUP($B30,[1]NUM9!$H$3:$S$170,10,FALSE),0)</f>
        <v>45</v>
      </c>
      <c r="N30" s="96">
        <f>IFERROR(VLOOKUP($B30,[1]NUM9!$H$3:$S$170,11,FALSE),0)</f>
        <v>54</v>
      </c>
      <c r="O30" s="92"/>
      <c r="P30" s="69"/>
      <c r="Q30" s="49">
        <f t="shared" si="6"/>
        <v>474</v>
      </c>
      <c r="R30" s="49">
        <f>IFERROR(VLOOKUP($B30,[2]DEN9!$H$3:$J$158,2,FALSE),0)</f>
        <v>544</v>
      </c>
      <c r="S30" s="50">
        <f>IFERROR(VLOOKUP($B30,[2]DEN9!$H$3:$J$158,2,FALSE),0)</f>
        <v>544</v>
      </c>
      <c r="T30" s="49">
        <f>IFERROR(VLOOKUP($B30,[1]DEN9!$H$3:$J$172,2,FALSE),0)</f>
        <v>602</v>
      </c>
      <c r="U30" s="116">
        <f t="shared" si="7"/>
        <v>602</v>
      </c>
      <c r="V30" s="51">
        <f t="shared" si="8"/>
        <v>602</v>
      </c>
      <c r="W30" s="52"/>
    </row>
    <row r="31" spans="1:23" ht="15" thickBot="1" x14ac:dyDescent="0.25">
      <c r="A31" s="87" t="s">
        <v>53</v>
      </c>
      <c r="B31" s="165" t="s">
        <v>59</v>
      </c>
      <c r="C31" s="56"/>
      <c r="D31" s="56"/>
      <c r="E31" s="96">
        <f>IFERROR(VLOOKUP($B31,[1]NUM9!$H$3:$S$170,2,FALSE),0)</f>
        <v>0</v>
      </c>
      <c r="F31" s="96">
        <f>IFERROR(VLOOKUP($B31,[1]NUM9!$H$3:$S$170,3,FALSE),0)</f>
        <v>0</v>
      </c>
      <c r="G31" s="96">
        <f>IFERROR(VLOOKUP($B31,[1]NUM9!$H$3:$S$170,4,FALSE),0)</f>
        <v>0</v>
      </c>
      <c r="H31" s="96">
        <f>IFERROR(VLOOKUP($B31,[1]NUM9!$H$3:$S$170,5,FALSE),0)</f>
        <v>0</v>
      </c>
      <c r="I31" s="96">
        <f>IFERROR(VLOOKUP($B31,[1]NUM9!$H$3:$S$170,6,FALSE),0)</f>
        <v>0</v>
      </c>
      <c r="J31" s="96">
        <f>IFERROR(VLOOKUP($B31,[1]NUM9!$H$3:$S$170,7,FALSE),0)</f>
        <v>0</v>
      </c>
      <c r="K31" s="96">
        <f>IFERROR(VLOOKUP($B31,[1]NUM9!$H$3:$S$170,8,FALSE),0)</f>
        <v>0</v>
      </c>
      <c r="L31" s="96">
        <f>IFERROR(VLOOKUP($B31,[1]NUM9!$H$3:$S$170,9,FALSE),0)</f>
        <v>0</v>
      </c>
      <c r="M31" s="96">
        <f>IFERROR(VLOOKUP($B31,[1]NUM9!$H$3:$S$170,10,FALSE),0)</f>
        <v>0</v>
      </c>
      <c r="N31" s="96">
        <f>IFERROR(VLOOKUP($B31,[1]NUM9!$H$3:$S$170,11,FALSE),0)</f>
        <v>0</v>
      </c>
      <c r="O31" s="92"/>
      <c r="P31" s="69"/>
      <c r="Q31" s="49">
        <f t="shared" si="6"/>
        <v>0</v>
      </c>
      <c r="R31" s="49">
        <f>IFERROR(VLOOKUP($B31,[2]DEN9!$H$3:$J$158,2,FALSE),0)</f>
        <v>21</v>
      </c>
      <c r="S31" s="50">
        <f>IFERROR(VLOOKUP($B31,[2]DEN9!$H$3:$J$158,2,FALSE),0)</f>
        <v>21</v>
      </c>
      <c r="T31" s="49">
        <f>IFERROR(VLOOKUP($B31,[1]DEN9!$H$3:$J$172,2,FALSE),0)</f>
        <v>0</v>
      </c>
      <c r="U31" s="116">
        <f t="shared" si="7"/>
        <v>0</v>
      </c>
      <c r="V31" s="51">
        <f t="shared" si="8"/>
        <v>0</v>
      </c>
      <c r="W31" s="52"/>
    </row>
    <row r="32" spans="1:23" ht="15" thickBot="1" x14ac:dyDescent="0.25">
      <c r="A32" s="87" t="s">
        <v>53</v>
      </c>
      <c r="B32" s="165" t="s">
        <v>60</v>
      </c>
      <c r="C32" s="56"/>
      <c r="D32" s="56"/>
      <c r="E32" s="96">
        <f>IFERROR(VLOOKUP($B32,[1]NUM9!$H$3:$S$170,2,FALSE),0)</f>
        <v>3</v>
      </c>
      <c r="F32" s="96">
        <f>IFERROR(VLOOKUP($B32,[1]NUM9!$H$3:$S$170,3,FALSE),0)</f>
        <v>1</v>
      </c>
      <c r="G32" s="96">
        <f>IFERROR(VLOOKUP($B32,[1]NUM9!$H$3:$S$170,4,FALSE),0)</f>
        <v>1</v>
      </c>
      <c r="H32" s="96">
        <f>IFERROR(VLOOKUP($B32,[1]NUM9!$H$3:$S$170,5,FALSE),0)</f>
        <v>0</v>
      </c>
      <c r="I32" s="96">
        <f>IFERROR(VLOOKUP($B32,[1]NUM9!$H$3:$S$170,6,FALSE),0)</f>
        <v>1</v>
      </c>
      <c r="J32" s="96">
        <f>IFERROR(VLOOKUP($B32,[1]NUM9!$H$3:$S$170,7,FALSE),0)</f>
        <v>4</v>
      </c>
      <c r="K32" s="96">
        <f>IFERROR(VLOOKUP($B32,[1]NUM9!$H$3:$S$170,8,FALSE),0)</f>
        <v>1</v>
      </c>
      <c r="L32" s="96">
        <f>IFERROR(VLOOKUP($B32,[1]NUM9!$H$3:$S$170,9,FALSE),0)</f>
        <v>3</v>
      </c>
      <c r="M32" s="96">
        <f>IFERROR(VLOOKUP($B32,[1]NUM9!$H$3:$S$170,10,FALSE),0)</f>
        <v>3</v>
      </c>
      <c r="N32" s="96">
        <f>IFERROR(VLOOKUP($B32,[1]NUM9!$H$3:$S$170,11,FALSE),0)</f>
        <v>4</v>
      </c>
      <c r="O32" s="92"/>
      <c r="P32" s="69"/>
      <c r="Q32" s="49">
        <f t="shared" si="6"/>
        <v>21</v>
      </c>
      <c r="R32" s="49">
        <f>IFERROR(VLOOKUP($B32,[2]DEN9!$H$3:$J$158,2,FALSE),0)</f>
        <v>21</v>
      </c>
      <c r="S32" s="50">
        <f>IFERROR(VLOOKUP($B32,[2]DEN9!$H$3:$J$158,2,FALSE),0)</f>
        <v>21</v>
      </c>
      <c r="T32" s="49">
        <f>IFERROR(VLOOKUP($B32,[1]DEN9!$H$3:$J$172,2,FALSE),0)</f>
        <v>30</v>
      </c>
      <c r="U32" s="116">
        <f t="shared" si="7"/>
        <v>30</v>
      </c>
      <c r="V32" s="51">
        <f t="shared" si="8"/>
        <v>30</v>
      </c>
      <c r="W32" s="52"/>
    </row>
    <row r="33" spans="1:23" ht="15" thickBot="1" x14ac:dyDescent="0.25">
      <c r="A33" s="87" t="s">
        <v>53</v>
      </c>
      <c r="B33" s="165" t="s">
        <v>61</v>
      </c>
      <c r="C33" s="56"/>
      <c r="D33" s="56"/>
      <c r="E33" s="96">
        <f>IFERROR(VLOOKUP($B33,[1]NUM9!$H$3:$S$170,2,FALSE),0)</f>
        <v>6</v>
      </c>
      <c r="F33" s="96">
        <f>IFERROR(VLOOKUP($B33,[1]NUM9!$H$3:$S$170,3,FALSE),0)</f>
        <v>6</v>
      </c>
      <c r="G33" s="96">
        <f>IFERROR(VLOOKUP($B33,[1]NUM9!$H$3:$S$170,4,FALSE),0)</f>
        <v>9</v>
      </c>
      <c r="H33" s="96">
        <f>IFERROR(VLOOKUP($B33,[1]NUM9!$H$3:$S$170,5,FALSE),0)</f>
        <v>2</v>
      </c>
      <c r="I33" s="96">
        <f>IFERROR(VLOOKUP($B33,[1]NUM9!$H$3:$S$170,6,FALSE),0)</f>
        <v>4</v>
      </c>
      <c r="J33" s="96">
        <f>IFERROR(VLOOKUP($B33,[1]NUM9!$H$3:$S$170,7,FALSE),0)</f>
        <v>15</v>
      </c>
      <c r="K33" s="96">
        <f>IFERROR(VLOOKUP($B33,[1]NUM9!$H$3:$S$170,8,FALSE),0)</f>
        <v>10</v>
      </c>
      <c r="L33" s="96">
        <f>IFERROR(VLOOKUP($B33,[1]NUM9!$H$3:$S$170,9,FALSE),0)</f>
        <v>9</v>
      </c>
      <c r="M33" s="96">
        <f>IFERROR(VLOOKUP($B33,[1]NUM9!$H$3:$S$170,10,FALSE),0)</f>
        <v>6</v>
      </c>
      <c r="N33" s="96">
        <f>IFERROR(VLOOKUP($B33,[1]NUM9!$H$3:$S$170,11,FALSE),0)</f>
        <v>6</v>
      </c>
      <c r="O33" s="92"/>
      <c r="P33" s="69"/>
      <c r="Q33" s="49">
        <f t="shared" si="6"/>
        <v>73</v>
      </c>
      <c r="R33" s="49">
        <f>IFERROR(VLOOKUP($B33,[2]DEN9!$H$3:$J$158,2,FALSE),0)</f>
        <v>82</v>
      </c>
      <c r="S33" s="50">
        <f>IFERROR(VLOOKUP($B33,[2]DEN9!$H$3:$J$158,2,FALSE),0)</f>
        <v>82</v>
      </c>
      <c r="T33" s="49">
        <f>IFERROR(VLOOKUP($B33,[1]DEN9!$H$3:$J$172,2,FALSE),0)</f>
        <v>119</v>
      </c>
      <c r="U33" s="116">
        <f t="shared" si="7"/>
        <v>119</v>
      </c>
      <c r="V33" s="51">
        <f t="shared" si="8"/>
        <v>119</v>
      </c>
      <c r="W33" s="52"/>
    </row>
    <row r="34" spans="1:23" ht="15" thickBot="1" x14ac:dyDescent="0.25">
      <c r="A34" s="87" t="s">
        <v>53</v>
      </c>
      <c r="B34" s="165" t="s">
        <v>62</v>
      </c>
      <c r="C34" s="56"/>
      <c r="D34" s="56"/>
      <c r="E34" s="96">
        <f>IFERROR(VLOOKUP($B34,[1]NUM9!$H$3:$S$170,2,FALSE),0)</f>
        <v>3</v>
      </c>
      <c r="F34" s="96">
        <f>IFERROR(VLOOKUP($B34,[1]NUM9!$H$3:$S$170,3,FALSE),0)</f>
        <v>3</v>
      </c>
      <c r="G34" s="96">
        <f>IFERROR(VLOOKUP($B34,[1]NUM9!$H$3:$S$170,4,FALSE),0)</f>
        <v>0</v>
      </c>
      <c r="H34" s="96">
        <f>IFERROR(VLOOKUP($B34,[1]NUM9!$H$3:$S$170,5,FALSE),0)</f>
        <v>0</v>
      </c>
      <c r="I34" s="96">
        <f>IFERROR(VLOOKUP($B34,[1]NUM9!$H$3:$S$170,6,FALSE),0)</f>
        <v>1</v>
      </c>
      <c r="J34" s="96">
        <f>IFERROR(VLOOKUP($B34,[1]NUM9!$H$3:$S$170,7,FALSE),0)</f>
        <v>5</v>
      </c>
      <c r="K34" s="96">
        <f>IFERROR(VLOOKUP($B34,[1]NUM9!$H$3:$S$170,8,FALSE),0)</f>
        <v>0</v>
      </c>
      <c r="L34" s="96">
        <f>IFERROR(VLOOKUP($B34,[1]NUM9!$H$3:$S$170,9,FALSE),0)</f>
        <v>0</v>
      </c>
      <c r="M34" s="96">
        <f>IFERROR(VLOOKUP($B34,[1]NUM9!$H$3:$S$170,10,FALSE),0)</f>
        <v>2</v>
      </c>
      <c r="N34" s="96">
        <f>IFERROR(VLOOKUP($B34,[1]NUM9!$H$3:$S$170,11,FALSE),0)</f>
        <v>1</v>
      </c>
      <c r="O34" s="92"/>
      <c r="P34" s="69"/>
      <c r="Q34" s="49">
        <f t="shared" si="6"/>
        <v>15</v>
      </c>
      <c r="R34" s="49">
        <f>IFERROR(VLOOKUP($B34,[2]DEN9!$H$3:$J$158,2,FALSE),0)</f>
        <v>14</v>
      </c>
      <c r="S34" s="50">
        <f>IFERROR(VLOOKUP($B34,[2]DEN9!$H$3:$J$158,2,FALSE),0)</f>
        <v>14</v>
      </c>
      <c r="T34" s="49">
        <f>IFERROR(VLOOKUP($B34,[1]DEN9!$H$3:$J$172,2,FALSE),0)</f>
        <v>13</v>
      </c>
      <c r="U34" s="116">
        <f t="shared" si="7"/>
        <v>13</v>
      </c>
      <c r="V34" s="51">
        <f t="shared" si="8"/>
        <v>13</v>
      </c>
      <c r="W34" s="52"/>
    </row>
    <row r="35" spans="1:23" ht="15" thickBot="1" x14ac:dyDescent="0.25">
      <c r="A35" s="87" t="s">
        <v>53</v>
      </c>
      <c r="B35" s="165" t="s">
        <v>63</v>
      </c>
      <c r="C35" s="56"/>
      <c r="D35" s="56"/>
      <c r="E35" s="96">
        <f>IFERROR(VLOOKUP($B35,[1]NUM9!$H$3:$S$170,2,FALSE),0)</f>
        <v>5</v>
      </c>
      <c r="F35" s="96">
        <f>IFERROR(VLOOKUP($B35,[1]NUM9!$H$3:$S$170,3,FALSE),0)</f>
        <v>3</v>
      </c>
      <c r="G35" s="96">
        <f>IFERROR(VLOOKUP($B35,[1]NUM9!$H$3:$S$170,4,FALSE),0)</f>
        <v>3</v>
      </c>
      <c r="H35" s="96">
        <f>IFERROR(VLOOKUP($B35,[1]NUM9!$H$3:$S$170,5,FALSE),0)</f>
        <v>3</v>
      </c>
      <c r="I35" s="96">
        <f>IFERROR(VLOOKUP($B35,[1]NUM9!$H$3:$S$170,6,FALSE),0)</f>
        <v>6</v>
      </c>
      <c r="J35" s="96">
        <f>IFERROR(VLOOKUP($B35,[1]NUM9!$H$3:$S$170,7,FALSE),0)</f>
        <v>7</v>
      </c>
      <c r="K35" s="96">
        <f>IFERROR(VLOOKUP($B35,[1]NUM9!$H$3:$S$170,8,FALSE),0)</f>
        <v>4</v>
      </c>
      <c r="L35" s="96">
        <f>IFERROR(VLOOKUP($B35,[1]NUM9!$H$3:$S$170,9,FALSE),0)</f>
        <v>5</v>
      </c>
      <c r="M35" s="96">
        <f>IFERROR(VLOOKUP($B35,[1]NUM9!$H$3:$S$170,10,FALSE),0)</f>
        <v>2</v>
      </c>
      <c r="N35" s="96">
        <f>IFERROR(VLOOKUP($B35,[1]NUM9!$H$3:$S$170,11,FALSE),0)</f>
        <v>6</v>
      </c>
      <c r="O35" s="92"/>
      <c r="P35" s="69"/>
      <c r="Q35" s="49">
        <f t="shared" si="6"/>
        <v>44</v>
      </c>
      <c r="R35" s="49">
        <f>IFERROR(VLOOKUP($B35,[2]DEN9!$H$3:$J$158,2,FALSE),0)</f>
        <v>62</v>
      </c>
      <c r="S35" s="50">
        <f>IFERROR(VLOOKUP($B35,[2]DEN9!$H$3:$J$158,2,FALSE),0)</f>
        <v>62</v>
      </c>
      <c r="T35" s="49">
        <f>IFERROR(VLOOKUP($B35,[1]DEN9!$H$3:$J$172,2,FALSE),0)</f>
        <v>58</v>
      </c>
      <c r="U35" s="116">
        <f t="shared" si="7"/>
        <v>58</v>
      </c>
      <c r="V35" s="51">
        <f t="shared" si="8"/>
        <v>58</v>
      </c>
      <c r="W35" s="52"/>
    </row>
    <row r="36" spans="1:23" ht="15" thickBot="1" x14ac:dyDescent="0.25">
      <c r="A36" s="87" t="s">
        <v>53</v>
      </c>
      <c r="B36" s="165" t="s">
        <v>345</v>
      </c>
      <c r="C36" s="56"/>
      <c r="D36" s="56"/>
      <c r="E36" s="96">
        <f>IFERROR(VLOOKUP($B36,[1]NUM9!$H$3:$S$170,2,FALSE),0)</f>
        <v>1</v>
      </c>
      <c r="F36" s="96">
        <f>IFERROR(VLOOKUP($B36,[1]NUM9!$H$3:$S$170,3,FALSE),0)</f>
        <v>4</v>
      </c>
      <c r="G36" s="96">
        <f>IFERROR(VLOOKUP($B36,[1]NUM9!$H$3:$S$170,4,FALSE),0)</f>
        <v>11</v>
      </c>
      <c r="H36" s="96">
        <f>IFERROR(VLOOKUP($B36,[1]NUM9!$H$3:$S$170,5,FALSE),0)</f>
        <v>6</v>
      </c>
      <c r="I36" s="96">
        <f>IFERROR(VLOOKUP($B36,[1]NUM9!$H$3:$S$170,6,FALSE),0)</f>
        <v>6</v>
      </c>
      <c r="J36" s="96">
        <f>IFERROR(VLOOKUP($B36,[1]NUM9!$H$3:$S$170,7,FALSE),0)</f>
        <v>8</v>
      </c>
      <c r="K36" s="96">
        <f>IFERROR(VLOOKUP($B36,[1]NUM9!$H$3:$S$170,8,FALSE),0)</f>
        <v>3</v>
      </c>
      <c r="L36" s="96">
        <f>IFERROR(VLOOKUP($B36,[1]NUM9!$H$3:$S$170,9,FALSE),0)</f>
        <v>7</v>
      </c>
      <c r="M36" s="96">
        <f>IFERROR(VLOOKUP($B36,[1]NUM9!$H$3:$S$170,10,FALSE),0)</f>
        <v>9</v>
      </c>
      <c r="N36" s="96">
        <f>IFERROR(VLOOKUP($B36,[1]NUM9!$H$3:$S$170,11,FALSE),0)</f>
        <v>17</v>
      </c>
      <c r="O36" s="92"/>
      <c r="P36" s="69"/>
      <c r="Q36" s="49">
        <f t="shared" si="6"/>
        <v>72</v>
      </c>
      <c r="R36" s="49">
        <f>IFERROR(VLOOKUP($B36,[2]DEN9!$H$3:$J$158,2,FALSE),0)</f>
        <v>0</v>
      </c>
      <c r="S36" s="50">
        <f>IFERROR(VLOOKUP($B36,[2]DEN9!$H$3:$J$158,2,FALSE),0)</f>
        <v>0</v>
      </c>
      <c r="T36" s="49">
        <f>IFERROR(VLOOKUP($B36,[1]DEN9!$H$3:$J$172,2,FALSE),0)</f>
        <v>90</v>
      </c>
      <c r="U36" s="116">
        <f t="shared" si="7"/>
        <v>90</v>
      </c>
      <c r="V36" s="51">
        <f t="shared" si="8"/>
        <v>90</v>
      </c>
      <c r="W36" s="52"/>
    </row>
    <row r="37" spans="1:23" s="58" customFormat="1" ht="15" thickBot="1" x14ac:dyDescent="0.25">
      <c r="A37" s="333" t="s">
        <v>175</v>
      </c>
      <c r="B37" s="334"/>
      <c r="C37" s="250">
        <f>+D37/Metas!O87</f>
        <v>1.0435103611268781</v>
      </c>
      <c r="D37" s="249">
        <f>+Q37/T37</f>
        <v>0.79303106633081444</v>
      </c>
      <c r="E37" s="48">
        <f>SUM(E26:E36)</f>
        <v>169</v>
      </c>
      <c r="F37" s="48">
        <f t="shared" ref="F37:P37" si="9">SUM(F26:F36)</f>
        <v>192</v>
      </c>
      <c r="G37" s="48">
        <f t="shared" si="9"/>
        <v>209</v>
      </c>
      <c r="H37" s="48">
        <f t="shared" si="9"/>
        <v>130</v>
      </c>
      <c r="I37" s="48">
        <f t="shared" ref="I37:J37" si="10">SUM(I26:I36)</f>
        <v>189</v>
      </c>
      <c r="J37" s="48">
        <f t="shared" si="10"/>
        <v>207</v>
      </c>
      <c r="K37" s="48">
        <f t="shared" ref="K37:L37" si="11">SUM(K26:K36)</f>
        <v>200</v>
      </c>
      <c r="L37" s="48">
        <f t="shared" si="11"/>
        <v>179</v>
      </c>
      <c r="M37" s="48">
        <f t="shared" ref="M37:N37" si="12">SUM(M26:M36)</f>
        <v>160</v>
      </c>
      <c r="N37" s="48">
        <f t="shared" si="12"/>
        <v>254</v>
      </c>
      <c r="O37" s="48">
        <f t="shared" si="9"/>
        <v>0</v>
      </c>
      <c r="P37" s="48">
        <f t="shared" si="9"/>
        <v>0</v>
      </c>
      <c r="Q37" s="48">
        <f>SUM(Q26:Q36)</f>
        <v>1889</v>
      </c>
      <c r="R37" s="48">
        <f>SUM(R26:R36)</f>
        <v>2268</v>
      </c>
      <c r="S37" s="48">
        <f t="shared" ref="S37:W37" si="13">SUM(S26:S36)</f>
        <v>2268</v>
      </c>
      <c r="T37" s="48">
        <f>SUM(T26:T36)</f>
        <v>2382</v>
      </c>
      <c r="U37" s="48">
        <f t="shared" si="13"/>
        <v>2382</v>
      </c>
      <c r="V37" s="48">
        <f t="shared" si="13"/>
        <v>2382</v>
      </c>
      <c r="W37" s="48">
        <f t="shared" si="13"/>
        <v>0</v>
      </c>
    </row>
    <row r="38" spans="1:23" ht="15" thickBot="1" x14ac:dyDescent="0.25">
      <c r="A38" s="87" t="s">
        <v>74</v>
      </c>
      <c r="B38" s="165" t="s">
        <v>64</v>
      </c>
      <c r="C38" s="56"/>
      <c r="D38" s="56"/>
      <c r="E38" s="96">
        <f>IFERROR(VLOOKUP($B38,[1]NUM9!$H$3:$S$170,2,FALSE),0)</f>
        <v>0</v>
      </c>
      <c r="F38" s="96">
        <f>IFERROR(VLOOKUP($B38,[1]NUM9!$H$3:$S$170,3,FALSE),0)</f>
        <v>0</v>
      </c>
      <c r="G38" s="96">
        <f>IFERROR(VLOOKUP($B38,[1]NUM9!$H$3:$S$170,4,FALSE),0)</f>
        <v>1</v>
      </c>
      <c r="H38" s="96">
        <f>IFERROR(VLOOKUP($B38,[1]NUM9!$H$3:$S$170,5,FALSE),0)</f>
        <v>1</v>
      </c>
      <c r="I38" s="96">
        <f>IFERROR(VLOOKUP($B38,[1]NUM9!$H$3:$S$170,6,FALSE),0)</f>
        <v>4</v>
      </c>
      <c r="J38" s="96">
        <f>IFERROR(VLOOKUP($B38,[1]NUM9!$H$3:$S$170,7,FALSE),0)</f>
        <v>0</v>
      </c>
      <c r="K38" s="96">
        <f>IFERROR(VLOOKUP($B38,[1]NUM9!$H$3:$S$170,8,FALSE),0)</f>
        <v>1</v>
      </c>
      <c r="L38" s="96">
        <f>IFERROR(VLOOKUP($B38,[1]NUM9!$H$3:$S$170,9,FALSE),0)</f>
        <v>1</v>
      </c>
      <c r="M38" s="96">
        <f>IFERROR(VLOOKUP($B38,[1]NUM9!$H$3:$S$170,10,FALSE),0)</f>
        <v>3</v>
      </c>
      <c r="N38" s="96">
        <f>IFERROR(VLOOKUP($B38,[1]NUM9!$H$3:$S$170,11,FALSE),0)</f>
        <v>0</v>
      </c>
      <c r="O38" s="92"/>
      <c r="P38" s="69"/>
      <c r="Q38" s="49">
        <f t="shared" ref="Q38:Q47" si="14">SUM(E38:P38)</f>
        <v>11</v>
      </c>
      <c r="R38" s="49">
        <f>IFERROR(VLOOKUP($B38,[2]DEN9!$H$3:$J$158,2,FALSE),0)</f>
        <v>13</v>
      </c>
      <c r="S38" s="50">
        <f>IFERROR(VLOOKUP($B38,[2]DEN9!$H$3:$J$158,2,FALSE),0)</f>
        <v>13</v>
      </c>
      <c r="T38" s="49">
        <f>IFERROR(VLOOKUP($B38,[1]DEN9!$H$3:$J$172,2,FALSE),0)</f>
        <v>18</v>
      </c>
      <c r="U38" s="116">
        <f t="shared" ref="U38:U47" si="15">+T38</f>
        <v>18</v>
      </c>
      <c r="V38" s="51">
        <f t="shared" ref="V38:V47" si="16">+T38</f>
        <v>18</v>
      </c>
      <c r="W38" s="52"/>
    </row>
    <row r="39" spans="1:23" ht="15" thickBot="1" x14ac:dyDescent="0.25">
      <c r="A39" s="87" t="s">
        <v>74</v>
      </c>
      <c r="B39" s="165" t="s">
        <v>65</v>
      </c>
      <c r="C39" s="56"/>
      <c r="D39" s="56"/>
      <c r="E39" s="96">
        <f>IFERROR(VLOOKUP($B39,[1]NUM9!$H$3:$S$170,2,FALSE),0)</f>
        <v>2</v>
      </c>
      <c r="F39" s="96">
        <f>IFERROR(VLOOKUP($B39,[1]NUM9!$H$3:$S$170,3,FALSE),0)</f>
        <v>2</v>
      </c>
      <c r="G39" s="96">
        <f>IFERROR(VLOOKUP($B39,[1]NUM9!$H$3:$S$170,4,FALSE),0)</f>
        <v>0</v>
      </c>
      <c r="H39" s="96">
        <f>IFERROR(VLOOKUP($B39,[1]NUM9!$H$3:$S$170,5,FALSE),0)</f>
        <v>2</v>
      </c>
      <c r="I39" s="96">
        <f>IFERROR(VLOOKUP($B39,[1]NUM9!$H$3:$S$170,6,FALSE),0)</f>
        <v>0</v>
      </c>
      <c r="J39" s="96">
        <f>IFERROR(VLOOKUP($B39,[1]NUM9!$H$3:$S$170,7,FALSE),0)</f>
        <v>0</v>
      </c>
      <c r="K39" s="96">
        <f>IFERROR(VLOOKUP($B39,[1]NUM9!$H$3:$S$170,8,FALSE),0)</f>
        <v>0</v>
      </c>
      <c r="L39" s="96">
        <f>IFERROR(VLOOKUP($B39,[1]NUM9!$H$3:$S$170,9,FALSE),0)</f>
        <v>0</v>
      </c>
      <c r="M39" s="96">
        <f>IFERROR(VLOOKUP($B39,[1]NUM9!$H$3:$S$170,10,FALSE),0)</f>
        <v>1</v>
      </c>
      <c r="N39" s="96">
        <f>IFERROR(VLOOKUP($B39,[1]NUM9!$H$3:$S$170,11,FALSE),0)</f>
        <v>0</v>
      </c>
      <c r="O39" s="92"/>
      <c r="P39" s="69"/>
      <c r="Q39" s="49">
        <f t="shared" si="14"/>
        <v>7</v>
      </c>
      <c r="R39" s="49">
        <f>IFERROR(VLOOKUP($B39,[2]DEN9!$H$3:$J$158,2,FALSE),0)</f>
        <v>14</v>
      </c>
      <c r="S39" s="50">
        <f>IFERROR(VLOOKUP($B39,[2]DEN9!$H$3:$J$158,2,FALSE),0)</f>
        <v>14</v>
      </c>
      <c r="T39" s="49">
        <f>IFERROR(VLOOKUP($B39,[1]DEN9!$H$3:$J$172,2,FALSE),0)</f>
        <v>7</v>
      </c>
      <c r="U39" s="116">
        <f t="shared" si="15"/>
        <v>7</v>
      </c>
      <c r="V39" s="51">
        <f t="shared" si="16"/>
        <v>7</v>
      </c>
      <c r="W39" s="52"/>
    </row>
    <row r="40" spans="1:23" ht="15" thickBot="1" x14ac:dyDescent="0.25">
      <c r="A40" s="87" t="s">
        <v>74</v>
      </c>
      <c r="B40" s="165" t="s">
        <v>66</v>
      </c>
      <c r="C40" s="56"/>
      <c r="D40" s="56"/>
      <c r="E40" s="96">
        <f>IFERROR(VLOOKUP($B40,[1]NUM9!$H$3:$S$170,2,FALSE),0)</f>
        <v>1</v>
      </c>
      <c r="F40" s="96">
        <f>IFERROR(VLOOKUP($B40,[1]NUM9!$H$3:$S$170,3,FALSE),0)</f>
        <v>3</v>
      </c>
      <c r="G40" s="96">
        <f>IFERROR(VLOOKUP($B40,[1]NUM9!$H$3:$S$170,4,FALSE),0)</f>
        <v>1</v>
      </c>
      <c r="H40" s="96">
        <f>IFERROR(VLOOKUP($B40,[1]NUM9!$H$3:$S$170,5,FALSE),0)</f>
        <v>0</v>
      </c>
      <c r="I40" s="96">
        <f>IFERROR(VLOOKUP($B40,[1]NUM9!$H$3:$S$170,6,FALSE),0)</f>
        <v>1</v>
      </c>
      <c r="J40" s="96">
        <f>IFERROR(VLOOKUP($B40,[1]NUM9!$H$3:$S$170,7,FALSE),0)</f>
        <v>1</v>
      </c>
      <c r="K40" s="96">
        <f>IFERROR(VLOOKUP($B40,[1]NUM9!$H$3:$S$170,8,FALSE),0)</f>
        <v>1</v>
      </c>
      <c r="L40" s="96">
        <f>IFERROR(VLOOKUP($B40,[1]NUM9!$H$3:$S$170,9,FALSE),0)</f>
        <v>3</v>
      </c>
      <c r="M40" s="96">
        <f>IFERROR(VLOOKUP($B40,[1]NUM9!$H$3:$S$170,10,FALSE),0)</f>
        <v>2</v>
      </c>
      <c r="N40" s="96">
        <f>IFERROR(VLOOKUP($B40,[1]NUM9!$H$3:$S$170,11,FALSE),0)</f>
        <v>1</v>
      </c>
      <c r="O40" s="92"/>
      <c r="P40" s="69"/>
      <c r="Q40" s="49">
        <f t="shared" si="14"/>
        <v>14</v>
      </c>
      <c r="R40" s="49">
        <f>IFERROR(VLOOKUP($B40,[2]DEN9!$H$3:$J$158,2,FALSE),0)</f>
        <v>17</v>
      </c>
      <c r="S40" s="50">
        <f>IFERROR(VLOOKUP($B40,[2]DEN9!$H$3:$J$158,2,FALSE),0)</f>
        <v>17</v>
      </c>
      <c r="T40" s="49">
        <f>IFERROR(VLOOKUP($B40,[1]DEN9!$H$3:$J$172,2,FALSE),0)</f>
        <v>14</v>
      </c>
      <c r="U40" s="116">
        <f t="shared" si="15"/>
        <v>14</v>
      </c>
      <c r="V40" s="51">
        <f t="shared" si="16"/>
        <v>14</v>
      </c>
      <c r="W40" s="52"/>
    </row>
    <row r="41" spans="1:23" ht="15" thickBot="1" x14ac:dyDescent="0.25">
      <c r="A41" s="87" t="s">
        <v>74</v>
      </c>
      <c r="B41" s="165" t="s">
        <v>67</v>
      </c>
      <c r="C41" s="56"/>
      <c r="D41" s="56"/>
      <c r="E41" s="96">
        <f>IFERROR(VLOOKUP($B41,[1]NUM9!$H$3:$S$170,2,FALSE),0)</f>
        <v>0</v>
      </c>
      <c r="F41" s="96">
        <f>IFERROR(VLOOKUP($B41,[1]NUM9!$H$3:$S$170,3,FALSE),0)</f>
        <v>0</v>
      </c>
      <c r="G41" s="96">
        <f>IFERROR(VLOOKUP($B41,[1]NUM9!$H$3:$S$170,4,FALSE),0)</f>
        <v>0</v>
      </c>
      <c r="H41" s="96">
        <f>IFERROR(VLOOKUP($B41,[1]NUM9!$H$3:$S$170,5,FALSE),0)</f>
        <v>0</v>
      </c>
      <c r="I41" s="96">
        <f>IFERROR(VLOOKUP($B41,[1]NUM9!$H$3:$S$170,6,FALSE),0)</f>
        <v>0</v>
      </c>
      <c r="J41" s="96">
        <f>IFERROR(VLOOKUP($B41,[1]NUM9!$H$3:$S$170,7,FALSE),0)</f>
        <v>0</v>
      </c>
      <c r="K41" s="96">
        <f>IFERROR(VLOOKUP($B41,[1]NUM9!$H$3:$S$170,8,FALSE),0)</f>
        <v>0</v>
      </c>
      <c r="L41" s="96">
        <f>IFERROR(VLOOKUP($B41,[1]NUM9!$H$3:$S$170,9,FALSE),0)</f>
        <v>0</v>
      </c>
      <c r="M41" s="96">
        <f>IFERROR(VLOOKUP($B41,[1]NUM9!$H$3:$S$170,10,FALSE),0)</f>
        <v>0</v>
      </c>
      <c r="N41" s="96">
        <f>IFERROR(VLOOKUP($B41,[1]NUM9!$H$3:$S$170,11,FALSE),0)</f>
        <v>0</v>
      </c>
      <c r="O41" s="92"/>
      <c r="P41" s="69"/>
      <c r="Q41" s="49">
        <f t="shared" si="14"/>
        <v>0</v>
      </c>
      <c r="R41" s="49">
        <f>IFERROR(VLOOKUP($B41,[2]DEN9!$H$3:$J$158,2,FALSE),0)</f>
        <v>1</v>
      </c>
      <c r="S41" s="50">
        <f>IFERROR(VLOOKUP($B41,[2]DEN9!$H$3:$J$158,2,FALSE),0)</f>
        <v>1</v>
      </c>
      <c r="T41" s="49">
        <f>IFERROR(VLOOKUP($B41,[1]DEN9!$H$3:$J$172,2,FALSE),0)</f>
        <v>0</v>
      </c>
      <c r="U41" s="116">
        <f t="shared" si="15"/>
        <v>0</v>
      </c>
      <c r="V41" s="51">
        <f t="shared" si="16"/>
        <v>0</v>
      </c>
      <c r="W41" s="52"/>
    </row>
    <row r="42" spans="1:23" ht="15" thickBot="1" x14ac:dyDescent="0.25">
      <c r="A42" s="87" t="s">
        <v>74</v>
      </c>
      <c r="B42" s="165" t="s">
        <v>68</v>
      </c>
      <c r="C42" s="56"/>
      <c r="D42" s="56"/>
      <c r="E42" s="96">
        <f>IFERROR(VLOOKUP($B42,[1]NUM9!$H$3:$S$170,2,FALSE),0)</f>
        <v>1</v>
      </c>
      <c r="F42" s="96">
        <f>IFERROR(VLOOKUP($B42,[1]NUM9!$H$3:$S$170,3,FALSE),0)</f>
        <v>2</v>
      </c>
      <c r="G42" s="96">
        <f>IFERROR(VLOOKUP($B42,[1]NUM9!$H$3:$S$170,4,FALSE),0)</f>
        <v>0</v>
      </c>
      <c r="H42" s="96">
        <f>IFERROR(VLOOKUP($B42,[1]NUM9!$H$3:$S$170,5,FALSE),0)</f>
        <v>2</v>
      </c>
      <c r="I42" s="96">
        <f>IFERROR(VLOOKUP($B42,[1]NUM9!$H$3:$S$170,6,FALSE),0)</f>
        <v>4</v>
      </c>
      <c r="J42" s="96">
        <f>IFERROR(VLOOKUP($B42,[1]NUM9!$H$3:$S$170,7,FALSE),0)</f>
        <v>2</v>
      </c>
      <c r="K42" s="96">
        <f>IFERROR(VLOOKUP($B42,[1]NUM9!$H$3:$S$170,8,FALSE),0)</f>
        <v>3</v>
      </c>
      <c r="L42" s="96">
        <f>IFERROR(VLOOKUP($B42,[1]NUM9!$H$3:$S$170,9,FALSE),0)</f>
        <v>0</v>
      </c>
      <c r="M42" s="96">
        <f>IFERROR(VLOOKUP($B42,[1]NUM9!$H$3:$S$170,10,FALSE),0)</f>
        <v>1</v>
      </c>
      <c r="N42" s="96">
        <f>IFERROR(VLOOKUP($B42,[1]NUM9!$H$3:$S$170,11,FALSE),0)</f>
        <v>2</v>
      </c>
      <c r="O42" s="92"/>
      <c r="P42" s="69"/>
      <c r="Q42" s="49">
        <f t="shared" si="14"/>
        <v>17</v>
      </c>
      <c r="R42" s="49">
        <f>IFERROR(VLOOKUP($B42,[2]DEN9!$H$3:$J$158,2,FALSE),0)</f>
        <v>20</v>
      </c>
      <c r="S42" s="50">
        <f>IFERROR(VLOOKUP($B42,[2]DEN9!$H$3:$J$158,2,FALSE),0)</f>
        <v>20</v>
      </c>
      <c r="T42" s="49">
        <f>IFERROR(VLOOKUP($B42,[1]DEN9!$H$3:$J$172,2,FALSE),0)</f>
        <v>18</v>
      </c>
      <c r="U42" s="116">
        <f t="shared" si="15"/>
        <v>18</v>
      </c>
      <c r="V42" s="51">
        <f t="shared" si="16"/>
        <v>18</v>
      </c>
      <c r="W42" s="52"/>
    </row>
    <row r="43" spans="1:23" ht="15" thickBot="1" x14ac:dyDescent="0.25">
      <c r="A43" s="87" t="s">
        <v>74</v>
      </c>
      <c r="B43" s="165" t="s">
        <v>69</v>
      </c>
      <c r="C43" s="56"/>
      <c r="D43" s="56"/>
      <c r="E43" s="96">
        <f>IFERROR(VLOOKUP($B43,[1]NUM9!$H$3:$S$170,2,FALSE),0)</f>
        <v>0</v>
      </c>
      <c r="F43" s="96">
        <f>IFERROR(VLOOKUP($B43,[1]NUM9!$H$3:$S$170,3,FALSE),0)</f>
        <v>2</v>
      </c>
      <c r="G43" s="96">
        <f>IFERROR(VLOOKUP($B43,[1]NUM9!$H$3:$S$170,4,FALSE),0)</f>
        <v>0</v>
      </c>
      <c r="H43" s="96">
        <f>IFERROR(VLOOKUP($B43,[1]NUM9!$H$3:$S$170,5,FALSE),0)</f>
        <v>0</v>
      </c>
      <c r="I43" s="96">
        <f>IFERROR(VLOOKUP($B43,[1]NUM9!$H$3:$S$170,6,FALSE),0)</f>
        <v>1</v>
      </c>
      <c r="J43" s="96">
        <f>IFERROR(VLOOKUP($B43,[1]NUM9!$H$3:$S$170,7,FALSE),0)</f>
        <v>0</v>
      </c>
      <c r="K43" s="96">
        <f>IFERROR(VLOOKUP($B43,[1]NUM9!$H$3:$S$170,8,FALSE),0)</f>
        <v>0</v>
      </c>
      <c r="L43" s="96">
        <f>IFERROR(VLOOKUP($B43,[1]NUM9!$H$3:$S$170,9,FALSE),0)</f>
        <v>1</v>
      </c>
      <c r="M43" s="96">
        <f>IFERROR(VLOOKUP($B43,[1]NUM9!$H$3:$S$170,10,FALSE),0)</f>
        <v>1</v>
      </c>
      <c r="N43" s="96">
        <f>IFERROR(VLOOKUP($B43,[1]NUM9!$H$3:$S$170,11,FALSE),0)</f>
        <v>0</v>
      </c>
      <c r="O43" s="92"/>
      <c r="P43" s="69"/>
      <c r="Q43" s="49">
        <f t="shared" si="14"/>
        <v>5</v>
      </c>
      <c r="R43" s="49">
        <f>IFERROR(VLOOKUP($B43,[2]DEN9!$H$3:$J$158,2,FALSE),0)</f>
        <v>9</v>
      </c>
      <c r="S43" s="50">
        <f>IFERROR(VLOOKUP($B43,[2]DEN9!$H$3:$J$158,2,FALSE),0)</f>
        <v>9</v>
      </c>
      <c r="T43" s="49">
        <f>IFERROR(VLOOKUP($B43,[1]DEN9!$H$3:$J$172,2,FALSE),0)</f>
        <v>7</v>
      </c>
      <c r="U43" s="116">
        <f t="shared" si="15"/>
        <v>7</v>
      </c>
      <c r="V43" s="51">
        <f t="shared" si="16"/>
        <v>7</v>
      </c>
      <c r="W43" s="52"/>
    </row>
    <row r="44" spans="1:23" ht="15" thickBot="1" x14ac:dyDescent="0.25">
      <c r="A44" s="87" t="s">
        <v>74</v>
      </c>
      <c r="B44" s="165" t="s">
        <v>70</v>
      </c>
      <c r="C44" s="56"/>
      <c r="D44" s="56"/>
      <c r="E44" s="96">
        <f>IFERROR(VLOOKUP($B44,[1]NUM9!$H$3:$S$170,2,FALSE),0)</f>
        <v>0</v>
      </c>
      <c r="F44" s="96">
        <f>IFERROR(VLOOKUP($B44,[1]NUM9!$H$3:$S$170,3,FALSE),0)</f>
        <v>1</v>
      </c>
      <c r="G44" s="96">
        <f>IFERROR(VLOOKUP($B44,[1]NUM9!$H$3:$S$170,4,FALSE),0)</f>
        <v>1</v>
      </c>
      <c r="H44" s="96">
        <f>IFERROR(VLOOKUP($B44,[1]NUM9!$H$3:$S$170,5,FALSE),0)</f>
        <v>0</v>
      </c>
      <c r="I44" s="96">
        <f>IFERROR(VLOOKUP($B44,[1]NUM9!$H$3:$S$170,6,FALSE),0)</f>
        <v>1</v>
      </c>
      <c r="J44" s="96">
        <f>IFERROR(VLOOKUP($B44,[1]NUM9!$H$3:$S$170,7,FALSE),0)</f>
        <v>2</v>
      </c>
      <c r="K44" s="96">
        <f>IFERROR(VLOOKUP($B44,[1]NUM9!$H$3:$S$170,8,FALSE),0)</f>
        <v>1</v>
      </c>
      <c r="L44" s="96">
        <f>IFERROR(VLOOKUP($B44,[1]NUM9!$H$3:$S$170,9,FALSE),0)</f>
        <v>0</v>
      </c>
      <c r="M44" s="96">
        <f>IFERROR(VLOOKUP($B44,[1]NUM9!$H$3:$S$170,10,FALSE),0)</f>
        <v>2</v>
      </c>
      <c r="N44" s="96">
        <f>IFERROR(VLOOKUP($B44,[1]NUM9!$H$3:$S$170,11,FALSE),0)</f>
        <v>2</v>
      </c>
      <c r="O44" s="92"/>
      <c r="P44" s="69"/>
      <c r="Q44" s="49">
        <f t="shared" si="14"/>
        <v>10</v>
      </c>
      <c r="R44" s="49">
        <f>IFERROR(VLOOKUP($B44,[2]DEN9!$H$3:$J$158,2,FALSE),0)</f>
        <v>23</v>
      </c>
      <c r="S44" s="50">
        <f>IFERROR(VLOOKUP($B44,[2]DEN9!$H$3:$J$158,2,FALSE),0)</f>
        <v>23</v>
      </c>
      <c r="T44" s="49">
        <f>IFERROR(VLOOKUP($B44,[1]DEN9!$H$3:$J$172,2,FALSE),0)</f>
        <v>12</v>
      </c>
      <c r="U44" s="116">
        <f t="shared" si="15"/>
        <v>12</v>
      </c>
      <c r="V44" s="51">
        <f t="shared" si="16"/>
        <v>12</v>
      </c>
      <c r="W44" s="52"/>
    </row>
    <row r="45" spans="1:23" ht="15" thickBot="1" x14ac:dyDescent="0.25">
      <c r="A45" s="87" t="s">
        <v>74</v>
      </c>
      <c r="B45" s="165" t="s">
        <v>71</v>
      </c>
      <c r="C45" s="56"/>
      <c r="D45" s="56"/>
      <c r="E45" s="96">
        <f>IFERROR(VLOOKUP($B45,[1]NUM9!$H$3:$S$170,2,FALSE),0)</f>
        <v>0</v>
      </c>
      <c r="F45" s="96">
        <f>IFERROR(VLOOKUP($B45,[1]NUM9!$H$3:$S$170,3,FALSE),0)</f>
        <v>0</v>
      </c>
      <c r="G45" s="96">
        <f>IFERROR(VLOOKUP($B45,[1]NUM9!$H$3:$S$170,4,FALSE),0)</f>
        <v>1</v>
      </c>
      <c r="H45" s="96">
        <f>IFERROR(VLOOKUP($B45,[1]NUM9!$H$3:$S$170,5,FALSE),0)</f>
        <v>0</v>
      </c>
      <c r="I45" s="96">
        <f>IFERROR(VLOOKUP($B45,[1]NUM9!$H$3:$S$170,6,FALSE),0)</f>
        <v>0</v>
      </c>
      <c r="J45" s="96">
        <f>IFERROR(VLOOKUP($B45,[1]NUM9!$H$3:$S$170,7,FALSE),0)</f>
        <v>0</v>
      </c>
      <c r="K45" s="96">
        <f>IFERROR(VLOOKUP($B45,[1]NUM9!$H$3:$S$170,8,FALSE),0)</f>
        <v>1</v>
      </c>
      <c r="L45" s="96">
        <f>IFERROR(VLOOKUP($B45,[1]NUM9!$H$3:$S$170,9,FALSE),0)</f>
        <v>0</v>
      </c>
      <c r="M45" s="96">
        <f>IFERROR(VLOOKUP($B45,[1]NUM9!$H$3:$S$170,10,FALSE),0)</f>
        <v>1</v>
      </c>
      <c r="N45" s="96">
        <f>IFERROR(VLOOKUP($B45,[1]NUM9!$H$3:$S$170,11,FALSE),0)</f>
        <v>0</v>
      </c>
      <c r="O45" s="92"/>
      <c r="P45" s="69"/>
      <c r="Q45" s="49">
        <f t="shared" si="14"/>
        <v>3</v>
      </c>
      <c r="R45" s="49">
        <f>IFERROR(VLOOKUP($B45,[2]DEN9!$H$3:$J$158,2,FALSE),0)</f>
        <v>4</v>
      </c>
      <c r="S45" s="50">
        <f>IFERROR(VLOOKUP($B45,[2]DEN9!$H$3:$J$158,2,FALSE),0)</f>
        <v>4</v>
      </c>
      <c r="T45" s="49">
        <f>IFERROR(VLOOKUP($B45,[1]DEN9!$H$3:$J$172,2,FALSE),0)</f>
        <v>3</v>
      </c>
      <c r="U45" s="116">
        <f t="shared" si="15"/>
        <v>3</v>
      </c>
      <c r="V45" s="51">
        <f t="shared" si="16"/>
        <v>3</v>
      </c>
      <c r="W45" s="52"/>
    </row>
    <row r="46" spans="1:23" ht="15" thickBot="1" x14ac:dyDescent="0.25">
      <c r="A46" s="87" t="s">
        <v>74</v>
      </c>
      <c r="B46" s="165" t="s">
        <v>72</v>
      </c>
      <c r="C46" s="56"/>
      <c r="D46" s="56"/>
      <c r="E46" s="96">
        <f>IFERROR(VLOOKUP($B46,[1]NUM9!$H$3:$S$170,2,FALSE),0)</f>
        <v>3</v>
      </c>
      <c r="F46" s="96">
        <f>IFERROR(VLOOKUP($B46,[1]NUM9!$H$3:$S$170,3,FALSE),0)</f>
        <v>1</v>
      </c>
      <c r="G46" s="96">
        <f>IFERROR(VLOOKUP($B46,[1]NUM9!$H$3:$S$170,4,FALSE),0)</f>
        <v>4</v>
      </c>
      <c r="H46" s="96">
        <f>IFERROR(VLOOKUP($B46,[1]NUM9!$H$3:$S$170,5,FALSE),0)</f>
        <v>2</v>
      </c>
      <c r="I46" s="96">
        <f>IFERROR(VLOOKUP($B46,[1]NUM9!$H$3:$S$170,6,FALSE),0)</f>
        <v>7</v>
      </c>
      <c r="J46" s="96">
        <f>IFERROR(VLOOKUP($B46,[1]NUM9!$H$3:$S$170,7,FALSE),0)</f>
        <v>5</v>
      </c>
      <c r="K46" s="96">
        <f>IFERROR(VLOOKUP($B46,[1]NUM9!$H$3:$S$170,8,FALSE),0)</f>
        <v>3</v>
      </c>
      <c r="L46" s="96">
        <f>IFERROR(VLOOKUP($B46,[1]NUM9!$H$3:$S$170,9,FALSE),0)</f>
        <v>1</v>
      </c>
      <c r="M46" s="96">
        <f>IFERROR(VLOOKUP($B46,[1]NUM9!$H$3:$S$170,10,FALSE),0)</f>
        <v>4</v>
      </c>
      <c r="N46" s="96">
        <f>IFERROR(VLOOKUP($B46,[1]NUM9!$H$3:$S$170,11,FALSE),0)</f>
        <v>2</v>
      </c>
      <c r="O46" s="92"/>
      <c r="P46" s="69"/>
      <c r="Q46" s="49">
        <f t="shared" si="14"/>
        <v>32</v>
      </c>
      <c r="R46" s="49">
        <f>IFERROR(VLOOKUP($B46,[2]DEN9!$H$3:$J$158,2,FALSE),0)</f>
        <v>43</v>
      </c>
      <c r="S46" s="50">
        <f>IFERROR(VLOOKUP($B46,[2]DEN9!$H$3:$J$158,2,FALSE),0)</f>
        <v>43</v>
      </c>
      <c r="T46" s="49">
        <f>IFERROR(VLOOKUP($B46,[1]DEN9!$H$3:$J$172,2,FALSE),0)</f>
        <v>36</v>
      </c>
      <c r="U46" s="116">
        <f t="shared" si="15"/>
        <v>36</v>
      </c>
      <c r="V46" s="51">
        <f t="shared" si="16"/>
        <v>36</v>
      </c>
      <c r="W46" s="52"/>
    </row>
    <row r="47" spans="1:23" ht="15" thickBot="1" x14ac:dyDescent="0.25">
      <c r="A47" s="87" t="s">
        <v>74</v>
      </c>
      <c r="B47" s="165" t="s">
        <v>73</v>
      </c>
      <c r="C47" s="56"/>
      <c r="D47" s="56"/>
      <c r="E47" s="96">
        <f>IFERROR(VLOOKUP($B47,[1]NUM9!$H$3:$S$170,2,FALSE),0)</f>
        <v>0</v>
      </c>
      <c r="F47" s="96">
        <f>IFERROR(VLOOKUP($B47,[1]NUM9!$H$3:$S$170,3,FALSE),0)</f>
        <v>0</v>
      </c>
      <c r="G47" s="96">
        <f>IFERROR(VLOOKUP($B47,[1]NUM9!$H$3:$S$170,4,FALSE),0)</f>
        <v>3</v>
      </c>
      <c r="H47" s="96">
        <f>IFERROR(VLOOKUP($B47,[1]NUM9!$H$3:$S$170,5,FALSE),0)</f>
        <v>1</v>
      </c>
      <c r="I47" s="96">
        <f>IFERROR(VLOOKUP($B47,[1]NUM9!$H$3:$S$170,6,FALSE),0)</f>
        <v>0</v>
      </c>
      <c r="J47" s="96">
        <f>IFERROR(VLOOKUP($B47,[1]NUM9!$H$3:$S$170,7,FALSE),0)</f>
        <v>2</v>
      </c>
      <c r="K47" s="96">
        <f>IFERROR(VLOOKUP($B47,[1]NUM9!$H$3:$S$170,8,FALSE),0)</f>
        <v>0</v>
      </c>
      <c r="L47" s="96">
        <f>IFERROR(VLOOKUP($B47,[1]NUM9!$H$3:$S$170,9,FALSE),0)</f>
        <v>0</v>
      </c>
      <c r="M47" s="96">
        <f>IFERROR(VLOOKUP($B47,[1]NUM9!$H$3:$S$170,10,FALSE),0)</f>
        <v>1</v>
      </c>
      <c r="N47" s="96">
        <f>IFERROR(VLOOKUP($B47,[1]NUM9!$H$3:$S$170,11,FALSE),0)</f>
        <v>0</v>
      </c>
      <c r="O47" s="92"/>
      <c r="P47" s="69"/>
      <c r="Q47" s="49">
        <f t="shared" si="14"/>
        <v>7</v>
      </c>
      <c r="R47" s="49">
        <f>IFERROR(VLOOKUP($B47,[2]DEN9!$H$3:$J$158,2,FALSE),0)</f>
        <v>6</v>
      </c>
      <c r="S47" s="50">
        <f>IFERROR(VLOOKUP($B47,[2]DEN9!$H$3:$J$158,2,FALSE),0)</f>
        <v>6</v>
      </c>
      <c r="T47" s="49">
        <f>IFERROR(VLOOKUP($B47,[1]DEN9!$H$3:$J$172,2,FALSE),0)</f>
        <v>7</v>
      </c>
      <c r="U47" s="116">
        <f t="shared" si="15"/>
        <v>7</v>
      </c>
      <c r="V47" s="51">
        <f t="shared" si="16"/>
        <v>7</v>
      </c>
      <c r="W47" s="52"/>
    </row>
    <row r="48" spans="1:23" s="58" customFormat="1" ht="15" thickBot="1" x14ac:dyDescent="0.25">
      <c r="A48" s="333" t="s">
        <v>176</v>
      </c>
      <c r="B48" s="334"/>
      <c r="C48" s="250">
        <f>+D48/Metas!O96</f>
        <v>1.1432269197584124</v>
      </c>
      <c r="D48" s="249">
        <f>+Q48/T48</f>
        <v>0.86885245901639341</v>
      </c>
      <c r="E48" s="48">
        <f>SUM(E38:E47)</f>
        <v>7</v>
      </c>
      <c r="F48" s="48">
        <f t="shared" ref="F48:P48" si="17">SUM(F38:F47)</f>
        <v>11</v>
      </c>
      <c r="G48" s="48">
        <f t="shared" si="17"/>
        <v>11</v>
      </c>
      <c r="H48" s="48">
        <f t="shared" si="17"/>
        <v>8</v>
      </c>
      <c r="I48" s="48">
        <f t="shared" ref="I48:J48" si="18">SUM(I38:I47)</f>
        <v>18</v>
      </c>
      <c r="J48" s="48">
        <f t="shared" si="18"/>
        <v>12</v>
      </c>
      <c r="K48" s="48">
        <f t="shared" ref="K48:L48" si="19">SUM(K38:K47)</f>
        <v>10</v>
      </c>
      <c r="L48" s="48">
        <f t="shared" si="19"/>
        <v>6</v>
      </c>
      <c r="M48" s="48">
        <f t="shared" ref="M48:N48" si="20">SUM(M38:M47)</f>
        <v>16</v>
      </c>
      <c r="N48" s="48">
        <f t="shared" si="20"/>
        <v>7</v>
      </c>
      <c r="O48" s="48">
        <f t="shared" si="17"/>
        <v>0</v>
      </c>
      <c r="P48" s="48">
        <f t="shared" si="17"/>
        <v>0</v>
      </c>
      <c r="Q48" s="73">
        <f>SUM(Q38:Q47)</f>
        <v>106</v>
      </c>
      <c r="R48" s="48">
        <f t="shared" ref="R48:W48" si="21">SUM(R38:R47)</f>
        <v>150</v>
      </c>
      <c r="S48" s="48">
        <f t="shared" si="21"/>
        <v>150</v>
      </c>
      <c r="T48" s="48">
        <f t="shared" si="21"/>
        <v>122</v>
      </c>
      <c r="U48" s="48">
        <f t="shared" si="21"/>
        <v>122</v>
      </c>
      <c r="V48" s="48">
        <f t="shared" si="21"/>
        <v>122</v>
      </c>
      <c r="W48" s="48">
        <f t="shared" si="21"/>
        <v>0</v>
      </c>
    </row>
    <row r="49" spans="1:23" ht="15" thickBot="1" x14ac:dyDescent="0.25">
      <c r="A49" s="166" t="s">
        <v>88</v>
      </c>
      <c r="B49" s="165" t="s">
        <v>75</v>
      </c>
      <c r="C49" s="56"/>
      <c r="D49" s="56"/>
      <c r="E49" s="96">
        <f>IFERROR(VLOOKUP($B49,[1]NUM9!$H$3:$S$170,2,FALSE),0)</f>
        <v>4</v>
      </c>
      <c r="F49" s="96">
        <f>IFERROR(VLOOKUP($B49,[1]NUM9!$H$3:$S$170,3,FALSE),0)</f>
        <v>15</v>
      </c>
      <c r="G49" s="96">
        <f>IFERROR(VLOOKUP($B49,[1]NUM9!$H$3:$S$170,4,FALSE),0)</f>
        <v>4</v>
      </c>
      <c r="H49" s="96">
        <f>IFERROR(VLOOKUP($B49,[1]NUM9!$H$3:$S$170,5,FALSE),0)</f>
        <v>0</v>
      </c>
      <c r="I49" s="96">
        <f>IFERROR(VLOOKUP($B49,[1]NUM9!$H$3:$S$170,6,FALSE),0)</f>
        <v>14</v>
      </c>
      <c r="J49" s="96">
        <f>IFERROR(VLOOKUP($B49,[1]NUM9!$H$3:$S$170,7,FALSE),0)</f>
        <v>8</v>
      </c>
      <c r="K49" s="96">
        <f>IFERROR(VLOOKUP($B49,[1]NUM9!$H$3:$S$170,8,FALSE),0)</f>
        <v>7</v>
      </c>
      <c r="L49" s="96">
        <f>IFERROR(VLOOKUP($B49,[1]NUM9!$H$3:$S$170,9,FALSE),0)</f>
        <v>3</v>
      </c>
      <c r="M49" s="96">
        <f>IFERROR(VLOOKUP($B49,[1]NUM9!$H$3:$S$170,10,FALSE),0)</f>
        <v>14</v>
      </c>
      <c r="N49" s="96">
        <f>IFERROR(VLOOKUP($B49,[1]NUM9!$H$3:$S$170,11,FALSE),0)</f>
        <v>15</v>
      </c>
      <c r="O49" s="93"/>
      <c r="P49" s="69"/>
      <c r="Q49" s="49">
        <f t="shared" ref="Q49:Q61" si="22">SUM(E49:P49)</f>
        <v>84</v>
      </c>
      <c r="R49" s="49">
        <f>IFERROR(VLOOKUP($B49,[2]DEN9!$H$3:$J$158,2,FALSE),0)</f>
        <v>140</v>
      </c>
      <c r="S49" s="50">
        <f>IFERROR(VLOOKUP($B49,[2]DEN9!$H$3:$J$158,2,FALSE),0)</f>
        <v>140</v>
      </c>
      <c r="T49" s="49">
        <f>IFERROR(VLOOKUP($B49,[1]DEN9!$H$3:$J$172,2,FALSE),0)</f>
        <v>99</v>
      </c>
      <c r="U49" s="116">
        <f t="shared" ref="U49:U61" si="23">+T49</f>
        <v>99</v>
      </c>
      <c r="V49" s="51">
        <f t="shared" ref="V49:V61" si="24">+T49</f>
        <v>99</v>
      </c>
      <c r="W49" s="52"/>
    </row>
    <row r="50" spans="1:23" ht="15" thickBot="1" x14ac:dyDescent="0.25">
      <c r="A50" s="166" t="s">
        <v>88</v>
      </c>
      <c r="B50" s="165" t="s">
        <v>76</v>
      </c>
      <c r="C50" s="56"/>
      <c r="D50" s="56"/>
      <c r="E50" s="96">
        <f>IFERROR(VLOOKUP($B50,[1]NUM9!$H$3:$S$170,2,FALSE),0)</f>
        <v>0</v>
      </c>
      <c r="F50" s="96">
        <f>IFERROR(VLOOKUP($B50,[1]NUM9!$H$3:$S$170,3,FALSE),0)</f>
        <v>0</v>
      </c>
      <c r="G50" s="96">
        <f>IFERROR(VLOOKUP($B50,[1]NUM9!$H$3:$S$170,4,FALSE),0)</f>
        <v>1</v>
      </c>
      <c r="H50" s="96">
        <f>IFERROR(VLOOKUP($B50,[1]NUM9!$H$3:$S$170,5,FALSE),0)</f>
        <v>0</v>
      </c>
      <c r="I50" s="96">
        <f>IFERROR(VLOOKUP($B50,[1]NUM9!$H$3:$S$170,6,FALSE),0)</f>
        <v>0</v>
      </c>
      <c r="J50" s="96">
        <f>IFERROR(VLOOKUP($B50,[1]NUM9!$H$3:$S$170,7,FALSE),0)</f>
        <v>3</v>
      </c>
      <c r="K50" s="96">
        <f>IFERROR(VLOOKUP($B50,[1]NUM9!$H$3:$S$170,8,FALSE),0)</f>
        <v>2</v>
      </c>
      <c r="L50" s="96">
        <f>IFERROR(VLOOKUP($B50,[1]NUM9!$H$3:$S$170,9,FALSE),0)</f>
        <v>0</v>
      </c>
      <c r="M50" s="96">
        <f>IFERROR(VLOOKUP($B50,[1]NUM9!$H$3:$S$170,10,FALSE),0)</f>
        <v>0</v>
      </c>
      <c r="N50" s="96">
        <f>IFERROR(VLOOKUP($B50,[1]NUM9!$H$3:$S$170,11,FALSE),0)</f>
        <v>0</v>
      </c>
      <c r="O50" s="93"/>
      <c r="P50" s="69"/>
      <c r="Q50" s="49">
        <f t="shared" si="22"/>
        <v>6</v>
      </c>
      <c r="R50" s="49">
        <f>IFERROR(VLOOKUP($B50,[2]DEN9!$H$3:$J$158,2,FALSE),0)</f>
        <v>9</v>
      </c>
      <c r="S50" s="50">
        <f>IFERROR(VLOOKUP($B50,[2]DEN9!$H$3:$J$158,2,FALSE),0)</f>
        <v>9</v>
      </c>
      <c r="T50" s="49">
        <f>IFERROR(VLOOKUP($B50,[1]DEN9!$H$3:$J$172,2,FALSE),0)</f>
        <v>5</v>
      </c>
      <c r="U50" s="116">
        <f t="shared" si="23"/>
        <v>5</v>
      </c>
      <c r="V50" s="51">
        <f t="shared" si="24"/>
        <v>5</v>
      </c>
      <c r="W50" s="52"/>
    </row>
    <row r="51" spans="1:23" ht="15" thickBot="1" x14ac:dyDescent="0.25">
      <c r="A51" s="166" t="s">
        <v>88</v>
      </c>
      <c r="B51" s="165" t="s">
        <v>77</v>
      </c>
      <c r="C51" s="56"/>
      <c r="D51" s="56"/>
      <c r="E51" s="96">
        <f>IFERROR(VLOOKUP($B51,[1]NUM9!$H$3:$S$170,2,FALSE),0)</f>
        <v>0</v>
      </c>
      <c r="F51" s="96">
        <f>IFERROR(VLOOKUP($B51,[1]NUM9!$H$3:$S$170,3,FALSE),0)</f>
        <v>0</v>
      </c>
      <c r="G51" s="96">
        <f>IFERROR(VLOOKUP($B51,[1]NUM9!$H$3:$S$170,4,FALSE),0)</f>
        <v>0</v>
      </c>
      <c r="H51" s="96">
        <f>IFERROR(VLOOKUP($B51,[1]NUM9!$H$3:$S$170,5,FALSE),0)</f>
        <v>1</v>
      </c>
      <c r="I51" s="96">
        <f>IFERROR(VLOOKUP($B51,[1]NUM9!$H$3:$S$170,6,FALSE),0)</f>
        <v>0</v>
      </c>
      <c r="J51" s="96">
        <f>IFERROR(VLOOKUP($B51,[1]NUM9!$H$3:$S$170,7,FALSE),0)</f>
        <v>1</v>
      </c>
      <c r="K51" s="96">
        <f>IFERROR(VLOOKUP($B51,[1]NUM9!$H$3:$S$170,8,FALSE),0)</f>
        <v>0</v>
      </c>
      <c r="L51" s="96">
        <f>IFERROR(VLOOKUP($B51,[1]NUM9!$H$3:$S$170,9,FALSE),0)</f>
        <v>1</v>
      </c>
      <c r="M51" s="96">
        <f>IFERROR(VLOOKUP($B51,[1]NUM9!$H$3:$S$170,10,FALSE),0)</f>
        <v>1</v>
      </c>
      <c r="N51" s="96">
        <f>IFERROR(VLOOKUP($B51,[1]NUM9!$H$3:$S$170,11,FALSE),0)</f>
        <v>0</v>
      </c>
      <c r="O51" s="93"/>
      <c r="P51" s="69"/>
      <c r="Q51" s="49">
        <f t="shared" si="22"/>
        <v>4</v>
      </c>
      <c r="R51" s="49">
        <f>IFERROR(VLOOKUP($B51,[2]DEN9!$H$3:$J$158,2,FALSE),0)</f>
        <v>7</v>
      </c>
      <c r="S51" s="50">
        <f>IFERROR(VLOOKUP($B51,[2]DEN9!$H$3:$J$158,2,FALSE),0)</f>
        <v>7</v>
      </c>
      <c r="T51" s="49">
        <f>IFERROR(VLOOKUP($B51,[1]DEN9!$H$3:$J$172,2,FALSE),0)</f>
        <v>5</v>
      </c>
      <c r="U51" s="116">
        <f t="shared" si="23"/>
        <v>5</v>
      </c>
      <c r="V51" s="51">
        <f t="shared" si="24"/>
        <v>5</v>
      </c>
      <c r="W51" s="52"/>
    </row>
    <row r="52" spans="1:23" ht="15" thickBot="1" x14ac:dyDescent="0.25">
      <c r="A52" s="166" t="s">
        <v>88</v>
      </c>
      <c r="B52" s="165" t="s">
        <v>78</v>
      </c>
      <c r="C52" s="56"/>
      <c r="D52" s="56"/>
      <c r="E52" s="96">
        <f>IFERROR(VLOOKUP($B52,[1]NUM9!$H$3:$S$170,2,FALSE),0)</f>
        <v>2</v>
      </c>
      <c r="F52" s="96">
        <f>IFERROR(VLOOKUP($B52,[1]NUM9!$H$3:$S$170,3,FALSE),0)</f>
        <v>0</v>
      </c>
      <c r="G52" s="96">
        <f>IFERROR(VLOOKUP($B52,[1]NUM9!$H$3:$S$170,4,FALSE),0)</f>
        <v>0</v>
      </c>
      <c r="H52" s="96">
        <f>IFERROR(VLOOKUP($B52,[1]NUM9!$H$3:$S$170,5,FALSE),0)</f>
        <v>0</v>
      </c>
      <c r="I52" s="96">
        <f>IFERROR(VLOOKUP($B52,[1]NUM9!$H$3:$S$170,6,FALSE),0)</f>
        <v>0</v>
      </c>
      <c r="J52" s="96">
        <f>IFERROR(VLOOKUP($B52,[1]NUM9!$H$3:$S$170,7,FALSE),0)</f>
        <v>1</v>
      </c>
      <c r="K52" s="96">
        <f>IFERROR(VLOOKUP($B52,[1]NUM9!$H$3:$S$170,8,FALSE),0)</f>
        <v>0</v>
      </c>
      <c r="L52" s="96">
        <f>IFERROR(VLOOKUP($B52,[1]NUM9!$H$3:$S$170,9,FALSE),0)</f>
        <v>0</v>
      </c>
      <c r="M52" s="96">
        <f>IFERROR(VLOOKUP($B52,[1]NUM9!$H$3:$S$170,10,FALSE),0)</f>
        <v>3</v>
      </c>
      <c r="N52" s="96">
        <f>IFERROR(VLOOKUP($B52,[1]NUM9!$H$3:$S$170,11,FALSE),0)</f>
        <v>0</v>
      </c>
      <c r="O52" s="93"/>
      <c r="P52" s="69"/>
      <c r="Q52" s="49">
        <f t="shared" si="22"/>
        <v>6</v>
      </c>
      <c r="R52" s="49">
        <f>IFERROR(VLOOKUP($B52,[2]DEN9!$H$3:$J$158,2,FALSE),0)</f>
        <v>8</v>
      </c>
      <c r="S52" s="50">
        <f>IFERROR(VLOOKUP($B52,[2]DEN9!$H$3:$J$158,2,FALSE),0)</f>
        <v>8</v>
      </c>
      <c r="T52" s="49">
        <f>IFERROR(VLOOKUP($B52,[1]DEN9!$H$3:$J$172,2,FALSE),0)</f>
        <v>5</v>
      </c>
      <c r="U52" s="116">
        <f t="shared" si="23"/>
        <v>5</v>
      </c>
      <c r="V52" s="51">
        <f t="shared" si="24"/>
        <v>5</v>
      </c>
      <c r="W52" s="52"/>
    </row>
    <row r="53" spans="1:23" ht="15" thickBot="1" x14ac:dyDescent="0.25">
      <c r="A53" s="166" t="s">
        <v>88</v>
      </c>
      <c r="B53" s="165" t="s">
        <v>79</v>
      </c>
      <c r="C53" s="56"/>
      <c r="D53" s="56"/>
      <c r="E53" s="96">
        <f>IFERROR(VLOOKUP($B53,[1]NUM9!$H$3:$S$170,2,FALSE),0)</f>
        <v>0</v>
      </c>
      <c r="F53" s="96">
        <f>IFERROR(VLOOKUP($B53,[1]NUM9!$H$3:$S$170,3,FALSE),0)</f>
        <v>0</v>
      </c>
      <c r="G53" s="96">
        <f>IFERROR(VLOOKUP($B53,[1]NUM9!$H$3:$S$170,4,FALSE),0)</f>
        <v>0</v>
      </c>
      <c r="H53" s="96">
        <f>IFERROR(VLOOKUP($B53,[1]NUM9!$H$3:$S$170,5,FALSE),0)</f>
        <v>0</v>
      </c>
      <c r="I53" s="96">
        <f>IFERROR(VLOOKUP($B53,[1]NUM9!$H$3:$S$170,6,FALSE),0)</f>
        <v>0</v>
      </c>
      <c r="J53" s="96">
        <f>IFERROR(VLOOKUP($B53,[1]NUM9!$H$3:$S$170,7,FALSE),0)</f>
        <v>0</v>
      </c>
      <c r="K53" s="96">
        <f>IFERROR(VLOOKUP($B53,[1]NUM9!$H$3:$S$170,8,FALSE),0)</f>
        <v>0</v>
      </c>
      <c r="L53" s="96">
        <f>IFERROR(VLOOKUP($B53,[1]NUM9!$H$3:$S$170,9,FALSE),0)</f>
        <v>1</v>
      </c>
      <c r="M53" s="96">
        <f>IFERROR(VLOOKUP($B53,[1]NUM9!$H$3:$S$170,10,FALSE),0)</f>
        <v>0</v>
      </c>
      <c r="N53" s="96">
        <f>IFERROR(VLOOKUP($B53,[1]NUM9!$H$3:$S$170,11,FALSE),0)</f>
        <v>0</v>
      </c>
      <c r="O53" s="93"/>
      <c r="P53" s="69"/>
      <c r="Q53" s="49">
        <f t="shared" si="22"/>
        <v>1</v>
      </c>
      <c r="R53" s="49">
        <f>IFERROR(VLOOKUP($B53,[2]DEN9!$H$3:$J$158,2,FALSE),0)</f>
        <v>1</v>
      </c>
      <c r="S53" s="50">
        <f>IFERROR(VLOOKUP($B53,[2]DEN9!$H$3:$J$158,2,FALSE),0)</f>
        <v>1</v>
      </c>
      <c r="T53" s="49">
        <f>IFERROR(VLOOKUP($B53,[1]DEN9!$H$3:$J$172,2,FALSE),0)</f>
        <v>1</v>
      </c>
      <c r="U53" s="116">
        <f t="shared" si="23"/>
        <v>1</v>
      </c>
      <c r="V53" s="51">
        <f t="shared" si="24"/>
        <v>1</v>
      </c>
      <c r="W53" s="52"/>
    </row>
    <row r="54" spans="1:23" ht="15" thickBot="1" x14ac:dyDescent="0.25">
      <c r="A54" s="166" t="s">
        <v>88</v>
      </c>
      <c r="B54" s="165" t="s">
        <v>80</v>
      </c>
      <c r="C54" s="56"/>
      <c r="D54" s="56"/>
      <c r="E54" s="96">
        <f>IFERROR(VLOOKUP($B54,[1]NUM9!$H$3:$S$170,2,FALSE),0)</f>
        <v>0</v>
      </c>
      <c r="F54" s="96">
        <f>IFERROR(VLOOKUP($B54,[1]NUM9!$H$3:$S$170,3,FALSE),0)</f>
        <v>2</v>
      </c>
      <c r="G54" s="96">
        <f>IFERROR(VLOOKUP($B54,[1]NUM9!$H$3:$S$170,4,FALSE),0)</f>
        <v>1</v>
      </c>
      <c r="H54" s="96">
        <f>IFERROR(VLOOKUP($B54,[1]NUM9!$H$3:$S$170,5,FALSE),0)</f>
        <v>1</v>
      </c>
      <c r="I54" s="96">
        <f>IFERROR(VLOOKUP($B54,[1]NUM9!$H$3:$S$170,6,FALSE),0)</f>
        <v>0</v>
      </c>
      <c r="J54" s="96">
        <f>IFERROR(VLOOKUP($B54,[1]NUM9!$H$3:$S$170,7,FALSE),0)</f>
        <v>0</v>
      </c>
      <c r="K54" s="96">
        <f>IFERROR(VLOOKUP($B54,[1]NUM9!$H$3:$S$170,8,FALSE),0)</f>
        <v>2</v>
      </c>
      <c r="L54" s="96">
        <f>IFERROR(VLOOKUP($B54,[1]NUM9!$H$3:$S$170,9,FALSE),0)</f>
        <v>0</v>
      </c>
      <c r="M54" s="96">
        <f>IFERROR(VLOOKUP($B54,[1]NUM9!$H$3:$S$170,10,FALSE),0)</f>
        <v>1</v>
      </c>
      <c r="N54" s="96">
        <f>IFERROR(VLOOKUP($B54,[1]NUM9!$H$3:$S$170,11,FALSE),0)</f>
        <v>1</v>
      </c>
      <c r="O54" s="93"/>
      <c r="P54" s="69"/>
      <c r="Q54" s="49">
        <f t="shared" si="22"/>
        <v>8</v>
      </c>
      <c r="R54" s="49">
        <f>IFERROR(VLOOKUP($B54,[2]DEN9!$H$3:$J$158,2,FALSE),0)</f>
        <v>9</v>
      </c>
      <c r="S54" s="50">
        <f>IFERROR(VLOOKUP($B54,[2]DEN9!$H$3:$J$158,2,FALSE),0)</f>
        <v>9</v>
      </c>
      <c r="T54" s="49">
        <f>IFERROR(VLOOKUP($B54,[1]DEN9!$H$3:$J$172,2,FALSE),0)</f>
        <v>12</v>
      </c>
      <c r="U54" s="116">
        <f t="shared" si="23"/>
        <v>12</v>
      </c>
      <c r="V54" s="51">
        <f t="shared" si="24"/>
        <v>12</v>
      </c>
      <c r="W54" s="52"/>
    </row>
    <row r="55" spans="1:23" ht="15" thickBot="1" x14ac:dyDescent="0.25">
      <c r="A55" s="166" t="s">
        <v>88</v>
      </c>
      <c r="B55" s="165" t="s">
        <v>81</v>
      </c>
      <c r="C55" s="56"/>
      <c r="D55" s="56"/>
      <c r="E55" s="96">
        <f>IFERROR(VLOOKUP($B55,[1]NUM9!$H$3:$S$170,2,FALSE),0)</f>
        <v>0</v>
      </c>
      <c r="F55" s="96">
        <f>IFERROR(VLOOKUP($B55,[1]NUM9!$H$3:$S$170,3,FALSE),0)</f>
        <v>0</v>
      </c>
      <c r="G55" s="96">
        <f>IFERROR(VLOOKUP($B55,[1]NUM9!$H$3:$S$170,4,FALSE),0)</f>
        <v>0</v>
      </c>
      <c r="H55" s="96">
        <f>IFERROR(VLOOKUP($B55,[1]NUM9!$H$3:$S$170,5,FALSE),0)</f>
        <v>1</v>
      </c>
      <c r="I55" s="96">
        <f>IFERROR(VLOOKUP($B55,[1]NUM9!$H$3:$S$170,6,FALSE),0)</f>
        <v>0</v>
      </c>
      <c r="J55" s="96">
        <f>IFERROR(VLOOKUP($B55,[1]NUM9!$H$3:$S$170,7,FALSE),0)</f>
        <v>2</v>
      </c>
      <c r="K55" s="96">
        <f>IFERROR(VLOOKUP($B55,[1]NUM9!$H$3:$S$170,8,FALSE),0)</f>
        <v>0</v>
      </c>
      <c r="L55" s="96">
        <f>IFERROR(VLOOKUP($B55,[1]NUM9!$H$3:$S$170,9,FALSE),0)</f>
        <v>2</v>
      </c>
      <c r="M55" s="96">
        <f>IFERROR(VLOOKUP($B55,[1]NUM9!$H$3:$S$170,10,FALSE),0)</f>
        <v>1</v>
      </c>
      <c r="N55" s="96">
        <f>IFERROR(VLOOKUP($B55,[1]NUM9!$H$3:$S$170,11,FALSE),0)</f>
        <v>0</v>
      </c>
      <c r="O55" s="93"/>
      <c r="P55" s="69"/>
      <c r="Q55" s="49">
        <f t="shared" si="22"/>
        <v>6</v>
      </c>
      <c r="R55" s="49">
        <f>IFERROR(VLOOKUP($B55,[2]DEN9!$H$3:$J$158,2,FALSE),0)</f>
        <v>5</v>
      </c>
      <c r="S55" s="50">
        <f>IFERROR(VLOOKUP($B55,[2]DEN9!$H$3:$J$158,2,FALSE),0)</f>
        <v>5</v>
      </c>
      <c r="T55" s="49">
        <f>IFERROR(VLOOKUP($B55,[1]DEN9!$H$3:$J$172,2,FALSE),0)</f>
        <v>8</v>
      </c>
      <c r="U55" s="116">
        <f t="shared" si="23"/>
        <v>8</v>
      </c>
      <c r="V55" s="51">
        <f t="shared" si="24"/>
        <v>8</v>
      </c>
      <c r="W55" s="52"/>
    </row>
    <row r="56" spans="1:23" ht="15" thickBot="1" x14ac:dyDescent="0.25">
      <c r="A56" s="166" t="s">
        <v>88</v>
      </c>
      <c r="B56" s="165" t="s">
        <v>82</v>
      </c>
      <c r="C56" s="56"/>
      <c r="D56" s="56"/>
      <c r="E56" s="96">
        <f>IFERROR(VLOOKUP($B56,[1]NUM9!$H$3:$S$170,2,FALSE),0)</f>
        <v>0</v>
      </c>
      <c r="F56" s="96">
        <f>IFERROR(VLOOKUP($B56,[1]NUM9!$H$3:$S$170,3,FALSE),0)</f>
        <v>0</v>
      </c>
      <c r="G56" s="96">
        <f>IFERROR(VLOOKUP($B56,[1]NUM9!$H$3:$S$170,4,FALSE),0)</f>
        <v>0</v>
      </c>
      <c r="H56" s="96">
        <f>IFERROR(VLOOKUP($B56,[1]NUM9!$H$3:$S$170,5,FALSE),0)</f>
        <v>0</v>
      </c>
      <c r="I56" s="96">
        <f>IFERROR(VLOOKUP($B56,[1]NUM9!$H$3:$S$170,6,FALSE),0)</f>
        <v>0</v>
      </c>
      <c r="J56" s="96">
        <f>IFERROR(VLOOKUP($B56,[1]NUM9!$H$3:$S$170,7,FALSE),0)</f>
        <v>0</v>
      </c>
      <c r="K56" s="96">
        <f>IFERROR(VLOOKUP($B56,[1]NUM9!$H$3:$S$170,8,FALSE),0)</f>
        <v>0</v>
      </c>
      <c r="L56" s="96">
        <f>IFERROR(VLOOKUP($B56,[1]NUM9!$H$3:$S$170,9,FALSE),0)</f>
        <v>0</v>
      </c>
      <c r="M56" s="96">
        <f>IFERROR(VLOOKUP($B56,[1]NUM9!$H$3:$S$170,10,FALSE),0)</f>
        <v>0</v>
      </c>
      <c r="N56" s="96">
        <f>IFERROR(VLOOKUP($B56,[1]NUM9!$H$3:$S$170,11,FALSE),0)</f>
        <v>0</v>
      </c>
      <c r="O56" s="93"/>
      <c r="P56" s="69"/>
      <c r="Q56" s="49">
        <f t="shared" si="22"/>
        <v>0</v>
      </c>
      <c r="R56" s="49">
        <f>IFERROR(VLOOKUP($B56,[2]DEN9!$H$3:$J$158,2,FALSE),0)</f>
        <v>0</v>
      </c>
      <c r="S56" s="50">
        <f>IFERROR(VLOOKUP($B56,[2]DEN9!$H$3:$J$158,2,FALSE),0)</f>
        <v>0</v>
      </c>
      <c r="T56" s="49">
        <f>IFERROR(VLOOKUP($B56,[1]DEN9!$H$3:$J$172,2,FALSE),0)</f>
        <v>0</v>
      </c>
      <c r="U56" s="116">
        <f t="shared" si="23"/>
        <v>0</v>
      </c>
      <c r="V56" s="51">
        <f t="shared" si="24"/>
        <v>0</v>
      </c>
      <c r="W56" s="52"/>
    </row>
    <row r="57" spans="1:23" ht="15" thickBot="1" x14ac:dyDescent="0.25">
      <c r="A57" s="166" t="s">
        <v>88</v>
      </c>
      <c r="B57" s="165" t="s">
        <v>83</v>
      </c>
      <c r="C57" s="56"/>
      <c r="D57" s="56"/>
      <c r="E57" s="96">
        <f>IFERROR(VLOOKUP($B57,[1]NUM9!$H$3:$S$170,2,FALSE),0)</f>
        <v>0</v>
      </c>
      <c r="F57" s="96">
        <f>IFERROR(VLOOKUP($B57,[1]NUM9!$H$3:$S$170,3,FALSE),0)</f>
        <v>1</v>
      </c>
      <c r="G57" s="96">
        <f>IFERROR(VLOOKUP($B57,[1]NUM9!$H$3:$S$170,4,FALSE),0)</f>
        <v>1</v>
      </c>
      <c r="H57" s="96">
        <f>IFERROR(VLOOKUP($B57,[1]NUM9!$H$3:$S$170,5,FALSE),0)</f>
        <v>1</v>
      </c>
      <c r="I57" s="96">
        <f>IFERROR(VLOOKUP($B57,[1]NUM9!$H$3:$S$170,6,FALSE),0)</f>
        <v>1</v>
      </c>
      <c r="J57" s="96">
        <f>IFERROR(VLOOKUP($B57,[1]NUM9!$H$3:$S$170,7,FALSE),0)</f>
        <v>0</v>
      </c>
      <c r="K57" s="96">
        <f>IFERROR(VLOOKUP($B57,[1]NUM9!$H$3:$S$170,8,FALSE),0)</f>
        <v>1</v>
      </c>
      <c r="L57" s="96">
        <f>IFERROR(VLOOKUP($B57,[1]NUM9!$H$3:$S$170,9,FALSE),0)</f>
        <v>1</v>
      </c>
      <c r="M57" s="96">
        <f>IFERROR(VLOOKUP($B57,[1]NUM9!$H$3:$S$170,10,FALSE),0)</f>
        <v>0</v>
      </c>
      <c r="N57" s="96">
        <f>IFERROR(VLOOKUP($B57,[1]NUM9!$H$3:$S$170,11,FALSE),0)</f>
        <v>1</v>
      </c>
      <c r="O57" s="93"/>
      <c r="P57" s="69"/>
      <c r="Q57" s="49">
        <f t="shared" si="22"/>
        <v>7</v>
      </c>
      <c r="R57" s="49">
        <f>IFERROR(VLOOKUP($B57,[2]DEN9!$H$3:$J$158,2,FALSE),0)</f>
        <v>10</v>
      </c>
      <c r="S57" s="50">
        <f>IFERROR(VLOOKUP($B57,[2]DEN9!$H$3:$J$158,2,FALSE),0)</f>
        <v>10</v>
      </c>
      <c r="T57" s="49">
        <f>IFERROR(VLOOKUP($B57,[1]DEN9!$H$3:$J$172,2,FALSE),0)</f>
        <v>8</v>
      </c>
      <c r="U57" s="116">
        <f t="shared" si="23"/>
        <v>8</v>
      </c>
      <c r="V57" s="51">
        <f t="shared" si="24"/>
        <v>8</v>
      </c>
      <c r="W57" s="52"/>
    </row>
    <row r="58" spans="1:23" ht="15" thickBot="1" x14ac:dyDescent="0.25">
      <c r="A58" s="166" t="s">
        <v>88</v>
      </c>
      <c r="B58" s="165" t="s">
        <v>84</v>
      </c>
      <c r="C58" s="56"/>
      <c r="D58" s="56"/>
      <c r="E58" s="96">
        <f>IFERROR(VLOOKUP($B58,[1]NUM9!$H$3:$S$170,2,FALSE),0)</f>
        <v>0</v>
      </c>
      <c r="F58" s="96">
        <f>IFERROR(VLOOKUP($B58,[1]NUM9!$H$3:$S$170,3,FALSE),0)</f>
        <v>0</v>
      </c>
      <c r="G58" s="96">
        <f>IFERROR(VLOOKUP($B58,[1]NUM9!$H$3:$S$170,4,FALSE),0)</f>
        <v>0</v>
      </c>
      <c r="H58" s="96">
        <f>IFERROR(VLOOKUP($B58,[1]NUM9!$H$3:$S$170,5,FALSE),0)</f>
        <v>0</v>
      </c>
      <c r="I58" s="96">
        <f>IFERROR(VLOOKUP($B58,[1]NUM9!$H$3:$S$170,6,FALSE),0)</f>
        <v>0</v>
      </c>
      <c r="J58" s="96">
        <f>IFERROR(VLOOKUP($B58,[1]NUM9!$H$3:$S$170,7,FALSE),0)</f>
        <v>0</v>
      </c>
      <c r="K58" s="96">
        <f>IFERROR(VLOOKUP($B58,[1]NUM9!$H$3:$S$170,8,FALSE),0)</f>
        <v>0</v>
      </c>
      <c r="L58" s="96">
        <f>IFERROR(VLOOKUP($B58,[1]NUM9!$H$3:$S$170,9,FALSE),0)</f>
        <v>1</v>
      </c>
      <c r="M58" s="96">
        <f>IFERROR(VLOOKUP($B58,[1]NUM9!$H$3:$S$170,10,FALSE),0)</f>
        <v>0</v>
      </c>
      <c r="N58" s="96">
        <f>IFERROR(VLOOKUP($B58,[1]NUM9!$H$3:$S$170,11,FALSE),0)</f>
        <v>0</v>
      </c>
      <c r="O58" s="93"/>
      <c r="P58" s="69"/>
      <c r="Q58" s="49">
        <f t="shared" si="22"/>
        <v>1</v>
      </c>
      <c r="R58" s="49">
        <f>IFERROR(VLOOKUP($B58,[2]DEN9!$H$3:$J$158,2,FALSE),0)</f>
        <v>0</v>
      </c>
      <c r="S58" s="50">
        <f>IFERROR(VLOOKUP($B58,[2]DEN9!$H$3:$J$158,2,FALSE),0)</f>
        <v>0</v>
      </c>
      <c r="T58" s="49">
        <f>IFERROR(VLOOKUP($B58,[1]DEN9!$H$3:$J$172,2,FALSE),0)</f>
        <v>0</v>
      </c>
      <c r="U58" s="116">
        <f t="shared" si="23"/>
        <v>0</v>
      </c>
      <c r="V58" s="51">
        <f t="shared" si="24"/>
        <v>0</v>
      </c>
      <c r="W58" s="52"/>
    </row>
    <row r="59" spans="1:23" ht="15" thickBot="1" x14ac:dyDescent="0.25">
      <c r="A59" s="166" t="s">
        <v>88</v>
      </c>
      <c r="B59" s="165" t="s">
        <v>85</v>
      </c>
      <c r="C59" s="56"/>
      <c r="D59" s="56"/>
      <c r="E59" s="96">
        <f>IFERROR(VLOOKUP($B59,[1]NUM9!$H$3:$S$170,2,FALSE),0)</f>
        <v>1</v>
      </c>
      <c r="F59" s="96">
        <f>IFERROR(VLOOKUP($B59,[1]NUM9!$H$3:$S$170,3,FALSE),0)</f>
        <v>6</v>
      </c>
      <c r="G59" s="96">
        <f>IFERROR(VLOOKUP($B59,[1]NUM9!$H$3:$S$170,4,FALSE),0)</f>
        <v>3</v>
      </c>
      <c r="H59" s="96">
        <f>IFERROR(VLOOKUP($B59,[1]NUM9!$H$3:$S$170,5,FALSE),0)</f>
        <v>1</v>
      </c>
      <c r="I59" s="96">
        <f>IFERROR(VLOOKUP($B59,[1]NUM9!$H$3:$S$170,6,FALSE),0)</f>
        <v>3</v>
      </c>
      <c r="J59" s="96">
        <f>IFERROR(VLOOKUP($B59,[1]NUM9!$H$3:$S$170,7,FALSE),0)</f>
        <v>3</v>
      </c>
      <c r="K59" s="96">
        <f>IFERROR(VLOOKUP($B59,[1]NUM9!$H$3:$S$170,8,FALSE),0)</f>
        <v>3</v>
      </c>
      <c r="L59" s="96">
        <f>IFERROR(VLOOKUP($B59,[1]NUM9!$H$3:$S$170,9,FALSE),0)</f>
        <v>2</v>
      </c>
      <c r="M59" s="96">
        <f>IFERROR(VLOOKUP($B59,[1]NUM9!$H$3:$S$170,10,FALSE),0)</f>
        <v>0</v>
      </c>
      <c r="N59" s="96">
        <f>IFERROR(VLOOKUP($B59,[1]NUM9!$H$3:$S$170,11,FALSE),0)</f>
        <v>1</v>
      </c>
      <c r="O59" s="93"/>
      <c r="P59" s="69"/>
      <c r="Q59" s="49">
        <f t="shared" si="22"/>
        <v>23</v>
      </c>
      <c r="R59" s="49">
        <f>IFERROR(VLOOKUP($B59,[2]DEN9!$H$3:$J$158,2,FALSE),0)</f>
        <v>33</v>
      </c>
      <c r="S59" s="50">
        <f>IFERROR(VLOOKUP($B59,[2]DEN9!$H$3:$J$158,2,FALSE),0)</f>
        <v>33</v>
      </c>
      <c r="T59" s="49">
        <f>IFERROR(VLOOKUP($B59,[1]DEN9!$H$3:$J$172,2,FALSE),0)</f>
        <v>23</v>
      </c>
      <c r="U59" s="116">
        <f t="shared" si="23"/>
        <v>23</v>
      </c>
      <c r="V59" s="51">
        <f t="shared" si="24"/>
        <v>23</v>
      </c>
      <c r="W59" s="52"/>
    </row>
    <row r="60" spans="1:23" ht="15" thickBot="1" x14ac:dyDescent="0.25">
      <c r="A60" s="166" t="s">
        <v>88</v>
      </c>
      <c r="B60" s="165" t="s">
        <v>86</v>
      </c>
      <c r="C60" s="56"/>
      <c r="D60" s="56"/>
      <c r="E60" s="96">
        <f>IFERROR(VLOOKUP($B60,[1]NUM9!$H$3:$S$170,2,FALSE),0)</f>
        <v>0</v>
      </c>
      <c r="F60" s="96">
        <f>IFERROR(VLOOKUP($B60,[1]NUM9!$H$3:$S$170,3,FALSE),0)</f>
        <v>0</v>
      </c>
      <c r="G60" s="96">
        <f>IFERROR(VLOOKUP($B60,[1]NUM9!$H$3:$S$170,4,FALSE),0)</f>
        <v>1</v>
      </c>
      <c r="H60" s="96">
        <f>IFERROR(VLOOKUP($B60,[1]NUM9!$H$3:$S$170,5,FALSE),0)</f>
        <v>0</v>
      </c>
      <c r="I60" s="96">
        <f>IFERROR(VLOOKUP($B60,[1]NUM9!$H$3:$S$170,6,FALSE),0)</f>
        <v>2</v>
      </c>
      <c r="J60" s="96">
        <f>IFERROR(VLOOKUP($B60,[1]NUM9!$H$3:$S$170,7,FALSE),0)</f>
        <v>0</v>
      </c>
      <c r="K60" s="96">
        <f>IFERROR(VLOOKUP($B60,[1]NUM9!$H$3:$S$170,8,FALSE),0)</f>
        <v>1</v>
      </c>
      <c r="L60" s="96">
        <f>IFERROR(VLOOKUP($B60,[1]NUM9!$H$3:$S$170,9,FALSE),0)</f>
        <v>0</v>
      </c>
      <c r="M60" s="96">
        <f>IFERROR(VLOOKUP($B60,[1]NUM9!$H$3:$S$170,10,FALSE),0)</f>
        <v>0</v>
      </c>
      <c r="N60" s="96">
        <f>IFERROR(VLOOKUP($B60,[1]NUM9!$H$3:$S$170,11,FALSE),0)</f>
        <v>0</v>
      </c>
      <c r="O60" s="93"/>
      <c r="P60" s="69"/>
      <c r="Q60" s="49">
        <f t="shared" si="22"/>
        <v>4</v>
      </c>
      <c r="R60" s="49">
        <f>IFERROR(VLOOKUP($B60,[2]DEN9!$H$3:$J$158,2,FALSE),0)</f>
        <v>5</v>
      </c>
      <c r="S60" s="50">
        <f>IFERROR(VLOOKUP($B60,[2]DEN9!$H$3:$J$158,2,FALSE),0)</f>
        <v>5</v>
      </c>
      <c r="T60" s="49">
        <f>IFERROR(VLOOKUP($B60,[1]DEN9!$H$3:$J$172,2,FALSE),0)</f>
        <v>3</v>
      </c>
      <c r="U60" s="116">
        <f t="shared" si="23"/>
        <v>3</v>
      </c>
      <c r="V60" s="51">
        <f t="shared" si="24"/>
        <v>3</v>
      </c>
      <c r="W60" s="52"/>
    </row>
    <row r="61" spans="1:23" ht="15" thickBot="1" x14ac:dyDescent="0.25">
      <c r="A61" s="166" t="s">
        <v>88</v>
      </c>
      <c r="B61" s="165" t="s">
        <v>87</v>
      </c>
      <c r="C61" s="56"/>
      <c r="D61" s="56"/>
      <c r="E61" s="96">
        <f>IFERROR(VLOOKUP($B61,[1]NUM9!$H$3:$S$170,2,FALSE),0)</f>
        <v>0</v>
      </c>
      <c r="F61" s="96">
        <f>IFERROR(VLOOKUP($B61,[1]NUM9!$H$3:$S$170,3,FALSE),0)</f>
        <v>0</v>
      </c>
      <c r="G61" s="96">
        <f>IFERROR(VLOOKUP($B61,[1]NUM9!$H$3:$S$170,4,FALSE),0)</f>
        <v>0</v>
      </c>
      <c r="H61" s="96">
        <f>IFERROR(VLOOKUP($B61,[1]NUM9!$H$3:$S$170,5,FALSE),0)</f>
        <v>0</v>
      </c>
      <c r="I61" s="96">
        <f>IFERROR(VLOOKUP($B61,[1]NUM9!$H$3:$S$170,6,FALSE),0)</f>
        <v>0</v>
      </c>
      <c r="J61" s="96">
        <f>IFERROR(VLOOKUP($B61,[1]NUM9!$H$3:$S$170,7,FALSE),0)</f>
        <v>0</v>
      </c>
      <c r="K61" s="96">
        <f>IFERROR(VLOOKUP($B61,[1]NUM9!$H$3:$S$170,8,FALSE),0)</f>
        <v>0</v>
      </c>
      <c r="L61" s="96">
        <f>IFERROR(VLOOKUP($B61,[1]NUM9!$H$3:$S$170,9,FALSE),0)</f>
        <v>0</v>
      </c>
      <c r="M61" s="96">
        <f>IFERROR(VLOOKUP($B61,[1]NUM9!$H$3:$S$170,10,FALSE),0)</f>
        <v>1</v>
      </c>
      <c r="N61" s="96">
        <f>IFERROR(VLOOKUP($B61,[1]NUM9!$H$3:$S$170,11,FALSE),0)</f>
        <v>0</v>
      </c>
      <c r="O61" s="93"/>
      <c r="P61" s="69"/>
      <c r="Q61" s="49">
        <f t="shared" si="22"/>
        <v>1</v>
      </c>
      <c r="R61" s="49">
        <f>IFERROR(VLOOKUP($B61,[2]DEN9!$H$3:$J$158,2,FALSE),0)</f>
        <v>3</v>
      </c>
      <c r="S61" s="50">
        <f>IFERROR(VLOOKUP($B61,[2]DEN9!$H$3:$J$158,2,FALSE),0)</f>
        <v>3</v>
      </c>
      <c r="T61" s="49">
        <f>IFERROR(VLOOKUP($B61,[1]DEN9!$H$3:$J$172,2,FALSE),0)</f>
        <v>1</v>
      </c>
      <c r="U61" s="116">
        <f t="shared" si="23"/>
        <v>1</v>
      </c>
      <c r="V61" s="51">
        <f t="shared" si="24"/>
        <v>1</v>
      </c>
      <c r="W61" s="52"/>
    </row>
    <row r="62" spans="1:23" s="58" customFormat="1" ht="15" thickBot="1" x14ac:dyDescent="0.25">
      <c r="A62" s="333" t="s">
        <v>177</v>
      </c>
      <c r="B62" s="334"/>
      <c r="C62" s="250">
        <f>+D62/Metas!O88</f>
        <v>1.1687306501547987</v>
      </c>
      <c r="D62" s="249">
        <f>+Q62/T62</f>
        <v>0.88823529411764701</v>
      </c>
      <c r="E62" s="48">
        <f t="shared" ref="E62:Q62" si="25">SUM(E49:E61)</f>
        <v>7</v>
      </c>
      <c r="F62" s="48">
        <f t="shared" si="25"/>
        <v>24</v>
      </c>
      <c r="G62" s="48">
        <f t="shared" si="25"/>
        <v>11</v>
      </c>
      <c r="H62" s="48">
        <f t="shared" si="25"/>
        <v>5</v>
      </c>
      <c r="I62" s="48">
        <f t="shared" ref="I62:J62" si="26">SUM(I49:I61)</f>
        <v>20</v>
      </c>
      <c r="J62" s="48">
        <f t="shared" si="26"/>
        <v>18</v>
      </c>
      <c r="K62" s="48">
        <f t="shared" ref="K62:L62" si="27">SUM(K49:K61)</f>
        <v>16</v>
      </c>
      <c r="L62" s="48">
        <f t="shared" si="27"/>
        <v>11</v>
      </c>
      <c r="M62" s="48">
        <f t="shared" ref="M62:N62" si="28">SUM(M49:M61)</f>
        <v>21</v>
      </c>
      <c r="N62" s="48">
        <f t="shared" si="28"/>
        <v>18</v>
      </c>
      <c r="O62" s="48">
        <f t="shared" si="25"/>
        <v>0</v>
      </c>
      <c r="P62" s="48">
        <f t="shared" si="25"/>
        <v>0</v>
      </c>
      <c r="Q62" s="73">
        <f t="shared" si="25"/>
        <v>151</v>
      </c>
      <c r="R62" s="48">
        <f t="shared" ref="R62:W62" si="29">SUM(R49:R61)</f>
        <v>230</v>
      </c>
      <c r="S62" s="48">
        <f t="shared" si="29"/>
        <v>230</v>
      </c>
      <c r="T62" s="48">
        <f t="shared" si="29"/>
        <v>170</v>
      </c>
      <c r="U62" s="48">
        <f t="shared" si="29"/>
        <v>170</v>
      </c>
      <c r="V62" s="48">
        <f t="shared" si="29"/>
        <v>170</v>
      </c>
      <c r="W62" s="48">
        <f t="shared" si="29"/>
        <v>0</v>
      </c>
    </row>
    <row r="63" spans="1:23" ht="15" thickBot="1" x14ac:dyDescent="0.25">
      <c r="A63" s="166" t="s">
        <v>99</v>
      </c>
      <c r="B63" s="165" t="s">
        <v>89</v>
      </c>
      <c r="C63" s="56"/>
      <c r="D63" s="56"/>
      <c r="E63" s="96">
        <f>IFERROR(VLOOKUP($B63,[1]NUM9!$H$3:$S$170,2,FALSE),0)</f>
        <v>4</v>
      </c>
      <c r="F63" s="96">
        <f>IFERROR(VLOOKUP($B63,[1]NUM9!$H$3:$S$170,3,FALSE),0)</f>
        <v>9</v>
      </c>
      <c r="G63" s="96">
        <f>IFERROR(VLOOKUP($B63,[1]NUM9!$H$3:$S$170,4,FALSE),0)</f>
        <v>13</v>
      </c>
      <c r="H63" s="96">
        <f>IFERROR(VLOOKUP($B63,[1]NUM9!$H$3:$S$170,5,FALSE),0)</f>
        <v>8</v>
      </c>
      <c r="I63" s="96">
        <f>IFERROR(VLOOKUP($B63,[1]NUM9!$H$3:$S$170,6,FALSE),0)</f>
        <v>3</v>
      </c>
      <c r="J63" s="96">
        <f>IFERROR(VLOOKUP($B63,[1]NUM9!$H$3:$S$170,7,FALSE),0)</f>
        <v>8</v>
      </c>
      <c r="K63" s="96">
        <f>IFERROR(VLOOKUP($B63,[1]NUM9!$H$3:$S$170,8,FALSE),0)</f>
        <v>6</v>
      </c>
      <c r="L63" s="96">
        <f>IFERROR(VLOOKUP($B63,[1]NUM9!$H$3:$S$170,9,FALSE),0)</f>
        <v>4</v>
      </c>
      <c r="M63" s="96">
        <f>IFERROR(VLOOKUP($B63,[1]NUM9!$H$3:$S$170,10,FALSE),0)</f>
        <v>4</v>
      </c>
      <c r="N63" s="96">
        <f>IFERROR(VLOOKUP($B63,[1]NUM9!$H$3:$S$170,11,FALSE),0)</f>
        <v>6</v>
      </c>
      <c r="O63" s="92"/>
      <c r="P63" s="69"/>
      <c r="Q63" s="49">
        <f t="shared" ref="Q63:Q72" si="30">SUM(E63:P63)</f>
        <v>65</v>
      </c>
      <c r="R63" s="49">
        <f>IFERROR(VLOOKUP($B63,[2]DEN9!$H$3:$J$158,2,FALSE),0)</f>
        <v>65</v>
      </c>
      <c r="S63" s="50">
        <f>IFERROR(VLOOKUP($B63,[2]DEN9!$H$3:$J$158,2,FALSE),0)</f>
        <v>65</v>
      </c>
      <c r="T63" s="49">
        <f>IFERROR(VLOOKUP($B63,[1]DEN9!$H$3:$J$172,2,FALSE),0)</f>
        <v>72</v>
      </c>
      <c r="U63" s="116">
        <f t="shared" ref="U63:U72" si="31">+T63</f>
        <v>72</v>
      </c>
      <c r="V63" s="51">
        <f t="shared" ref="V63:V72" si="32">+T63</f>
        <v>72</v>
      </c>
      <c r="W63" s="52"/>
    </row>
    <row r="64" spans="1:23" ht="15" thickBot="1" x14ac:dyDescent="0.25">
      <c r="A64" s="166" t="s">
        <v>99</v>
      </c>
      <c r="B64" s="165" t="s">
        <v>90</v>
      </c>
      <c r="C64" s="56"/>
      <c r="D64" s="56"/>
      <c r="E64" s="96">
        <f>IFERROR(VLOOKUP($B64,[1]NUM9!$H$3:$S$170,2,FALSE),0)</f>
        <v>0</v>
      </c>
      <c r="F64" s="96">
        <f>IFERROR(VLOOKUP($B64,[1]NUM9!$H$3:$S$170,3,FALSE),0)</f>
        <v>0</v>
      </c>
      <c r="G64" s="96">
        <f>IFERROR(VLOOKUP($B64,[1]NUM9!$H$3:$S$170,4,FALSE),0)</f>
        <v>0</v>
      </c>
      <c r="H64" s="96">
        <f>IFERROR(VLOOKUP($B64,[1]NUM9!$H$3:$S$170,5,FALSE),0)</f>
        <v>1</v>
      </c>
      <c r="I64" s="96">
        <f>IFERROR(VLOOKUP($B64,[1]NUM9!$H$3:$S$170,6,FALSE),0)</f>
        <v>4</v>
      </c>
      <c r="J64" s="96">
        <f>IFERROR(VLOOKUP($B64,[1]NUM9!$H$3:$S$170,7,FALSE),0)</f>
        <v>0</v>
      </c>
      <c r="K64" s="96">
        <f>IFERROR(VLOOKUP($B64,[1]NUM9!$H$3:$S$170,8,FALSE),0)</f>
        <v>0</v>
      </c>
      <c r="L64" s="96">
        <f>IFERROR(VLOOKUP($B64,[1]NUM9!$H$3:$S$170,9,FALSE),0)</f>
        <v>1</v>
      </c>
      <c r="M64" s="96">
        <f>IFERROR(VLOOKUP($B64,[1]NUM9!$H$3:$S$170,10,FALSE),0)</f>
        <v>1</v>
      </c>
      <c r="N64" s="96">
        <f>IFERROR(VLOOKUP($B64,[1]NUM9!$H$3:$S$170,11,FALSE),0)</f>
        <v>1</v>
      </c>
      <c r="O64" s="92"/>
      <c r="P64" s="69"/>
      <c r="Q64" s="49">
        <f t="shared" si="30"/>
        <v>8</v>
      </c>
      <c r="R64" s="49">
        <f>IFERROR(VLOOKUP($B64,[2]DEN9!$H$3:$J$158,2,FALSE),0)</f>
        <v>6</v>
      </c>
      <c r="S64" s="50">
        <f>IFERROR(VLOOKUP($B64,[2]DEN9!$H$3:$J$158,2,FALSE),0)</f>
        <v>6</v>
      </c>
      <c r="T64" s="49">
        <f>IFERROR(VLOOKUP($B64,[1]DEN9!$H$3:$J$172,2,FALSE),0)</f>
        <v>6</v>
      </c>
      <c r="U64" s="116">
        <f t="shared" si="31"/>
        <v>6</v>
      </c>
      <c r="V64" s="51">
        <f t="shared" si="32"/>
        <v>6</v>
      </c>
      <c r="W64" s="52"/>
    </row>
    <row r="65" spans="1:23" ht="15" thickBot="1" x14ac:dyDescent="0.25">
      <c r="A65" s="166" t="s">
        <v>99</v>
      </c>
      <c r="B65" s="165" t="s">
        <v>91</v>
      </c>
      <c r="C65" s="56"/>
      <c r="D65" s="56"/>
      <c r="E65" s="96">
        <f>IFERROR(VLOOKUP($B65,[1]NUM9!$H$3:$S$170,2,FALSE),0)</f>
        <v>0</v>
      </c>
      <c r="F65" s="96">
        <f>IFERROR(VLOOKUP($B65,[1]NUM9!$H$3:$S$170,3,FALSE),0)</f>
        <v>0</v>
      </c>
      <c r="G65" s="96">
        <f>IFERROR(VLOOKUP($B65,[1]NUM9!$H$3:$S$170,4,FALSE),0)</f>
        <v>0</v>
      </c>
      <c r="H65" s="96">
        <f>IFERROR(VLOOKUP($B65,[1]NUM9!$H$3:$S$170,5,FALSE),0)</f>
        <v>0</v>
      </c>
      <c r="I65" s="96">
        <f>IFERROR(VLOOKUP($B65,[1]NUM9!$H$3:$S$170,6,FALSE),0)</f>
        <v>0</v>
      </c>
      <c r="J65" s="96">
        <f>IFERROR(VLOOKUP($B65,[1]NUM9!$H$3:$S$170,7,FALSE),0)</f>
        <v>0</v>
      </c>
      <c r="K65" s="96">
        <f>IFERROR(VLOOKUP($B65,[1]NUM9!$H$3:$S$170,8,FALSE),0)</f>
        <v>0</v>
      </c>
      <c r="L65" s="96">
        <f>IFERROR(VLOOKUP($B65,[1]NUM9!$H$3:$S$170,9,FALSE),0)</f>
        <v>0</v>
      </c>
      <c r="M65" s="96">
        <f>IFERROR(VLOOKUP($B65,[1]NUM9!$H$3:$S$170,10,FALSE),0)</f>
        <v>0</v>
      </c>
      <c r="N65" s="96">
        <f>IFERROR(VLOOKUP($B65,[1]NUM9!$H$3:$S$170,11,FALSE),0)</f>
        <v>0</v>
      </c>
      <c r="O65" s="92"/>
      <c r="P65" s="69"/>
      <c r="Q65" s="49">
        <f t="shared" si="30"/>
        <v>0</v>
      </c>
      <c r="R65" s="49">
        <f>IFERROR(VLOOKUP($B65,[2]DEN9!$H$3:$J$158,2,FALSE),0)</f>
        <v>2</v>
      </c>
      <c r="S65" s="50">
        <f>IFERROR(VLOOKUP($B65,[2]DEN9!$H$3:$J$158,2,FALSE),0)</f>
        <v>2</v>
      </c>
      <c r="T65" s="49">
        <f>IFERROR(VLOOKUP($B65,[1]DEN9!$H$3:$J$172,2,FALSE),0)</f>
        <v>1</v>
      </c>
      <c r="U65" s="116">
        <f t="shared" si="31"/>
        <v>1</v>
      </c>
      <c r="V65" s="51">
        <f t="shared" si="32"/>
        <v>1</v>
      </c>
      <c r="W65" s="52"/>
    </row>
    <row r="66" spans="1:23" ht="15" thickBot="1" x14ac:dyDescent="0.25">
      <c r="A66" s="166" t="s">
        <v>99</v>
      </c>
      <c r="B66" s="165" t="s">
        <v>92</v>
      </c>
      <c r="C66" s="56"/>
      <c r="D66" s="56"/>
      <c r="E66" s="96">
        <f>IFERROR(VLOOKUP($B66,[1]NUM9!$H$3:$S$170,2,FALSE),0)</f>
        <v>0</v>
      </c>
      <c r="F66" s="96">
        <f>IFERROR(VLOOKUP($B66,[1]NUM9!$H$3:$S$170,3,FALSE),0)</f>
        <v>0</v>
      </c>
      <c r="G66" s="96">
        <f>IFERROR(VLOOKUP($B66,[1]NUM9!$H$3:$S$170,4,FALSE),0)</f>
        <v>4</v>
      </c>
      <c r="H66" s="96">
        <f>IFERROR(VLOOKUP($B66,[1]NUM9!$H$3:$S$170,5,FALSE),0)</f>
        <v>0</v>
      </c>
      <c r="I66" s="96">
        <f>IFERROR(VLOOKUP($B66,[1]NUM9!$H$3:$S$170,6,FALSE),0)</f>
        <v>0</v>
      </c>
      <c r="J66" s="96">
        <f>IFERROR(VLOOKUP($B66,[1]NUM9!$H$3:$S$170,7,FALSE),0)</f>
        <v>1</v>
      </c>
      <c r="K66" s="96">
        <f>IFERROR(VLOOKUP($B66,[1]NUM9!$H$3:$S$170,8,FALSE),0)</f>
        <v>1</v>
      </c>
      <c r="L66" s="96">
        <f>IFERROR(VLOOKUP($B66,[1]NUM9!$H$3:$S$170,9,FALSE),0)</f>
        <v>0</v>
      </c>
      <c r="M66" s="96">
        <f>IFERROR(VLOOKUP($B66,[1]NUM9!$H$3:$S$170,10,FALSE),0)</f>
        <v>0</v>
      </c>
      <c r="N66" s="96">
        <f>IFERROR(VLOOKUP($B66,[1]NUM9!$H$3:$S$170,11,FALSE),0)</f>
        <v>0</v>
      </c>
      <c r="O66" s="92"/>
      <c r="P66" s="69"/>
      <c r="Q66" s="49">
        <f t="shared" si="30"/>
        <v>6</v>
      </c>
      <c r="R66" s="49">
        <f>IFERROR(VLOOKUP($B66,[2]DEN9!$H$3:$J$158,2,FALSE),0)</f>
        <v>8</v>
      </c>
      <c r="S66" s="50">
        <f>IFERROR(VLOOKUP($B66,[2]DEN9!$H$3:$J$158,2,FALSE),0)</f>
        <v>8</v>
      </c>
      <c r="T66" s="49">
        <f>IFERROR(VLOOKUP($B66,[1]DEN9!$H$3:$J$172,2,FALSE),0)</f>
        <v>2</v>
      </c>
      <c r="U66" s="116">
        <f t="shared" si="31"/>
        <v>2</v>
      </c>
      <c r="V66" s="51">
        <f t="shared" si="32"/>
        <v>2</v>
      </c>
      <c r="W66" s="52"/>
    </row>
    <row r="67" spans="1:23" ht="15" thickBot="1" x14ac:dyDescent="0.25">
      <c r="A67" s="166" t="s">
        <v>99</v>
      </c>
      <c r="B67" s="165" t="s">
        <v>93</v>
      </c>
      <c r="C67" s="56"/>
      <c r="D67" s="56"/>
      <c r="E67" s="96">
        <f>IFERROR(VLOOKUP($B67,[1]NUM9!$H$3:$S$170,2,FALSE),0)</f>
        <v>0</v>
      </c>
      <c r="F67" s="96">
        <f>IFERROR(VLOOKUP($B67,[1]NUM9!$H$3:$S$170,3,FALSE),0)</f>
        <v>0</v>
      </c>
      <c r="G67" s="96">
        <f>IFERROR(VLOOKUP($B67,[1]NUM9!$H$3:$S$170,4,FALSE),0)</f>
        <v>0</v>
      </c>
      <c r="H67" s="96">
        <f>IFERROR(VLOOKUP($B67,[1]NUM9!$H$3:$S$170,5,FALSE),0)</f>
        <v>0</v>
      </c>
      <c r="I67" s="96">
        <f>IFERROR(VLOOKUP($B67,[1]NUM9!$H$3:$S$170,6,FALSE),0)</f>
        <v>1</v>
      </c>
      <c r="J67" s="96">
        <f>IFERROR(VLOOKUP($B67,[1]NUM9!$H$3:$S$170,7,FALSE),0)</f>
        <v>0</v>
      </c>
      <c r="K67" s="96">
        <f>IFERROR(VLOOKUP($B67,[1]NUM9!$H$3:$S$170,8,FALSE),0)</f>
        <v>0</v>
      </c>
      <c r="L67" s="96">
        <f>IFERROR(VLOOKUP($B67,[1]NUM9!$H$3:$S$170,9,FALSE),0)</f>
        <v>0</v>
      </c>
      <c r="M67" s="96">
        <f>IFERROR(VLOOKUP($B67,[1]NUM9!$H$3:$S$170,10,FALSE),0)</f>
        <v>0</v>
      </c>
      <c r="N67" s="96">
        <f>IFERROR(VLOOKUP($B67,[1]NUM9!$H$3:$S$170,11,FALSE),0)</f>
        <v>0</v>
      </c>
      <c r="O67" s="92"/>
      <c r="P67" s="69"/>
      <c r="Q67" s="49">
        <f t="shared" si="30"/>
        <v>1</v>
      </c>
      <c r="R67" s="49">
        <f>IFERROR(VLOOKUP($B67,[2]DEN9!$H$3:$J$158,2,FALSE),0)</f>
        <v>4</v>
      </c>
      <c r="S67" s="50">
        <f>IFERROR(VLOOKUP($B67,[2]DEN9!$H$3:$J$158,2,FALSE),0)</f>
        <v>4</v>
      </c>
      <c r="T67" s="49">
        <f>IFERROR(VLOOKUP($B67,[1]DEN9!$H$3:$J$172,2,FALSE),0)</f>
        <v>1</v>
      </c>
      <c r="U67" s="116">
        <f t="shared" si="31"/>
        <v>1</v>
      </c>
      <c r="V67" s="51">
        <f t="shared" si="32"/>
        <v>1</v>
      </c>
      <c r="W67" s="52"/>
    </row>
    <row r="68" spans="1:23" ht="15" thickBot="1" x14ac:dyDescent="0.25">
      <c r="A68" s="166" t="s">
        <v>99</v>
      </c>
      <c r="B68" s="165" t="s">
        <v>94</v>
      </c>
      <c r="C68" s="56"/>
      <c r="D68" s="56"/>
      <c r="E68" s="96">
        <f>IFERROR(VLOOKUP($B68,[1]NUM9!$H$3:$S$170,2,FALSE),0)</f>
        <v>1</v>
      </c>
      <c r="F68" s="96">
        <f>IFERROR(VLOOKUP($B68,[1]NUM9!$H$3:$S$170,3,FALSE),0)</f>
        <v>0</v>
      </c>
      <c r="G68" s="96">
        <f>IFERROR(VLOOKUP($B68,[1]NUM9!$H$3:$S$170,4,FALSE),0)</f>
        <v>2</v>
      </c>
      <c r="H68" s="96">
        <f>IFERROR(VLOOKUP($B68,[1]NUM9!$H$3:$S$170,5,FALSE),0)</f>
        <v>1</v>
      </c>
      <c r="I68" s="96">
        <f>IFERROR(VLOOKUP($B68,[1]NUM9!$H$3:$S$170,6,FALSE),0)</f>
        <v>0</v>
      </c>
      <c r="J68" s="96">
        <f>IFERROR(VLOOKUP($B68,[1]NUM9!$H$3:$S$170,7,FALSE),0)</f>
        <v>1</v>
      </c>
      <c r="K68" s="96">
        <f>IFERROR(VLOOKUP($B68,[1]NUM9!$H$3:$S$170,8,FALSE),0)</f>
        <v>1</v>
      </c>
      <c r="L68" s="96">
        <f>IFERROR(VLOOKUP($B68,[1]NUM9!$H$3:$S$170,9,FALSE),0)</f>
        <v>0</v>
      </c>
      <c r="M68" s="96">
        <f>IFERROR(VLOOKUP($B68,[1]NUM9!$H$3:$S$170,10,FALSE),0)</f>
        <v>0</v>
      </c>
      <c r="N68" s="96">
        <f>IFERROR(VLOOKUP($B68,[1]NUM9!$H$3:$S$170,11,FALSE),0)</f>
        <v>1</v>
      </c>
      <c r="O68" s="92"/>
      <c r="P68" s="69"/>
      <c r="Q68" s="49">
        <f t="shared" si="30"/>
        <v>7</v>
      </c>
      <c r="R68" s="49">
        <f>IFERROR(VLOOKUP($B68,[2]DEN9!$H$3:$J$158,2,FALSE),0)</f>
        <v>13</v>
      </c>
      <c r="S68" s="50">
        <f>IFERROR(VLOOKUP($B68,[2]DEN9!$H$3:$J$158,2,FALSE),0)</f>
        <v>13</v>
      </c>
      <c r="T68" s="49">
        <f>IFERROR(VLOOKUP($B68,[1]DEN9!$H$3:$J$172,2,FALSE),0)</f>
        <v>12</v>
      </c>
      <c r="U68" s="116">
        <f t="shared" si="31"/>
        <v>12</v>
      </c>
      <c r="V68" s="51">
        <f t="shared" si="32"/>
        <v>12</v>
      </c>
      <c r="W68" s="52"/>
    </row>
    <row r="69" spans="1:23" ht="15" thickBot="1" x14ac:dyDescent="0.25">
      <c r="A69" s="166" t="s">
        <v>99</v>
      </c>
      <c r="B69" s="165" t="s">
        <v>95</v>
      </c>
      <c r="C69" s="56"/>
      <c r="D69" s="56"/>
      <c r="E69" s="96">
        <f>IFERROR(VLOOKUP($B69,[1]NUM9!$H$3:$S$170,2,FALSE),0)</f>
        <v>1</v>
      </c>
      <c r="F69" s="96">
        <f>IFERROR(VLOOKUP($B69,[1]NUM9!$H$3:$S$170,3,FALSE),0)</f>
        <v>0</v>
      </c>
      <c r="G69" s="96">
        <f>IFERROR(VLOOKUP($B69,[1]NUM9!$H$3:$S$170,4,FALSE),0)</f>
        <v>0</v>
      </c>
      <c r="H69" s="96">
        <f>IFERROR(VLOOKUP($B69,[1]NUM9!$H$3:$S$170,5,FALSE),0)</f>
        <v>1</v>
      </c>
      <c r="I69" s="96">
        <f>IFERROR(VLOOKUP($B69,[1]NUM9!$H$3:$S$170,6,FALSE),0)</f>
        <v>0</v>
      </c>
      <c r="J69" s="96">
        <f>IFERROR(VLOOKUP($B69,[1]NUM9!$H$3:$S$170,7,FALSE),0)</f>
        <v>0</v>
      </c>
      <c r="K69" s="96">
        <f>IFERROR(VLOOKUP($B69,[1]NUM9!$H$3:$S$170,8,FALSE),0)</f>
        <v>0</v>
      </c>
      <c r="L69" s="96">
        <f>IFERROR(VLOOKUP($B69,[1]NUM9!$H$3:$S$170,9,FALSE),0)</f>
        <v>0</v>
      </c>
      <c r="M69" s="96">
        <f>IFERROR(VLOOKUP($B69,[1]NUM9!$H$3:$S$170,10,FALSE),0)</f>
        <v>0</v>
      </c>
      <c r="N69" s="96">
        <f>IFERROR(VLOOKUP($B69,[1]NUM9!$H$3:$S$170,11,FALSE),0)</f>
        <v>0</v>
      </c>
      <c r="O69" s="92"/>
      <c r="P69" s="69"/>
      <c r="Q69" s="49">
        <f t="shared" si="30"/>
        <v>2</v>
      </c>
      <c r="R69" s="49">
        <f>IFERROR(VLOOKUP($B69,[2]DEN9!$H$3:$J$158,2,FALSE),0)</f>
        <v>2</v>
      </c>
      <c r="S69" s="50">
        <f>IFERROR(VLOOKUP($B69,[2]DEN9!$H$3:$J$158,2,FALSE),0)</f>
        <v>2</v>
      </c>
      <c r="T69" s="49">
        <f>IFERROR(VLOOKUP($B69,[1]DEN9!$H$3:$J$172,2,FALSE),0)</f>
        <v>2</v>
      </c>
      <c r="U69" s="116">
        <f t="shared" si="31"/>
        <v>2</v>
      </c>
      <c r="V69" s="51">
        <f t="shared" si="32"/>
        <v>2</v>
      </c>
      <c r="W69" s="52"/>
    </row>
    <row r="70" spans="1:23" ht="15" thickBot="1" x14ac:dyDescent="0.25">
      <c r="A70" s="166" t="s">
        <v>99</v>
      </c>
      <c r="B70" s="165" t="s">
        <v>96</v>
      </c>
      <c r="C70" s="56"/>
      <c r="D70" s="56"/>
      <c r="E70" s="96">
        <f>IFERROR(VLOOKUP($B70,[1]NUM9!$H$3:$S$170,2,FALSE),0)</f>
        <v>0</v>
      </c>
      <c r="F70" s="96">
        <f>IFERROR(VLOOKUP($B70,[1]NUM9!$H$3:$S$170,3,FALSE),0)</f>
        <v>0</v>
      </c>
      <c r="G70" s="96">
        <f>IFERROR(VLOOKUP($B70,[1]NUM9!$H$3:$S$170,4,FALSE),0)</f>
        <v>1</v>
      </c>
      <c r="H70" s="96">
        <f>IFERROR(VLOOKUP($B70,[1]NUM9!$H$3:$S$170,5,FALSE),0)</f>
        <v>0</v>
      </c>
      <c r="I70" s="96">
        <f>IFERROR(VLOOKUP($B70,[1]NUM9!$H$3:$S$170,6,FALSE),0)</f>
        <v>0</v>
      </c>
      <c r="J70" s="96">
        <f>IFERROR(VLOOKUP($B70,[1]NUM9!$H$3:$S$170,7,FALSE),0)</f>
        <v>0</v>
      </c>
      <c r="K70" s="96">
        <f>IFERROR(VLOOKUP($B70,[1]NUM9!$H$3:$S$170,8,FALSE),0)</f>
        <v>0</v>
      </c>
      <c r="L70" s="96">
        <f>IFERROR(VLOOKUP($B70,[1]NUM9!$H$3:$S$170,9,FALSE),0)</f>
        <v>0</v>
      </c>
      <c r="M70" s="96">
        <f>IFERROR(VLOOKUP($B70,[1]NUM9!$H$3:$S$170,10,FALSE),0)</f>
        <v>1</v>
      </c>
      <c r="N70" s="96">
        <f>IFERROR(VLOOKUP($B70,[1]NUM9!$H$3:$S$170,11,FALSE),0)</f>
        <v>0</v>
      </c>
      <c r="O70" s="92"/>
      <c r="P70" s="69"/>
      <c r="Q70" s="49">
        <f t="shared" si="30"/>
        <v>2</v>
      </c>
      <c r="R70" s="49">
        <f>IFERROR(VLOOKUP($B70,[2]DEN9!$H$3:$J$158,2,FALSE),0)</f>
        <v>0</v>
      </c>
      <c r="S70" s="50">
        <f>IFERROR(VLOOKUP($B70,[2]DEN9!$H$3:$J$158,2,FALSE),0)</f>
        <v>0</v>
      </c>
      <c r="T70" s="49">
        <f>IFERROR(VLOOKUP($B70,[1]DEN9!$H$3:$J$172,2,FALSE),0)</f>
        <v>0</v>
      </c>
      <c r="U70" s="116">
        <f t="shared" si="31"/>
        <v>0</v>
      </c>
      <c r="V70" s="51">
        <f t="shared" si="32"/>
        <v>0</v>
      </c>
      <c r="W70" s="52"/>
    </row>
    <row r="71" spans="1:23" ht="15" thickBot="1" x14ac:dyDescent="0.25">
      <c r="A71" s="166" t="s">
        <v>99</v>
      </c>
      <c r="B71" s="165" t="s">
        <v>97</v>
      </c>
      <c r="C71" s="56"/>
      <c r="D71" s="56"/>
      <c r="E71" s="96">
        <f>IFERROR(VLOOKUP($B71,[1]NUM9!$H$3:$S$170,2,FALSE),0)</f>
        <v>0</v>
      </c>
      <c r="F71" s="96">
        <f>IFERROR(VLOOKUP($B71,[1]NUM9!$H$3:$S$170,3,FALSE),0)</f>
        <v>0</v>
      </c>
      <c r="G71" s="96">
        <f>IFERROR(VLOOKUP($B71,[1]NUM9!$H$3:$S$170,4,FALSE),0)</f>
        <v>0</v>
      </c>
      <c r="H71" s="96">
        <f>IFERROR(VLOOKUP($B71,[1]NUM9!$H$3:$S$170,5,FALSE),0)</f>
        <v>0</v>
      </c>
      <c r="I71" s="96">
        <f>IFERROR(VLOOKUP($B71,[1]NUM9!$H$3:$S$170,6,FALSE),0)</f>
        <v>0</v>
      </c>
      <c r="J71" s="96">
        <f>IFERROR(VLOOKUP($B71,[1]NUM9!$H$3:$S$170,7,FALSE),0)</f>
        <v>0</v>
      </c>
      <c r="K71" s="96">
        <f>IFERROR(VLOOKUP($B71,[1]NUM9!$H$3:$S$170,8,FALSE),0)</f>
        <v>0</v>
      </c>
      <c r="L71" s="96">
        <f>IFERROR(VLOOKUP($B71,[1]NUM9!$H$3:$S$170,9,FALSE),0)</f>
        <v>0</v>
      </c>
      <c r="M71" s="96">
        <f>IFERROR(VLOOKUP($B71,[1]NUM9!$H$3:$S$170,10,FALSE),0)</f>
        <v>0</v>
      </c>
      <c r="N71" s="96">
        <f>IFERROR(VLOOKUP($B71,[1]NUM9!$H$3:$S$170,11,FALSE),0)</f>
        <v>0</v>
      </c>
      <c r="O71" s="69"/>
      <c r="P71" s="69"/>
      <c r="Q71" s="49">
        <f t="shared" si="30"/>
        <v>0</v>
      </c>
      <c r="R71" s="49">
        <f>IFERROR(VLOOKUP($B71,[2]DEN9!$H$3:$J$158,2,FALSE),0)</f>
        <v>0</v>
      </c>
      <c r="S71" s="50">
        <f>IFERROR(VLOOKUP($B71,[2]DEN9!$H$3:$J$158,2,FALSE),0)</f>
        <v>0</v>
      </c>
      <c r="T71" s="49">
        <f>IFERROR(VLOOKUP($B71,[1]DEN9!$H$3:$J$172,2,FALSE),0)</f>
        <v>0</v>
      </c>
      <c r="U71" s="116">
        <f t="shared" si="31"/>
        <v>0</v>
      </c>
      <c r="V71" s="51">
        <f t="shared" si="32"/>
        <v>0</v>
      </c>
      <c r="W71" s="52"/>
    </row>
    <row r="72" spans="1:23" ht="15" thickBot="1" x14ac:dyDescent="0.25">
      <c r="A72" s="166" t="s">
        <v>99</v>
      </c>
      <c r="B72" s="165" t="s">
        <v>98</v>
      </c>
      <c r="C72" s="56"/>
      <c r="D72" s="56"/>
      <c r="E72" s="96">
        <f>IFERROR(VLOOKUP($B72,[1]NUM9!$H$3:$S$170,2,FALSE),0)</f>
        <v>0</v>
      </c>
      <c r="F72" s="96">
        <f>IFERROR(VLOOKUP($B72,[1]NUM9!$H$3:$S$170,3,FALSE),0)</f>
        <v>0</v>
      </c>
      <c r="G72" s="96">
        <f>IFERROR(VLOOKUP($B72,[1]NUM9!$H$3:$S$170,4,FALSE),0)</f>
        <v>0</v>
      </c>
      <c r="H72" s="96">
        <f>IFERROR(VLOOKUP($B72,[1]NUM9!$H$3:$S$170,5,FALSE),0)</f>
        <v>0</v>
      </c>
      <c r="I72" s="96">
        <f>IFERROR(VLOOKUP($B72,[1]NUM9!$H$3:$S$170,6,FALSE),0)</f>
        <v>0</v>
      </c>
      <c r="J72" s="96">
        <f>IFERROR(VLOOKUP($B72,[1]NUM9!$H$3:$S$170,7,FALSE),0)</f>
        <v>0</v>
      </c>
      <c r="K72" s="96">
        <f>IFERROR(VLOOKUP($B72,[1]NUM9!$H$3:$S$170,8,FALSE),0)</f>
        <v>0</v>
      </c>
      <c r="L72" s="96">
        <f>IFERROR(VLOOKUP($B72,[1]NUM9!$H$3:$S$170,9,FALSE),0)</f>
        <v>0</v>
      </c>
      <c r="M72" s="96">
        <f>IFERROR(VLOOKUP($B72,[1]NUM9!$H$3:$S$170,10,FALSE),0)</f>
        <v>0</v>
      </c>
      <c r="N72" s="96">
        <f>IFERROR(VLOOKUP($B72,[1]NUM9!$H$3:$S$170,11,FALSE),0)</f>
        <v>0</v>
      </c>
      <c r="O72" s="69"/>
      <c r="P72" s="69"/>
      <c r="Q72" s="49">
        <f t="shared" si="30"/>
        <v>0</v>
      </c>
      <c r="R72" s="49">
        <f>IFERROR(VLOOKUP($B72,[2]DEN9!$H$3:$J$158,2,FALSE),0)</f>
        <v>0</v>
      </c>
      <c r="S72" s="50">
        <f>IFERROR(VLOOKUP($B72,[2]DEN9!$H$3:$J$158,2,FALSE),0)</f>
        <v>0</v>
      </c>
      <c r="T72" s="49">
        <f>IFERROR(VLOOKUP($B72,[1]DEN9!$H$3:$J$172,2,FALSE),0)</f>
        <v>0</v>
      </c>
      <c r="U72" s="116">
        <f t="shared" si="31"/>
        <v>0</v>
      </c>
      <c r="V72" s="51">
        <f t="shared" si="32"/>
        <v>0</v>
      </c>
      <c r="W72" s="52"/>
    </row>
    <row r="73" spans="1:23" s="58" customFormat="1" ht="15" thickBot="1" x14ac:dyDescent="0.25">
      <c r="A73" s="333" t="s">
        <v>18</v>
      </c>
      <c r="B73" s="334"/>
      <c r="C73" s="250">
        <f>+D73/Metas!O85</f>
        <v>1.2605274822695034</v>
      </c>
      <c r="D73" s="249">
        <f>+Q73/T73</f>
        <v>0.94791666666666663</v>
      </c>
      <c r="E73" s="48">
        <f>SUM(E63:E72)</f>
        <v>6</v>
      </c>
      <c r="F73" s="48">
        <f t="shared" ref="F73:P73" si="33">SUM(F63:F72)</f>
        <v>9</v>
      </c>
      <c r="G73" s="48">
        <f t="shared" si="33"/>
        <v>20</v>
      </c>
      <c r="H73" s="48">
        <f t="shared" si="33"/>
        <v>11</v>
      </c>
      <c r="I73" s="48">
        <f t="shared" ref="I73:J73" si="34">SUM(I63:I72)</f>
        <v>8</v>
      </c>
      <c r="J73" s="48">
        <f t="shared" si="34"/>
        <v>10</v>
      </c>
      <c r="K73" s="48">
        <f t="shared" ref="K73:L73" si="35">SUM(K63:K72)</f>
        <v>8</v>
      </c>
      <c r="L73" s="48">
        <f t="shared" si="35"/>
        <v>5</v>
      </c>
      <c r="M73" s="48">
        <f t="shared" ref="M73:N73" si="36">SUM(M63:M72)</f>
        <v>6</v>
      </c>
      <c r="N73" s="48">
        <f t="shared" si="36"/>
        <v>8</v>
      </c>
      <c r="O73" s="48">
        <f t="shared" si="33"/>
        <v>0</v>
      </c>
      <c r="P73" s="48">
        <f t="shared" si="33"/>
        <v>0</v>
      </c>
      <c r="Q73" s="73">
        <f t="shared" ref="Q73:W73" si="37">SUM(Q63:Q72)</f>
        <v>91</v>
      </c>
      <c r="R73" s="48">
        <f t="shared" si="37"/>
        <v>100</v>
      </c>
      <c r="S73" s="48">
        <f t="shared" si="37"/>
        <v>100</v>
      </c>
      <c r="T73" s="48">
        <f t="shared" si="37"/>
        <v>96</v>
      </c>
      <c r="U73" s="48">
        <f t="shared" si="37"/>
        <v>96</v>
      </c>
      <c r="V73" s="48">
        <f t="shared" si="37"/>
        <v>96</v>
      </c>
      <c r="W73" s="48">
        <f t="shared" si="37"/>
        <v>0</v>
      </c>
    </row>
    <row r="74" spans="1:23" ht="15" thickBot="1" x14ac:dyDescent="0.25">
      <c r="A74" s="87" t="s">
        <v>105</v>
      </c>
      <c r="B74" s="165" t="s">
        <v>100</v>
      </c>
      <c r="C74" s="56"/>
      <c r="D74" s="56"/>
      <c r="E74" s="96">
        <f>IFERROR(VLOOKUP($B74,[1]NUM9!$H$3:$S$170,2,FALSE),0)</f>
        <v>3</v>
      </c>
      <c r="F74" s="96">
        <f>IFERROR(VLOOKUP($B74,[1]NUM9!$H$3:$S$170,3,FALSE),0)</f>
        <v>5</v>
      </c>
      <c r="G74" s="96">
        <f>IFERROR(VLOOKUP($B74,[1]NUM9!$H$3:$S$170,4,FALSE),0)</f>
        <v>5</v>
      </c>
      <c r="H74" s="96">
        <f>IFERROR(VLOOKUP($B74,[1]NUM9!$H$3:$S$170,5,FALSE),0)</f>
        <v>3</v>
      </c>
      <c r="I74" s="96">
        <f>IFERROR(VLOOKUP($B74,[1]NUM9!$H$3:$S$170,6,FALSE),0)</f>
        <v>3</v>
      </c>
      <c r="J74" s="96">
        <f>IFERROR(VLOOKUP($B74,[1]NUM9!$H$3:$S$170,7,FALSE),0)</f>
        <v>2</v>
      </c>
      <c r="K74" s="96">
        <f>IFERROR(VLOOKUP($B74,[1]NUM9!$H$3:$S$170,8,FALSE),0)</f>
        <v>3</v>
      </c>
      <c r="L74" s="96">
        <f>IFERROR(VLOOKUP($B74,[1]NUM9!$H$3:$S$170,9,FALSE),0)</f>
        <v>4</v>
      </c>
      <c r="M74" s="96">
        <f>IFERROR(VLOOKUP($B74,[1]NUM9!$H$3:$S$170,10,FALSE),0)</f>
        <v>7</v>
      </c>
      <c r="N74" s="96">
        <f>IFERROR(VLOOKUP($B74,[1]NUM9!$H$3:$S$170,11,FALSE),0)</f>
        <v>3</v>
      </c>
      <c r="O74" s="92"/>
      <c r="P74" s="69"/>
      <c r="Q74" s="49">
        <f>SUM(E74:P74)</f>
        <v>38</v>
      </c>
      <c r="R74" s="49">
        <f>IFERROR(VLOOKUP($B74,[2]DEN9!$H$3:$J$158,2,FALSE),0)</f>
        <v>44</v>
      </c>
      <c r="S74" s="50">
        <f>IFERROR(VLOOKUP($B74,[2]DEN9!$H$3:$J$158,2,FALSE),0)</f>
        <v>44</v>
      </c>
      <c r="T74" s="49">
        <f>IFERROR(VLOOKUP($B74,[1]DEN9!$H$3:$J$172,2,FALSE),0)</f>
        <v>46</v>
      </c>
      <c r="U74" s="116">
        <f t="shared" ref="U74:U78" si="38">+T74</f>
        <v>46</v>
      </c>
      <c r="V74" s="51">
        <f t="shared" ref="V74:V78" si="39">+T74</f>
        <v>46</v>
      </c>
      <c r="W74" s="52"/>
    </row>
    <row r="75" spans="1:23" ht="15" thickBot="1" x14ac:dyDescent="0.25">
      <c r="A75" s="87" t="s">
        <v>105</v>
      </c>
      <c r="B75" s="165" t="s">
        <v>101</v>
      </c>
      <c r="C75" s="56"/>
      <c r="D75" s="56"/>
      <c r="E75" s="96">
        <f>IFERROR(VLOOKUP($B75,[1]NUM9!$H$3:$S$170,2,FALSE),0)</f>
        <v>0</v>
      </c>
      <c r="F75" s="96">
        <f>IFERROR(VLOOKUP($B75,[1]NUM9!$H$3:$S$170,3,FALSE),0)</f>
        <v>1</v>
      </c>
      <c r="G75" s="96">
        <f>IFERROR(VLOOKUP($B75,[1]NUM9!$H$3:$S$170,4,FALSE),0)</f>
        <v>0</v>
      </c>
      <c r="H75" s="96">
        <f>IFERROR(VLOOKUP($B75,[1]NUM9!$H$3:$S$170,5,FALSE),0)</f>
        <v>0</v>
      </c>
      <c r="I75" s="96">
        <f>IFERROR(VLOOKUP($B75,[1]NUM9!$H$3:$S$170,6,FALSE),0)</f>
        <v>0</v>
      </c>
      <c r="J75" s="96">
        <f>IFERROR(VLOOKUP($B75,[1]NUM9!$H$3:$S$170,7,FALSE),0)</f>
        <v>0</v>
      </c>
      <c r="K75" s="96">
        <f>IFERROR(VLOOKUP($B75,[1]NUM9!$H$3:$S$170,8,FALSE),0)</f>
        <v>0</v>
      </c>
      <c r="L75" s="96">
        <f>IFERROR(VLOOKUP($B75,[1]NUM9!$H$3:$S$170,9,FALSE),0)</f>
        <v>0</v>
      </c>
      <c r="M75" s="96">
        <f>IFERROR(VLOOKUP($B75,[1]NUM9!$H$3:$S$170,10,FALSE),0)</f>
        <v>1</v>
      </c>
      <c r="N75" s="96">
        <f>IFERROR(VLOOKUP($B75,[1]NUM9!$H$3:$S$170,11,FALSE),0)</f>
        <v>1</v>
      </c>
      <c r="O75" s="92"/>
      <c r="P75" s="69"/>
      <c r="Q75" s="49">
        <f>SUM(E75:P75)</f>
        <v>3</v>
      </c>
      <c r="R75" s="49">
        <f>IFERROR(VLOOKUP($B75,[2]DEN9!$H$3:$J$158,2,FALSE),0)</f>
        <v>4</v>
      </c>
      <c r="S75" s="50">
        <f>IFERROR(VLOOKUP($B75,[2]DEN9!$H$3:$J$158,2,FALSE),0)</f>
        <v>4</v>
      </c>
      <c r="T75" s="49">
        <f>IFERROR(VLOOKUP($B75,[1]DEN9!$H$3:$J$172,2,FALSE),0)</f>
        <v>5</v>
      </c>
      <c r="U75" s="116">
        <f t="shared" si="38"/>
        <v>5</v>
      </c>
      <c r="V75" s="51">
        <f t="shared" si="39"/>
        <v>5</v>
      </c>
      <c r="W75" s="52"/>
    </row>
    <row r="76" spans="1:23" ht="15" thickBot="1" x14ac:dyDescent="0.25">
      <c r="A76" s="87" t="s">
        <v>105</v>
      </c>
      <c r="B76" s="165" t="s">
        <v>102</v>
      </c>
      <c r="C76" s="56"/>
      <c r="D76" s="56"/>
      <c r="E76" s="96">
        <f>IFERROR(VLOOKUP($B76,[1]NUM9!$H$3:$S$170,2,FALSE),0)</f>
        <v>2</v>
      </c>
      <c r="F76" s="96">
        <f>IFERROR(VLOOKUP($B76,[1]NUM9!$H$3:$S$170,3,FALSE),0)</f>
        <v>1</v>
      </c>
      <c r="G76" s="96">
        <f>IFERROR(VLOOKUP($B76,[1]NUM9!$H$3:$S$170,4,FALSE),0)</f>
        <v>2</v>
      </c>
      <c r="H76" s="96">
        <f>IFERROR(VLOOKUP($B76,[1]NUM9!$H$3:$S$170,5,FALSE),0)</f>
        <v>5</v>
      </c>
      <c r="I76" s="96">
        <f>IFERROR(VLOOKUP($B76,[1]NUM9!$H$3:$S$170,6,FALSE),0)</f>
        <v>0</v>
      </c>
      <c r="J76" s="96">
        <f>IFERROR(VLOOKUP($B76,[1]NUM9!$H$3:$S$170,7,FALSE),0)</f>
        <v>2</v>
      </c>
      <c r="K76" s="96">
        <f>IFERROR(VLOOKUP($B76,[1]NUM9!$H$3:$S$170,8,FALSE),0)</f>
        <v>3</v>
      </c>
      <c r="L76" s="96">
        <f>IFERROR(VLOOKUP($B76,[1]NUM9!$H$3:$S$170,9,FALSE),0)</f>
        <v>2</v>
      </c>
      <c r="M76" s="96">
        <f>IFERROR(VLOOKUP($B76,[1]NUM9!$H$3:$S$170,10,FALSE),0)</f>
        <v>1</v>
      </c>
      <c r="N76" s="96">
        <f>IFERROR(VLOOKUP($B76,[1]NUM9!$H$3:$S$170,11,FALSE),0)</f>
        <v>5</v>
      </c>
      <c r="O76" s="92"/>
      <c r="P76" s="69"/>
      <c r="Q76" s="49">
        <f>SUM(E76:P76)</f>
        <v>23</v>
      </c>
      <c r="R76" s="49">
        <f>IFERROR(VLOOKUP($B76,[2]DEN9!$H$3:$J$158,2,FALSE),0)</f>
        <v>17</v>
      </c>
      <c r="S76" s="50">
        <f>IFERROR(VLOOKUP($B76,[2]DEN9!$H$3:$J$158,2,FALSE),0)</f>
        <v>17</v>
      </c>
      <c r="T76" s="49">
        <f>IFERROR(VLOOKUP($B76,[1]DEN9!$H$3:$J$172,2,FALSE),0)</f>
        <v>23</v>
      </c>
      <c r="U76" s="116">
        <f t="shared" si="38"/>
        <v>23</v>
      </c>
      <c r="V76" s="51">
        <f t="shared" si="39"/>
        <v>23</v>
      </c>
      <c r="W76" s="52"/>
    </row>
    <row r="77" spans="1:23" ht="15" thickBot="1" x14ac:dyDescent="0.25">
      <c r="A77" s="87" t="s">
        <v>105</v>
      </c>
      <c r="B77" s="165" t="s">
        <v>103</v>
      </c>
      <c r="C77" s="56"/>
      <c r="D77" s="56"/>
      <c r="E77" s="96">
        <f>IFERROR(VLOOKUP($B77,[1]NUM9!$H$3:$S$170,2,FALSE),0)</f>
        <v>3</v>
      </c>
      <c r="F77" s="96">
        <f>IFERROR(VLOOKUP($B77,[1]NUM9!$H$3:$S$170,3,FALSE),0)</f>
        <v>0</v>
      </c>
      <c r="G77" s="96">
        <f>IFERROR(VLOOKUP($B77,[1]NUM9!$H$3:$S$170,4,FALSE),0)</f>
        <v>2</v>
      </c>
      <c r="H77" s="96">
        <f>IFERROR(VLOOKUP($B77,[1]NUM9!$H$3:$S$170,5,FALSE),0)</f>
        <v>1</v>
      </c>
      <c r="I77" s="96">
        <f>IFERROR(VLOOKUP($B77,[1]NUM9!$H$3:$S$170,6,FALSE),0)</f>
        <v>1</v>
      </c>
      <c r="J77" s="96">
        <f>IFERROR(VLOOKUP($B77,[1]NUM9!$H$3:$S$170,7,FALSE),0)</f>
        <v>1</v>
      </c>
      <c r="K77" s="96">
        <f>IFERROR(VLOOKUP($B77,[1]NUM9!$H$3:$S$170,8,FALSE),0)</f>
        <v>0</v>
      </c>
      <c r="L77" s="96">
        <f>IFERROR(VLOOKUP($B77,[1]NUM9!$H$3:$S$170,9,FALSE),0)</f>
        <v>3</v>
      </c>
      <c r="M77" s="96">
        <f>IFERROR(VLOOKUP($B77,[1]NUM9!$H$3:$S$170,10,FALSE),0)</f>
        <v>1</v>
      </c>
      <c r="N77" s="96">
        <f>IFERROR(VLOOKUP($B77,[1]NUM9!$H$3:$S$170,11,FALSE),0)</f>
        <v>0</v>
      </c>
      <c r="O77" s="92"/>
      <c r="P77" s="69"/>
      <c r="Q77" s="49">
        <f>SUM(E77:P77)</f>
        <v>12</v>
      </c>
      <c r="R77" s="49">
        <f>IFERROR(VLOOKUP($B77,[2]DEN9!$H$3:$J$158,2,FALSE),0)</f>
        <v>6</v>
      </c>
      <c r="S77" s="50">
        <f>IFERROR(VLOOKUP($B77,[2]DEN9!$H$3:$J$158,2,FALSE),0)</f>
        <v>6</v>
      </c>
      <c r="T77" s="49">
        <f>IFERROR(VLOOKUP($B77,[1]DEN9!$H$3:$J$172,2,FALSE),0)</f>
        <v>12</v>
      </c>
      <c r="U77" s="116">
        <f t="shared" si="38"/>
        <v>12</v>
      </c>
      <c r="V77" s="51">
        <f t="shared" si="39"/>
        <v>12</v>
      </c>
      <c r="W77" s="52"/>
    </row>
    <row r="78" spans="1:23" ht="15" thickBot="1" x14ac:dyDescent="0.25">
      <c r="A78" s="87" t="s">
        <v>105</v>
      </c>
      <c r="B78" s="165" t="s">
        <v>104</v>
      </c>
      <c r="C78" s="56"/>
      <c r="D78" s="56"/>
      <c r="E78" s="96">
        <f>IFERROR(VLOOKUP($B78,[1]NUM9!$H$3:$S$170,2,FALSE),0)</f>
        <v>0</v>
      </c>
      <c r="F78" s="96">
        <f>IFERROR(VLOOKUP($B78,[1]NUM9!$H$3:$S$170,3,FALSE),0)</f>
        <v>0</v>
      </c>
      <c r="G78" s="96">
        <f>IFERROR(VLOOKUP($B78,[1]NUM9!$H$3:$S$170,4,FALSE),0)</f>
        <v>1</v>
      </c>
      <c r="H78" s="96">
        <f>IFERROR(VLOOKUP($B78,[1]NUM9!$H$3:$S$170,5,FALSE),0)</f>
        <v>0</v>
      </c>
      <c r="I78" s="96">
        <f>IFERROR(VLOOKUP($B78,[1]NUM9!$H$3:$S$170,6,FALSE),0)</f>
        <v>3</v>
      </c>
      <c r="J78" s="96">
        <f>IFERROR(VLOOKUP($B78,[1]NUM9!$H$3:$S$170,7,FALSE),0)</f>
        <v>0</v>
      </c>
      <c r="K78" s="96">
        <f>IFERROR(VLOOKUP($B78,[1]NUM9!$H$3:$S$170,8,FALSE),0)</f>
        <v>1</v>
      </c>
      <c r="L78" s="96">
        <f>IFERROR(VLOOKUP($B78,[1]NUM9!$H$3:$S$170,9,FALSE),0)</f>
        <v>2</v>
      </c>
      <c r="M78" s="96">
        <f>IFERROR(VLOOKUP($B78,[1]NUM9!$H$3:$S$170,10,FALSE),0)</f>
        <v>0</v>
      </c>
      <c r="N78" s="96">
        <f>IFERROR(VLOOKUP($B78,[1]NUM9!$H$3:$S$170,11,FALSE),0)</f>
        <v>2</v>
      </c>
      <c r="O78" s="92"/>
      <c r="P78" s="69"/>
      <c r="Q78" s="49">
        <f>SUM(E78:P78)</f>
        <v>9</v>
      </c>
      <c r="R78" s="49">
        <f>IFERROR(VLOOKUP($B78,[2]DEN9!$H$3:$J$158,2,FALSE),0)</f>
        <v>5</v>
      </c>
      <c r="S78" s="50">
        <f>IFERROR(VLOOKUP($B78,[2]DEN9!$H$3:$J$158,2,FALSE),0)</f>
        <v>5</v>
      </c>
      <c r="T78" s="49">
        <f>IFERROR(VLOOKUP($B78,[1]DEN9!$H$3:$J$172,2,FALSE),0)</f>
        <v>6</v>
      </c>
      <c r="U78" s="116">
        <f t="shared" si="38"/>
        <v>6</v>
      </c>
      <c r="V78" s="51">
        <f t="shared" si="39"/>
        <v>6</v>
      </c>
      <c r="W78" s="52"/>
    </row>
    <row r="79" spans="1:23" s="58" customFormat="1" ht="15" thickBot="1" x14ac:dyDescent="0.25">
      <c r="A79" s="333" t="s">
        <v>178</v>
      </c>
      <c r="B79" s="334"/>
      <c r="C79" s="250">
        <f>+D79/Metas!O90</f>
        <v>1.2156750572082378</v>
      </c>
      <c r="D79" s="249">
        <f>+Q79/T79</f>
        <v>0.92391304347826086</v>
      </c>
      <c r="E79" s="48">
        <f>SUM(E74:E78)</f>
        <v>8</v>
      </c>
      <c r="F79" s="48">
        <f t="shared" ref="F79:P79" si="40">SUM(F74:F78)</f>
        <v>7</v>
      </c>
      <c r="G79" s="48">
        <f t="shared" si="40"/>
        <v>10</v>
      </c>
      <c r="H79" s="48">
        <f t="shared" si="40"/>
        <v>9</v>
      </c>
      <c r="I79" s="48">
        <f t="shared" ref="I79:J79" si="41">SUM(I74:I78)</f>
        <v>7</v>
      </c>
      <c r="J79" s="48">
        <f t="shared" si="41"/>
        <v>5</v>
      </c>
      <c r="K79" s="48">
        <f t="shared" ref="K79:L79" si="42">SUM(K74:K78)</f>
        <v>7</v>
      </c>
      <c r="L79" s="48">
        <f t="shared" si="42"/>
        <v>11</v>
      </c>
      <c r="M79" s="48">
        <f t="shared" ref="M79:N79" si="43">SUM(M74:M78)</f>
        <v>10</v>
      </c>
      <c r="N79" s="48">
        <f t="shared" si="43"/>
        <v>11</v>
      </c>
      <c r="O79" s="48">
        <f t="shared" si="40"/>
        <v>0</v>
      </c>
      <c r="P79" s="48">
        <f t="shared" si="40"/>
        <v>0</v>
      </c>
      <c r="Q79" s="73">
        <f t="shared" ref="Q79:W79" si="44">SUM(Q74:Q78)</f>
        <v>85</v>
      </c>
      <c r="R79" s="48">
        <f t="shared" si="44"/>
        <v>76</v>
      </c>
      <c r="S79" s="48">
        <f t="shared" si="44"/>
        <v>76</v>
      </c>
      <c r="T79" s="48">
        <f t="shared" si="44"/>
        <v>92</v>
      </c>
      <c r="U79" s="48">
        <f t="shared" si="44"/>
        <v>92</v>
      </c>
      <c r="V79" s="48">
        <f t="shared" si="44"/>
        <v>92</v>
      </c>
      <c r="W79" s="48">
        <f t="shared" si="44"/>
        <v>0</v>
      </c>
    </row>
    <row r="80" spans="1:23" ht="15" thickBot="1" x14ac:dyDescent="0.25">
      <c r="A80" s="87" t="s">
        <v>116</v>
      </c>
      <c r="B80" s="165" t="s">
        <v>106</v>
      </c>
      <c r="C80" s="56"/>
      <c r="D80" s="56"/>
      <c r="E80" s="96">
        <f>IFERROR(VLOOKUP($B80,[1]NUM9!$H$3:$S$170,2,FALSE),0)</f>
        <v>4</v>
      </c>
      <c r="F80" s="96">
        <f>IFERROR(VLOOKUP($B80,[1]NUM9!$H$3:$S$170,3,FALSE),0)</f>
        <v>3</v>
      </c>
      <c r="G80" s="96">
        <f>IFERROR(VLOOKUP($B80,[1]NUM9!$H$3:$S$170,4,FALSE),0)</f>
        <v>6</v>
      </c>
      <c r="H80" s="96">
        <f>IFERROR(VLOOKUP($B80,[1]NUM9!$H$3:$S$170,5,FALSE),0)</f>
        <v>4</v>
      </c>
      <c r="I80" s="96">
        <f>IFERROR(VLOOKUP($B80,[1]NUM9!$H$3:$S$170,6,FALSE),0)</f>
        <v>1</v>
      </c>
      <c r="J80" s="96">
        <f>IFERROR(VLOOKUP($B80,[1]NUM9!$H$3:$S$170,7,FALSE),0)</f>
        <v>6</v>
      </c>
      <c r="K80" s="96">
        <f>IFERROR(VLOOKUP($B80,[1]NUM9!$H$3:$S$170,8,FALSE),0)</f>
        <v>8</v>
      </c>
      <c r="L80" s="96">
        <f>IFERROR(VLOOKUP($B80,[1]NUM9!$H$3:$S$170,9,FALSE),0)</f>
        <v>5</v>
      </c>
      <c r="M80" s="96">
        <f>IFERROR(VLOOKUP($B80,[1]NUM9!$H$3:$S$170,10,FALSE),0)</f>
        <v>2</v>
      </c>
      <c r="N80" s="96">
        <f>IFERROR(VLOOKUP($B80,[1]NUM9!$H$3:$S$170,11,FALSE),0)</f>
        <v>3</v>
      </c>
      <c r="O80" s="92"/>
      <c r="P80" s="69"/>
      <c r="Q80" s="49">
        <f t="shared" ref="Q80:Q89" si="45">SUM(E80:P80)</f>
        <v>42</v>
      </c>
      <c r="R80" s="49">
        <f>IFERROR(VLOOKUP($B80,[2]DEN9!$H$3:$J$158,2,FALSE),0)</f>
        <v>60</v>
      </c>
      <c r="S80" s="50">
        <f>IFERROR(VLOOKUP($B80,[2]DEN9!$H$3:$J$158,2,FALSE),0)</f>
        <v>60</v>
      </c>
      <c r="T80" s="49">
        <f>IFERROR(VLOOKUP($B80,[1]DEN9!$H$3:$J$172,2,FALSE),0)</f>
        <v>51</v>
      </c>
      <c r="U80" s="116">
        <f t="shared" ref="U80:U89" si="46">+T80</f>
        <v>51</v>
      </c>
      <c r="V80" s="51">
        <f t="shared" ref="V80:V89" si="47">+T80</f>
        <v>51</v>
      </c>
      <c r="W80" s="52"/>
    </row>
    <row r="81" spans="1:23" ht="15" thickBot="1" x14ac:dyDescent="0.25">
      <c r="A81" s="87" t="s">
        <v>116</v>
      </c>
      <c r="B81" s="165" t="s">
        <v>107</v>
      </c>
      <c r="C81" s="56"/>
      <c r="D81" s="56"/>
      <c r="E81" s="96">
        <f>IFERROR(VLOOKUP($B81,[1]NUM9!$H$3:$S$170,2,FALSE),0)</f>
        <v>0</v>
      </c>
      <c r="F81" s="96">
        <f>IFERROR(VLOOKUP($B81,[1]NUM9!$H$3:$S$170,3,FALSE),0)</f>
        <v>2</v>
      </c>
      <c r="G81" s="96">
        <f>IFERROR(VLOOKUP($B81,[1]NUM9!$H$3:$S$170,4,FALSE),0)</f>
        <v>0</v>
      </c>
      <c r="H81" s="96">
        <f>IFERROR(VLOOKUP($B81,[1]NUM9!$H$3:$S$170,5,FALSE),0)</f>
        <v>1</v>
      </c>
      <c r="I81" s="96">
        <f>IFERROR(VLOOKUP($B81,[1]NUM9!$H$3:$S$170,6,FALSE),0)</f>
        <v>0</v>
      </c>
      <c r="J81" s="96">
        <f>IFERROR(VLOOKUP($B81,[1]NUM9!$H$3:$S$170,7,FALSE),0)</f>
        <v>1</v>
      </c>
      <c r="K81" s="96">
        <f>IFERROR(VLOOKUP($B81,[1]NUM9!$H$3:$S$170,8,FALSE),0)</f>
        <v>0</v>
      </c>
      <c r="L81" s="96">
        <f>IFERROR(VLOOKUP($B81,[1]NUM9!$H$3:$S$170,9,FALSE),0)</f>
        <v>2</v>
      </c>
      <c r="M81" s="96">
        <f>IFERROR(VLOOKUP($B81,[1]NUM9!$H$3:$S$170,10,FALSE),0)</f>
        <v>1</v>
      </c>
      <c r="N81" s="96">
        <f>IFERROR(VLOOKUP($B81,[1]NUM9!$H$3:$S$170,11,FALSE),0)</f>
        <v>0</v>
      </c>
      <c r="O81" s="92"/>
      <c r="P81" s="69"/>
      <c r="Q81" s="49">
        <f t="shared" si="45"/>
        <v>7</v>
      </c>
      <c r="R81" s="49">
        <f>IFERROR(VLOOKUP($B81,[2]DEN9!$H$3:$J$158,2,FALSE),0)</f>
        <v>9</v>
      </c>
      <c r="S81" s="50">
        <f>IFERROR(VLOOKUP($B81,[2]DEN9!$H$3:$J$158,2,FALSE),0)</f>
        <v>9</v>
      </c>
      <c r="T81" s="49">
        <f>IFERROR(VLOOKUP($B81,[1]DEN9!$H$3:$J$172,2,FALSE),0)</f>
        <v>11</v>
      </c>
      <c r="U81" s="116">
        <f t="shared" si="46"/>
        <v>11</v>
      </c>
      <c r="V81" s="51">
        <f t="shared" si="47"/>
        <v>11</v>
      </c>
      <c r="W81" s="52"/>
    </row>
    <row r="82" spans="1:23" ht="15" thickBot="1" x14ac:dyDescent="0.25">
      <c r="A82" s="87" t="s">
        <v>116</v>
      </c>
      <c r="B82" s="165" t="s">
        <v>108</v>
      </c>
      <c r="C82" s="56"/>
      <c r="D82" s="56"/>
      <c r="E82" s="96">
        <f>IFERROR(VLOOKUP($B82,[1]NUM9!$H$3:$S$170,2,FALSE),0)</f>
        <v>0</v>
      </c>
      <c r="F82" s="96">
        <f>IFERROR(VLOOKUP($B82,[1]NUM9!$H$3:$S$170,3,FALSE),0)</f>
        <v>1</v>
      </c>
      <c r="G82" s="96">
        <f>IFERROR(VLOOKUP($B82,[1]NUM9!$H$3:$S$170,4,FALSE),0)</f>
        <v>0</v>
      </c>
      <c r="H82" s="96">
        <f>IFERROR(VLOOKUP($B82,[1]NUM9!$H$3:$S$170,5,FALSE),0)</f>
        <v>0</v>
      </c>
      <c r="I82" s="96">
        <f>IFERROR(VLOOKUP($B82,[1]NUM9!$H$3:$S$170,6,FALSE),0)</f>
        <v>0</v>
      </c>
      <c r="J82" s="96">
        <f>IFERROR(VLOOKUP($B82,[1]NUM9!$H$3:$S$170,7,FALSE),0)</f>
        <v>0</v>
      </c>
      <c r="K82" s="96">
        <f>IFERROR(VLOOKUP($B82,[1]NUM9!$H$3:$S$170,8,FALSE),0)</f>
        <v>0</v>
      </c>
      <c r="L82" s="96">
        <f>IFERROR(VLOOKUP($B82,[1]NUM9!$H$3:$S$170,9,FALSE),0)</f>
        <v>1</v>
      </c>
      <c r="M82" s="96">
        <f>IFERROR(VLOOKUP($B82,[1]NUM9!$H$3:$S$170,10,FALSE),0)</f>
        <v>0</v>
      </c>
      <c r="N82" s="96">
        <f>IFERROR(VLOOKUP($B82,[1]NUM9!$H$3:$S$170,11,FALSE),0)</f>
        <v>1</v>
      </c>
      <c r="O82" s="92"/>
      <c r="P82" s="69"/>
      <c r="Q82" s="49">
        <f t="shared" si="45"/>
        <v>3</v>
      </c>
      <c r="R82" s="49">
        <f>IFERROR(VLOOKUP($B82,[2]DEN9!$H$3:$J$158,2,FALSE),0)</f>
        <v>4</v>
      </c>
      <c r="S82" s="50">
        <f>IFERROR(VLOOKUP($B82,[2]DEN9!$H$3:$J$158,2,FALSE),0)</f>
        <v>4</v>
      </c>
      <c r="T82" s="49">
        <f>IFERROR(VLOOKUP($B82,[1]DEN9!$H$3:$J$172,2,FALSE),0)</f>
        <v>5</v>
      </c>
      <c r="U82" s="116">
        <f t="shared" si="46"/>
        <v>5</v>
      </c>
      <c r="V82" s="51">
        <f t="shared" si="47"/>
        <v>5</v>
      </c>
      <c r="W82" s="52"/>
    </row>
    <row r="83" spans="1:23" ht="15" thickBot="1" x14ac:dyDescent="0.25">
      <c r="A83" s="87" t="s">
        <v>116</v>
      </c>
      <c r="B83" s="165" t="s">
        <v>109</v>
      </c>
      <c r="C83" s="56"/>
      <c r="D83" s="56"/>
      <c r="E83" s="96">
        <f>IFERROR(VLOOKUP($B83,[1]NUM9!$H$3:$S$170,2,FALSE),0)</f>
        <v>2</v>
      </c>
      <c r="F83" s="96">
        <f>IFERROR(VLOOKUP($B83,[1]NUM9!$H$3:$S$170,3,FALSE),0)</f>
        <v>0</v>
      </c>
      <c r="G83" s="96">
        <f>IFERROR(VLOOKUP($B83,[1]NUM9!$H$3:$S$170,4,FALSE),0)</f>
        <v>3</v>
      </c>
      <c r="H83" s="96">
        <f>IFERROR(VLOOKUP($B83,[1]NUM9!$H$3:$S$170,5,FALSE),0)</f>
        <v>4</v>
      </c>
      <c r="I83" s="96">
        <f>IFERROR(VLOOKUP($B83,[1]NUM9!$H$3:$S$170,6,FALSE),0)</f>
        <v>1</v>
      </c>
      <c r="J83" s="96">
        <f>IFERROR(VLOOKUP($B83,[1]NUM9!$H$3:$S$170,7,FALSE),0)</f>
        <v>1</v>
      </c>
      <c r="K83" s="96">
        <f>IFERROR(VLOOKUP($B83,[1]NUM9!$H$3:$S$170,8,FALSE),0)</f>
        <v>1</v>
      </c>
      <c r="L83" s="96">
        <f>IFERROR(VLOOKUP($B83,[1]NUM9!$H$3:$S$170,9,FALSE),0)</f>
        <v>1</v>
      </c>
      <c r="M83" s="96">
        <f>IFERROR(VLOOKUP($B83,[1]NUM9!$H$3:$S$170,10,FALSE),0)</f>
        <v>0</v>
      </c>
      <c r="N83" s="96">
        <f>IFERROR(VLOOKUP($B83,[1]NUM9!$H$3:$S$170,11,FALSE),0)</f>
        <v>2</v>
      </c>
      <c r="O83" s="92"/>
      <c r="P83" s="69"/>
      <c r="Q83" s="49">
        <f t="shared" si="45"/>
        <v>15</v>
      </c>
      <c r="R83" s="49">
        <f>IFERROR(VLOOKUP($B83,[2]DEN9!$H$3:$J$158,2,FALSE),0)</f>
        <v>13</v>
      </c>
      <c r="S83" s="50">
        <f>IFERROR(VLOOKUP($B83,[2]DEN9!$H$3:$J$158,2,FALSE),0)</f>
        <v>13</v>
      </c>
      <c r="T83" s="49">
        <f>IFERROR(VLOOKUP($B83,[1]DEN9!$H$3:$J$172,2,FALSE),0)</f>
        <v>19</v>
      </c>
      <c r="U83" s="116">
        <f t="shared" si="46"/>
        <v>19</v>
      </c>
      <c r="V83" s="51">
        <f t="shared" si="47"/>
        <v>19</v>
      </c>
      <c r="W83" s="52"/>
    </row>
    <row r="84" spans="1:23" ht="15" thickBot="1" x14ac:dyDescent="0.25">
      <c r="A84" s="87" t="s">
        <v>116</v>
      </c>
      <c r="B84" s="165" t="s">
        <v>110</v>
      </c>
      <c r="C84" s="56"/>
      <c r="D84" s="56"/>
      <c r="E84" s="96">
        <f>IFERROR(VLOOKUP($B84,[1]NUM9!$H$3:$S$170,2,FALSE),0)</f>
        <v>2</v>
      </c>
      <c r="F84" s="96">
        <f>IFERROR(VLOOKUP($B84,[1]NUM9!$H$3:$S$170,3,FALSE),0)</f>
        <v>1</v>
      </c>
      <c r="G84" s="96">
        <f>IFERROR(VLOOKUP($B84,[1]NUM9!$H$3:$S$170,4,FALSE),0)</f>
        <v>0</v>
      </c>
      <c r="H84" s="96">
        <f>IFERROR(VLOOKUP($B84,[1]NUM9!$H$3:$S$170,5,FALSE),0)</f>
        <v>0</v>
      </c>
      <c r="I84" s="96">
        <f>IFERROR(VLOOKUP($B84,[1]NUM9!$H$3:$S$170,6,FALSE),0)</f>
        <v>0</v>
      </c>
      <c r="J84" s="96">
        <f>IFERROR(VLOOKUP($B84,[1]NUM9!$H$3:$S$170,7,FALSE),0)</f>
        <v>0</v>
      </c>
      <c r="K84" s="96">
        <f>IFERROR(VLOOKUP($B84,[1]NUM9!$H$3:$S$170,8,FALSE),0)</f>
        <v>1</v>
      </c>
      <c r="L84" s="96">
        <f>IFERROR(VLOOKUP($B84,[1]NUM9!$H$3:$S$170,9,FALSE),0)</f>
        <v>1</v>
      </c>
      <c r="M84" s="96">
        <f>IFERROR(VLOOKUP($B84,[1]NUM9!$H$3:$S$170,10,FALSE),0)</f>
        <v>3</v>
      </c>
      <c r="N84" s="96">
        <f>IFERROR(VLOOKUP($B84,[1]NUM9!$H$3:$S$170,11,FALSE),0)</f>
        <v>0</v>
      </c>
      <c r="O84" s="92"/>
      <c r="P84" s="69"/>
      <c r="Q84" s="49">
        <f t="shared" si="45"/>
        <v>8</v>
      </c>
      <c r="R84" s="49">
        <f>IFERROR(VLOOKUP($B84,[2]DEN9!$H$3:$J$158,2,FALSE),0)</f>
        <v>10</v>
      </c>
      <c r="S84" s="50">
        <f>IFERROR(VLOOKUP($B84,[2]DEN9!$H$3:$J$158,2,FALSE),0)</f>
        <v>10</v>
      </c>
      <c r="T84" s="49">
        <f>IFERROR(VLOOKUP($B84,[1]DEN9!$H$3:$J$172,2,FALSE),0)</f>
        <v>10</v>
      </c>
      <c r="U84" s="116">
        <f t="shared" si="46"/>
        <v>10</v>
      </c>
      <c r="V84" s="51">
        <f t="shared" si="47"/>
        <v>10</v>
      </c>
      <c r="W84" s="52"/>
    </row>
    <row r="85" spans="1:23" ht="15" thickBot="1" x14ac:dyDescent="0.25">
      <c r="A85" s="87" t="s">
        <v>116</v>
      </c>
      <c r="B85" s="165" t="s">
        <v>111</v>
      </c>
      <c r="C85" s="56"/>
      <c r="D85" s="56"/>
      <c r="E85" s="96">
        <f>IFERROR(VLOOKUP($B85,[1]NUM9!$H$3:$S$170,2,FALSE),0)</f>
        <v>0</v>
      </c>
      <c r="F85" s="96">
        <f>IFERROR(VLOOKUP($B85,[1]NUM9!$H$3:$S$170,3,FALSE),0)</f>
        <v>1</v>
      </c>
      <c r="G85" s="96">
        <f>IFERROR(VLOOKUP($B85,[1]NUM9!$H$3:$S$170,4,FALSE),0)</f>
        <v>0</v>
      </c>
      <c r="H85" s="96">
        <f>IFERROR(VLOOKUP($B85,[1]NUM9!$H$3:$S$170,5,FALSE),0)</f>
        <v>0</v>
      </c>
      <c r="I85" s="96">
        <f>IFERROR(VLOOKUP($B85,[1]NUM9!$H$3:$S$170,6,FALSE),0)</f>
        <v>1</v>
      </c>
      <c r="J85" s="96">
        <f>IFERROR(VLOOKUP($B85,[1]NUM9!$H$3:$S$170,7,FALSE),0)</f>
        <v>0</v>
      </c>
      <c r="K85" s="96">
        <f>IFERROR(VLOOKUP($B85,[1]NUM9!$H$3:$S$170,8,FALSE),0)</f>
        <v>0</v>
      </c>
      <c r="L85" s="96">
        <f>IFERROR(VLOOKUP($B85,[1]NUM9!$H$3:$S$170,9,FALSE),0)</f>
        <v>1</v>
      </c>
      <c r="M85" s="96">
        <f>IFERROR(VLOOKUP($B85,[1]NUM9!$H$3:$S$170,10,FALSE),0)</f>
        <v>0</v>
      </c>
      <c r="N85" s="96">
        <f>IFERROR(VLOOKUP($B85,[1]NUM9!$H$3:$S$170,11,FALSE),0)</f>
        <v>0</v>
      </c>
      <c r="O85" s="92"/>
      <c r="P85" s="69"/>
      <c r="Q85" s="49">
        <f t="shared" si="45"/>
        <v>3</v>
      </c>
      <c r="R85" s="49">
        <f>IFERROR(VLOOKUP($B85,[2]DEN9!$H$3:$J$158,2,FALSE),0)</f>
        <v>4</v>
      </c>
      <c r="S85" s="50">
        <f>IFERROR(VLOOKUP($B85,[2]DEN9!$H$3:$J$158,2,FALSE),0)</f>
        <v>4</v>
      </c>
      <c r="T85" s="49">
        <f>IFERROR(VLOOKUP($B85,[1]DEN9!$H$3:$J$172,2,FALSE),0)</f>
        <v>2</v>
      </c>
      <c r="U85" s="116">
        <f t="shared" si="46"/>
        <v>2</v>
      </c>
      <c r="V85" s="51">
        <f t="shared" si="47"/>
        <v>2</v>
      </c>
      <c r="W85" s="52"/>
    </row>
    <row r="86" spans="1:23" ht="15" thickBot="1" x14ac:dyDescent="0.25">
      <c r="A86" s="87" t="s">
        <v>116</v>
      </c>
      <c r="B86" s="165" t="s">
        <v>112</v>
      </c>
      <c r="C86" s="56"/>
      <c r="D86" s="56"/>
      <c r="E86" s="96">
        <f>IFERROR(VLOOKUP($B86,[1]NUM9!$H$3:$S$170,2,FALSE),0)</f>
        <v>0</v>
      </c>
      <c r="F86" s="96">
        <f>IFERROR(VLOOKUP($B86,[1]NUM9!$H$3:$S$170,3,FALSE),0)</f>
        <v>2</v>
      </c>
      <c r="G86" s="96">
        <f>IFERROR(VLOOKUP($B86,[1]NUM9!$H$3:$S$170,4,FALSE),0)</f>
        <v>1</v>
      </c>
      <c r="H86" s="96">
        <f>IFERROR(VLOOKUP($B86,[1]NUM9!$H$3:$S$170,5,FALSE),0)</f>
        <v>0</v>
      </c>
      <c r="I86" s="96">
        <f>IFERROR(VLOOKUP($B86,[1]NUM9!$H$3:$S$170,6,FALSE),0)</f>
        <v>1</v>
      </c>
      <c r="J86" s="96">
        <f>IFERROR(VLOOKUP($B86,[1]NUM9!$H$3:$S$170,7,FALSE),0)</f>
        <v>1</v>
      </c>
      <c r="K86" s="96">
        <f>IFERROR(VLOOKUP($B86,[1]NUM9!$H$3:$S$170,8,FALSE),0)</f>
        <v>0</v>
      </c>
      <c r="L86" s="96">
        <f>IFERROR(VLOOKUP($B86,[1]NUM9!$H$3:$S$170,9,FALSE),0)</f>
        <v>1</v>
      </c>
      <c r="M86" s="96">
        <f>IFERROR(VLOOKUP($B86,[1]NUM9!$H$3:$S$170,10,FALSE),0)</f>
        <v>0</v>
      </c>
      <c r="N86" s="96">
        <f>IFERROR(VLOOKUP($B86,[1]NUM9!$H$3:$S$170,11,FALSE),0)</f>
        <v>0</v>
      </c>
      <c r="O86" s="92"/>
      <c r="P86" s="69"/>
      <c r="Q86" s="49">
        <f t="shared" si="45"/>
        <v>6</v>
      </c>
      <c r="R86" s="49">
        <f>IFERROR(VLOOKUP($B86,[2]DEN9!$H$3:$J$158,2,FALSE),0)</f>
        <v>11</v>
      </c>
      <c r="S86" s="50">
        <f>IFERROR(VLOOKUP($B86,[2]DEN9!$H$3:$J$158,2,FALSE),0)</f>
        <v>11</v>
      </c>
      <c r="T86" s="49">
        <f>IFERROR(VLOOKUP($B86,[1]DEN9!$H$3:$J$172,2,FALSE),0)</f>
        <v>8</v>
      </c>
      <c r="U86" s="116">
        <f t="shared" si="46"/>
        <v>8</v>
      </c>
      <c r="V86" s="51">
        <f t="shared" si="47"/>
        <v>8</v>
      </c>
      <c r="W86" s="52"/>
    </row>
    <row r="87" spans="1:23" ht="15" thickBot="1" x14ac:dyDescent="0.25">
      <c r="A87" s="87" t="s">
        <v>116</v>
      </c>
      <c r="B87" s="165" t="s">
        <v>113</v>
      </c>
      <c r="C87" s="56"/>
      <c r="D87" s="56"/>
      <c r="E87" s="96">
        <f>IFERROR(VLOOKUP($B87,[1]NUM9!$H$3:$S$170,2,FALSE),0)</f>
        <v>0</v>
      </c>
      <c r="F87" s="96">
        <f>IFERROR(VLOOKUP($B87,[1]NUM9!$H$3:$S$170,3,FALSE),0)</f>
        <v>0</v>
      </c>
      <c r="G87" s="96">
        <f>IFERROR(VLOOKUP($B87,[1]NUM9!$H$3:$S$170,4,FALSE),0)</f>
        <v>0</v>
      </c>
      <c r="H87" s="96">
        <f>IFERROR(VLOOKUP($B87,[1]NUM9!$H$3:$S$170,5,FALSE),0)</f>
        <v>0</v>
      </c>
      <c r="I87" s="96">
        <f>IFERROR(VLOOKUP($B87,[1]NUM9!$H$3:$S$170,6,FALSE),0)</f>
        <v>1</v>
      </c>
      <c r="J87" s="96">
        <f>IFERROR(VLOOKUP($B87,[1]NUM9!$H$3:$S$170,7,FALSE),0)</f>
        <v>1</v>
      </c>
      <c r="K87" s="96">
        <f>IFERROR(VLOOKUP($B87,[1]NUM9!$H$3:$S$170,8,FALSE),0)</f>
        <v>0</v>
      </c>
      <c r="L87" s="96">
        <f>IFERROR(VLOOKUP($B87,[1]NUM9!$H$3:$S$170,9,FALSE),0)</f>
        <v>0</v>
      </c>
      <c r="M87" s="96">
        <f>IFERROR(VLOOKUP($B87,[1]NUM9!$H$3:$S$170,10,FALSE),0)</f>
        <v>2</v>
      </c>
      <c r="N87" s="96">
        <f>IFERROR(VLOOKUP($B87,[1]NUM9!$H$3:$S$170,11,FALSE),0)</f>
        <v>0</v>
      </c>
      <c r="O87" s="92"/>
      <c r="P87" s="69"/>
      <c r="Q87" s="49">
        <f t="shared" si="45"/>
        <v>4</v>
      </c>
      <c r="R87" s="49">
        <f>IFERROR(VLOOKUP($B87,[2]DEN9!$H$3:$J$158,2,FALSE),0)</f>
        <v>4</v>
      </c>
      <c r="S87" s="50">
        <f>IFERROR(VLOOKUP($B87,[2]DEN9!$H$3:$J$158,2,FALSE),0)</f>
        <v>4</v>
      </c>
      <c r="T87" s="49">
        <f>IFERROR(VLOOKUP($B87,[1]DEN9!$H$3:$J$172,2,FALSE),0)</f>
        <v>6</v>
      </c>
      <c r="U87" s="116">
        <f t="shared" si="46"/>
        <v>6</v>
      </c>
      <c r="V87" s="51">
        <f t="shared" si="47"/>
        <v>6</v>
      </c>
      <c r="W87" s="52"/>
    </row>
    <row r="88" spans="1:23" ht="15" thickBot="1" x14ac:dyDescent="0.25">
      <c r="A88" s="87" t="s">
        <v>116</v>
      </c>
      <c r="B88" s="165" t="s">
        <v>114</v>
      </c>
      <c r="C88" s="56"/>
      <c r="D88" s="56"/>
      <c r="E88" s="96">
        <f>IFERROR(VLOOKUP($B88,[1]NUM9!$H$3:$S$170,2,FALSE),0)</f>
        <v>0</v>
      </c>
      <c r="F88" s="96">
        <f>IFERROR(VLOOKUP($B88,[1]NUM9!$H$3:$S$170,3,FALSE),0)</f>
        <v>0</v>
      </c>
      <c r="G88" s="96">
        <f>IFERROR(VLOOKUP($B88,[1]NUM9!$H$3:$S$170,4,FALSE),0)</f>
        <v>1</v>
      </c>
      <c r="H88" s="96">
        <f>IFERROR(VLOOKUP($B88,[1]NUM9!$H$3:$S$170,5,FALSE),0)</f>
        <v>2</v>
      </c>
      <c r="I88" s="96">
        <f>IFERROR(VLOOKUP($B88,[1]NUM9!$H$3:$S$170,6,FALSE),0)</f>
        <v>1</v>
      </c>
      <c r="J88" s="96">
        <f>IFERROR(VLOOKUP($B88,[1]NUM9!$H$3:$S$170,7,FALSE),0)</f>
        <v>0</v>
      </c>
      <c r="K88" s="96">
        <f>IFERROR(VLOOKUP($B88,[1]NUM9!$H$3:$S$170,8,FALSE),0)</f>
        <v>0</v>
      </c>
      <c r="L88" s="96">
        <f>IFERROR(VLOOKUP($B88,[1]NUM9!$H$3:$S$170,9,FALSE),0)</f>
        <v>1</v>
      </c>
      <c r="M88" s="96">
        <f>IFERROR(VLOOKUP($B88,[1]NUM9!$H$3:$S$170,10,FALSE),0)</f>
        <v>0</v>
      </c>
      <c r="N88" s="96">
        <f>IFERROR(VLOOKUP($B88,[1]NUM9!$H$3:$S$170,11,FALSE),0)</f>
        <v>1</v>
      </c>
      <c r="O88" s="92"/>
      <c r="P88" s="69"/>
      <c r="Q88" s="49">
        <f t="shared" si="45"/>
        <v>6</v>
      </c>
      <c r="R88" s="49">
        <f>IFERROR(VLOOKUP($B88,[2]DEN9!$H$3:$J$158,2,FALSE),0)</f>
        <v>2</v>
      </c>
      <c r="S88" s="50">
        <f>IFERROR(VLOOKUP($B88,[2]DEN9!$H$3:$J$158,2,FALSE),0)</f>
        <v>2</v>
      </c>
      <c r="T88" s="49">
        <f>IFERROR(VLOOKUP($B88,[1]DEN9!$H$3:$J$172,2,FALSE),0)</f>
        <v>7</v>
      </c>
      <c r="U88" s="116">
        <f t="shared" si="46"/>
        <v>7</v>
      </c>
      <c r="V88" s="51">
        <f t="shared" si="47"/>
        <v>7</v>
      </c>
      <c r="W88" s="52"/>
    </row>
    <row r="89" spans="1:23" ht="15" thickBot="1" x14ac:dyDescent="0.25">
      <c r="A89" s="87" t="s">
        <v>116</v>
      </c>
      <c r="B89" s="165" t="s">
        <v>115</v>
      </c>
      <c r="C89" s="56"/>
      <c r="D89" s="56"/>
      <c r="E89" s="96">
        <f>IFERROR(VLOOKUP($B89,[1]NUM9!$H$3:$S$170,2,FALSE),0)</f>
        <v>0</v>
      </c>
      <c r="F89" s="96">
        <f>IFERROR(VLOOKUP($B89,[1]NUM9!$H$3:$S$170,3,FALSE),0)</f>
        <v>1</v>
      </c>
      <c r="G89" s="96">
        <f>IFERROR(VLOOKUP($B89,[1]NUM9!$H$3:$S$170,4,FALSE),0)</f>
        <v>1</v>
      </c>
      <c r="H89" s="96">
        <f>IFERROR(VLOOKUP($B89,[1]NUM9!$H$3:$S$170,5,FALSE),0)</f>
        <v>1</v>
      </c>
      <c r="I89" s="96">
        <f>IFERROR(VLOOKUP($B89,[1]NUM9!$H$3:$S$170,6,FALSE),0)</f>
        <v>0</v>
      </c>
      <c r="J89" s="96">
        <f>IFERROR(VLOOKUP($B89,[1]NUM9!$H$3:$S$170,7,FALSE),0)</f>
        <v>0</v>
      </c>
      <c r="K89" s="96">
        <f>IFERROR(VLOOKUP($B89,[1]NUM9!$H$3:$S$170,8,FALSE),0)</f>
        <v>0</v>
      </c>
      <c r="L89" s="96">
        <f>IFERROR(VLOOKUP($B89,[1]NUM9!$H$3:$S$170,9,FALSE),0)</f>
        <v>3</v>
      </c>
      <c r="M89" s="96">
        <f>IFERROR(VLOOKUP($B89,[1]NUM9!$H$3:$S$170,10,FALSE),0)</f>
        <v>0</v>
      </c>
      <c r="N89" s="96">
        <f>IFERROR(VLOOKUP($B89,[1]NUM9!$H$3:$S$170,11,FALSE),0)</f>
        <v>0</v>
      </c>
      <c r="O89" s="92"/>
      <c r="P89" s="69"/>
      <c r="Q89" s="49">
        <f t="shared" si="45"/>
        <v>6</v>
      </c>
      <c r="R89" s="49">
        <f>IFERROR(VLOOKUP($B89,[2]DEN9!$H$3:$J$158,2,FALSE),0)</f>
        <v>4</v>
      </c>
      <c r="S89" s="50">
        <f>IFERROR(VLOOKUP($B89,[2]DEN9!$H$3:$J$158,2,FALSE),0)</f>
        <v>4</v>
      </c>
      <c r="T89" s="49">
        <f>IFERROR(VLOOKUP($B89,[1]DEN9!$H$3:$J$172,2,FALSE),0)</f>
        <v>5</v>
      </c>
      <c r="U89" s="116">
        <f t="shared" si="46"/>
        <v>5</v>
      </c>
      <c r="V89" s="51">
        <f t="shared" si="47"/>
        <v>5</v>
      </c>
      <c r="W89" s="52"/>
    </row>
    <row r="90" spans="1:23" s="58" customFormat="1" ht="15" thickBot="1" x14ac:dyDescent="0.25">
      <c r="A90" s="333" t="s">
        <v>179</v>
      </c>
      <c r="B90" s="334"/>
      <c r="C90" s="250">
        <f>+D90/Metas!O95</f>
        <v>1.0606591865357642</v>
      </c>
      <c r="D90" s="249">
        <f>+Q90/T90</f>
        <v>0.80645161290322576</v>
      </c>
      <c r="E90" s="48">
        <f>SUM(E80:E89)</f>
        <v>8</v>
      </c>
      <c r="F90" s="48">
        <f t="shared" ref="F90:P90" si="48">SUM(F80:F89)</f>
        <v>11</v>
      </c>
      <c r="G90" s="48">
        <f t="shared" si="48"/>
        <v>12</v>
      </c>
      <c r="H90" s="48">
        <f t="shared" si="48"/>
        <v>12</v>
      </c>
      <c r="I90" s="48">
        <f t="shared" ref="I90:J90" si="49">SUM(I80:I89)</f>
        <v>6</v>
      </c>
      <c r="J90" s="48">
        <f t="shared" si="49"/>
        <v>10</v>
      </c>
      <c r="K90" s="48">
        <f t="shared" ref="K90:L90" si="50">SUM(K80:K89)</f>
        <v>10</v>
      </c>
      <c r="L90" s="48">
        <f t="shared" si="50"/>
        <v>16</v>
      </c>
      <c r="M90" s="48">
        <f t="shared" ref="M90:N90" si="51">SUM(M80:M89)</f>
        <v>8</v>
      </c>
      <c r="N90" s="48">
        <f t="shared" si="51"/>
        <v>7</v>
      </c>
      <c r="O90" s="48">
        <f t="shared" si="48"/>
        <v>0</v>
      </c>
      <c r="P90" s="48">
        <f t="shared" si="48"/>
        <v>0</v>
      </c>
      <c r="Q90" s="73">
        <f t="shared" ref="Q90:W90" si="52">SUM(Q80:Q89)</f>
        <v>100</v>
      </c>
      <c r="R90" s="48">
        <f t="shared" si="52"/>
        <v>121</v>
      </c>
      <c r="S90" s="48">
        <f t="shared" si="52"/>
        <v>121</v>
      </c>
      <c r="T90" s="48">
        <f t="shared" si="52"/>
        <v>124</v>
      </c>
      <c r="U90" s="48">
        <f t="shared" si="52"/>
        <v>124</v>
      </c>
      <c r="V90" s="48">
        <f t="shared" si="52"/>
        <v>124</v>
      </c>
      <c r="W90" s="48">
        <f t="shared" si="52"/>
        <v>0</v>
      </c>
    </row>
    <row r="91" spans="1:23" ht="15" thickBot="1" x14ac:dyDescent="0.25">
      <c r="A91" s="87" t="s">
        <v>133</v>
      </c>
      <c r="B91" s="165" t="s">
        <v>117</v>
      </c>
      <c r="C91" s="56"/>
      <c r="D91" s="56"/>
      <c r="E91" s="96">
        <f>IFERROR(VLOOKUP($B91,[1]NUM9!$H$3:$S$170,2,FALSE),0)</f>
        <v>4</v>
      </c>
      <c r="F91" s="96">
        <f>IFERROR(VLOOKUP($B91,[1]NUM9!$H$3:$S$170,3,FALSE),0)</f>
        <v>7</v>
      </c>
      <c r="G91" s="96">
        <f>IFERROR(VLOOKUP($B91,[1]NUM9!$H$3:$S$170,4,FALSE),0)</f>
        <v>7</v>
      </c>
      <c r="H91" s="96">
        <f>IFERROR(VLOOKUP($B91,[1]NUM9!$H$3:$S$170,5,FALSE),0)</f>
        <v>10</v>
      </c>
      <c r="I91" s="96">
        <f>IFERROR(VLOOKUP($B91,[1]NUM9!$H$3:$S$170,6,FALSE),0)</f>
        <v>5</v>
      </c>
      <c r="J91" s="96">
        <f>IFERROR(VLOOKUP($B91,[1]NUM9!$H$3:$S$170,7,FALSE),0)</f>
        <v>2</v>
      </c>
      <c r="K91" s="96">
        <f>IFERROR(VLOOKUP($B91,[1]NUM9!$H$3:$S$170,8,FALSE),0)</f>
        <v>5</v>
      </c>
      <c r="L91" s="96">
        <f>IFERROR(VLOOKUP($B91,[1]NUM9!$H$3:$S$170,9,FALSE),0)</f>
        <v>6</v>
      </c>
      <c r="M91" s="96">
        <f>IFERROR(VLOOKUP($B91,[1]NUM9!$H$3:$S$170,10,FALSE),0)</f>
        <v>5</v>
      </c>
      <c r="N91" s="96">
        <f>IFERROR(VLOOKUP($B91,[1]NUM9!$H$3:$S$170,11,FALSE),0)</f>
        <v>8</v>
      </c>
      <c r="O91" s="92"/>
      <c r="P91" s="69"/>
      <c r="Q91" s="49">
        <f t="shared" ref="Q91:Q108" si="53">SUM(E91:P91)</f>
        <v>59</v>
      </c>
      <c r="R91" s="5">
        <f>IFERROR(VLOOKUP($B91,[2]DEN9!$H$3:$J$158,2,FALSE),0)</f>
        <v>63</v>
      </c>
      <c r="S91" s="50">
        <f>IFERROR(VLOOKUP($B91,[2]DEN9!$H$3:$J$158,2,FALSE),0)</f>
        <v>63</v>
      </c>
      <c r="T91" s="49">
        <f>IFERROR(VLOOKUP($B91,[1]DEN9!$H$3:$J$172,2,FALSE),0)</f>
        <v>67</v>
      </c>
      <c r="U91" s="116">
        <f t="shared" ref="U91:U148" si="54">+T91</f>
        <v>67</v>
      </c>
      <c r="V91" s="51">
        <f t="shared" ref="V91:V107" si="55">+T91</f>
        <v>67</v>
      </c>
      <c r="W91" s="52"/>
    </row>
    <row r="92" spans="1:23" ht="15" thickBot="1" x14ac:dyDescent="0.25">
      <c r="A92" s="87" t="s">
        <v>133</v>
      </c>
      <c r="B92" s="165" t="s">
        <v>118</v>
      </c>
      <c r="C92" s="56"/>
      <c r="D92" s="56"/>
      <c r="E92" s="96">
        <f>IFERROR(VLOOKUP($B92,[1]NUM9!$H$3:$S$170,2,FALSE),0)</f>
        <v>23</v>
      </c>
      <c r="F92" s="96">
        <f>IFERROR(VLOOKUP($B92,[1]NUM9!$H$3:$S$170,3,FALSE),0)</f>
        <v>32</v>
      </c>
      <c r="G92" s="96">
        <f>IFERROR(VLOOKUP($B92,[1]NUM9!$H$3:$S$170,4,FALSE),0)</f>
        <v>22</v>
      </c>
      <c r="H92" s="96">
        <f>IFERROR(VLOOKUP($B92,[1]NUM9!$H$3:$S$170,5,FALSE),0)</f>
        <v>42</v>
      </c>
      <c r="I92" s="96">
        <f>IFERROR(VLOOKUP($B92,[1]NUM9!$H$3:$S$170,6,FALSE),0)</f>
        <v>39</v>
      </c>
      <c r="J92" s="96">
        <f>IFERROR(VLOOKUP($B92,[1]NUM9!$H$3:$S$170,7,FALSE),0)</f>
        <v>39</v>
      </c>
      <c r="K92" s="96">
        <f>IFERROR(VLOOKUP($B92,[1]NUM9!$H$3:$S$170,8,FALSE),0)</f>
        <v>29</v>
      </c>
      <c r="L92" s="96">
        <f>IFERROR(VLOOKUP($B92,[1]NUM9!$H$3:$S$170,9,FALSE),0)</f>
        <v>37</v>
      </c>
      <c r="M92" s="96">
        <f>IFERROR(VLOOKUP($B92,[1]NUM9!$H$3:$S$170,10,FALSE),0)</f>
        <v>15</v>
      </c>
      <c r="N92" s="96">
        <f>IFERROR(VLOOKUP($B92,[1]NUM9!$H$3:$S$170,11,FALSE),0)</f>
        <v>13</v>
      </c>
      <c r="O92" s="92"/>
      <c r="P92" s="69"/>
      <c r="Q92" s="49">
        <f t="shared" si="53"/>
        <v>291</v>
      </c>
      <c r="R92" s="5">
        <f>IFERROR(VLOOKUP($B92,[2]DEN9!$H$3:$J$158,2,FALSE),0)</f>
        <v>370</v>
      </c>
      <c r="S92" s="50">
        <f>IFERROR(VLOOKUP($B92,[2]DEN9!$H$3:$J$158,2,FALSE),0)</f>
        <v>370</v>
      </c>
      <c r="T92" s="49">
        <f>IFERROR(VLOOKUP($B92,[1]DEN9!$H$3:$J$172,2,FALSE),0)</f>
        <v>386</v>
      </c>
      <c r="U92" s="116">
        <f t="shared" si="54"/>
        <v>386</v>
      </c>
      <c r="V92" s="51">
        <f t="shared" si="55"/>
        <v>386</v>
      </c>
      <c r="W92" s="52"/>
    </row>
    <row r="93" spans="1:23" ht="15" thickBot="1" x14ac:dyDescent="0.25">
      <c r="A93" s="87" t="s">
        <v>133</v>
      </c>
      <c r="B93" s="165" t="s">
        <v>119</v>
      </c>
      <c r="C93" s="56"/>
      <c r="D93" s="56"/>
      <c r="E93" s="96">
        <f>IFERROR(VLOOKUP($B93,[1]NUM9!$H$3:$S$170,2,FALSE),0)</f>
        <v>19</v>
      </c>
      <c r="F93" s="96">
        <f>IFERROR(VLOOKUP($B93,[1]NUM9!$H$3:$S$170,3,FALSE),0)</f>
        <v>56</v>
      </c>
      <c r="G93" s="96">
        <f>IFERROR(VLOOKUP($B93,[1]NUM9!$H$3:$S$170,4,FALSE),0)</f>
        <v>52</v>
      </c>
      <c r="H93" s="96">
        <f>IFERROR(VLOOKUP($B93,[1]NUM9!$H$3:$S$170,5,FALSE),0)</f>
        <v>39</v>
      </c>
      <c r="I93" s="96">
        <f>IFERROR(VLOOKUP($B93,[1]NUM9!$H$3:$S$170,6,FALSE),0)</f>
        <v>35</v>
      </c>
      <c r="J93" s="96">
        <f>IFERROR(VLOOKUP($B93,[1]NUM9!$H$3:$S$170,7,FALSE),0)</f>
        <v>34</v>
      </c>
      <c r="K93" s="96">
        <f>IFERROR(VLOOKUP($B93,[1]NUM9!$H$3:$S$170,8,FALSE),0)</f>
        <v>30</v>
      </c>
      <c r="L93" s="96">
        <f>IFERROR(VLOOKUP($B93,[1]NUM9!$H$3:$S$170,9,FALSE),0)</f>
        <v>41</v>
      </c>
      <c r="M93" s="96">
        <f>IFERROR(VLOOKUP($B93,[1]NUM9!$H$3:$S$170,10,FALSE),0)</f>
        <v>55</v>
      </c>
      <c r="N93" s="96">
        <f>IFERROR(VLOOKUP($B93,[1]NUM9!$H$3:$S$170,11,FALSE),0)</f>
        <v>43</v>
      </c>
      <c r="O93" s="92"/>
      <c r="P93" s="69"/>
      <c r="Q93" s="49">
        <f t="shared" si="53"/>
        <v>404</v>
      </c>
      <c r="R93" s="5">
        <f>IFERROR(VLOOKUP($B93,[2]DEN9!$H$3:$J$158,2,FALSE),0)</f>
        <v>509</v>
      </c>
      <c r="S93" s="50">
        <f>IFERROR(VLOOKUP($B93,[2]DEN9!$H$3:$J$158,2,FALSE),0)</f>
        <v>509</v>
      </c>
      <c r="T93" s="49">
        <f>IFERROR(VLOOKUP($B93,[1]DEN9!$H$3:$J$172,2,FALSE),0)</f>
        <v>506</v>
      </c>
      <c r="U93" s="116">
        <f t="shared" si="54"/>
        <v>506</v>
      </c>
      <c r="V93" s="51">
        <f t="shared" si="55"/>
        <v>506</v>
      </c>
      <c r="W93" s="52"/>
    </row>
    <row r="94" spans="1:23" ht="15" thickBot="1" x14ac:dyDescent="0.25">
      <c r="A94" s="87" t="s">
        <v>133</v>
      </c>
      <c r="B94" s="165" t="s">
        <v>120</v>
      </c>
      <c r="C94" s="56"/>
      <c r="D94" s="56"/>
      <c r="E94" s="96">
        <f>IFERROR(VLOOKUP($B94,[1]NUM9!$H$3:$S$170,2,FALSE),0)</f>
        <v>0</v>
      </c>
      <c r="F94" s="96">
        <f>IFERROR(VLOOKUP($B94,[1]NUM9!$H$3:$S$170,3,FALSE),0)</f>
        <v>2</v>
      </c>
      <c r="G94" s="96">
        <f>IFERROR(VLOOKUP($B94,[1]NUM9!$H$3:$S$170,4,FALSE),0)</f>
        <v>8</v>
      </c>
      <c r="H94" s="96">
        <f>IFERROR(VLOOKUP($B94,[1]NUM9!$H$3:$S$170,5,FALSE),0)</f>
        <v>6</v>
      </c>
      <c r="I94" s="96">
        <f>IFERROR(VLOOKUP($B94,[1]NUM9!$H$3:$S$170,6,FALSE),0)</f>
        <v>4</v>
      </c>
      <c r="J94" s="96">
        <f>IFERROR(VLOOKUP($B94,[1]NUM9!$H$3:$S$170,7,FALSE),0)</f>
        <v>4</v>
      </c>
      <c r="K94" s="96">
        <f>IFERROR(VLOOKUP($B94,[1]NUM9!$H$3:$S$170,8,FALSE),0)</f>
        <v>5</v>
      </c>
      <c r="L94" s="96">
        <f>IFERROR(VLOOKUP($B94,[1]NUM9!$H$3:$S$170,9,FALSE),0)</f>
        <v>8</v>
      </c>
      <c r="M94" s="96">
        <f>IFERROR(VLOOKUP($B94,[1]NUM9!$H$3:$S$170,10,FALSE),0)</f>
        <v>7</v>
      </c>
      <c r="N94" s="96">
        <f>IFERROR(VLOOKUP($B94,[1]NUM9!$H$3:$S$170,11,FALSE),0)</f>
        <v>9</v>
      </c>
      <c r="O94" s="92"/>
      <c r="P94" s="69"/>
      <c r="Q94" s="49">
        <f t="shared" si="53"/>
        <v>53</v>
      </c>
      <c r="R94" s="5">
        <f>IFERROR(VLOOKUP($B94,[2]DEN9!$H$3:$J$158,2,FALSE),0)</f>
        <v>82</v>
      </c>
      <c r="S94" s="50">
        <f>IFERROR(VLOOKUP($B94,[2]DEN9!$H$3:$J$158,2,FALSE),0)</f>
        <v>82</v>
      </c>
      <c r="T94" s="49">
        <f>IFERROR(VLOOKUP($B94,[1]DEN9!$H$3:$J$172,2,FALSE),0)</f>
        <v>82</v>
      </c>
      <c r="U94" s="116">
        <f t="shared" si="54"/>
        <v>82</v>
      </c>
      <c r="V94" s="51">
        <f t="shared" si="55"/>
        <v>82</v>
      </c>
      <c r="W94" s="52"/>
    </row>
    <row r="95" spans="1:23" ht="15" thickBot="1" x14ac:dyDescent="0.25">
      <c r="A95" s="87" t="s">
        <v>133</v>
      </c>
      <c r="B95" s="165" t="s">
        <v>121</v>
      </c>
      <c r="C95" s="56"/>
      <c r="D95" s="56"/>
      <c r="E95" s="96">
        <f>IFERROR(VLOOKUP($B95,[1]NUM9!$H$3:$S$170,2,FALSE),0)</f>
        <v>0</v>
      </c>
      <c r="F95" s="96">
        <f>IFERROR(VLOOKUP($B95,[1]NUM9!$H$3:$S$170,3,FALSE),0)</f>
        <v>3</v>
      </c>
      <c r="G95" s="96">
        <f>IFERROR(VLOOKUP($B95,[1]NUM9!$H$3:$S$170,4,FALSE),0)</f>
        <v>1</v>
      </c>
      <c r="H95" s="96">
        <f>IFERROR(VLOOKUP($B95,[1]NUM9!$H$3:$S$170,5,FALSE),0)</f>
        <v>1</v>
      </c>
      <c r="I95" s="96">
        <f>IFERROR(VLOOKUP($B95,[1]NUM9!$H$3:$S$170,6,FALSE),0)</f>
        <v>1</v>
      </c>
      <c r="J95" s="96">
        <f>IFERROR(VLOOKUP($B95,[1]NUM9!$H$3:$S$170,7,FALSE),0)</f>
        <v>0</v>
      </c>
      <c r="K95" s="96">
        <f>IFERROR(VLOOKUP($B95,[1]NUM9!$H$3:$S$170,8,FALSE),0)</f>
        <v>0</v>
      </c>
      <c r="L95" s="96">
        <f>IFERROR(VLOOKUP($B95,[1]NUM9!$H$3:$S$170,9,FALSE),0)</f>
        <v>1</v>
      </c>
      <c r="M95" s="96">
        <f>IFERROR(VLOOKUP($B95,[1]NUM9!$H$3:$S$170,10,FALSE),0)</f>
        <v>0</v>
      </c>
      <c r="N95" s="96">
        <f>IFERROR(VLOOKUP($B95,[1]NUM9!$H$3:$S$170,11,FALSE),0)</f>
        <v>0</v>
      </c>
      <c r="O95" s="92"/>
      <c r="P95" s="69"/>
      <c r="Q95" s="49">
        <f t="shared" si="53"/>
        <v>7</v>
      </c>
      <c r="R95" s="5">
        <f>IFERROR(VLOOKUP($B95,[2]DEN9!$H$3:$J$158,2,FALSE),0)</f>
        <v>12</v>
      </c>
      <c r="S95" s="50">
        <f>IFERROR(VLOOKUP($B95,[2]DEN9!$H$3:$J$158,2,FALSE),0)</f>
        <v>12</v>
      </c>
      <c r="T95" s="49">
        <f>IFERROR(VLOOKUP($B95,[1]DEN9!$H$3:$J$172,2,FALSE),0)</f>
        <v>7</v>
      </c>
      <c r="U95" s="116">
        <f t="shared" si="54"/>
        <v>7</v>
      </c>
      <c r="V95" s="51">
        <f t="shared" si="55"/>
        <v>7</v>
      </c>
      <c r="W95" s="52"/>
    </row>
    <row r="96" spans="1:23" ht="15" thickBot="1" x14ac:dyDescent="0.25">
      <c r="A96" s="87" t="s">
        <v>133</v>
      </c>
      <c r="B96" s="165" t="s">
        <v>122</v>
      </c>
      <c r="C96" s="56"/>
      <c r="D96" s="56"/>
      <c r="E96" s="96">
        <f>IFERROR(VLOOKUP($B96,[1]NUM9!$H$3:$S$170,2,FALSE),0)</f>
        <v>0</v>
      </c>
      <c r="F96" s="96">
        <f>IFERROR(VLOOKUP($B96,[1]NUM9!$H$3:$S$170,3,FALSE),0)</f>
        <v>0</v>
      </c>
      <c r="G96" s="96">
        <f>IFERROR(VLOOKUP($B96,[1]NUM9!$H$3:$S$170,4,FALSE),0)</f>
        <v>1</v>
      </c>
      <c r="H96" s="96">
        <f>IFERROR(VLOOKUP($B96,[1]NUM9!$H$3:$S$170,5,FALSE),0)</f>
        <v>1</v>
      </c>
      <c r="I96" s="96">
        <f>IFERROR(VLOOKUP($B96,[1]NUM9!$H$3:$S$170,6,FALSE),0)</f>
        <v>1</v>
      </c>
      <c r="J96" s="96">
        <f>IFERROR(VLOOKUP($B96,[1]NUM9!$H$3:$S$170,7,FALSE),0)</f>
        <v>0</v>
      </c>
      <c r="K96" s="96">
        <f>IFERROR(VLOOKUP($B96,[1]NUM9!$H$3:$S$170,8,FALSE),0)</f>
        <v>0</v>
      </c>
      <c r="L96" s="96">
        <f>IFERROR(VLOOKUP($B96,[1]NUM9!$H$3:$S$170,9,FALSE),0)</f>
        <v>1</v>
      </c>
      <c r="M96" s="96">
        <f>IFERROR(VLOOKUP($B96,[1]NUM9!$H$3:$S$170,10,FALSE),0)</f>
        <v>1</v>
      </c>
      <c r="N96" s="96">
        <f>IFERROR(VLOOKUP($B96,[1]NUM9!$H$3:$S$170,11,FALSE),0)</f>
        <v>2</v>
      </c>
      <c r="O96" s="92"/>
      <c r="P96" s="69"/>
      <c r="Q96" s="49">
        <f t="shared" si="53"/>
        <v>7</v>
      </c>
      <c r="R96" s="5">
        <f>IFERROR(VLOOKUP($B96,[2]DEN9!$H$3:$J$158,2,FALSE),0)</f>
        <v>16</v>
      </c>
      <c r="S96" s="50">
        <f>IFERROR(VLOOKUP($B96,[2]DEN9!$H$3:$J$158,2,FALSE),0)</f>
        <v>16</v>
      </c>
      <c r="T96" s="49">
        <f>IFERROR(VLOOKUP($B96,[1]DEN9!$H$3:$J$172,2,FALSE),0)</f>
        <v>8</v>
      </c>
      <c r="U96" s="116">
        <f t="shared" si="54"/>
        <v>8</v>
      </c>
      <c r="V96" s="51">
        <f t="shared" si="55"/>
        <v>8</v>
      </c>
      <c r="W96" s="52"/>
    </row>
    <row r="97" spans="1:23" ht="15" thickBot="1" x14ac:dyDescent="0.25">
      <c r="A97" s="87" t="s">
        <v>133</v>
      </c>
      <c r="B97" s="165" t="s">
        <v>123</v>
      </c>
      <c r="C97" s="56"/>
      <c r="D97" s="56"/>
      <c r="E97" s="96">
        <f>IFERROR(VLOOKUP($B97,[1]NUM9!$H$3:$S$170,2,FALSE),0)</f>
        <v>1</v>
      </c>
      <c r="F97" s="96">
        <f>IFERROR(VLOOKUP($B97,[1]NUM9!$H$3:$S$170,3,FALSE),0)</f>
        <v>0</v>
      </c>
      <c r="G97" s="96">
        <f>IFERROR(VLOOKUP($B97,[1]NUM9!$H$3:$S$170,4,FALSE),0)</f>
        <v>1</v>
      </c>
      <c r="H97" s="96">
        <f>IFERROR(VLOOKUP($B97,[1]NUM9!$H$3:$S$170,5,FALSE),0)</f>
        <v>2</v>
      </c>
      <c r="I97" s="96">
        <f>IFERROR(VLOOKUP($B97,[1]NUM9!$H$3:$S$170,6,FALSE),0)</f>
        <v>0</v>
      </c>
      <c r="J97" s="96">
        <f>IFERROR(VLOOKUP($B97,[1]NUM9!$H$3:$S$170,7,FALSE),0)</f>
        <v>0</v>
      </c>
      <c r="K97" s="96">
        <f>IFERROR(VLOOKUP($B97,[1]NUM9!$H$3:$S$170,8,FALSE),0)</f>
        <v>0</v>
      </c>
      <c r="L97" s="96">
        <f>IFERROR(VLOOKUP($B97,[1]NUM9!$H$3:$S$170,9,FALSE),0)</f>
        <v>0</v>
      </c>
      <c r="M97" s="96">
        <f>IFERROR(VLOOKUP($B97,[1]NUM9!$H$3:$S$170,10,FALSE),0)</f>
        <v>1</v>
      </c>
      <c r="N97" s="96">
        <f>IFERROR(VLOOKUP($B97,[1]NUM9!$H$3:$S$170,11,FALSE),0)</f>
        <v>0</v>
      </c>
      <c r="O97" s="92"/>
      <c r="P97" s="69"/>
      <c r="Q97" s="49">
        <f t="shared" si="53"/>
        <v>5</v>
      </c>
      <c r="R97" s="5">
        <f>IFERROR(VLOOKUP($B97,[2]DEN9!$H$3:$J$158,2,FALSE),0)</f>
        <v>9</v>
      </c>
      <c r="S97" s="50">
        <f>IFERROR(VLOOKUP($B97,[2]DEN9!$H$3:$J$158,2,FALSE),0)</f>
        <v>9</v>
      </c>
      <c r="T97" s="49">
        <f>IFERROR(VLOOKUP($B97,[1]DEN9!$H$3:$J$172,2,FALSE),0)</f>
        <v>8</v>
      </c>
      <c r="U97" s="116">
        <f t="shared" si="54"/>
        <v>8</v>
      </c>
      <c r="V97" s="51">
        <f t="shared" si="55"/>
        <v>8</v>
      </c>
      <c r="W97" s="52"/>
    </row>
    <row r="98" spans="1:23" ht="15" thickBot="1" x14ac:dyDescent="0.25">
      <c r="A98" s="87" t="s">
        <v>133</v>
      </c>
      <c r="B98" s="165" t="s">
        <v>124</v>
      </c>
      <c r="C98" s="56"/>
      <c r="D98" s="56"/>
      <c r="E98" s="96">
        <f>IFERROR(VLOOKUP($B98,[1]NUM9!$H$3:$S$170,2,FALSE),0)</f>
        <v>1</v>
      </c>
      <c r="F98" s="96">
        <f>IFERROR(VLOOKUP($B98,[1]NUM9!$H$3:$S$170,3,FALSE),0)</f>
        <v>0</v>
      </c>
      <c r="G98" s="96">
        <f>IFERROR(VLOOKUP($B98,[1]NUM9!$H$3:$S$170,4,FALSE),0)</f>
        <v>0</v>
      </c>
      <c r="H98" s="96">
        <f>IFERROR(VLOOKUP($B98,[1]NUM9!$H$3:$S$170,5,FALSE),0)</f>
        <v>0</v>
      </c>
      <c r="I98" s="96">
        <f>IFERROR(VLOOKUP($B98,[1]NUM9!$H$3:$S$170,6,FALSE),0)</f>
        <v>1</v>
      </c>
      <c r="J98" s="96">
        <f>IFERROR(VLOOKUP($B98,[1]NUM9!$H$3:$S$170,7,FALSE),0)</f>
        <v>0</v>
      </c>
      <c r="K98" s="96">
        <f>IFERROR(VLOOKUP($B98,[1]NUM9!$H$3:$S$170,8,FALSE),0)</f>
        <v>0</v>
      </c>
      <c r="L98" s="96">
        <f>IFERROR(VLOOKUP($B98,[1]NUM9!$H$3:$S$170,9,FALSE),0)</f>
        <v>0</v>
      </c>
      <c r="M98" s="96">
        <f>IFERROR(VLOOKUP($B98,[1]NUM9!$H$3:$S$170,10,FALSE),0)</f>
        <v>0</v>
      </c>
      <c r="N98" s="96">
        <f>IFERROR(VLOOKUP($B98,[1]NUM9!$H$3:$S$170,11,FALSE),0)</f>
        <v>0</v>
      </c>
      <c r="O98" s="92"/>
      <c r="P98" s="69"/>
      <c r="Q98" s="49">
        <f t="shared" si="53"/>
        <v>2</v>
      </c>
      <c r="R98" s="5">
        <f>IFERROR(VLOOKUP($B98,[2]DEN9!$H$3:$J$158,2,FALSE),0)</f>
        <v>3</v>
      </c>
      <c r="S98" s="50">
        <f>IFERROR(VLOOKUP($B98,[2]DEN9!$H$3:$J$158,2,FALSE),0)</f>
        <v>3</v>
      </c>
      <c r="T98" s="49">
        <f>IFERROR(VLOOKUP($B98,[1]DEN9!$H$3:$J$172,2,FALSE),0)</f>
        <v>1</v>
      </c>
      <c r="U98" s="116">
        <f t="shared" si="54"/>
        <v>1</v>
      </c>
      <c r="V98" s="51">
        <f t="shared" si="55"/>
        <v>1</v>
      </c>
      <c r="W98" s="52"/>
    </row>
    <row r="99" spans="1:23" ht="15" thickBot="1" x14ac:dyDescent="0.25">
      <c r="A99" s="87" t="s">
        <v>133</v>
      </c>
      <c r="B99" s="165" t="s">
        <v>125</v>
      </c>
      <c r="C99" s="56"/>
      <c r="D99" s="56"/>
      <c r="E99" s="96">
        <f>IFERROR(VLOOKUP($B99,[1]NUM9!$H$3:$S$170,2,FALSE),0)</f>
        <v>1</v>
      </c>
      <c r="F99" s="96">
        <f>IFERROR(VLOOKUP($B99,[1]NUM9!$H$3:$S$170,3,FALSE),0)</f>
        <v>3</v>
      </c>
      <c r="G99" s="96">
        <f>IFERROR(VLOOKUP($B99,[1]NUM9!$H$3:$S$170,4,FALSE),0)</f>
        <v>2</v>
      </c>
      <c r="H99" s="96">
        <f>IFERROR(VLOOKUP($B99,[1]NUM9!$H$3:$S$170,5,FALSE),0)</f>
        <v>4</v>
      </c>
      <c r="I99" s="96">
        <f>IFERROR(VLOOKUP($B99,[1]NUM9!$H$3:$S$170,6,FALSE),0)</f>
        <v>0</v>
      </c>
      <c r="J99" s="96">
        <f>IFERROR(VLOOKUP($B99,[1]NUM9!$H$3:$S$170,7,FALSE),0)</f>
        <v>7</v>
      </c>
      <c r="K99" s="96">
        <f>IFERROR(VLOOKUP($B99,[1]NUM9!$H$3:$S$170,8,FALSE),0)</f>
        <v>3</v>
      </c>
      <c r="L99" s="96">
        <f>IFERROR(VLOOKUP($B99,[1]NUM9!$H$3:$S$170,9,FALSE),0)</f>
        <v>0</v>
      </c>
      <c r="M99" s="96">
        <f>IFERROR(VLOOKUP($B99,[1]NUM9!$H$3:$S$170,10,FALSE),0)</f>
        <v>0</v>
      </c>
      <c r="N99" s="96">
        <f>IFERROR(VLOOKUP($B99,[1]NUM9!$H$3:$S$170,11,FALSE),0)</f>
        <v>0</v>
      </c>
      <c r="O99" s="92"/>
      <c r="P99" s="69"/>
      <c r="Q99" s="49">
        <f t="shared" si="53"/>
        <v>20</v>
      </c>
      <c r="R99" s="5">
        <f>IFERROR(VLOOKUP($B99,[2]DEN9!$H$3:$J$158,2,FALSE),0)</f>
        <v>19</v>
      </c>
      <c r="S99" s="50">
        <f>IFERROR(VLOOKUP($B99,[2]DEN9!$H$3:$J$158,2,FALSE),0)</f>
        <v>19</v>
      </c>
      <c r="T99" s="49">
        <f>IFERROR(VLOOKUP($B99,[1]DEN9!$H$3:$J$172,2,FALSE),0)</f>
        <v>24</v>
      </c>
      <c r="U99" s="116">
        <f t="shared" si="54"/>
        <v>24</v>
      </c>
      <c r="V99" s="51">
        <f t="shared" si="55"/>
        <v>24</v>
      </c>
      <c r="W99" s="52"/>
    </row>
    <row r="100" spans="1:23" ht="15" thickBot="1" x14ac:dyDescent="0.25">
      <c r="A100" s="87" t="s">
        <v>133</v>
      </c>
      <c r="B100" s="165" t="s">
        <v>126</v>
      </c>
      <c r="C100" s="56"/>
      <c r="D100" s="56"/>
      <c r="E100" s="96">
        <f>IFERROR(VLOOKUP($B100,[1]NUM9!$H$3:$S$170,2,FALSE),0)</f>
        <v>0</v>
      </c>
      <c r="F100" s="96">
        <f>IFERROR(VLOOKUP($B100,[1]NUM9!$H$3:$S$170,3,FALSE),0)</f>
        <v>1</v>
      </c>
      <c r="G100" s="96">
        <f>IFERROR(VLOOKUP($B100,[1]NUM9!$H$3:$S$170,4,FALSE),0)</f>
        <v>1</v>
      </c>
      <c r="H100" s="96">
        <f>IFERROR(VLOOKUP($B100,[1]NUM9!$H$3:$S$170,5,FALSE),0)</f>
        <v>2</v>
      </c>
      <c r="I100" s="96">
        <f>IFERROR(VLOOKUP($B100,[1]NUM9!$H$3:$S$170,6,FALSE),0)</f>
        <v>0</v>
      </c>
      <c r="J100" s="96">
        <f>IFERROR(VLOOKUP($B100,[1]NUM9!$H$3:$S$170,7,FALSE),0)</f>
        <v>1</v>
      </c>
      <c r="K100" s="96">
        <f>IFERROR(VLOOKUP($B100,[1]NUM9!$H$3:$S$170,8,FALSE),0)</f>
        <v>0</v>
      </c>
      <c r="L100" s="96">
        <f>IFERROR(VLOOKUP($B100,[1]NUM9!$H$3:$S$170,9,FALSE),0)</f>
        <v>0</v>
      </c>
      <c r="M100" s="96">
        <f>IFERROR(VLOOKUP($B100,[1]NUM9!$H$3:$S$170,10,FALSE),0)</f>
        <v>0</v>
      </c>
      <c r="N100" s="96">
        <f>IFERROR(VLOOKUP($B100,[1]NUM9!$H$3:$S$170,11,FALSE),0)</f>
        <v>2</v>
      </c>
      <c r="O100" s="92"/>
      <c r="P100" s="69"/>
      <c r="Q100" s="49">
        <f t="shared" si="53"/>
        <v>7</v>
      </c>
      <c r="R100" s="5">
        <f>IFERROR(VLOOKUP($B100,[2]DEN9!$H$3:$J$158,2,FALSE),0)</f>
        <v>5</v>
      </c>
      <c r="S100" s="50">
        <f>IFERROR(VLOOKUP($B100,[2]DEN9!$H$3:$J$158,2,FALSE),0)</f>
        <v>5</v>
      </c>
      <c r="T100" s="49">
        <f>IFERROR(VLOOKUP($B100,[1]DEN9!$H$3:$J$172,2,FALSE),0)</f>
        <v>6</v>
      </c>
      <c r="U100" s="116">
        <f t="shared" si="54"/>
        <v>6</v>
      </c>
      <c r="V100" s="51">
        <f t="shared" si="55"/>
        <v>6</v>
      </c>
      <c r="W100" s="52"/>
    </row>
    <row r="101" spans="1:23" ht="15" thickBot="1" x14ac:dyDescent="0.25">
      <c r="A101" s="87" t="s">
        <v>133</v>
      </c>
      <c r="B101" s="165" t="s">
        <v>127</v>
      </c>
      <c r="C101" s="56"/>
      <c r="D101" s="56"/>
      <c r="E101" s="96">
        <f>IFERROR(VLOOKUP($B101,[1]NUM9!$H$3:$S$170,2,FALSE),0)</f>
        <v>0</v>
      </c>
      <c r="F101" s="96">
        <f>IFERROR(VLOOKUP($B101,[1]NUM9!$H$3:$S$170,3,FALSE),0)</f>
        <v>0</v>
      </c>
      <c r="G101" s="96">
        <f>IFERROR(VLOOKUP($B101,[1]NUM9!$H$3:$S$170,4,FALSE),0)</f>
        <v>0</v>
      </c>
      <c r="H101" s="96">
        <f>IFERROR(VLOOKUP($B101,[1]NUM9!$H$3:$S$170,5,FALSE),0)</f>
        <v>0</v>
      </c>
      <c r="I101" s="96">
        <f>IFERROR(VLOOKUP($B101,[1]NUM9!$H$3:$S$170,6,FALSE),0)</f>
        <v>0</v>
      </c>
      <c r="J101" s="96">
        <f>IFERROR(VLOOKUP($B101,[1]NUM9!$H$3:$S$170,7,FALSE),0)</f>
        <v>0</v>
      </c>
      <c r="K101" s="96">
        <f>IFERROR(VLOOKUP($B101,[1]NUM9!$H$3:$S$170,8,FALSE),0)</f>
        <v>1</v>
      </c>
      <c r="L101" s="96">
        <f>IFERROR(VLOOKUP($B101,[1]NUM9!$H$3:$S$170,9,FALSE),0)</f>
        <v>0</v>
      </c>
      <c r="M101" s="96">
        <f>IFERROR(VLOOKUP($B101,[1]NUM9!$H$3:$S$170,10,FALSE),0)</f>
        <v>0</v>
      </c>
      <c r="N101" s="96">
        <f>IFERROR(VLOOKUP($B101,[1]NUM9!$H$3:$S$170,11,FALSE),0)</f>
        <v>0</v>
      </c>
      <c r="O101" s="92"/>
      <c r="P101" s="69"/>
      <c r="Q101" s="49">
        <f t="shared" si="53"/>
        <v>1</v>
      </c>
      <c r="R101" s="5">
        <f>IFERROR(VLOOKUP($B101,[2]DEN9!$H$3:$J$158,2,FALSE),0)</f>
        <v>4</v>
      </c>
      <c r="S101" s="50">
        <f>IFERROR(VLOOKUP($B101,[2]DEN9!$H$3:$J$158,2,FALSE),0)</f>
        <v>4</v>
      </c>
      <c r="T101" s="49">
        <f>IFERROR(VLOOKUP($B101,[1]DEN9!$H$3:$J$172,2,FALSE),0)</f>
        <v>5</v>
      </c>
      <c r="U101" s="116">
        <f t="shared" si="54"/>
        <v>5</v>
      </c>
      <c r="V101" s="51">
        <f t="shared" si="55"/>
        <v>5</v>
      </c>
      <c r="W101" s="52"/>
    </row>
    <row r="102" spans="1:23" ht="15" thickBot="1" x14ac:dyDescent="0.25">
      <c r="A102" s="87" t="s">
        <v>133</v>
      </c>
      <c r="B102" s="165" t="s">
        <v>128</v>
      </c>
      <c r="C102" s="56"/>
      <c r="D102" s="56"/>
      <c r="E102" s="96">
        <f>IFERROR(VLOOKUP($B102,[1]NUM9!$H$3:$S$170,2,FALSE),0)</f>
        <v>1</v>
      </c>
      <c r="F102" s="96">
        <f>IFERROR(VLOOKUP($B102,[1]NUM9!$H$3:$S$170,3,FALSE),0)</f>
        <v>0</v>
      </c>
      <c r="G102" s="96">
        <f>IFERROR(VLOOKUP($B102,[1]NUM9!$H$3:$S$170,4,FALSE),0)</f>
        <v>0</v>
      </c>
      <c r="H102" s="96">
        <f>IFERROR(VLOOKUP($B102,[1]NUM9!$H$3:$S$170,5,FALSE),0)</f>
        <v>1</v>
      </c>
      <c r="I102" s="96">
        <f>IFERROR(VLOOKUP($B102,[1]NUM9!$H$3:$S$170,6,FALSE),0)</f>
        <v>1</v>
      </c>
      <c r="J102" s="96">
        <f>IFERROR(VLOOKUP($B102,[1]NUM9!$H$3:$S$170,7,FALSE),0)</f>
        <v>0</v>
      </c>
      <c r="K102" s="96">
        <f>IFERROR(VLOOKUP($B102,[1]NUM9!$H$3:$S$170,8,FALSE),0)</f>
        <v>1</v>
      </c>
      <c r="L102" s="96">
        <f>IFERROR(VLOOKUP($B102,[1]NUM9!$H$3:$S$170,9,FALSE),0)</f>
        <v>0</v>
      </c>
      <c r="M102" s="96">
        <f>IFERROR(VLOOKUP($B102,[1]NUM9!$H$3:$S$170,10,FALSE),0)</f>
        <v>0</v>
      </c>
      <c r="N102" s="96">
        <f>IFERROR(VLOOKUP($B102,[1]NUM9!$H$3:$S$170,11,FALSE),0)</f>
        <v>0</v>
      </c>
      <c r="O102" s="92"/>
      <c r="P102" s="69"/>
      <c r="Q102" s="49">
        <f t="shared" si="53"/>
        <v>4</v>
      </c>
      <c r="R102" s="5">
        <f>IFERROR(VLOOKUP($B102,[2]DEN9!$H$3:$J$158,2,FALSE),0)</f>
        <v>1</v>
      </c>
      <c r="S102" s="50">
        <f>IFERROR(VLOOKUP($B102,[2]DEN9!$H$3:$J$158,2,FALSE),0)</f>
        <v>1</v>
      </c>
      <c r="T102" s="49">
        <f>IFERROR(VLOOKUP($B102,[1]DEN9!$H$3:$J$172,2,FALSE),0)</f>
        <v>2</v>
      </c>
      <c r="U102" s="116">
        <f t="shared" si="54"/>
        <v>2</v>
      </c>
      <c r="V102" s="51">
        <f t="shared" si="55"/>
        <v>2</v>
      </c>
      <c r="W102" s="52"/>
    </row>
    <row r="103" spans="1:23" ht="15" thickBot="1" x14ac:dyDescent="0.25">
      <c r="A103" s="87" t="s">
        <v>133</v>
      </c>
      <c r="B103" s="165" t="s">
        <v>129</v>
      </c>
      <c r="C103" s="56"/>
      <c r="D103" s="56"/>
      <c r="E103" s="96">
        <f>IFERROR(VLOOKUP($B103,[1]NUM9!$H$3:$S$170,2,FALSE),0)</f>
        <v>0</v>
      </c>
      <c r="F103" s="96">
        <f>IFERROR(VLOOKUP($B103,[1]NUM9!$H$3:$S$170,3,FALSE),0)</f>
        <v>2</v>
      </c>
      <c r="G103" s="96">
        <f>IFERROR(VLOOKUP($B103,[1]NUM9!$H$3:$S$170,4,FALSE),0)</f>
        <v>1</v>
      </c>
      <c r="H103" s="96">
        <f>IFERROR(VLOOKUP($B103,[1]NUM9!$H$3:$S$170,5,FALSE),0)</f>
        <v>3</v>
      </c>
      <c r="I103" s="96">
        <f>IFERROR(VLOOKUP($B103,[1]NUM9!$H$3:$S$170,6,FALSE),0)</f>
        <v>0</v>
      </c>
      <c r="J103" s="96">
        <f>IFERROR(VLOOKUP($B103,[1]NUM9!$H$3:$S$170,7,FALSE),0)</f>
        <v>2</v>
      </c>
      <c r="K103" s="96">
        <f>IFERROR(VLOOKUP($B103,[1]NUM9!$H$3:$S$170,8,FALSE),0)</f>
        <v>2</v>
      </c>
      <c r="L103" s="96">
        <f>IFERROR(VLOOKUP($B103,[1]NUM9!$H$3:$S$170,9,FALSE),0)</f>
        <v>1</v>
      </c>
      <c r="M103" s="96">
        <f>IFERROR(VLOOKUP($B103,[1]NUM9!$H$3:$S$170,10,FALSE),0)</f>
        <v>2</v>
      </c>
      <c r="N103" s="96">
        <f>IFERROR(VLOOKUP($B103,[1]NUM9!$H$3:$S$170,11,FALSE),0)</f>
        <v>1</v>
      </c>
      <c r="O103" s="92"/>
      <c r="P103" s="69"/>
      <c r="Q103" s="49">
        <f t="shared" si="53"/>
        <v>14</v>
      </c>
      <c r="R103" s="5">
        <f>IFERROR(VLOOKUP($B103,[2]DEN9!$H$3:$J$158,2,FALSE),0)</f>
        <v>18</v>
      </c>
      <c r="S103" s="50">
        <f>IFERROR(VLOOKUP($B103,[2]DEN9!$H$3:$J$158,2,FALSE),0)</f>
        <v>18</v>
      </c>
      <c r="T103" s="49">
        <f>IFERROR(VLOOKUP($B103,[1]DEN9!$H$3:$J$172,2,FALSE),0)</f>
        <v>20</v>
      </c>
      <c r="U103" s="116">
        <f t="shared" si="54"/>
        <v>20</v>
      </c>
      <c r="V103" s="51">
        <f t="shared" si="55"/>
        <v>20</v>
      </c>
      <c r="W103" s="52"/>
    </row>
    <row r="104" spans="1:23" ht="15" thickBot="1" x14ac:dyDescent="0.25">
      <c r="A104" s="87" t="s">
        <v>133</v>
      </c>
      <c r="B104" s="165" t="s">
        <v>130</v>
      </c>
      <c r="C104" s="56"/>
      <c r="D104" s="56"/>
      <c r="E104" s="96">
        <f>IFERROR(VLOOKUP($B104,[1]NUM9!$H$3:$S$170,2,FALSE),0)</f>
        <v>0</v>
      </c>
      <c r="F104" s="96">
        <f>IFERROR(VLOOKUP($B104,[1]NUM9!$H$3:$S$170,3,FALSE),0)</f>
        <v>0</v>
      </c>
      <c r="G104" s="96">
        <f>IFERROR(VLOOKUP($B104,[1]NUM9!$H$3:$S$170,4,FALSE),0)</f>
        <v>0</v>
      </c>
      <c r="H104" s="96">
        <f>IFERROR(VLOOKUP($B104,[1]NUM9!$H$3:$S$170,5,FALSE),0)</f>
        <v>0</v>
      </c>
      <c r="I104" s="96">
        <f>IFERROR(VLOOKUP($B104,[1]NUM9!$H$3:$S$170,6,FALSE),0)</f>
        <v>0</v>
      </c>
      <c r="J104" s="96">
        <f>IFERROR(VLOOKUP($B104,[1]NUM9!$H$3:$S$170,7,FALSE),0)</f>
        <v>4</v>
      </c>
      <c r="K104" s="96">
        <f>IFERROR(VLOOKUP($B104,[1]NUM9!$H$3:$S$170,8,FALSE),0)</f>
        <v>0</v>
      </c>
      <c r="L104" s="96">
        <f>IFERROR(VLOOKUP($B104,[1]NUM9!$H$3:$S$170,9,FALSE),0)</f>
        <v>2</v>
      </c>
      <c r="M104" s="96">
        <f>IFERROR(VLOOKUP($B104,[1]NUM9!$H$3:$S$170,10,FALSE),0)</f>
        <v>0</v>
      </c>
      <c r="N104" s="96">
        <f>IFERROR(VLOOKUP($B104,[1]NUM9!$H$3:$S$170,11,FALSE),0)</f>
        <v>0</v>
      </c>
      <c r="O104" s="92"/>
      <c r="P104" s="69"/>
      <c r="Q104" s="49">
        <f t="shared" si="53"/>
        <v>6</v>
      </c>
      <c r="R104" s="5">
        <f>IFERROR(VLOOKUP($B104,[2]DEN9!$H$3:$J$158,2,FALSE),0)</f>
        <v>15</v>
      </c>
      <c r="S104" s="50">
        <f>IFERROR(VLOOKUP($B104,[2]DEN9!$H$3:$J$158,2,FALSE),0)</f>
        <v>15</v>
      </c>
      <c r="T104" s="49">
        <f>IFERROR(VLOOKUP($B104,[1]DEN9!$H$3:$J$172,2,FALSE),0)</f>
        <v>9</v>
      </c>
      <c r="U104" s="116">
        <f t="shared" si="54"/>
        <v>9</v>
      </c>
      <c r="V104" s="51">
        <f t="shared" si="55"/>
        <v>9</v>
      </c>
      <c r="W104" s="52"/>
    </row>
    <row r="105" spans="1:23" ht="15" thickBot="1" x14ac:dyDescent="0.25">
      <c r="A105" s="87" t="s">
        <v>133</v>
      </c>
      <c r="B105" s="165" t="s">
        <v>131</v>
      </c>
      <c r="C105" s="56"/>
      <c r="D105" s="56"/>
      <c r="E105" s="96">
        <f>IFERROR(VLOOKUP($B105,[1]NUM9!$H$3:$S$170,2,FALSE),0)</f>
        <v>6</v>
      </c>
      <c r="F105" s="96">
        <f>IFERROR(VLOOKUP($B105,[1]NUM9!$H$3:$S$170,3,FALSE),0)</f>
        <v>9</v>
      </c>
      <c r="G105" s="96">
        <f>IFERROR(VLOOKUP($B105,[1]NUM9!$H$3:$S$170,4,FALSE),0)</f>
        <v>6</v>
      </c>
      <c r="H105" s="96">
        <f>IFERROR(VLOOKUP($B105,[1]NUM9!$H$3:$S$170,5,FALSE),0)</f>
        <v>8</v>
      </c>
      <c r="I105" s="96">
        <f>IFERROR(VLOOKUP($B105,[1]NUM9!$H$3:$S$170,6,FALSE),0)</f>
        <v>6</v>
      </c>
      <c r="J105" s="96">
        <f>IFERROR(VLOOKUP($B105,[1]NUM9!$H$3:$S$170,7,FALSE),0)</f>
        <v>5</v>
      </c>
      <c r="K105" s="96">
        <f>IFERROR(VLOOKUP($B105,[1]NUM9!$H$3:$S$170,8,FALSE),0)</f>
        <v>6</v>
      </c>
      <c r="L105" s="96">
        <f>IFERROR(VLOOKUP($B105,[1]NUM9!$H$3:$S$170,9,FALSE),0)</f>
        <v>12</v>
      </c>
      <c r="M105" s="96">
        <f>IFERROR(VLOOKUP($B105,[1]NUM9!$H$3:$S$170,10,FALSE),0)</f>
        <v>17</v>
      </c>
      <c r="N105" s="96">
        <f>IFERROR(VLOOKUP($B105,[1]NUM9!$H$3:$S$170,11,FALSE),0)</f>
        <v>10</v>
      </c>
      <c r="O105" s="92"/>
      <c r="P105" s="69"/>
      <c r="Q105" s="49">
        <f t="shared" si="53"/>
        <v>85</v>
      </c>
      <c r="R105" s="5">
        <f>IFERROR(VLOOKUP($B105,[2]DEN9!$H$3:$J$158,2,FALSE),0)</f>
        <v>79</v>
      </c>
      <c r="S105" s="50">
        <f>IFERROR(VLOOKUP($B105,[2]DEN9!$H$3:$J$158,2,FALSE),0)</f>
        <v>79</v>
      </c>
      <c r="T105" s="49">
        <f>IFERROR(VLOOKUP($B105,[1]DEN9!$H$3:$J$172,2,FALSE),0)</f>
        <v>96</v>
      </c>
      <c r="U105" s="116">
        <f t="shared" si="54"/>
        <v>96</v>
      </c>
      <c r="V105" s="51">
        <f t="shared" si="55"/>
        <v>96</v>
      </c>
      <c r="W105" s="52"/>
    </row>
    <row r="106" spans="1:23" ht="15" thickBot="1" x14ac:dyDescent="0.25">
      <c r="A106" s="87" t="s">
        <v>133</v>
      </c>
      <c r="B106" s="165" t="s">
        <v>132</v>
      </c>
      <c r="C106" s="56"/>
      <c r="D106" s="56"/>
      <c r="E106" s="96">
        <f>IFERROR(VLOOKUP($B106,[1]NUM9!$H$3:$S$170,2,FALSE),0)</f>
        <v>7</v>
      </c>
      <c r="F106" s="96">
        <f>IFERROR(VLOOKUP($B106,[1]NUM9!$H$3:$S$170,3,FALSE),0)</f>
        <v>4</v>
      </c>
      <c r="G106" s="96">
        <f>IFERROR(VLOOKUP($B106,[1]NUM9!$H$3:$S$170,4,FALSE),0)</f>
        <v>4</v>
      </c>
      <c r="H106" s="96">
        <f>IFERROR(VLOOKUP($B106,[1]NUM9!$H$3:$S$170,5,FALSE),0)</f>
        <v>3</v>
      </c>
      <c r="I106" s="96">
        <f>IFERROR(VLOOKUP($B106,[1]NUM9!$H$3:$S$170,6,FALSE),0)</f>
        <v>5</v>
      </c>
      <c r="J106" s="96">
        <f>IFERROR(VLOOKUP($B106,[1]NUM9!$H$3:$S$170,7,FALSE),0)</f>
        <v>7</v>
      </c>
      <c r="K106" s="96">
        <f>IFERROR(VLOOKUP($B106,[1]NUM9!$H$3:$S$170,8,FALSE),0)</f>
        <v>5</v>
      </c>
      <c r="L106" s="96">
        <f>IFERROR(VLOOKUP($B106,[1]NUM9!$H$3:$S$170,9,FALSE),0)</f>
        <v>6</v>
      </c>
      <c r="M106" s="96">
        <f>IFERROR(VLOOKUP($B106,[1]NUM9!$H$3:$S$170,10,FALSE),0)</f>
        <v>0</v>
      </c>
      <c r="N106" s="96">
        <f>IFERROR(VLOOKUP($B106,[1]NUM9!$H$3:$S$170,11,FALSE),0)</f>
        <v>3</v>
      </c>
      <c r="O106" s="92"/>
      <c r="P106" s="69"/>
      <c r="Q106" s="49">
        <f t="shared" si="53"/>
        <v>44</v>
      </c>
      <c r="R106" s="5">
        <f>IFERROR(VLOOKUP($B106,[2]DEN9!$H$3:$J$158,2,FALSE),0)</f>
        <v>48</v>
      </c>
      <c r="S106" s="50">
        <f>IFERROR(VLOOKUP($B106,[2]DEN9!$H$3:$J$158,2,FALSE),0)</f>
        <v>48</v>
      </c>
      <c r="T106" s="49">
        <f>IFERROR(VLOOKUP($B106,[1]DEN9!$H$3:$J$172,2,FALSE),0)</f>
        <v>42</v>
      </c>
      <c r="U106" s="116">
        <f t="shared" si="54"/>
        <v>42</v>
      </c>
      <c r="V106" s="51">
        <f t="shared" si="55"/>
        <v>42</v>
      </c>
      <c r="W106" s="52"/>
    </row>
    <row r="107" spans="1:23" ht="15" thickBot="1" x14ac:dyDescent="0.25">
      <c r="A107" s="87" t="s">
        <v>133</v>
      </c>
      <c r="B107" s="165" t="s">
        <v>346</v>
      </c>
      <c r="C107" s="56"/>
      <c r="D107" s="56"/>
      <c r="E107" s="96">
        <f>IFERROR(VLOOKUP($B107,[1]NUM9!$H$3:$S$170,2,FALSE),0)</f>
        <v>7</v>
      </c>
      <c r="F107" s="96">
        <f>IFERROR(VLOOKUP($B107,[1]NUM9!$H$3:$S$170,3,FALSE),0)</f>
        <v>4</v>
      </c>
      <c r="G107" s="96">
        <f>IFERROR(VLOOKUP($B107,[1]NUM9!$H$3:$S$170,4,FALSE),0)</f>
        <v>4</v>
      </c>
      <c r="H107" s="96">
        <f>IFERROR(VLOOKUP($B107,[1]NUM9!$H$3:$S$170,5,FALSE),0)</f>
        <v>2</v>
      </c>
      <c r="I107" s="96">
        <f>IFERROR(VLOOKUP($B107,[1]NUM9!$H$3:$S$170,6,FALSE),0)</f>
        <v>3</v>
      </c>
      <c r="J107" s="96">
        <f>IFERROR(VLOOKUP($B107,[1]NUM9!$H$3:$S$170,7,FALSE),0)</f>
        <v>3</v>
      </c>
      <c r="K107" s="96">
        <f>IFERROR(VLOOKUP($B107,[1]NUM9!$H$3:$S$170,8,FALSE),0)</f>
        <v>4</v>
      </c>
      <c r="L107" s="96">
        <f>IFERROR(VLOOKUP($B107,[1]NUM9!$H$3:$S$170,9,FALSE),0)</f>
        <v>3</v>
      </c>
      <c r="M107" s="96">
        <f>IFERROR(VLOOKUP($B107,[1]NUM9!$H$3:$S$170,10,FALSE),0)</f>
        <v>5</v>
      </c>
      <c r="N107" s="96">
        <f>IFERROR(VLOOKUP($B107,[1]NUM9!$H$3:$S$170,11,FALSE),0)</f>
        <v>3</v>
      </c>
      <c r="O107" s="92"/>
      <c r="P107" s="69"/>
      <c r="Q107" s="49">
        <f t="shared" si="53"/>
        <v>38</v>
      </c>
      <c r="R107" s="5">
        <f>IFERROR(VLOOKUP($B107,[2]DEN9!$H$3:$J$158,2,FALSE),0)</f>
        <v>42</v>
      </c>
      <c r="S107" s="50">
        <f>IFERROR(VLOOKUP($B107,[2]DEN9!$H$3:$J$158,2,FALSE),0)</f>
        <v>42</v>
      </c>
      <c r="T107" s="49">
        <f>IFERROR(VLOOKUP($B107,[1]DEN9!$H$3:$J$172,2,FALSE),0)</f>
        <v>42</v>
      </c>
      <c r="U107" s="116">
        <f t="shared" si="54"/>
        <v>42</v>
      </c>
      <c r="V107" s="51">
        <f t="shared" si="55"/>
        <v>42</v>
      </c>
      <c r="W107" s="52"/>
    </row>
    <row r="108" spans="1:23" ht="15" thickBot="1" x14ac:dyDescent="0.25">
      <c r="A108" s="87" t="s">
        <v>133</v>
      </c>
      <c r="B108" s="165" t="s">
        <v>396</v>
      </c>
      <c r="C108" s="56"/>
      <c r="D108" s="56"/>
      <c r="E108" s="96">
        <f>IFERROR(VLOOKUP($B108,[1]NUM9!$H$3:$S$170,2,FALSE),0)</f>
        <v>0</v>
      </c>
      <c r="F108" s="96">
        <f>IFERROR(VLOOKUP($B108,[1]NUM9!$H$3:$S$170,3,FALSE),0)</f>
        <v>0</v>
      </c>
      <c r="G108" s="96">
        <f>IFERROR(VLOOKUP($B108,[1]NUM9!$H$3:$S$170,4,FALSE),0)</f>
        <v>0</v>
      </c>
      <c r="H108" s="96">
        <f>IFERROR(VLOOKUP($B108,[1]NUM9!$H$3:$S$170,5,FALSE),0)</f>
        <v>0</v>
      </c>
      <c r="I108" s="96">
        <f>IFERROR(VLOOKUP($B108,[1]NUM9!$H$3:$S$170,6,FALSE),0)</f>
        <v>0</v>
      </c>
      <c r="J108" s="96">
        <f>IFERROR(VLOOKUP($B108,[1]NUM9!$H$3:$S$170,7,FALSE),0)</f>
        <v>0</v>
      </c>
      <c r="K108" s="96">
        <f>IFERROR(VLOOKUP($B108,[1]NUM9!$H$3:$S$170,8,FALSE),0)</f>
        <v>0</v>
      </c>
      <c r="L108" s="96">
        <f>IFERROR(VLOOKUP($B108,[1]NUM9!$H$3:$S$170,9,FALSE),0)</f>
        <v>0</v>
      </c>
      <c r="M108" s="96">
        <f>IFERROR(VLOOKUP($B108,[1]NUM9!$H$3:$S$170,10,FALSE),0)</f>
        <v>2</v>
      </c>
      <c r="N108" s="96">
        <f>IFERROR(VLOOKUP($B108,[1]NUM9!$H$3:$S$170,11,FALSE),0)</f>
        <v>4</v>
      </c>
      <c r="O108" s="92"/>
      <c r="P108" s="69"/>
      <c r="Q108" s="49">
        <f t="shared" si="53"/>
        <v>6</v>
      </c>
      <c r="R108" s="5">
        <f>IFERROR(VLOOKUP($B108,[2]DEN9!$H$3:$J$158,2,FALSE),0)</f>
        <v>0</v>
      </c>
      <c r="S108" s="50">
        <f>IFERROR(VLOOKUP($B108,[2]DEN9!$H$3:$J$158,2,FALSE),0)</f>
        <v>0</v>
      </c>
      <c r="T108" s="49">
        <f>IFERROR(VLOOKUP($B108,[1]DEN9!$H$3:$J$172,2,FALSE),0)</f>
        <v>0</v>
      </c>
      <c r="U108" s="116">
        <f t="shared" si="54"/>
        <v>0</v>
      </c>
      <c r="V108" s="51">
        <f t="shared" ref="V108" si="56">+T108</f>
        <v>0</v>
      </c>
      <c r="W108" s="52"/>
    </row>
    <row r="109" spans="1:23" s="58" customFormat="1" ht="15" thickBot="1" x14ac:dyDescent="0.25">
      <c r="A109" s="333" t="s">
        <v>180</v>
      </c>
      <c r="B109" s="334"/>
      <c r="C109" s="250">
        <f>+D109/Metas!O92</f>
        <v>1.0568039720177642</v>
      </c>
      <c r="D109" s="249">
        <f>+Q109/T109</f>
        <v>0.80320366132723109</v>
      </c>
      <c r="E109" s="48">
        <f>SUM(E91:E108)</f>
        <v>70</v>
      </c>
      <c r="F109" s="48">
        <f t="shared" ref="F109:W109" si="57">SUM(F91:F108)</f>
        <v>123</v>
      </c>
      <c r="G109" s="48">
        <f t="shared" si="57"/>
        <v>110</v>
      </c>
      <c r="H109" s="48">
        <f t="shared" si="57"/>
        <v>124</v>
      </c>
      <c r="I109" s="48">
        <f t="shared" si="57"/>
        <v>101</v>
      </c>
      <c r="J109" s="48">
        <f t="shared" si="57"/>
        <v>108</v>
      </c>
      <c r="K109" s="48">
        <f t="shared" si="57"/>
        <v>91</v>
      </c>
      <c r="L109" s="48">
        <f t="shared" si="57"/>
        <v>118</v>
      </c>
      <c r="M109" s="48">
        <f t="shared" si="57"/>
        <v>110</v>
      </c>
      <c r="N109" s="48">
        <f t="shared" ref="N109" si="58">SUM(N91:N108)</f>
        <v>98</v>
      </c>
      <c r="O109" s="48">
        <f t="shared" si="57"/>
        <v>0</v>
      </c>
      <c r="P109" s="48">
        <f t="shared" si="57"/>
        <v>0</v>
      </c>
      <c r="Q109" s="48">
        <f t="shared" si="57"/>
        <v>1053</v>
      </c>
      <c r="R109" s="48">
        <f t="shared" si="57"/>
        <v>1295</v>
      </c>
      <c r="S109" s="48">
        <f t="shared" si="57"/>
        <v>1295</v>
      </c>
      <c r="T109" s="48">
        <f t="shared" si="57"/>
        <v>1311</v>
      </c>
      <c r="U109" s="48">
        <f t="shared" si="57"/>
        <v>1311</v>
      </c>
      <c r="V109" s="48">
        <f t="shared" si="57"/>
        <v>1311</v>
      </c>
      <c r="W109" s="48">
        <f t="shared" si="57"/>
        <v>0</v>
      </c>
    </row>
    <row r="110" spans="1:23" ht="15" thickBot="1" x14ac:dyDescent="0.25">
      <c r="A110" s="87" t="s">
        <v>146</v>
      </c>
      <c r="B110" s="165" t="s">
        <v>134</v>
      </c>
      <c r="C110" s="56"/>
      <c r="D110" s="56"/>
      <c r="E110" s="96">
        <f>IFERROR(VLOOKUP($B110,[1]NUM9!$H$3:$S$170,2,FALSE),0)</f>
        <v>0</v>
      </c>
      <c r="F110" s="96">
        <f>IFERROR(VLOOKUP($B110,[1]NUM9!$H$3:$S$170,3,FALSE),0)</f>
        <v>0</v>
      </c>
      <c r="G110" s="96">
        <f>IFERROR(VLOOKUP($B110,[1]NUM9!$H$3:$S$170,4,FALSE),0)</f>
        <v>0</v>
      </c>
      <c r="H110" s="96">
        <f>IFERROR(VLOOKUP($B110,[1]NUM9!$H$3:$S$170,5,FALSE),0)</f>
        <v>0</v>
      </c>
      <c r="I110" s="96">
        <f>IFERROR(VLOOKUP($B110,[1]NUM9!$H$3:$S$170,6,FALSE),0)</f>
        <v>0</v>
      </c>
      <c r="J110" s="96">
        <f>IFERROR(VLOOKUP($B110,[1]NUM9!$H$3:$S$170,7,FALSE),0)</f>
        <v>0</v>
      </c>
      <c r="K110" s="96">
        <f>IFERROR(VLOOKUP($B110,[1]NUM9!$H$3:$S$170,8,FALSE),0)</f>
        <v>0</v>
      </c>
      <c r="L110" s="96">
        <f>IFERROR(VLOOKUP($B110,[1]NUM9!$H$3:$S$170,9,FALSE),0)</f>
        <v>0</v>
      </c>
      <c r="M110" s="96">
        <f>IFERROR(VLOOKUP($B110,[1]NUM9!$H$3:$S$170,10,FALSE),0)</f>
        <v>0</v>
      </c>
      <c r="N110" s="96">
        <f>IFERROR(VLOOKUP($B110,[1]NUM9!$H$3:$S$170,11,FALSE),0)</f>
        <v>0</v>
      </c>
      <c r="O110" s="69"/>
      <c r="P110" s="69"/>
      <c r="Q110" s="49">
        <f t="shared" ref="Q110:Q121" si="59">SUM(E110:P110)</f>
        <v>0</v>
      </c>
      <c r="R110" s="5">
        <f>IFERROR(VLOOKUP($B110,[2]DEN9!$H$3:$J$158,2,FALSE),0)</f>
        <v>0</v>
      </c>
      <c r="S110" s="50">
        <f>IFERROR(VLOOKUP($B110,[2]DEN9!$H$3:$J$158,2,FALSE),0)</f>
        <v>0</v>
      </c>
      <c r="T110" s="49">
        <f>IFERROR(VLOOKUP($B110,[1]DEN9!$H$3:$J$172,2,FALSE),0)</f>
        <v>0</v>
      </c>
      <c r="U110" s="116">
        <f t="shared" si="54"/>
        <v>0</v>
      </c>
      <c r="V110" s="51">
        <f t="shared" ref="V110:V121" si="60">+T110</f>
        <v>0</v>
      </c>
      <c r="W110" s="52"/>
    </row>
    <row r="111" spans="1:23" ht="15" thickBot="1" x14ac:dyDescent="0.25">
      <c r="A111" s="87" t="s">
        <v>146</v>
      </c>
      <c r="B111" s="165" t="s">
        <v>135</v>
      </c>
      <c r="C111" s="56"/>
      <c r="D111" s="56"/>
      <c r="E111" s="96">
        <f>IFERROR(VLOOKUP($B111,[1]NUM9!$H$3:$S$170,2,FALSE),0)</f>
        <v>1</v>
      </c>
      <c r="F111" s="96">
        <f>IFERROR(VLOOKUP($B111,[1]NUM9!$H$3:$S$170,3,FALSE),0)</f>
        <v>0</v>
      </c>
      <c r="G111" s="96">
        <f>IFERROR(VLOOKUP($B111,[1]NUM9!$H$3:$S$170,4,FALSE),0)</f>
        <v>1</v>
      </c>
      <c r="H111" s="96">
        <f>IFERROR(VLOOKUP($B111,[1]NUM9!$H$3:$S$170,5,FALSE),0)</f>
        <v>0</v>
      </c>
      <c r="I111" s="96">
        <f>IFERROR(VLOOKUP($B111,[1]NUM9!$H$3:$S$170,6,FALSE),0)</f>
        <v>0</v>
      </c>
      <c r="J111" s="96">
        <f>IFERROR(VLOOKUP($B111,[1]NUM9!$H$3:$S$170,7,FALSE),0)</f>
        <v>0</v>
      </c>
      <c r="K111" s="96">
        <f>IFERROR(VLOOKUP($B111,[1]NUM9!$H$3:$S$170,8,FALSE),0)</f>
        <v>0</v>
      </c>
      <c r="L111" s="96">
        <f>IFERROR(VLOOKUP($B111,[1]NUM9!$H$3:$S$170,9,FALSE),0)</f>
        <v>0</v>
      </c>
      <c r="M111" s="96">
        <f>IFERROR(VLOOKUP($B111,[1]NUM9!$H$3:$S$170,10,FALSE),0)</f>
        <v>1</v>
      </c>
      <c r="N111" s="96">
        <f>IFERROR(VLOOKUP($B111,[1]NUM9!$H$3:$S$170,11,FALSE),0)</f>
        <v>0</v>
      </c>
      <c r="O111" s="92"/>
      <c r="P111" s="69"/>
      <c r="Q111" s="49">
        <f t="shared" si="59"/>
        <v>3</v>
      </c>
      <c r="R111" s="5">
        <f>IFERROR(VLOOKUP($B111,[2]DEN9!$H$3:$J$158,2,FALSE),0)</f>
        <v>3</v>
      </c>
      <c r="S111" s="50">
        <f>IFERROR(VLOOKUP($B111,[2]DEN9!$H$3:$J$158,2,FALSE),0)</f>
        <v>3</v>
      </c>
      <c r="T111" s="49">
        <f>IFERROR(VLOOKUP($B111,[1]DEN9!$H$3:$J$172,2,FALSE),0)</f>
        <v>2</v>
      </c>
      <c r="U111" s="116">
        <f t="shared" si="54"/>
        <v>2</v>
      </c>
      <c r="V111" s="51">
        <f t="shared" si="60"/>
        <v>2</v>
      </c>
      <c r="W111" s="52"/>
    </row>
    <row r="112" spans="1:23" ht="15" thickBot="1" x14ac:dyDescent="0.25">
      <c r="A112" s="87" t="s">
        <v>146</v>
      </c>
      <c r="B112" s="165" t="s">
        <v>136</v>
      </c>
      <c r="C112" s="56"/>
      <c r="D112" s="56"/>
      <c r="E112" s="96">
        <f>IFERROR(VLOOKUP($B112,[1]NUM9!$H$3:$S$170,2,FALSE),0)</f>
        <v>0</v>
      </c>
      <c r="F112" s="96">
        <f>IFERROR(VLOOKUP($B112,[1]NUM9!$H$3:$S$170,3,FALSE),0)</f>
        <v>0</v>
      </c>
      <c r="G112" s="96">
        <f>IFERROR(VLOOKUP($B112,[1]NUM9!$H$3:$S$170,4,FALSE),0)</f>
        <v>2</v>
      </c>
      <c r="H112" s="96">
        <f>IFERROR(VLOOKUP($B112,[1]NUM9!$H$3:$S$170,5,FALSE),0)</f>
        <v>0</v>
      </c>
      <c r="I112" s="96">
        <f>IFERROR(VLOOKUP($B112,[1]NUM9!$H$3:$S$170,6,FALSE),0)</f>
        <v>0</v>
      </c>
      <c r="J112" s="96">
        <f>IFERROR(VLOOKUP($B112,[1]NUM9!$H$3:$S$170,7,FALSE),0)</f>
        <v>1</v>
      </c>
      <c r="K112" s="96">
        <f>IFERROR(VLOOKUP($B112,[1]NUM9!$H$3:$S$170,8,FALSE),0)</f>
        <v>0</v>
      </c>
      <c r="L112" s="96">
        <f>IFERROR(VLOOKUP($B112,[1]NUM9!$H$3:$S$170,9,FALSE),0)</f>
        <v>2</v>
      </c>
      <c r="M112" s="96">
        <f>IFERROR(VLOOKUP($B112,[1]NUM9!$H$3:$S$170,10,FALSE),0)</f>
        <v>0</v>
      </c>
      <c r="N112" s="96">
        <f>IFERROR(VLOOKUP($B112,[1]NUM9!$H$3:$S$170,11,FALSE),0)</f>
        <v>0</v>
      </c>
      <c r="O112" s="92"/>
      <c r="P112" s="69"/>
      <c r="Q112" s="49">
        <f t="shared" si="59"/>
        <v>5</v>
      </c>
      <c r="R112" s="5">
        <f>IFERROR(VLOOKUP($B112,[2]DEN9!$H$3:$J$158,2,FALSE),0)</f>
        <v>7</v>
      </c>
      <c r="S112" s="50">
        <f>IFERROR(VLOOKUP($B112,[2]DEN9!$H$3:$J$158,2,FALSE),0)</f>
        <v>7</v>
      </c>
      <c r="T112" s="49">
        <f>IFERROR(VLOOKUP($B112,[1]DEN9!$H$3:$J$172,2,FALSE),0)</f>
        <v>5</v>
      </c>
      <c r="U112" s="116">
        <f t="shared" si="54"/>
        <v>5</v>
      </c>
      <c r="V112" s="51">
        <f t="shared" si="60"/>
        <v>5</v>
      </c>
      <c r="W112" s="52"/>
    </row>
    <row r="113" spans="1:23" ht="15" thickBot="1" x14ac:dyDescent="0.25">
      <c r="A113" s="87" t="s">
        <v>146</v>
      </c>
      <c r="B113" s="165" t="s">
        <v>137</v>
      </c>
      <c r="C113" s="56"/>
      <c r="D113" s="56"/>
      <c r="E113" s="96">
        <f>IFERROR(VLOOKUP($B113,[1]NUM9!$H$3:$S$170,2,FALSE),0)</f>
        <v>0</v>
      </c>
      <c r="F113" s="96">
        <f>IFERROR(VLOOKUP($B113,[1]NUM9!$H$3:$S$170,3,FALSE),0)</f>
        <v>1</v>
      </c>
      <c r="G113" s="96">
        <f>IFERROR(VLOOKUP($B113,[1]NUM9!$H$3:$S$170,4,FALSE),0)</f>
        <v>0</v>
      </c>
      <c r="H113" s="96">
        <f>IFERROR(VLOOKUP($B113,[1]NUM9!$H$3:$S$170,5,FALSE),0)</f>
        <v>0</v>
      </c>
      <c r="I113" s="96">
        <f>IFERROR(VLOOKUP($B113,[1]NUM9!$H$3:$S$170,6,FALSE),0)</f>
        <v>0</v>
      </c>
      <c r="J113" s="96">
        <f>IFERROR(VLOOKUP($B113,[1]NUM9!$H$3:$S$170,7,FALSE),0)</f>
        <v>0</v>
      </c>
      <c r="K113" s="96">
        <f>IFERROR(VLOOKUP($B113,[1]NUM9!$H$3:$S$170,8,FALSE),0)</f>
        <v>1</v>
      </c>
      <c r="L113" s="96">
        <f>IFERROR(VLOOKUP($B113,[1]NUM9!$H$3:$S$170,9,FALSE),0)</f>
        <v>0</v>
      </c>
      <c r="M113" s="96">
        <f>IFERROR(VLOOKUP($B113,[1]NUM9!$H$3:$S$170,10,FALSE),0)</f>
        <v>3</v>
      </c>
      <c r="N113" s="96">
        <f>IFERROR(VLOOKUP($B113,[1]NUM9!$H$3:$S$170,11,FALSE),0)</f>
        <v>1</v>
      </c>
      <c r="O113" s="92"/>
      <c r="P113" s="69"/>
      <c r="Q113" s="49">
        <f t="shared" si="59"/>
        <v>6</v>
      </c>
      <c r="R113" s="5">
        <f>IFERROR(VLOOKUP($B113,[2]DEN9!$H$3:$J$158,2,FALSE),0)</f>
        <v>4</v>
      </c>
      <c r="S113" s="50">
        <f>IFERROR(VLOOKUP($B113,[2]DEN9!$H$3:$J$158,2,FALSE),0)</f>
        <v>4</v>
      </c>
      <c r="T113" s="49">
        <f>IFERROR(VLOOKUP($B113,[1]DEN9!$H$3:$J$172,2,FALSE),0)</f>
        <v>7</v>
      </c>
      <c r="U113" s="116">
        <f t="shared" si="54"/>
        <v>7</v>
      </c>
      <c r="V113" s="51">
        <f t="shared" si="60"/>
        <v>7</v>
      </c>
      <c r="W113" s="52"/>
    </row>
    <row r="114" spans="1:23" ht="15" thickBot="1" x14ac:dyDescent="0.25">
      <c r="A114" s="87" t="s">
        <v>146</v>
      </c>
      <c r="B114" s="165" t="s">
        <v>138</v>
      </c>
      <c r="C114" s="56"/>
      <c r="D114" s="56"/>
      <c r="E114" s="96">
        <f>IFERROR(VLOOKUP($B114,[1]NUM9!$H$3:$S$170,2,FALSE),0)</f>
        <v>0</v>
      </c>
      <c r="F114" s="96">
        <f>IFERROR(VLOOKUP($B114,[1]NUM9!$H$3:$S$170,3,FALSE),0)</f>
        <v>2</v>
      </c>
      <c r="G114" s="96">
        <f>IFERROR(VLOOKUP($B114,[1]NUM9!$H$3:$S$170,4,FALSE),0)</f>
        <v>1</v>
      </c>
      <c r="H114" s="96">
        <f>IFERROR(VLOOKUP($B114,[1]NUM9!$H$3:$S$170,5,FALSE),0)</f>
        <v>0</v>
      </c>
      <c r="I114" s="96">
        <f>IFERROR(VLOOKUP($B114,[1]NUM9!$H$3:$S$170,6,FALSE),0)</f>
        <v>1</v>
      </c>
      <c r="J114" s="96">
        <f>IFERROR(VLOOKUP($B114,[1]NUM9!$H$3:$S$170,7,FALSE),0)</f>
        <v>1</v>
      </c>
      <c r="K114" s="96">
        <f>IFERROR(VLOOKUP($B114,[1]NUM9!$H$3:$S$170,8,FALSE),0)</f>
        <v>0</v>
      </c>
      <c r="L114" s="96">
        <f>IFERROR(VLOOKUP($B114,[1]NUM9!$H$3:$S$170,9,FALSE),0)</f>
        <v>3</v>
      </c>
      <c r="M114" s="96">
        <f>IFERROR(VLOOKUP($B114,[1]NUM9!$H$3:$S$170,10,FALSE),0)</f>
        <v>1</v>
      </c>
      <c r="N114" s="96">
        <f>IFERROR(VLOOKUP($B114,[1]NUM9!$H$3:$S$170,11,FALSE),0)</f>
        <v>2</v>
      </c>
      <c r="O114" s="92"/>
      <c r="P114" s="69"/>
      <c r="Q114" s="49">
        <f t="shared" si="59"/>
        <v>11</v>
      </c>
      <c r="R114" s="5">
        <f>IFERROR(VLOOKUP($B114,[2]DEN9!$H$3:$J$158,2,FALSE),0)</f>
        <v>11</v>
      </c>
      <c r="S114" s="50">
        <f>IFERROR(VLOOKUP($B114,[2]DEN9!$H$3:$J$158,2,FALSE),0)</f>
        <v>11</v>
      </c>
      <c r="T114" s="49">
        <f>IFERROR(VLOOKUP($B114,[1]DEN9!$H$3:$J$172,2,FALSE),0)</f>
        <v>10</v>
      </c>
      <c r="U114" s="116">
        <f t="shared" si="54"/>
        <v>10</v>
      </c>
      <c r="V114" s="51">
        <f t="shared" si="60"/>
        <v>10</v>
      </c>
      <c r="W114" s="52"/>
    </row>
    <row r="115" spans="1:23" ht="15" thickBot="1" x14ac:dyDescent="0.25">
      <c r="A115" s="87" t="s">
        <v>146</v>
      </c>
      <c r="B115" s="165" t="s">
        <v>139</v>
      </c>
      <c r="C115" s="56"/>
      <c r="D115" s="56"/>
      <c r="E115" s="96">
        <f>IFERROR(VLOOKUP($B115,[1]NUM9!$H$3:$S$170,2,FALSE),0)</f>
        <v>0</v>
      </c>
      <c r="F115" s="96">
        <f>IFERROR(VLOOKUP($B115,[1]NUM9!$H$3:$S$170,3,FALSE),0)</f>
        <v>0</v>
      </c>
      <c r="G115" s="96">
        <f>IFERROR(VLOOKUP($B115,[1]NUM9!$H$3:$S$170,4,FALSE),0)</f>
        <v>1</v>
      </c>
      <c r="H115" s="96">
        <f>IFERROR(VLOOKUP($B115,[1]NUM9!$H$3:$S$170,5,FALSE),0)</f>
        <v>0</v>
      </c>
      <c r="I115" s="96">
        <f>IFERROR(VLOOKUP($B115,[1]NUM9!$H$3:$S$170,6,FALSE),0)</f>
        <v>0</v>
      </c>
      <c r="J115" s="96">
        <f>IFERROR(VLOOKUP($B115,[1]NUM9!$H$3:$S$170,7,FALSE),0)</f>
        <v>0</v>
      </c>
      <c r="K115" s="96">
        <f>IFERROR(VLOOKUP($B115,[1]NUM9!$H$3:$S$170,8,FALSE),0)</f>
        <v>0</v>
      </c>
      <c r="L115" s="96">
        <f>IFERROR(VLOOKUP($B115,[1]NUM9!$H$3:$S$170,9,FALSE),0)</f>
        <v>0</v>
      </c>
      <c r="M115" s="96">
        <f>IFERROR(VLOOKUP($B115,[1]NUM9!$H$3:$S$170,10,FALSE),0)</f>
        <v>0</v>
      </c>
      <c r="N115" s="96">
        <f>IFERROR(VLOOKUP($B115,[1]NUM9!$H$3:$S$170,11,FALSE),0)</f>
        <v>0</v>
      </c>
      <c r="O115" s="92"/>
      <c r="P115" s="69"/>
      <c r="Q115" s="49">
        <f t="shared" si="59"/>
        <v>1</v>
      </c>
      <c r="R115" s="5">
        <f>IFERROR(VLOOKUP($B115,[2]DEN9!$H$3:$J$158,2,FALSE),0)</f>
        <v>2</v>
      </c>
      <c r="S115" s="50">
        <f>IFERROR(VLOOKUP($B115,[2]DEN9!$H$3:$J$158,2,FALSE),0)</f>
        <v>2</v>
      </c>
      <c r="T115" s="49">
        <f>IFERROR(VLOOKUP($B115,[1]DEN9!$H$3:$J$172,2,FALSE),0)</f>
        <v>1</v>
      </c>
      <c r="U115" s="116">
        <f t="shared" si="54"/>
        <v>1</v>
      </c>
      <c r="V115" s="51">
        <f t="shared" si="60"/>
        <v>1</v>
      </c>
      <c r="W115" s="52"/>
    </row>
    <row r="116" spans="1:23" ht="15" thickBot="1" x14ac:dyDescent="0.25">
      <c r="A116" s="87" t="s">
        <v>146</v>
      </c>
      <c r="B116" s="165" t="s">
        <v>140</v>
      </c>
      <c r="C116" s="56"/>
      <c r="D116" s="56"/>
      <c r="E116" s="96">
        <f>IFERROR(VLOOKUP($B116,[1]NUM9!$H$3:$S$170,2,FALSE),0)</f>
        <v>0</v>
      </c>
      <c r="F116" s="96">
        <f>IFERROR(VLOOKUP($B116,[1]NUM9!$H$3:$S$170,3,FALSE),0)</f>
        <v>1</v>
      </c>
      <c r="G116" s="96">
        <f>IFERROR(VLOOKUP($B116,[1]NUM9!$H$3:$S$170,4,FALSE),0)</f>
        <v>1</v>
      </c>
      <c r="H116" s="96">
        <f>IFERROR(VLOOKUP($B116,[1]NUM9!$H$3:$S$170,5,FALSE),0)</f>
        <v>0</v>
      </c>
      <c r="I116" s="96">
        <f>IFERROR(VLOOKUP($B116,[1]NUM9!$H$3:$S$170,6,FALSE),0)</f>
        <v>0</v>
      </c>
      <c r="J116" s="96">
        <f>IFERROR(VLOOKUP($B116,[1]NUM9!$H$3:$S$170,7,FALSE),0)</f>
        <v>0</v>
      </c>
      <c r="K116" s="96">
        <f>IFERROR(VLOOKUP($B116,[1]NUM9!$H$3:$S$170,8,FALSE),0)</f>
        <v>0</v>
      </c>
      <c r="L116" s="96">
        <f>IFERROR(VLOOKUP($B116,[1]NUM9!$H$3:$S$170,9,FALSE),0)</f>
        <v>0</v>
      </c>
      <c r="M116" s="96">
        <f>IFERROR(VLOOKUP($B116,[1]NUM9!$H$3:$S$170,10,FALSE),0)</f>
        <v>1</v>
      </c>
      <c r="N116" s="96">
        <f>IFERROR(VLOOKUP($B116,[1]NUM9!$H$3:$S$170,11,FALSE),0)</f>
        <v>0</v>
      </c>
      <c r="O116" s="92"/>
      <c r="P116" s="69"/>
      <c r="Q116" s="49">
        <f t="shared" si="59"/>
        <v>3</v>
      </c>
      <c r="R116" s="5">
        <f>IFERROR(VLOOKUP($B116,[2]DEN9!$H$3:$J$158,2,FALSE),0)</f>
        <v>3</v>
      </c>
      <c r="S116" s="50">
        <f>IFERROR(VLOOKUP($B116,[2]DEN9!$H$3:$J$158,2,FALSE),0)</f>
        <v>3</v>
      </c>
      <c r="T116" s="49">
        <f>IFERROR(VLOOKUP($B116,[1]DEN9!$H$3:$J$172,2,FALSE),0)</f>
        <v>2</v>
      </c>
      <c r="U116" s="116">
        <f t="shared" si="54"/>
        <v>2</v>
      </c>
      <c r="V116" s="51">
        <f t="shared" si="60"/>
        <v>2</v>
      </c>
      <c r="W116" s="52"/>
    </row>
    <row r="117" spans="1:23" ht="15" thickBot="1" x14ac:dyDescent="0.25">
      <c r="A117" s="87" t="s">
        <v>146</v>
      </c>
      <c r="B117" s="165" t="s">
        <v>141</v>
      </c>
      <c r="C117" s="56"/>
      <c r="D117" s="56"/>
      <c r="E117" s="96">
        <f>IFERROR(VLOOKUP($B117,[1]NUM9!$H$3:$S$170,2,FALSE),0)</f>
        <v>1</v>
      </c>
      <c r="F117" s="96">
        <f>IFERROR(VLOOKUP($B117,[1]NUM9!$H$3:$S$170,3,FALSE),0)</f>
        <v>0</v>
      </c>
      <c r="G117" s="96">
        <f>IFERROR(VLOOKUP($B117,[1]NUM9!$H$3:$S$170,4,FALSE),0)</f>
        <v>0</v>
      </c>
      <c r="H117" s="96">
        <f>IFERROR(VLOOKUP($B117,[1]NUM9!$H$3:$S$170,5,FALSE),0)</f>
        <v>1</v>
      </c>
      <c r="I117" s="96">
        <f>IFERROR(VLOOKUP($B117,[1]NUM9!$H$3:$S$170,6,FALSE),0)</f>
        <v>0</v>
      </c>
      <c r="J117" s="96">
        <f>IFERROR(VLOOKUP($B117,[1]NUM9!$H$3:$S$170,7,FALSE),0)</f>
        <v>1</v>
      </c>
      <c r="K117" s="96">
        <f>IFERROR(VLOOKUP($B117,[1]NUM9!$H$3:$S$170,8,FALSE),0)</f>
        <v>0</v>
      </c>
      <c r="L117" s="96">
        <f>IFERROR(VLOOKUP($B117,[1]NUM9!$H$3:$S$170,9,FALSE),0)</f>
        <v>0</v>
      </c>
      <c r="M117" s="96">
        <f>IFERROR(VLOOKUP($B117,[1]NUM9!$H$3:$S$170,10,FALSE),0)</f>
        <v>2</v>
      </c>
      <c r="N117" s="96">
        <f>IFERROR(VLOOKUP($B117,[1]NUM9!$H$3:$S$170,11,FALSE),0)</f>
        <v>0</v>
      </c>
      <c r="O117" s="92"/>
      <c r="P117" s="69"/>
      <c r="Q117" s="49">
        <f t="shared" si="59"/>
        <v>5</v>
      </c>
      <c r="R117" s="5">
        <f>IFERROR(VLOOKUP($B117,[2]DEN9!$H$3:$J$158,2,FALSE),0)</f>
        <v>7</v>
      </c>
      <c r="S117" s="50">
        <f>IFERROR(VLOOKUP($B117,[2]DEN9!$H$3:$J$158,2,FALSE),0)</f>
        <v>7</v>
      </c>
      <c r="T117" s="49">
        <f>IFERROR(VLOOKUP($B117,[1]DEN9!$H$3:$J$172,2,FALSE),0)</f>
        <v>7</v>
      </c>
      <c r="U117" s="116">
        <f t="shared" si="54"/>
        <v>7</v>
      </c>
      <c r="V117" s="51">
        <f t="shared" si="60"/>
        <v>7</v>
      </c>
      <c r="W117" s="52"/>
    </row>
    <row r="118" spans="1:23" ht="15" thickBot="1" x14ac:dyDescent="0.25">
      <c r="A118" s="87" t="s">
        <v>146</v>
      </c>
      <c r="B118" s="165" t="s">
        <v>142</v>
      </c>
      <c r="C118" s="56"/>
      <c r="D118" s="56"/>
      <c r="E118" s="96">
        <f>IFERROR(VLOOKUP($B118,[1]NUM9!$H$3:$S$170,2,FALSE),0)</f>
        <v>0</v>
      </c>
      <c r="F118" s="96">
        <f>IFERROR(VLOOKUP($B118,[1]NUM9!$H$3:$S$170,3,FALSE),0)</f>
        <v>0</v>
      </c>
      <c r="G118" s="96">
        <f>IFERROR(VLOOKUP($B118,[1]NUM9!$H$3:$S$170,4,FALSE),0)</f>
        <v>0</v>
      </c>
      <c r="H118" s="96">
        <f>IFERROR(VLOOKUP($B118,[1]NUM9!$H$3:$S$170,5,FALSE),0)</f>
        <v>0</v>
      </c>
      <c r="I118" s="96">
        <f>IFERROR(VLOOKUP($B118,[1]NUM9!$H$3:$S$170,6,FALSE),0)</f>
        <v>0</v>
      </c>
      <c r="J118" s="96">
        <f>IFERROR(VLOOKUP($B118,[1]NUM9!$H$3:$S$170,7,FALSE),0)</f>
        <v>3</v>
      </c>
      <c r="K118" s="96">
        <f>IFERROR(VLOOKUP($B118,[1]NUM9!$H$3:$S$170,8,FALSE),0)</f>
        <v>0</v>
      </c>
      <c r="L118" s="96">
        <f>IFERROR(VLOOKUP($B118,[1]NUM9!$H$3:$S$170,9,FALSE),0)</f>
        <v>0</v>
      </c>
      <c r="M118" s="96">
        <f>IFERROR(VLOOKUP($B118,[1]NUM9!$H$3:$S$170,10,FALSE),0)</f>
        <v>1</v>
      </c>
      <c r="N118" s="96">
        <f>IFERROR(VLOOKUP($B118,[1]NUM9!$H$3:$S$170,11,FALSE),0)</f>
        <v>0</v>
      </c>
      <c r="O118" s="92"/>
      <c r="P118" s="69"/>
      <c r="Q118" s="49">
        <f t="shared" si="59"/>
        <v>4</v>
      </c>
      <c r="R118" s="5">
        <f>IFERROR(VLOOKUP($B118,[2]DEN9!$H$3:$J$158,2,FALSE),0)</f>
        <v>2</v>
      </c>
      <c r="S118" s="50">
        <f>IFERROR(VLOOKUP($B118,[2]DEN9!$H$3:$J$158,2,FALSE),0)</f>
        <v>2</v>
      </c>
      <c r="T118" s="49">
        <f>IFERROR(VLOOKUP($B118,[1]DEN9!$H$3:$J$172,2,FALSE),0)</f>
        <v>5</v>
      </c>
      <c r="U118" s="116">
        <f t="shared" si="54"/>
        <v>5</v>
      </c>
      <c r="V118" s="51">
        <f t="shared" si="60"/>
        <v>5</v>
      </c>
      <c r="W118" s="52"/>
    </row>
    <row r="119" spans="1:23" ht="15" thickBot="1" x14ac:dyDescent="0.25">
      <c r="A119" s="87" t="s">
        <v>146</v>
      </c>
      <c r="B119" s="165" t="s">
        <v>143</v>
      </c>
      <c r="C119" s="56"/>
      <c r="D119" s="56"/>
      <c r="E119" s="96">
        <f>IFERROR(VLOOKUP($B119,[1]NUM9!$H$3:$S$170,2,FALSE),0)</f>
        <v>0</v>
      </c>
      <c r="F119" s="96">
        <f>IFERROR(VLOOKUP($B119,[1]NUM9!$H$3:$S$170,3,FALSE),0)</f>
        <v>1</v>
      </c>
      <c r="G119" s="96">
        <f>IFERROR(VLOOKUP($B119,[1]NUM9!$H$3:$S$170,4,FALSE),0)</f>
        <v>1</v>
      </c>
      <c r="H119" s="96">
        <f>IFERROR(VLOOKUP($B119,[1]NUM9!$H$3:$S$170,5,FALSE),0)</f>
        <v>0</v>
      </c>
      <c r="I119" s="96">
        <f>IFERROR(VLOOKUP($B119,[1]NUM9!$H$3:$S$170,6,FALSE),0)</f>
        <v>0</v>
      </c>
      <c r="J119" s="96">
        <f>IFERROR(VLOOKUP($B119,[1]NUM9!$H$3:$S$170,7,FALSE),0)</f>
        <v>0</v>
      </c>
      <c r="K119" s="96">
        <f>IFERROR(VLOOKUP($B119,[1]NUM9!$H$3:$S$170,8,FALSE),0)</f>
        <v>0</v>
      </c>
      <c r="L119" s="96">
        <f>IFERROR(VLOOKUP($B119,[1]NUM9!$H$3:$S$170,9,FALSE),0)</f>
        <v>0</v>
      </c>
      <c r="M119" s="96">
        <f>IFERROR(VLOOKUP($B119,[1]NUM9!$H$3:$S$170,10,FALSE),0)</f>
        <v>0</v>
      </c>
      <c r="N119" s="96">
        <f>IFERROR(VLOOKUP($B119,[1]NUM9!$H$3:$S$170,11,FALSE),0)</f>
        <v>0</v>
      </c>
      <c r="O119" s="92"/>
      <c r="P119" s="69"/>
      <c r="Q119" s="49">
        <f t="shared" si="59"/>
        <v>2</v>
      </c>
      <c r="R119" s="5">
        <f>IFERROR(VLOOKUP($B119,[2]DEN9!$H$3:$J$158,2,FALSE),0)</f>
        <v>4</v>
      </c>
      <c r="S119" s="50">
        <f>IFERROR(VLOOKUP($B119,[2]DEN9!$H$3:$J$158,2,FALSE),0)</f>
        <v>4</v>
      </c>
      <c r="T119" s="49">
        <f>IFERROR(VLOOKUP($B119,[1]DEN9!$H$3:$J$172,2,FALSE),0)</f>
        <v>2</v>
      </c>
      <c r="U119" s="116">
        <f t="shared" si="54"/>
        <v>2</v>
      </c>
      <c r="V119" s="51">
        <f t="shared" si="60"/>
        <v>2</v>
      </c>
      <c r="W119" s="52"/>
    </row>
    <row r="120" spans="1:23" ht="15" thickBot="1" x14ac:dyDescent="0.25">
      <c r="A120" s="87" t="s">
        <v>146</v>
      </c>
      <c r="B120" s="165" t="s">
        <v>144</v>
      </c>
      <c r="C120" s="56"/>
      <c r="D120" s="56"/>
      <c r="E120" s="96">
        <f>IFERROR(VLOOKUP($B120,[1]NUM9!$H$3:$S$170,2,FALSE),0)</f>
        <v>0</v>
      </c>
      <c r="F120" s="96">
        <f>IFERROR(VLOOKUP($B120,[1]NUM9!$H$3:$S$170,3,FALSE),0)</f>
        <v>1</v>
      </c>
      <c r="G120" s="96">
        <f>IFERROR(VLOOKUP($B120,[1]NUM9!$H$3:$S$170,4,FALSE),0)</f>
        <v>0</v>
      </c>
      <c r="H120" s="96">
        <f>IFERROR(VLOOKUP($B120,[1]NUM9!$H$3:$S$170,5,FALSE),0)</f>
        <v>0</v>
      </c>
      <c r="I120" s="96">
        <f>IFERROR(VLOOKUP($B120,[1]NUM9!$H$3:$S$170,6,FALSE),0)</f>
        <v>0</v>
      </c>
      <c r="J120" s="96">
        <f>IFERROR(VLOOKUP($B120,[1]NUM9!$H$3:$S$170,7,FALSE),0)</f>
        <v>0</v>
      </c>
      <c r="K120" s="96">
        <f>IFERROR(VLOOKUP($B120,[1]NUM9!$H$3:$S$170,8,FALSE),0)</f>
        <v>0</v>
      </c>
      <c r="L120" s="96">
        <f>IFERROR(VLOOKUP($B120,[1]NUM9!$H$3:$S$170,9,FALSE),0)</f>
        <v>1</v>
      </c>
      <c r="M120" s="96">
        <f>IFERROR(VLOOKUP($B120,[1]NUM9!$H$3:$S$170,10,FALSE),0)</f>
        <v>0</v>
      </c>
      <c r="N120" s="96">
        <f>IFERROR(VLOOKUP($B120,[1]NUM9!$H$3:$S$170,11,FALSE),0)</f>
        <v>1</v>
      </c>
      <c r="O120" s="92"/>
      <c r="P120" s="69"/>
      <c r="Q120" s="49">
        <f t="shared" si="59"/>
        <v>3</v>
      </c>
      <c r="R120" s="5">
        <f>IFERROR(VLOOKUP($B120,[2]DEN9!$H$3:$J$158,2,FALSE),0)</f>
        <v>1</v>
      </c>
      <c r="S120" s="50">
        <f>IFERROR(VLOOKUP($B120,[2]DEN9!$H$3:$J$158,2,FALSE),0)</f>
        <v>1</v>
      </c>
      <c r="T120" s="49">
        <f>IFERROR(VLOOKUP($B120,[1]DEN9!$H$3:$J$172,2,FALSE),0)</f>
        <v>2</v>
      </c>
      <c r="U120" s="116">
        <f t="shared" si="54"/>
        <v>2</v>
      </c>
      <c r="V120" s="51">
        <f t="shared" si="60"/>
        <v>2</v>
      </c>
      <c r="W120" s="52"/>
    </row>
    <row r="121" spans="1:23" ht="15" thickBot="1" x14ac:dyDescent="0.25">
      <c r="A121" s="87" t="s">
        <v>146</v>
      </c>
      <c r="B121" s="165" t="s">
        <v>145</v>
      </c>
      <c r="C121" s="56"/>
      <c r="D121" s="56"/>
      <c r="E121" s="96">
        <f>IFERROR(VLOOKUP($B121,[1]NUM9!$H$3:$S$170,2,FALSE),0)</f>
        <v>0</v>
      </c>
      <c r="F121" s="96">
        <f>IFERROR(VLOOKUP($B121,[1]NUM9!$H$3:$S$170,3,FALSE),0)</f>
        <v>0</v>
      </c>
      <c r="G121" s="96">
        <f>IFERROR(VLOOKUP($B121,[1]NUM9!$H$3:$S$170,4,FALSE),0)</f>
        <v>0</v>
      </c>
      <c r="H121" s="96">
        <f>IFERROR(VLOOKUP($B121,[1]NUM9!$H$3:$S$170,5,FALSE),0)</f>
        <v>0</v>
      </c>
      <c r="I121" s="96">
        <f>IFERROR(VLOOKUP($B121,[1]NUM9!$H$3:$S$170,6,FALSE),0)</f>
        <v>0</v>
      </c>
      <c r="J121" s="96">
        <f>IFERROR(VLOOKUP($B121,[1]NUM9!$H$3:$S$170,7,FALSE),0)</f>
        <v>0</v>
      </c>
      <c r="K121" s="96">
        <f>IFERROR(VLOOKUP($B121,[1]NUM9!$H$3:$S$170,8,FALSE),0)</f>
        <v>0</v>
      </c>
      <c r="L121" s="96">
        <f>IFERROR(VLOOKUP($B121,[1]NUM9!$H$3:$S$170,9,FALSE),0)</f>
        <v>0</v>
      </c>
      <c r="M121" s="96">
        <f>IFERROR(VLOOKUP($B121,[1]NUM9!$H$3:$S$170,10,FALSE),0)</f>
        <v>0</v>
      </c>
      <c r="N121" s="96">
        <f>IFERROR(VLOOKUP($B121,[1]NUM9!$H$3:$S$170,11,FALSE),0)</f>
        <v>0</v>
      </c>
      <c r="O121" s="92"/>
      <c r="P121" s="69"/>
      <c r="Q121" s="49">
        <f t="shared" si="59"/>
        <v>0</v>
      </c>
      <c r="R121" s="5">
        <f>IFERROR(VLOOKUP($B121,[2]DEN9!$H$3:$J$158,2,FALSE),0)</f>
        <v>0</v>
      </c>
      <c r="S121" s="50">
        <f>IFERROR(VLOOKUP($B121,[2]DEN9!$H$3:$J$158,2,FALSE),0)</f>
        <v>0</v>
      </c>
      <c r="T121" s="49">
        <f>IFERROR(VLOOKUP($B121,[1]DEN9!$H$3:$J$172,2,FALSE),0)</f>
        <v>0</v>
      </c>
      <c r="U121" s="116">
        <f t="shared" si="54"/>
        <v>0</v>
      </c>
      <c r="V121" s="51">
        <f t="shared" si="60"/>
        <v>0</v>
      </c>
      <c r="W121" s="52"/>
    </row>
    <row r="122" spans="1:23" s="58" customFormat="1" ht="15" thickBot="1" x14ac:dyDescent="0.25">
      <c r="A122" s="333" t="s">
        <v>181</v>
      </c>
      <c r="B122" s="334"/>
      <c r="C122" s="250">
        <f>+D122/Metas!O86</f>
        <v>1.3157894736842106</v>
      </c>
      <c r="D122" s="249">
        <f>+Q122/T122</f>
        <v>1</v>
      </c>
      <c r="E122" s="48">
        <f>SUM(E110:E121)</f>
        <v>2</v>
      </c>
      <c r="F122" s="48">
        <f t="shared" ref="F122:P122" si="61">SUM(F110:F121)</f>
        <v>6</v>
      </c>
      <c r="G122" s="48">
        <f t="shared" si="61"/>
        <v>7</v>
      </c>
      <c r="H122" s="48">
        <f t="shared" si="61"/>
        <v>1</v>
      </c>
      <c r="I122" s="48">
        <f t="shared" ref="I122:J122" si="62">SUM(I110:I121)</f>
        <v>1</v>
      </c>
      <c r="J122" s="48">
        <f t="shared" si="62"/>
        <v>6</v>
      </c>
      <c r="K122" s="48">
        <f t="shared" ref="K122:L122" si="63">SUM(K110:K121)</f>
        <v>1</v>
      </c>
      <c r="L122" s="48">
        <f t="shared" si="63"/>
        <v>6</v>
      </c>
      <c r="M122" s="48">
        <f t="shared" ref="M122:N122" si="64">SUM(M110:M121)</f>
        <v>9</v>
      </c>
      <c r="N122" s="48">
        <f t="shared" si="64"/>
        <v>4</v>
      </c>
      <c r="O122" s="48">
        <f t="shared" si="61"/>
        <v>0</v>
      </c>
      <c r="P122" s="48">
        <f t="shared" si="61"/>
        <v>0</v>
      </c>
      <c r="Q122" s="73">
        <f t="shared" ref="Q122:W122" si="65">SUM(Q110:Q121)</f>
        <v>43</v>
      </c>
      <c r="R122" s="48">
        <f t="shared" si="65"/>
        <v>44</v>
      </c>
      <c r="S122" s="48">
        <f t="shared" si="65"/>
        <v>44</v>
      </c>
      <c r="T122" s="48">
        <f t="shared" si="65"/>
        <v>43</v>
      </c>
      <c r="U122" s="48">
        <f t="shared" si="65"/>
        <v>43</v>
      </c>
      <c r="V122" s="48">
        <f t="shared" si="65"/>
        <v>43</v>
      </c>
      <c r="W122" s="48">
        <f t="shared" si="65"/>
        <v>0</v>
      </c>
    </row>
    <row r="123" spans="1:23" ht="15" thickBot="1" x14ac:dyDescent="0.25">
      <c r="A123" s="87" t="s">
        <v>160</v>
      </c>
      <c r="B123" s="165" t="s">
        <v>147</v>
      </c>
      <c r="C123" s="56"/>
      <c r="D123" s="56"/>
      <c r="E123" s="96">
        <f>IFERROR(VLOOKUP($B123,[1]NUM9!$H$3:$S$170,2,FALSE),0)</f>
        <v>16</v>
      </c>
      <c r="F123" s="96">
        <f>IFERROR(VLOOKUP($B123,[1]NUM9!$H$3:$S$170,3,FALSE),0)</f>
        <v>9</v>
      </c>
      <c r="G123" s="96">
        <f>IFERROR(VLOOKUP($B123,[1]NUM9!$H$3:$S$170,4,FALSE),0)</f>
        <v>17</v>
      </c>
      <c r="H123" s="96">
        <f>IFERROR(VLOOKUP($B123,[1]NUM9!$H$3:$S$170,5,FALSE),0)</f>
        <v>12</v>
      </c>
      <c r="I123" s="96">
        <f>IFERROR(VLOOKUP($B123,[1]NUM9!$H$3:$S$170,6,FALSE),0)</f>
        <v>15</v>
      </c>
      <c r="J123" s="96">
        <f>IFERROR(VLOOKUP($B123,[1]NUM9!$H$3:$S$170,7,FALSE),0)</f>
        <v>13</v>
      </c>
      <c r="K123" s="96">
        <f>IFERROR(VLOOKUP($B123,[1]NUM9!$H$3:$S$170,8,FALSE),0)</f>
        <v>15</v>
      </c>
      <c r="L123" s="96">
        <f>IFERROR(VLOOKUP($B123,[1]NUM9!$H$3:$S$170,9,FALSE),0)</f>
        <v>16</v>
      </c>
      <c r="M123" s="96">
        <f>IFERROR(VLOOKUP($B123,[1]NUM9!$H$3:$S$170,10,FALSE),0)</f>
        <v>14</v>
      </c>
      <c r="N123" s="96">
        <f>IFERROR(VLOOKUP($B123,[1]NUM9!$H$3:$S$170,11,FALSE),0)</f>
        <v>17</v>
      </c>
      <c r="O123" s="92"/>
      <c r="P123" s="69"/>
      <c r="Q123" s="49">
        <f t="shared" ref="Q123:Q135" si="66">SUM(E123:P123)</f>
        <v>144</v>
      </c>
      <c r="R123" s="5">
        <f>IFERROR(VLOOKUP($B123,[2]DEN9!$H$3:$J$158,2,FALSE),0)</f>
        <v>152</v>
      </c>
      <c r="S123" s="50">
        <f>IFERROR(VLOOKUP($B123,[2]DEN9!$H$3:$J$158,2,FALSE),0)</f>
        <v>152</v>
      </c>
      <c r="T123" s="49">
        <f>IFERROR(VLOOKUP($B123,[1]DEN9!$H$3:$J$172,2,FALSE),0)</f>
        <v>182</v>
      </c>
      <c r="U123" s="116">
        <f t="shared" si="54"/>
        <v>182</v>
      </c>
      <c r="V123" s="51">
        <f t="shared" ref="V123:V135" si="67">+T123</f>
        <v>182</v>
      </c>
      <c r="W123" s="52"/>
    </row>
    <row r="124" spans="1:23" ht="15" thickBot="1" x14ac:dyDescent="0.25">
      <c r="A124" s="87" t="s">
        <v>160</v>
      </c>
      <c r="B124" s="165" t="s">
        <v>148</v>
      </c>
      <c r="C124" s="56"/>
      <c r="D124" s="56"/>
      <c r="E124" s="96">
        <f>IFERROR(VLOOKUP($B124,[1]NUM9!$H$3:$S$170,2,FALSE),0)</f>
        <v>7</v>
      </c>
      <c r="F124" s="96">
        <f>IFERROR(VLOOKUP($B124,[1]NUM9!$H$3:$S$170,3,FALSE),0)</f>
        <v>2</v>
      </c>
      <c r="G124" s="96">
        <f>IFERROR(VLOOKUP($B124,[1]NUM9!$H$3:$S$170,4,FALSE),0)</f>
        <v>6</v>
      </c>
      <c r="H124" s="96">
        <f>IFERROR(VLOOKUP($B124,[1]NUM9!$H$3:$S$170,5,FALSE),0)</f>
        <v>4</v>
      </c>
      <c r="I124" s="96">
        <f>IFERROR(VLOOKUP($B124,[1]NUM9!$H$3:$S$170,6,FALSE),0)</f>
        <v>6</v>
      </c>
      <c r="J124" s="96">
        <f>IFERROR(VLOOKUP($B124,[1]NUM9!$H$3:$S$170,7,FALSE),0)</f>
        <v>6</v>
      </c>
      <c r="K124" s="96">
        <f>IFERROR(VLOOKUP($B124,[1]NUM9!$H$3:$S$170,8,FALSE),0)</f>
        <v>2</v>
      </c>
      <c r="L124" s="96">
        <f>IFERROR(VLOOKUP($B124,[1]NUM9!$H$3:$S$170,9,FALSE),0)</f>
        <v>5</v>
      </c>
      <c r="M124" s="96">
        <f>IFERROR(VLOOKUP($B124,[1]NUM9!$H$3:$S$170,10,FALSE),0)</f>
        <v>1</v>
      </c>
      <c r="N124" s="96">
        <f>IFERROR(VLOOKUP($B124,[1]NUM9!$H$3:$S$170,11,FALSE),0)</f>
        <v>4</v>
      </c>
      <c r="O124" s="92"/>
      <c r="P124" s="69"/>
      <c r="Q124" s="49">
        <f t="shared" si="66"/>
        <v>43</v>
      </c>
      <c r="R124" s="5">
        <f>IFERROR(VLOOKUP($B124,[2]DEN9!$H$3:$J$158,2,FALSE),0)</f>
        <v>65</v>
      </c>
      <c r="S124" s="50">
        <f>IFERROR(VLOOKUP($B124,[2]DEN9!$H$3:$J$158,2,FALSE),0)</f>
        <v>65</v>
      </c>
      <c r="T124" s="49">
        <f>IFERROR(VLOOKUP($B124,[1]DEN9!$H$3:$J$172,2,FALSE),0)</f>
        <v>61</v>
      </c>
      <c r="U124" s="116">
        <f t="shared" si="54"/>
        <v>61</v>
      </c>
      <c r="V124" s="51">
        <f t="shared" si="67"/>
        <v>61</v>
      </c>
      <c r="W124" s="52"/>
    </row>
    <row r="125" spans="1:23" ht="15" thickBot="1" x14ac:dyDescent="0.25">
      <c r="A125" s="87" t="s">
        <v>160</v>
      </c>
      <c r="B125" s="165" t="s">
        <v>149</v>
      </c>
      <c r="C125" s="56"/>
      <c r="D125" s="56"/>
      <c r="E125" s="96">
        <f>IFERROR(VLOOKUP($B125,[1]NUM9!$H$3:$S$170,2,FALSE),0)</f>
        <v>2</v>
      </c>
      <c r="F125" s="96">
        <f>IFERROR(VLOOKUP($B125,[1]NUM9!$H$3:$S$170,3,FALSE),0)</f>
        <v>3</v>
      </c>
      <c r="G125" s="96">
        <f>IFERROR(VLOOKUP($B125,[1]NUM9!$H$3:$S$170,4,FALSE),0)</f>
        <v>3</v>
      </c>
      <c r="H125" s="96">
        <f>IFERROR(VLOOKUP($B125,[1]NUM9!$H$3:$S$170,5,FALSE),0)</f>
        <v>0</v>
      </c>
      <c r="I125" s="96">
        <f>IFERROR(VLOOKUP($B125,[1]NUM9!$H$3:$S$170,6,FALSE),0)</f>
        <v>1</v>
      </c>
      <c r="J125" s="96">
        <f>IFERROR(VLOOKUP($B125,[1]NUM9!$H$3:$S$170,7,FALSE),0)</f>
        <v>3</v>
      </c>
      <c r="K125" s="96">
        <f>IFERROR(VLOOKUP($B125,[1]NUM9!$H$3:$S$170,8,FALSE),0)</f>
        <v>4</v>
      </c>
      <c r="L125" s="96">
        <f>IFERROR(VLOOKUP($B125,[1]NUM9!$H$3:$S$170,9,FALSE),0)</f>
        <v>6</v>
      </c>
      <c r="M125" s="96">
        <f>IFERROR(VLOOKUP($B125,[1]NUM9!$H$3:$S$170,10,FALSE),0)</f>
        <v>4</v>
      </c>
      <c r="N125" s="96">
        <f>IFERROR(VLOOKUP($B125,[1]NUM9!$H$3:$S$170,11,FALSE),0)</f>
        <v>2</v>
      </c>
      <c r="O125" s="92"/>
      <c r="P125" s="69"/>
      <c r="Q125" s="49">
        <f t="shared" si="66"/>
        <v>28</v>
      </c>
      <c r="R125" s="5">
        <f>IFERROR(VLOOKUP($B125,[2]DEN9!$H$3:$J$158,2,FALSE),0)</f>
        <v>27</v>
      </c>
      <c r="S125" s="50">
        <f>IFERROR(VLOOKUP($B125,[2]DEN9!$H$3:$J$158,2,FALSE),0)</f>
        <v>27</v>
      </c>
      <c r="T125" s="49">
        <f>IFERROR(VLOOKUP($B125,[1]DEN9!$H$3:$J$172,2,FALSE),0)</f>
        <v>31</v>
      </c>
      <c r="U125" s="116">
        <f t="shared" si="54"/>
        <v>31</v>
      </c>
      <c r="V125" s="51">
        <f t="shared" si="67"/>
        <v>31</v>
      </c>
      <c r="W125" s="52"/>
    </row>
    <row r="126" spans="1:23" ht="15" thickBot="1" x14ac:dyDescent="0.25">
      <c r="A126" s="87" t="s">
        <v>160</v>
      </c>
      <c r="B126" s="165" t="s">
        <v>150</v>
      </c>
      <c r="C126" s="56"/>
      <c r="D126" s="56"/>
      <c r="E126" s="96">
        <f>IFERROR(VLOOKUP($B126,[1]NUM9!$H$3:$S$170,2,FALSE),0)</f>
        <v>8</v>
      </c>
      <c r="F126" s="96">
        <f>IFERROR(VLOOKUP($B126,[1]NUM9!$H$3:$S$170,3,FALSE),0)</f>
        <v>9</v>
      </c>
      <c r="G126" s="96">
        <f>IFERROR(VLOOKUP($B126,[1]NUM9!$H$3:$S$170,4,FALSE),0)</f>
        <v>13</v>
      </c>
      <c r="H126" s="96">
        <f>IFERROR(VLOOKUP($B126,[1]NUM9!$H$3:$S$170,5,FALSE),0)</f>
        <v>9</v>
      </c>
      <c r="I126" s="96">
        <f>IFERROR(VLOOKUP($B126,[1]NUM9!$H$3:$S$170,6,FALSE),0)</f>
        <v>7</v>
      </c>
      <c r="J126" s="96">
        <f>IFERROR(VLOOKUP($B126,[1]NUM9!$H$3:$S$170,7,FALSE),0)</f>
        <v>10</v>
      </c>
      <c r="K126" s="96">
        <f>IFERROR(VLOOKUP($B126,[1]NUM9!$H$3:$S$170,8,FALSE),0)</f>
        <v>7</v>
      </c>
      <c r="L126" s="96">
        <f>IFERROR(VLOOKUP($B126,[1]NUM9!$H$3:$S$170,9,FALSE),0)</f>
        <v>9</v>
      </c>
      <c r="M126" s="96">
        <f>IFERROR(VLOOKUP($B126,[1]NUM9!$H$3:$S$170,10,FALSE),0)</f>
        <v>8</v>
      </c>
      <c r="N126" s="96">
        <f>IFERROR(VLOOKUP($B126,[1]NUM9!$H$3:$S$170,11,FALSE),0)</f>
        <v>6</v>
      </c>
      <c r="O126" s="92"/>
      <c r="P126" s="69"/>
      <c r="Q126" s="49">
        <f t="shared" si="66"/>
        <v>86</v>
      </c>
      <c r="R126" s="5">
        <f>IFERROR(VLOOKUP($B126,[2]DEN9!$H$3:$J$158,2,FALSE),0)</f>
        <v>138</v>
      </c>
      <c r="S126" s="50">
        <f>IFERROR(VLOOKUP($B126,[2]DEN9!$H$3:$J$158,2,FALSE),0)</f>
        <v>138</v>
      </c>
      <c r="T126" s="49">
        <f>IFERROR(VLOOKUP($B126,[1]DEN9!$H$3:$J$172,2,FALSE),0)</f>
        <v>115</v>
      </c>
      <c r="U126" s="116">
        <f t="shared" si="54"/>
        <v>115</v>
      </c>
      <c r="V126" s="51">
        <f t="shared" si="67"/>
        <v>115</v>
      </c>
      <c r="W126" s="52"/>
    </row>
    <row r="127" spans="1:23" ht="15" thickBot="1" x14ac:dyDescent="0.25">
      <c r="A127" s="87" t="s">
        <v>160</v>
      </c>
      <c r="B127" s="165" t="s">
        <v>151</v>
      </c>
      <c r="C127" s="56"/>
      <c r="D127" s="56"/>
      <c r="E127" s="96">
        <f>IFERROR(VLOOKUP($B127,[1]NUM9!$H$3:$S$170,2,FALSE),0)</f>
        <v>0</v>
      </c>
      <c r="F127" s="96">
        <f>IFERROR(VLOOKUP($B127,[1]NUM9!$H$3:$S$170,3,FALSE),0)</f>
        <v>0</v>
      </c>
      <c r="G127" s="96">
        <f>IFERROR(VLOOKUP($B127,[1]NUM9!$H$3:$S$170,4,FALSE),0)</f>
        <v>0</v>
      </c>
      <c r="H127" s="96">
        <f>IFERROR(VLOOKUP($B127,[1]NUM9!$H$3:$S$170,5,FALSE),0)</f>
        <v>1</v>
      </c>
      <c r="I127" s="96">
        <f>IFERROR(VLOOKUP($B127,[1]NUM9!$H$3:$S$170,6,FALSE),0)</f>
        <v>0</v>
      </c>
      <c r="J127" s="96">
        <f>IFERROR(VLOOKUP($B127,[1]NUM9!$H$3:$S$170,7,FALSE),0)</f>
        <v>0</v>
      </c>
      <c r="K127" s="96">
        <f>IFERROR(VLOOKUP($B127,[1]NUM9!$H$3:$S$170,8,FALSE),0)</f>
        <v>1</v>
      </c>
      <c r="L127" s="96">
        <f>IFERROR(VLOOKUP($B127,[1]NUM9!$H$3:$S$170,9,FALSE),0)</f>
        <v>0</v>
      </c>
      <c r="M127" s="96">
        <f>IFERROR(VLOOKUP($B127,[1]NUM9!$H$3:$S$170,10,FALSE),0)</f>
        <v>0</v>
      </c>
      <c r="N127" s="96">
        <f>IFERROR(VLOOKUP($B127,[1]NUM9!$H$3:$S$170,11,FALSE),0)</f>
        <v>0</v>
      </c>
      <c r="O127" s="92"/>
      <c r="P127" s="69"/>
      <c r="Q127" s="49">
        <f t="shared" si="66"/>
        <v>2</v>
      </c>
      <c r="R127" s="5">
        <f>IFERROR(VLOOKUP($B127,[2]DEN9!$H$3:$J$158,2,FALSE),0)</f>
        <v>1</v>
      </c>
      <c r="S127" s="50">
        <f>IFERROR(VLOOKUP($B127,[2]DEN9!$H$3:$J$158,2,FALSE),0)</f>
        <v>1</v>
      </c>
      <c r="T127" s="49">
        <f>IFERROR(VLOOKUP($B127,[1]DEN9!$H$3:$J$172,2,FALSE),0)</f>
        <v>3</v>
      </c>
      <c r="U127" s="116">
        <f t="shared" si="54"/>
        <v>3</v>
      </c>
      <c r="V127" s="51">
        <f t="shared" si="67"/>
        <v>3</v>
      </c>
      <c r="W127" s="52"/>
    </row>
    <row r="128" spans="1:23" ht="15" thickBot="1" x14ac:dyDescent="0.25">
      <c r="A128" s="87" t="s">
        <v>160</v>
      </c>
      <c r="B128" s="165" t="s">
        <v>152</v>
      </c>
      <c r="C128" s="56"/>
      <c r="D128" s="56"/>
      <c r="E128" s="96">
        <f>IFERROR(VLOOKUP($B128,[1]NUM9!$H$3:$S$170,2,FALSE),0)</f>
        <v>1</v>
      </c>
      <c r="F128" s="96">
        <f>IFERROR(VLOOKUP($B128,[1]NUM9!$H$3:$S$170,3,FALSE),0)</f>
        <v>0</v>
      </c>
      <c r="G128" s="96">
        <f>IFERROR(VLOOKUP($B128,[1]NUM9!$H$3:$S$170,4,FALSE),0)</f>
        <v>0</v>
      </c>
      <c r="H128" s="96">
        <f>IFERROR(VLOOKUP($B128,[1]NUM9!$H$3:$S$170,5,FALSE),0)</f>
        <v>0</v>
      </c>
      <c r="I128" s="96">
        <f>IFERROR(VLOOKUP($B128,[1]NUM9!$H$3:$S$170,6,FALSE),0)</f>
        <v>1</v>
      </c>
      <c r="J128" s="96">
        <f>IFERROR(VLOOKUP($B128,[1]NUM9!$H$3:$S$170,7,FALSE),0)</f>
        <v>1</v>
      </c>
      <c r="K128" s="96">
        <f>IFERROR(VLOOKUP($B128,[1]NUM9!$H$3:$S$170,8,FALSE),0)</f>
        <v>0</v>
      </c>
      <c r="L128" s="96">
        <f>IFERROR(VLOOKUP($B128,[1]NUM9!$H$3:$S$170,9,FALSE),0)</f>
        <v>0</v>
      </c>
      <c r="M128" s="96">
        <f>IFERROR(VLOOKUP($B128,[1]NUM9!$H$3:$S$170,10,FALSE),0)</f>
        <v>0</v>
      </c>
      <c r="N128" s="96">
        <f>IFERROR(VLOOKUP($B128,[1]NUM9!$H$3:$S$170,11,FALSE),0)</f>
        <v>0</v>
      </c>
      <c r="O128" s="92"/>
      <c r="P128" s="69"/>
      <c r="Q128" s="49">
        <f t="shared" si="66"/>
        <v>3</v>
      </c>
      <c r="R128" s="5">
        <f>IFERROR(VLOOKUP($B128,[2]DEN9!$H$3:$J$158,2,FALSE),0)</f>
        <v>11</v>
      </c>
      <c r="S128" s="50">
        <f>IFERROR(VLOOKUP($B128,[2]DEN9!$H$3:$J$158,2,FALSE),0)</f>
        <v>11</v>
      </c>
      <c r="T128" s="49">
        <f>IFERROR(VLOOKUP($B128,[1]DEN9!$H$3:$J$172,2,FALSE),0)</f>
        <v>3</v>
      </c>
      <c r="U128" s="116">
        <f t="shared" si="54"/>
        <v>3</v>
      </c>
      <c r="V128" s="51">
        <f t="shared" si="67"/>
        <v>3</v>
      </c>
      <c r="W128" s="52"/>
    </row>
    <row r="129" spans="1:23" ht="15" thickBot="1" x14ac:dyDescent="0.25">
      <c r="A129" s="87" t="s">
        <v>160</v>
      </c>
      <c r="B129" s="165" t="s">
        <v>153</v>
      </c>
      <c r="C129" s="56"/>
      <c r="D129" s="56"/>
      <c r="E129" s="96">
        <f>IFERROR(VLOOKUP($B129,[1]NUM9!$H$3:$S$170,2,FALSE),0)</f>
        <v>0</v>
      </c>
      <c r="F129" s="96">
        <f>IFERROR(VLOOKUP($B129,[1]NUM9!$H$3:$S$170,3,FALSE),0)</f>
        <v>0</v>
      </c>
      <c r="G129" s="96">
        <f>IFERROR(VLOOKUP($B129,[1]NUM9!$H$3:$S$170,4,FALSE),0)</f>
        <v>0</v>
      </c>
      <c r="H129" s="96">
        <f>IFERROR(VLOOKUP($B129,[1]NUM9!$H$3:$S$170,5,FALSE),0)</f>
        <v>0</v>
      </c>
      <c r="I129" s="96">
        <f>IFERROR(VLOOKUP($B129,[1]NUM9!$H$3:$S$170,6,FALSE),0)</f>
        <v>0</v>
      </c>
      <c r="J129" s="96">
        <f>IFERROR(VLOOKUP($B129,[1]NUM9!$H$3:$S$170,7,FALSE),0)</f>
        <v>1</v>
      </c>
      <c r="K129" s="96">
        <f>IFERROR(VLOOKUP($B129,[1]NUM9!$H$3:$S$170,8,FALSE),0)</f>
        <v>0</v>
      </c>
      <c r="L129" s="96">
        <f>IFERROR(VLOOKUP($B129,[1]NUM9!$H$3:$S$170,9,FALSE),0)</f>
        <v>0</v>
      </c>
      <c r="M129" s="96">
        <f>IFERROR(VLOOKUP($B129,[1]NUM9!$H$3:$S$170,10,FALSE),0)</f>
        <v>0</v>
      </c>
      <c r="N129" s="96">
        <f>IFERROR(VLOOKUP($B129,[1]NUM9!$H$3:$S$170,11,FALSE),0)</f>
        <v>0</v>
      </c>
      <c r="O129" s="92"/>
      <c r="P129" s="69"/>
      <c r="Q129" s="49">
        <f t="shared" si="66"/>
        <v>1</v>
      </c>
      <c r="R129" s="5">
        <f>IFERROR(VLOOKUP($B129,[2]DEN9!$H$3:$J$158,2,FALSE),0)</f>
        <v>4</v>
      </c>
      <c r="S129" s="50">
        <f>IFERROR(VLOOKUP($B129,[2]DEN9!$H$3:$J$158,2,FALSE),0)</f>
        <v>4</v>
      </c>
      <c r="T129" s="49">
        <f>IFERROR(VLOOKUP($B129,[1]DEN9!$H$3:$J$172,2,FALSE),0)</f>
        <v>3</v>
      </c>
      <c r="U129" s="116">
        <f t="shared" si="54"/>
        <v>3</v>
      </c>
      <c r="V129" s="51">
        <f t="shared" si="67"/>
        <v>3</v>
      </c>
      <c r="W129" s="52"/>
    </row>
    <row r="130" spans="1:23" ht="15" thickBot="1" x14ac:dyDescent="0.25">
      <c r="A130" s="87" t="s">
        <v>160</v>
      </c>
      <c r="B130" s="165" t="s">
        <v>154</v>
      </c>
      <c r="C130" s="56"/>
      <c r="D130" s="56"/>
      <c r="E130" s="96">
        <f>IFERROR(VLOOKUP($B130,[1]NUM9!$H$3:$S$170,2,FALSE),0)</f>
        <v>2</v>
      </c>
      <c r="F130" s="96">
        <f>IFERROR(VLOOKUP($B130,[1]NUM9!$H$3:$S$170,3,FALSE),0)</f>
        <v>1</v>
      </c>
      <c r="G130" s="96">
        <f>IFERROR(VLOOKUP($B130,[1]NUM9!$H$3:$S$170,4,FALSE),0)</f>
        <v>0</v>
      </c>
      <c r="H130" s="96">
        <f>IFERROR(VLOOKUP($B130,[1]NUM9!$H$3:$S$170,5,FALSE),0)</f>
        <v>1</v>
      </c>
      <c r="I130" s="96">
        <f>IFERROR(VLOOKUP($B130,[1]NUM9!$H$3:$S$170,6,FALSE),0)</f>
        <v>0</v>
      </c>
      <c r="J130" s="96">
        <f>IFERROR(VLOOKUP($B130,[1]NUM9!$H$3:$S$170,7,FALSE),0)</f>
        <v>0</v>
      </c>
      <c r="K130" s="96">
        <f>IFERROR(VLOOKUP($B130,[1]NUM9!$H$3:$S$170,8,FALSE),0)</f>
        <v>0</v>
      </c>
      <c r="L130" s="96">
        <f>IFERROR(VLOOKUP($B130,[1]NUM9!$H$3:$S$170,9,FALSE),0)</f>
        <v>0</v>
      </c>
      <c r="M130" s="96">
        <f>IFERROR(VLOOKUP($B130,[1]NUM9!$H$3:$S$170,10,FALSE),0)</f>
        <v>1</v>
      </c>
      <c r="N130" s="96">
        <f>IFERROR(VLOOKUP($B130,[1]NUM9!$H$3:$S$170,11,FALSE),0)</f>
        <v>0</v>
      </c>
      <c r="O130" s="92"/>
      <c r="P130" s="69"/>
      <c r="Q130" s="49">
        <f t="shared" si="66"/>
        <v>5</v>
      </c>
      <c r="R130" s="5">
        <f>IFERROR(VLOOKUP($B130,[2]DEN9!$H$3:$J$158,2,FALSE),0)</f>
        <v>5</v>
      </c>
      <c r="S130" s="50">
        <f>IFERROR(VLOOKUP($B130,[2]DEN9!$H$3:$J$158,2,FALSE),0)</f>
        <v>5</v>
      </c>
      <c r="T130" s="49">
        <f>IFERROR(VLOOKUP($B130,[1]DEN9!$H$3:$J$172,2,FALSE),0)</f>
        <v>4</v>
      </c>
      <c r="U130" s="116">
        <f t="shared" si="54"/>
        <v>4</v>
      </c>
      <c r="V130" s="51">
        <f t="shared" si="67"/>
        <v>4</v>
      </c>
      <c r="W130" s="52"/>
    </row>
    <row r="131" spans="1:23" ht="15" thickBot="1" x14ac:dyDescent="0.25">
      <c r="A131" s="87" t="s">
        <v>160</v>
      </c>
      <c r="B131" s="165" t="s">
        <v>155</v>
      </c>
      <c r="C131" s="56"/>
      <c r="D131" s="56"/>
      <c r="E131" s="96">
        <f>IFERROR(VLOOKUP($B131,[1]NUM9!$H$3:$S$170,2,FALSE),0)</f>
        <v>1</v>
      </c>
      <c r="F131" s="96">
        <f>IFERROR(VLOOKUP($B131,[1]NUM9!$H$3:$S$170,3,FALSE),0)</f>
        <v>0</v>
      </c>
      <c r="G131" s="96">
        <f>IFERROR(VLOOKUP($B131,[1]NUM9!$H$3:$S$170,4,FALSE),0)</f>
        <v>0</v>
      </c>
      <c r="H131" s="96">
        <f>IFERROR(VLOOKUP($B131,[1]NUM9!$H$3:$S$170,5,FALSE),0)</f>
        <v>0</v>
      </c>
      <c r="I131" s="96">
        <f>IFERROR(VLOOKUP($B131,[1]NUM9!$H$3:$S$170,6,FALSE),0)</f>
        <v>0</v>
      </c>
      <c r="J131" s="96">
        <f>IFERROR(VLOOKUP($B131,[1]NUM9!$H$3:$S$170,7,FALSE),0)</f>
        <v>0</v>
      </c>
      <c r="K131" s="96">
        <f>IFERROR(VLOOKUP($B131,[1]NUM9!$H$3:$S$170,8,FALSE),0)</f>
        <v>0</v>
      </c>
      <c r="L131" s="96">
        <f>IFERROR(VLOOKUP($B131,[1]NUM9!$H$3:$S$170,9,FALSE),0)</f>
        <v>1</v>
      </c>
      <c r="M131" s="96">
        <f>IFERROR(VLOOKUP($B131,[1]NUM9!$H$3:$S$170,10,FALSE),0)</f>
        <v>0</v>
      </c>
      <c r="N131" s="96">
        <f>IFERROR(VLOOKUP($B131,[1]NUM9!$H$3:$S$170,11,FALSE),0)</f>
        <v>0</v>
      </c>
      <c r="O131" s="92"/>
      <c r="P131" s="69"/>
      <c r="Q131" s="49">
        <f t="shared" si="66"/>
        <v>2</v>
      </c>
      <c r="R131" s="5">
        <f>IFERROR(VLOOKUP($B131,[2]DEN9!$H$3:$J$158,2,FALSE),0)</f>
        <v>4</v>
      </c>
      <c r="S131" s="50">
        <f>IFERROR(VLOOKUP($B131,[2]DEN9!$H$3:$J$158,2,FALSE),0)</f>
        <v>4</v>
      </c>
      <c r="T131" s="49">
        <f>IFERROR(VLOOKUP($B131,[1]DEN9!$H$3:$J$172,2,FALSE),0)</f>
        <v>4</v>
      </c>
      <c r="U131" s="116">
        <f t="shared" si="54"/>
        <v>4</v>
      </c>
      <c r="V131" s="51">
        <f t="shared" si="67"/>
        <v>4</v>
      </c>
      <c r="W131" s="52"/>
    </row>
    <row r="132" spans="1:23" ht="15" thickBot="1" x14ac:dyDescent="0.25">
      <c r="A132" s="87" t="s">
        <v>160</v>
      </c>
      <c r="B132" s="165" t="s">
        <v>156</v>
      </c>
      <c r="C132" s="56"/>
      <c r="D132" s="56"/>
      <c r="E132" s="96">
        <f>IFERROR(VLOOKUP($B132,[1]NUM9!$H$3:$S$170,2,FALSE),0)</f>
        <v>0</v>
      </c>
      <c r="F132" s="96">
        <f>IFERROR(VLOOKUP($B132,[1]NUM9!$H$3:$S$170,3,FALSE),0)</f>
        <v>2</v>
      </c>
      <c r="G132" s="96">
        <f>IFERROR(VLOOKUP($B132,[1]NUM9!$H$3:$S$170,4,FALSE),0)</f>
        <v>1</v>
      </c>
      <c r="H132" s="96">
        <f>IFERROR(VLOOKUP($B132,[1]NUM9!$H$3:$S$170,5,FALSE),0)</f>
        <v>0</v>
      </c>
      <c r="I132" s="96">
        <f>IFERROR(VLOOKUP($B132,[1]NUM9!$H$3:$S$170,6,FALSE),0)</f>
        <v>1</v>
      </c>
      <c r="J132" s="96">
        <f>IFERROR(VLOOKUP($B132,[1]NUM9!$H$3:$S$170,7,FALSE),0)</f>
        <v>1</v>
      </c>
      <c r="K132" s="96">
        <f>IFERROR(VLOOKUP($B132,[1]NUM9!$H$3:$S$170,8,FALSE),0)</f>
        <v>1</v>
      </c>
      <c r="L132" s="96">
        <f>IFERROR(VLOOKUP($B132,[1]NUM9!$H$3:$S$170,9,FALSE),0)</f>
        <v>3</v>
      </c>
      <c r="M132" s="96">
        <f>IFERROR(VLOOKUP($B132,[1]NUM9!$H$3:$S$170,10,FALSE),0)</f>
        <v>0</v>
      </c>
      <c r="N132" s="96">
        <f>IFERROR(VLOOKUP($B132,[1]NUM9!$H$3:$S$170,11,FALSE),0)</f>
        <v>0</v>
      </c>
      <c r="O132" s="92"/>
      <c r="P132" s="69"/>
      <c r="Q132" s="49">
        <f t="shared" si="66"/>
        <v>9</v>
      </c>
      <c r="R132" s="5">
        <f>IFERROR(VLOOKUP($B132,[2]DEN9!$H$3:$J$158,2,FALSE),0)</f>
        <v>15</v>
      </c>
      <c r="S132" s="50">
        <f>IFERROR(VLOOKUP($B132,[2]DEN9!$H$3:$J$158,2,FALSE),0)</f>
        <v>15</v>
      </c>
      <c r="T132" s="49">
        <f>IFERROR(VLOOKUP($B132,[1]DEN9!$H$3:$J$172,2,FALSE),0)</f>
        <v>9</v>
      </c>
      <c r="U132" s="116">
        <f t="shared" si="54"/>
        <v>9</v>
      </c>
      <c r="V132" s="51">
        <f t="shared" si="67"/>
        <v>9</v>
      </c>
      <c r="W132" s="52"/>
    </row>
    <row r="133" spans="1:23" ht="15" thickBot="1" x14ac:dyDescent="0.25">
      <c r="A133" s="87" t="s">
        <v>160</v>
      </c>
      <c r="B133" s="165" t="s">
        <v>157</v>
      </c>
      <c r="C133" s="56"/>
      <c r="D133" s="56"/>
      <c r="E133" s="96">
        <f>IFERROR(VLOOKUP($B133,[1]NUM9!$H$3:$S$170,2,FALSE),0)</f>
        <v>1</v>
      </c>
      <c r="F133" s="96">
        <f>IFERROR(VLOOKUP($B133,[1]NUM9!$H$3:$S$170,3,FALSE),0)</f>
        <v>0</v>
      </c>
      <c r="G133" s="96">
        <f>IFERROR(VLOOKUP($B133,[1]NUM9!$H$3:$S$170,4,FALSE),0)</f>
        <v>2</v>
      </c>
      <c r="H133" s="96">
        <f>IFERROR(VLOOKUP($B133,[1]NUM9!$H$3:$S$170,5,FALSE),0)</f>
        <v>1</v>
      </c>
      <c r="I133" s="96">
        <f>IFERROR(VLOOKUP($B133,[1]NUM9!$H$3:$S$170,6,FALSE),0)</f>
        <v>0</v>
      </c>
      <c r="J133" s="96">
        <f>IFERROR(VLOOKUP($B133,[1]NUM9!$H$3:$S$170,7,FALSE),0)</f>
        <v>2</v>
      </c>
      <c r="K133" s="96">
        <f>IFERROR(VLOOKUP($B133,[1]NUM9!$H$3:$S$170,8,FALSE),0)</f>
        <v>1</v>
      </c>
      <c r="L133" s="96">
        <f>IFERROR(VLOOKUP($B133,[1]NUM9!$H$3:$S$170,9,FALSE),0)</f>
        <v>1</v>
      </c>
      <c r="M133" s="96">
        <f>IFERROR(VLOOKUP($B133,[1]NUM9!$H$3:$S$170,10,FALSE),0)</f>
        <v>3</v>
      </c>
      <c r="N133" s="96">
        <f>IFERROR(VLOOKUP($B133,[1]NUM9!$H$3:$S$170,11,FALSE),0)</f>
        <v>2</v>
      </c>
      <c r="O133" s="92"/>
      <c r="P133" s="69"/>
      <c r="Q133" s="49">
        <f t="shared" si="66"/>
        <v>13</v>
      </c>
      <c r="R133" s="5">
        <f>IFERROR(VLOOKUP($B133,[2]DEN9!$H$3:$J$158,2,FALSE),0)</f>
        <v>17</v>
      </c>
      <c r="S133" s="50">
        <f>IFERROR(VLOOKUP($B133,[2]DEN9!$H$3:$J$158,2,FALSE),0)</f>
        <v>17</v>
      </c>
      <c r="T133" s="49">
        <f>IFERROR(VLOOKUP($B133,[1]DEN9!$H$3:$J$172,2,FALSE),0)</f>
        <v>15</v>
      </c>
      <c r="U133" s="116">
        <f t="shared" si="54"/>
        <v>15</v>
      </c>
      <c r="V133" s="51">
        <f t="shared" si="67"/>
        <v>15</v>
      </c>
      <c r="W133" s="52"/>
    </row>
    <row r="134" spans="1:23" ht="15" thickBot="1" x14ac:dyDescent="0.25">
      <c r="A134" s="87" t="s">
        <v>160</v>
      </c>
      <c r="B134" s="165" t="s">
        <v>158</v>
      </c>
      <c r="C134" s="56"/>
      <c r="D134" s="56"/>
      <c r="E134" s="96">
        <f>IFERROR(VLOOKUP($B134,[1]NUM9!$H$3:$S$170,2,FALSE),0)</f>
        <v>1</v>
      </c>
      <c r="F134" s="96">
        <f>IFERROR(VLOOKUP($B134,[1]NUM9!$H$3:$S$170,3,FALSE),0)</f>
        <v>0</v>
      </c>
      <c r="G134" s="96">
        <f>IFERROR(VLOOKUP($B134,[1]NUM9!$H$3:$S$170,4,FALSE),0)</f>
        <v>0</v>
      </c>
      <c r="H134" s="96">
        <f>IFERROR(VLOOKUP($B134,[1]NUM9!$H$3:$S$170,5,FALSE),0)</f>
        <v>0</v>
      </c>
      <c r="I134" s="96">
        <f>IFERROR(VLOOKUP($B134,[1]NUM9!$H$3:$S$170,6,FALSE),0)</f>
        <v>0</v>
      </c>
      <c r="J134" s="96">
        <f>IFERROR(VLOOKUP($B134,[1]NUM9!$H$3:$S$170,7,FALSE),0)</f>
        <v>0</v>
      </c>
      <c r="K134" s="96">
        <f>IFERROR(VLOOKUP($B134,[1]NUM9!$H$3:$S$170,8,FALSE),0)</f>
        <v>0</v>
      </c>
      <c r="L134" s="96">
        <f>IFERROR(VLOOKUP($B134,[1]NUM9!$H$3:$S$170,9,FALSE),0)</f>
        <v>0</v>
      </c>
      <c r="M134" s="96">
        <f>IFERROR(VLOOKUP($B134,[1]NUM9!$H$3:$S$170,10,FALSE),0)</f>
        <v>0</v>
      </c>
      <c r="N134" s="96">
        <f>IFERROR(VLOOKUP($B134,[1]NUM9!$H$3:$S$170,11,FALSE),0)</f>
        <v>0</v>
      </c>
      <c r="O134" s="92"/>
      <c r="P134" s="69"/>
      <c r="Q134" s="49">
        <f t="shared" si="66"/>
        <v>1</v>
      </c>
      <c r="R134" s="5">
        <f>IFERROR(VLOOKUP($B134,[2]DEN9!$H$3:$J$158,2,FALSE),0)</f>
        <v>3</v>
      </c>
      <c r="S134" s="50">
        <f>IFERROR(VLOOKUP($B134,[2]DEN9!$H$3:$J$158,2,FALSE),0)</f>
        <v>3</v>
      </c>
      <c r="T134" s="49">
        <f>IFERROR(VLOOKUP($B134,[1]DEN9!$H$3:$J$172,2,FALSE),0)</f>
        <v>0</v>
      </c>
      <c r="U134" s="116">
        <f t="shared" si="54"/>
        <v>0</v>
      </c>
      <c r="V134" s="51">
        <f t="shared" si="67"/>
        <v>0</v>
      </c>
      <c r="W134" s="52"/>
    </row>
    <row r="135" spans="1:23" ht="15" thickBot="1" x14ac:dyDescent="0.25">
      <c r="A135" s="87" t="s">
        <v>160</v>
      </c>
      <c r="B135" s="165" t="s">
        <v>159</v>
      </c>
      <c r="C135" s="56"/>
      <c r="D135" s="56"/>
      <c r="E135" s="96">
        <f>IFERROR(VLOOKUP($B135,[1]NUM9!$H$3:$S$170,2,FALSE),0)</f>
        <v>0</v>
      </c>
      <c r="F135" s="96">
        <f>IFERROR(VLOOKUP($B135,[1]NUM9!$H$3:$S$170,3,FALSE),0)</f>
        <v>0</v>
      </c>
      <c r="G135" s="96">
        <f>IFERROR(VLOOKUP($B135,[1]NUM9!$H$3:$S$170,4,FALSE),0)</f>
        <v>0</v>
      </c>
      <c r="H135" s="96">
        <f>IFERROR(VLOOKUP($B135,[1]NUM9!$H$3:$S$170,5,FALSE),0)</f>
        <v>0</v>
      </c>
      <c r="I135" s="96">
        <f>IFERROR(VLOOKUP($B135,[1]NUM9!$H$3:$S$170,6,FALSE),0)</f>
        <v>0</v>
      </c>
      <c r="J135" s="96">
        <f>IFERROR(VLOOKUP($B135,[1]NUM9!$H$3:$S$170,7,FALSE),0)</f>
        <v>0</v>
      </c>
      <c r="K135" s="96">
        <f>IFERROR(VLOOKUP($B135,[1]NUM9!$H$3:$S$170,8,FALSE),0)</f>
        <v>0</v>
      </c>
      <c r="L135" s="96">
        <f>IFERROR(VLOOKUP($B135,[1]NUM9!$H$3:$S$170,9,FALSE),0)</f>
        <v>1</v>
      </c>
      <c r="M135" s="96">
        <f>IFERROR(VLOOKUP($B135,[1]NUM9!$H$3:$S$170,10,FALSE),0)</f>
        <v>0</v>
      </c>
      <c r="N135" s="96">
        <f>IFERROR(VLOOKUP($B135,[1]NUM9!$H$3:$S$170,11,FALSE),0)</f>
        <v>0</v>
      </c>
      <c r="O135" s="92"/>
      <c r="P135" s="69"/>
      <c r="Q135" s="49">
        <f t="shared" si="66"/>
        <v>1</v>
      </c>
      <c r="R135" s="5">
        <f>IFERROR(VLOOKUP($B135,[2]DEN9!$H$3:$J$158,2,FALSE),0)</f>
        <v>1</v>
      </c>
      <c r="S135" s="50">
        <f>IFERROR(VLOOKUP($B135,[2]DEN9!$H$3:$J$158,2,FALSE),0)</f>
        <v>1</v>
      </c>
      <c r="T135" s="49">
        <f>IFERROR(VLOOKUP($B135,[1]DEN9!$H$3:$J$172,2,FALSE),0)</f>
        <v>3</v>
      </c>
      <c r="U135" s="116">
        <f t="shared" si="54"/>
        <v>3</v>
      </c>
      <c r="V135" s="51">
        <f t="shared" si="67"/>
        <v>3</v>
      </c>
      <c r="W135" s="52"/>
    </row>
    <row r="136" spans="1:23" s="58" customFormat="1" ht="15" thickBot="1" x14ac:dyDescent="0.25">
      <c r="A136" s="333" t="s">
        <v>182</v>
      </c>
      <c r="B136" s="334"/>
      <c r="C136" s="250">
        <f>+D136/Metas!O91</f>
        <v>1.026739918702309</v>
      </c>
      <c r="D136" s="249">
        <f>+Q136/T136</f>
        <v>0.78060046189376442</v>
      </c>
      <c r="E136" s="48">
        <f>SUM(E123:E135)</f>
        <v>39</v>
      </c>
      <c r="F136" s="48">
        <f t="shared" ref="F136:P136" si="68">SUM(F123:F135)</f>
        <v>26</v>
      </c>
      <c r="G136" s="48">
        <f t="shared" si="68"/>
        <v>42</v>
      </c>
      <c r="H136" s="48">
        <f t="shared" si="68"/>
        <v>28</v>
      </c>
      <c r="I136" s="48">
        <f t="shared" ref="I136:J136" si="69">SUM(I123:I135)</f>
        <v>31</v>
      </c>
      <c r="J136" s="48">
        <f t="shared" si="69"/>
        <v>37</v>
      </c>
      <c r="K136" s="48">
        <f t="shared" ref="K136:L136" si="70">SUM(K123:K135)</f>
        <v>31</v>
      </c>
      <c r="L136" s="48">
        <f t="shared" si="70"/>
        <v>42</v>
      </c>
      <c r="M136" s="48">
        <f t="shared" ref="M136:N136" si="71">SUM(M123:M135)</f>
        <v>31</v>
      </c>
      <c r="N136" s="48">
        <f t="shared" si="71"/>
        <v>31</v>
      </c>
      <c r="O136" s="48">
        <f t="shared" si="68"/>
        <v>0</v>
      </c>
      <c r="P136" s="48">
        <f t="shared" si="68"/>
        <v>0</v>
      </c>
      <c r="Q136" s="73">
        <f t="shared" ref="Q136:W136" si="72">SUM(Q123:Q135)</f>
        <v>338</v>
      </c>
      <c r="R136" s="48">
        <f t="shared" si="72"/>
        <v>443</v>
      </c>
      <c r="S136" s="48">
        <f t="shared" si="72"/>
        <v>443</v>
      </c>
      <c r="T136" s="48">
        <f t="shared" si="72"/>
        <v>433</v>
      </c>
      <c r="U136" s="48">
        <f>SUM(U123:U135)</f>
        <v>433</v>
      </c>
      <c r="V136" s="48">
        <f t="shared" si="72"/>
        <v>433</v>
      </c>
      <c r="W136" s="48">
        <f t="shared" si="72"/>
        <v>0</v>
      </c>
    </row>
    <row r="137" spans="1:23" ht="15" thickBot="1" x14ac:dyDescent="0.25">
      <c r="A137" s="87" t="s">
        <v>165</v>
      </c>
      <c r="B137" s="165" t="s">
        <v>161</v>
      </c>
      <c r="C137" s="56"/>
      <c r="D137" s="56"/>
      <c r="E137" s="96">
        <f>IFERROR(VLOOKUP($B137,[1]NUM9!$H$3:$S$170,2,FALSE),0)</f>
        <v>9</v>
      </c>
      <c r="F137" s="96">
        <f>IFERROR(VLOOKUP($B137,[1]NUM9!$H$3:$S$170,3,FALSE),0)</f>
        <v>13</v>
      </c>
      <c r="G137" s="96">
        <f>IFERROR(VLOOKUP($B137,[1]NUM9!$H$3:$S$170,4,FALSE),0)</f>
        <v>18</v>
      </c>
      <c r="H137" s="96">
        <f>IFERROR(VLOOKUP($B137,[1]NUM9!$H$3:$S$170,5,FALSE),0)</f>
        <v>9</v>
      </c>
      <c r="I137" s="96">
        <f>IFERROR(VLOOKUP($B137,[1]NUM9!$H$3:$S$170,6,FALSE),0)</f>
        <v>9</v>
      </c>
      <c r="J137" s="96">
        <f>IFERROR(VLOOKUP($B137,[1]NUM9!$H$3:$S$170,7,FALSE),0)</f>
        <v>14</v>
      </c>
      <c r="K137" s="96">
        <f>IFERROR(VLOOKUP($B137,[1]NUM9!$H$3:$S$170,8,FALSE),0)</f>
        <v>12</v>
      </c>
      <c r="L137" s="96">
        <f>IFERROR(VLOOKUP($B137,[1]NUM9!$H$3:$S$170,9,FALSE),0)</f>
        <v>13</v>
      </c>
      <c r="M137" s="96">
        <f>IFERROR(VLOOKUP($B137,[1]NUM9!$H$3:$S$170,10,FALSE),0)</f>
        <v>14</v>
      </c>
      <c r="N137" s="96">
        <f>IFERROR(VLOOKUP($B137,[1]NUM9!$H$3:$S$170,11,FALSE),0)</f>
        <v>12</v>
      </c>
      <c r="O137" s="92"/>
      <c r="P137" s="69"/>
      <c r="Q137" s="49">
        <f>SUM(E137:P137)</f>
        <v>123</v>
      </c>
      <c r="R137" s="5">
        <f>IFERROR(VLOOKUP($B137,[2]DEN9!$H$3:$J$158,2,FALSE),0)</f>
        <v>166</v>
      </c>
      <c r="S137" s="50">
        <f>IFERROR(VLOOKUP($B137,[2]DEN9!$H$3:$J$158,2,FALSE),0)</f>
        <v>166</v>
      </c>
      <c r="T137" s="49">
        <f>IFERROR(VLOOKUP($B137,[1]DEN9!$H$3:$J$172,2,FALSE),0)</f>
        <v>149</v>
      </c>
      <c r="U137" s="116">
        <f t="shared" si="54"/>
        <v>149</v>
      </c>
      <c r="V137" s="51">
        <f t="shared" ref="V137:V140" si="73">+T137</f>
        <v>149</v>
      </c>
      <c r="W137" s="52"/>
    </row>
    <row r="138" spans="1:23" ht="15" thickBot="1" x14ac:dyDescent="0.25">
      <c r="A138" s="87" t="s">
        <v>165</v>
      </c>
      <c r="B138" s="165" t="s">
        <v>162</v>
      </c>
      <c r="C138" s="56"/>
      <c r="D138" s="56"/>
      <c r="E138" s="96">
        <f>IFERROR(VLOOKUP($B138,[1]NUM9!$H$3:$S$170,2,FALSE),0)</f>
        <v>0</v>
      </c>
      <c r="F138" s="96">
        <f>IFERROR(VLOOKUP($B138,[1]NUM9!$H$3:$S$170,3,FALSE),0)</f>
        <v>0</v>
      </c>
      <c r="G138" s="96">
        <f>IFERROR(VLOOKUP($B138,[1]NUM9!$H$3:$S$170,4,FALSE),0)</f>
        <v>0</v>
      </c>
      <c r="H138" s="96">
        <f>IFERROR(VLOOKUP($B138,[1]NUM9!$H$3:$S$170,5,FALSE),0)</f>
        <v>0</v>
      </c>
      <c r="I138" s="96">
        <f>IFERROR(VLOOKUP($B138,[1]NUM9!$H$3:$S$170,6,FALSE),0)</f>
        <v>0</v>
      </c>
      <c r="J138" s="96">
        <f>IFERROR(VLOOKUP($B138,[1]NUM9!$H$3:$S$170,7,FALSE),0)</f>
        <v>0</v>
      </c>
      <c r="K138" s="96">
        <f>IFERROR(VLOOKUP($B138,[1]NUM9!$H$3:$S$170,8,FALSE),0)</f>
        <v>0</v>
      </c>
      <c r="L138" s="96">
        <f>IFERROR(VLOOKUP($B138,[1]NUM9!$H$3:$S$170,9,FALSE),0)</f>
        <v>0</v>
      </c>
      <c r="M138" s="96">
        <f>IFERROR(VLOOKUP($B138,[1]NUM9!$H$3:$S$170,10,FALSE),0)</f>
        <v>0</v>
      </c>
      <c r="N138" s="96">
        <f>IFERROR(VLOOKUP($B138,[1]NUM9!$H$3:$S$170,11,FALSE),0)</f>
        <v>0</v>
      </c>
      <c r="O138" s="92"/>
      <c r="P138" s="69"/>
      <c r="Q138" s="49">
        <f>SUM(E138:P138)</f>
        <v>0</v>
      </c>
      <c r="R138" s="5">
        <f>IFERROR(VLOOKUP($B138,[2]DEN9!$H$3:$J$158,2,FALSE),0)</f>
        <v>4</v>
      </c>
      <c r="S138" s="50">
        <f>IFERROR(VLOOKUP($B138,[2]DEN9!$H$3:$J$158,2,FALSE),0)</f>
        <v>4</v>
      </c>
      <c r="T138" s="49">
        <f>IFERROR(VLOOKUP($B138,[1]DEN9!$H$3:$J$172,2,FALSE),0)</f>
        <v>4</v>
      </c>
      <c r="U138" s="116">
        <f t="shared" si="54"/>
        <v>4</v>
      </c>
      <c r="V138" s="51">
        <f t="shared" si="73"/>
        <v>4</v>
      </c>
      <c r="W138" s="52"/>
    </row>
    <row r="139" spans="1:23" ht="15" thickBot="1" x14ac:dyDescent="0.25">
      <c r="A139" s="87" t="s">
        <v>165</v>
      </c>
      <c r="B139" s="165" t="s">
        <v>163</v>
      </c>
      <c r="C139" s="56"/>
      <c r="D139" s="56"/>
      <c r="E139" s="96">
        <f>IFERROR(VLOOKUP($B139,[1]NUM9!$H$3:$S$170,2,FALSE),0)</f>
        <v>0</v>
      </c>
      <c r="F139" s="96">
        <f>IFERROR(VLOOKUP($B139,[1]NUM9!$H$3:$S$170,3,FALSE),0)</f>
        <v>0</v>
      </c>
      <c r="G139" s="96">
        <f>IFERROR(VLOOKUP($B139,[1]NUM9!$H$3:$S$170,4,FALSE),0)</f>
        <v>0</v>
      </c>
      <c r="H139" s="96">
        <f>IFERROR(VLOOKUP($B139,[1]NUM9!$H$3:$S$170,5,FALSE),0)</f>
        <v>0</v>
      </c>
      <c r="I139" s="96">
        <f>IFERROR(VLOOKUP($B139,[1]NUM9!$H$3:$S$170,6,FALSE),0)</f>
        <v>0</v>
      </c>
      <c r="J139" s="96">
        <f>IFERROR(VLOOKUP($B139,[1]NUM9!$H$3:$S$170,7,FALSE),0)</f>
        <v>0</v>
      </c>
      <c r="K139" s="96">
        <f>IFERROR(VLOOKUP($B139,[1]NUM9!$H$3:$S$170,8,FALSE),0)</f>
        <v>0</v>
      </c>
      <c r="L139" s="96">
        <f>IFERROR(VLOOKUP($B139,[1]NUM9!$H$3:$S$170,9,FALSE),0)</f>
        <v>0</v>
      </c>
      <c r="M139" s="96">
        <f>IFERROR(VLOOKUP($B139,[1]NUM9!$H$3:$S$170,10,FALSE),0)</f>
        <v>0</v>
      </c>
      <c r="N139" s="96">
        <f>IFERROR(VLOOKUP($B139,[1]NUM9!$H$3:$S$170,11,FALSE),0)</f>
        <v>0</v>
      </c>
      <c r="O139" s="69"/>
      <c r="P139" s="69"/>
      <c r="Q139" s="49">
        <f>SUM(E139:P139)</f>
        <v>0</v>
      </c>
      <c r="R139" s="5">
        <f>IFERROR(VLOOKUP($B139,[2]DEN9!$H$3:$J$158,2,FALSE),0)</f>
        <v>0</v>
      </c>
      <c r="S139" s="50">
        <f>IFERROR(VLOOKUP($B139,[2]DEN9!$H$3:$J$158,2,FALSE),0)</f>
        <v>0</v>
      </c>
      <c r="T139" s="49">
        <f>IFERROR(VLOOKUP($B139,[1]DEN9!$H$3:$J$172,2,FALSE),0)</f>
        <v>0</v>
      </c>
      <c r="U139" s="116">
        <f t="shared" si="54"/>
        <v>0</v>
      </c>
      <c r="V139" s="51">
        <f t="shared" si="73"/>
        <v>0</v>
      </c>
      <c r="W139" s="52"/>
    </row>
    <row r="140" spans="1:23" ht="15" thickBot="1" x14ac:dyDescent="0.25">
      <c r="A140" s="87" t="s">
        <v>165</v>
      </c>
      <c r="B140" s="165" t="s">
        <v>164</v>
      </c>
      <c r="C140" s="56"/>
      <c r="D140" s="56"/>
      <c r="E140" s="96">
        <f>IFERROR(VLOOKUP($B140,[1]NUM9!$H$3:$S$170,2,FALSE),0)</f>
        <v>0</v>
      </c>
      <c r="F140" s="96">
        <f>IFERROR(VLOOKUP($B140,[1]NUM9!$H$3:$S$170,3,FALSE),0)</f>
        <v>0</v>
      </c>
      <c r="G140" s="96">
        <f>IFERROR(VLOOKUP($B140,[1]NUM9!$H$3:$S$170,4,FALSE),0)</f>
        <v>0</v>
      </c>
      <c r="H140" s="96">
        <f>IFERROR(VLOOKUP($B140,[1]NUM9!$H$3:$S$170,5,FALSE),0)</f>
        <v>0</v>
      </c>
      <c r="I140" s="96">
        <f>IFERROR(VLOOKUP($B140,[1]NUM9!$H$3:$S$170,6,FALSE),0)</f>
        <v>0</v>
      </c>
      <c r="J140" s="96">
        <f>IFERROR(VLOOKUP($B140,[1]NUM9!$H$3:$S$170,7,FALSE),0)</f>
        <v>1</v>
      </c>
      <c r="K140" s="96">
        <f>IFERROR(VLOOKUP($B140,[1]NUM9!$H$3:$S$170,8,FALSE),0)</f>
        <v>0</v>
      </c>
      <c r="L140" s="96">
        <f>IFERROR(VLOOKUP($B140,[1]NUM9!$H$3:$S$170,9,FALSE),0)</f>
        <v>0</v>
      </c>
      <c r="M140" s="96">
        <f>IFERROR(VLOOKUP($B140,[1]NUM9!$H$3:$S$170,10,FALSE),0)</f>
        <v>0</v>
      </c>
      <c r="N140" s="96">
        <f>IFERROR(VLOOKUP($B140,[1]NUM9!$H$3:$S$170,11,FALSE),0)</f>
        <v>1</v>
      </c>
      <c r="O140" s="69"/>
      <c r="P140" s="69"/>
      <c r="Q140" s="49">
        <f>SUM(E140:P140)</f>
        <v>2</v>
      </c>
      <c r="R140" s="5">
        <f>IFERROR(VLOOKUP($B140,[2]DEN9!$H$3:$J$158,2,FALSE),0)</f>
        <v>1</v>
      </c>
      <c r="S140" s="50">
        <f>IFERROR(VLOOKUP($B140,[2]DEN9!$H$3:$J$158,2,FALSE),0)</f>
        <v>1</v>
      </c>
      <c r="T140" s="49">
        <f>IFERROR(VLOOKUP($B140,[1]DEN9!$H$3:$J$172,2,FALSE),0)</f>
        <v>2</v>
      </c>
      <c r="U140" s="116">
        <f t="shared" si="54"/>
        <v>2</v>
      </c>
      <c r="V140" s="51">
        <f t="shared" si="73"/>
        <v>2</v>
      </c>
      <c r="W140" s="52"/>
    </row>
    <row r="141" spans="1:23" s="58" customFormat="1" ht="15" thickBot="1" x14ac:dyDescent="0.25">
      <c r="A141" s="333" t="s">
        <v>183</v>
      </c>
      <c r="B141" s="334"/>
      <c r="C141" s="250">
        <f>+D141/Metas!O93</f>
        <v>1.0601416498035947</v>
      </c>
      <c r="D141" s="249">
        <f>+Q141/T141</f>
        <v>0.80645161290322576</v>
      </c>
      <c r="E141" s="48">
        <f>SUM(E137:E140)</f>
        <v>9</v>
      </c>
      <c r="F141" s="48">
        <f t="shared" ref="F141:P141" si="74">SUM(F137:F140)</f>
        <v>13</v>
      </c>
      <c r="G141" s="48">
        <f t="shared" si="74"/>
        <v>18</v>
      </c>
      <c r="H141" s="48">
        <f t="shared" si="74"/>
        <v>9</v>
      </c>
      <c r="I141" s="48">
        <f t="shared" ref="I141:J141" si="75">SUM(I137:I140)</f>
        <v>9</v>
      </c>
      <c r="J141" s="48">
        <f t="shared" si="75"/>
        <v>15</v>
      </c>
      <c r="K141" s="48">
        <f t="shared" ref="K141:L141" si="76">SUM(K137:K140)</f>
        <v>12</v>
      </c>
      <c r="L141" s="48">
        <f t="shared" si="76"/>
        <v>13</v>
      </c>
      <c r="M141" s="48">
        <f t="shared" ref="M141:N141" si="77">SUM(M137:M140)</f>
        <v>14</v>
      </c>
      <c r="N141" s="48">
        <f t="shared" si="77"/>
        <v>13</v>
      </c>
      <c r="O141" s="48">
        <f t="shared" si="74"/>
        <v>0</v>
      </c>
      <c r="P141" s="48">
        <f t="shared" si="74"/>
        <v>0</v>
      </c>
      <c r="Q141" s="73">
        <f t="shared" ref="Q141:W141" si="78">SUM(Q137:Q140)</f>
        <v>125</v>
      </c>
      <c r="R141" s="48">
        <f t="shared" si="78"/>
        <v>171</v>
      </c>
      <c r="S141" s="48">
        <f t="shared" si="78"/>
        <v>171</v>
      </c>
      <c r="T141" s="48">
        <f t="shared" si="78"/>
        <v>155</v>
      </c>
      <c r="U141" s="48">
        <f>SUM(U137:U140)</f>
        <v>155</v>
      </c>
      <c r="V141" s="48">
        <f t="shared" si="78"/>
        <v>155</v>
      </c>
      <c r="W141" s="48">
        <f t="shared" si="78"/>
        <v>0</v>
      </c>
    </row>
    <row r="142" spans="1:23" ht="15" thickBot="1" x14ac:dyDescent="0.25">
      <c r="A142" s="87" t="s">
        <v>173</v>
      </c>
      <c r="B142" s="165" t="s">
        <v>166</v>
      </c>
      <c r="C142" s="56"/>
      <c r="D142" s="56"/>
      <c r="E142" s="96">
        <f>IFERROR(VLOOKUP($B142,[1]NUM9!$H$3:$S$170,2,FALSE),0)</f>
        <v>0</v>
      </c>
      <c r="F142" s="96">
        <f>IFERROR(VLOOKUP($B142,[1]NUM9!$H$3:$S$170,3,FALSE),0)</f>
        <v>0</v>
      </c>
      <c r="G142" s="96">
        <f>IFERROR(VLOOKUP($B142,[1]NUM9!$H$3:$S$170,4,FALSE),0)</f>
        <v>0</v>
      </c>
      <c r="H142" s="96">
        <f>IFERROR(VLOOKUP($B142,[1]NUM9!$H$3:$S$170,5,FALSE),0)</f>
        <v>4</v>
      </c>
      <c r="I142" s="96">
        <f>IFERROR(VLOOKUP($B142,[1]NUM9!$H$3:$S$170,6,FALSE),0)</f>
        <v>0</v>
      </c>
      <c r="J142" s="96">
        <f>IFERROR(VLOOKUP($B142,[1]NUM9!$H$3:$S$170,7,FALSE),0)</f>
        <v>1</v>
      </c>
      <c r="K142" s="96">
        <f>IFERROR(VLOOKUP($B142,[1]NUM9!$H$3:$S$170,8,FALSE),0)</f>
        <v>0</v>
      </c>
      <c r="L142" s="96">
        <f>IFERROR(VLOOKUP($B142,[1]NUM9!$H$3:$S$170,9,FALSE),0)</f>
        <v>0</v>
      </c>
      <c r="M142" s="96">
        <f>IFERROR(VLOOKUP($B142,[1]NUM9!$H$3:$S$170,10,FALSE),0)</f>
        <v>3</v>
      </c>
      <c r="N142" s="96">
        <f>IFERROR(VLOOKUP($B142,[1]NUM9!$H$3:$S$170,11,FALSE),0)</f>
        <v>5</v>
      </c>
      <c r="O142" s="92"/>
      <c r="P142" s="69"/>
      <c r="Q142" s="49">
        <f t="shared" ref="Q142:Q148" si="79">SUM(E142:P142)</f>
        <v>13</v>
      </c>
      <c r="R142" s="5">
        <f>IFERROR(VLOOKUP($B142,[2]DEN9!$H$3:$J$158,2,FALSE),0)</f>
        <v>17</v>
      </c>
      <c r="S142" s="50">
        <f>IFERROR(VLOOKUP($B142,[2]DEN9!$H$3:$J$158,2,FALSE),0)</f>
        <v>17</v>
      </c>
      <c r="T142" s="49">
        <f>IFERROR(VLOOKUP($B142,[1]DEN9!$H$3:$J$172,2,FALSE),0)</f>
        <v>16</v>
      </c>
      <c r="U142" s="116">
        <f t="shared" si="54"/>
        <v>16</v>
      </c>
      <c r="V142" s="51">
        <f t="shared" ref="V142:V148" si="80">+T142</f>
        <v>16</v>
      </c>
      <c r="W142" s="52"/>
    </row>
    <row r="143" spans="1:23" ht="15" thickBot="1" x14ac:dyDescent="0.25">
      <c r="A143" s="87" t="s">
        <v>173</v>
      </c>
      <c r="B143" s="165" t="s">
        <v>167</v>
      </c>
      <c r="C143" s="56"/>
      <c r="D143" s="56"/>
      <c r="E143" s="96">
        <f>IFERROR(VLOOKUP($B143,[1]NUM9!$H$3:$S$170,2,FALSE),0)</f>
        <v>0</v>
      </c>
      <c r="F143" s="96">
        <f>IFERROR(VLOOKUP($B143,[1]NUM9!$H$3:$S$170,3,FALSE),0)</f>
        <v>0</v>
      </c>
      <c r="G143" s="96">
        <f>IFERROR(VLOOKUP($B143,[1]NUM9!$H$3:$S$170,4,FALSE),0)</f>
        <v>1</v>
      </c>
      <c r="H143" s="96">
        <f>IFERROR(VLOOKUP($B143,[1]NUM9!$H$3:$S$170,5,FALSE),0)</f>
        <v>0</v>
      </c>
      <c r="I143" s="96">
        <f>IFERROR(VLOOKUP($B143,[1]NUM9!$H$3:$S$170,6,FALSE),0)</f>
        <v>0</v>
      </c>
      <c r="J143" s="96">
        <f>IFERROR(VLOOKUP($B143,[1]NUM9!$H$3:$S$170,7,FALSE),0)</f>
        <v>1</v>
      </c>
      <c r="K143" s="96">
        <f>IFERROR(VLOOKUP($B143,[1]NUM9!$H$3:$S$170,8,FALSE),0)</f>
        <v>0</v>
      </c>
      <c r="L143" s="96">
        <f>IFERROR(VLOOKUP($B143,[1]NUM9!$H$3:$S$170,9,FALSE),0)</f>
        <v>0</v>
      </c>
      <c r="M143" s="96">
        <f>IFERROR(VLOOKUP($B143,[1]NUM9!$H$3:$S$170,10,FALSE),0)</f>
        <v>0</v>
      </c>
      <c r="N143" s="96">
        <f>IFERROR(VLOOKUP($B143,[1]NUM9!$H$3:$S$170,11,FALSE),0)</f>
        <v>0</v>
      </c>
      <c r="O143" s="92"/>
      <c r="P143" s="69"/>
      <c r="Q143" s="49">
        <f t="shared" si="79"/>
        <v>2</v>
      </c>
      <c r="R143" s="5">
        <f>IFERROR(VLOOKUP($B143,[2]DEN9!$H$3:$J$158,2,FALSE),0)</f>
        <v>2</v>
      </c>
      <c r="S143" s="50">
        <f>IFERROR(VLOOKUP($B143,[2]DEN9!$H$3:$J$158,2,FALSE),0)</f>
        <v>2</v>
      </c>
      <c r="T143" s="49">
        <f>IFERROR(VLOOKUP($B143,[1]DEN9!$H$3:$J$172,2,FALSE),0)</f>
        <v>2</v>
      </c>
      <c r="U143" s="116">
        <f t="shared" si="54"/>
        <v>2</v>
      </c>
      <c r="V143" s="51">
        <f t="shared" si="80"/>
        <v>2</v>
      </c>
      <c r="W143" s="52"/>
    </row>
    <row r="144" spans="1:23" ht="15" thickBot="1" x14ac:dyDescent="0.25">
      <c r="A144" s="87" t="s">
        <v>173</v>
      </c>
      <c r="B144" s="165" t="s">
        <v>168</v>
      </c>
      <c r="C144" s="56"/>
      <c r="D144" s="56"/>
      <c r="E144" s="96">
        <f>IFERROR(VLOOKUP($B144,[1]NUM9!$H$3:$S$170,2,FALSE),0)</f>
        <v>0</v>
      </c>
      <c r="F144" s="96">
        <f>IFERROR(VLOOKUP($B144,[1]NUM9!$H$3:$S$170,3,FALSE),0)</f>
        <v>0</v>
      </c>
      <c r="G144" s="96">
        <f>IFERROR(VLOOKUP($B144,[1]NUM9!$H$3:$S$170,4,FALSE),0)</f>
        <v>1</v>
      </c>
      <c r="H144" s="96">
        <f>IFERROR(VLOOKUP($B144,[1]NUM9!$H$3:$S$170,5,FALSE),0)</f>
        <v>1</v>
      </c>
      <c r="I144" s="96">
        <f>IFERROR(VLOOKUP($B144,[1]NUM9!$H$3:$S$170,6,FALSE),0)</f>
        <v>0</v>
      </c>
      <c r="J144" s="96">
        <f>IFERROR(VLOOKUP($B144,[1]NUM9!$H$3:$S$170,7,FALSE),0)</f>
        <v>0</v>
      </c>
      <c r="K144" s="96">
        <f>IFERROR(VLOOKUP($B144,[1]NUM9!$H$3:$S$170,8,FALSE),0)</f>
        <v>0</v>
      </c>
      <c r="L144" s="96">
        <f>IFERROR(VLOOKUP($B144,[1]NUM9!$H$3:$S$170,9,FALSE),0)</f>
        <v>0</v>
      </c>
      <c r="M144" s="96">
        <f>IFERROR(VLOOKUP($B144,[1]NUM9!$H$3:$S$170,10,FALSE),0)</f>
        <v>0</v>
      </c>
      <c r="N144" s="96">
        <f>IFERROR(VLOOKUP($B144,[1]NUM9!$H$3:$S$170,11,FALSE),0)</f>
        <v>1</v>
      </c>
      <c r="O144" s="92"/>
      <c r="P144" s="69"/>
      <c r="Q144" s="49">
        <f t="shared" si="79"/>
        <v>3</v>
      </c>
      <c r="R144" s="5">
        <f>IFERROR(VLOOKUP($B144,[2]DEN9!$H$3:$J$158,2,FALSE),0)</f>
        <v>2</v>
      </c>
      <c r="S144" s="50">
        <f>IFERROR(VLOOKUP($B144,[2]DEN9!$H$3:$J$158,2,FALSE),0)</f>
        <v>2</v>
      </c>
      <c r="T144" s="49">
        <f>IFERROR(VLOOKUP($B144,[1]DEN9!$H$3:$J$172,2,FALSE),0)</f>
        <v>5</v>
      </c>
      <c r="U144" s="116">
        <f t="shared" si="54"/>
        <v>5</v>
      </c>
      <c r="V144" s="51">
        <f t="shared" si="80"/>
        <v>5</v>
      </c>
      <c r="W144" s="52"/>
    </row>
    <row r="145" spans="1:23" ht="15" thickBot="1" x14ac:dyDescent="0.25">
      <c r="A145" s="87" t="s">
        <v>173</v>
      </c>
      <c r="B145" s="165" t="s">
        <v>169</v>
      </c>
      <c r="C145" s="56"/>
      <c r="D145" s="56"/>
      <c r="E145" s="96">
        <f>IFERROR(VLOOKUP($B145,[1]NUM9!$H$3:$S$170,2,FALSE),0)</f>
        <v>0</v>
      </c>
      <c r="F145" s="96">
        <f>IFERROR(VLOOKUP($B145,[1]NUM9!$H$3:$S$170,3,FALSE),0)</f>
        <v>0</v>
      </c>
      <c r="G145" s="96">
        <f>IFERROR(VLOOKUP($B145,[1]NUM9!$H$3:$S$170,4,FALSE),0)</f>
        <v>1</v>
      </c>
      <c r="H145" s="96">
        <f>IFERROR(VLOOKUP($B145,[1]NUM9!$H$3:$S$170,5,FALSE),0)</f>
        <v>1</v>
      </c>
      <c r="I145" s="96">
        <f>IFERROR(VLOOKUP($B145,[1]NUM9!$H$3:$S$170,6,FALSE),0)</f>
        <v>0</v>
      </c>
      <c r="J145" s="96">
        <f>IFERROR(VLOOKUP($B145,[1]NUM9!$H$3:$S$170,7,FALSE),0)</f>
        <v>0</v>
      </c>
      <c r="K145" s="96">
        <f>IFERROR(VLOOKUP($B145,[1]NUM9!$H$3:$S$170,8,FALSE),0)</f>
        <v>0</v>
      </c>
      <c r="L145" s="96">
        <f>IFERROR(VLOOKUP($B145,[1]NUM9!$H$3:$S$170,9,FALSE),0)</f>
        <v>0</v>
      </c>
      <c r="M145" s="96">
        <f>IFERROR(VLOOKUP($B145,[1]NUM9!$H$3:$S$170,10,FALSE),0)</f>
        <v>1</v>
      </c>
      <c r="N145" s="96">
        <f>IFERROR(VLOOKUP($B145,[1]NUM9!$H$3:$S$170,11,FALSE),0)</f>
        <v>0</v>
      </c>
      <c r="O145" s="92"/>
      <c r="P145" s="69"/>
      <c r="Q145" s="49">
        <f t="shared" si="79"/>
        <v>3</v>
      </c>
      <c r="R145" s="5">
        <f>IFERROR(VLOOKUP($B145,[2]DEN9!$H$3:$J$158,2,FALSE),0)</f>
        <v>3</v>
      </c>
      <c r="S145" s="50">
        <f>IFERROR(VLOOKUP($B145,[2]DEN9!$H$3:$J$158,2,FALSE),0)</f>
        <v>3</v>
      </c>
      <c r="T145" s="49">
        <f>IFERROR(VLOOKUP($B145,[1]DEN9!$H$3:$J$172,2,FALSE),0)</f>
        <v>3</v>
      </c>
      <c r="U145" s="116">
        <f t="shared" si="54"/>
        <v>3</v>
      </c>
      <c r="V145" s="51">
        <f t="shared" si="80"/>
        <v>3</v>
      </c>
      <c r="W145" s="52"/>
    </row>
    <row r="146" spans="1:23" ht="15" thickBot="1" x14ac:dyDescent="0.25">
      <c r="A146" s="87" t="s">
        <v>173</v>
      </c>
      <c r="B146" s="165" t="s">
        <v>170</v>
      </c>
      <c r="C146" s="56"/>
      <c r="D146" s="56"/>
      <c r="E146" s="96">
        <f>IFERROR(VLOOKUP($B146,[1]NUM9!$H$3:$S$170,2,FALSE),0)</f>
        <v>0</v>
      </c>
      <c r="F146" s="96">
        <f>IFERROR(VLOOKUP($B146,[1]NUM9!$H$3:$S$170,3,FALSE),0)</f>
        <v>0</v>
      </c>
      <c r="G146" s="96">
        <f>IFERROR(VLOOKUP($B146,[1]NUM9!$H$3:$S$170,4,FALSE),0)</f>
        <v>0</v>
      </c>
      <c r="H146" s="96">
        <f>IFERROR(VLOOKUP($B146,[1]NUM9!$H$3:$S$170,5,FALSE),0)</f>
        <v>1</v>
      </c>
      <c r="I146" s="96">
        <f>IFERROR(VLOOKUP($B146,[1]NUM9!$H$3:$S$170,6,FALSE),0)</f>
        <v>0</v>
      </c>
      <c r="J146" s="96">
        <f>IFERROR(VLOOKUP($B146,[1]NUM9!$H$3:$S$170,7,FALSE),0)</f>
        <v>0</v>
      </c>
      <c r="K146" s="96">
        <f>IFERROR(VLOOKUP($B146,[1]NUM9!$H$3:$S$170,8,FALSE),0)</f>
        <v>0</v>
      </c>
      <c r="L146" s="96">
        <f>IFERROR(VLOOKUP($B146,[1]NUM9!$H$3:$S$170,9,FALSE),0)</f>
        <v>1</v>
      </c>
      <c r="M146" s="96">
        <f>IFERROR(VLOOKUP($B146,[1]NUM9!$H$3:$S$170,10,FALSE),0)</f>
        <v>4</v>
      </c>
      <c r="N146" s="96">
        <f>IFERROR(VLOOKUP($B146,[1]NUM9!$H$3:$S$170,11,FALSE),0)</f>
        <v>2</v>
      </c>
      <c r="O146" s="92"/>
      <c r="P146" s="69"/>
      <c r="Q146" s="49">
        <f t="shared" si="79"/>
        <v>8</v>
      </c>
      <c r="R146" s="5">
        <f>IFERROR(VLOOKUP($B146,[2]DEN9!$H$3:$J$158,2,FALSE),0)</f>
        <v>6</v>
      </c>
      <c r="S146" s="50">
        <f>IFERROR(VLOOKUP($B146,[2]DEN9!$H$3:$J$158,2,FALSE),0)</f>
        <v>6</v>
      </c>
      <c r="T146" s="49">
        <f>IFERROR(VLOOKUP($B146,[1]DEN9!$H$3:$J$172,2,FALSE),0)</f>
        <v>8</v>
      </c>
      <c r="U146" s="116">
        <f t="shared" si="54"/>
        <v>8</v>
      </c>
      <c r="V146" s="51">
        <f t="shared" si="80"/>
        <v>8</v>
      </c>
      <c r="W146" s="52"/>
    </row>
    <row r="147" spans="1:23" ht="15" thickBot="1" x14ac:dyDescent="0.25">
      <c r="A147" s="87" t="s">
        <v>173</v>
      </c>
      <c r="B147" s="165" t="s">
        <v>171</v>
      </c>
      <c r="C147" s="56"/>
      <c r="D147" s="56"/>
      <c r="E147" s="96">
        <f>IFERROR(VLOOKUP($B147,[1]NUM9!$H$3:$S$170,2,FALSE),0)</f>
        <v>0</v>
      </c>
      <c r="F147" s="96">
        <f>IFERROR(VLOOKUP($B147,[1]NUM9!$H$3:$S$170,3,FALSE),0)</f>
        <v>0</v>
      </c>
      <c r="G147" s="96">
        <f>IFERROR(VLOOKUP($B147,[1]NUM9!$H$3:$S$170,4,FALSE),0)</f>
        <v>4</v>
      </c>
      <c r="H147" s="96">
        <f>IFERROR(VLOOKUP($B147,[1]NUM9!$H$3:$S$170,5,FALSE),0)</f>
        <v>1</v>
      </c>
      <c r="I147" s="96">
        <f>IFERROR(VLOOKUP($B147,[1]NUM9!$H$3:$S$170,6,FALSE),0)</f>
        <v>0</v>
      </c>
      <c r="J147" s="96">
        <f>IFERROR(VLOOKUP($B147,[1]NUM9!$H$3:$S$170,7,FALSE),0)</f>
        <v>0</v>
      </c>
      <c r="K147" s="96">
        <f>IFERROR(VLOOKUP($B147,[1]NUM9!$H$3:$S$170,8,FALSE),0)</f>
        <v>0</v>
      </c>
      <c r="L147" s="96">
        <f>IFERROR(VLOOKUP($B147,[1]NUM9!$H$3:$S$170,9,FALSE),0)</f>
        <v>0</v>
      </c>
      <c r="M147" s="96">
        <f>IFERROR(VLOOKUP($B147,[1]NUM9!$H$3:$S$170,10,FALSE),0)</f>
        <v>0</v>
      </c>
      <c r="N147" s="96">
        <f>IFERROR(VLOOKUP($B147,[1]NUM9!$H$3:$S$170,11,FALSE),0)</f>
        <v>0</v>
      </c>
      <c r="O147" s="92"/>
      <c r="P147" s="69"/>
      <c r="Q147" s="49">
        <f t="shared" si="79"/>
        <v>5</v>
      </c>
      <c r="R147" s="5">
        <f>IFERROR(VLOOKUP($B147,[2]DEN9!$H$3:$J$158,2,FALSE),0)</f>
        <v>5</v>
      </c>
      <c r="S147" s="50">
        <f>IFERROR(VLOOKUP($B147,[2]DEN9!$H$3:$J$158,2,FALSE),0)</f>
        <v>5</v>
      </c>
      <c r="T147" s="49">
        <f>IFERROR(VLOOKUP($B147,[1]DEN9!$H$3:$J$172,2,FALSE),0)</f>
        <v>5</v>
      </c>
      <c r="U147" s="116">
        <f t="shared" si="54"/>
        <v>5</v>
      </c>
      <c r="V147" s="51">
        <f t="shared" si="80"/>
        <v>5</v>
      </c>
      <c r="W147" s="52"/>
    </row>
    <row r="148" spans="1:23" ht="15" thickBot="1" x14ac:dyDescent="0.25">
      <c r="A148" s="87" t="s">
        <v>173</v>
      </c>
      <c r="B148" s="165" t="s">
        <v>172</v>
      </c>
      <c r="C148" s="56"/>
      <c r="D148" s="56"/>
      <c r="E148" s="96">
        <f>IFERROR(VLOOKUP($B148,[1]NUM9!$H$3:$S$170,2,FALSE),0)</f>
        <v>0</v>
      </c>
      <c r="F148" s="96">
        <f>IFERROR(VLOOKUP($B148,[1]NUM9!$H$3:$S$170,3,FALSE),0)</f>
        <v>0</v>
      </c>
      <c r="G148" s="96">
        <f>IFERROR(VLOOKUP($B148,[1]NUM9!$H$3:$S$170,4,FALSE),0)</f>
        <v>0</v>
      </c>
      <c r="H148" s="96">
        <f>IFERROR(VLOOKUP($B148,[1]NUM9!$H$3:$S$170,5,FALSE),0)</f>
        <v>0</v>
      </c>
      <c r="I148" s="96">
        <f>IFERROR(VLOOKUP($B148,[1]NUM9!$H$3:$S$170,6,FALSE),0)</f>
        <v>0</v>
      </c>
      <c r="J148" s="96">
        <f>IFERROR(VLOOKUP($B148,[1]NUM9!$H$3:$S$170,7,FALSE),0)</f>
        <v>2</v>
      </c>
      <c r="K148" s="96">
        <f>IFERROR(VLOOKUP($B148,[1]NUM9!$H$3:$S$170,8,FALSE),0)</f>
        <v>0</v>
      </c>
      <c r="L148" s="96">
        <f>IFERROR(VLOOKUP($B148,[1]NUM9!$H$3:$S$170,9,FALSE),0)</f>
        <v>0</v>
      </c>
      <c r="M148" s="96">
        <f>IFERROR(VLOOKUP($B148,[1]NUM9!$H$3:$S$170,10,FALSE),0)</f>
        <v>0</v>
      </c>
      <c r="N148" s="96">
        <f>IFERROR(VLOOKUP($B148,[1]NUM9!$H$3:$S$170,11,FALSE),0)</f>
        <v>0</v>
      </c>
      <c r="O148" s="92"/>
      <c r="P148" s="69"/>
      <c r="Q148" s="49">
        <f t="shared" si="79"/>
        <v>2</v>
      </c>
      <c r="R148" s="5">
        <f>IFERROR(VLOOKUP($B148,[2]DEN9!$H$3:$J$158,2,FALSE),0)</f>
        <v>2</v>
      </c>
      <c r="S148" s="50">
        <f>IFERROR(VLOOKUP($B148,[2]DEN9!$H$3:$J$158,2,FALSE),0)</f>
        <v>2</v>
      </c>
      <c r="T148" s="49">
        <f>IFERROR(VLOOKUP($B148,[1]DEN9!$H$3:$J$172,2,FALSE),0)</f>
        <v>5</v>
      </c>
      <c r="U148" s="116">
        <f t="shared" si="54"/>
        <v>5</v>
      </c>
      <c r="V148" s="51">
        <f t="shared" si="80"/>
        <v>5</v>
      </c>
      <c r="W148" s="52"/>
    </row>
    <row r="149" spans="1:23" s="58" customFormat="1" ht="15" thickBot="1" x14ac:dyDescent="0.25">
      <c r="A149" s="333" t="s">
        <v>184</v>
      </c>
      <c r="B149" s="334"/>
      <c r="C149" s="250">
        <f>+D149/Metas!O94</f>
        <v>1.0750258264462809</v>
      </c>
      <c r="D149" s="249">
        <f>+Q149/T149</f>
        <v>0.81818181818181823</v>
      </c>
      <c r="E149" s="48">
        <f>SUM(E142:E148)</f>
        <v>0</v>
      </c>
      <c r="F149" s="48">
        <f t="shared" ref="F149:P149" si="81">SUM(F142:F148)</f>
        <v>0</v>
      </c>
      <c r="G149" s="48">
        <f t="shared" si="81"/>
        <v>7</v>
      </c>
      <c r="H149" s="48">
        <f t="shared" si="81"/>
        <v>8</v>
      </c>
      <c r="I149" s="48">
        <f t="shared" ref="I149:J149" si="82">SUM(I142:I148)</f>
        <v>0</v>
      </c>
      <c r="J149" s="48">
        <f t="shared" si="82"/>
        <v>4</v>
      </c>
      <c r="K149" s="48">
        <f t="shared" ref="K149:L149" si="83">SUM(K142:K148)</f>
        <v>0</v>
      </c>
      <c r="L149" s="48">
        <f t="shared" si="83"/>
        <v>1</v>
      </c>
      <c r="M149" s="48">
        <f t="shared" ref="M149:N149" si="84">SUM(M142:M148)</f>
        <v>8</v>
      </c>
      <c r="N149" s="48">
        <f t="shared" si="84"/>
        <v>8</v>
      </c>
      <c r="O149" s="48">
        <f t="shared" si="81"/>
        <v>0</v>
      </c>
      <c r="P149" s="48">
        <f t="shared" si="81"/>
        <v>0</v>
      </c>
      <c r="Q149" s="73">
        <f t="shared" ref="Q149:W149" si="85">SUM(Q142:Q148)</f>
        <v>36</v>
      </c>
      <c r="R149" s="48">
        <f t="shared" si="85"/>
        <v>37</v>
      </c>
      <c r="S149" s="48">
        <f t="shared" si="85"/>
        <v>37</v>
      </c>
      <c r="T149" s="48">
        <f t="shared" si="85"/>
        <v>44</v>
      </c>
      <c r="U149" s="48">
        <f t="shared" si="85"/>
        <v>44</v>
      </c>
      <c r="V149" s="48">
        <f t="shared" si="85"/>
        <v>44</v>
      </c>
      <c r="W149" s="48">
        <f t="shared" si="85"/>
        <v>0</v>
      </c>
    </row>
    <row r="150" spans="1:23" ht="15" x14ac:dyDescent="0.25">
      <c r="B150" s="100" t="s">
        <v>189</v>
      </c>
      <c r="C150" s="262"/>
      <c r="D150" s="76"/>
      <c r="E150" s="69">
        <f t="shared" ref="E150:W150" si="86">+E25+E37+E48+E62+E73+E79+E90+E109+E122+E136+E141+E149</f>
        <v>518</v>
      </c>
      <c r="F150" s="69">
        <f t="shared" si="86"/>
        <v>546</v>
      </c>
      <c r="G150" s="69">
        <f t="shared" si="86"/>
        <v>659</v>
      </c>
      <c r="H150" s="69">
        <f t="shared" si="86"/>
        <v>546</v>
      </c>
      <c r="I150" s="69">
        <f t="shared" ref="I150:J150" si="87">+I25+I37+I48+I62+I73+I79+I90+I109+I122+I136+I141+I149</f>
        <v>543</v>
      </c>
      <c r="J150" s="69">
        <f t="shared" si="87"/>
        <v>577</v>
      </c>
      <c r="K150" s="69">
        <f t="shared" ref="K150:L150" si="88">+K25+K37+K48+K62+K73+K79+K90+K109+K122+K136+K141+K149</f>
        <v>571</v>
      </c>
      <c r="L150" s="69">
        <f t="shared" si="88"/>
        <v>581</v>
      </c>
      <c r="M150" s="69">
        <f t="shared" ref="M150:N150" si="89">+M25+M37+M48+M62+M73+M79+M90+M109+M122+M136+M141+M149</f>
        <v>585</v>
      </c>
      <c r="N150" s="69">
        <f t="shared" si="89"/>
        <v>714</v>
      </c>
      <c r="O150" s="69">
        <f t="shared" si="86"/>
        <v>0</v>
      </c>
      <c r="P150" s="69">
        <f t="shared" si="86"/>
        <v>0</v>
      </c>
      <c r="Q150" s="69">
        <f>+Q25+Q37+Q48+Q62+Q73+Q79+Q90+Q109+Q122+Q136+Q141+Q149</f>
        <v>5840</v>
      </c>
      <c r="R150" s="69">
        <f t="shared" si="86"/>
        <v>7111</v>
      </c>
      <c r="S150" s="69">
        <f>+S25+S37+S48+S62+S73+S79+S90+S109+S122+S136+S141+S149</f>
        <v>7111</v>
      </c>
      <c r="T150" s="69">
        <f>+T25+T37+T48+T62+T73+T79+T90+T109+T122+T136+T141+T149</f>
        <v>7089</v>
      </c>
      <c r="U150" s="71">
        <f t="shared" si="86"/>
        <v>7089</v>
      </c>
      <c r="V150" s="69">
        <f t="shared" si="86"/>
        <v>7089</v>
      </c>
      <c r="W150" s="69">
        <f t="shared" si="86"/>
        <v>0</v>
      </c>
    </row>
    <row r="151" spans="1:23" x14ac:dyDescent="0.2">
      <c r="C151" s="259"/>
      <c r="D151" s="79"/>
    </row>
  </sheetData>
  <mergeCells count="21">
    <mergeCell ref="A1:A10"/>
    <mergeCell ref="A136:B136"/>
    <mergeCell ref="A122:B122"/>
    <mergeCell ref="A141:B141"/>
    <mergeCell ref="A109:B109"/>
    <mergeCell ref="A90:B90"/>
    <mergeCell ref="A25:B25"/>
    <mergeCell ref="A37:B37"/>
    <mergeCell ref="A149:B149"/>
    <mergeCell ref="A48:B48"/>
    <mergeCell ref="A62:B62"/>
    <mergeCell ref="A73:B73"/>
    <mergeCell ref="A79:B79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3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4.28515625" style="87" bestFit="1" customWidth="1"/>
    <col min="2" max="2" width="36.7109375" style="87" bestFit="1" customWidth="1"/>
    <col min="3" max="3" width="14.42578125" style="58" customWidth="1"/>
    <col min="4" max="4" width="14.140625" style="55" customWidth="1"/>
    <col min="5" max="6" width="8.42578125" style="67" bestFit="1" customWidth="1"/>
    <col min="7" max="8" width="9.7109375" style="55" bestFit="1" customWidth="1"/>
    <col min="9" max="13" width="9.7109375" style="55" customWidth="1"/>
    <col min="14" max="16" width="9.7109375" style="55" bestFit="1" customWidth="1"/>
    <col min="17" max="17" width="11.7109375" style="55" bestFit="1" customWidth="1"/>
    <col min="18" max="16384" width="11.42578125" style="55"/>
  </cols>
  <sheetData>
    <row r="1" spans="1:19" s="123" customFormat="1" ht="73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350" t="s">
        <v>295</v>
      </c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2"/>
    </row>
    <row r="2" spans="1:19" s="123" customFormat="1" ht="15" customHeight="1" thickTop="1" x14ac:dyDescent="0.2">
      <c r="A2" s="336"/>
      <c r="B2" s="338"/>
      <c r="C2" s="305"/>
      <c r="D2" s="331"/>
      <c r="E2" s="373" t="s">
        <v>2</v>
      </c>
      <c r="F2" s="369"/>
      <c r="G2" s="369"/>
      <c r="H2" s="369"/>
      <c r="I2" s="369"/>
      <c r="J2" s="369"/>
      <c r="K2" s="369"/>
      <c r="L2" s="369"/>
      <c r="M2" s="369"/>
      <c r="N2" s="369"/>
      <c r="O2" s="369"/>
      <c r="P2" s="369"/>
      <c r="Q2" s="369"/>
      <c r="R2" s="353" t="s">
        <v>3</v>
      </c>
      <c r="S2" s="354"/>
    </row>
    <row r="3" spans="1:19" s="123" customFormat="1" ht="15" customHeight="1" x14ac:dyDescent="0.2">
      <c r="A3" s="336"/>
      <c r="B3" s="338"/>
      <c r="C3" s="305"/>
      <c r="D3" s="331"/>
      <c r="E3" s="373"/>
      <c r="F3" s="369"/>
      <c r="G3" s="369"/>
      <c r="H3" s="369"/>
      <c r="I3" s="369"/>
      <c r="J3" s="369"/>
      <c r="K3" s="369"/>
      <c r="L3" s="369"/>
      <c r="M3" s="369"/>
      <c r="N3" s="369"/>
      <c r="O3" s="369"/>
      <c r="P3" s="369"/>
      <c r="Q3" s="369"/>
      <c r="R3" s="353"/>
      <c r="S3" s="354"/>
    </row>
    <row r="4" spans="1:19" s="123" customFormat="1" ht="15" customHeight="1" x14ac:dyDescent="0.2">
      <c r="A4" s="336"/>
      <c r="B4" s="338"/>
      <c r="C4" s="305"/>
      <c r="D4" s="331"/>
      <c r="E4" s="373"/>
      <c r="F4" s="369"/>
      <c r="G4" s="369"/>
      <c r="H4" s="369"/>
      <c r="I4" s="369"/>
      <c r="J4" s="369"/>
      <c r="K4" s="369"/>
      <c r="L4" s="369"/>
      <c r="M4" s="369"/>
      <c r="N4" s="369"/>
      <c r="O4" s="369"/>
      <c r="P4" s="369"/>
      <c r="Q4" s="369"/>
      <c r="R4" s="353"/>
      <c r="S4" s="354"/>
    </row>
    <row r="5" spans="1:19" s="123" customFormat="1" ht="15" customHeight="1" x14ac:dyDescent="0.2">
      <c r="A5" s="336"/>
      <c r="B5" s="338"/>
      <c r="C5" s="305"/>
      <c r="D5" s="331"/>
      <c r="E5" s="373"/>
      <c r="F5" s="369"/>
      <c r="G5" s="369"/>
      <c r="H5" s="369"/>
      <c r="I5" s="369"/>
      <c r="J5" s="369"/>
      <c r="K5" s="369"/>
      <c r="L5" s="369"/>
      <c r="M5" s="369"/>
      <c r="N5" s="369"/>
      <c r="O5" s="369"/>
      <c r="P5" s="369"/>
      <c r="Q5" s="369"/>
      <c r="R5" s="353"/>
      <c r="S5" s="354"/>
    </row>
    <row r="6" spans="1:19" s="123" customFormat="1" ht="15" customHeight="1" x14ac:dyDescent="0.2">
      <c r="A6" s="336"/>
      <c r="B6" s="338"/>
      <c r="C6" s="305"/>
      <c r="D6" s="331"/>
      <c r="E6" s="373"/>
      <c r="F6" s="369"/>
      <c r="G6" s="369"/>
      <c r="H6" s="369"/>
      <c r="I6" s="369"/>
      <c r="J6" s="369"/>
      <c r="K6" s="369"/>
      <c r="L6" s="369"/>
      <c r="M6" s="369"/>
      <c r="N6" s="369"/>
      <c r="O6" s="369"/>
      <c r="P6" s="369"/>
      <c r="Q6" s="369"/>
      <c r="R6" s="353"/>
      <c r="S6" s="354"/>
    </row>
    <row r="7" spans="1:19" s="123" customFormat="1" ht="15" customHeight="1" x14ac:dyDescent="0.2">
      <c r="A7" s="336"/>
      <c r="B7" s="338"/>
      <c r="C7" s="305"/>
      <c r="D7" s="331"/>
      <c r="E7" s="373"/>
      <c r="F7" s="369"/>
      <c r="G7" s="369"/>
      <c r="H7" s="369"/>
      <c r="I7" s="369"/>
      <c r="J7" s="369"/>
      <c r="K7" s="369"/>
      <c r="L7" s="369"/>
      <c r="M7" s="369"/>
      <c r="N7" s="369"/>
      <c r="O7" s="369"/>
      <c r="P7" s="369"/>
      <c r="Q7" s="369"/>
      <c r="R7" s="353"/>
      <c r="S7" s="354"/>
    </row>
    <row r="8" spans="1:19" s="123" customFormat="1" ht="15" customHeight="1" x14ac:dyDescent="0.2">
      <c r="A8" s="336"/>
      <c r="B8" s="338"/>
      <c r="C8" s="305"/>
      <c r="D8" s="331"/>
      <c r="E8" s="373"/>
      <c r="F8" s="369"/>
      <c r="G8" s="369"/>
      <c r="H8" s="369"/>
      <c r="I8" s="369"/>
      <c r="J8" s="369"/>
      <c r="K8" s="369"/>
      <c r="L8" s="369"/>
      <c r="M8" s="369"/>
      <c r="N8" s="369"/>
      <c r="O8" s="369"/>
      <c r="P8" s="369"/>
      <c r="Q8" s="369"/>
      <c r="R8" s="353"/>
      <c r="S8" s="354"/>
    </row>
    <row r="9" spans="1:19" s="123" customFormat="1" ht="15.75" customHeight="1" thickBot="1" x14ac:dyDescent="0.25">
      <c r="A9" s="336"/>
      <c r="B9" s="338"/>
      <c r="C9" s="305"/>
      <c r="D9" s="331"/>
      <c r="E9" s="375"/>
      <c r="F9" s="370"/>
      <c r="G9" s="370"/>
      <c r="H9" s="370"/>
      <c r="I9" s="370"/>
      <c r="J9" s="370"/>
      <c r="K9" s="370"/>
      <c r="L9" s="370"/>
      <c r="M9" s="370"/>
      <c r="N9" s="370"/>
      <c r="O9" s="370"/>
      <c r="P9" s="370"/>
      <c r="Q9" s="370"/>
      <c r="R9" s="355"/>
      <c r="S9" s="356"/>
    </row>
    <row r="10" spans="1:19" s="123" customFormat="1" ht="57.75" customHeight="1" thickTop="1" thickBot="1" x14ac:dyDescent="0.25">
      <c r="A10" s="337"/>
      <c r="B10" s="306"/>
      <c r="C10" s="305"/>
      <c r="D10" s="332"/>
      <c r="E10" s="365" t="s">
        <v>258</v>
      </c>
      <c r="F10" s="365"/>
      <c r="G10" s="365"/>
      <c r="H10" s="365"/>
      <c r="I10" s="365"/>
      <c r="J10" s="365"/>
      <c r="K10" s="365"/>
      <c r="L10" s="365"/>
      <c r="M10" s="365"/>
      <c r="N10" s="365"/>
      <c r="O10" s="365"/>
      <c r="P10" s="365"/>
      <c r="Q10" s="365"/>
      <c r="R10" s="357" t="s">
        <v>259</v>
      </c>
      <c r="S10" s="358"/>
    </row>
    <row r="11" spans="1:19" s="123" customFormat="1" ht="33" thickBot="1" x14ac:dyDescent="0.25">
      <c r="A11" s="132"/>
      <c r="B11" s="132"/>
      <c r="C11" s="306"/>
      <c r="D11" s="126" t="s">
        <v>188</v>
      </c>
      <c r="E11" s="133" t="s">
        <v>4</v>
      </c>
      <c r="F11" s="133" t="s">
        <v>5</v>
      </c>
      <c r="G11" s="126" t="s">
        <v>6</v>
      </c>
      <c r="H11" s="126" t="s">
        <v>7</v>
      </c>
      <c r="I11" s="126" t="s">
        <v>8</v>
      </c>
      <c r="J11" s="126" t="s">
        <v>9</v>
      </c>
      <c r="K11" s="126" t="s">
        <v>10</v>
      </c>
      <c r="L11" s="126" t="s">
        <v>11</v>
      </c>
      <c r="M11" s="126" t="s">
        <v>12</v>
      </c>
      <c r="N11" s="126" t="s">
        <v>13</v>
      </c>
      <c r="O11" s="126" t="s">
        <v>14</v>
      </c>
      <c r="P11" s="126" t="s">
        <v>15</v>
      </c>
      <c r="Q11" s="131" t="s">
        <v>16</v>
      </c>
      <c r="R11" s="359"/>
      <c r="S11" s="360"/>
    </row>
    <row r="12" spans="1:19" ht="15" thickBot="1" x14ac:dyDescent="0.25">
      <c r="A12" s="87" t="s">
        <v>52</v>
      </c>
      <c r="B12" s="165" t="s">
        <v>39</v>
      </c>
      <c r="C12" s="56"/>
      <c r="D12" s="56"/>
      <c r="E12" s="96">
        <f>IFERROR(VLOOKUP($B12,[1]NUM10!$H$3:$S$111,2,FALSE),0)</f>
        <v>0</v>
      </c>
      <c r="F12" s="96">
        <f>IFERROR(VLOOKUP($B12,[1]NUM10!$H$3:$S$111,3,FALSE),0)</f>
        <v>2</v>
      </c>
      <c r="G12" s="96">
        <f>IFERROR(VLOOKUP($B12,[1]NUM10!$H$3:$S$111,4,FALSE),0)</f>
        <v>5</v>
      </c>
      <c r="H12" s="96">
        <f>IFERROR(VLOOKUP($B12,[1]NUM10!$H$3:$S$111,5,FALSE),0)</f>
        <v>10</v>
      </c>
      <c r="I12" s="96">
        <f>IFERROR(VLOOKUP($B12,[1]NUM10!$H$3:$S$111,6,FALSE),0)</f>
        <v>1</v>
      </c>
      <c r="J12" s="96">
        <f>IFERROR(VLOOKUP($B12,[1]NUM10!$H$3:$S$111,7,FALSE),0)</f>
        <v>46</v>
      </c>
      <c r="K12" s="96">
        <f>IFERROR(VLOOKUP($B12,[1]NUM10!$H$3:$S$111,8,FALSE),0)</f>
        <v>6</v>
      </c>
      <c r="L12" s="96">
        <f>IFERROR(VLOOKUP($B12,[1]NUM10!$H$3:$S$111,9,FALSE),0)</f>
        <v>0</v>
      </c>
      <c r="M12" s="96">
        <f>IFERROR(VLOOKUP($B12,[1]NUM10!$H$3:$S$111,10,FALSE),0)</f>
        <v>0</v>
      </c>
      <c r="N12" s="96">
        <f>IFERROR(VLOOKUP($B12,[1]NUM10!$H$3:$S$111,11,FALSE),0)</f>
        <v>0</v>
      </c>
      <c r="O12" s="82"/>
      <c r="P12" s="82"/>
      <c r="Q12" s="13">
        <f>SUM(E12:P12)</f>
        <v>70</v>
      </c>
    </row>
    <row r="13" spans="1:19" ht="15" thickBot="1" x14ac:dyDescent="0.25">
      <c r="A13" s="87" t="s">
        <v>52</v>
      </c>
      <c r="B13" s="165" t="s">
        <v>40</v>
      </c>
      <c r="C13" s="56"/>
      <c r="D13" s="56"/>
      <c r="E13" s="96">
        <f>IFERROR(VLOOKUP($B13,[1]NUM10!$H$3:$S$111,2,FALSE),0)</f>
        <v>2</v>
      </c>
      <c r="F13" s="96">
        <f>IFERROR(VLOOKUP($B13,[1]NUM10!$H$3:$S$111,3,FALSE),0)</f>
        <v>4</v>
      </c>
      <c r="G13" s="96">
        <f>IFERROR(VLOOKUP($B13,[1]NUM10!$H$3:$S$111,4,FALSE),0)</f>
        <v>3</v>
      </c>
      <c r="H13" s="96">
        <f>IFERROR(VLOOKUP($B13,[1]NUM10!$H$3:$S$111,5,FALSE),0)</f>
        <v>2</v>
      </c>
      <c r="I13" s="96">
        <f>IFERROR(VLOOKUP($B13,[1]NUM10!$H$3:$S$111,6,FALSE),0)</f>
        <v>0</v>
      </c>
      <c r="J13" s="96">
        <f>IFERROR(VLOOKUP($B13,[1]NUM10!$H$3:$S$111,7,FALSE),0)</f>
        <v>13</v>
      </c>
      <c r="K13" s="96">
        <f>IFERROR(VLOOKUP($B13,[1]NUM10!$H$3:$S$111,8,FALSE),0)</f>
        <v>3</v>
      </c>
      <c r="L13" s="96">
        <f>IFERROR(VLOOKUP($B13,[1]NUM10!$H$3:$S$111,9,FALSE),0)</f>
        <v>0</v>
      </c>
      <c r="M13" s="96">
        <f>IFERROR(VLOOKUP($B13,[1]NUM10!$H$3:$S$111,10,FALSE),0)</f>
        <v>12</v>
      </c>
      <c r="N13" s="96">
        <f>IFERROR(VLOOKUP($B13,[1]NUM10!$H$3:$S$111,11,FALSE),0)</f>
        <v>21</v>
      </c>
      <c r="O13" s="86"/>
      <c r="Q13" s="13">
        <f t="shared" ref="Q13:Q24" si="0">SUM(E13:P13)</f>
        <v>60</v>
      </c>
    </row>
    <row r="14" spans="1:19" ht="15" thickBot="1" x14ac:dyDescent="0.25">
      <c r="A14" s="87" t="s">
        <v>52</v>
      </c>
      <c r="B14" s="165" t="s">
        <v>41</v>
      </c>
      <c r="C14" s="56"/>
      <c r="D14" s="56"/>
      <c r="E14" s="96">
        <f>IFERROR(VLOOKUP($B14,[1]NUM10!$H$3:$S$111,2,FALSE),0)</f>
        <v>0</v>
      </c>
      <c r="F14" s="96">
        <f>IFERROR(VLOOKUP($B14,[1]NUM10!$H$3:$S$111,3,FALSE),0)</f>
        <v>0</v>
      </c>
      <c r="G14" s="96">
        <f>IFERROR(VLOOKUP($B14,[1]NUM10!$H$3:$S$111,4,FALSE),0)</f>
        <v>0</v>
      </c>
      <c r="H14" s="96">
        <f>IFERROR(VLOOKUP($B14,[1]NUM10!$H$3:$S$111,5,FALSE),0)</f>
        <v>16</v>
      </c>
      <c r="I14" s="96">
        <f>IFERROR(VLOOKUP($B14,[1]NUM10!$H$3:$S$111,6,FALSE),0)</f>
        <v>32</v>
      </c>
      <c r="J14" s="96">
        <f>IFERROR(VLOOKUP($B14,[1]NUM10!$H$3:$S$111,7,FALSE),0)</f>
        <v>4</v>
      </c>
      <c r="K14" s="96">
        <f>IFERROR(VLOOKUP($B14,[1]NUM10!$H$3:$S$111,8,FALSE),0)</f>
        <v>7</v>
      </c>
      <c r="L14" s="96">
        <f>IFERROR(VLOOKUP($B14,[1]NUM10!$H$3:$S$111,9,FALSE),0)</f>
        <v>3</v>
      </c>
      <c r="M14" s="96">
        <f>IFERROR(VLOOKUP($B14,[1]NUM10!$H$3:$S$111,10,FALSE),0)</f>
        <v>1</v>
      </c>
      <c r="N14" s="96">
        <f>IFERROR(VLOOKUP($B14,[1]NUM10!$H$3:$S$111,11,FALSE),0)</f>
        <v>3</v>
      </c>
      <c r="O14" s="86"/>
      <c r="Q14" s="13">
        <f t="shared" si="0"/>
        <v>66</v>
      </c>
    </row>
    <row r="15" spans="1:19" ht="15" thickBot="1" x14ac:dyDescent="0.25">
      <c r="A15" s="87" t="s">
        <v>52</v>
      </c>
      <c r="B15" s="165" t="s">
        <v>42</v>
      </c>
      <c r="C15" s="56"/>
      <c r="D15" s="56"/>
      <c r="E15" s="96">
        <f>IFERROR(VLOOKUP($B15,[1]NUM10!$H$3:$S$111,2,FALSE),0)</f>
        <v>0</v>
      </c>
      <c r="F15" s="96">
        <f>IFERROR(VLOOKUP($B15,[1]NUM10!$H$3:$S$111,3,FALSE),0)</f>
        <v>0</v>
      </c>
      <c r="G15" s="96">
        <f>IFERROR(VLOOKUP($B15,[1]NUM10!$H$3:$S$111,4,FALSE),0)</f>
        <v>145</v>
      </c>
      <c r="H15" s="96">
        <f>IFERROR(VLOOKUP($B15,[1]NUM10!$H$3:$S$111,5,FALSE),0)</f>
        <v>4</v>
      </c>
      <c r="I15" s="96">
        <f>IFERROR(VLOOKUP($B15,[1]NUM10!$H$3:$S$111,6,FALSE),0)</f>
        <v>215</v>
      </c>
      <c r="J15" s="96">
        <f>IFERROR(VLOOKUP($B15,[1]NUM10!$H$3:$S$111,7,FALSE),0)</f>
        <v>0</v>
      </c>
      <c r="K15" s="96">
        <f>IFERROR(VLOOKUP($B15,[1]NUM10!$H$3:$S$111,8,FALSE),0)</f>
        <v>362</v>
      </c>
      <c r="L15" s="96">
        <f>IFERROR(VLOOKUP($B15,[1]NUM10!$H$3:$S$111,9,FALSE),0)</f>
        <v>209</v>
      </c>
      <c r="M15" s="96">
        <f>IFERROR(VLOOKUP($B15,[1]NUM10!$H$3:$S$111,10,FALSE),0)</f>
        <v>158</v>
      </c>
      <c r="N15" s="96">
        <f>IFERROR(VLOOKUP($B15,[1]NUM10!$H$3:$S$111,11,FALSE),0)</f>
        <v>180</v>
      </c>
      <c r="O15" s="86"/>
      <c r="Q15" s="13">
        <f t="shared" si="0"/>
        <v>1273</v>
      </c>
    </row>
    <row r="16" spans="1:19" ht="15" thickBot="1" x14ac:dyDescent="0.25">
      <c r="A16" s="87" t="s">
        <v>52</v>
      </c>
      <c r="B16" s="165" t="s">
        <v>43</v>
      </c>
      <c r="C16" s="59"/>
      <c r="D16" s="56"/>
      <c r="E16" s="96">
        <f>IFERROR(VLOOKUP($B16,[1]NUM10!$H$3:$S$111,2,FALSE),0)</f>
        <v>0</v>
      </c>
      <c r="F16" s="96">
        <f>IFERROR(VLOOKUP($B16,[1]NUM10!$H$3:$S$111,3,FALSE),0)</f>
        <v>0</v>
      </c>
      <c r="G16" s="96">
        <f>IFERROR(VLOOKUP($B16,[1]NUM10!$H$3:$S$111,4,FALSE),0)</f>
        <v>19</v>
      </c>
      <c r="H16" s="96">
        <f>IFERROR(VLOOKUP($B16,[1]NUM10!$H$3:$S$111,5,FALSE),0)</f>
        <v>59</v>
      </c>
      <c r="I16" s="96">
        <f>IFERROR(VLOOKUP($B16,[1]NUM10!$H$3:$S$111,6,FALSE),0)</f>
        <v>3</v>
      </c>
      <c r="J16" s="96">
        <f>IFERROR(VLOOKUP($B16,[1]NUM10!$H$3:$S$111,7,FALSE),0)</f>
        <v>24</v>
      </c>
      <c r="K16" s="96">
        <f>IFERROR(VLOOKUP($B16,[1]NUM10!$H$3:$S$111,8,FALSE),0)</f>
        <v>4</v>
      </c>
      <c r="L16" s="96">
        <f>IFERROR(VLOOKUP($B16,[1]NUM10!$H$3:$S$111,9,FALSE),0)</f>
        <v>8</v>
      </c>
      <c r="M16" s="96">
        <f>IFERROR(VLOOKUP($B16,[1]NUM10!$H$3:$S$111,10,FALSE),0)</f>
        <v>12</v>
      </c>
      <c r="N16" s="96">
        <f>IFERROR(VLOOKUP($B16,[1]NUM10!$H$3:$S$111,11,FALSE),0)</f>
        <v>12</v>
      </c>
      <c r="O16" s="86"/>
      <c r="Q16" s="13">
        <f t="shared" si="0"/>
        <v>141</v>
      </c>
    </row>
    <row r="17" spans="1:19" ht="15" thickBot="1" x14ac:dyDescent="0.25">
      <c r="A17" s="87" t="s">
        <v>52</v>
      </c>
      <c r="B17" s="165" t="s">
        <v>44</v>
      </c>
      <c r="C17" s="56"/>
      <c r="D17" s="56"/>
      <c r="E17" s="96">
        <f>IFERROR(VLOOKUP($B17,[1]NUM10!$H$3:$S$111,2,FALSE),0)</f>
        <v>3</v>
      </c>
      <c r="F17" s="96">
        <f>IFERROR(VLOOKUP($B17,[1]NUM10!$H$3:$S$111,3,FALSE),0)</f>
        <v>3</v>
      </c>
      <c r="G17" s="96">
        <f>IFERROR(VLOOKUP($B17,[1]NUM10!$H$3:$S$111,4,FALSE),0)</f>
        <v>10</v>
      </c>
      <c r="H17" s="96">
        <f>IFERROR(VLOOKUP($B17,[1]NUM10!$H$3:$S$111,5,FALSE),0)</f>
        <v>17</v>
      </c>
      <c r="I17" s="96">
        <f>IFERROR(VLOOKUP($B17,[1]NUM10!$H$3:$S$111,6,FALSE),0)</f>
        <v>18</v>
      </c>
      <c r="J17" s="96">
        <f>IFERROR(VLOOKUP($B17,[1]NUM10!$H$3:$S$111,7,FALSE),0)</f>
        <v>7</v>
      </c>
      <c r="K17" s="96">
        <f>IFERROR(VLOOKUP($B17,[1]NUM10!$H$3:$S$111,8,FALSE),0)</f>
        <v>16</v>
      </c>
      <c r="L17" s="96">
        <f>IFERROR(VLOOKUP($B17,[1]NUM10!$H$3:$S$111,9,FALSE),0)</f>
        <v>11</v>
      </c>
      <c r="M17" s="96">
        <f>IFERROR(VLOOKUP($B17,[1]NUM10!$H$3:$S$111,10,FALSE),0)</f>
        <v>11</v>
      </c>
      <c r="N17" s="96">
        <f>IFERROR(VLOOKUP($B17,[1]NUM10!$H$3:$S$111,11,FALSE),0)</f>
        <v>8</v>
      </c>
      <c r="O17" s="86"/>
      <c r="Q17" s="13">
        <f t="shared" si="0"/>
        <v>104</v>
      </c>
    </row>
    <row r="18" spans="1:19" ht="15" thickBot="1" x14ac:dyDescent="0.25">
      <c r="A18" s="87" t="s">
        <v>52</v>
      </c>
      <c r="B18" s="165" t="s">
        <v>45</v>
      </c>
      <c r="C18" s="56"/>
      <c r="D18" s="56"/>
      <c r="E18" s="96">
        <f>IFERROR(VLOOKUP($B18,[1]NUM10!$H$3:$S$111,2,FALSE),0)</f>
        <v>0</v>
      </c>
      <c r="F18" s="96">
        <f>IFERROR(VLOOKUP($B18,[1]NUM10!$H$3:$S$111,3,FALSE),0)</f>
        <v>0</v>
      </c>
      <c r="G18" s="96">
        <f>IFERROR(VLOOKUP($B18,[1]NUM10!$H$3:$S$111,4,FALSE),0)</f>
        <v>0</v>
      </c>
      <c r="H18" s="96">
        <f>IFERROR(VLOOKUP($B18,[1]NUM10!$H$3:$S$111,5,FALSE),0)</f>
        <v>0</v>
      </c>
      <c r="I18" s="96">
        <f>IFERROR(VLOOKUP($B18,[1]NUM10!$H$3:$S$111,6,FALSE),0)</f>
        <v>2</v>
      </c>
      <c r="J18" s="96">
        <f>IFERROR(VLOOKUP($B18,[1]NUM10!$H$3:$S$111,7,FALSE),0)</f>
        <v>16</v>
      </c>
      <c r="K18" s="96">
        <f>IFERROR(VLOOKUP($B18,[1]NUM10!$H$3:$S$111,8,FALSE),0)</f>
        <v>1</v>
      </c>
      <c r="L18" s="96">
        <f>IFERROR(VLOOKUP($B18,[1]NUM10!$H$3:$S$111,9,FALSE),0)</f>
        <v>0</v>
      </c>
      <c r="M18" s="96">
        <f>IFERROR(VLOOKUP($B18,[1]NUM10!$H$3:$S$111,10,FALSE),0)</f>
        <v>1</v>
      </c>
      <c r="N18" s="96">
        <f>IFERROR(VLOOKUP($B18,[1]NUM10!$H$3:$S$111,11,FALSE),0)</f>
        <v>0</v>
      </c>
      <c r="O18" s="86"/>
      <c r="Q18" s="13">
        <f t="shared" si="0"/>
        <v>20</v>
      </c>
    </row>
    <row r="19" spans="1:19" ht="15" thickBot="1" x14ac:dyDescent="0.25">
      <c r="A19" s="87" t="s">
        <v>52</v>
      </c>
      <c r="B19" s="165" t="s">
        <v>46</v>
      </c>
      <c r="C19" s="56"/>
      <c r="D19" s="56"/>
      <c r="E19" s="96">
        <f>IFERROR(VLOOKUP($B19,[1]NUM10!$H$3:$S$111,2,FALSE),0)</f>
        <v>0</v>
      </c>
      <c r="F19" s="96">
        <f>IFERROR(VLOOKUP($B19,[1]NUM10!$H$3:$S$111,3,FALSE),0)</f>
        <v>0</v>
      </c>
      <c r="G19" s="96">
        <f>IFERROR(VLOOKUP($B19,[1]NUM10!$H$3:$S$111,4,FALSE),0)</f>
        <v>0</v>
      </c>
      <c r="H19" s="96">
        <f>IFERROR(VLOOKUP($B19,[1]NUM10!$H$3:$S$111,5,FALSE),0)</f>
        <v>14</v>
      </c>
      <c r="I19" s="96">
        <f>IFERROR(VLOOKUP($B19,[1]NUM10!$H$3:$S$111,6,FALSE),0)</f>
        <v>0</v>
      </c>
      <c r="J19" s="96">
        <f>IFERROR(VLOOKUP($B19,[1]NUM10!$H$3:$S$111,7,FALSE),0)</f>
        <v>14</v>
      </c>
      <c r="K19" s="96">
        <f>IFERROR(VLOOKUP($B19,[1]NUM10!$H$3:$S$111,8,FALSE),0)</f>
        <v>0</v>
      </c>
      <c r="L19" s="96">
        <f>IFERROR(VLOOKUP($B19,[1]NUM10!$H$3:$S$111,9,FALSE),0)</f>
        <v>0</v>
      </c>
      <c r="M19" s="96">
        <f>IFERROR(VLOOKUP($B19,[1]NUM10!$H$3:$S$111,10,FALSE),0)</f>
        <v>0</v>
      </c>
      <c r="N19" s="96">
        <f>IFERROR(VLOOKUP($B19,[1]NUM10!$H$3:$S$111,11,FALSE),0)</f>
        <v>2</v>
      </c>
      <c r="O19" s="86"/>
      <c r="Q19" s="13">
        <f t="shared" si="0"/>
        <v>30</v>
      </c>
    </row>
    <row r="20" spans="1:19" ht="15" thickBot="1" x14ac:dyDescent="0.25">
      <c r="A20" s="87" t="s">
        <v>52</v>
      </c>
      <c r="B20" s="165" t="s">
        <v>47</v>
      </c>
      <c r="C20" s="56"/>
      <c r="D20" s="56"/>
      <c r="E20" s="96">
        <f>IFERROR(VLOOKUP($B20,[1]NUM10!$H$3:$S$111,2,FALSE),0)</f>
        <v>0</v>
      </c>
      <c r="F20" s="96">
        <f>IFERROR(VLOOKUP($B20,[1]NUM10!$H$3:$S$111,3,FALSE),0)</f>
        <v>0</v>
      </c>
      <c r="G20" s="96">
        <f>IFERROR(VLOOKUP($B20,[1]NUM10!$H$3:$S$111,4,FALSE),0)</f>
        <v>0</v>
      </c>
      <c r="H20" s="96">
        <f>IFERROR(VLOOKUP($B20,[1]NUM10!$H$3:$S$111,5,FALSE),0)</f>
        <v>11</v>
      </c>
      <c r="I20" s="96">
        <f>IFERROR(VLOOKUP($B20,[1]NUM10!$H$3:$S$111,6,FALSE),0)</f>
        <v>0</v>
      </c>
      <c r="J20" s="96">
        <f>IFERROR(VLOOKUP($B20,[1]NUM10!$H$3:$S$111,7,FALSE),0)</f>
        <v>0</v>
      </c>
      <c r="K20" s="96">
        <f>IFERROR(VLOOKUP($B20,[1]NUM10!$H$3:$S$111,8,FALSE),0)</f>
        <v>0</v>
      </c>
      <c r="L20" s="96">
        <f>IFERROR(VLOOKUP($B20,[1]NUM10!$H$3:$S$111,9,FALSE),0)</f>
        <v>0</v>
      </c>
      <c r="M20" s="96">
        <f>IFERROR(VLOOKUP($B20,[1]NUM10!$H$3:$S$111,10,FALSE),0)</f>
        <v>0</v>
      </c>
      <c r="N20" s="96">
        <f>IFERROR(VLOOKUP($B20,[1]NUM10!$H$3:$S$111,11,FALSE),0)</f>
        <v>0</v>
      </c>
      <c r="O20" s="86"/>
      <c r="Q20" s="13">
        <f t="shared" si="0"/>
        <v>11</v>
      </c>
    </row>
    <row r="21" spans="1:19" ht="15" thickBot="1" x14ac:dyDescent="0.25">
      <c r="A21" s="87" t="s">
        <v>52</v>
      </c>
      <c r="B21" s="165" t="s">
        <v>48</v>
      </c>
      <c r="C21" s="60"/>
      <c r="D21" s="56"/>
      <c r="E21" s="96">
        <f>IFERROR(VLOOKUP($B21,[1]NUM10!$H$3:$S$111,2,FALSE),0)</f>
        <v>0</v>
      </c>
      <c r="F21" s="96">
        <f>IFERROR(VLOOKUP($B21,[1]NUM10!$H$3:$S$111,3,FALSE),0)</f>
        <v>0</v>
      </c>
      <c r="G21" s="96">
        <f>IFERROR(VLOOKUP($B21,[1]NUM10!$H$3:$S$111,4,FALSE),0)</f>
        <v>0</v>
      </c>
      <c r="H21" s="96">
        <f>IFERROR(VLOOKUP($B21,[1]NUM10!$H$3:$S$111,5,FALSE),0)</f>
        <v>31</v>
      </c>
      <c r="I21" s="96">
        <f>IFERROR(VLOOKUP($B21,[1]NUM10!$H$3:$S$111,6,FALSE),0)</f>
        <v>0</v>
      </c>
      <c r="J21" s="96">
        <f>IFERROR(VLOOKUP($B21,[1]NUM10!$H$3:$S$111,7,FALSE),0)</f>
        <v>1</v>
      </c>
      <c r="K21" s="96">
        <f>IFERROR(VLOOKUP($B21,[1]NUM10!$H$3:$S$111,8,FALSE),0)</f>
        <v>0</v>
      </c>
      <c r="L21" s="96">
        <f>IFERROR(VLOOKUP($B21,[1]NUM10!$H$3:$S$111,9,FALSE),0)</f>
        <v>0</v>
      </c>
      <c r="M21" s="96">
        <f>IFERROR(VLOOKUP($B21,[1]NUM10!$H$3:$S$111,10,FALSE),0)</f>
        <v>0</v>
      </c>
      <c r="N21" s="96">
        <f>IFERROR(VLOOKUP($B21,[1]NUM10!$H$3:$S$111,11,FALSE),0)</f>
        <v>0</v>
      </c>
      <c r="O21" s="86"/>
      <c r="Q21" s="13">
        <f t="shared" si="0"/>
        <v>32</v>
      </c>
    </row>
    <row r="22" spans="1:19" ht="15" thickBot="1" x14ac:dyDescent="0.25">
      <c r="A22" s="87" t="s">
        <v>52</v>
      </c>
      <c r="B22" s="165" t="s">
        <v>49</v>
      </c>
      <c r="C22" s="56"/>
      <c r="D22" s="56"/>
      <c r="E22" s="96">
        <f>IFERROR(VLOOKUP($B22,[1]NUM10!$H$3:$S$111,2,FALSE),0)</f>
        <v>0</v>
      </c>
      <c r="F22" s="96">
        <f>IFERROR(VLOOKUP($B22,[1]NUM10!$H$3:$S$111,3,FALSE),0)</f>
        <v>1</v>
      </c>
      <c r="G22" s="96">
        <f>IFERROR(VLOOKUP($B22,[1]NUM10!$H$3:$S$111,4,FALSE),0)</f>
        <v>0</v>
      </c>
      <c r="H22" s="96">
        <f>IFERROR(VLOOKUP($B22,[1]NUM10!$H$3:$S$111,5,FALSE),0)</f>
        <v>0</v>
      </c>
      <c r="I22" s="96">
        <f>IFERROR(VLOOKUP($B22,[1]NUM10!$H$3:$S$111,6,FALSE),0)</f>
        <v>0</v>
      </c>
      <c r="J22" s="96">
        <f>IFERROR(VLOOKUP($B22,[1]NUM10!$H$3:$S$111,7,FALSE),0)</f>
        <v>0</v>
      </c>
      <c r="K22" s="96">
        <f>IFERROR(VLOOKUP($B22,[1]NUM10!$H$3:$S$111,8,FALSE),0)</f>
        <v>9</v>
      </c>
      <c r="L22" s="96">
        <f>IFERROR(VLOOKUP($B22,[1]NUM10!$H$3:$S$111,9,FALSE),0)</f>
        <v>0</v>
      </c>
      <c r="M22" s="96">
        <f>IFERROR(VLOOKUP($B22,[1]NUM10!$H$3:$S$111,10,FALSE),0)</f>
        <v>0</v>
      </c>
      <c r="N22" s="96">
        <f>IFERROR(VLOOKUP($B22,[1]NUM10!$H$3:$S$111,11,FALSE),0)</f>
        <v>0</v>
      </c>
      <c r="O22" s="86"/>
      <c r="Q22" s="13">
        <f t="shared" si="0"/>
        <v>10</v>
      </c>
    </row>
    <row r="23" spans="1:19" ht="15" thickBot="1" x14ac:dyDescent="0.25">
      <c r="A23" s="87" t="s">
        <v>52</v>
      </c>
      <c r="B23" s="165" t="s">
        <v>50</v>
      </c>
      <c r="C23" s="56"/>
      <c r="D23" s="56"/>
      <c r="E23" s="96">
        <f>IFERROR(VLOOKUP($B23,[1]NUM10!$H$3:$S$111,2,FALSE),0)</f>
        <v>0</v>
      </c>
      <c r="F23" s="96">
        <f>IFERROR(VLOOKUP($B23,[1]NUM10!$H$3:$S$111,3,FALSE),0)</f>
        <v>5</v>
      </c>
      <c r="G23" s="96">
        <f>IFERROR(VLOOKUP($B23,[1]NUM10!$H$3:$S$111,4,FALSE),0)</f>
        <v>5</v>
      </c>
      <c r="H23" s="96">
        <f>IFERROR(VLOOKUP($B23,[1]NUM10!$H$3:$S$111,5,FALSE),0)</f>
        <v>0</v>
      </c>
      <c r="I23" s="96">
        <f>IFERROR(VLOOKUP($B23,[1]NUM10!$H$3:$S$111,6,FALSE),0)</f>
        <v>0</v>
      </c>
      <c r="J23" s="96">
        <f>IFERROR(VLOOKUP($B23,[1]NUM10!$H$3:$S$111,7,FALSE),0)</f>
        <v>0</v>
      </c>
      <c r="K23" s="96">
        <f>IFERROR(VLOOKUP($B23,[1]NUM10!$H$3:$S$111,8,FALSE),0)</f>
        <v>0</v>
      </c>
      <c r="L23" s="96">
        <f>IFERROR(VLOOKUP($B23,[1]NUM10!$H$3:$S$111,9,FALSE),0)</f>
        <v>0</v>
      </c>
      <c r="M23" s="96">
        <f>IFERROR(VLOOKUP($B23,[1]NUM10!$H$3:$S$111,10,FALSE),0)</f>
        <v>0</v>
      </c>
      <c r="N23" s="96">
        <f>IFERROR(VLOOKUP($B23,[1]NUM10!$H$3:$S$111,11,FALSE),0)</f>
        <v>1</v>
      </c>
      <c r="Q23" s="13">
        <f>SUM(E23:P23)</f>
        <v>11</v>
      </c>
    </row>
    <row r="24" spans="1:19" ht="15" thickBot="1" x14ac:dyDescent="0.25">
      <c r="A24" s="87" t="s">
        <v>52</v>
      </c>
      <c r="B24" s="165" t="s">
        <v>51</v>
      </c>
      <c r="C24" s="56"/>
      <c r="D24" s="56"/>
      <c r="E24" s="96">
        <f>IFERROR(VLOOKUP($B24,[1]NUM10!$H$3:$S$111,2,FALSE),0)</f>
        <v>0</v>
      </c>
      <c r="F24" s="96">
        <f>IFERROR(VLOOKUP($B24,[1]NUM10!$H$3:$S$111,3,FALSE),0)</f>
        <v>1</v>
      </c>
      <c r="G24" s="96">
        <f>IFERROR(VLOOKUP($B24,[1]NUM10!$H$3:$S$111,4,FALSE),0)</f>
        <v>1</v>
      </c>
      <c r="H24" s="96">
        <f>IFERROR(VLOOKUP($B24,[1]NUM10!$H$3:$S$111,5,FALSE),0)</f>
        <v>1</v>
      </c>
      <c r="I24" s="96">
        <f>IFERROR(VLOOKUP($B24,[1]NUM10!$H$3:$S$111,6,FALSE),0)</f>
        <v>1</v>
      </c>
      <c r="J24" s="96">
        <f>IFERROR(VLOOKUP($B24,[1]NUM10!$H$3:$S$111,7,FALSE),0)</f>
        <v>2</v>
      </c>
      <c r="K24" s="96">
        <f>IFERROR(VLOOKUP($B24,[1]NUM10!$H$3:$S$111,8,FALSE),0)</f>
        <v>1</v>
      </c>
      <c r="L24" s="96">
        <f>IFERROR(VLOOKUP($B24,[1]NUM10!$H$3:$S$111,9,FALSE),0)</f>
        <v>1</v>
      </c>
      <c r="M24" s="96">
        <f>IFERROR(VLOOKUP($B24,[1]NUM10!$H$3:$S$111,10,FALSE),0)</f>
        <v>3</v>
      </c>
      <c r="N24" s="96">
        <f>IFERROR(VLOOKUP($B24,[1]NUM10!$H$3:$S$111,11,FALSE),0)</f>
        <v>0</v>
      </c>
      <c r="Q24" s="13">
        <f t="shared" si="0"/>
        <v>11</v>
      </c>
    </row>
    <row r="25" spans="1:19" s="58" customFormat="1" ht="15" thickBot="1" x14ac:dyDescent="0.25">
      <c r="A25" s="333" t="s">
        <v>174</v>
      </c>
      <c r="B25" s="334"/>
      <c r="C25" s="250">
        <f>+D25/Metas!P89</f>
        <v>1.1849226804123711</v>
      </c>
      <c r="D25" s="15">
        <f>+Q25/R25</f>
        <v>0.14218339260862842</v>
      </c>
      <c r="E25" s="70">
        <f>SUM(E12:E24)</f>
        <v>5</v>
      </c>
      <c r="F25" s="70">
        <f t="shared" ref="F25:P25" si="1">SUM(F12:F24)</f>
        <v>16</v>
      </c>
      <c r="G25" s="66">
        <f t="shared" si="1"/>
        <v>188</v>
      </c>
      <c r="H25" s="66">
        <f t="shared" si="1"/>
        <v>165</v>
      </c>
      <c r="I25" s="66">
        <f t="shared" ref="I25:J25" si="2">SUM(I12:I24)</f>
        <v>272</v>
      </c>
      <c r="J25" s="66">
        <f t="shared" si="2"/>
        <v>127</v>
      </c>
      <c r="K25" s="66">
        <f t="shared" ref="K25:L25" si="3">SUM(K12:K24)</f>
        <v>409</v>
      </c>
      <c r="L25" s="66">
        <f t="shared" si="3"/>
        <v>232</v>
      </c>
      <c r="M25" s="66">
        <f t="shared" ref="M25:N25" si="4">SUM(M12:M24)</f>
        <v>198</v>
      </c>
      <c r="N25" s="66">
        <f t="shared" si="4"/>
        <v>227</v>
      </c>
      <c r="O25" s="66">
        <f t="shared" si="1"/>
        <v>0</v>
      </c>
      <c r="P25" s="66">
        <f t="shared" si="1"/>
        <v>0</v>
      </c>
      <c r="Q25" s="10">
        <f>SUM(Q12:Q24)</f>
        <v>1839</v>
      </c>
      <c r="R25" s="390">
        <v>12934</v>
      </c>
      <c r="S25" s="391"/>
    </row>
    <row r="26" spans="1:19" ht="15" thickBot="1" x14ac:dyDescent="0.25">
      <c r="A26" s="87" t="s">
        <v>53</v>
      </c>
      <c r="B26" s="165" t="s">
        <v>54</v>
      </c>
      <c r="C26" s="56"/>
      <c r="D26" s="56"/>
      <c r="E26" s="96">
        <f>IFERROR(VLOOKUP($B26,[1]NUM10!$H$3:$S$111,2,FALSE),0)</f>
        <v>0</v>
      </c>
      <c r="F26" s="96">
        <f>IFERROR(VLOOKUP($B26,[1]NUM10!$H$3:$S$111,3,FALSE),0)</f>
        <v>0</v>
      </c>
      <c r="G26" s="96">
        <f>IFERROR(VLOOKUP($B26,[1]NUM10!$H$3:$S$111,4,FALSE),0)</f>
        <v>1</v>
      </c>
      <c r="H26" s="96">
        <f>IFERROR(VLOOKUP($B26,[1]NUM10!$H$3:$S$111,5,FALSE),0)</f>
        <v>14</v>
      </c>
      <c r="I26" s="96">
        <f>IFERROR(VLOOKUP($B26,[1]NUM10!$H$3:$S$111,6,FALSE),0)</f>
        <v>42</v>
      </c>
      <c r="J26" s="96">
        <f>IFERROR(VLOOKUP($B26,[1]NUM10!$H$3:$S$111,7,FALSE),0)</f>
        <v>25</v>
      </c>
      <c r="K26" s="96">
        <f>IFERROR(VLOOKUP($B26,[1]NUM10!$H$3:$S$111,8,FALSE),0)</f>
        <v>2</v>
      </c>
      <c r="L26" s="96">
        <f>IFERROR(VLOOKUP($B26,[1]NUM10!$H$3:$S$111,9,FALSE),0)</f>
        <v>45</v>
      </c>
      <c r="M26" s="96">
        <f>IFERROR(VLOOKUP($B26,[1]NUM10!$H$3:$S$111,10,FALSE),0)</f>
        <v>25</v>
      </c>
      <c r="N26" s="96">
        <f>IFERROR(VLOOKUP($B26,[1]NUM10!$H$3:$S$111,11,FALSE),0)</f>
        <v>57</v>
      </c>
      <c r="O26" s="86"/>
      <c r="Q26" s="13">
        <f t="shared" ref="Q26:Q58" si="5">SUM(E26:P26)</f>
        <v>211</v>
      </c>
    </row>
    <row r="27" spans="1:19" ht="15" thickBot="1" x14ac:dyDescent="0.25">
      <c r="A27" s="87" t="s">
        <v>53</v>
      </c>
      <c r="B27" s="165" t="s">
        <v>55</v>
      </c>
      <c r="C27" s="56"/>
      <c r="D27" s="56"/>
      <c r="E27" s="96">
        <f>IFERROR(VLOOKUP($B27,[1]NUM10!$H$3:$S$111,2,FALSE),0)</f>
        <v>8</v>
      </c>
      <c r="F27" s="96">
        <f>IFERROR(VLOOKUP($B27,[1]NUM10!$H$3:$S$111,3,FALSE),0)</f>
        <v>9</v>
      </c>
      <c r="G27" s="96">
        <f>IFERROR(VLOOKUP($B27,[1]NUM10!$H$3:$S$111,4,FALSE),0)</f>
        <v>4</v>
      </c>
      <c r="H27" s="96">
        <f>IFERROR(VLOOKUP($B27,[1]NUM10!$H$3:$S$111,5,FALSE),0)</f>
        <v>8</v>
      </c>
      <c r="I27" s="96">
        <f>IFERROR(VLOOKUP($B27,[1]NUM10!$H$3:$S$111,6,FALSE),0)</f>
        <v>34</v>
      </c>
      <c r="J27" s="96">
        <f>IFERROR(VLOOKUP($B27,[1]NUM10!$H$3:$S$111,7,FALSE),0)</f>
        <v>7</v>
      </c>
      <c r="K27" s="96">
        <f>IFERROR(VLOOKUP($B27,[1]NUM10!$H$3:$S$111,8,FALSE),0)</f>
        <v>87</v>
      </c>
      <c r="L27" s="96">
        <f>IFERROR(VLOOKUP($B27,[1]NUM10!$H$3:$S$111,9,FALSE),0)</f>
        <v>46</v>
      </c>
      <c r="M27" s="96">
        <f>IFERROR(VLOOKUP($B27,[1]NUM10!$H$3:$S$111,10,FALSE),0)</f>
        <v>43</v>
      </c>
      <c r="N27" s="96">
        <f>IFERROR(VLOOKUP($B27,[1]NUM10!$H$3:$S$111,11,FALSE),0)</f>
        <v>53</v>
      </c>
      <c r="O27" s="86"/>
      <c r="Q27" s="13">
        <f t="shared" si="5"/>
        <v>299</v>
      </c>
    </row>
    <row r="28" spans="1:19" ht="15" thickBot="1" x14ac:dyDescent="0.25">
      <c r="A28" s="87" t="s">
        <v>53</v>
      </c>
      <c r="B28" s="165" t="s">
        <v>56</v>
      </c>
      <c r="C28" s="56"/>
      <c r="D28" s="56"/>
      <c r="E28" s="96">
        <f>IFERROR(VLOOKUP($B28,[1]NUM10!$H$3:$S$111,2,FALSE),0)</f>
        <v>19</v>
      </c>
      <c r="F28" s="96">
        <f>IFERROR(VLOOKUP($B28,[1]NUM10!$H$3:$S$111,3,FALSE),0)</f>
        <v>20</v>
      </c>
      <c r="G28" s="96">
        <f>IFERROR(VLOOKUP($B28,[1]NUM10!$H$3:$S$111,4,FALSE),0)</f>
        <v>27</v>
      </c>
      <c r="H28" s="96">
        <f>IFERROR(VLOOKUP($B28,[1]NUM10!$H$3:$S$111,5,FALSE),0)</f>
        <v>22</v>
      </c>
      <c r="I28" s="96">
        <f>IFERROR(VLOOKUP($B28,[1]NUM10!$H$3:$S$111,6,FALSE),0)</f>
        <v>32</v>
      </c>
      <c r="J28" s="96">
        <f>IFERROR(VLOOKUP($B28,[1]NUM10!$H$3:$S$111,7,FALSE),0)</f>
        <v>114</v>
      </c>
      <c r="K28" s="96">
        <f>IFERROR(VLOOKUP($B28,[1]NUM10!$H$3:$S$111,8,FALSE),0)</f>
        <v>45</v>
      </c>
      <c r="L28" s="96">
        <f>IFERROR(VLOOKUP($B28,[1]NUM10!$H$3:$S$111,9,FALSE),0)</f>
        <v>53</v>
      </c>
      <c r="M28" s="96">
        <f>IFERROR(VLOOKUP($B28,[1]NUM10!$H$3:$S$111,10,FALSE),0)</f>
        <v>50</v>
      </c>
      <c r="N28" s="96">
        <f>IFERROR(VLOOKUP($B28,[1]NUM10!$H$3:$S$111,11,FALSE),0)</f>
        <v>46</v>
      </c>
      <c r="O28" s="86"/>
      <c r="Q28" s="13">
        <f t="shared" si="5"/>
        <v>428</v>
      </c>
    </row>
    <row r="29" spans="1:19" ht="15" thickBot="1" x14ac:dyDescent="0.25">
      <c r="A29" s="87" t="s">
        <v>53</v>
      </c>
      <c r="B29" s="165" t="s">
        <v>57</v>
      </c>
      <c r="C29" s="56"/>
      <c r="D29" s="56"/>
      <c r="E29" s="96">
        <f>IFERROR(VLOOKUP($B29,[1]NUM10!$H$3:$S$111,2,FALSE),0)</f>
        <v>0</v>
      </c>
      <c r="F29" s="96">
        <f>IFERROR(VLOOKUP($B29,[1]NUM10!$H$3:$S$111,3,FALSE),0)</f>
        <v>0</v>
      </c>
      <c r="G29" s="96">
        <f>IFERROR(VLOOKUP($B29,[1]NUM10!$H$3:$S$111,4,FALSE),0)</f>
        <v>0</v>
      </c>
      <c r="H29" s="96">
        <f>IFERROR(VLOOKUP($B29,[1]NUM10!$H$3:$S$111,5,FALSE),0)</f>
        <v>0</v>
      </c>
      <c r="I29" s="96">
        <f>IFERROR(VLOOKUP($B29,[1]NUM10!$H$3:$S$111,6,FALSE),0)</f>
        <v>14</v>
      </c>
      <c r="J29" s="96">
        <f>IFERROR(VLOOKUP($B29,[1]NUM10!$H$3:$S$111,7,FALSE),0)</f>
        <v>30</v>
      </c>
      <c r="K29" s="96">
        <f>IFERROR(VLOOKUP($B29,[1]NUM10!$H$3:$S$111,8,FALSE),0)</f>
        <v>11</v>
      </c>
      <c r="L29" s="96">
        <f>IFERROR(VLOOKUP($B29,[1]NUM10!$H$3:$S$111,9,FALSE),0)</f>
        <v>0</v>
      </c>
      <c r="M29" s="96">
        <f>IFERROR(VLOOKUP($B29,[1]NUM10!$H$3:$S$111,10,FALSE),0)</f>
        <v>0</v>
      </c>
      <c r="N29" s="96">
        <f>IFERROR(VLOOKUP($B29,[1]NUM10!$H$3:$S$111,11,FALSE),0)</f>
        <v>21</v>
      </c>
      <c r="O29" s="86"/>
      <c r="Q29" s="13">
        <f t="shared" si="5"/>
        <v>76</v>
      </c>
    </row>
    <row r="30" spans="1:19" ht="15" thickBot="1" x14ac:dyDescent="0.25">
      <c r="A30" s="87" t="s">
        <v>53</v>
      </c>
      <c r="B30" s="165" t="s">
        <v>58</v>
      </c>
      <c r="C30" s="56"/>
      <c r="D30" s="56"/>
      <c r="E30" s="96">
        <f>IFERROR(VLOOKUP($B30,[1]NUM10!$H$3:$S$111,2,FALSE),0)</f>
        <v>1</v>
      </c>
      <c r="F30" s="96">
        <f>IFERROR(VLOOKUP($B30,[1]NUM10!$H$3:$S$111,3,FALSE),0)</f>
        <v>8</v>
      </c>
      <c r="G30" s="96">
        <f>IFERROR(VLOOKUP($B30,[1]NUM10!$H$3:$S$111,4,FALSE),0)</f>
        <v>6</v>
      </c>
      <c r="H30" s="96">
        <f>IFERROR(VLOOKUP($B30,[1]NUM10!$H$3:$S$111,5,FALSE),0)</f>
        <v>7</v>
      </c>
      <c r="I30" s="96">
        <f>IFERROR(VLOOKUP($B30,[1]NUM10!$H$3:$S$111,6,FALSE),0)</f>
        <v>31</v>
      </c>
      <c r="J30" s="96">
        <f>IFERROR(VLOOKUP($B30,[1]NUM10!$H$3:$S$111,7,FALSE),0)</f>
        <v>98</v>
      </c>
      <c r="K30" s="96">
        <f>IFERROR(VLOOKUP($B30,[1]NUM10!$H$3:$S$111,8,FALSE),0)</f>
        <v>18</v>
      </c>
      <c r="L30" s="96">
        <f>IFERROR(VLOOKUP($B30,[1]NUM10!$H$3:$S$111,9,FALSE),0)</f>
        <v>48</v>
      </c>
      <c r="M30" s="96">
        <f>IFERROR(VLOOKUP($B30,[1]NUM10!$H$3:$S$111,10,FALSE),0)</f>
        <v>117</v>
      </c>
      <c r="N30" s="96">
        <f>IFERROR(VLOOKUP($B30,[1]NUM10!$H$3:$S$111,11,FALSE),0)</f>
        <v>181</v>
      </c>
      <c r="O30" s="86"/>
      <c r="Q30" s="13">
        <f t="shared" si="5"/>
        <v>515</v>
      </c>
    </row>
    <row r="31" spans="1:19" ht="15" thickBot="1" x14ac:dyDescent="0.25">
      <c r="A31" s="87" t="s">
        <v>53</v>
      </c>
      <c r="B31" s="165" t="s">
        <v>59</v>
      </c>
      <c r="C31" s="56"/>
      <c r="D31" s="56"/>
      <c r="E31" s="96">
        <f>IFERROR(VLOOKUP($B31,[1]NUM10!$H$3:$S$111,2,FALSE),0)</f>
        <v>0</v>
      </c>
      <c r="F31" s="96">
        <f>IFERROR(VLOOKUP($B31,[1]NUM10!$H$3:$S$111,3,FALSE),0)</f>
        <v>0</v>
      </c>
      <c r="G31" s="96">
        <f>IFERROR(VLOOKUP($B31,[1]NUM10!$H$3:$S$111,4,FALSE),0)</f>
        <v>0</v>
      </c>
      <c r="H31" s="96">
        <f>IFERROR(VLOOKUP($B31,[1]NUM10!$H$3:$S$111,5,FALSE),0)</f>
        <v>0</v>
      </c>
      <c r="I31" s="96">
        <f>IFERROR(VLOOKUP($B31,[1]NUM10!$H$3:$S$111,6,FALSE),0)</f>
        <v>0</v>
      </c>
      <c r="J31" s="96">
        <f>IFERROR(VLOOKUP($B31,[1]NUM10!$H$3:$S$111,7,FALSE),0)</f>
        <v>0</v>
      </c>
      <c r="K31" s="96">
        <f>IFERROR(VLOOKUP($B31,[1]NUM10!$H$3:$S$111,8,FALSE),0)</f>
        <v>0</v>
      </c>
      <c r="L31" s="96">
        <f>IFERROR(VLOOKUP($B31,[1]NUM10!$H$3:$S$111,9,FALSE),0)</f>
        <v>0</v>
      </c>
      <c r="M31" s="96">
        <f>IFERROR(VLOOKUP($B31,[1]NUM10!$H$3:$S$111,10,FALSE),0)</f>
        <v>0</v>
      </c>
      <c r="N31" s="96">
        <f>IFERROR(VLOOKUP($B31,[1]NUM10!$H$3:$S$111,11,FALSE),0)</f>
        <v>0</v>
      </c>
      <c r="O31" s="86"/>
      <c r="Q31" s="13">
        <f t="shared" si="5"/>
        <v>0</v>
      </c>
    </row>
    <row r="32" spans="1:19" ht="15" thickBot="1" x14ac:dyDescent="0.25">
      <c r="A32" s="87" t="s">
        <v>53</v>
      </c>
      <c r="B32" s="165" t="s">
        <v>60</v>
      </c>
      <c r="C32" s="56"/>
      <c r="D32" s="56"/>
      <c r="E32" s="96">
        <f>IFERROR(VLOOKUP($B32,[1]NUM10!$H$3:$S$111,2,FALSE),0)</f>
        <v>0</v>
      </c>
      <c r="F32" s="96">
        <f>IFERROR(VLOOKUP($B32,[1]NUM10!$H$3:$S$111,3,FALSE),0)</f>
        <v>0</v>
      </c>
      <c r="G32" s="96">
        <f>IFERROR(VLOOKUP($B32,[1]NUM10!$H$3:$S$111,4,FALSE),0)</f>
        <v>0</v>
      </c>
      <c r="H32" s="96">
        <f>IFERROR(VLOOKUP($B32,[1]NUM10!$H$3:$S$111,5,FALSE),0)</f>
        <v>0</v>
      </c>
      <c r="I32" s="96">
        <f>IFERROR(VLOOKUP($B32,[1]NUM10!$H$3:$S$111,6,FALSE),0)</f>
        <v>0</v>
      </c>
      <c r="J32" s="96">
        <f>IFERROR(VLOOKUP($B32,[1]NUM10!$H$3:$S$111,7,FALSE),0)</f>
        <v>0</v>
      </c>
      <c r="K32" s="96">
        <f>IFERROR(VLOOKUP($B32,[1]NUM10!$H$3:$S$111,8,FALSE),0)</f>
        <v>0</v>
      </c>
      <c r="L32" s="96">
        <f>IFERROR(VLOOKUP($B32,[1]NUM10!$H$3:$S$111,9,FALSE),0)</f>
        <v>0</v>
      </c>
      <c r="M32" s="96">
        <f>IFERROR(VLOOKUP($B32,[1]NUM10!$H$3:$S$111,10,FALSE),0)</f>
        <v>0</v>
      </c>
      <c r="N32" s="96">
        <f>IFERROR(VLOOKUP($B32,[1]NUM10!$H$3:$S$111,11,FALSE),0)</f>
        <v>0</v>
      </c>
      <c r="O32" s="86"/>
      <c r="Q32" s="13">
        <f t="shared" si="5"/>
        <v>0</v>
      </c>
    </row>
    <row r="33" spans="1:19" ht="15" thickBot="1" x14ac:dyDescent="0.25">
      <c r="A33" s="87" t="s">
        <v>53</v>
      </c>
      <c r="B33" s="165" t="s">
        <v>61</v>
      </c>
      <c r="C33" s="56"/>
      <c r="D33" s="56"/>
      <c r="E33" s="96">
        <f>IFERROR(VLOOKUP($B33,[1]NUM10!$H$3:$S$111,2,FALSE),0)</f>
        <v>0</v>
      </c>
      <c r="F33" s="96">
        <f>IFERROR(VLOOKUP($B33,[1]NUM10!$H$3:$S$111,3,FALSE),0)</f>
        <v>0</v>
      </c>
      <c r="G33" s="96">
        <f>IFERROR(VLOOKUP($B33,[1]NUM10!$H$3:$S$111,4,FALSE),0)</f>
        <v>0</v>
      </c>
      <c r="H33" s="96">
        <f>IFERROR(VLOOKUP($B33,[1]NUM10!$H$3:$S$111,5,FALSE),0)</f>
        <v>0</v>
      </c>
      <c r="I33" s="96">
        <f>IFERROR(VLOOKUP($B33,[1]NUM10!$H$3:$S$111,6,FALSE),0)</f>
        <v>2</v>
      </c>
      <c r="J33" s="96">
        <f>IFERROR(VLOOKUP($B33,[1]NUM10!$H$3:$S$111,7,FALSE),0)</f>
        <v>8</v>
      </c>
      <c r="K33" s="96">
        <f>IFERROR(VLOOKUP($B33,[1]NUM10!$H$3:$S$111,8,FALSE),0)</f>
        <v>10</v>
      </c>
      <c r="L33" s="96">
        <f>IFERROR(VLOOKUP($B33,[1]NUM10!$H$3:$S$111,9,FALSE),0)</f>
        <v>33</v>
      </c>
      <c r="M33" s="96">
        <f>IFERROR(VLOOKUP($B33,[1]NUM10!$H$3:$S$111,10,FALSE),0)</f>
        <v>27</v>
      </c>
      <c r="N33" s="96">
        <f>IFERROR(VLOOKUP($B33,[1]NUM10!$H$3:$S$111,11,FALSE),0)</f>
        <v>33</v>
      </c>
      <c r="O33" s="86"/>
      <c r="Q33" s="13">
        <f t="shared" si="5"/>
        <v>113</v>
      </c>
    </row>
    <row r="34" spans="1:19" ht="15" thickBot="1" x14ac:dyDescent="0.25">
      <c r="A34" s="87" t="s">
        <v>53</v>
      </c>
      <c r="B34" s="165" t="s">
        <v>62</v>
      </c>
      <c r="C34" s="56"/>
      <c r="D34" s="56"/>
      <c r="E34" s="96">
        <f>IFERROR(VLOOKUP($B34,[1]NUM10!$H$3:$S$111,2,FALSE),0)</f>
        <v>0</v>
      </c>
      <c r="F34" s="96">
        <f>IFERROR(VLOOKUP($B34,[1]NUM10!$H$3:$S$111,3,FALSE),0)</f>
        <v>0</v>
      </c>
      <c r="G34" s="96">
        <f>IFERROR(VLOOKUP($B34,[1]NUM10!$H$3:$S$111,4,FALSE),0)</f>
        <v>0</v>
      </c>
      <c r="H34" s="96">
        <f>IFERROR(VLOOKUP($B34,[1]NUM10!$H$3:$S$111,5,FALSE),0)</f>
        <v>0</v>
      </c>
      <c r="I34" s="96">
        <f>IFERROR(VLOOKUP($B34,[1]NUM10!$H$3:$S$111,6,FALSE),0)</f>
        <v>0</v>
      </c>
      <c r="J34" s="96">
        <f>IFERROR(VLOOKUP($B34,[1]NUM10!$H$3:$S$111,7,FALSE),0)</f>
        <v>0</v>
      </c>
      <c r="K34" s="96">
        <f>IFERROR(VLOOKUP($B34,[1]NUM10!$H$3:$S$111,8,FALSE),0)</f>
        <v>0</v>
      </c>
      <c r="L34" s="96">
        <f>IFERROR(VLOOKUP($B34,[1]NUM10!$H$3:$S$111,9,FALSE),0)</f>
        <v>4</v>
      </c>
      <c r="M34" s="96">
        <f>IFERROR(VLOOKUP($B34,[1]NUM10!$H$3:$S$111,10,FALSE),0)</f>
        <v>3</v>
      </c>
      <c r="N34" s="96">
        <f>IFERROR(VLOOKUP($B34,[1]NUM10!$H$3:$S$111,11,FALSE),0)</f>
        <v>7</v>
      </c>
      <c r="O34" s="86"/>
      <c r="Q34" s="13">
        <f t="shared" si="5"/>
        <v>14</v>
      </c>
    </row>
    <row r="35" spans="1:19" ht="15" thickBot="1" x14ac:dyDescent="0.25">
      <c r="A35" s="87" t="s">
        <v>53</v>
      </c>
      <c r="B35" s="165" t="s">
        <v>63</v>
      </c>
      <c r="C35" s="56"/>
      <c r="D35" s="56"/>
      <c r="E35" s="96">
        <f>IFERROR(VLOOKUP($B35,[1]NUM10!$H$3:$S$111,2,FALSE),0)</f>
        <v>5</v>
      </c>
      <c r="F35" s="96">
        <f>IFERROR(VLOOKUP($B35,[1]NUM10!$H$3:$S$111,3,FALSE),0)</f>
        <v>8</v>
      </c>
      <c r="G35" s="96">
        <f>IFERROR(VLOOKUP($B35,[1]NUM10!$H$3:$S$111,4,FALSE),0)</f>
        <v>7</v>
      </c>
      <c r="H35" s="96">
        <f>IFERROR(VLOOKUP($B35,[1]NUM10!$H$3:$S$111,5,FALSE),0)</f>
        <v>3</v>
      </c>
      <c r="I35" s="96">
        <f>IFERROR(VLOOKUP($B35,[1]NUM10!$H$3:$S$111,6,FALSE),0)</f>
        <v>13</v>
      </c>
      <c r="J35" s="96">
        <f>IFERROR(VLOOKUP($B35,[1]NUM10!$H$3:$S$111,7,FALSE),0)</f>
        <v>20</v>
      </c>
      <c r="K35" s="96">
        <f>IFERROR(VLOOKUP($B35,[1]NUM10!$H$3:$S$111,8,FALSE),0)</f>
        <v>6</v>
      </c>
      <c r="L35" s="96">
        <f>IFERROR(VLOOKUP($B35,[1]NUM10!$H$3:$S$111,9,FALSE),0)</f>
        <v>7</v>
      </c>
      <c r="M35" s="96">
        <f>IFERROR(VLOOKUP($B35,[1]NUM10!$H$3:$S$111,10,FALSE),0)</f>
        <v>3</v>
      </c>
      <c r="N35" s="96">
        <f>IFERROR(VLOOKUP($B35,[1]NUM10!$H$3:$S$111,11,FALSE),0)</f>
        <v>10</v>
      </c>
      <c r="O35" s="86"/>
      <c r="Q35" s="13">
        <f t="shared" si="5"/>
        <v>82</v>
      </c>
    </row>
    <row r="36" spans="1:19" ht="15" thickBot="1" x14ac:dyDescent="0.25">
      <c r="A36" s="87" t="s">
        <v>53</v>
      </c>
      <c r="B36" s="165" t="s">
        <v>345</v>
      </c>
      <c r="C36" s="56"/>
      <c r="D36" s="56"/>
      <c r="E36" s="96">
        <f>IFERROR(VLOOKUP($B36,[1]NUM10!$H$3:$S$111,2,FALSE),0)</f>
        <v>0</v>
      </c>
      <c r="F36" s="96">
        <f>IFERROR(VLOOKUP($B36,[1]NUM10!$H$3:$S$111,3,FALSE),0)</f>
        <v>0</v>
      </c>
      <c r="G36" s="96">
        <f>IFERROR(VLOOKUP($B36,[1]NUM10!$H$3:$S$111,4,FALSE),0)</f>
        <v>0</v>
      </c>
      <c r="H36" s="96">
        <f>IFERROR(VLOOKUP($B36,[1]NUM10!$H$3:$S$111,5,FALSE),0)</f>
        <v>0</v>
      </c>
      <c r="I36" s="96">
        <f>IFERROR(VLOOKUP($B36,[1]NUM10!$H$3:$S$111,6,FALSE),0)</f>
        <v>15</v>
      </c>
      <c r="J36" s="96">
        <f>IFERROR(VLOOKUP($B36,[1]NUM10!$H$3:$S$111,7,FALSE),0)</f>
        <v>22</v>
      </c>
      <c r="K36" s="96">
        <f>IFERROR(VLOOKUP($B36,[1]NUM10!$H$3:$S$111,8,FALSE),0)</f>
        <v>39</v>
      </c>
      <c r="L36" s="96">
        <f>IFERROR(VLOOKUP($B36,[1]NUM10!$H$3:$S$111,9,FALSE),0)</f>
        <v>48</v>
      </c>
      <c r="M36" s="96">
        <f>IFERROR(VLOOKUP($B36,[1]NUM10!$H$3:$S$111,10,FALSE),0)</f>
        <v>5</v>
      </c>
      <c r="N36" s="96">
        <f>IFERROR(VLOOKUP($B36,[1]NUM10!$H$3:$S$111,11,FALSE),0)</f>
        <v>25</v>
      </c>
      <c r="O36" s="86"/>
      <c r="Q36" s="13">
        <f t="shared" si="5"/>
        <v>154</v>
      </c>
    </row>
    <row r="37" spans="1:19" s="58" customFormat="1" ht="15" thickBot="1" x14ac:dyDescent="0.25">
      <c r="A37" s="333" t="s">
        <v>175</v>
      </c>
      <c r="B37" s="334"/>
      <c r="C37" s="250">
        <f>+D37/Metas!P87</f>
        <v>1.2097186700767264</v>
      </c>
      <c r="D37" s="15">
        <f>+Q37/R37</f>
        <v>0.14512541228810308</v>
      </c>
      <c r="E37" s="70">
        <f>SUM(E26:E36)</f>
        <v>33</v>
      </c>
      <c r="F37" s="70">
        <f t="shared" ref="F37:P37" si="6">SUM(F26:F36)</f>
        <v>45</v>
      </c>
      <c r="G37" s="70">
        <f t="shared" si="6"/>
        <v>45</v>
      </c>
      <c r="H37" s="70">
        <f t="shared" si="6"/>
        <v>54</v>
      </c>
      <c r="I37" s="70">
        <f t="shared" ref="I37:J37" si="7">SUM(I26:I36)</f>
        <v>183</v>
      </c>
      <c r="J37" s="70">
        <f t="shared" si="7"/>
        <v>324</v>
      </c>
      <c r="K37" s="70">
        <f t="shared" ref="K37:L37" si="8">SUM(K26:K36)</f>
        <v>218</v>
      </c>
      <c r="L37" s="70">
        <f t="shared" si="8"/>
        <v>284</v>
      </c>
      <c r="M37" s="70">
        <f t="shared" ref="M37:N37" si="9">SUM(M26:M36)</f>
        <v>273</v>
      </c>
      <c r="N37" s="70">
        <f t="shared" si="9"/>
        <v>433</v>
      </c>
      <c r="O37" s="70">
        <f t="shared" si="6"/>
        <v>0</v>
      </c>
      <c r="P37" s="70">
        <f t="shared" si="6"/>
        <v>0</v>
      </c>
      <c r="Q37" s="70">
        <f>SUM(Q26:Q36)</f>
        <v>1892</v>
      </c>
      <c r="R37" s="392">
        <v>13037</v>
      </c>
      <c r="S37" s="393"/>
    </row>
    <row r="38" spans="1:19" ht="15" thickBot="1" x14ac:dyDescent="0.25">
      <c r="A38" s="87" t="s">
        <v>74</v>
      </c>
      <c r="B38" s="165" t="s">
        <v>64</v>
      </c>
      <c r="C38" s="56"/>
      <c r="D38" s="56"/>
      <c r="E38" s="96">
        <f>IFERROR(VLOOKUP($B38,[1]NUM10!$H$3:$S$111,2,FALSE),0)</f>
        <v>0</v>
      </c>
      <c r="F38" s="96">
        <f>IFERROR(VLOOKUP($B38,[1]NUM10!$H$3:$S$111,3,FALSE),0)</f>
        <v>0</v>
      </c>
      <c r="G38" s="96">
        <f>IFERROR(VLOOKUP($B38,[1]NUM10!$H$3:$S$111,4,FALSE),0)</f>
        <v>0</v>
      </c>
      <c r="H38" s="96">
        <f>IFERROR(VLOOKUP($B38,[1]NUM10!$H$3:$S$111,5,FALSE),0)</f>
        <v>21</v>
      </c>
      <c r="I38" s="96">
        <f>IFERROR(VLOOKUP($B38,[1]NUM10!$H$3:$S$111,6,FALSE),0)</f>
        <v>0</v>
      </c>
      <c r="J38" s="96">
        <f>IFERROR(VLOOKUP($B38,[1]NUM10!$H$3:$S$111,7,FALSE),0)</f>
        <v>22</v>
      </c>
      <c r="K38" s="96">
        <f>IFERROR(VLOOKUP($B38,[1]NUM10!$H$3:$S$111,8,FALSE),0)</f>
        <v>0</v>
      </c>
      <c r="L38" s="96">
        <f>IFERROR(VLOOKUP($B38,[1]NUM10!$H$3:$S$111,9,FALSE),0)</f>
        <v>0</v>
      </c>
      <c r="M38" s="96">
        <f>IFERROR(VLOOKUP($B38,[1]NUM10!$H$3:$S$111,10,FALSE),0)</f>
        <v>0</v>
      </c>
      <c r="N38" s="96">
        <f>IFERROR(VLOOKUP($B38,[1]NUM10!$H$3:$S$111,11,FALSE),0)</f>
        <v>0</v>
      </c>
      <c r="O38" s="86"/>
      <c r="P38" s="86"/>
      <c r="Q38" s="13">
        <f t="shared" si="5"/>
        <v>43</v>
      </c>
    </row>
    <row r="39" spans="1:19" ht="15" thickBot="1" x14ac:dyDescent="0.25">
      <c r="A39" s="87" t="s">
        <v>74</v>
      </c>
      <c r="B39" s="165" t="s">
        <v>65</v>
      </c>
      <c r="C39" s="56"/>
      <c r="D39" s="56"/>
      <c r="E39" s="96">
        <f>IFERROR(VLOOKUP($B39,[1]NUM10!$H$3:$S$111,2,FALSE),0)</f>
        <v>0</v>
      </c>
      <c r="F39" s="96">
        <f>IFERROR(VLOOKUP($B39,[1]NUM10!$H$3:$S$111,3,FALSE),0)</f>
        <v>8</v>
      </c>
      <c r="G39" s="96">
        <f>IFERROR(VLOOKUP($B39,[1]NUM10!$H$3:$S$111,4,FALSE),0)</f>
        <v>0</v>
      </c>
      <c r="H39" s="96">
        <f>IFERROR(VLOOKUP($B39,[1]NUM10!$H$3:$S$111,5,FALSE),0)</f>
        <v>0</v>
      </c>
      <c r="I39" s="96">
        <f>IFERROR(VLOOKUP($B39,[1]NUM10!$H$3:$S$111,6,FALSE),0)</f>
        <v>0</v>
      </c>
      <c r="J39" s="96">
        <f>IFERROR(VLOOKUP($B39,[1]NUM10!$H$3:$S$111,7,FALSE),0)</f>
        <v>0</v>
      </c>
      <c r="K39" s="96">
        <f>IFERROR(VLOOKUP($B39,[1]NUM10!$H$3:$S$111,8,FALSE),0)</f>
        <v>0</v>
      </c>
      <c r="L39" s="96">
        <f>IFERROR(VLOOKUP($B39,[1]NUM10!$H$3:$S$111,9,FALSE),0)</f>
        <v>0</v>
      </c>
      <c r="M39" s="96">
        <f>IFERROR(VLOOKUP($B39,[1]NUM10!$H$3:$S$111,10,FALSE),0)</f>
        <v>0</v>
      </c>
      <c r="N39" s="96">
        <f>IFERROR(VLOOKUP($B39,[1]NUM10!$H$3:$S$111,11,FALSE),0)</f>
        <v>0</v>
      </c>
      <c r="O39" s="86"/>
      <c r="P39" s="86"/>
      <c r="Q39" s="13">
        <f t="shared" si="5"/>
        <v>8</v>
      </c>
    </row>
    <row r="40" spans="1:19" ht="15" thickBot="1" x14ac:dyDescent="0.25">
      <c r="A40" s="87" t="s">
        <v>74</v>
      </c>
      <c r="B40" s="165" t="s">
        <v>66</v>
      </c>
      <c r="C40" s="56"/>
      <c r="D40" s="56"/>
      <c r="E40" s="96">
        <f>IFERROR(VLOOKUP($B40,[1]NUM10!$H$3:$S$111,2,FALSE),0)</f>
        <v>0</v>
      </c>
      <c r="F40" s="96">
        <f>IFERROR(VLOOKUP($B40,[1]NUM10!$H$3:$S$111,3,FALSE),0)</f>
        <v>2</v>
      </c>
      <c r="G40" s="96">
        <f>IFERROR(VLOOKUP($B40,[1]NUM10!$H$3:$S$111,4,FALSE),0)</f>
        <v>0</v>
      </c>
      <c r="H40" s="96">
        <f>IFERROR(VLOOKUP($B40,[1]NUM10!$H$3:$S$111,5,FALSE),0)</f>
        <v>0</v>
      </c>
      <c r="I40" s="96">
        <f>IFERROR(VLOOKUP($B40,[1]NUM10!$H$3:$S$111,6,FALSE),0)</f>
        <v>0</v>
      </c>
      <c r="J40" s="96">
        <f>IFERROR(VLOOKUP($B40,[1]NUM10!$H$3:$S$111,7,FALSE),0)</f>
        <v>0</v>
      </c>
      <c r="K40" s="96">
        <f>IFERROR(VLOOKUP($B40,[1]NUM10!$H$3:$S$111,8,FALSE),0)</f>
        <v>0</v>
      </c>
      <c r="L40" s="96">
        <f>IFERROR(VLOOKUP($B40,[1]NUM10!$H$3:$S$111,9,FALSE),0)</f>
        <v>1</v>
      </c>
      <c r="M40" s="96">
        <f>IFERROR(VLOOKUP($B40,[1]NUM10!$H$3:$S$111,10,FALSE),0)</f>
        <v>0</v>
      </c>
      <c r="N40" s="96">
        <f>IFERROR(VLOOKUP($B40,[1]NUM10!$H$3:$S$111,11,FALSE),0)</f>
        <v>0</v>
      </c>
      <c r="O40" s="86"/>
      <c r="P40" s="86"/>
      <c r="Q40" s="13">
        <f t="shared" si="5"/>
        <v>3</v>
      </c>
    </row>
    <row r="41" spans="1:19" ht="15" thickBot="1" x14ac:dyDescent="0.25">
      <c r="A41" s="87" t="s">
        <v>74</v>
      </c>
      <c r="B41" s="165" t="s">
        <v>67</v>
      </c>
      <c r="C41" s="56"/>
      <c r="D41" s="56"/>
      <c r="E41" s="96">
        <f>IFERROR(VLOOKUP($B41,[1]NUM10!$H$3:$S$111,2,FALSE),0)</f>
        <v>0</v>
      </c>
      <c r="F41" s="96">
        <f>IFERROR(VLOOKUP($B41,[1]NUM10!$H$3:$S$111,3,FALSE),0)</f>
        <v>0</v>
      </c>
      <c r="G41" s="96">
        <f>IFERROR(VLOOKUP($B41,[1]NUM10!$H$3:$S$111,4,FALSE),0)</f>
        <v>0</v>
      </c>
      <c r="H41" s="96">
        <f>IFERROR(VLOOKUP($B41,[1]NUM10!$H$3:$S$111,5,FALSE),0)</f>
        <v>0</v>
      </c>
      <c r="I41" s="96">
        <f>IFERROR(VLOOKUP($B41,[1]NUM10!$H$3:$S$111,6,FALSE),0)</f>
        <v>0</v>
      </c>
      <c r="J41" s="96">
        <f>IFERROR(VLOOKUP($B41,[1]NUM10!$H$3:$S$111,7,FALSE),0)</f>
        <v>0</v>
      </c>
      <c r="K41" s="96">
        <f>IFERROR(VLOOKUP($B41,[1]NUM10!$H$3:$S$111,8,FALSE),0)</f>
        <v>0</v>
      </c>
      <c r="L41" s="96">
        <f>IFERROR(VLOOKUP($B41,[1]NUM10!$H$3:$S$111,9,FALSE),0)</f>
        <v>0</v>
      </c>
      <c r="M41" s="96">
        <f>IFERROR(VLOOKUP($B41,[1]NUM10!$H$3:$S$111,10,FALSE),0)</f>
        <v>0</v>
      </c>
      <c r="N41" s="96">
        <f>IFERROR(VLOOKUP($B41,[1]NUM10!$H$3:$S$111,11,FALSE),0)</f>
        <v>0</v>
      </c>
      <c r="O41" s="86"/>
      <c r="P41" s="86"/>
      <c r="Q41" s="13">
        <f t="shared" si="5"/>
        <v>0</v>
      </c>
    </row>
    <row r="42" spans="1:19" ht="15" thickBot="1" x14ac:dyDescent="0.25">
      <c r="A42" s="87" t="s">
        <v>74</v>
      </c>
      <c r="B42" s="165" t="s">
        <v>68</v>
      </c>
      <c r="C42" s="56"/>
      <c r="D42" s="56"/>
      <c r="E42" s="96">
        <f>IFERROR(VLOOKUP($B42,[1]NUM10!$H$3:$S$111,2,FALSE),0)</f>
        <v>0</v>
      </c>
      <c r="F42" s="96">
        <f>IFERROR(VLOOKUP($B42,[1]NUM10!$H$3:$S$111,3,FALSE),0)</f>
        <v>0</v>
      </c>
      <c r="G42" s="96">
        <f>IFERROR(VLOOKUP($B42,[1]NUM10!$H$3:$S$111,4,FALSE),0)</f>
        <v>0</v>
      </c>
      <c r="H42" s="96">
        <f>IFERROR(VLOOKUP($B42,[1]NUM10!$H$3:$S$111,5,FALSE),0)</f>
        <v>16</v>
      </c>
      <c r="I42" s="96">
        <f>IFERROR(VLOOKUP($B42,[1]NUM10!$H$3:$S$111,6,FALSE),0)</f>
        <v>15</v>
      </c>
      <c r="J42" s="96">
        <f>IFERROR(VLOOKUP($B42,[1]NUM10!$H$3:$S$111,7,FALSE),0)</f>
        <v>0</v>
      </c>
      <c r="K42" s="96">
        <f>IFERROR(VLOOKUP($B42,[1]NUM10!$H$3:$S$111,8,FALSE),0)</f>
        <v>0</v>
      </c>
      <c r="L42" s="96">
        <f>IFERROR(VLOOKUP($B42,[1]NUM10!$H$3:$S$111,9,FALSE),0)</f>
        <v>0</v>
      </c>
      <c r="M42" s="96">
        <f>IFERROR(VLOOKUP($B42,[1]NUM10!$H$3:$S$111,10,FALSE),0)</f>
        <v>0</v>
      </c>
      <c r="N42" s="96">
        <f>IFERROR(VLOOKUP($B42,[1]NUM10!$H$3:$S$111,11,FALSE),0)</f>
        <v>4</v>
      </c>
      <c r="O42" s="86"/>
      <c r="P42" s="86"/>
      <c r="Q42" s="13">
        <f t="shared" si="5"/>
        <v>35</v>
      </c>
    </row>
    <row r="43" spans="1:19" ht="15" thickBot="1" x14ac:dyDescent="0.25">
      <c r="A43" s="87" t="s">
        <v>74</v>
      </c>
      <c r="B43" s="165" t="s">
        <v>69</v>
      </c>
      <c r="C43" s="56"/>
      <c r="D43" s="56"/>
      <c r="E43" s="96">
        <f>IFERROR(VLOOKUP($B43,[1]NUM10!$H$3:$S$111,2,FALSE),0)</f>
        <v>0</v>
      </c>
      <c r="F43" s="96">
        <f>IFERROR(VLOOKUP($B43,[1]NUM10!$H$3:$S$111,3,FALSE),0)</f>
        <v>0</v>
      </c>
      <c r="G43" s="96">
        <f>IFERROR(VLOOKUP($B43,[1]NUM10!$H$3:$S$111,4,FALSE),0)</f>
        <v>0</v>
      </c>
      <c r="H43" s="96">
        <f>IFERROR(VLOOKUP($B43,[1]NUM10!$H$3:$S$111,5,FALSE),0)</f>
        <v>0</v>
      </c>
      <c r="I43" s="96">
        <f>IFERROR(VLOOKUP($B43,[1]NUM10!$H$3:$S$111,6,FALSE),0)</f>
        <v>0</v>
      </c>
      <c r="J43" s="96">
        <f>IFERROR(VLOOKUP($B43,[1]NUM10!$H$3:$S$111,7,FALSE),0)</f>
        <v>0</v>
      </c>
      <c r="K43" s="96">
        <f>IFERROR(VLOOKUP($B43,[1]NUM10!$H$3:$S$111,8,FALSE),0)</f>
        <v>0</v>
      </c>
      <c r="L43" s="96">
        <f>IFERROR(VLOOKUP($B43,[1]NUM10!$H$3:$S$111,9,FALSE),0)</f>
        <v>0</v>
      </c>
      <c r="M43" s="96">
        <f>IFERROR(VLOOKUP($B43,[1]NUM10!$H$3:$S$111,10,FALSE),0)</f>
        <v>1</v>
      </c>
      <c r="N43" s="96">
        <f>IFERROR(VLOOKUP($B43,[1]NUM10!$H$3:$S$111,11,FALSE),0)</f>
        <v>1</v>
      </c>
      <c r="O43" s="86"/>
      <c r="P43" s="86"/>
      <c r="Q43" s="13">
        <f t="shared" si="5"/>
        <v>2</v>
      </c>
    </row>
    <row r="44" spans="1:19" ht="15" thickBot="1" x14ac:dyDescent="0.25">
      <c r="A44" s="87" t="s">
        <v>74</v>
      </c>
      <c r="B44" s="165" t="s">
        <v>70</v>
      </c>
      <c r="C44" s="56"/>
      <c r="D44" s="56"/>
      <c r="E44" s="96">
        <f>IFERROR(VLOOKUP($B44,[1]NUM10!$H$3:$S$111,2,FALSE),0)</f>
        <v>0</v>
      </c>
      <c r="F44" s="96">
        <f>IFERROR(VLOOKUP($B44,[1]NUM10!$H$3:$S$111,3,FALSE),0)</f>
        <v>0</v>
      </c>
      <c r="G44" s="96">
        <f>IFERROR(VLOOKUP($B44,[1]NUM10!$H$3:$S$111,4,FALSE),0)</f>
        <v>0</v>
      </c>
      <c r="H44" s="96">
        <f>IFERROR(VLOOKUP($B44,[1]NUM10!$H$3:$S$111,5,FALSE),0)</f>
        <v>0</v>
      </c>
      <c r="I44" s="96">
        <f>IFERROR(VLOOKUP($B44,[1]NUM10!$H$3:$S$111,6,FALSE),0)</f>
        <v>9</v>
      </c>
      <c r="J44" s="96">
        <f>IFERROR(VLOOKUP($B44,[1]NUM10!$H$3:$S$111,7,FALSE),0)</f>
        <v>22</v>
      </c>
      <c r="K44" s="96">
        <f>IFERROR(VLOOKUP($B44,[1]NUM10!$H$3:$S$111,8,FALSE),0)</f>
        <v>0</v>
      </c>
      <c r="L44" s="96">
        <f>IFERROR(VLOOKUP($B44,[1]NUM10!$H$3:$S$111,9,FALSE),0)</f>
        <v>0</v>
      </c>
      <c r="M44" s="96">
        <f>IFERROR(VLOOKUP($B44,[1]NUM10!$H$3:$S$111,10,FALSE),0)</f>
        <v>0</v>
      </c>
      <c r="N44" s="96">
        <f>IFERROR(VLOOKUP($B44,[1]NUM10!$H$3:$S$111,11,FALSE),0)</f>
        <v>5</v>
      </c>
      <c r="O44" s="86"/>
      <c r="P44" s="86"/>
      <c r="Q44" s="13">
        <f t="shared" si="5"/>
        <v>36</v>
      </c>
    </row>
    <row r="45" spans="1:19" ht="15" thickBot="1" x14ac:dyDescent="0.25">
      <c r="A45" s="87" t="s">
        <v>74</v>
      </c>
      <c r="B45" s="165" t="s">
        <v>71</v>
      </c>
      <c r="C45" s="56"/>
      <c r="D45" s="56"/>
      <c r="E45" s="96">
        <f>IFERROR(VLOOKUP($B45,[1]NUM10!$H$3:$S$111,2,FALSE),0)</f>
        <v>0</v>
      </c>
      <c r="F45" s="96">
        <f>IFERROR(VLOOKUP($B45,[1]NUM10!$H$3:$S$111,3,FALSE),0)</f>
        <v>0</v>
      </c>
      <c r="G45" s="96">
        <f>IFERROR(VLOOKUP($B45,[1]NUM10!$H$3:$S$111,4,FALSE),0)</f>
        <v>0</v>
      </c>
      <c r="H45" s="96">
        <f>IFERROR(VLOOKUP($B45,[1]NUM10!$H$3:$S$111,5,FALSE),0)</f>
        <v>0</v>
      </c>
      <c r="I45" s="96">
        <f>IFERROR(VLOOKUP($B45,[1]NUM10!$H$3:$S$111,6,FALSE),0)</f>
        <v>0</v>
      </c>
      <c r="J45" s="96">
        <f>IFERROR(VLOOKUP($B45,[1]NUM10!$H$3:$S$111,7,FALSE),0)</f>
        <v>0</v>
      </c>
      <c r="K45" s="96">
        <f>IFERROR(VLOOKUP($B45,[1]NUM10!$H$3:$S$111,8,FALSE),0)</f>
        <v>0</v>
      </c>
      <c r="L45" s="96">
        <f>IFERROR(VLOOKUP($B45,[1]NUM10!$H$3:$S$111,9,FALSE),0)</f>
        <v>0</v>
      </c>
      <c r="M45" s="96">
        <f>IFERROR(VLOOKUP($B45,[1]NUM10!$H$3:$S$111,10,FALSE),0)</f>
        <v>0</v>
      </c>
      <c r="N45" s="96">
        <f>IFERROR(VLOOKUP($B45,[1]NUM10!$H$3:$S$111,11,FALSE),0)</f>
        <v>0</v>
      </c>
      <c r="O45" s="86"/>
      <c r="P45" s="86"/>
      <c r="Q45" s="13">
        <f t="shared" si="5"/>
        <v>0</v>
      </c>
    </row>
    <row r="46" spans="1:19" ht="15" thickBot="1" x14ac:dyDescent="0.25">
      <c r="A46" s="87" t="s">
        <v>74</v>
      </c>
      <c r="B46" s="165" t="s">
        <v>72</v>
      </c>
      <c r="C46" s="56"/>
      <c r="D46" s="56"/>
      <c r="E46" s="96">
        <f>IFERROR(VLOOKUP($B46,[1]NUM10!$H$3:$S$111,2,FALSE),0)</f>
        <v>0</v>
      </c>
      <c r="F46" s="96">
        <f>IFERROR(VLOOKUP($B46,[1]NUM10!$H$3:$S$111,3,FALSE),0)</f>
        <v>0</v>
      </c>
      <c r="G46" s="96">
        <f>IFERROR(VLOOKUP($B46,[1]NUM10!$H$3:$S$111,4,FALSE),0)</f>
        <v>0</v>
      </c>
      <c r="H46" s="96">
        <f>IFERROR(VLOOKUP($B46,[1]NUM10!$H$3:$S$111,5,FALSE),0)</f>
        <v>0</v>
      </c>
      <c r="I46" s="96">
        <f>IFERROR(VLOOKUP($B46,[1]NUM10!$H$3:$S$111,6,FALSE),0)</f>
        <v>0</v>
      </c>
      <c r="J46" s="96">
        <f>IFERROR(VLOOKUP($B46,[1]NUM10!$H$3:$S$111,7,FALSE),0)</f>
        <v>11</v>
      </c>
      <c r="K46" s="96">
        <f>IFERROR(VLOOKUP($B46,[1]NUM10!$H$3:$S$111,8,FALSE),0)</f>
        <v>0</v>
      </c>
      <c r="L46" s="96">
        <f>IFERROR(VLOOKUP($B46,[1]NUM10!$H$3:$S$111,9,FALSE),0)</f>
        <v>0</v>
      </c>
      <c r="M46" s="96">
        <f>IFERROR(VLOOKUP($B46,[1]NUM10!$H$3:$S$111,10,FALSE),0)</f>
        <v>0</v>
      </c>
      <c r="N46" s="96">
        <f>IFERROR(VLOOKUP($B46,[1]NUM10!$H$3:$S$111,11,FALSE),0)</f>
        <v>0</v>
      </c>
      <c r="O46" s="86"/>
      <c r="P46" s="86"/>
      <c r="Q46" s="13">
        <f t="shared" si="5"/>
        <v>11</v>
      </c>
    </row>
    <row r="47" spans="1:19" ht="15" thickBot="1" x14ac:dyDescent="0.25">
      <c r="A47" s="87" t="s">
        <v>74</v>
      </c>
      <c r="B47" s="165" t="s">
        <v>73</v>
      </c>
      <c r="C47" s="56"/>
      <c r="D47" s="56"/>
      <c r="E47" s="96">
        <f>IFERROR(VLOOKUP($B47,[1]NUM10!$H$3:$S$111,2,FALSE),0)</f>
        <v>0</v>
      </c>
      <c r="F47" s="96">
        <f>IFERROR(VLOOKUP($B47,[1]NUM10!$H$3:$S$111,3,FALSE),0)</f>
        <v>0</v>
      </c>
      <c r="G47" s="96">
        <f>IFERROR(VLOOKUP($B47,[1]NUM10!$H$3:$S$111,4,FALSE),0)</f>
        <v>0</v>
      </c>
      <c r="H47" s="96">
        <f>IFERROR(VLOOKUP($B47,[1]NUM10!$H$3:$S$111,5,FALSE),0)</f>
        <v>0</v>
      </c>
      <c r="I47" s="96">
        <f>IFERROR(VLOOKUP($B47,[1]NUM10!$H$3:$S$111,6,FALSE),0)</f>
        <v>0</v>
      </c>
      <c r="J47" s="96">
        <f>IFERROR(VLOOKUP($B47,[1]NUM10!$H$3:$S$111,7,FALSE),0)</f>
        <v>0</v>
      </c>
      <c r="K47" s="96">
        <f>IFERROR(VLOOKUP($B47,[1]NUM10!$H$3:$S$111,8,FALSE),0)</f>
        <v>0</v>
      </c>
      <c r="L47" s="96">
        <f>IFERROR(VLOOKUP($B47,[1]NUM10!$H$3:$S$111,9,FALSE),0)</f>
        <v>0</v>
      </c>
      <c r="M47" s="96">
        <f>IFERROR(VLOOKUP($B47,[1]NUM10!$H$3:$S$111,10,FALSE),0)</f>
        <v>0</v>
      </c>
      <c r="N47" s="96">
        <f>IFERROR(VLOOKUP($B47,[1]NUM10!$H$3:$S$111,11,FALSE),0)</f>
        <v>0</v>
      </c>
      <c r="O47" s="86"/>
      <c r="P47" s="86"/>
      <c r="Q47" s="13">
        <f t="shared" si="5"/>
        <v>0</v>
      </c>
    </row>
    <row r="48" spans="1:19" s="58" customFormat="1" ht="15" thickBot="1" x14ac:dyDescent="0.25">
      <c r="A48" s="333" t="s">
        <v>176</v>
      </c>
      <c r="B48" s="334"/>
      <c r="C48" s="250">
        <f>+D48/Metas!P96</f>
        <v>1.2683823529411764</v>
      </c>
      <c r="D48" s="15">
        <f>+Q48/R48</f>
        <v>0.15231788079470199</v>
      </c>
      <c r="E48" s="70">
        <f>SUM(E38:E47)</f>
        <v>0</v>
      </c>
      <c r="F48" s="70">
        <f t="shared" ref="F48:P48" si="10">SUM(F38:F47)</f>
        <v>10</v>
      </c>
      <c r="G48" s="70">
        <f t="shared" si="10"/>
        <v>0</v>
      </c>
      <c r="H48" s="70">
        <f t="shared" si="10"/>
        <v>37</v>
      </c>
      <c r="I48" s="70">
        <f t="shared" ref="I48:J48" si="11">SUM(I38:I47)</f>
        <v>24</v>
      </c>
      <c r="J48" s="70">
        <f t="shared" si="11"/>
        <v>55</v>
      </c>
      <c r="K48" s="70">
        <f t="shared" ref="K48:L48" si="12">SUM(K38:K47)</f>
        <v>0</v>
      </c>
      <c r="L48" s="70">
        <f t="shared" si="12"/>
        <v>1</v>
      </c>
      <c r="M48" s="70">
        <f t="shared" ref="M48:N48" si="13">SUM(M38:M47)</f>
        <v>1</v>
      </c>
      <c r="N48" s="70">
        <f t="shared" si="13"/>
        <v>10</v>
      </c>
      <c r="O48" s="70">
        <f t="shared" si="10"/>
        <v>0</v>
      </c>
      <c r="P48" s="70">
        <f t="shared" si="10"/>
        <v>0</v>
      </c>
      <c r="Q48" s="10">
        <f>SUM(Q38:Q47)</f>
        <v>138</v>
      </c>
      <c r="R48" s="392">
        <v>906</v>
      </c>
      <c r="S48" s="393"/>
    </row>
    <row r="49" spans="1:19" ht="15" thickBot="1" x14ac:dyDescent="0.25">
      <c r="A49" s="166" t="s">
        <v>88</v>
      </c>
      <c r="B49" s="165" t="s">
        <v>75</v>
      </c>
      <c r="C49" s="56"/>
      <c r="D49" s="56"/>
      <c r="E49" s="96">
        <f>IFERROR(VLOOKUP($B49,[1]NUM10!$H$3:$S$111,2,FALSE),0)</f>
        <v>0</v>
      </c>
      <c r="F49" s="96">
        <f>IFERROR(VLOOKUP($B49,[1]NUM10!$H$3:$S$111,3,FALSE),0)</f>
        <v>0</v>
      </c>
      <c r="G49" s="96">
        <f>IFERROR(VLOOKUP($B49,[1]NUM10!$H$3:$S$111,4,FALSE),0)</f>
        <v>0</v>
      </c>
      <c r="H49" s="96">
        <f>IFERROR(VLOOKUP($B49,[1]NUM10!$H$3:$S$111,5,FALSE),0)</f>
        <v>41</v>
      </c>
      <c r="I49" s="96">
        <f>IFERROR(VLOOKUP($B49,[1]NUM10!$H$3:$S$111,6,FALSE),0)</f>
        <v>0</v>
      </c>
      <c r="J49" s="96">
        <f>IFERROR(VLOOKUP($B49,[1]NUM10!$H$3:$S$111,7,FALSE),0)</f>
        <v>0</v>
      </c>
      <c r="K49" s="96">
        <f>IFERROR(VLOOKUP($B49,[1]NUM10!$H$3:$S$111,8,FALSE),0)</f>
        <v>0</v>
      </c>
      <c r="L49" s="96">
        <f>IFERROR(VLOOKUP($B49,[1]NUM10!$H$3:$S$111,9,FALSE),0)</f>
        <v>48</v>
      </c>
      <c r="M49" s="96">
        <f>IFERROR(VLOOKUP($B49,[1]NUM10!$H$3:$S$111,10,FALSE),0)</f>
        <v>128</v>
      </c>
      <c r="N49" s="96">
        <f>IFERROR(VLOOKUP($B49,[1]NUM10!$H$3:$S$111,11,FALSE),0)</f>
        <v>7</v>
      </c>
      <c r="O49" s="86"/>
      <c r="P49" s="86"/>
      <c r="Q49" s="13">
        <f t="shared" si="5"/>
        <v>224</v>
      </c>
    </row>
    <row r="50" spans="1:19" ht="15" thickBot="1" x14ac:dyDescent="0.25">
      <c r="A50" s="166" t="s">
        <v>88</v>
      </c>
      <c r="B50" s="165" t="s">
        <v>76</v>
      </c>
      <c r="C50" s="56"/>
      <c r="D50" s="56"/>
      <c r="E50" s="96">
        <f>IFERROR(VLOOKUP($B50,[1]NUM10!$H$3:$S$111,2,FALSE),0)</f>
        <v>0</v>
      </c>
      <c r="F50" s="96">
        <f>IFERROR(VLOOKUP($B50,[1]NUM10!$H$3:$S$111,3,FALSE),0)</f>
        <v>0</v>
      </c>
      <c r="G50" s="96">
        <f>IFERROR(VLOOKUP($B50,[1]NUM10!$H$3:$S$111,4,FALSE),0)</f>
        <v>0</v>
      </c>
      <c r="H50" s="96">
        <f>IFERROR(VLOOKUP($B50,[1]NUM10!$H$3:$S$111,5,FALSE),0)</f>
        <v>0</v>
      </c>
      <c r="I50" s="96">
        <f>IFERROR(VLOOKUP($B50,[1]NUM10!$H$3:$S$111,6,FALSE),0)</f>
        <v>0</v>
      </c>
      <c r="J50" s="96">
        <f>IFERROR(VLOOKUP($B50,[1]NUM10!$H$3:$S$111,7,FALSE),0)</f>
        <v>0</v>
      </c>
      <c r="K50" s="96">
        <f>IFERROR(VLOOKUP($B50,[1]NUM10!$H$3:$S$111,8,FALSE),0)</f>
        <v>0</v>
      </c>
      <c r="L50" s="96">
        <f>IFERROR(VLOOKUP($B50,[1]NUM10!$H$3:$S$111,9,FALSE),0)</f>
        <v>0</v>
      </c>
      <c r="M50" s="96">
        <f>IFERROR(VLOOKUP($B50,[1]NUM10!$H$3:$S$111,10,FALSE),0)</f>
        <v>0</v>
      </c>
      <c r="N50" s="96">
        <f>IFERROR(VLOOKUP($B50,[1]NUM10!$H$3:$S$111,11,FALSE),0)</f>
        <v>0</v>
      </c>
      <c r="O50" s="86"/>
      <c r="P50" s="86"/>
      <c r="Q50" s="13">
        <f t="shared" si="5"/>
        <v>0</v>
      </c>
    </row>
    <row r="51" spans="1:19" ht="15" thickBot="1" x14ac:dyDescent="0.25">
      <c r="A51" s="166" t="s">
        <v>88</v>
      </c>
      <c r="B51" s="165" t="s">
        <v>77</v>
      </c>
      <c r="C51" s="56"/>
      <c r="D51" s="56"/>
      <c r="E51" s="96">
        <f>IFERROR(VLOOKUP($B51,[1]NUM10!$H$3:$S$111,2,FALSE),0)</f>
        <v>0</v>
      </c>
      <c r="F51" s="96">
        <f>IFERROR(VLOOKUP($B51,[1]NUM10!$H$3:$S$111,3,FALSE),0)</f>
        <v>0</v>
      </c>
      <c r="G51" s="96">
        <f>IFERROR(VLOOKUP($B51,[1]NUM10!$H$3:$S$111,4,FALSE),0)</f>
        <v>0</v>
      </c>
      <c r="H51" s="96">
        <f>IFERROR(VLOOKUP($B51,[1]NUM10!$H$3:$S$111,5,FALSE),0)</f>
        <v>0</v>
      </c>
      <c r="I51" s="96">
        <f>IFERROR(VLOOKUP($B51,[1]NUM10!$H$3:$S$111,6,FALSE),0)</f>
        <v>0</v>
      </c>
      <c r="J51" s="96">
        <f>IFERROR(VLOOKUP($B51,[1]NUM10!$H$3:$S$111,7,FALSE),0)</f>
        <v>0</v>
      </c>
      <c r="K51" s="96">
        <f>IFERROR(VLOOKUP($B51,[1]NUM10!$H$3:$S$111,8,FALSE),0)</f>
        <v>0</v>
      </c>
      <c r="L51" s="96">
        <f>IFERROR(VLOOKUP($B51,[1]NUM10!$H$3:$S$111,9,FALSE),0)</f>
        <v>0</v>
      </c>
      <c r="M51" s="96">
        <f>IFERROR(VLOOKUP($B51,[1]NUM10!$H$3:$S$111,10,FALSE),0)</f>
        <v>0</v>
      </c>
      <c r="N51" s="96">
        <f>IFERROR(VLOOKUP($B51,[1]NUM10!$H$3:$S$111,11,FALSE),0)</f>
        <v>0</v>
      </c>
      <c r="O51" s="86"/>
      <c r="P51" s="86"/>
      <c r="Q51" s="13">
        <f t="shared" si="5"/>
        <v>0</v>
      </c>
    </row>
    <row r="52" spans="1:19" ht="15" thickBot="1" x14ac:dyDescent="0.25">
      <c r="A52" s="166" t="s">
        <v>88</v>
      </c>
      <c r="B52" s="165" t="s">
        <v>78</v>
      </c>
      <c r="C52" s="56"/>
      <c r="D52" s="56"/>
      <c r="E52" s="96">
        <f>IFERROR(VLOOKUP($B52,[1]NUM10!$H$3:$S$111,2,FALSE),0)</f>
        <v>0</v>
      </c>
      <c r="F52" s="96">
        <f>IFERROR(VLOOKUP($B52,[1]NUM10!$H$3:$S$111,3,FALSE),0)</f>
        <v>0</v>
      </c>
      <c r="G52" s="96">
        <f>IFERROR(VLOOKUP($B52,[1]NUM10!$H$3:$S$111,4,FALSE),0)</f>
        <v>0</v>
      </c>
      <c r="H52" s="96">
        <f>IFERROR(VLOOKUP($B52,[1]NUM10!$H$3:$S$111,5,FALSE),0)</f>
        <v>0</v>
      </c>
      <c r="I52" s="96">
        <f>IFERROR(VLOOKUP($B52,[1]NUM10!$H$3:$S$111,6,FALSE),0)</f>
        <v>0</v>
      </c>
      <c r="J52" s="96">
        <f>IFERROR(VLOOKUP($B52,[1]NUM10!$H$3:$S$111,7,FALSE),0)</f>
        <v>0</v>
      </c>
      <c r="K52" s="96">
        <f>IFERROR(VLOOKUP($B52,[1]NUM10!$H$3:$S$111,8,FALSE),0)</f>
        <v>0</v>
      </c>
      <c r="L52" s="96">
        <f>IFERROR(VLOOKUP($B52,[1]NUM10!$H$3:$S$111,9,FALSE),0)</f>
        <v>0</v>
      </c>
      <c r="M52" s="96">
        <f>IFERROR(VLOOKUP($B52,[1]NUM10!$H$3:$S$111,10,FALSE),0)</f>
        <v>0</v>
      </c>
      <c r="N52" s="96">
        <f>IFERROR(VLOOKUP($B52,[1]NUM10!$H$3:$S$111,11,FALSE),0)</f>
        <v>0</v>
      </c>
      <c r="O52" s="86"/>
      <c r="P52" s="86"/>
      <c r="Q52" s="13">
        <f t="shared" si="5"/>
        <v>0</v>
      </c>
    </row>
    <row r="53" spans="1:19" ht="15" thickBot="1" x14ac:dyDescent="0.25">
      <c r="A53" s="166" t="s">
        <v>88</v>
      </c>
      <c r="B53" s="165" t="s">
        <v>79</v>
      </c>
      <c r="C53" s="56"/>
      <c r="D53" s="56"/>
      <c r="E53" s="96">
        <f>IFERROR(VLOOKUP($B53,[1]NUM10!$H$3:$S$111,2,FALSE),0)</f>
        <v>0</v>
      </c>
      <c r="F53" s="96">
        <f>IFERROR(VLOOKUP($B53,[1]NUM10!$H$3:$S$111,3,FALSE),0)</f>
        <v>0</v>
      </c>
      <c r="G53" s="96">
        <f>IFERROR(VLOOKUP($B53,[1]NUM10!$H$3:$S$111,4,FALSE),0)</f>
        <v>0</v>
      </c>
      <c r="H53" s="96">
        <f>IFERROR(VLOOKUP($B53,[1]NUM10!$H$3:$S$111,5,FALSE),0)</f>
        <v>0</v>
      </c>
      <c r="I53" s="96">
        <f>IFERROR(VLOOKUP($B53,[1]NUM10!$H$3:$S$111,6,FALSE),0)</f>
        <v>0</v>
      </c>
      <c r="J53" s="96">
        <f>IFERROR(VLOOKUP($B53,[1]NUM10!$H$3:$S$111,7,FALSE),0)</f>
        <v>0</v>
      </c>
      <c r="K53" s="96">
        <f>IFERROR(VLOOKUP($B53,[1]NUM10!$H$3:$S$111,8,FALSE),0)</f>
        <v>0</v>
      </c>
      <c r="L53" s="96">
        <f>IFERROR(VLOOKUP($B53,[1]NUM10!$H$3:$S$111,9,FALSE),0)</f>
        <v>0</v>
      </c>
      <c r="M53" s="96">
        <f>IFERROR(VLOOKUP($B53,[1]NUM10!$H$3:$S$111,10,FALSE),0)</f>
        <v>0</v>
      </c>
      <c r="N53" s="96">
        <f>IFERROR(VLOOKUP($B53,[1]NUM10!$H$3:$S$111,11,FALSE),0)</f>
        <v>0</v>
      </c>
      <c r="O53" s="86"/>
      <c r="P53" s="86"/>
      <c r="Q53" s="13">
        <f t="shared" si="5"/>
        <v>0</v>
      </c>
    </row>
    <row r="54" spans="1:19" ht="15" thickBot="1" x14ac:dyDescent="0.25">
      <c r="A54" s="166" t="s">
        <v>88</v>
      </c>
      <c r="B54" s="165" t="s">
        <v>80</v>
      </c>
      <c r="C54" s="56"/>
      <c r="D54" s="56"/>
      <c r="E54" s="96">
        <f>IFERROR(VLOOKUP($B54,[1]NUM10!$H$3:$S$111,2,FALSE),0)</f>
        <v>0</v>
      </c>
      <c r="F54" s="96">
        <f>IFERROR(VLOOKUP($B54,[1]NUM10!$H$3:$S$111,3,FALSE),0)</f>
        <v>0</v>
      </c>
      <c r="G54" s="96">
        <f>IFERROR(VLOOKUP($B54,[1]NUM10!$H$3:$S$111,4,FALSE),0)</f>
        <v>0</v>
      </c>
      <c r="H54" s="96">
        <f>IFERROR(VLOOKUP($B54,[1]NUM10!$H$3:$S$111,5,FALSE),0)</f>
        <v>0</v>
      </c>
      <c r="I54" s="96">
        <f>IFERROR(VLOOKUP($B54,[1]NUM10!$H$3:$S$111,6,FALSE),0)</f>
        <v>0</v>
      </c>
      <c r="J54" s="96">
        <f>IFERROR(VLOOKUP($B54,[1]NUM10!$H$3:$S$111,7,FALSE),0)</f>
        <v>0</v>
      </c>
      <c r="K54" s="96">
        <f>IFERROR(VLOOKUP($B54,[1]NUM10!$H$3:$S$111,8,FALSE),0)</f>
        <v>0</v>
      </c>
      <c r="L54" s="96">
        <f>IFERROR(VLOOKUP($B54,[1]NUM10!$H$3:$S$111,9,FALSE),0)</f>
        <v>0</v>
      </c>
      <c r="M54" s="96">
        <f>IFERROR(VLOOKUP($B54,[1]NUM10!$H$3:$S$111,10,FALSE),0)</f>
        <v>0</v>
      </c>
      <c r="N54" s="96">
        <f>IFERROR(VLOOKUP($B54,[1]NUM10!$H$3:$S$111,11,FALSE),0)</f>
        <v>0</v>
      </c>
      <c r="O54" s="86"/>
      <c r="P54" s="86"/>
      <c r="Q54" s="13">
        <f t="shared" si="5"/>
        <v>0</v>
      </c>
    </row>
    <row r="55" spans="1:19" ht="15" thickBot="1" x14ac:dyDescent="0.25">
      <c r="A55" s="166" t="s">
        <v>88</v>
      </c>
      <c r="B55" s="165" t="s">
        <v>81</v>
      </c>
      <c r="C55" s="56"/>
      <c r="D55" s="56"/>
      <c r="E55" s="96">
        <f>IFERROR(VLOOKUP($B55,[1]NUM10!$H$3:$S$111,2,FALSE),0)</f>
        <v>0</v>
      </c>
      <c r="F55" s="96">
        <f>IFERROR(VLOOKUP($B55,[1]NUM10!$H$3:$S$111,3,FALSE),0)</f>
        <v>0</v>
      </c>
      <c r="G55" s="96">
        <f>IFERROR(VLOOKUP($B55,[1]NUM10!$H$3:$S$111,4,FALSE),0)</f>
        <v>0</v>
      </c>
      <c r="H55" s="96">
        <f>IFERROR(VLOOKUP($B55,[1]NUM10!$H$3:$S$111,5,FALSE),0)</f>
        <v>0</v>
      </c>
      <c r="I55" s="96">
        <f>IFERROR(VLOOKUP($B55,[1]NUM10!$H$3:$S$111,6,FALSE),0)</f>
        <v>0</v>
      </c>
      <c r="J55" s="96">
        <f>IFERROR(VLOOKUP($B55,[1]NUM10!$H$3:$S$111,7,FALSE),0)</f>
        <v>0</v>
      </c>
      <c r="K55" s="96">
        <f>IFERROR(VLOOKUP($B55,[1]NUM10!$H$3:$S$111,8,FALSE),0)</f>
        <v>0</v>
      </c>
      <c r="L55" s="96">
        <f>IFERROR(VLOOKUP($B55,[1]NUM10!$H$3:$S$111,9,FALSE),0)</f>
        <v>0</v>
      </c>
      <c r="M55" s="96">
        <f>IFERROR(VLOOKUP($B55,[1]NUM10!$H$3:$S$111,10,FALSE),0)</f>
        <v>0</v>
      </c>
      <c r="N55" s="96">
        <f>IFERROR(VLOOKUP($B55,[1]NUM10!$H$3:$S$111,11,FALSE),0)</f>
        <v>0</v>
      </c>
      <c r="O55" s="86"/>
      <c r="P55" s="86"/>
      <c r="Q55" s="13">
        <f t="shared" si="5"/>
        <v>0</v>
      </c>
    </row>
    <row r="56" spans="1:19" ht="15" thickBot="1" x14ac:dyDescent="0.25">
      <c r="A56" s="166" t="s">
        <v>88</v>
      </c>
      <c r="B56" s="165" t="s">
        <v>82</v>
      </c>
      <c r="C56" s="56"/>
      <c r="D56" s="56"/>
      <c r="E56" s="96">
        <f>IFERROR(VLOOKUP($B56,[1]NUM10!$H$3:$S$111,2,FALSE),0)</f>
        <v>0</v>
      </c>
      <c r="F56" s="96">
        <f>IFERROR(VLOOKUP($B56,[1]NUM10!$H$3:$S$111,3,FALSE),0)</f>
        <v>0</v>
      </c>
      <c r="G56" s="96">
        <f>IFERROR(VLOOKUP($B56,[1]NUM10!$H$3:$S$111,4,FALSE),0)</f>
        <v>0</v>
      </c>
      <c r="H56" s="96">
        <f>IFERROR(VLOOKUP($B56,[1]NUM10!$H$3:$S$111,5,FALSE),0)</f>
        <v>0</v>
      </c>
      <c r="I56" s="96">
        <f>IFERROR(VLOOKUP($B56,[1]NUM10!$H$3:$S$111,6,FALSE),0)</f>
        <v>0</v>
      </c>
      <c r="J56" s="96">
        <f>IFERROR(VLOOKUP($B56,[1]NUM10!$H$3:$S$111,7,FALSE),0)</f>
        <v>0</v>
      </c>
      <c r="K56" s="96">
        <f>IFERROR(VLOOKUP($B56,[1]NUM10!$H$3:$S$111,8,FALSE),0)</f>
        <v>0</v>
      </c>
      <c r="L56" s="96">
        <f>IFERROR(VLOOKUP($B56,[1]NUM10!$H$3:$S$111,9,FALSE),0)</f>
        <v>0</v>
      </c>
      <c r="M56" s="96">
        <f>IFERROR(VLOOKUP($B56,[1]NUM10!$H$3:$S$111,10,FALSE),0)</f>
        <v>0</v>
      </c>
      <c r="N56" s="96">
        <f>IFERROR(VLOOKUP($B56,[1]NUM10!$H$3:$S$111,11,FALSE),0)</f>
        <v>0</v>
      </c>
      <c r="O56" s="86"/>
      <c r="P56" s="86"/>
      <c r="Q56" s="13">
        <f t="shared" si="5"/>
        <v>0</v>
      </c>
    </row>
    <row r="57" spans="1:19" ht="15" thickBot="1" x14ac:dyDescent="0.25">
      <c r="A57" s="166" t="s">
        <v>88</v>
      </c>
      <c r="B57" s="165" t="s">
        <v>83</v>
      </c>
      <c r="C57" s="56"/>
      <c r="D57" s="56"/>
      <c r="E57" s="96">
        <f>IFERROR(VLOOKUP($B57,[1]NUM10!$H$3:$S$111,2,FALSE),0)</f>
        <v>0</v>
      </c>
      <c r="F57" s="96">
        <f>IFERROR(VLOOKUP($B57,[1]NUM10!$H$3:$S$111,3,FALSE),0)</f>
        <v>0</v>
      </c>
      <c r="G57" s="96">
        <f>IFERROR(VLOOKUP($B57,[1]NUM10!$H$3:$S$111,4,FALSE),0)</f>
        <v>0</v>
      </c>
      <c r="H57" s="96">
        <f>IFERROR(VLOOKUP($B57,[1]NUM10!$H$3:$S$111,5,FALSE),0)</f>
        <v>0</v>
      </c>
      <c r="I57" s="96">
        <f>IFERROR(VLOOKUP($B57,[1]NUM10!$H$3:$S$111,6,FALSE),0)</f>
        <v>0</v>
      </c>
      <c r="J57" s="96">
        <f>IFERROR(VLOOKUP($B57,[1]NUM10!$H$3:$S$111,7,FALSE),0)</f>
        <v>0</v>
      </c>
      <c r="K57" s="96">
        <f>IFERROR(VLOOKUP($B57,[1]NUM10!$H$3:$S$111,8,FALSE),0)</f>
        <v>0</v>
      </c>
      <c r="L57" s="96">
        <f>IFERROR(VLOOKUP($B57,[1]NUM10!$H$3:$S$111,9,FALSE),0)</f>
        <v>0</v>
      </c>
      <c r="M57" s="96">
        <f>IFERROR(VLOOKUP($B57,[1]NUM10!$H$3:$S$111,10,FALSE),0)</f>
        <v>0</v>
      </c>
      <c r="N57" s="96">
        <f>IFERROR(VLOOKUP($B57,[1]NUM10!$H$3:$S$111,11,FALSE),0)</f>
        <v>0</v>
      </c>
      <c r="O57" s="86"/>
      <c r="P57" s="86"/>
      <c r="Q57" s="13">
        <f t="shared" si="5"/>
        <v>0</v>
      </c>
    </row>
    <row r="58" spans="1:19" ht="15" thickBot="1" x14ac:dyDescent="0.25">
      <c r="A58" s="166" t="s">
        <v>88</v>
      </c>
      <c r="B58" s="165" t="s">
        <v>84</v>
      </c>
      <c r="C58" s="56"/>
      <c r="D58" s="56"/>
      <c r="E58" s="96">
        <f>IFERROR(VLOOKUP($B58,[1]NUM10!$H$3:$S$111,2,FALSE),0)</f>
        <v>0</v>
      </c>
      <c r="F58" s="96">
        <f>IFERROR(VLOOKUP($B58,[1]NUM10!$H$3:$S$111,3,FALSE),0)</f>
        <v>0</v>
      </c>
      <c r="G58" s="96">
        <f>IFERROR(VLOOKUP($B58,[1]NUM10!$H$3:$S$111,4,FALSE),0)</f>
        <v>0</v>
      </c>
      <c r="H58" s="96">
        <f>IFERROR(VLOOKUP($B58,[1]NUM10!$H$3:$S$111,5,FALSE),0)</f>
        <v>0</v>
      </c>
      <c r="I58" s="96">
        <f>IFERROR(VLOOKUP($B58,[1]NUM10!$H$3:$S$111,6,FALSE),0)</f>
        <v>0</v>
      </c>
      <c r="J58" s="96">
        <f>IFERROR(VLOOKUP($B58,[1]NUM10!$H$3:$S$111,7,FALSE),0)</f>
        <v>0</v>
      </c>
      <c r="K58" s="96">
        <f>IFERROR(VLOOKUP($B58,[1]NUM10!$H$3:$S$111,8,FALSE),0)</f>
        <v>0</v>
      </c>
      <c r="L58" s="96">
        <f>IFERROR(VLOOKUP($B58,[1]NUM10!$H$3:$S$111,9,FALSE),0)</f>
        <v>0</v>
      </c>
      <c r="M58" s="96">
        <f>IFERROR(VLOOKUP($B58,[1]NUM10!$H$3:$S$111,10,FALSE),0)</f>
        <v>0</v>
      </c>
      <c r="N58" s="96">
        <f>IFERROR(VLOOKUP($B58,[1]NUM10!$H$3:$S$111,11,FALSE),0)</f>
        <v>0</v>
      </c>
      <c r="O58" s="86"/>
      <c r="P58" s="86"/>
      <c r="Q58" s="13">
        <f t="shared" si="5"/>
        <v>0</v>
      </c>
    </row>
    <row r="59" spans="1:19" ht="15" thickBot="1" x14ac:dyDescent="0.25">
      <c r="A59" s="166" t="s">
        <v>88</v>
      </c>
      <c r="B59" s="165" t="s">
        <v>85</v>
      </c>
      <c r="C59" s="56"/>
      <c r="D59" s="56"/>
      <c r="E59" s="96">
        <f>IFERROR(VLOOKUP($B59,[1]NUM10!$H$3:$S$111,2,FALSE),0)</f>
        <v>0</v>
      </c>
      <c r="F59" s="96">
        <f>IFERROR(VLOOKUP($B59,[1]NUM10!$H$3:$S$111,3,FALSE),0)</f>
        <v>0</v>
      </c>
      <c r="G59" s="96">
        <f>IFERROR(VLOOKUP($B59,[1]NUM10!$H$3:$S$111,4,FALSE),0)</f>
        <v>0</v>
      </c>
      <c r="H59" s="96">
        <f>IFERROR(VLOOKUP($B59,[1]NUM10!$H$3:$S$111,5,FALSE),0)</f>
        <v>0</v>
      </c>
      <c r="I59" s="96">
        <f>IFERROR(VLOOKUP($B59,[1]NUM10!$H$3:$S$111,6,FALSE),0)</f>
        <v>0</v>
      </c>
      <c r="J59" s="96">
        <f>IFERROR(VLOOKUP($B59,[1]NUM10!$H$3:$S$111,7,FALSE),0)</f>
        <v>0</v>
      </c>
      <c r="K59" s="96">
        <f>IFERROR(VLOOKUP($B59,[1]NUM10!$H$3:$S$111,8,FALSE),0)</f>
        <v>0</v>
      </c>
      <c r="L59" s="96">
        <f>IFERROR(VLOOKUP($B59,[1]NUM10!$H$3:$S$111,9,FALSE),0)</f>
        <v>0</v>
      </c>
      <c r="M59" s="96">
        <f>IFERROR(VLOOKUP($B59,[1]NUM10!$H$3:$S$111,10,FALSE),0)</f>
        <v>27</v>
      </c>
      <c r="N59" s="96">
        <f>IFERROR(VLOOKUP($B59,[1]NUM10!$H$3:$S$111,11,FALSE),0)</f>
        <v>0</v>
      </c>
      <c r="O59" s="86"/>
      <c r="P59" s="86"/>
      <c r="Q59" s="13">
        <f>SUM(E59:P59)</f>
        <v>27</v>
      </c>
    </row>
    <row r="60" spans="1:19" ht="15" thickBot="1" x14ac:dyDescent="0.25">
      <c r="A60" s="166" t="s">
        <v>88</v>
      </c>
      <c r="B60" s="165" t="s">
        <v>86</v>
      </c>
      <c r="C60" s="56"/>
      <c r="D60" s="56"/>
      <c r="E60" s="96">
        <f>IFERROR(VLOOKUP($B60,[1]NUM10!$H$3:$S$111,2,FALSE),0)</f>
        <v>0</v>
      </c>
      <c r="F60" s="96">
        <f>IFERROR(VLOOKUP($B60,[1]NUM10!$H$3:$S$111,3,FALSE),0)</f>
        <v>0</v>
      </c>
      <c r="G60" s="96">
        <f>IFERROR(VLOOKUP($B60,[1]NUM10!$H$3:$S$111,4,FALSE),0)</f>
        <v>0</v>
      </c>
      <c r="H60" s="96">
        <f>IFERROR(VLOOKUP($B60,[1]NUM10!$H$3:$S$111,5,FALSE),0)</f>
        <v>0</v>
      </c>
      <c r="I60" s="96">
        <f>IFERROR(VLOOKUP($B60,[1]NUM10!$H$3:$S$111,6,FALSE),0)</f>
        <v>0</v>
      </c>
      <c r="J60" s="96">
        <f>IFERROR(VLOOKUP($B60,[1]NUM10!$H$3:$S$111,7,FALSE),0)</f>
        <v>0</v>
      </c>
      <c r="K60" s="96">
        <f>IFERROR(VLOOKUP($B60,[1]NUM10!$H$3:$S$111,8,FALSE),0)</f>
        <v>0</v>
      </c>
      <c r="L60" s="96">
        <f>IFERROR(VLOOKUP($B60,[1]NUM10!$H$3:$S$111,9,FALSE),0)</f>
        <v>0</v>
      </c>
      <c r="M60" s="96">
        <f>IFERROR(VLOOKUP($B60,[1]NUM10!$H$3:$S$111,10,FALSE),0)</f>
        <v>0</v>
      </c>
      <c r="N60" s="96">
        <f>IFERROR(VLOOKUP($B60,[1]NUM10!$H$3:$S$111,11,FALSE),0)</f>
        <v>0</v>
      </c>
      <c r="O60" s="86"/>
      <c r="P60" s="86"/>
      <c r="Q60" s="13">
        <f>SUM(E60:P60)</f>
        <v>0</v>
      </c>
    </row>
    <row r="61" spans="1:19" ht="15" thickBot="1" x14ac:dyDescent="0.25">
      <c r="A61" s="166" t="s">
        <v>88</v>
      </c>
      <c r="B61" s="165" t="s">
        <v>87</v>
      </c>
      <c r="C61" s="56"/>
      <c r="D61" s="56"/>
      <c r="E61" s="96">
        <f>IFERROR(VLOOKUP($B61,[1]NUM10!$H$3:$S$111,2,FALSE),0)</f>
        <v>0</v>
      </c>
      <c r="F61" s="96">
        <f>IFERROR(VLOOKUP($B61,[1]NUM10!$H$3:$S$111,3,FALSE),0)</f>
        <v>0</v>
      </c>
      <c r="G61" s="96">
        <f>IFERROR(VLOOKUP($B61,[1]NUM10!$H$3:$S$111,4,FALSE),0)</f>
        <v>0</v>
      </c>
      <c r="H61" s="96">
        <f>IFERROR(VLOOKUP($B61,[1]NUM10!$H$3:$S$111,5,FALSE),0)</f>
        <v>0</v>
      </c>
      <c r="I61" s="96">
        <f>IFERROR(VLOOKUP($B61,[1]NUM10!$H$3:$S$111,6,FALSE),0)</f>
        <v>0</v>
      </c>
      <c r="J61" s="96">
        <f>IFERROR(VLOOKUP($B61,[1]NUM10!$H$3:$S$111,7,FALSE),0)</f>
        <v>0</v>
      </c>
      <c r="K61" s="96">
        <f>IFERROR(VLOOKUP($B61,[1]NUM10!$H$3:$S$111,8,FALSE),0)</f>
        <v>0</v>
      </c>
      <c r="L61" s="96">
        <f>IFERROR(VLOOKUP($B61,[1]NUM10!$H$3:$S$111,9,FALSE),0)</f>
        <v>0</v>
      </c>
      <c r="M61" s="96">
        <f>IFERROR(VLOOKUP($B61,[1]NUM10!$H$3:$S$111,10,FALSE),0)</f>
        <v>0</v>
      </c>
      <c r="N61" s="96">
        <f>IFERROR(VLOOKUP($B61,[1]NUM10!$H$3:$S$111,11,FALSE),0)</f>
        <v>0</v>
      </c>
      <c r="O61" s="86"/>
      <c r="P61" s="86"/>
      <c r="Q61" s="13">
        <f>SUM(E61:P61)</f>
        <v>0</v>
      </c>
    </row>
    <row r="62" spans="1:19" s="58" customFormat="1" ht="15" thickBot="1" x14ac:dyDescent="0.25">
      <c r="A62" s="333" t="s">
        <v>177</v>
      </c>
      <c r="B62" s="334"/>
      <c r="C62" s="250">
        <f>+D62/Metas!P88</f>
        <v>1.8675595238095237</v>
      </c>
      <c r="D62" s="15">
        <f>+Q62/R62</f>
        <v>0.24950298210735586</v>
      </c>
      <c r="E62" s="70">
        <f t="shared" ref="E62:J62" si="14">SUM(E49:E61)</f>
        <v>0</v>
      </c>
      <c r="F62" s="70">
        <f t="shared" si="14"/>
        <v>0</v>
      </c>
      <c r="G62" s="70">
        <f t="shared" si="14"/>
        <v>0</v>
      </c>
      <c r="H62" s="70">
        <f t="shared" si="14"/>
        <v>41</v>
      </c>
      <c r="I62" s="70">
        <f t="shared" si="14"/>
        <v>0</v>
      </c>
      <c r="J62" s="70">
        <f t="shared" si="14"/>
        <v>0</v>
      </c>
      <c r="K62" s="70">
        <f t="shared" ref="K62:L62" si="15">SUM(K49:K61)</f>
        <v>0</v>
      </c>
      <c r="L62" s="70">
        <f t="shared" si="15"/>
        <v>48</v>
      </c>
      <c r="M62" s="70">
        <f t="shared" ref="M62:N62" si="16">SUM(M49:M61)</f>
        <v>155</v>
      </c>
      <c r="N62" s="70">
        <f t="shared" si="16"/>
        <v>7</v>
      </c>
      <c r="O62" s="70">
        <f t="shared" ref="O62:P62" si="17">SUM(O49:O61)</f>
        <v>0</v>
      </c>
      <c r="P62" s="70">
        <f t="shared" si="17"/>
        <v>0</v>
      </c>
      <c r="Q62" s="10">
        <f>SUM(Q49:Q61)</f>
        <v>251</v>
      </c>
      <c r="R62" s="392">
        <v>1006</v>
      </c>
      <c r="S62" s="393"/>
    </row>
    <row r="63" spans="1:19" ht="15" thickBot="1" x14ac:dyDescent="0.25">
      <c r="A63" s="166" t="s">
        <v>99</v>
      </c>
      <c r="B63" s="165" t="s">
        <v>89</v>
      </c>
      <c r="C63" s="56"/>
      <c r="D63" s="56"/>
      <c r="E63" s="96">
        <f>IFERROR(VLOOKUP($B63,[1]NUM10!$H$3:$S$111,2,FALSE),0)</f>
        <v>0</v>
      </c>
      <c r="F63" s="96">
        <f>IFERROR(VLOOKUP($B63,[1]NUM10!$H$3:$S$111,3,FALSE),0)</f>
        <v>0</v>
      </c>
      <c r="G63" s="96">
        <f>IFERROR(VLOOKUP($B63,[1]NUM10!$H$3:$S$111,4,FALSE),0)</f>
        <v>0</v>
      </c>
      <c r="H63" s="96">
        <f>IFERROR(VLOOKUP($B63,[1]NUM10!$H$3:$S$111,5,FALSE),0)</f>
        <v>21</v>
      </c>
      <c r="I63" s="96">
        <f>IFERROR(VLOOKUP($B63,[1]NUM10!$H$3:$S$111,6,FALSE),0)</f>
        <v>6</v>
      </c>
      <c r="J63" s="96">
        <f>IFERROR(VLOOKUP($B63,[1]NUM10!$H$3:$S$111,7,FALSE),0)</f>
        <v>5</v>
      </c>
      <c r="K63" s="96">
        <f>IFERROR(VLOOKUP($B63,[1]NUM10!$H$3:$S$111,8,FALSE),0)</f>
        <v>17</v>
      </c>
      <c r="L63" s="96">
        <f>IFERROR(VLOOKUP($B63,[1]NUM10!$H$3:$S$111,9,FALSE),0)</f>
        <v>0</v>
      </c>
      <c r="M63" s="96">
        <f>IFERROR(VLOOKUP($B63,[1]NUM10!$H$3:$S$111,10,FALSE),0)</f>
        <v>21</v>
      </c>
      <c r="N63" s="96">
        <f>IFERROR(VLOOKUP($B63,[1]NUM10!$H$3:$S$111,11,FALSE),0)</f>
        <v>20</v>
      </c>
      <c r="O63" s="86"/>
      <c r="P63" s="87"/>
      <c r="Q63" s="13">
        <f t="shared" ref="Q63:Q72" si="18">SUM(E63:P63)</f>
        <v>90</v>
      </c>
    </row>
    <row r="64" spans="1:19" ht="15" thickBot="1" x14ac:dyDescent="0.25">
      <c r="A64" s="166" t="s">
        <v>99</v>
      </c>
      <c r="B64" s="165" t="s">
        <v>90</v>
      </c>
      <c r="C64" s="56"/>
      <c r="D64" s="56"/>
      <c r="E64" s="96">
        <f>IFERROR(VLOOKUP($B64,[1]NUM10!$H$3:$S$111,2,FALSE),0)</f>
        <v>0</v>
      </c>
      <c r="F64" s="96">
        <f>IFERROR(VLOOKUP($B64,[1]NUM10!$H$3:$S$111,3,FALSE),0)</f>
        <v>0</v>
      </c>
      <c r="G64" s="96">
        <f>IFERROR(VLOOKUP($B64,[1]NUM10!$H$3:$S$111,4,FALSE),0)</f>
        <v>0</v>
      </c>
      <c r="H64" s="96">
        <f>IFERROR(VLOOKUP($B64,[1]NUM10!$H$3:$S$111,5,FALSE),0)</f>
        <v>0</v>
      </c>
      <c r="I64" s="96">
        <f>IFERROR(VLOOKUP($B64,[1]NUM10!$H$3:$S$111,6,FALSE),0)</f>
        <v>0</v>
      </c>
      <c r="J64" s="96">
        <f>IFERROR(VLOOKUP($B64,[1]NUM10!$H$3:$S$111,7,FALSE),0)</f>
        <v>0</v>
      </c>
      <c r="K64" s="96">
        <f>IFERROR(VLOOKUP($B64,[1]NUM10!$H$3:$S$111,8,FALSE),0)</f>
        <v>0</v>
      </c>
      <c r="L64" s="96">
        <f>IFERROR(VLOOKUP($B64,[1]NUM10!$H$3:$S$111,9,FALSE),0)</f>
        <v>0</v>
      </c>
      <c r="M64" s="96">
        <f>IFERROR(VLOOKUP($B64,[1]NUM10!$H$3:$S$111,10,FALSE),0)</f>
        <v>0</v>
      </c>
      <c r="N64" s="96">
        <f>IFERROR(VLOOKUP($B64,[1]NUM10!$H$3:$S$111,11,FALSE),0)</f>
        <v>0</v>
      </c>
      <c r="O64" s="86"/>
      <c r="P64" s="87"/>
      <c r="Q64" s="13">
        <f t="shared" si="18"/>
        <v>0</v>
      </c>
    </row>
    <row r="65" spans="1:19" ht="15" thickBot="1" x14ac:dyDescent="0.25">
      <c r="A65" s="166" t="s">
        <v>99</v>
      </c>
      <c r="B65" s="165" t="s">
        <v>91</v>
      </c>
      <c r="C65" s="56"/>
      <c r="D65" s="56"/>
      <c r="E65" s="96">
        <f>IFERROR(VLOOKUP($B65,[1]NUM10!$H$3:$S$111,2,FALSE),0)</f>
        <v>0</v>
      </c>
      <c r="F65" s="96">
        <f>IFERROR(VLOOKUP($B65,[1]NUM10!$H$3:$S$111,3,FALSE),0)</f>
        <v>0</v>
      </c>
      <c r="G65" s="96">
        <f>IFERROR(VLOOKUP($B65,[1]NUM10!$H$3:$S$111,4,FALSE),0)</f>
        <v>0</v>
      </c>
      <c r="H65" s="96">
        <f>IFERROR(VLOOKUP($B65,[1]NUM10!$H$3:$S$111,5,FALSE),0)</f>
        <v>0</v>
      </c>
      <c r="I65" s="96">
        <f>IFERROR(VLOOKUP($B65,[1]NUM10!$H$3:$S$111,6,FALSE),0)</f>
        <v>0</v>
      </c>
      <c r="J65" s="96">
        <f>IFERROR(VLOOKUP($B65,[1]NUM10!$H$3:$S$111,7,FALSE),0)</f>
        <v>0</v>
      </c>
      <c r="K65" s="96">
        <f>IFERROR(VLOOKUP($B65,[1]NUM10!$H$3:$S$111,8,FALSE),0)</f>
        <v>0</v>
      </c>
      <c r="L65" s="96">
        <f>IFERROR(VLOOKUP($B65,[1]NUM10!$H$3:$S$111,9,FALSE),0)</f>
        <v>0</v>
      </c>
      <c r="M65" s="96">
        <f>IFERROR(VLOOKUP($B65,[1]NUM10!$H$3:$S$111,10,FALSE),0)</f>
        <v>0</v>
      </c>
      <c r="N65" s="96">
        <f>IFERROR(VLOOKUP($B65,[1]NUM10!$H$3:$S$111,11,FALSE),0)</f>
        <v>0</v>
      </c>
      <c r="O65" s="86"/>
      <c r="P65" s="87"/>
      <c r="Q65" s="13">
        <f t="shared" si="18"/>
        <v>0</v>
      </c>
    </row>
    <row r="66" spans="1:19" ht="15" thickBot="1" x14ac:dyDescent="0.25">
      <c r="A66" s="166" t="s">
        <v>99</v>
      </c>
      <c r="B66" s="165" t="s">
        <v>92</v>
      </c>
      <c r="C66" s="56"/>
      <c r="D66" s="56"/>
      <c r="E66" s="96">
        <f>IFERROR(VLOOKUP($B66,[1]NUM10!$H$3:$S$111,2,FALSE),0)</f>
        <v>0</v>
      </c>
      <c r="F66" s="96">
        <f>IFERROR(VLOOKUP($B66,[1]NUM10!$H$3:$S$111,3,FALSE),0)</f>
        <v>0</v>
      </c>
      <c r="G66" s="96">
        <f>IFERROR(VLOOKUP($B66,[1]NUM10!$H$3:$S$111,4,FALSE),0)</f>
        <v>0</v>
      </c>
      <c r="H66" s="96">
        <f>IFERROR(VLOOKUP($B66,[1]NUM10!$H$3:$S$111,5,FALSE),0)</f>
        <v>0</v>
      </c>
      <c r="I66" s="96">
        <f>IFERROR(VLOOKUP($B66,[1]NUM10!$H$3:$S$111,6,FALSE),0)</f>
        <v>0</v>
      </c>
      <c r="J66" s="96">
        <f>IFERROR(VLOOKUP($B66,[1]NUM10!$H$3:$S$111,7,FALSE),0)</f>
        <v>0</v>
      </c>
      <c r="K66" s="96">
        <f>IFERROR(VLOOKUP($B66,[1]NUM10!$H$3:$S$111,8,FALSE),0)</f>
        <v>0</v>
      </c>
      <c r="L66" s="96">
        <f>IFERROR(VLOOKUP($B66,[1]NUM10!$H$3:$S$111,9,FALSE),0)</f>
        <v>0</v>
      </c>
      <c r="M66" s="96">
        <f>IFERROR(VLOOKUP($B66,[1]NUM10!$H$3:$S$111,10,FALSE),0)</f>
        <v>0</v>
      </c>
      <c r="N66" s="96">
        <f>IFERROR(VLOOKUP($B66,[1]NUM10!$H$3:$S$111,11,FALSE),0)</f>
        <v>0</v>
      </c>
      <c r="O66" s="86"/>
      <c r="P66" s="87"/>
      <c r="Q66" s="13">
        <f t="shared" si="18"/>
        <v>0</v>
      </c>
    </row>
    <row r="67" spans="1:19" ht="15" thickBot="1" x14ac:dyDescent="0.25">
      <c r="A67" s="166" t="s">
        <v>99</v>
      </c>
      <c r="B67" s="165" t="s">
        <v>93</v>
      </c>
      <c r="C67" s="56"/>
      <c r="D67" s="56"/>
      <c r="E67" s="96">
        <f>IFERROR(VLOOKUP($B67,[1]NUM10!$H$3:$S$111,2,FALSE),0)</f>
        <v>0</v>
      </c>
      <c r="F67" s="96">
        <f>IFERROR(VLOOKUP($B67,[1]NUM10!$H$3:$S$111,3,FALSE),0)</f>
        <v>0</v>
      </c>
      <c r="G67" s="96">
        <f>IFERROR(VLOOKUP($B67,[1]NUM10!$H$3:$S$111,4,FALSE),0)</f>
        <v>0</v>
      </c>
      <c r="H67" s="96">
        <f>IFERROR(VLOOKUP($B67,[1]NUM10!$H$3:$S$111,5,FALSE),0)</f>
        <v>0</v>
      </c>
      <c r="I67" s="96">
        <f>IFERROR(VLOOKUP($B67,[1]NUM10!$H$3:$S$111,6,FALSE),0)</f>
        <v>0</v>
      </c>
      <c r="J67" s="96">
        <f>IFERROR(VLOOKUP($B67,[1]NUM10!$H$3:$S$111,7,FALSE),0)</f>
        <v>0</v>
      </c>
      <c r="K67" s="96">
        <f>IFERROR(VLOOKUP($B67,[1]NUM10!$H$3:$S$111,8,FALSE),0)</f>
        <v>0</v>
      </c>
      <c r="L67" s="96">
        <f>IFERROR(VLOOKUP($B67,[1]NUM10!$H$3:$S$111,9,FALSE),0)</f>
        <v>0</v>
      </c>
      <c r="M67" s="96">
        <f>IFERROR(VLOOKUP($B67,[1]NUM10!$H$3:$S$111,10,FALSE),0)</f>
        <v>0</v>
      </c>
      <c r="N67" s="96">
        <f>IFERROR(VLOOKUP($B67,[1]NUM10!$H$3:$S$111,11,FALSE),0)</f>
        <v>0</v>
      </c>
      <c r="O67" s="86"/>
      <c r="P67" s="87"/>
      <c r="Q67" s="13">
        <f t="shared" si="18"/>
        <v>0</v>
      </c>
    </row>
    <row r="68" spans="1:19" ht="15" thickBot="1" x14ac:dyDescent="0.25">
      <c r="A68" s="166" t="s">
        <v>99</v>
      </c>
      <c r="B68" s="165" t="s">
        <v>94</v>
      </c>
      <c r="C68" s="56"/>
      <c r="D68" s="56"/>
      <c r="E68" s="96">
        <f>IFERROR(VLOOKUP($B68,[1]NUM10!$H$3:$S$111,2,FALSE),0)</f>
        <v>0</v>
      </c>
      <c r="F68" s="96">
        <f>IFERROR(VLOOKUP($B68,[1]NUM10!$H$3:$S$111,3,FALSE),0)</f>
        <v>0</v>
      </c>
      <c r="G68" s="96">
        <f>IFERROR(VLOOKUP($B68,[1]NUM10!$H$3:$S$111,4,FALSE),0)</f>
        <v>0</v>
      </c>
      <c r="H68" s="96">
        <f>IFERROR(VLOOKUP($B68,[1]NUM10!$H$3:$S$111,5,FALSE),0)</f>
        <v>0</v>
      </c>
      <c r="I68" s="96">
        <f>IFERROR(VLOOKUP($B68,[1]NUM10!$H$3:$S$111,6,FALSE),0)</f>
        <v>0</v>
      </c>
      <c r="J68" s="96">
        <f>IFERROR(VLOOKUP($B68,[1]NUM10!$H$3:$S$111,7,FALSE),0)</f>
        <v>0</v>
      </c>
      <c r="K68" s="96">
        <f>IFERROR(VLOOKUP($B68,[1]NUM10!$H$3:$S$111,8,FALSE),0)</f>
        <v>0</v>
      </c>
      <c r="L68" s="96">
        <f>IFERROR(VLOOKUP($B68,[1]NUM10!$H$3:$S$111,9,FALSE),0)</f>
        <v>0</v>
      </c>
      <c r="M68" s="96">
        <f>IFERROR(VLOOKUP($B68,[1]NUM10!$H$3:$S$111,10,FALSE),0)</f>
        <v>0</v>
      </c>
      <c r="N68" s="96">
        <f>IFERROR(VLOOKUP($B68,[1]NUM10!$H$3:$S$111,11,FALSE),0)</f>
        <v>0</v>
      </c>
      <c r="O68" s="86"/>
      <c r="P68" s="87"/>
      <c r="Q68" s="13">
        <f t="shared" si="18"/>
        <v>0</v>
      </c>
    </row>
    <row r="69" spans="1:19" ht="15" thickBot="1" x14ac:dyDescent="0.25">
      <c r="A69" s="166" t="s">
        <v>99</v>
      </c>
      <c r="B69" s="165" t="s">
        <v>95</v>
      </c>
      <c r="C69" s="56"/>
      <c r="D69" s="56"/>
      <c r="E69" s="96">
        <f>IFERROR(VLOOKUP($B69,[1]NUM10!$H$3:$S$111,2,FALSE),0)</f>
        <v>0</v>
      </c>
      <c r="F69" s="96">
        <f>IFERROR(VLOOKUP($B69,[1]NUM10!$H$3:$S$111,3,FALSE),0)</f>
        <v>0</v>
      </c>
      <c r="G69" s="96">
        <f>IFERROR(VLOOKUP($B69,[1]NUM10!$H$3:$S$111,4,FALSE),0)</f>
        <v>0</v>
      </c>
      <c r="H69" s="96">
        <f>IFERROR(VLOOKUP($B69,[1]NUM10!$H$3:$S$111,5,FALSE),0)</f>
        <v>0</v>
      </c>
      <c r="I69" s="96">
        <f>IFERROR(VLOOKUP($B69,[1]NUM10!$H$3:$S$111,6,FALSE),0)</f>
        <v>0</v>
      </c>
      <c r="J69" s="96">
        <f>IFERROR(VLOOKUP($B69,[1]NUM10!$H$3:$S$111,7,FALSE),0)</f>
        <v>0</v>
      </c>
      <c r="K69" s="96">
        <f>IFERROR(VLOOKUP($B69,[1]NUM10!$H$3:$S$111,8,FALSE),0)</f>
        <v>0</v>
      </c>
      <c r="L69" s="96">
        <f>IFERROR(VLOOKUP($B69,[1]NUM10!$H$3:$S$111,9,FALSE),0)</f>
        <v>0</v>
      </c>
      <c r="M69" s="96">
        <f>IFERROR(VLOOKUP($B69,[1]NUM10!$H$3:$S$111,10,FALSE),0)</f>
        <v>0</v>
      </c>
      <c r="N69" s="96">
        <f>IFERROR(VLOOKUP($B69,[1]NUM10!$H$3:$S$111,11,FALSE),0)</f>
        <v>0</v>
      </c>
      <c r="O69" s="86"/>
      <c r="P69" s="87"/>
      <c r="Q69" s="13">
        <f t="shared" si="18"/>
        <v>0</v>
      </c>
    </row>
    <row r="70" spans="1:19" ht="15" thickBot="1" x14ac:dyDescent="0.25">
      <c r="A70" s="166" t="s">
        <v>99</v>
      </c>
      <c r="B70" s="165" t="s">
        <v>96</v>
      </c>
      <c r="C70" s="56"/>
      <c r="D70" s="56"/>
      <c r="E70" s="96">
        <f>IFERROR(VLOOKUP($B70,[1]NUM10!$H$3:$S$111,2,FALSE),0)</f>
        <v>0</v>
      </c>
      <c r="F70" s="96">
        <f>IFERROR(VLOOKUP($B70,[1]NUM10!$H$3:$S$111,3,FALSE),0)</f>
        <v>0</v>
      </c>
      <c r="G70" s="96">
        <f>IFERROR(VLOOKUP($B70,[1]NUM10!$H$3:$S$111,4,FALSE),0)</f>
        <v>0</v>
      </c>
      <c r="H70" s="96">
        <f>IFERROR(VLOOKUP($B70,[1]NUM10!$H$3:$S$111,5,FALSE),0)</f>
        <v>0</v>
      </c>
      <c r="I70" s="96">
        <f>IFERROR(VLOOKUP($B70,[1]NUM10!$H$3:$S$111,6,FALSE),0)</f>
        <v>0</v>
      </c>
      <c r="J70" s="96">
        <f>IFERROR(VLOOKUP($B70,[1]NUM10!$H$3:$S$111,7,FALSE),0)</f>
        <v>0</v>
      </c>
      <c r="K70" s="96">
        <f>IFERROR(VLOOKUP($B70,[1]NUM10!$H$3:$S$111,8,FALSE),0)</f>
        <v>0</v>
      </c>
      <c r="L70" s="96">
        <f>IFERROR(VLOOKUP($B70,[1]NUM10!$H$3:$S$111,9,FALSE),0)</f>
        <v>0</v>
      </c>
      <c r="M70" s="96">
        <f>IFERROR(VLOOKUP($B70,[1]NUM10!$H$3:$S$111,10,FALSE),0)</f>
        <v>0</v>
      </c>
      <c r="N70" s="96">
        <f>IFERROR(VLOOKUP($B70,[1]NUM10!$H$3:$S$111,11,FALSE),0)</f>
        <v>0</v>
      </c>
      <c r="O70" s="86"/>
      <c r="P70" s="87"/>
      <c r="Q70" s="13">
        <f t="shared" si="18"/>
        <v>0</v>
      </c>
    </row>
    <row r="71" spans="1:19" ht="15" thickBot="1" x14ac:dyDescent="0.25">
      <c r="A71" s="166" t="s">
        <v>99</v>
      </c>
      <c r="B71" s="165" t="s">
        <v>97</v>
      </c>
      <c r="C71" s="56"/>
      <c r="D71" s="56"/>
      <c r="E71" s="96">
        <f>IFERROR(VLOOKUP($B71,[1]NUM10!$H$3:$S$111,2,FALSE),0)</f>
        <v>0</v>
      </c>
      <c r="F71" s="96">
        <f>IFERROR(VLOOKUP($B71,[1]NUM10!$H$3:$S$111,3,FALSE),0)</f>
        <v>0</v>
      </c>
      <c r="G71" s="96">
        <f>IFERROR(VLOOKUP($B71,[1]NUM10!$H$3:$S$111,4,FALSE),0)</f>
        <v>0</v>
      </c>
      <c r="H71" s="96">
        <f>IFERROR(VLOOKUP($B71,[1]NUM10!$H$3:$S$111,5,FALSE),0)</f>
        <v>0</v>
      </c>
      <c r="I71" s="96">
        <f>IFERROR(VLOOKUP($B71,[1]NUM10!$H$3:$S$111,6,FALSE),0)</f>
        <v>0</v>
      </c>
      <c r="J71" s="96">
        <f>IFERROR(VLOOKUP($B71,[1]NUM10!$H$3:$S$111,7,FALSE),0)</f>
        <v>0</v>
      </c>
      <c r="K71" s="96">
        <f>IFERROR(VLOOKUP($B71,[1]NUM10!$H$3:$S$111,8,FALSE),0)</f>
        <v>0</v>
      </c>
      <c r="L71" s="96">
        <f>IFERROR(VLOOKUP($B71,[1]NUM10!$H$3:$S$111,9,FALSE),0)</f>
        <v>0</v>
      </c>
      <c r="M71" s="96">
        <f>IFERROR(VLOOKUP($B71,[1]NUM10!$H$3:$S$111,10,FALSE),0)</f>
        <v>0</v>
      </c>
      <c r="N71" s="96">
        <f>IFERROR(VLOOKUP($B71,[1]NUM10!$H$3:$S$111,11,FALSE),0)</f>
        <v>0</v>
      </c>
      <c r="O71" s="86"/>
      <c r="P71" s="87"/>
      <c r="Q71" s="13">
        <f t="shared" si="18"/>
        <v>0</v>
      </c>
    </row>
    <row r="72" spans="1:19" ht="15" thickBot="1" x14ac:dyDescent="0.25">
      <c r="A72" s="166" t="s">
        <v>99</v>
      </c>
      <c r="B72" s="165" t="s">
        <v>98</v>
      </c>
      <c r="C72" s="56"/>
      <c r="D72" s="56"/>
      <c r="E72" s="96">
        <f>IFERROR(VLOOKUP($B72,[1]NUM10!$H$3:$S$111,2,FALSE),0)</f>
        <v>0</v>
      </c>
      <c r="F72" s="96">
        <f>IFERROR(VLOOKUP($B72,[1]NUM10!$H$3:$S$111,3,FALSE),0)</f>
        <v>0</v>
      </c>
      <c r="G72" s="96">
        <f>IFERROR(VLOOKUP($B72,[1]NUM10!$H$3:$S$111,4,FALSE),0)</f>
        <v>0</v>
      </c>
      <c r="H72" s="96">
        <f>IFERROR(VLOOKUP($B72,[1]NUM10!$H$3:$S$111,5,FALSE),0)</f>
        <v>0</v>
      </c>
      <c r="I72" s="96">
        <f>IFERROR(VLOOKUP($B72,[1]NUM10!$H$3:$S$111,6,FALSE),0)</f>
        <v>0</v>
      </c>
      <c r="J72" s="96">
        <f>IFERROR(VLOOKUP($B72,[1]NUM10!$H$3:$S$111,7,FALSE),0)</f>
        <v>0</v>
      </c>
      <c r="K72" s="96">
        <f>IFERROR(VLOOKUP($B72,[1]NUM10!$H$3:$S$111,8,FALSE),0)</f>
        <v>0</v>
      </c>
      <c r="L72" s="96">
        <f>IFERROR(VLOOKUP($B72,[1]NUM10!$H$3:$S$111,9,FALSE),0)</f>
        <v>0</v>
      </c>
      <c r="M72" s="96">
        <f>IFERROR(VLOOKUP($B72,[1]NUM10!$H$3:$S$111,10,FALSE),0)</f>
        <v>0</v>
      </c>
      <c r="N72" s="96">
        <f>IFERROR(VLOOKUP($B72,[1]NUM10!$H$3:$S$111,11,FALSE),0)</f>
        <v>0</v>
      </c>
      <c r="O72" s="87"/>
      <c r="P72" s="87"/>
      <c r="Q72" s="13">
        <f t="shared" si="18"/>
        <v>0</v>
      </c>
    </row>
    <row r="73" spans="1:19" s="58" customFormat="1" ht="15" thickBot="1" x14ac:dyDescent="0.25">
      <c r="A73" s="333" t="s">
        <v>18</v>
      </c>
      <c r="B73" s="334"/>
      <c r="C73" s="250">
        <f>+D73/Metas!P85</f>
        <v>1.1363636363636365</v>
      </c>
      <c r="D73" s="15">
        <f>+Q73/R73</f>
        <v>0.14802631578947367</v>
      </c>
      <c r="E73" s="70">
        <f>SUM(E63:E72)</f>
        <v>0</v>
      </c>
      <c r="F73" s="70">
        <f t="shared" ref="F73:P73" si="19">SUM(F63:F72)</f>
        <v>0</v>
      </c>
      <c r="G73" s="70">
        <f t="shared" si="19"/>
        <v>0</v>
      </c>
      <c r="H73" s="70">
        <f t="shared" si="19"/>
        <v>21</v>
      </c>
      <c r="I73" s="70">
        <f t="shared" ref="I73:J73" si="20">SUM(I63:I72)</f>
        <v>6</v>
      </c>
      <c r="J73" s="70">
        <f t="shared" si="20"/>
        <v>5</v>
      </c>
      <c r="K73" s="70">
        <f t="shared" ref="K73:L73" si="21">SUM(K63:K72)</f>
        <v>17</v>
      </c>
      <c r="L73" s="70">
        <f t="shared" si="21"/>
        <v>0</v>
      </c>
      <c r="M73" s="70">
        <f t="shared" ref="M73:N73" si="22">SUM(M63:M72)</f>
        <v>21</v>
      </c>
      <c r="N73" s="70">
        <f t="shared" si="22"/>
        <v>20</v>
      </c>
      <c r="O73" s="70">
        <f t="shared" si="19"/>
        <v>0</v>
      </c>
      <c r="P73" s="70">
        <f t="shared" si="19"/>
        <v>0</v>
      </c>
      <c r="Q73" s="70">
        <f>SUM(Q63:Q72)</f>
        <v>90</v>
      </c>
      <c r="R73" s="392">
        <v>608</v>
      </c>
      <c r="S73" s="393"/>
    </row>
    <row r="74" spans="1:19" ht="15" thickBot="1" x14ac:dyDescent="0.25">
      <c r="A74" s="87" t="s">
        <v>105</v>
      </c>
      <c r="B74" s="165" t="s">
        <v>100</v>
      </c>
      <c r="C74" s="56"/>
      <c r="D74" s="56"/>
      <c r="E74" s="96">
        <f>IFERROR(VLOOKUP($B74,[1]NUM10!$H$3:$S$111,2,FALSE),0)</f>
        <v>0</v>
      </c>
      <c r="F74" s="96">
        <f>IFERROR(VLOOKUP($B74,[1]NUM10!$H$3:$S$111,3,FALSE),0)</f>
        <v>0</v>
      </c>
      <c r="G74" s="96">
        <f>IFERROR(VLOOKUP($B74,[1]NUM10!$H$3:$S$111,4,FALSE),0)</f>
        <v>18</v>
      </c>
      <c r="H74" s="96">
        <f>IFERROR(VLOOKUP($B74,[1]NUM10!$H$3:$S$111,5,FALSE),0)</f>
        <v>18</v>
      </c>
      <c r="I74" s="96">
        <f>IFERROR(VLOOKUP($B74,[1]NUM10!$H$3:$S$111,6,FALSE),0)</f>
        <v>23</v>
      </c>
      <c r="J74" s="96">
        <f>IFERROR(VLOOKUP($B74,[1]NUM10!$H$3:$S$111,7,FALSE),0)</f>
        <v>0</v>
      </c>
      <c r="K74" s="96">
        <f>IFERROR(VLOOKUP($B74,[1]NUM10!$H$3:$S$111,8,FALSE),0)</f>
        <v>0</v>
      </c>
      <c r="L74" s="96">
        <f>IFERROR(VLOOKUP($B74,[1]NUM10!$H$3:$S$111,9,FALSE),0)</f>
        <v>0</v>
      </c>
      <c r="M74" s="96">
        <f>IFERROR(VLOOKUP($B74,[1]NUM10!$H$3:$S$111,10,FALSE),0)</f>
        <v>0</v>
      </c>
      <c r="N74" s="96">
        <f>IFERROR(VLOOKUP($B74,[1]NUM10!$H$3:$S$111,11,FALSE),0)</f>
        <v>0</v>
      </c>
      <c r="O74" s="86"/>
      <c r="P74" s="58"/>
      <c r="Q74" s="13">
        <f>SUM(E74:P74)</f>
        <v>59</v>
      </c>
    </row>
    <row r="75" spans="1:19" ht="15" thickBot="1" x14ac:dyDescent="0.25">
      <c r="A75" s="87" t="s">
        <v>105</v>
      </c>
      <c r="B75" s="165" t="s">
        <v>101</v>
      </c>
      <c r="C75" s="56"/>
      <c r="D75" s="56"/>
      <c r="E75" s="96">
        <f>IFERROR(VLOOKUP($B75,[1]NUM10!$H$3:$S$111,2,FALSE),0)</f>
        <v>0</v>
      </c>
      <c r="F75" s="96">
        <f>IFERROR(VLOOKUP($B75,[1]NUM10!$H$3:$S$111,3,FALSE),0)</f>
        <v>0</v>
      </c>
      <c r="G75" s="96">
        <f>IFERROR(VLOOKUP($B75,[1]NUM10!$H$3:$S$111,4,FALSE),0)</f>
        <v>0</v>
      </c>
      <c r="H75" s="96">
        <f>IFERROR(VLOOKUP($B75,[1]NUM10!$H$3:$S$111,5,FALSE),0)</f>
        <v>0</v>
      </c>
      <c r="I75" s="96">
        <f>IFERROR(VLOOKUP($B75,[1]NUM10!$H$3:$S$111,6,FALSE),0)</f>
        <v>8</v>
      </c>
      <c r="J75" s="96">
        <f>IFERROR(VLOOKUP($B75,[1]NUM10!$H$3:$S$111,7,FALSE),0)</f>
        <v>0</v>
      </c>
      <c r="K75" s="96">
        <f>IFERROR(VLOOKUP($B75,[1]NUM10!$H$3:$S$111,8,FALSE),0)</f>
        <v>0</v>
      </c>
      <c r="L75" s="96">
        <f>IFERROR(VLOOKUP($B75,[1]NUM10!$H$3:$S$111,9,FALSE),0)</f>
        <v>0</v>
      </c>
      <c r="M75" s="96">
        <f>IFERROR(VLOOKUP($B75,[1]NUM10!$H$3:$S$111,10,FALSE),0)</f>
        <v>0</v>
      </c>
      <c r="N75" s="96">
        <f>IFERROR(VLOOKUP($B75,[1]NUM10!$H$3:$S$111,11,FALSE),0)</f>
        <v>0</v>
      </c>
      <c r="O75" s="86"/>
      <c r="Q75" s="13">
        <f>SUM(E75:P75)</f>
        <v>8</v>
      </c>
    </row>
    <row r="76" spans="1:19" ht="15" thickBot="1" x14ac:dyDescent="0.25">
      <c r="A76" s="87" t="s">
        <v>105</v>
      </c>
      <c r="B76" s="165" t="s">
        <v>102</v>
      </c>
      <c r="C76" s="56"/>
      <c r="D76" s="56"/>
      <c r="E76" s="96">
        <f>IFERROR(VLOOKUP($B76,[1]NUM10!$H$3:$S$111,2,FALSE),0)</f>
        <v>0</v>
      </c>
      <c r="F76" s="96">
        <f>IFERROR(VLOOKUP($B76,[1]NUM10!$H$3:$S$111,3,FALSE),0)</f>
        <v>0</v>
      </c>
      <c r="G76" s="96">
        <f>IFERROR(VLOOKUP($B76,[1]NUM10!$H$3:$S$111,4,FALSE),0)</f>
        <v>0</v>
      </c>
      <c r="H76" s="96">
        <f>IFERROR(VLOOKUP($B76,[1]NUM10!$H$3:$S$111,5,FALSE),0)</f>
        <v>0</v>
      </c>
      <c r="I76" s="96">
        <f>IFERROR(VLOOKUP($B76,[1]NUM10!$H$3:$S$111,6,FALSE),0)</f>
        <v>15</v>
      </c>
      <c r="J76" s="96">
        <f>IFERROR(VLOOKUP($B76,[1]NUM10!$H$3:$S$111,7,FALSE),0)</f>
        <v>0</v>
      </c>
      <c r="K76" s="96">
        <f>IFERROR(VLOOKUP($B76,[1]NUM10!$H$3:$S$111,8,FALSE),0)</f>
        <v>0</v>
      </c>
      <c r="L76" s="96">
        <f>IFERROR(VLOOKUP($B76,[1]NUM10!$H$3:$S$111,9,FALSE),0)</f>
        <v>0</v>
      </c>
      <c r="M76" s="96">
        <f>IFERROR(VLOOKUP($B76,[1]NUM10!$H$3:$S$111,10,FALSE),0)</f>
        <v>0</v>
      </c>
      <c r="N76" s="96">
        <f>IFERROR(VLOOKUP($B76,[1]NUM10!$H$3:$S$111,11,FALSE),0)</f>
        <v>0</v>
      </c>
      <c r="O76" s="86"/>
      <c r="Q76" s="13">
        <f>SUM(E76:P76)</f>
        <v>15</v>
      </c>
    </row>
    <row r="77" spans="1:19" ht="15" thickBot="1" x14ac:dyDescent="0.25">
      <c r="A77" s="87" t="s">
        <v>105</v>
      </c>
      <c r="B77" s="165" t="s">
        <v>103</v>
      </c>
      <c r="C77" s="56"/>
      <c r="D77" s="56"/>
      <c r="E77" s="96">
        <f>IFERROR(VLOOKUP($B77,[1]NUM10!$H$3:$S$111,2,FALSE),0)</f>
        <v>0</v>
      </c>
      <c r="F77" s="96">
        <f>IFERROR(VLOOKUP($B77,[1]NUM10!$H$3:$S$111,3,FALSE),0)</f>
        <v>0</v>
      </c>
      <c r="G77" s="96">
        <f>IFERROR(VLOOKUP($B77,[1]NUM10!$H$3:$S$111,4,FALSE),0)</f>
        <v>0</v>
      </c>
      <c r="H77" s="96">
        <f>IFERROR(VLOOKUP($B77,[1]NUM10!$H$3:$S$111,5,FALSE),0)</f>
        <v>0</v>
      </c>
      <c r="I77" s="96">
        <f>IFERROR(VLOOKUP($B77,[1]NUM10!$H$3:$S$111,6,FALSE),0)</f>
        <v>0</v>
      </c>
      <c r="J77" s="96">
        <f>IFERROR(VLOOKUP($B77,[1]NUM10!$H$3:$S$111,7,FALSE),0)</f>
        <v>0</v>
      </c>
      <c r="K77" s="96">
        <f>IFERROR(VLOOKUP($B77,[1]NUM10!$H$3:$S$111,8,FALSE),0)</f>
        <v>0</v>
      </c>
      <c r="L77" s="96">
        <f>IFERROR(VLOOKUP($B77,[1]NUM10!$H$3:$S$111,9,FALSE),0)</f>
        <v>0</v>
      </c>
      <c r="M77" s="96">
        <f>IFERROR(VLOOKUP($B77,[1]NUM10!$H$3:$S$111,10,FALSE),0)</f>
        <v>0</v>
      </c>
      <c r="N77" s="96">
        <f>IFERROR(VLOOKUP($B77,[1]NUM10!$H$3:$S$111,11,FALSE),0)</f>
        <v>0</v>
      </c>
      <c r="O77" s="86"/>
      <c r="Q77" s="13">
        <f>SUM(E77:P77)</f>
        <v>0</v>
      </c>
    </row>
    <row r="78" spans="1:19" ht="15" thickBot="1" x14ac:dyDescent="0.25">
      <c r="A78" s="87" t="s">
        <v>105</v>
      </c>
      <c r="B78" s="165" t="s">
        <v>104</v>
      </c>
      <c r="C78" s="56"/>
      <c r="D78" s="56"/>
      <c r="E78" s="96">
        <f>IFERROR(VLOOKUP($B78,[1]NUM10!$H$3:$S$111,2,FALSE),0)</f>
        <v>0</v>
      </c>
      <c r="F78" s="96">
        <f>IFERROR(VLOOKUP($B78,[1]NUM10!$H$3:$S$111,3,FALSE),0)</f>
        <v>0</v>
      </c>
      <c r="G78" s="96">
        <f>IFERROR(VLOOKUP($B78,[1]NUM10!$H$3:$S$111,4,FALSE),0)</f>
        <v>0</v>
      </c>
      <c r="H78" s="96">
        <f>IFERROR(VLOOKUP($B78,[1]NUM10!$H$3:$S$111,5,FALSE),0)</f>
        <v>0</v>
      </c>
      <c r="I78" s="96">
        <f>IFERROR(VLOOKUP($B78,[1]NUM10!$H$3:$S$111,6,FALSE),0)</f>
        <v>3</v>
      </c>
      <c r="J78" s="96">
        <f>IFERROR(VLOOKUP($B78,[1]NUM10!$H$3:$S$111,7,FALSE),0)</f>
        <v>0</v>
      </c>
      <c r="K78" s="96">
        <f>IFERROR(VLOOKUP($B78,[1]NUM10!$H$3:$S$111,8,FALSE),0)</f>
        <v>0</v>
      </c>
      <c r="L78" s="96">
        <f>IFERROR(VLOOKUP($B78,[1]NUM10!$H$3:$S$111,9,FALSE),0)</f>
        <v>0</v>
      </c>
      <c r="M78" s="96">
        <f>IFERROR(VLOOKUP($B78,[1]NUM10!$H$3:$S$111,10,FALSE),0)</f>
        <v>0</v>
      </c>
      <c r="N78" s="96">
        <f>IFERROR(VLOOKUP($B78,[1]NUM10!$H$3:$S$111,11,FALSE),0)</f>
        <v>0</v>
      </c>
      <c r="O78" s="86"/>
      <c r="Q78" s="13">
        <f>SUM(E78:P78)</f>
        <v>3</v>
      </c>
    </row>
    <row r="79" spans="1:19" s="58" customFormat="1" ht="15" thickBot="1" x14ac:dyDescent="0.25">
      <c r="A79" s="333" t="s">
        <v>178</v>
      </c>
      <c r="B79" s="334"/>
      <c r="C79" s="250">
        <f>+D79/Metas!P90</f>
        <v>1.5625</v>
      </c>
      <c r="D79" s="15">
        <f>+Q79/R79</f>
        <v>0.20190023752969122</v>
      </c>
      <c r="E79" s="70">
        <f t="shared" ref="E79:Q79" si="23">SUM(E74:E78)</f>
        <v>0</v>
      </c>
      <c r="F79" s="70">
        <f t="shared" si="23"/>
        <v>0</v>
      </c>
      <c r="G79" s="70">
        <f t="shared" si="23"/>
        <v>18</v>
      </c>
      <c r="H79" s="70">
        <f t="shared" si="23"/>
        <v>18</v>
      </c>
      <c r="I79" s="70">
        <f t="shared" ref="I79:J79" si="24">SUM(I74:I78)</f>
        <v>49</v>
      </c>
      <c r="J79" s="70">
        <f t="shared" si="24"/>
        <v>0</v>
      </c>
      <c r="K79" s="70">
        <f t="shared" ref="K79:L79" si="25">SUM(K74:K78)</f>
        <v>0</v>
      </c>
      <c r="L79" s="70">
        <f t="shared" si="25"/>
        <v>0</v>
      </c>
      <c r="M79" s="70">
        <f t="shared" ref="M79:N79" si="26">SUM(M74:M78)</f>
        <v>0</v>
      </c>
      <c r="N79" s="70">
        <f t="shared" si="26"/>
        <v>0</v>
      </c>
      <c r="O79" s="70">
        <f t="shared" si="23"/>
        <v>0</v>
      </c>
      <c r="P79" s="70">
        <f t="shared" si="23"/>
        <v>0</v>
      </c>
      <c r="Q79" s="70">
        <f t="shared" si="23"/>
        <v>85</v>
      </c>
      <c r="R79" s="392">
        <v>421</v>
      </c>
      <c r="S79" s="393"/>
    </row>
    <row r="80" spans="1:19" ht="15" thickBot="1" x14ac:dyDescent="0.25">
      <c r="A80" s="87" t="s">
        <v>116</v>
      </c>
      <c r="B80" s="165" t="s">
        <v>106</v>
      </c>
      <c r="C80" s="56"/>
      <c r="D80" s="56"/>
      <c r="E80" s="96">
        <f>IFERROR(VLOOKUP($B80,[1]NUM10!$H$3:$S$111,2,FALSE),0)</f>
        <v>0</v>
      </c>
      <c r="F80" s="96">
        <f>IFERROR(VLOOKUP($B80,[1]NUM10!$H$3:$S$111,3,FALSE),0)</f>
        <v>0</v>
      </c>
      <c r="G80" s="96">
        <f>IFERROR(VLOOKUP($B80,[1]NUM10!$H$3:$S$111,4,FALSE),0)</f>
        <v>0</v>
      </c>
      <c r="H80" s="96">
        <f>IFERROR(VLOOKUP($B80,[1]NUM10!$H$3:$S$111,5,FALSE),0)</f>
        <v>0</v>
      </c>
      <c r="I80" s="96">
        <f>IFERROR(VLOOKUP($B80,[1]NUM10!$H$3:$S$111,6,FALSE),0)</f>
        <v>14</v>
      </c>
      <c r="J80" s="96">
        <f>IFERROR(VLOOKUP($B80,[1]NUM10!$H$3:$S$111,7,FALSE),0)</f>
        <v>0</v>
      </c>
      <c r="K80" s="96">
        <f>IFERROR(VLOOKUP($B80,[1]NUM10!$H$3:$S$111,8,FALSE),0)</f>
        <v>7</v>
      </c>
      <c r="L80" s="96">
        <f>IFERROR(VLOOKUP($B80,[1]NUM10!$H$3:$S$111,9,FALSE),0)</f>
        <v>0</v>
      </c>
      <c r="M80" s="96">
        <f>IFERROR(VLOOKUP($B80,[1]NUM10!$H$3:$S$111,10,FALSE),0)</f>
        <v>2</v>
      </c>
      <c r="N80" s="96">
        <f>IFERROR(VLOOKUP($B80,[1]NUM10!$H$3:$S$111,11,FALSE),0)</f>
        <v>1</v>
      </c>
      <c r="O80" s="86"/>
      <c r="P80" s="86"/>
      <c r="Q80" s="13">
        <f t="shared" ref="Q80:Q89" si="27">SUM(E80:P80)</f>
        <v>24</v>
      </c>
    </row>
    <row r="81" spans="1:19" ht="15" thickBot="1" x14ac:dyDescent="0.25">
      <c r="A81" s="87" t="s">
        <v>116</v>
      </c>
      <c r="B81" s="165" t="s">
        <v>107</v>
      </c>
      <c r="C81" s="56"/>
      <c r="D81" s="56"/>
      <c r="E81" s="96">
        <f>IFERROR(VLOOKUP($B81,[1]NUM10!$H$3:$S$111,2,FALSE),0)</f>
        <v>0</v>
      </c>
      <c r="F81" s="96">
        <f>IFERROR(VLOOKUP($B81,[1]NUM10!$H$3:$S$111,3,FALSE),0)</f>
        <v>0</v>
      </c>
      <c r="G81" s="96">
        <f>IFERROR(VLOOKUP($B81,[1]NUM10!$H$3:$S$111,4,FALSE),0)</f>
        <v>0</v>
      </c>
      <c r="H81" s="96">
        <f>IFERROR(VLOOKUP($B81,[1]NUM10!$H$3:$S$111,5,FALSE),0)</f>
        <v>0</v>
      </c>
      <c r="I81" s="96">
        <f>IFERROR(VLOOKUP($B81,[1]NUM10!$H$3:$S$111,6,FALSE),0)</f>
        <v>0</v>
      </c>
      <c r="J81" s="96">
        <f>IFERROR(VLOOKUP($B81,[1]NUM10!$H$3:$S$111,7,FALSE),0)</f>
        <v>0</v>
      </c>
      <c r="K81" s="96">
        <f>IFERROR(VLOOKUP($B81,[1]NUM10!$H$3:$S$111,8,FALSE),0)</f>
        <v>0</v>
      </c>
      <c r="L81" s="96">
        <f>IFERROR(VLOOKUP($B81,[1]NUM10!$H$3:$S$111,9,FALSE),0)</f>
        <v>0</v>
      </c>
      <c r="M81" s="96">
        <f>IFERROR(VLOOKUP($B81,[1]NUM10!$H$3:$S$111,10,FALSE),0)</f>
        <v>0</v>
      </c>
      <c r="N81" s="96">
        <f>IFERROR(VLOOKUP($B81,[1]NUM10!$H$3:$S$111,11,FALSE),0)</f>
        <v>0</v>
      </c>
      <c r="O81" s="86"/>
      <c r="P81" s="86"/>
      <c r="Q81" s="13">
        <f t="shared" si="27"/>
        <v>0</v>
      </c>
    </row>
    <row r="82" spans="1:19" ht="15" thickBot="1" x14ac:dyDescent="0.25">
      <c r="A82" s="87" t="s">
        <v>116</v>
      </c>
      <c r="B82" s="165" t="s">
        <v>108</v>
      </c>
      <c r="C82" s="56"/>
      <c r="D82" s="56"/>
      <c r="E82" s="96">
        <f>IFERROR(VLOOKUP($B82,[1]NUM10!$H$3:$S$111,2,FALSE),0)</f>
        <v>0</v>
      </c>
      <c r="F82" s="96">
        <f>IFERROR(VLOOKUP($B82,[1]NUM10!$H$3:$S$111,3,FALSE),0)</f>
        <v>0</v>
      </c>
      <c r="G82" s="96">
        <f>IFERROR(VLOOKUP($B82,[1]NUM10!$H$3:$S$111,4,FALSE),0)</f>
        <v>0</v>
      </c>
      <c r="H82" s="96">
        <f>IFERROR(VLOOKUP($B82,[1]NUM10!$H$3:$S$111,5,FALSE),0)</f>
        <v>0</v>
      </c>
      <c r="I82" s="96">
        <f>IFERROR(VLOOKUP($B82,[1]NUM10!$H$3:$S$111,6,FALSE),0)</f>
        <v>0</v>
      </c>
      <c r="J82" s="96">
        <f>IFERROR(VLOOKUP($B82,[1]NUM10!$H$3:$S$111,7,FALSE),0)</f>
        <v>0</v>
      </c>
      <c r="K82" s="96">
        <f>IFERROR(VLOOKUP($B82,[1]NUM10!$H$3:$S$111,8,FALSE),0)</f>
        <v>0</v>
      </c>
      <c r="L82" s="96">
        <f>IFERROR(VLOOKUP($B82,[1]NUM10!$H$3:$S$111,9,FALSE),0)</f>
        <v>0</v>
      </c>
      <c r="M82" s="96">
        <f>IFERROR(VLOOKUP($B82,[1]NUM10!$H$3:$S$111,10,FALSE),0)</f>
        <v>0</v>
      </c>
      <c r="N82" s="96">
        <f>IFERROR(VLOOKUP($B82,[1]NUM10!$H$3:$S$111,11,FALSE),0)</f>
        <v>0</v>
      </c>
      <c r="O82" s="86"/>
      <c r="P82" s="86"/>
      <c r="Q82" s="13">
        <f t="shared" si="27"/>
        <v>0</v>
      </c>
    </row>
    <row r="83" spans="1:19" ht="15" thickBot="1" x14ac:dyDescent="0.25">
      <c r="A83" s="87" t="s">
        <v>116</v>
      </c>
      <c r="B83" s="165" t="s">
        <v>109</v>
      </c>
      <c r="C83" s="56"/>
      <c r="D83" s="56"/>
      <c r="E83" s="96">
        <f>IFERROR(VLOOKUP($B83,[1]NUM10!$H$3:$S$111,2,FALSE),0)</f>
        <v>0</v>
      </c>
      <c r="F83" s="96">
        <f>IFERROR(VLOOKUP($B83,[1]NUM10!$H$3:$S$111,3,FALSE),0)</f>
        <v>0</v>
      </c>
      <c r="G83" s="96">
        <f>IFERROR(VLOOKUP($B83,[1]NUM10!$H$3:$S$111,4,FALSE),0)</f>
        <v>0</v>
      </c>
      <c r="H83" s="96">
        <f>IFERROR(VLOOKUP($B83,[1]NUM10!$H$3:$S$111,5,FALSE),0)</f>
        <v>0</v>
      </c>
      <c r="I83" s="96">
        <f>IFERROR(VLOOKUP($B83,[1]NUM10!$H$3:$S$111,6,FALSE),0)</f>
        <v>0</v>
      </c>
      <c r="J83" s="96">
        <f>IFERROR(VLOOKUP($B83,[1]NUM10!$H$3:$S$111,7,FALSE),0)</f>
        <v>0</v>
      </c>
      <c r="K83" s="96">
        <f>IFERROR(VLOOKUP($B83,[1]NUM10!$H$3:$S$111,8,FALSE),0)</f>
        <v>0</v>
      </c>
      <c r="L83" s="96">
        <f>IFERROR(VLOOKUP($B83,[1]NUM10!$H$3:$S$111,9,FALSE),0)</f>
        <v>0</v>
      </c>
      <c r="M83" s="96">
        <f>IFERROR(VLOOKUP($B83,[1]NUM10!$H$3:$S$111,10,FALSE),0)</f>
        <v>37</v>
      </c>
      <c r="N83" s="96">
        <f>IFERROR(VLOOKUP($B83,[1]NUM10!$H$3:$S$111,11,FALSE),0)</f>
        <v>0</v>
      </c>
      <c r="O83" s="86"/>
      <c r="P83" s="86"/>
      <c r="Q83" s="13">
        <f t="shared" si="27"/>
        <v>37</v>
      </c>
    </row>
    <row r="84" spans="1:19" ht="15" thickBot="1" x14ac:dyDescent="0.25">
      <c r="A84" s="87" t="s">
        <v>116</v>
      </c>
      <c r="B84" s="165" t="s">
        <v>110</v>
      </c>
      <c r="C84" s="56"/>
      <c r="D84" s="56"/>
      <c r="E84" s="96">
        <f>IFERROR(VLOOKUP($B84,[1]NUM10!$H$3:$S$111,2,FALSE),0)</f>
        <v>0</v>
      </c>
      <c r="F84" s="96">
        <f>IFERROR(VLOOKUP($B84,[1]NUM10!$H$3:$S$111,3,FALSE),0)</f>
        <v>0</v>
      </c>
      <c r="G84" s="96">
        <f>IFERROR(VLOOKUP($B84,[1]NUM10!$H$3:$S$111,4,FALSE),0)</f>
        <v>0</v>
      </c>
      <c r="H84" s="96">
        <f>IFERROR(VLOOKUP($B84,[1]NUM10!$H$3:$S$111,5,FALSE),0)</f>
        <v>0</v>
      </c>
      <c r="I84" s="96">
        <f>IFERROR(VLOOKUP($B84,[1]NUM10!$H$3:$S$111,6,FALSE),0)</f>
        <v>2</v>
      </c>
      <c r="J84" s="96">
        <f>IFERROR(VLOOKUP($B84,[1]NUM10!$H$3:$S$111,7,FALSE),0)</f>
        <v>0</v>
      </c>
      <c r="K84" s="96">
        <f>IFERROR(VLOOKUP($B84,[1]NUM10!$H$3:$S$111,8,FALSE),0)</f>
        <v>2</v>
      </c>
      <c r="L84" s="96">
        <f>IFERROR(VLOOKUP($B84,[1]NUM10!$H$3:$S$111,9,FALSE),0)</f>
        <v>0</v>
      </c>
      <c r="M84" s="96">
        <f>IFERROR(VLOOKUP($B84,[1]NUM10!$H$3:$S$111,10,FALSE),0)</f>
        <v>0</v>
      </c>
      <c r="N84" s="96">
        <f>IFERROR(VLOOKUP($B84,[1]NUM10!$H$3:$S$111,11,FALSE),0)</f>
        <v>0</v>
      </c>
      <c r="O84" s="86"/>
      <c r="P84" s="86"/>
      <c r="Q84" s="13">
        <f t="shared" si="27"/>
        <v>4</v>
      </c>
    </row>
    <row r="85" spans="1:19" ht="15" thickBot="1" x14ac:dyDescent="0.25">
      <c r="A85" s="87" t="s">
        <v>116</v>
      </c>
      <c r="B85" s="165" t="s">
        <v>111</v>
      </c>
      <c r="C85" s="56"/>
      <c r="D85" s="56"/>
      <c r="E85" s="96">
        <f>IFERROR(VLOOKUP($B85,[1]NUM10!$H$3:$S$111,2,FALSE),0)</f>
        <v>0</v>
      </c>
      <c r="F85" s="96">
        <f>IFERROR(VLOOKUP($B85,[1]NUM10!$H$3:$S$111,3,FALSE),0)</f>
        <v>0</v>
      </c>
      <c r="G85" s="96">
        <f>IFERROR(VLOOKUP($B85,[1]NUM10!$H$3:$S$111,4,FALSE),0)</f>
        <v>0</v>
      </c>
      <c r="H85" s="96">
        <f>IFERROR(VLOOKUP($B85,[1]NUM10!$H$3:$S$111,5,FALSE),0)</f>
        <v>0</v>
      </c>
      <c r="I85" s="96">
        <f>IFERROR(VLOOKUP($B85,[1]NUM10!$H$3:$S$111,6,FALSE),0)</f>
        <v>0</v>
      </c>
      <c r="J85" s="96">
        <f>IFERROR(VLOOKUP($B85,[1]NUM10!$H$3:$S$111,7,FALSE),0)</f>
        <v>0</v>
      </c>
      <c r="K85" s="96">
        <f>IFERROR(VLOOKUP($B85,[1]NUM10!$H$3:$S$111,8,FALSE),0)</f>
        <v>0</v>
      </c>
      <c r="L85" s="96">
        <f>IFERROR(VLOOKUP($B85,[1]NUM10!$H$3:$S$111,9,FALSE),0)</f>
        <v>0</v>
      </c>
      <c r="M85" s="96">
        <f>IFERROR(VLOOKUP($B85,[1]NUM10!$H$3:$S$111,10,FALSE),0)</f>
        <v>0</v>
      </c>
      <c r="N85" s="96">
        <f>IFERROR(VLOOKUP($B85,[1]NUM10!$H$3:$S$111,11,FALSE),0)</f>
        <v>0</v>
      </c>
      <c r="O85" s="86"/>
      <c r="P85" s="86"/>
      <c r="Q85" s="13">
        <f t="shared" si="27"/>
        <v>0</v>
      </c>
    </row>
    <row r="86" spans="1:19" ht="15" thickBot="1" x14ac:dyDescent="0.25">
      <c r="A86" s="87" t="s">
        <v>116</v>
      </c>
      <c r="B86" s="165" t="s">
        <v>112</v>
      </c>
      <c r="C86" s="56"/>
      <c r="D86" s="56"/>
      <c r="E86" s="96">
        <f>IFERROR(VLOOKUP($B86,[1]NUM10!$H$3:$S$111,2,FALSE),0)</f>
        <v>0</v>
      </c>
      <c r="F86" s="96">
        <f>IFERROR(VLOOKUP($B86,[1]NUM10!$H$3:$S$111,3,FALSE),0)</f>
        <v>0</v>
      </c>
      <c r="G86" s="96">
        <f>IFERROR(VLOOKUP($B86,[1]NUM10!$H$3:$S$111,4,FALSE),0)</f>
        <v>0</v>
      </c>
      <c r="H86" s="96">
        <f>IFERROR(VLOOKUP($B86,[1]NUM10!$H$3:$S$111,5,FALSE),0)</f>
        <v>0</v>
      </c>
      <c r="I86" s="96">
        <f>IFERROR(VLOOKUP($B86,[1]NUM10!$H$3:$S$111,6,FALSE),0)</f>
        <v>0</v>
      </c>
      <c r="J86" s="96">
        <f>IFERROR(VLOOKUP($B86,[1]NUM10!$H$3:$S$111,7,FALSE),0)</f>
        <v>0</v>
      </c>
      <c r="K86" s="96">
        <f>IFERROR(VLOOKUP($B86,[1]NUM10!$H$3:$S$111,8,FALSE),0)</f>
        <v>0</v>
      </c>
      <c r="L86" s="96">
        <f>IFERROR(VLOOKUP($B86,[1]NUM10!$H$3:$S$111,9,FALSE),0)</f>
        <v>0</v>
      </c>
      <c r="M86" s="96">
        <f>IFERROR(VLOOKUP($B86,[1]NUM10!$H$3:$S$111,10,FALSE),0)</f>
        <v>0</v>
      </c>
      <c r="N86" s="96">
        <f>IFERROR(VLOOKUP($B86,[1]NUM10!$H$3:$S$111,11,FALSE),0)</f>
        <v>0</v>
      </c>
      <c r="O86" s="86"/>
      <c r="P86" s="86"/>
      <c r="Q86" s="13">
        <f t="shared" si="27"/>
        <v>0</v>
      </c>
    </row>
    <row r="87" spans="1:19" ht="15" thickBot="1" x14ac:dyDescent="0.25">
      <c r="A87" s="87" t="s">
        <v>116</v>
      </c>
      <c r="B87" s="165" t="s">
        <v>113</v>
      </c>
      <c r="C87" s="56"/>
      <c r="D87" s="56"/>
      <c r="E87" s="96">
        <f>IFERROR(VLOOKUP($B87,[1]NUM10!$H$3:$S$111,2,FALSE),0)</f>
        <v>0</v>
      </c>
      <c r="F87" s="96">
        <f>IFERROR(VLOOKUP($B87,[1]NUM10!$H$3:$S$111,3,FALSE),0)</f>
        <v>0</v>
      </c>
      <c r="G87" s="96">
        <f>IFERROR(VLOOKUP($B87,[1]NUM10!$H$3:$S$111,4,FALSE),0)</f>
        <v>0</v>
      </c>
      <c r="H87" s="96">
        <f>IFERROR(VLOOKUP($B87,[1]NUM10!$H$3:$S$111,5,FALSE),0)</f>
        <v>0</v>
      </c>
      <c r="I87" s="96">
        <f>IFERROR(VLOOKUP($B87,[1]NUM10!$H$3:$S$111,6,FALSE),0)</f>
        <v>0</v>
      </c>
      <c r="J87" s="96">
        <f>IFERROR(VLOOKUP($B87,[1]NUM10!$H$3:$S$111,7,FALSE),0)</f>
        <v>0</v>
      </c>
      <c r="K87" s="96">
        <f>IFERROR(VLOOKUP($B87,[1]NUM10!$H$3:$S$111,8,FALSE),0)</f>
        <v>5</v>
      </c>
      <c r="L87" s="96">
        <f>IFERROR(VLOOKUP($B87,[1]NUM10!$H$3:$S$111,9,FALSE),0)</f>
        <v>0</v>
      </c>
      <c r="M87" s="96">
        <f>IFERROR(VLOOKUP($B87,[1]NUM10!$H$3:$S$111,10,FALSE),0)</f>
        <v>0</v>
      </c>
      <c r="N87" s="96">
        <f>IFERROR(VLOOKUP($B87,[1]NUM10!$H$3:$S$111,11,FALSE),0)</f>
        <v>0</v>
      </c>
      <c r="O87" s="86"/>
      <c r="P87" s="86"/>
      <c r="Q87" s="13">
        <f t="shared" si="27"/>
        <v>5</v>
      </c>
    </row>
    <row r="88" spans="1:19" ht="15" thickBot="1" x14ac:dyDescent="0.25">
      <c r="A88" s="87" t="s">
        <v>116</v>
      </c>
      <c r="B88" s="165" t="s">
        <v>114</v>
      </c>
      <c r="C88" s="56"/>
      <c r="D88" s="56"/>
      <c r="E88" s="96">
        <f>IFERROR(VLOOKUP($B88,[1]NUM10!$H$3:$S$111,2,FALSE),0)</f>
        <v>0</v>
      </c>
      <c r="F88" s="96">
        <f>IFERROR(VLOOKUP($B88,[1]NUM10!$H$3:$S$111,3,FALSE),0)</f>
        <v>0</v>
      </c>
      <c r="G88" s="96">
        <f>IFERROR(VLOOKUP($B88,[1]NUM10!$H$3:$S$111,4,FALSE),0)</f>
        <v>0</v>
      </c>
      <c r="H88" s="96">
        <f>IFERROR(VLOOKUP($B88,[1]NUM10!$H$3:$S$111,5,FALSE),0)</f>
        <v>0</v>
      </c>
      <c r="I88" s="96">
        <f>IFERROR(VLOOKUP($B88,[1]NUM10!$H$3:$S$111,6,FALSE),0)</f>
        <v>0</v>
      </c>
      <c r="J88" s="96">
        <f>IFERROR(VLOOKUP($B88,[1]NUM10!$H$3:$S$111,7,FALSE),0)</f>
        <v>0</v>
      </c>
      <c r="K88" s="96">
        <f>IFERROR(VLOOKUP($B88,[1]NUM10!$H$3:$S$111,8,FALSE),0)</f>
        <v>3</v>
      </c>
      <c r="L88" s="96">
        <f>IFERROR(VLOOKUP($B88,[1]NUM10!$H$3:$S$111,9,FALSE),0)</f>
        <v>0</v>
      </c>
      <c r="M88" s="96">
        <f>IFERROR(VLOOKUP($B88,[1]NUM10!$H$3:$S$111,10,FALSE),0)</f>
        <v>0</v>
      </c>
      <c r="N88" s="96">
        <f>IFERROR(VLOOKUP($B88,[1]NUM10!$H$3:$S$111,11,FALSE),0)</f>
        <v>0</v>
      </c>
      <c r="O88" s="86"/>
      <c r="P88" s="86"/>
      <c r="Q88" s="13">
        <f t="shared" si="27"/>
        <v>3</v>
      </c>
    </row>
    <row r="89" spans="1:19" ht="15" thickBot="1" x14ac:dyDescent="0.25">
      <c r="A89" s="87" t="s">
        <v>116</v>
      </c>
      <c r="B89" s="165" t="s">
        <v>115</v>
      </c>
      <c r="C89" s="56"/>
      <c r="D89" s="56"/>
      <c r="E89" s="96">
        <f>IFERROR(VLOOKUP($B89,[1]NUM10!$H$3:$S$111,2,FALSE),0)</f>
        <v>0</v>
      </c>
      <c r="F89" s="96">
        <f>IFERROR(VLOOKUP($B89,[1]NUM10!$H$3:$S$111,3,FALSE),0)</f>
        <v>0</v>
      </c>
      <c r="G89" s="96">
        <f>IFERROR(VLOOKUP($B89,[1]NUM10!$H$3:$S$111,4,FALSE),0)</f>
        <v>0</v>
      </c>
      <c r="H89" s="96">
        <f>IFERROR(VLOOKUP($B89,[1]NUM10!$H$3:$S$111,5,FALSE),0)</f>
        <v>0</v>
      </c>
      <c r="I89" s="96">
        <f>IFERROR(VLOOKUP($B89,[1]NUM10!$H$3:$S$111,6,FALSE),0)</f>
        <v>0</v>
      </c>
      <c r="J89" s="96">
        <f>IFERROR(VLOOKUP($B89,[1]NUM10!$H$3:$S$111,7,FALSE),0)</f>
        <v>0</v>
      </c>
      <c r="K89" s="96">
        <f>IFERROR(VLOOKUP($B89,[1]NUM10!$H$3:$S$111,8,FALSE),0)</f>
        <v>1</v>
      </c>
      <c r="L89" s="96">
        <f>IFERROR(VLOOKUP($B89,[1]NUM10!$H$3:$S$111,9,FALSE),0)</f>
        <v>0</v>
      </c>
      <c r="M89" s="96">
        <f>IFERROR(VLOOKUP($B89,[1]NUM10!$H$3:$S$111,10,FALSE),0)</f>
        <v>0</v>
      </c>
      <c r="N89" s="96">
        <f>IFERROR(VLOOKUP($B89,[1]NUM10!$H$3:$S$111,11,FALSE),0)</f>
        <v>0</v>
      </c>
      <c r="O89" s="86"/>
      <c r="P89" s="86"/>
      <c r="Q89" s="13">
        <f t="shared" si="27"/>
        <v>1</v>
      </c>
    </row>
    <row r="90" spans="1:19" s="58" customFormat="1" ht="15" thickBot="1" x14ac:dyDescent="0.25">
      <c r="A90" s="333" t="s">
        <v>179</v>
      </c>
      <c r="B90" s="334"/>
      <c r="C90" s="250">
        <f>+D90/Metas!P95</f>
        <v>0.38702928870292885</v>
      </c>
      <c r="D90" s="15">
        <f>+Q90/R90</f>
        <v>9.1245376078914919E-2</v>
      </c>
      <c r="E90" s="70">
        <f>SUM(E80:E89)</f>
        <v>0</v>
      </c>
      <c r="F90" s="70">
        <f t="shared" ref="F90:P90" si="28">SUM(F80:F89)</f>
        <v>0</v>
      </c>
      <c r="G90" s="70">
        <f t="shared" si="28"/>
        <v>0</v>
      </c>
      <c r="H90" s="70">
        <f t="shared" si="28"/>
        <v>0</v>
      </c>
      <c r="I90" s="70">
        <f t="shared" ref="I90:J90" si="29">SUM(I80:I89)</f>
        <v>16</v>
      </c>
      <c r="J90" s="70">
        <f t="shared" si="29"/>
        <v>0</v>
      </c>
      <c r="K90" s="70">
        <f t="shared" ref="K90:L90" si="30">SUM(K80:K89)</f>
        <v>18</v>
      </c>
      <c r="L90" s="70">
        <f t="shared" si="30"/>
        <v>0</v>
      </c>
      <c r="M90" s="70">
        <f t="shared" ref="M90:N90" si="31">SUM(M80:M89)</f>
        <v>39</v>
      </c>
      <c r="N90" s="70">
        <f t="shared" si="31"/>
        <v>1</v>
      </c>
      <c r="O90" s="70">
        <f t="shared" si="28"/>
        <v>0</v>
      </c>
      <c r="P90" s="70">
        <f t="shared" si="28"/>
        <v>0</v>
      </c>
      <c r="Q90" s="70">
        <f>SUM(Q80:Q89)</f>
        <v>74</v>
      </c>
      <c r="R90" s="392">
        <v>811</v>
      </c>
      <c r="S90" s="393"/>
    </row>
    <row r="91" spans="1:19" ht="15" thickBot="1" x14ac:dyDescent="0.25">
      <c r="A91" s="87" t="s">
        <v>133</v>
      </c>
      <c r="B91" s="165" t="s">
        <v>117</v>
      </c>
      <c r="C91" s="56"/>
      <c r="D91" s="56"/>
      <c r="E91" s="96">
        <f>IFERROR(VLOOKUP($B91,[1]NUM10!$H$3:$S$111,2,FALSE),0)</f>
        <v>0</v>
      </c>
      <c r="F91" s="96">
        <f>IFERROR(VLOOKUP($B91,[1]NUM10!$H$3:$S$111,3,FALSE),0)</f>
        <v>0</v>
      </c>
      <c r="G91" s="96">
        <f>IFERROR(VLOOKUP($B91,[1]NUM10!$H$3:$S$111,4,FALSE),0)</f>
        <v>0</v>
      </c>
      <c r="H91" s="96">
        <f>IFERROR(VLOOKUP($B91,[1]NUM10!$H$3:$S$111,5,FALSE),0)</f>
        <v>20</v>
      </c>
      <c r="I91" s="96">
        <f>IFERROR(VLOOKUP($B91,[1]NUM10!$H$3:$S$111,6,FALSE),0)</f>
        <v>0</v>
      </c>
      <c r="J91" s="96">
        <f>IFERROR(VLOOKUP($B91,[1]NUM10!$H$3:$S$111,7,FALSE),0)</f>
        <v>0</v>
      </c>
      <c r="K91" s="96">
        <f>IFERROR(VLOOKUP($B91,[1]NUM10!$H$3:$S$111,8,FALSE),0)</f>
        <v>30</v>
      </c>
      <c r="L91" s="96">
        <f>IFERROR(VLOOKUP($B91,[1]NUM10!$H$3:$S$111,9,FALSE),0)</f>
        <v>0</v>
      </c>
      <c r="M91" s="96">
        <f>IFERROR(VLOOKUP($B91,[1]NUM10!$H$3:$S$111,10,FALSE),0)</f>
        <v>0</v>
      </c>
      <c r="N91" s="96">
        <f>IFERROR(VLOOKUP($B91,[1]NUM10!$H$3:$S$111,11,FALSE),0)</f>
        <v>20</v>
      </c>
      <c r="O91" s="86"/>
      <c r="Q91" s="13">
        <f t="shared" ref="Q91:Q107" si="32">SUM(E91:P91)</f>
        <v>70</v>
      </c>
    </row>
    <row r="92" spans="1:19" ht="15" thickBot="1" x14ac:dyDescent="0.25">
      <c r="A92" s="87" t="s">
        <v>133</v>
      </c>
      <c r="B92" s="165" t="s">
        <v>118</v>
      </c>
      <c r="C92" s="56"/>
      <c r="D92" s="56"/>
      <c r="E92" s="96">
        <f>IFERROR(VLOOKUP($B92,[1]NUM10!$H$3:$S$111,2,FALSE),0)</f>
        <v>3</v>
      </c>
      <c r="F92" s="96">
        <f>IFERROR(VLOOKUP($B92,[1]NUM10!$H$3:$S$111,3,FALSE),0)</f>
        <v>4</v>
      </c>
      <c r="G92" s="96">
        <f>IFERROR(VLOOKUP($B92,[1]NUM10!$H$3:$S$111,4,FALSE),0)</f>
        <v>32</v>
      </c>
      <c r="H92" s="96">
        <f>IFERROR(VLOOKUP($B92,[1]NUM10!$H$3:$S$111,5,FALSE),0)</f>
        <v>55</v>
      </c>
      <c r="I92" s="96">
        <f>IFERROR(VLOOKUP($B92,[1]NUM10!$H$3:$S$111,6,FALSE),0)</f>
        <v>56</v>
      </c>
      <c r="J92" s="96">
        <f>IFERROR(VLOOKUP($B92,[1]NUM10!$H$3:$S$111,7,FALSE),0)</f>
        <v>16</v>
      </c>
      <c r="K92" s="96">
        <f>IFERROR(VLOOKUP($B92,[1]NUM10!$H$3:$S$111,8,FALSE),0)</f>
        <v>10</v>
      </c>
      <c r="L92" s="96">
        <f>IFERROR(VLOOKUP($B92,[1]NUM10!$H$3:$S$111,9,FALSE),0)</f>
        <v>45</v>
      </c>
      <c r="M92" s="96">
        <f>IFERROR(VLOOKUP($B92,[1]NUM10!$H$3:$S$111,10,FALSE),0)</f>
        <v>69</v>
      </c>
      <c r="N92" s="96">
        <f>IFERROR(VLOOKUP($B92,[1]NUM10!$H$3:$S$111,11,FALSE),0)</f>
        <v>49</v>
      </c>
      <c r="O92" s="86"/>
      <c r="Q92" s="13">
        <f t="shared" si="32"/>
        <v>339</v>
      </c>
    </row>
    <row r="93" spans="1:19" ht="15" thickBot="1" x14ac:dyDescent="0.25">
      <c r="A93" s="87" t="s">
        <v>133</v>
      </c>
      <c r="B93" s="165" t="s">
        <v>119</v>
      </c>
      <c r="C93" s="56"/>
      <c r="D93" s="56"/>
      <c r="E93" s="96">
        <f>IFERROR(VLOOKUP($B93,[1]NUM10!$H$3:$S$111,2,FALSE),0)</f>
        <v>0</v>
      </c>
      <c r="F93" s="96">
        <f>IFERROR(VLOOKUP($B93,[1]NUM10!$H$3:$S$111,3,FALSE),0)</f>
        <v>1</v>
      </c>
      <c r="G93" s="96">
        <f>IFERROR(VLOOKUP($B93,[1]NUM10!$H$3:$S$111,4,FALSE),0)</f>
        <v>59</v>
      </c>
      <c r="H93" s="96">
        <f>IFERROR(VLOOKUP($B93,[1]NUM10!$H$3:$S$111,5,FALSE),0)</f>
        <v>3</v>
      </c>
      <c r="I93" s="96">
        <f>IFERROR(VLOOKUP($B93,[1]NUM10!$H$3:$S$111,6,FALSE),0)</f>
        <v>236</v>
      </c>
      <c r="J93" s="96">
        <f>IFERROR(VLOOKUP($B93,[1]NUM10!$H$3:$S$111,7,FALSE),0)</f>
        <v>135</v>
      </c>
      <c r="K93" s="96">
        <f>IFERROR(VLOOKUP($B93,[1]NUM10!$H$3:$S$111,8,FALSE),0)</f>
        <v>3</v>
      </c>
      <c r="L93" s="96">
        <f>IFERROR(VLOOKUP($B93,[1]NUM10!$H$3:$S$111,9,FALSE),0)</f>
        <v>209</v>
      </c>
      <c r="M93" s="96">
        <f>IFERROR(VLOOKUP($B93,[1]NUM10!$H$3:$S$111,10,FALSE),0)</f>
        <v>205</v>
      </c>
      <c r="N93" s="96">
        <f>IFERROR(VLOOKUP($B93,[1]NUM10!$H$3:$S$111,11,FALSE),0)</f>
        <v>205</v>
      </c>
      <c r="O93" s="86"/>
      <c r="Q93" s="13">
        <f t="shared" si="32"/>
        <v>1056</v>
      </c>
    </row>
    <row r="94" spans="1:19" ht="15" thickBot="1" x14ac:dyDescent="0.25">
      <c r="A94" s="87" t="s">
        <v>133</v>
      </c>
      <c r="B94" s="165" t="s">
        <v>120</v>
      </c>
      <c r="C94" s="56"/>
      <c r="D94" s="56"/>
      <c r="E94" s="96">
        <f>IFERROR(VLOOKUP($B94,[1]NUM10!$H$3:$S$111,2,FALSE),0)</f>
        <v>0</v>
      </c>
      <c r="F94" s="96">
        <f>IFERROR(VLOOKUP($B94,[1]NUM10!$H$3:$S$111,3,FALSE),0)</f>
        <v>0</v>
      </c>
      <c r="G94" s="96">
        <f>IFERROR(VLOOKUP($B94,[1]NUM10!$H$3:$S$111,4,FALSE),0)</f>
        <v>0</v>
      </c>
      <c r="H94" s="96">
        <f>IFERROR(VLOOKUP($B94,[1]NUM10!$H$3:$S$111,5,FALSE),0)</f>
        <v>12</v>
      </c>
      <c r="I94" s="96">
        <f>IFERROR(VLOOKUP($B94,[1]NUM10!$H$3:$S$111,6,FALSE),0)</f>
        <v>4</v>
      </c>
      <c r="J94" s="96">
        <f>IFERROR(VLOOKUP($B94,[1]NUM10!$H$3:$S$111,7,FALSE),0)</f>
        <v>9</v>
      </c>
      <c r="K94" s="96">
        <f>IFERROR(VLOOKUP($B94,[1]NUM10!$H$3:$S$111,8,FALSE),0)</f>
        <v>3</v>
      </c>
      <c r="L94" s="96">
        <f>IFERROR(VLOOKUP($B94,[1]NUM10!$H$3:$S$111,9,FALSE),0)</f>
        <v>6</v>
      </c>
      <c r="M94" s="96">
        <f>IFERROR(VLOOKUP($B94,[1]NUM10!$H$3:$S$111,10,FALSE),0)</f>
        <v>9</v>
      </c>
      <c r="N94" s="96">
        <f>IFERROR(VLOOKUP($B94,[1]NUM10!$H$3:$S$111,11,FALSE),0)</f>
        <v>11</v>
      </c>
      <c r="O94" s="86"/>
      <c r="Q94" s="13">
        <f t="shared" si="32"/>
        <v>54</v>
      </c>
    </row>
    <row r="95" spans="1:19" ht="15" thickBot="1" x14ac:dyDescent="0.25">
      <c r="A95" s="87" t="s">
        <v>133</v>
      </c>
      <c r="B95" s="165" t="s">
        <v>121</v>
      </c>
      <c r="C95" s="56"/>
      <c r="D95" s="56"/>
      <c r="E95" s="96">
        <f>IFERROR(VLOOKUP($B95,[1]NUM10!$H$3:$S$111,2,FALSE),0)</f>
        <v>0</v>
      </c>
      <c r="F95" s="96">
        <f>IFERROR(VLOOKUP($B95,[1]NUM10!$H$3:$S$111,3,FALSE),0)</f>
        <v>0</v>
      </c>
      <c r="G95" s="96">
        <f>IFERROR(VLOOKUP($B95,[1]NUM10!$H$3:$S$111,4,FALSE),0)</f>
        <v>0</v>
      </c>
      <c r="H95" s="96">
        <f>IFERROR(VLOOKUP($B95,[1]NUM10!$H$3:$S$111,5,FALSE),0)</f>
        <v>0</v>
      </c>
      <c r="I95" s="96">
        <f>IFERROR(VLOOKUP($B95,[1]NUM10!$H$3:$S$111,6,FALSE),0)</f>
        <v>0</v>
      </c>
      <c r="J95" s="96">
        <f>IFERROR(VLOOKUP($B95,[1]NUM10!$H$3:$S$111,7,FALSE),0)</f>
        <v>0</v>
      </c>
      <c r="K95" s="96">
        <f>IFERROR(VLOOKUP($B95,[1]NUM10!$H$3:$S$111,8,FALSE),0)</f>
        <v>0</v>
      </c>
      <c r="L95" s="96">
        <f>IFERROR(VLOOKUP($B95,[1]NUM10!$H$3:$S$111,9,FALSE),0)</f>
        <v>0</v>
      </c>
      <c r="M95" s="96">
        <f>IFERROR(VLOOKUP($B95,[1]NUM10!$H$3:$S$111,10,FALSE),0)</f>
        <v>0</v>
      </c>
      <c r="N95" s="96">
        <f>IFERROR(VLOOKUP($B95,[1]NUM10!$H$3:$S$111,11,FALSE),0)</f>
        <v>0</v>
      </c>
      <c r="O95" s="86"/>
      <c r="Q95" s="13">
        <f t="shared" si="32"/>
        <v>0</v>
      </c>
    </row>
    <row r="96" spans="1:19" ht="15" thickBot="1" x14ac:dyDescent="0.25">
      <c r="A96" s="87" t="s">
        <v>133</v>
      </c>
      <c r="B96" s="165" t="s">
        <v>122</v>
      </c>
      <c r="C96" s="56"/>
      <c r="D96" s="56"/>
      <c r="E96" s="96">
        <f>IFERROR(VLOOKUP($B96,[1]NUM10!$H$3:$S$111,2,FALSE),0)</f>
        <v>0</v>
      </c>
      <c r="F96" s="96">
        <f>IFERROR(VLOOKUP($B96,[1]NUM10!$H$3:$S$111,3,FALSE),0)</f>
        <v>0</v>
      </c>
      <c r="G96" s="96">
        <f>IFERROR(VLOOKUP($B96,[1]NUM10!$H$3:$S$111,4,FALSE),0)</f>
        <v>0</v>
      </c>
      <c r="H96" s="96">
        <f>IFERROR(VLOOKUP($B96,[1]NUM10!$H$3:$S$111,5,FALSE),0)</f>
        <v>0</v>
      </c>
      <c r="I96" s="96">
        <f>IFERROR(VLOOKUP($B96,[1]NUM10!$H$3:$S$111,6,FALSE),0)</f>
        <v>0</v>
      </c>
      <c r="J96" s="96">
        <f>IFERROR(VLOOKUP($B96,[1]NUM10!$H$3:$S$111,7,FALSE),0)</f>
        <v>4</v>
      </c>
      <c r="K96" s="96">
        <f>IFERROR(VLOOKUP($B96,[1]NUM10!$H$3:$S$111,8,FALSE),0)</f>
        <v>0</v>
      </c>
      <c r="L96" s="96">
        <f>IFERROR(VLOOKUP($B96,[1]NUM10!$H$3:$S$111,9,FALSE),0)</f>
        <v>0</v>
      </c>
      <c r="M96" s="96">
        <f>IFERROR(VLOOKUP($B96,[1]NUM10!$H$3:$S$111,10,FALSE),0)</f>
        <v>0</v>
      </c>
      <c r="N96" s="96">
        <f>IFERROR(VLOOKUP($B96,[1]NUM10!$H$3:$S$111,11,FALSE),0)</f>
        <v>0</v>
      </c>
      <c r="O96" s="86"/>
      <c r="Q96" s="13">
        <f t="shared" si="32"/>
        <v>4</v>
      </c>
    </row>
    <row r="97" spans="1:19" ht="15" thickBot="1" x14ac:dyDescent="0.25">
      <c r="A97" s="87" t="s">
        <v>133</v>
      </c>
      <c r="B97" s="165" t="s">
        <v>123</v>
      </c>
      <c r="C97" s="56"/>
      <c r="D97" s="56"/>
      <c r="E97" s="96">
        <f>IFERROR(VLOOKUP($B97,[1]NUM10!$H$3:$S$111,2,FALSE),0)</f>
        <v>0</v>
      </c>
      <c r="F97" s="96">
        <f>IFERROR(VLOOKUP($B97,[1]NUM10!$H$3:$S$111,3,FALSE),0)</f>
        <v>0</v>
      </c>
      <c r="G97" s="96">
        <f>IFERROR(VLOOKUP($B97,[1]NUM10!$H$3:$S$111,4,FALSE),0)</f>
        <v>0</v>
      </c>
      <c r="H97" s="96">
        <f>IFERROR(VLOOKUP($B97,[1]NUM10!$H$3:$S$111,5,FALSE),0)</f>
        <v>0</v>
      </c>
      <c r="I97" s="96">
        <f>IFERROR(VLOOKUP($B97,[1]NUM10!$H$3:$S$111,6,FALSE),0)</f>
        <v>0</v>
      </c>
      <c r="J97" s="96">
        <f>IFERROR(VLOOKUP($B97,[1]NUM10!$H$3:$S$111,7,FALSE),0)</f>
        <v>4</v>
      </c>
      <c r="K97" s="96">
        <f>IFERROR(VLOOKUP($B97,[1]NUM10!$H$3:$S$111,8,FALSE),0)</f>
        <v>0</v>
      </c>
      <c r="L97" s="96">
        <f>IFERROR(VLOOKUP($B97,[1]NUM10!$H$3:$S$111,9,FALSE),0)</f>
        <v>0</v>
      </c>
      <c r="M97" s="96">
        <f>IFERROR(VLOOKUP($B97,[1]NUM10!$H$3:$S$111,10,FALSE),0)</f>
        <v>0</v>
      </c>
      <c r="N97" s="96">
        <f>IFERROR(VLOOKUP($B97,[1]NUM10!$H$3:$S$111,11,FALSE),0)</f>
        <v>0</v>
      </c>
      <c r="O97" s="86"/>
      <c r="Q97" s="13">
        <f t="shared" si="32"/>
        <v>4</v>
      </c>
    </row>
    <row r="98" spans="1:19" ht="15" thickBot="1" x14ac:dyDescent="0.25">
      <c r="A98" s="87" t="s">
        <v>133</v>
      </c>
      <c r="B98" s="165" t="s">
        <v>124</v>
      </c>
      <c r="C98" s="56"/>
      <c r="D98" s="56"/>
      <c r="E98" s="96">
        <f>IFERROR(VLOOKUP($B98,[1]NUM10!$H$3:$S$111,2,FALSE),0)</f>
        <v>0</v>
      </c>
      <c r="F98" s="96">
        <f>IFERROR(VLOOKUP($B98,[1]NUM10!$H$3:$S$111,3,FALSE),0)</f>
        <v>0</v>
      </c>
      <c r="G98" s="96">
        <f>IFERROR(VLOOKUP($B98,[1]NUM10!$H$3:$S$111,4,FALSE),0)</f>
        <v>0</v>
      </c>
      <c r="H98" s="96">
        <f>IFERROR(VLOOKUP($B98,[1]NUM10!$H$3:$S$111,5,FALSE),0)</f>
        <v>0</v>
      </c>
      <c r="I98" s="96">
        <f>IFERROR(VLOOKUP($B98,[1]NUM10!$H$3:$S$111,6,FALSE),0)</f>
        <v>0</v>
      </c>
      <c r="J98" s="96">
        <f>IFERROR(VLOOKUP($B98,[1]NUM10!$H$3:$S$111,7,FALSE),0)</f>
        <v>0</v>
      </c>
      <c r="K98" s="96">
        <f>IFERROR(VLOOKUP($B98,[1]NUM10!$H$3:$S$111,8,FALSE),0)</f>
        <v>0</v>
      </c>
      <c r="L98" s="96">
        <f>IFERROR(VLOOKUP($B98,[1]NUM10!$H$3:$S$111,9,FALSE),0)</f>
        <v>0</v>
      </c>
      <c r="M98" s="96">
        <f>IFERROR(VLOOKUP($B98,[1]NUM10!$H$3:$S$111,10,FALSE),0)</f>
        <v>0</v>
      </c>
      <c r="N98" s="96">
        <f>IFERROR(VLOOKUP($B98,[1]NUM10!$H$3:$S$111,11,FALSE),0)</f>
        <v>0</v>
      </c>
      <c r="O98" s="86"/>
      <c r="Q98" s="13">
        <f t="shared" si="32"/>
        <v>0</v>
      </c>
    </row>
    <row r="99" spans="1:19" ht="15" thickBot="1" x14ac:dyDescent="0.25">
      <c r="A99" s="87" t="s">
        <v>133</v>
      </c>
      <c r="B99" s="165" t="s">
        <v>125</v>
      </c>
      <c r="C99" s="56"/>
      <c r="D99" s="56"/>
      <c r="E99" s="96">
        <f>IFERROR(VLOOKUP($B99,[1]NUM10!$H$3:$S$111,2,FALSE),0)</f>
        <v>0</v>
      </c>
      <c r="F99" s="96">
        <f>IFERROR(VLOOKUP($B99,[1]NUM10!$H$3:$S$111,3,FALSE),0)</f>
        <v>0</v>
      </c>
      <c r="G99" s="96">
        <f>IFERROR(VLOOKUP($B99,[1]NUM10!$H$3:$S$111,4,FALSE),0)</f>
        <v>0</v>
      </c>
      <c r="H99" s="96">
        <f>IFERROR(VLOOKUP($B99,[1]NUM10!$H$3:$S$111,5,FALSE),0)</f>
        <v>0</v>
      </c>
      <c r="I99" s="96">
        <f>IFERROR(VLOOKUP($B99,[1]NUM10!$H$3:$S$111,6,FALSE),0)</f>
        <v>0</v>
      </c>
      <c r="J99" s="96">
        <f>IFERROR(VLOOKUP($B99,[1]NUM10!$H$3:$S$111,7,FALSE),0)</f>
        <v>0</v>
      </c>
      <c r="K99" s="96">
        <f>IFERROR(VLOOKUP($B99,[1]NUM10!$H$3:$S$111,8,FALSE),0)</f>
        <v>2</v>
      </c>
      <c r="L99" s="96">
        <f>IFERROR(VLOOKUP($B99,[1]NUM10!$H$3:$S$111,9,FALSE),0)</f>
        <v>5</v>
      </c>
      <c r="M99" s="96">
        <f>IFERROR(VLOOKUP($B99,[1]NUM10!$H$3:$S$111,10,FALSE),0)</f>
        <v>0</v>
      </c>
      <c r="N99" s="96">
        <f>IFERROR(VLOOKUP($B99,[1]NUM10!$H$3:$S$111,11,FALSE),0)</f>
        <v>0</v>
      </c>
      <c r="O99" s="86"/>
      <c r="Q99" s="13">
        <f t="shared" si="32"/>
        <v>7</v>
      </c>
    </row>
    <row r="100" spans="1:19" ht="15" thickBot="1" x14ac:dyDescent="0.25">
      <c r="A100" s="87" t="s">
        <v>133</v>
      </c>
      <c r="B100" s="165" t="s">
        <v>126</v>
      </c>
      <c r="C100" s="56"/>
      <c r="D100" s="56"/>
      <c r="E100" s="96">
        <f>IFERROR(VLOOKUP($B100,[1]NUM10!$H$3:$S$111,2,FALSE),0)</f>
        <v>0</v>
      </c>
      <c r="F100" s="96">
        <f>IFERROR(VLOOKUP($B100,[1]NUM10!$H$3:$S$111,3,FALSE),0)</f>
        <v>0</v>
      </c>
      <c r="G100" s="96">
        <f>IFERROR(VLOOKUP($B100,[1]NUM10!$H$3:$S$111,4,FALSE),0)</f>
        <v>0</v>
      </c>
      <c r="H100" s="96">
        <f>IFERROR(VLOOKUP($B100,[1]NUM10!$H$3:$S$111,5,FALSE),0)</f>
        <v>0</v>
      </c>
      <c r="I100" s="96">
        <f>IFERROR(VLOOKUP($B100,[1]NUM10!$H$3:$S$111,6,FALSE),0)</f>
        <v>0</v>
      </c>
      <c r="J100" s="96">
        <f>IFERROR(VLOOKUP($B100,[1]NUM10!$H$3:$S$111,7,FALSE),0)</f>
        <v>0</v>
      </c>
      <c r="K100" s="96">
        <f>IFERROR(VLOOKUP($B100,[1]NUM10!$H$3:$S$111,8,FALSE),0)</f>
        <v>0</v>
      </c>
      <c r="L100" s="96">
        <f>IFERROR(VLOOKUP($B100,[1]NUM10!$H$3:$S$111,9,FALSE),0)</f>
        <v>0</v>
      </c>
      <c r="M100" s="96">
        <f>IFERROR(VLOOKUP($B100,[1]NUM10!$H$3:$S$111,10,FALSE),0)</f>
        <v>0</v>
      </c>
      <c r="N100" s="96">
        <f>IFERROR(VLOOKUP($B100,[1]NUM10!$H$3:$S$111,11,FALSE),0)</f>
        <v>0</v>
      </c>
      <c r="O100" s="86"/>
      <c r="Q100" s="13">
        <f t="shared" si="32"/>
        <v>0</v>
      </c>
    </row>
    <row r="101" spans="1:19" ht="15" thickBot="1" x14ac:dyDescent="0.25">
      <c r="A101" s="87" t="s">
        <v>133</v>
      </c>
      <c r="B101" s="165" t="s">
        <v>127</v>
      </c>
      <c r="C101" s="56"/>
      <c r="D101" s="56"/>
      <c r="E101" s="96">
        <f>IFERROR(VLOOKUP($B101,[1]NUM10!$H$3:$S$111,2,FALSE),0)</f>
        <v>0</v>
      </c>
      <c r="F101" s="96">
        <f>IFERROR(VLOOKUP($B101,[1]NUM10!$H$3:$S$111,3,FALSE),0)</f>
        <v>0</v>
      </c>
      <c r="G101" s="96">
        <f>IFERROR(VLOOKUP($B101,[1]NUM10!$H$3:$S$111,4,FALSE),0)</f>
        <v>0</v>
      </c>
      <c r="H101" s="96">
        <f>IFERROR(VLOOKUP($B101,[1]NUM10!$H$3:$S$111,5,FALSE),0)</f>
        <v>0</v>
      </c>
      <c r="I101" s="96">
        <f>IFERROR(VLOOKUP($B101,[1]NUM10!$H$3:$S$111,6,FALSE),0)</f>
        <v>0</v>
      </c>
      <c r="J101" s="96">
        <f>IFERROR(VLOOKUP($B101,[1]NUM10!$H$3:$S$111,7,FALSE),0)</f>
        <v>0</v>
      </c>
      <c r="K101" s="96">
        <f>IFERROR(VLOOKUP($B101,[1]NUM10!$H$3:$S$111,8,FALSE),0)</f>
        <v>0</v>
      </c>
      <c r="L101" s="96">
        <f>IFERROR(VLOOKUP($B101,[1]NUM10!$H$3:$S$111,9,FALSE),0)</f>
        <v>0</v>
      </c>
      <c r="M101" s="96">
        <f>IFERROR(VLOOKUP($B101,[1]NUM10!$H$3:$S$111,10,FALSE),0)</f>
        <v>0</v>
      </c>
      <c r="N101" s="96">
        <f>IFERROR(VLOOKUP($B101,[1]NUM10!$H$3:$S$111,11,FALSE),0)</f>
        <v>0</v>
      </c>
      <c r="O101" s="86"/>
      <c r="Q101" s="13">
        <f t="shared" si="32"/>
        <v>0</v>
      </c>
    </row>
    <row r="102" spans="1:19" ht="15" thickBot="1" x14ac:dyDescent="0.25">
      <c r="A102" s="87" t="s">
        <v>133</v>
      </c>
      <c r="B102" s="165" t="s">
        <v>128</v>
      </c>
      <c r="C102" s="56"/>
      <c r="D102" s="56"/>
      <c r="E102" s="96">
        <f>IFERROR(VLOOKUP($B102,[1]NUM10!$H$3:$S$111,2,FALSE),0)</f>
        <v>0</v>
      </c>
      <c r="F102" s="96">
        <f>IFERROR(VLOOKUP($B102,[1]NUM10!$H$3:$S$111,3,FALSE),0)</f>
        <v>0</v>
      </c>
      <c r="G102" s="96">
        <f>IFERROR(VLOOKUP($B102,[1]NUM10!$H$3:$S$111,4,FALSE),0)</f>
        <v>0</v>
      </c>
      <c r="H102" s="96">
        <f>IFERROR(VLOOKUP($B102,[1]NUM10!$H$3:$S$111,5,FALSE),0)</f>
        <v>0</v>
      </c>
      <c r="I102" s="96">
        <f>IFERROR(VLOOKUP($B102,[1]NUM10!$H$3:$S$111,6,FALSE),0)</f>
        <v>0</v>
      </c>
      <c r="J102" s="96">
        <f>IFERROR(VLOOKUP($B102,[1]NUM10!$H$3:$S$111,7,FALSE),0)</f>
        <v>0</v>
      </c>
      <c r="K102" s="96">
        <f>IFERROR(VLOOKUP($B102,[1]NUM10!$H$3:$S$111,8,FALSE),0)</f>
        <v>0</v>
      </c>
      <c r="L102" s="96">
        <f>IFERROR(VLOOKUP($B102,[1]NUM10!$H$3:$S$111,9,FALSE),0)</f>
        <v>0</v>
      </c>
      <c r="M102" s="96">
        <f>IFERROR(VLOOKUP($B102,[1]NUM10!$H$3:$S$111,10,FALSE),0)</f>
        <v>0</v>
      </c>
      <c r="N102" s="96">
        <f>IFERROR(VLOOKUP($B102,[1]NUM10!$H$3:$S$111,11,FALSE),0)</f>
        <v>0</v>
      </c>
      <c r="O102" s="86"/>
      <c r="Q102" s="13">
        <f t="shared" si="32"/>
        <v>0</v>
      </c>
    </row>
    <row r="103" spans="1:19" ht="15" thickBot="1" x14ac:dyDescent="0.25">
      <c r="A103" s="87" t="s">
        <v>133</v>
      </c>
      <c r="B103" s="165" t="s">
        <v>129</v>
      </c>
      <c r="C103" s="56"/>
      <c r="D103" s="56"/>
      <c r="E103" s="96">
        <f>IFERROR(VLOOKUP($B103,[1]NUM10!$H$3:$S$111,2,FALSE),0)</f>
        <v>0</v>
      </c>
      <c r="F103" s="96">
        <f>IFERROR(VLOOKUP($B103,[1]NUM10!$H$3:$S$111,3,FALSE),0)</f>
        <v>0</v>
      </c>
      <c r="G103" s="96">
        <f>IFERROR(VLOOKUP($B103,[1]NUM10!$H$3:$S$111,4,FALSE),0)</f>
        <v>0</v>
      </c>
      <c r="H103" s="96">
        <f>IFERROR(VLOOKUP($B103,[1]NUM10!$H$3:$S$111,5,FALSE),0)</f>
        <v>0</v>
      </c>
      <c r="I103" s="96">
        <f>IFERROR(VLOOKUP($B103,[1]NUM10!$H$3:$S$111,6,FALSE),0)</f>
        <v>0</v>
      </c>
      <c r="J103" s="96">
        <f>IFERROR(VLOOKUP($B103,[1]NUM10!$H$3:$S$111,7,FALSE),0)</f>
        <v>15</v>
      </c>
      <c r="K103" s="96">
        <f>IFERROR(VLOOKUP($B103,[1]NUM10!$H$3:$S$111,8,FALSE),0)</f>
        <v>0</v>
      </c>
      <c r="L103" s="96">
        <f>IFERROR(VLOOKUP($B103,[1]NUM10!$H$3:$S$111,9,FALSE),0)</f>
        <v>0</v>
      </c>
      <c r="M103" s="96">
        <f>IFERROR(VLOOKUP($B103,[1]NUM10!$H$3:$S$111,10,FALSE),0)</f>
        <v>0</v>
      </c>
      <c r="N103" s="96">
        <f>IFERROR(VLOOKUP($B103,[1]NUM10!$H$3:$S$111,11,FALSE),0)</f>
        <v>0</v>
      </c>
      <c r="O103" s="86"/>
      <c r="Q103" s="13">
        <f t="shared" si="32"/>
        <v>15</v>
      </c>
    </row>
    <row r="104" spans="1:19" ht="15" thickBot="1" x14ac:dyDescent="0.25">
      <c r="A104" s="87" t="s">
        <v>133</v>
      </c>
      <c r="B104" s="165" t="s">
        <v>130</v>
      </c>
      <c r="C104" s="56"/>
      <c r="D104" s="56"/>
      <c r="E104" s="96">
        <f>IFERROR(VLOOKUP($B104,[1]NUM10!$H$3:$S$111,2,FALSE),0)</f>
        <v>0</v>
      </c>
      <c r="F104" s="96">
        <f>IFERROR(VLOOKUP($B104,[1]NUM10!$H$3:$S$111,3,FALSE),0)</f>
        <v>0</v>
      </c>
      <c r="G104" s="96">
        <f>IFERROR(VLOOKUP($B104,[1]NUM10!$H$3:$S$111,4,FALSE),0)</f>
        <v>0</v>
      </c>
      <c r="H104" s="96">
        <f>IFERROR(VLOOKUP($B104,[1]NUM10!$H$3:$S$111,5,FALSE),0)</f>
        <v>0</v>
      </c>
      <c r="I104" s="96">
        <f>IFERROR(VLOOKUP($B104,[1]NUM10!$H$3:$S$111,6,FALSE),0)</f>
        <v>0</v>
      </c>
      <c r="J104" s="96">
        <f>IFERROR(VLOOKUP($B104,[1]NUM10!$H$3:$S$111,7,FALSE),0)</f>
        <v>14</v>
      </c>
      <c r="K104" s="96">
        <f>IFERROR(VLOOKUP($B104,[1]NUM10!$H$3:$S$111,8,FALSE),0)</f>
        <v>0</v>
      </c>
      <c r="L104" s="96">
        <f>IFERROR(VLOOKUP($B104,[1]NUM10!$H$3:$S$111,9,FALSE),0)</f>
        <v>0</v>
      </c>
      <c r="M104" s="96">
        <f>IFERROR(VLOOKUP($B104,[1]NUM10!$H$3:$S$111,10,FALSE),0)</f>
        <v>0</v>
      </c>
      <c r="N104" s="96">
        <f>IFERROR(VLOOKUP($B104,[1]NUM10!$H$3:$S$111,11,FALSE),0)</f>
        <v>0</v>
      </c>
      <c r="O104" s="86"/>
      <c r="Q104" s="13">
        <f t="shared" si="32"/>
        <v>14</v>
      </c>
    </row>
    <row r="105" spans="1:19" ht="15" thickBot="1" x14ac:dyDescent="0.25">
      <c r="A105" s="87" t="s">
        <v>133</v>
      </c>
      <c r="B105" s="165" t="s">
        <v>131</v>
      </c>
      <c r="C105" s="56"/>
      <c r="D105" s="56"/>
      <c r="E105" s="96">
        <f>IFERROR(VLOOKUP($B105,[1]NUM10!$H$3:$S$111,2,FALSE),0)</f>
        <v>0</v>
      </c>
      <c r="F105" s="96">
        <f>IFERROR(VLOOKUP($B105,[1]NUM10!$H$3:$S$111,3,FALSE),0)</f>
        <v>0</v>
      </c>
      <c r="G105" s="96">
        <f>IFERROR(VLOOKUP($B105,[1]NUM10!$H$3:$S$111,4,FALSE),0)</f>
        <v>0</v>
      </c>
      <c r="H105" s="96">
        <f>IFERROR(VLOOKUP($B105,[1]NUM10!$H$3:$S$111,5,FALSE),0)</f>
        <v>39</v>
      </c>
      <c r="I105" s="96">
        <f>IFERROR(VLOOKUP($B105,[1]NUM10!$H$3:$S$111,6,FALSE),0)</f>
        <v>34</v>
      </c>
      <c r="J105" s="96">
        <f>IFERROR(VLOOKUP($B105,[1]NUM10!$H$3:$S$111,7,FALSE),0)</f>
        <v>0</v>
      </c>
      <c r="K105" s="96">
        <f>IFERROR(VLOOKUP($B105,[1]NUM10!$H$3:$S$111,8,FALSE),0)</f>
        <v>7</v>
      </c>
      <c r="L105" s="96">
        <f>IFERROR(VLOOKUP($B105,[1]NUM10!$H$3:$S$111,9,FALSE),0)</f>
        <v>3</v>
      </c>
      <c r="M105" s="96">
        <f>IFERROR(VLOOKUP($B105,[1]NUM10!$H$3:$S$111,10,FALSE),0)</f>
        <v>0</v>
      </c>
      <c r="N105" s="96">
        <f>IFERROR(VLOOKUP($B105,[1]NUM10!$H$3:$S$111,11,FALSE),0)</f>
        <v>0</v>
      </c>
      <c r="O105" s="86"/>
      <c r="Q105" s="13">
        <f t="shared" si="32"/>
        <v>83</v>
      </c>
    </row>
    <row r="106" spans="1:19" ht="15" thickBot="1" x14ac:dyDescent="0.25">
      <c r="A106" s="87" t="s">
        <v>133</v>
      </c>
      <c r="B106" s="165" t="s">
        <v>132</v>
      </c>
      <c r="C106" s="56"/>
      <c r="D106" s="56"/>
      <c r="E106" s="96">
        <f>IFERROR(VLOOKUP($B106,[1]NUM10!$H$3:$S$111,2,FALSE),0)</f>
        <v>0</v>
      </c>
      <c r="F106" s="96">
        <f>IFERROR(VLOOKUP($B106,[1]NUM10!$H$3:$S$111,3,FALSE),0)</f>
        <v>1</v>
      </c>
      <c r="G106" s="96">
        <f>IFERROR(VLOOKUP($B106,[1]NUM10!$H$3:$S$111,4,FALSE),0)</f>
        <v>7</v>
      </c>
      <c r="H106" s="96">
        <f>IFERROR(VLOOKUP($B106,[1]NUM10!$H$3:$S$111,5,FALSE),0)</f>
        <v>2</v>
      </c>
      <c r="I106" s="96">
        <f>IFERROR(VLOOKUP($B106,[1]NUM10!$H$3:$S$111,6,FALSE),0)</f>
        <v>2</v>
      </c>
      <c r="J106" s="96">
        <f>IFERROR(VLOOKUP($B106,[1]NUM10!$H$3:$S$111,7,FALSE),0)</f>
        <v>7</v>
      </c>
      <c r="K106" s="96">
        <f>IFERROR(VLOOKUP($B106,[1]NUM10!$H$3:$S$111,8,FALSE),0)</f>
        <v>3</v>
      </c>
      <c r="L106" s="96">
        <f>IFERROR(VLOOKUP($B106,[1]NUM10!$H$3:$S$111,9,FALSE),0)</f>
        <v>3</v>
      </c>
      <c r="M106" s="96">
        <f>IFERROR(VLOOKUP($B106,[1]NUM10!$H$3:$S$111,10,FALSE),0)</f>
        <v>3</v>
      </c>
      <c r="N106" s="96">
        <f>IFERROR(VLOOKUP($B106,[1]NUM10!$H$3:$S$111,11,FALSE),0)</f>
        <v>3</v>
      </c>
      <c r="O106" s="86"/>
      <c r="Q106" s="13">
        <f t="shared" si="32"/>
        <v>31</v>
      </c>
    </row>
    <row r="107" spans="1:19" ht="15" thickBot="1" x14ac:dyDescent="0.25">
      <c r="A107" s="87" t="s">
        <v>133</v>
      </c>
      <c r="B107" s="165" t="s">
        <v>346</v>
      </c>
      <c r="C107" s="56"/>
      <c r="D107" s="56"/>
      <c r="E107" s="96">
        <f>IFERROR(VLOOKUP($B107,[1]NUM10!$H$3:$S$111,2,FALSE),0)</f>
        <v>0</v>
      </c>
      <c r="F107" s="96">
        <f>IFERROR(VLOOKUP($B107,[1]NUM10!$H$3:$S$111,3,FALSE),0)</f>
        <v>0</v>
      </c>
      <c r="G107" s="96">
        <f>IFERROR(VLOOKUP($B107,[1]NUM10!$H$3:$S$111,4,FALSE),0)</f>
        <v>0</v>
      </c>
      <c r="H107" s="96">
        <f>IFERROR(VLOOKUP($B107,[1]NUM10!$H$3:$S$111,5,FALSE),0)</f>
        <v>0</v>
      </c>
      <c r="I107" s="96">
        <f>IFERROR(VLOOKUP($B107,[1]NUM10!$H$3:$S$111,6,FALSE),0)</f>
        <v>5</v>
      </c>
      <c r="J107" s="96">
        <f>IFERROR(VLOOKUP($B107,[1]NUM10!$H$3:$S$111,7,FALSE),0)</f>
        <v>0</v>
      </c>
      <c r="K107" s="96">
        <f>IFERROR(VLOOKUP($B107,[1]NUM10!$H$3:$S$111,8,FALSE),0)</f>
        <v>0</v>
      </c>
      <c r="L107" s="96">
        <f>IFERROR(VLOOKUP($B107,[1]NUM10!$H$3:$S$111,9,FALSE),0)</f>
        <v>23</v>
      </c>
      <c r="M107" s="96">
        <f>IFERROR(VLOOKUP($B107,[1]NUM10!$H$3:$S$111,10,FALSE),0)</f>
        <v>0</v>
      </c>
      <c r="N107" s="96">
        <f>IFERROR(VLOOKUP($B107,[1]NUM10!$H$3:$S$111,11,FALSE),0)</f>
        <v>0</v>
      </c>
      <c r="O107" s="86"/>
      <c r="Q107" s="13">
        <f t="shared" si="32"/>
        <v>28</v>
      </c>
    </row>
    <row r="108" spans="1:19" ht="15" thickBot="1" x14ac:dyDescent="0.25">
      <c r="A108" s="87" t="s">
        <v>133</v>
      </c>
      <c r="B108" s="165" t="s">
        <v>396</v>
      </c>
      <c r="C108" s="56"/>
      <c r="D108" s="56"/>
      <c r="E108" s="96"/>
      <c r="F108" s="96"/>
      <c r="G108" s="96"/>
      <c r="H108" s="96"/>
      <c r="I108" s="96"/>
      <c r="J108" s="96"/>
      <c r="K108" s="96"/>
      <c r="L108" s="96">
        <f>IFERROR(VLOOKUP($B108,[1]NUM10!$H$3:$S$111,9,FALSE),0)</f>
        <v>0</v>
      </c>
      <c r="M108" s="96">
        <f>IFERROR(VLOOKUP($B108,[1]NUM10!$H$3:$S$111,10,FALSE),0)</f>
        <v>0</v>
      </c>
      <c r="N108" s="96">
        <f>IFERROR(VLOOKUP($B108,[1]NUM10!$H$3:$S$111,11,FALSE),0)</f>
        <v>0</v>
      </c>
      <c r="O108" s="86"/>
      <c r="Q108" s="269"/>
    </row>
    <row r="109" spans="1:19" s="58" customFormat="1" ht="15" thickBot="1" x14ac:dyDescent="0.25">
      <c r="A109" s="333" t="s">
        <v>180</v>
      </c>
      <c r="B109" s="334"/>
      <c r="C109" s="250">
        <f>+D109/Metas!P92</f>
        <v>2.0239791073124409</v>
      </c>
      <c r="D109" s="15">
        <f>+Q109/R109</f>
        <v>0.25162337662337664</v>
      </c>
      <c r="E109" s="70">
        <f>SUM(E91:E108)</f>
        <v>3</v>
      </c>
      <c r="F109" s="70">
        <f t="shared" ref="F109:P109" si="33">SUM(F91:F108)</f>
        <v>6</v>
      </c>
      <c r="G109" s="70">
        <f t="shared" si="33"/>
        <v>98</v>
      </c>
      <c r="H109" s="70">
        <f t="shared" si="33"/>
        <v>131</v>
      </c>
      <c r="I109" s="70">
        <f t="shared" si="33"/>
        <v>337</v>
      </c>
      <c r="J109" s="70">
        <f t="shared" si="33"/>
        <v>204</v>
      </c>
      <c r="K109" s="70">
        <f t="shared" si="33"/>
        <v>58</v>
      </c>
      <c r="L109" s="70">
        <f t="shared" si="33"/>
        <v>294</v>
      </c>
      <c r="M109" s="70">
        <f t="shared" si="33"/>
        <v>286</v>
      </c>
      <c r="N109" s="70">
        <f t="shared" ref="N109" si="34">SUM(N91:N108)</f>
        <v>288</v>
      </c>
      <c r="O109" s="70">
        <f t="shared" si="33"/>
        <v>0</v>
      </c>
      <c r="P109" s="70">
        <f t="shared" si="33"/>
        <v>0</v>
      </c>
      <c r="Q109" s="70">
        <f>SUM(Q91:Q107)</f>
        <v>1705</v>
      </c>
      <c r="R109" s="392">
        <v>6776</v>
      </c>
      <c r="S109" s="393"/>
    </row>
    <row r="110" spans="1:19" ht="15" thickBot="1" x14ac:dyDescent="0.25">
      <c r="A110" s="87" t="s">
        <v>146</v>
      </c>
      <c r="B110" s="165" t="s">
        <v>134</v>
      </c>
      <c r="C110" s="56"/>
      <c r="D110" s="56"/>
      <c r="E110" s="96">
        <f>IFERROR(VLOOKUP($B110,[1]NUM10!$H$3:$S$111,2,FALSE),0)</f>
        <v>0</v>
      </c>
      <c r="F110" s="96">
        <f>IFERROR(VLOOKUP($B110,[1]NUM10!$H$3:$S$111,3,FALSE),0)</f>
        <v>0</v>
      </c>
      <c r="G110" s="96">
        <f>IFERROR(VLOOKUP($B110,[1]NUM10!$H$3:$S$111,4,FALSE),0)</f>
        <v>0</v>
      </c>
      <c r="H110" s="96">
        <f>IFERROR(VLOOKUP($B110,[1]NUM10!$H$3:$S$111,5,FALSE),0)</f>
        <v>0</v>
      </c>
      <c r="I110" s="96">
        <f>IFERROR(VLOOKUP($B110,[1]NUM10!$H$3:$S$111,6,FALSE),0)</f>
        <v>0</v>
      </c>
      <c r="J110" s="96">
        <f>IFERROR(VLOOKUP($B110,[1]NUM10!$H$3:$S$111,7,FALSE),0)</f>
        <v>0</v>
      </c>
      <c r="K110" s="96">
        <f>IFERROR(VLOOKUP($B110,[1]NUM10!$H$3:$S$111,8,FALSE),0)</f>
        <v>0</v>
      </c>
      <c r="L110" s="96">
        <f>IFERROR(VLOOKUP($B110,[1]NUM10!$H$3:$S$111,9,FALSE),0)</f>
        <v>0</v>
      </c>
      <c r="M110" s="96">
        <f>IFERROR(VLOOKUP($B110,[1]NUM10!$H$3:$S$111,10,FALSE),0)</f>
        <v>0</v>
      </c>
      <c r="N110" s="96">
        <f>IFERROR(VLOOKUP($B110,[1]NUM10!$H$3:$S$111,11,FALSE),0)</f>
        <v>0</v>
      </c>
      <c r="O110" s="86"/>
      <c r="P110" s="86"/>
      <c r="Q110" s="13">
        <f t="shared" ref="Q110:Q121" si="35">SUM(E110:P110)</f>
        <v>0</v>
      </c>
    </row>
    <row r="111" spans="1:19" ht="15" thickBot="1" x14ac:dyDescent="0.25">
      <c r="A111" s="87" t="s">
        <v>146</v>
      </c>
      <c r="B111" s="165" t="s">
        <v>135</v>
      </c>
      <c r="C111" s="56"/>
      <c r="D111" s="56"/>
      <c r="E111" s="96">
        <f>IFERROR(VLOOKUP($B111,[1]NUM10!$H$3:$S$111,2,FALSE),0)</f>
        <v>0</v>
      </c>
      <c r="F111" s="96">
        <f>IFERROR(VLOOKUP($B111,[1]NUM10!$H$3:$S$111,3,FALSE),0)</f>
        <v>0</v>
      </c>
      <c r="G111" s="96">
        <f>IFERROR(VLOOKUP($B111,[1]NUM10!$H$3:$S$111,4,FALSE),0)</f>
        <v>0</v>
      </c>
      <c r="H111" s="96">
        <f>IFERROR(VLOOKUP($B111,[1]NUM10!$H$3:$S$111,5,FALSE),0)</f>
        <v>0</v>
      </c>
      <c r="I111" s="96">
        <f>IFERROR(VLOOKUP($B111,[1]NUM10!$H$3:$S$111,6,FALSE),0)</f>
        <v>0</v>
      </c>
      <c r="J111" s="96">
        <f>IFERROR(VLOOKUP($B111,[1]NUM10!$H$3:$S$111,7,FALSE),0)</f>
        <v>0</v>
      </c>
      <c r="K111" s="96">
        <f>IFERROR(VLOOKUP($B111,[1]NUM10!$H$3:$S$111,8,FALSE),0)</f>
        <v>0</v>
      </c>
      <c r="L111" s="96">
        <f>IFERROR(VLOOKUP($B111,[1]NUM10!$H$3:$S$111,9,FALSE),0)</f>
        <v>0</v>
      </c>
      <c r="M111" s="96">
        <f>IFERROR(VLOOKUP($B111,[1]NUM10!$H$3:$S$111,10,FALSE),0)</f>
        <v>0</v>
      </c>
      <c r="N111" s="96">
        <f>IFERROR(VLOOKUP($B111,[1]NUM10!$H$3:$S$111,11,FALSE),0)</f>
        <v>10</v>
      </c>
      <c r="O111" s="86"/>
      <c r="P111" s="86"/>
      <c r="Q111" s="13">
        <f t="shared" si="35"/>
        <v>10</v>
      </c>
    </row>
    <row r="112" spans="1:19" ht="15" thickBot="1" x14ac:dyDescent="0.25">
      <c r="A112" s="87" t="s">
        <v>146</v>
      </c>
      <c r="B112" s="165" t="s">
        <v>136</v>
      </c>
      <c r="C112" s="56"/>
      <c r="D112" s="56"/>
      <c r="E112" s="96">
        <f>IFERROR(VLOOKUP($B112,[1]NUM10!$H$3:$S$111,2,FALSE),0)</f>
        <v>0</v>
      </c>
      <c r="F112" s="96">
        <f>IFERROR(VLOOKUP($B112,[1]NUM10!$H$3:$S$111,3,FALSE),0)</f>
        <v>0</v>
      </c>
      <c r="G112" s="96">
        <f>IFERROR(VLOOKUP($B112,[1]NUM10!$H$3:$S$111,4,FALSE),0)</f>
        <v>0</v>
      </c>
      <c r="H112" s="96">
        <f>IFERROR(VLOOKUP($B112,[1]NUM10!$H$3:$S$111,5,FALSE),0)</f>
        <v>5</v>
      </c>
      <c r="I112" s="96">
        <f>IFERROR(VLOOKUP($B112,[1]NUM10!$H$3:$S$111,6,FALSE),0)</f>
        <v>0</v>
      </c>
      <c r="J112" s="96">
        <f>IFERROR(VLOOKUP($B112,[1]NUM10!$H$3:$S$111,7,FALSE),0)</f>
        <v>0</v>
      </c>
      <c r="K112" s="96">
        <f>IFERROR(VLOOKUP($B112,[1]NUM10!$H$3:$S$111,8,FALSE),0)</f>
        <v>0</v>
      </c>
      <c r="L112" s="96">
        <f>IFERROR(VLOOKUP($B112,[1]NUM10!$H$3:$S$111,9,FALSE),0)</f>
        <v>0</v>
      </c>
      <c r="M112" s="96">
        <f>IFERROR(VLOOKUP($B112,[1]NUM10!$H$3:$S$111,10,FALSE),0)</f>
        <v>0</v>
      </c>
      <c r="N112" s="96">
        <f>IFERROR(VLOOKUP($B112,[1]NUM10!$H$3:$S$111,11,FALSE),0)</f>
        <v>0</v>
      </c>
      <c r="O112" s="86"/>
      <c r="P112" s="86"/>
      <c r="Q112" s="13">
        <f t="shared" si="35"/>
        <v>5</v>
      </c>
    </row>
    <row r="113" spans="1:19" ht="15" thickBot="1" x14ac:dyDescent="0.25">
      <c r="A113" s="87" t="s">
        <v>146</v>
      </c>
      <c r="B113" s="165" t="s">
        <v>137</v>
      </c>
      <c r="C113" s="56"/>
      <c r="D113" s="56"/>
      <c r="E113" s="96">
        <f>IFERROR(VLOOKUP($B113,[1]NUM10!$H$3:$S$111,2,FALSE),0)</f>
        <v>0</v>
      </c>
      <c r="F113" s="96">
        <f>IFERROR(VLOOKUP($B113,[1]NUM10!$H$3:$S$111,3,FALSE),0)</f>
        <v>0</v>
      </c>
      <c r="G113" s="96">
        <f>IFERROR(VLOOKUP($B113,[1]NUM10!$H$3:$S$111,4,FALSE),0)</f>
        <v>0</v>
      </c>
      <c r="H113" s="96">
        <f>IFERROR(VLOOKUP($B113,[1]NUM10!$H$3:$S$111,5,FALSE),0)</f>
        <v>0</v>
      </c>
      <c r="I113" s="96">
        <f>IFERROR(VLOOKUP($B113,[1]NUM10!$H$3:$S$111,6,FALSE),0)</f>
        <v>0</v>
      </c>
      <c r="J113" s="96">
        <f>IFERROR(VLOOKUP($B113,[1]NUM10!$H$3:$S$111,7,FALSE),0)</f>
        <v>0</v>
      </c>
      <c r="K113" s="96">
        <f>IFERROR(VLOOKUP($B113,[1]NUM10!$H$3:$S$111,8,FALSE),0)</f>
        <v>0</v>
      </c>
      <c r="L113" s="96">
        <f>IFERROR(VLOOKUP($B113,[1]NUM10!$H$3:$S$111,9,FALSE),0)</f>
        <v>0</v>
      </c>
      <c r="M113" s="96">
        <f>IFERROR(VLOOKUP($B113,[1]NUM10!$H$3:$S$111,10,FALSE),0)</f>
        <v>11</v>
      </c>
      <c r="N113" s="96">
        <f>IFERROR(VLOOKUP($B113,[1]NUM10!$H$3:$S$111,11,FALSE),0)</f>
        <v>0</v>
      </c>
      <c r="O113" s="86"/>
      <c r="P113" s="86"/>
      <c r="Q113" s="13">
        <f t="shared" si="35"/>
        <v>11</v>
      </c>
    </row>
    <row r="114" spans="1:19" ht="15" thickBot="1" x14ac:dyDescent="0.25">
      <c r="A114" s="87" t="s">
        <v>146</v>
      </c>
      <c r="B114" s="165" t="s">
        <v>138</v>
      </c>
      <c r="C114" s="56"/>
      <c r="D114" s="56"/>
      <c r="E114" s="96">
        <f>IFERROR(VLOOKUP($B114,[1]NUM10!$H$3:$S$111,2,FALSE),0)</f>
        <v>0</v>
      </c>
      <c r="F114" s="96">
        <f>IFERROR(VLOOKUP($B114,[1]NUM10!$H$3:$S$111,3,FALSE),0)</f>
        <v>0</v>
      </c>
      <c r="G114" s="96">
        <f>IFERROR(VLOOKUP($B114,[1]NUM10!$H$3:$S$111,4,FALSE),0)</f>
        <v>0</v>
      </c>
      <c r="H114" s="96">
        <f>IFERROR(VLOOKUP($B114,[1]NUM10!$H$3:$S$111,5,FALSE),0)</f>
        <v>0</v>
      </c>
      <c r="I114" s="96">
        <f>IFERROR(VLOOKUP($B114,[1]NUM10!$H$3:$S$111,6,FALSE),0)</f>
        <v>0</v>
      </c>
      <c r="J114" s="96">
        <f>IFERROR(VLOOKUP($B114,[1]NUM10!$H$3:$S$111,7,FALSE),0)</f>
        <v>7</v>
      </c>
      <c r="K114" s="96">
        <f>IFERROR(VLOOKUP($B114,[1]NUM10!$H$3:$S$111,8,FALSE),0)</f>
        <v>0</v>
      </c>
      <c r="L114" s="96">
        <f>IFERROR(VLOOKUP($B114,[1]NUM10!$H$3:$S$111,9,FALSE),0)</f>
        <v>0</v>
      </c>
      <c r="M114" s="96">
        <f>IFERROR(VLOOKUP($B114,[1]NUM10!$H$3:$S$111,10,FALSE),0)</f>
        <v>1</v>
      </c>
      <c r="N114" s="96">
        <f>IFERROR(VLOOKUP($B114,[1]NUM10!$H$3:$S$111,11,FALSE),0)</f>
        <v>0</v>
      </c>
      <c r="O114" s="86"/>
      <c r="P114" s="86"/>
      <c r="Q114" s="13">
        <f t="shared" si="35"/>
        <v>8</v>
      </c>
    </row>
    <row r="115" spans="1:19" ht="15" thickBot="1" x14ac:dyDescent="0.25">
      <c r="A115" s="87" t="s">
        <v>146</v>
      </c>
      <c r="B115" s="165" t="s">
        <v>139</v>
      </c>
      <c r="C115" s="56"/>
      <c r="D115" s="56"/>
      <c r="E115" s="96">
        <f>IFERROR(VLOOKUP($B115,[1]NUM10!$H$3:$S$111,2,FALSE),0)</f>
        <v>0</v>
      </c>
      <c r="F115" s="96">
        <f>IFERROR(VLOOKUP($B115,[1]NUM10!$H$3:$S$111,3,FALSE),0)</f>
        <v>0</v>
      </c>
      <c r="G115" s="96">
        <f>IFERROR(VLOOKUP($B115,[1]NUM10!$H$3:$S$111,4,FALSE),0)</f>
        <v>0</v>
      </c>
      <c r="H115" s="96">
        <f>IFERROR(VLOOKUP($B115,[1]NUM10!$H$3:$S$111,5,FALSE),0)</f>
        <v>0</v>
      </c>
      <c r="I115" s="96">
        <f>IFERROR(VLOOKUP($B115,[1]NUM10!$H$3:$S$111,6,FALSE),0)</f>
        <v>0</v>
      </c>
      <c r="J115" s="96">
        <f>IFERROR(VLOOKUP($B115,[1]NUM10!$H$3:$S$111,7,FALSE),0)</f>
        <v>0</v>
      </c>
      <c r="K115" s="96">
        <f>IFERROR(VLOOKUP($B115,[1]NUM10!$H$3:$S$111,8,FALSE),0)</f>
        <v>0</v>
      </c>
      <c r="L115" s="96">
        <f>IFERROR(VLOOKUP($B115,[1]NUM10!$H$3:$S$111,9,FALSE),0)</f>
        <v>0</v>
      </c>
      <c r="M115" s="96">
        <f>IFERROR(VLOOKUP($B115,[1]NUM10!$H$3:$S$111,10,FALSE),0)</f>
        <v>0</v>
      </c>
      <c r="N115" s="96">
        <f>IFERROR(VLOOKUP($B115,[1]NUM10!$H$3:$S$111,11,FALSE),0)</f>
        <v>0</v>
      </c>
      <c r="O115" s="86"/>
      <c r="P115" s="86"/>
      <c r="Q115" s="13">
        <f t="shared" si="35"/>
        <v>0</v>
      </c>
    </row>
    <row r="116" spans="1:19" ht="15" thickBot="1" x14ac:dyDescent="0.25">
      <c r="A116" s="87" t="s">
        <v>146</v>
      </c>
      <c r="B116" s="165" t="s">
        <v>140</v>
      </c>
      <c r="C116" s="56"/>
      <c r="D116" s="56"/>
      <c r="E116" s="96">
        <f>IFERROR(VLOOKUP($B116,[1]NUM10!$H$3:$S$111,2,FALSE),0)</f>
        <v>0</v>
      </c>
      <c r="F116" s="96">
        <f>IFERROR(VLOOKUP($B116,[1]NUM10!$H$3:$S$111,3,FALSE),0)</f>
        <v>0</v>
      </c>
      <c r="G116" s="96">
        <f>IFERROR(VLOOKUP($B116,[1]NUM10!$H$3:$S$111,4,FALSE),0)</f>
        <v>0</v>
      </c>
      <c r="H116" s="96">
        <f>IFERROR(VLOOKUP($B116,[1]NUM10!$H$3:$S$111,5,FALSE),0)</f>
        <v>0</v>
      </c>
      <c r="I116" s="96">
        <f>IFERROR(VLOOKUP($B116,[1]NUM10!$H$3:$S$111,6,FALSE),0)</f>
        <v>0</v>
      </c>
      <c r="J116" s="96">
        <f>IFERROR(VLOOKUP($B116,[1]NUM10!$H$3:$S$111,7,FALSE),0)</f>
        <v>0</v>
      </c>
      <c r="K116" s="96">
        <f>IFERROR(VLOOKUP($B116,[1]NUM10!$H$3:$S$111,8,FALSE),0)</f>
        <v>0</v>
      </c>
      <c r="L116" s="96">
        <f>IFERROR(VLOOKUP($B116,[1]NUM10!$H$3:$S$111,9,FALSE),0)</f>
        <v>0</v>
      </c>
      <c r="M116" s="96">
        <f>IFERROR(VLOOKUP($B116,[1]NUM10!$H$3:$S$111,10,FALSE),0)</f>
        <v>0</v>
      </c>
      <c r="N116" s="96">
        <f>IFERROR(VLOOKUP($B116,[1]NUM10!$H$3:$S$111,11,FALSE),0)</f>
        <v>0</v>
      </c>
      <c r="O116" s="86"/>
      <c r="P116" s="86"/>
      <c r="Q116" s="13">
        <f t="shared" si="35"/>
        <v>0</v>
      </c>
    </row>
    <row r="117" spans="1:19" ht="15" thickBot="1" x14ac:dyDescent="0.25">
      <c r="A117" s="87" t="s">
        <v>146</v>
      </c>
      <c r="B117" s="165" t="s">
        <v>141</v>
      </c>
      <c r="C117" s="56"/>
      <c r="D117" s="56"/>
      <c r="E117" s="96">
        <f>IFERROR(VLOOKUP($B117,[1]NUM10!$H$3:$S$111,2,FALSE),0)</f>
        <v>0</v>
      </c>
      <c r="F117" s="96">
        <f>IFERROR(VLOOKUP($B117,[1]NUM10!$H$3:$S$111,3,FALSE),0)</f>
        <v>0</v>
      </c>
      <c r="G117" s="96">
        <f>IFERROR(VLOOKUP($B117,[1]NUM10!$H$3:$S$111,4,FALSE),0)</f>
        <v>0</v>
      </c>
      <c r="H117" s="96">
        <f>IFERROR(VLOOKUP($B117,[1]NUM10!$H$3:$S$111,5,FALSE),0)</f>
        <v>0</v>
      </c>
      <c r="I117" s="96">
        <f>IFERROR(VLOOKUP($B117,[1]NUM10!$H$3:$S$111,6,FALSE),0)</f>
        <v>0</v>
      </c>
      <c r="J117" s="96">
        <f>IFERROR(VLOOKUP($B117,[1]NUM10!$H$3:$S$111,7,FALSE),0)</f>
        <v>10</v>
      </c>
      <c r="K117" s="96">
        <f>IFERROR(VLOOKUP($B117,[1]NUM10!$H$3:$S$111,8,FALSE),0)</f>
        <v>0</v>
      </c>
      <c r="L117" s="96">
        <f>IFERROR(VLOOKUP($B117,[1]NUM10!$H$3:$S$111,9,FALSE),0)</f>
        <v>0</v>
      </c>
      <c r="M117" s="96">
        <f>IFERROR(VLOOKUP($B117,[1]NUM10!$H$3:$S$111,10,FALSE),0)</f>
        <v>6</v>
      </c>
      <c r="N117" s="96">
        <f>IFERROR(VLOOKUP($B117,[1]NUM10!$H$3:$S$111,11,FALSE),0)</f>
        <v>0</v>
      </c>
      <c r="O117" s="86"/>
      <c r="P117" s="86"/>
      <c r="Q117" s="13">
        <f t="shared" si="35"/>
        <v>16</v>
      </c>
    </row>
    <row r="118" spans="1:19" ht="15" thickBot="1" x14ac:dyDescent="0.25">
      <c r="A118" s="87" t="s">
        <v>146</v>
      </c>
      <c r="B118" s="165" t="s">
        <v>142</v>
      </c>
      <c r="C118" s="56"/>
      <c r="D118" s="56"/>
      <c r="E118" s="96">
        <f>IFERROR(VLOOKUP($B118,[1]NUM10!$H$3:$S$111,2,FALSE),0)</f>
        <v>0</v>
      </c>
      <c r="F118" s="96">
        <f>IFERROR(VLOOKUP($B118,[1]NUM10!$H$3:$S$111,3,FALSE),0)</f>
        <v>0</v>
      </c>
      <c r="G118" s="96">
        <f>IFERROR(VLOOKUP($B118,[1]NUM10!$H$3:$S$111,4,FALSE),0)</f>
        <v>0</v>
      </c>
      <c r="H118" s="96">
        <f>IFERROR(VLOOKUP($B118,[1]NUM10!$H$3:$S$111,5,FALSE),0)</f>
        <v>0</v>
      </c>
      <c r="I118" s="96">
        <f>IFERROR(VLOOKUP($B118,[1]NUM10!$H$3:$S$111,6,FALSE),0)</f>
        <v>0</v>
      </c>
      <c r="J118" s="96">
        <f>IFERROR(VLOOKUP($B118,[1]NUM10!$H$3:$S$111,7,FALSE),0)</f>
        <v>0</v>
      </c>
      <c r="K118" s="96">
        <f>IFERROR(VLOOKUP($B118,[1]NUM10!$H$3:$S$111,8,FALSE),0)</f>
        <v>0</v>
      </c>
      <c r="L118" s="96">
        <f>IFERROR(VLOOKUP($B118,[1]NUM10!$H$3:$S$111,9,FALSE),0)</f>
        <v>0</v>
      </c>
      <c r="M118" s="96">
        <f>IFERROR(VLOOKUP($B118,[1]NUM10!$H$3:$S$111,10,FALSE),0)</f>
        <v>0</v>
      </c>
      <c r="N118" s="96">
        <f>IFERROR(VLOOKUP($B118,[1]NUM10!$H$3:$S$111,11,FALSE),0)</f>
        <v>0</v>
      </c>
      <c r="O118" s="86"/>
      <c r="P118" s="86"/>
      <c r="Q118" s="13">
        <f t="shared" si="35"/>
        <v>0</v>
      </c>
    </row>
    <row r="119" spans="1:19" ht="15" thickBot="1" x14ac:dyDescent="0.25">
      <c r="A119" s="87" t="s">
        <v>146</v>
      </c>
      <c r="B119" s="165" t="s">
        <v>143</v>
      </c>
      <c r="C119" s="56"/>
      <c r="D119" s="56"/>
      <c r="E119" s="96">
        <f>IFERROR(VLOOKUP($B119,[1]NUM10!$H$3:$S$111,2,FALSE),0)</f>
        <v>0</v>
      </c>
      <c r="F119" s="96">
        <f>IFERROR(VLOOKUP($B119,[1]NUM10!$H$3:$S$111,3,FALSE),0)</f>
        <v>0</v>
      </c>
      <c r="G119" s="96">
        <f>IFERROR(VLOOKUP($B119,[1]NUM10!$H$3:$S$111,4,FALSE),0)</f>
        <v>0</v>
      </c>
      <c r="H119" s="96">
        <f>IFERROR(VLOOKUP($B119,[1]NUM10!$H$3:$S$111,5,FALSE),0)</f>
        <v>0</v>
      </c>
      <c r="I119" s="96">
        <f>IFERROR(VLOOKUP($B119,[1]NUM10!$H$3:$S$111,6,FALSE),0)</f>
        <v>0</v>
      </c>
      <c r="J119" s="96">
        <f>IFERROR(VLOOKUP($B119,[1]NUM10!$H$3:$S$111,7,FALSE),0)</f>
        <v>0</v>
      </c>
      <c r="K119" s="96">
        <f>IFERROR(VLOOKUP($B119,[1]NUM10!$H$3:$S$111,8,FALSE),0)</f>
        <v>0</v>
      </c>
      <c r="L119" s="96">
        <f>IFERROR(VLOOKUP($B119,[1]NUM10!$H$3:$S$111,9,FALSE),0)</f>
        <v>0</v>
      </c>
      <c r="M119" s="96">
        <f>IFERROR(VLOOKUP($B119,[1]NUM10!$H$3:$S$111,10,FALSE),0)</f>
        <v>0</v>
      </c>
      <c r="N119" s="96">
        <f>IFERROR(VLOOKUP($B119,[1]NUM10!$H$3:$S$111,11,FALSE),0)</f>
        <v>0</v>
      </c>
      <c r="O119" s="86"/>
      <c r="P119" s="86"/>
      <c r="Q119" s="13">
        <f t="shared" si="35"/>
        <v>0</v>
      </c>
    </row>
    <row r="120" spans="1:19" ht="15" thickBot="1" x14ac:dyDescent="0.25">
      <c r="A120" s="87" t="s">
        <v>146</v>
      </c>
      <c r="B120" s="165" t="s">
        <v>144</v>
      </c>
      <c r="C120" s="56"/>
      <c r="D120" s="56"/>
      <c r="E120" s="96">
        <f>IFERROR(VLOOKUP($B120,[1]NUM10!$H$3:$S$111,2,FALSE),0)</f>
        <v>0</v>
      </c>
      <c r="F120" s="96">
        <f>IFERROR(VLOOKUP($B120,[1]NUM10!$H$3:$S$111,3,FALSE),0)</f>
        <v>0</v>
      </c>
      <c r="G120" s="96">
        <f>IFERROR(VLOOKUP($B120,[1]NUM10!$H$3:$S$111,4,FALSE),0)</f>
        <v>0</v>
      </c>
      <c r="H120" s="96">
        <f>IFERROR(VLOOKUP($B120,[1]NUM10!$H$3:$S$111,5,FALSE),0)</f>
        <v>0</v>
      </c>
      <c r="I120" s="96">
        <f>IFERROR(VLOOKUP($B120,[1]NUM10!$H$3:$S$111,6,FALSE),0)</f>
        <v>0</v>
      </c>
      <c r="J120" s="96">
        <f>IFERROR(VLOOKUP($B120,[1]NUM10!$H$3:$S$111,7,FALSE),0)</f>
        <v>0</v>
      </c>
      <c r="K120" s="96">
        <f>IFERROR(VLOOKUP($B120,[1]NUM10!$H$3:$S$111,8,FALSE),0)</f>
        <v>0</v>
      </c>
      <c r="L120" s="96">
        <f>IFERROR(VLOOKUP($B120,[1]NUM10!$H$3:$S$111,9,FALSE),0)</f>
        <v>0</v>
      </c>
      <c r="M120" s="96">
        <f>IFERROR(VLOOKUP($B120,[1]NUM10!$H$3:$S$111,10,FALSE),0)</f>
        <v>0</v>
      </c>
      <c r="N120" s="96">
        <f>IFERROR(VLOOKUP($B120,[1]NUM10!$H$3:$S$111,11,FALSE),0)</f>
        <v>0</v>
      </c>
      <c r="O120" s="86"/>
      <c r="P120" s="86"/>
      <c r="Q120" s="13">
        <f t="shared" si="35"/>
        <v>0</v>
      </c>
    </row>
    <row r="121" spans="1:19" ht="15" thickBot="1" x14ac:dyDescent="0.25">
      <c r="A121" s="87" t="s">
        <v>146</v>
      </c>
      <c r="B121" s="165" t="s">
        <v>145</v>
      </c>
      <c r="C121" s="56"/>
      <c r="D121" s="56"/>
      <c r="E121" s="96">
        <f>IFERROR(VLOOKUP($B121,[1]NUM10!$H$3:$S$111,2,FALSE),0)</f>
        <v>0</v>
      </c>
      <c r="F121" s="96">
        <f>IFERROR(VLOOKUP($B121,[1]NUM10!$H$3:$S$111,3,FALSE),0)</f>
        <v>0</v>
      </c>
      <c r="G121" s="96">
        <f>IFERROR(VLOOKUP($B121,[1]NUM10!$H$3:$S$111,4,FALSE),0)</f>
        <v>0</v>
      </c>
      <c r="H121" s="96">
        <f>IFERROR(VLOOKUP($B121,[1]NUM10!$H$3:$S$111,5,FALSE),0)</f>
        <v>6</v>
      </c>
      <c r="I121" s="96">
        <f>IFERROR(VLOOKUP($B121,[1]NUM10!$H$3:$S$111,6,FALSE),0)</f>
        <v>0</v>
      </c>
      <c r="J121" s="96">
        <f>IFERROR(VLOOKUP($B121,[1]NUM10!$H$3:$S$111,7,FALSE),0)</f>
        <v>0</v>
      </c>
      <c r="K121" s="96">
        <f>IFERROR(VLOOKUP($B121,[1]NUM10!$H$3:$S$111,8,FALSE),0)</f>
        <v>0</v>
      </c>
      <c r="L121" s="96">
        <f>IFERROR(VLOOKUP($B121,[1]NUM10!$H$3:$S$111,9,FALSE),0)</f>
        <v>0</v>
      </c>
      <c r="M121" s="96">
        <f>IFERROR(VLOOKUP($B121,[1]NUM10!$H$3:$S$111,10,FALSE),0)</f>
        <v>2</v>
      </c>
      <c r="N121" s="96">
        <f>IFERROR(VLOOKUP($B121,[1]NUM10!$H$3:$S$111,11,FALSE),0)</f>
        <v>0</v>
      </c>
      <c r="O121" s="86"/>
      <c r="P121" s="86"/>
      <c r="Q121" s="13">
        <f t="shared" si="35"/>
        <v>8</v>
      </c>
    </row>
    <row r="122" spans="1:19" s="58" customFormat="1" ht="15" thickBot="1" x14ac:dyDescent="0.25">
      <c r="A122" s="333" t="s">
        <v>181</v>
      </c>
      <c r="B122" s="334"/>
      <c r="C122" s="250">
        <f>+D122/Metas!P86</f>
        <v>1.208333333333333</v>
      </c>
      <c r="D122" s="15">
        <f>+Q122/R122</f>
        <v>0.17846153846153845</v>
      </c>
      <c r="E122" s="70">
        <f t="shared" ref="E122:P122" si="36">SUM(E110:E121)</f>
        <v>0</v>
      </c>
      <c r="F122" s="70">
        <f t="shared" si="36"/>
        <v>0</v>
      </c>
      <c r="G122" s="70">
        <f t="shared" si="36"/>
        <v>0</v>
      </c>
      <c r="H122" s="70">
        <f t="shared" si="36"/>
        <v>11</v>
      </c>
      <c r="I122" s="70">
        <f t="shared" ref="I122:J122" si="37">SUM(I110:I121)</f>
        <v>0</v>
      </c>
      <c r="J122" s="70">
        <f t="shared" si="37"/>
        <v>17</v>
      </c>
      <c r="K122" s="70">
        <f t="shared" ref="K122:L122" si="38">SUM(K110:K121)</f>
        <v>0</v>
      </c>
      <c r="L122" s="70">
        <f t="shared" si="38"/>
        <v>0</v>
      </c>
      <c r="M122" s="70">
        <f t="shared" ref="M122:N122" si="39">SUM(M110:M121)</f>
        <v>20</v>
      </c>
      <c r="N122" s="70">
        <f t="shared" si="39"/>
        <v>10</v>
      </c>
      <c r="O122" s="70">
        <f t="shared" si="36"/>
        <v>0</v>
      </c>
      <c r="P122" s="70">
        <f t="shared" si="36"/>
        <v>0</v>
      </c>
      <c r="Q122" s="70">
        <f>SUM(Q110:Q121)</f>
        <v>58</v>
      </c>
      <c r="R122" s="392">
        <v>325</v>
      </c>
      <c r="S122" s="393"/>
    </row>
    <row r="123" spans="1:19" ht="15" thickBot="1" x14ac:dyDescent="0.25">
      <c r="A123" s="87" t="s">
        <v>160</v>
      </c>
      <c r="B123" s="165" t="s">
        <v>147</v>
      </c>
      <c r="C123" s="56"/>
      <c r="D123" s="56"/>
      <c r="E123" s="96">
        <f>IFERROR(VLOOKUP($B123,[1]NUM10!$H$3:$S$111,2,FALSE),0)</f>
        <v>1</v>
      </c>
      <c r="F123" s="96">
        <f>IFERROR(VLOOKUP($B123,[1]NUM10!$H$3:$S$111,3,FALSE),0)</f>
        <v>2</v>
      </c>
      <c r="G123" s="96">
        <f>IFERROR(VLOOKUP($B123,[1]NUM10!$H$3:$S$111,4,FALSE),0)</f>
        <v>0</v>
      </c>
      <c r="H123" s="96">
        <f>IFERROR(VLOOKUP($B123,[1]NUM10!$H$3:$S$111,5,FALSE),0)</f>
        <v>0</v>
      </c>
      <c r="I123" s="96">
        <f>IFERROR(VLOOKUP($B123,[1]NUM10!$H$3:$S$111,6,FALSE),0)</f>
        <v>26</v>
      </c>
      <c r="J123" s="96">
        <f>IFERROR(VLOOKUP($B123,[1]NUM10!$H$3:$S$111,7,FALSE),0)</f>
        <v>52</v>
      </c>
      <c r="K123" s="96">
        <f>IFERROR(VLOOKUP($B123,[1]NUM10!$H$3:$S$111,8,FALSE),0)</f>
        <v>45</v>
      </c>
      <c r="L123" s="96">
        <f>IFERROR(VLOOKUP($B123,[1]NUM10!$H$3:$S$111,9,FALSE),0)</f>
        <v>9</v>
      </c>
      <c r="M123" s="96">
        <f>IFERROR(VLOOKUP($B123,[1]NUM10!$H$3:$S$111,10,FALSE),0)</f>
        <v>1</v>
      </c>
      <c r="N123" s="96">
        <f>IFERROR(VLOOKUP($B123,[1]NUM10!$H$3:$S$111,11,FALSE),0)</f>
        <v>18</v>
      </c>
      <c r="O123" s="86"/>
      <c r="P123" s="86"/>
      <c r="Q123" s="13">
        <f t="shared" ref="Q123:Q135" si="40">SUM(E123:P123)</f>
        <v>154</v>
      </c>
    </row>
    <row r="124" spans="1:19" ht="15" thickBot="1" x14ac:dyDescent="0.25">
      <c r="A124" s="87" t="s">
        <v>160</v>
      </c>
      <c r="B124" s="165" t="s">
        <v>148</v>
      </c>
      <c r="C124" s="56"/>
      <c r="D124" s="56"/>
      <c r="E124" s="96">
        <f>IFERROR(VLOOKUP($B124,[1]NUM10!$H$3:$S$111,2,FALSE),0)</f>
        <v>0</v>
      </c>
      <c r="F124" s="96">
        <f>IFERROR(VLOOKUP($B124,[1]NUM10!$H$3:$S$111,3,FALSE),0)</f>
        <v>0</v>
      </c>
      <c r="G124" s="96">
        <f>IFERROR(VLOOKUP($B124,[1]NUM10!$H$3:$S$111,4,FALSE),0)</f>
        <v>0</v>
      </c>
      <c r="H124" s="96">
        <f>IFERROR(VLOOKUP($B124,[1]NUM10!$H$3:$S$111,5,FALSE),0)</f>
        <v>12</v>
      </c>
      <c r="I124" s="96">
        <f>IFERROR(VLOOKUP($B124,[1]NUM10!$H$3:$S$111,6,FALSE),0)</f>
        <v>0</v>
      </c>
      <c r="J124" s="96">
        <f>IFERROR(VLOOKUP($B124,[1]NUM10!$H$3:$S$111,7,FALSE),0)</f>
        <v>3</v>
      </c>
      <c r="K124" s="96">
        <f>IFERROR(VLOOKUP($B124,[1]NUM10!$H$3:$S$111,8,FALSE),0)</f>
        <v>15</v>
      </c>
      <c r="L124" s="96">
        <f>IFERROR(VLOOKUP($B124,[1]NUM10!$H$3:$S$111,9,FALSE),0)</f>
        <v>1</v>
      </c>
      <c r="M124" s="96">
        <f>IFERROR(VLOOKUP($B124,[1]NUM10!$H$3:$S$111,10,FALSE),0)</f>
        <v>11</v>
      </c>
      <c r="N124" s="96">
        <f>IFERROR(VLOOKUP($B124,[1]NUM10!$H$3:$S$111,11,FALSE),0)</f>
        <v>0</v>
      </c>
      <c r="O124" s="86"/>
      <c r="P124" s="86"/>
      <c r="Q124" s="13">
        <f t="shared" si="40"/>
        <v>42</v>
      </c>
    </row>
    <row r="125" spans="1:19" ht="15" thickBot="1" x14ac:dyDescent="0.25">
      <c r="A125" s="87" t="s">
        <v>160</v>
      </c>
      <c r="B125" s="165" t="s">
        <v>149</v>
      </c>
      <c r="C125" s="56"/>
      <c r="D125" s="56"/>
      <c r="E125" s="96">
        <f>IFERROR(VLOOKUP($B125,[1]NUM10!$H$3:$S$111,2,FALSE),0)</f>
        <v>0</v>
      </c>
      <c r="F125" s="96">
        <f>IFERROR(VLOOKUP($B125,[1]NUM10!$H$3:$S$111,3,FALSE),0)</f>
        <v>0</v>
      </c>
      <c r="G125" s="96">
        <f>IFERROR(VLOOKUP($B125,[1]NUM10!$H$3:$S$111,4,FALSE),0)</f>
        <v>3</v>
      </c>
      <c r="H125" s="96">
        <f>IFERROR(VLOOKUP($B125,[1]NUM10!$H$3:$S$111,5,FALSE),0)</f>
        <v>0</v>
      </c>
      <c r="I125" s="96">
        <f>IFERROR(VLOOKUP($B125,[1]NUM10!$H$3:$S$111,6,FALSE),0)</f>
        <v>0</v>
      </c>
      <c r="J125" s="96">
        <f>IFERROR(VLOOKUP($B125,[1]NUM10!$H$3:$S$111,7,FALSE),0)</f>
        <v>0</v>
      </c>
      <c r="K125" s="96">
        <f>IFERROR(VLOOKUP($B125,[1]NUM10!$H$3:$S$111,8,FALSE),0)</f>
        <v>0</v>
      </c>
      <c r="L125" s="96">
        <f>IFERROR(VLOOKUP($B125,[1]NUM10!$H$3:$S$111,9,FALSE),0)</f>
        <v>20</v>
      </c>
      <c r="M125" s="96">
        <f>IFERROR(VLOOKUP($B125,[1]NUM10!$H$3:$S$111,10,FALSE),0)</f>
        <v>1</v>
      </c>
      <c r="N125" s="96">
        <f>IFERROR(VLOOKUP($B125,[1]NUM10!$H$3:$S$111,11,FALSE),0)</f>
        <v>0</v>
      </c>
      <c r="O125" s="86"/>
      <c r="P125" s="86"/>
      <c r="Q125" s="13">
        <f t="shared" si="40"/>
        <v>24</v>
      </c>
    </row>
    <row r="126" spans="1:19" ht="15" thickBot="1" x14ac:dyDescent="0.25">
      <c r="A126" s="87" t="s">
        <v>160</v>
      </c>
      <c r="B126" s="165" t="s">
        <v>150</v>
      </c>
      <c r="C126" s="56"/>
      <c r="D126" s="56"/>
      <c r="E126" s="96">
        <f>IFERROR(VLOOKUP($B126,[1]NUM10!$H$3:$S$111,2,FALSE),0)</f>
        <v>0</v>
      </c>
      <c r="F126" s="96">
        <f>IFERROR(VLOOKUP($B126,[1]NUM10!$H$3:$S$111,3,FALSE),0)</f>
        <v>0</v>
      </c>
      <c r="G126" s="96">
        <f>IFERROR(VLOOKUP($B126,[1]NUM10!$H$3:$S$111,4,FALSE),0)</f>
        <v>0</v>
      </c>
      <c r="H126" s="96">
        <f>IFERROR(VLOOKUP($B126,[1]NUM10!$H$3:$S$111,5,FALSE),0)</f>
        <v>32</v>
      </c>
      <c r="I126" s="96">
        <f>IFERROR(VLOOKUP($B126,[1]NUM10!$H$3:$S$111,6,FALSE),0)</f>
        <v>38</v>
      </c>
      <c r="J126" s="96">
        <f>IFERROR(VLOOKUP($B126,[1]NUM10!$H$3:$S$111,7,FALSE),0)</f>
        <v>51</v>
      </c>
      <c r="K126" s="96">
        <f>IFERROR(VLOOKUP($B126,[1]NUM10!$H$3:$S$111,8,FALSE),0)</f>
        <v>6</v>
      </c>
      <c r="L126" s="96">
        <f>IFERROR(VLOOKUP($B126,[1]NUM10!$H$3:$S$111,9,FALSE),0)</f>
        <v>9</v>
      </c>
      <c r="M126" s="96">
        <f>IFERROR(VLOOKUP($B126,[1]NUM10!$H$3:$S$111,10,FALSE),0)</f>
        <v>1</v>
      </c>
      <c r="N126" s="96">
        <f>IFERROR(VLOOKUP($B126,[1]NUM10!$H$3:$S$111,11,FALSE),0)</f>
        <v>0</v>
      </c>
      <c r="O126" s="86"/>
      <c r="P126" s="86"/>
      <c r="Q126" s="13">
        <f t="shared" si="40"/>
        <v>137</v>
      </c>
    </row>
    <row r="127" spans="1:19" ht="15" thickBot="1" x14ac:dyDescent="0.25">
      <c r="A127" s="87" t="s">
        <v>160</v>
      </c>
      <c r="B127" s="165" t="s">
        <v>151</v>
      </c>
      <c r="C127" s="56"/>
      <c r="D127" s="56"/>
      <c r="E127" s="96">
        <f>IFERROR(VLOOKUP($B127,[1]NUM10!$H$3:$S$111,2,FALSE),0)</f>
        <v>0</v>
      </c>
      <c r="F127" s="96">
        <f>IFERROR(VLOOKUP($B127,[1]NUM10!$H$3:$S$111,3,FALSE),0)</f>
        <v>0</v>
      </c>
      <c r="G127" s="96">
        <f>IFERROR(VLOOKUP($B127,[1]NUM10!$H$3:$S$111,4,FALSE),0)</f>
        <v>0</v>
      </c>
      <c r="H127" s="96">
        <f>IFERROR(VLOOKUP($B127,[1]NUM10!$H$3:$S$111,5,FALSE),0)</f>
        <v>0</v>
      </c>
      <c r="I127" s="96">
        <f>IFERROR(VLOOKUP($B127,[1]NUM10!$H$3:$S$111,6,FALSE),0)</f>
        <v>0</v>
      </c>
      <c r="J127" s="96">
        <f>IFERROR(VLOOKUP($B127,[1]NUM10!$H$3:$S$111,7,FALSE),0)</f>
        <v>0</v>
      </c>
      <c r="K127" s="96">
        <f>IFERROR(VLOOKUP($B127,[1]NUM10!$H$3:$S$111,8,FALSE),0)</f>
        <v>0</v>
      </c>
      <c r="L127" s="96">
        <f>IFERROR(VLOOKUP($B127,[1]NUM10!$H$3:$S$111,9,FALSE),0)</f>
        <v>0</v>
      </c>
      <c r="M127" s="96">
        <f>IFERROR(VLOOKUP($B127,[1]NUM10!$H$3:$S$111,10,FALSE),0)</f>
        <v>0</v>
      </c>
      <c r="N127" s="96">
        <f>IFERROR(VLOOKUP($B127,[1]NUM10!$H$3:$S$111,11,FALSE),0)</f>
        <v>0</v>
      </c>
      <c r="O127" s="86"/>
      <c r="P127" s="86"/>
      <c r="Q127" s="13">
        <f t="shared" si="40"/>
        <v>0</v>
      </c>
    </row>
    <row r="128" spans="1:19" ht="15" thickBot="1" x14ac:dyDescent="0.25">
      <c r="A128" s="87" t="s">
        <v>160</v>
      </c>
      <c r="B128" s="165" t="s">
        <v>152</v>
      </c>
      <c r="C128" s="56"/>
      <c r="D128" s="56"/>
      <c r="E128" s="96">
        <f>IFERROR(VLOOKUP($B128,[1]NUM10!$H$3:$S$111,2,FALSE),0)</f>
        <v>0</v>
      </c>
      <c r="F128" s="96">
        <f>IFERROR(VLOOKUP($B128,[1]NUM10!$H$3:$S$111,3,FALSE),0)</f>
        <v>0</v>
      </c>
      <c r="G128" s="96">
        <f>IFERROR(VLOOKUP($B128,[1]NUM10!$H$3:$S$111,4,FALSE),0)</f>
        <v>0</v>
      </c>
      <c r="H128" s="96">
        <f>IFERROR(VLOOKUP($B128,[1]NUM10!$H$3:$S$111,5,FALSE),0)</f>
        <v>0</v>
      </c>
      <c r="I128" s="96">
        <f>IFERROR(VLOOKUP($B128,[1]NUM10!$H$3:$S$111,6,FALSE),0)</f>
        <v>0</v>
      </c>
      <c r="J128" s="96">
        <f>IFERROR(VLOOKUP($B128,[1]NUM10!$H$3:$S$111,7,FALSE),0)</f>
        <v>0</v>
      </c>
      <c r="K128" s="96">
        <f>IFERROR(VLOOKUP($B128,[1]NUM10!$H$3:$S$111,8,FALSE),0)</f>
        <v>0</v>
      </c>
      <c r="L128" s="96">
        <f>IFERROR(VLOOKUP($B128,[1]NUM10!$H$3:$S$111,9,FALSE),0)</f>
        <v>0</v>
      </c>
      <c r="M128" s="96">
        <f>IFERROR(VLOOKUP($B128,[1]NUM10!$H$3:$S$111,10,FALSE),0)</f>
        <v>0</v>
      </c>
      <c r="N128" s="96">
        <f>IFERROR(VLOOKUP($B128,[1]NUM10!$H$3:$S$111,11,FALSE),0)</f>
        <v>0</v>
      </c>
      <c r="O128" s="86"/>
      <c r="P128" s="86"/>
      <c r="Q128" s="13">
        <f t="shared" si="40"/>
        <v>0</v>
      </c>
    </row>
    <row r="129" spans="1:19" ht="15" thickBot="1" x14ac:dyDescent="0.25">
      <c r="A129" s="87" t="s">
        <v>160</v>
      </c>
      <c r="B129" s="165" t="s">
        <v>153</v>
      </c>
      <c r="C129" s="56"/>
      <c r="D129" s="56"/>
      <c r="E129" s="96">
        <f>IFERROR(VLOOKUP($B129,[1]NUM10!$H$3:$S$111,2,FALSE),0)</f>
        <v>0</v>
      </c>
      <c r="F129" s="96">
        <f>IFERROR(VLOOKUP($B129,[1]NUM10!$H$3:$S$111,3,FALSE),0)</f>
        <v>0</v>
      </c>
      <c r="G129" s="96">
        <f>IFERROR(VLOOKUP($B129,[1]NUM10!$H$3:$S$111,4,FALSE),0)</f>
        <v>0</v>
      </c>
      <c r="H129" s="96">
        <f>IFERROR(VLOOKUP($B129,[1]NUM10!$H$3:$S$111,5,FALSE),0)</f>
        <v>0</v>
      </c>
      <c r="I129" s="96">
        <f>IFERROR(VLOOKUP($B129,[1]NUM10!$H$3:$S$111,6,FALSE),0)</f>
        <v>0</v>
      </c>
      <c r="J129" s="96">
        <f>IFERROR(VLOOKUP($B129,[1]NUM10!$H$3:$S$111,7,FALSE),0)</f>
        <v>0</v>
      </c>
      <c r="K129" s="96">
        <f>IFERROR(VLOOKUP($B129,[1]NUM10!$H$3:$S$111,8,FALSE),0)</f>
        <v>0</v>
      </c>
      <c r="L129" s="96">
        <f>IFERROR(VLOOKUP($B129,[1]NUM10!$H$3:$S$111,9,FALSE),0)</f>
        <v>0</v>
      </c>
      <c r="M129" s="96">
        <f>IFERROR(VLOOKUP($B129,[1]NUM10!$H$3:$S$111,10,FALSE),0)</f>
        <v>11</v>
      </c>
      <c r="N129" s="96">
        <f>IFERROR(VLOOKUP($B129,[1]NUM10!$H$3:$S$111,11,FALSE),0)</f>
        <v>0</v>
      </c>
      <c r="O129" s="86"/>
      <c r="P129" s="86"/>
      <c r="Q129" s="13">
        <f t="shared" si="40"/>
        <v>11</v>
      </c>
    </row>
    <row r="130" spans="1:19" ht="15" thickBot="1" x14ac:dyDescent="0.25">
      <c r="A130" s="87" t="s">
        <v>160</v>
      </c>
      <c r="B130" s="165" t="s">
        <v>154</v>
      </c>
      <c r="C130" s="56"/>
      <c r="D130" s="56"/>
      <c r="E130" s="96">
        <f>IFERROR(VLOOKUP($B130,[1]NUM10!$H$3:$S$111,2,FALSE),0)</f>
        <v>0</v>
      </c>
      <c r="F130" s="96">
        <f>IFERROR(VLOOKUP($B130,[1]NUM10!$H$3:$S$111,3,FALSE),0)</f>
        <v>0</v>
      </c>
      <c r="G130" s="96">
        <f>IFERROR(VLOOKUP($B130,[1]NUM10!$H$3:$S$111,4,FALSE),0)</f>
        <v>0</v>
      </c>
      <c r="H130" s="96">
        <f>IFERROR(VLOOKUP($B130,[1]NUM10!$H$3:$S$111,5,FALSE),0)</f>
        <v>0</v>
      </c>
      <c r="I130" s="96">
        <f>IFERROR(VLOOKUP($B130,[1]NUM10!$H$3:$S$111,6,FALSE),0)</f>
        <v>0</v>
      </c>
      <c r="J130" s="96">
        <f>IFERROR(VLOOKUP($B130,[1]NUM10!$H$3:$S$111,7,FALSE),0)</f>
        <v>0</v>
      </c>
      <c r="K130" s="96">
        <f>IFERROR(VLOOKUP($B130,[1]NUM10!$H$3:$S$111,8,FALSE),0)</f>
        <v>0</v>
      </c>
      <c r="L130" s="96">
        <f>IFERROR(VLOOKUP($B130,[1]NUM10!$H$3:$S$111,9,FALSE),0)</f>
        <v>0</v>
      </c>
      <c r="M130" s="96">
        <f>IFERROR(VLOOKUP($B130,[1]NUM10!$H$3:$S$111,10,FALSE),0)</f>
        <v>0</v>
      </c>
      <c r="N130" s="96">
        <f>IFERROR(VLOOKUP($B130,[1]NUM10!$H$3:$S$111,11,FALSE),0)</f>
        <v>0</v>
      </c>
      <c r="O130" s="86"/>
      <c r="P130" s="86"/>
      <c r="Q130" s="13">
        <f t="shared" si="40"/>
        <v>0</v>
      </c>
    </row>
    <row r="131" spans="1:19" ht="15" thickBot="1" x14ac:dyDescent="0.25">
      <c r="A131" s="87" t="s">
        <v>160</v>
      </c>
      <c r="B131" s="165" t="s">
        <v>155</v>
      </c>
      <c r="C131" s="56"/>
      <c r="D131" s="56"/>
      <c r="E131" s="96">
        <f>IFERROR(VLOOKUP($B131,[1]NUM10!$H$3:$S$111,2,FALSE),0)</f>
        <v>0</v>
      </c>
      <c r="F131" s="96">
        <f>IFERROR(VLOOKUP($B131,[1]NUM10!$H$3:$S$111,3,FALSE),0)</f>
        <v>0</v>
      </c>
      <c r="G131" s="96">
        <f>IFERROR(VLOOKUP($B131,[1]NUM10!$H$3:$S$111,4,FALSE),0)</f>
        <v>0</v>
      </c>
      <c r="H131" s="96">
        <f>IFERROR(VLOOKUP($B131,[1]NUM10!$H$3:$S$111,5,FALSE),0)</f>
        <v>0</v>
      </c>
      <c r="I131" s="96">
        <f>IFERROR(VLOOKUP($B131,[1]NUM10!$H$3:$S$111,6,FALSE),0)</f>
        <v>0</v>
      </c>
      <c r="J131" s="96">
        <f>IFERROR(VLOOKUP($B131,[1]NUM10!$H$3:$S$111,7,FALSE),0)</f>
        <v>0</v>
      </c>
      <c r="K131" s="96">
        <f>IFERROR(VLOOKUP($B131,[1]NUM10!$H$3:$S$111,8,FALSE),0)</f>
        <v>0</v>
      </c>
      <c r="L131" s="96">
        <f>IFERROR(VLOOKUP($B131,[1]NUM10!$H$3:$S$111,9,FALSE),0)</f>
        <v>0</v>
      </c>
      <c r="M131" s="96">
        <f>IFERROR(VLOOKUP($B131,[1]NUM10!$H$3:$S$111,10,FALSE),0)</f>
        <v>0</v>
      </c>
      <c r="N131" s="96">
        <f>IFERROR(VLOOKUP($B131,[1]NUM10!$H$3:$S$111,11,FALSE),0)</f>
        <v>0</v>
      </c>
      <c r="O131" s="86"/>
      <c r="P131" s="86"/>
      <c r="Q131" s="13">
        <f t="shared" si="40"/>
        <v>0</v>
      </c>
    </row>
    <row r="132" spans="1:19" ht="15" thickBot="1" x14ac:dyDescent="0.25">
      <c r="A132" s="87" t="s">
        <v>160</v>
      </c>
      <c r="B132" s="165" t="s">
        <v>156</v>
      </c>
      <c r="C132" s="56"/>
      <c r="D132" s="56"/>
      <c r="E132" s="96">
        <f>IFERROR(VLOOKUP($B132,[1]NUM10!$H$3:$S$111,2,FALSE),0)</f>
        <v>0</v>
      </c>
      <c r="F132" s="96">
        <f>IFERROR(VLOOKUP($B132,[1]NUM10!$H$3:$S$111,3,FALSE),0)</f>
        <v>0</v>
      </c>
      <c r="G132" s="96">
        <f>IFERROR(VLOOKUP($B132,[1]NUM10!$H$3:$S$111,4,FALSE),0)</f>
        <v>0</v>
      </c>
      <c r="H132" s="96">
        <f>IFERROR(VLOOKUP($B132,[1]NUM10!$H$3:$S$111,5,FALSE),0)</f>
        <v>0</v>
      </c>
      <c r="I132" s="96">
        <f>IFERROR(VLOOKUP($B132,[1]NUM10!$H$3:$S$111,6,FALSE),0)</f>
        <v>0</v>
      </c>
      <c r="J132" s="96">
        <f>IFERROR(VLOOKUP($B132,[1]NUM10!$H$3:$S$111,7,FALSE),0)</f>
        <v>22</v>
      </c>
      <c r="K132" s="96">
        <f>IFERROR(VLOOKUP($B132,[1]NUM10!$H$3:$S$111,8,FALSE),0)</f>
        <v>0</v>
      </c>
      <c r="L132" s="96">
        <f>IFERROR(VLOOKUP($B132,[1]NUM10!$H$3:$S$111,9,FALSE),0)</f>
        <v>0</v>
      </c>
      <c r="M132" s="96">
        <f>IFERROR(VLOOKUP($B132,[1]NUM10!$H$3:$S$111,10,FALSE),0)</f>
        <v>0</v>
      </c>
      <c r="N132" s="96">
        <f>IFERROR(VLOOKUP($B132,[1]NUM10!$H$3:$S$111,11,FALSE),0)</f>
        <v>0</v>
      </c>
      <c r="O132" s="86"/>
      <c r="P132" s="86"/>
      <c r="Q132" s="13">
        <f t="shared" si="40"/>
        <v>22</v>
      </c>
    </row>
    <row r="133" spans="1:19" ht="15" thickBot="1" x14ac:dyDescent="0.25">
      <c r="A133" s="87" t="s">
        <v>160</v>
      </c>
      <c r="B133" s="165" t="s">
        <v>157</v>
      </c>
      <c r="C133" s="56"/>
      <c r="D133" s="56"/>
      <c r="E133" s="96">
        <f>IFERROR(VLOOKUP($B133,[1]NUM10!$H$3:$S$111,2,FALSE),0)</f>
        <v>0</v>
      </c>
      <c r="F133" s="96">
        <f>IFERROR(VLOOKUP($B133,[1]NUM10!$H$3:$S$111,3,FALSE),0)</f>
        <v>0</v>
      </c>
      <c r="G133" s="96">
        <f>IFERROR(VLOOKUP($B133,[1]NUM10!$H$3:$S$111,4,FALSE),0)</f>
        <v>0</v>
      </c>
      <c r="H133" s="96">
        <f>IFERROR(VLOOKUP($B133,[1]NUM10!$H$3:$S$111,5,FALSE),0)</f>
        <v>0</v>
      </c>
      <c r="I133" s="96">
        <f>IFERROR(VLOOKUP($B133,[1]NUM10!$H$3:$S$111,6,FALSE),0)</f>
        <v>0</v>
      </c>
      <c r="J133" s="96">
        <f>IFERROR(VLOOKUP($B133,[1]NUM10!$H$3:$S$111,7,FALSE),0)</f>
        <v>0</v>
      </c>
      <c r="K133" s="96">
        <f>IFERROR(VLOOKUP($B133,[1]NUM10!$H$3:$S$111,8,FALSE),0)</f>
        <v>0</v>
      </c>
      <c r="L133" s="96">
        <f>IFERROR(VLOOKUP($B133,[1]NUM10!$H$3:$S$111,9,FALSE),0)</f>
        <v>4</v>
      </c>
      <c r="M133" s="96">
        <f>IFERROR(VLOOKUP($B133,[1]NUM10!$H$3:$S$111,10,FALSE),0)</f>
        <v>0</v>
      </c>
      <c r="N133" s="96">
        <f>IFERROR(VLOOKUP($B133,[1]NUM10!$H$3:$S$111,11,FALSE),0)</f>
        <v>0</v>
      </c>
      <c r="O133" s="86"/>
      <c r="P133" s="86"/>
      <c r="Q133" s="13">
        <f t="shared" si="40"/>
        <v>4</v>
      </c>
    </row>
    <row r="134" spans="1:19" ht="15" thickBot="1" x14ac:dyDescent="0.25">
      <c r="A134" s="87" t="s">
        <v>160</v>
      </c>
      <c r="B134" s="165" t="s">
        <v>158</v>
      </c>
      <c r="C134" s="56"/>
      <c r="D134" s="56"/>
      <c r="E134" s="96">
        <f>IFERROR(VLOOKUP($B134,[1]NUM10!$H$3:$S$111,2,FALSE),0)</f>
        <v>0</v>
      </c>
      <c r="F134" s="96">
        <f>IFERROR(VLOOKUP($B134,[1]NUM10!$H$3:$S$111,3,FALSE),0)</f>
        <v>0</v>
      </c>
      <c r="G134" s="96">
        <f>IFERROR(VLOOKUP($B134,[1]NUM10!$H$3:$S$111,4,FALSE),0)</f>
        <v>0</v>
      </c>
      <c r="H134" s="96">
        <f>IFERROR(VLOOKUP($B134,[1]NUM10!$H$3:$S$111,5,FALSE),0)</f>
        <v>0</v>
      </c>
      <c r="I134" s="96">
        <f>IFERROR(VLOOKUP($B134,[1]NUM10!$H$3:$S$111,6,FALSE),0)</f>
        <v>0</v>
      </c>
      <c r="J134" s="96">
        <f>IFERROR(VLOOKUP($B134,[1]NUM10!$H$3:$S$111,7,FALSE),0)</f>
        <v>0</v>
      </c>
      <c r="K134" s="96">
        <f>IFERROR(VLOOKUP($B134,[1]NUM10!$H$3:$S$111,8,FALSE),0)</f>
        <v>0</v>
      </c>
      <c r="L134" s="96">
        <f>IFERROR(VLOOKUP($B134,[1]NUM10!$H$3:$S$111,9,FALSE),0)</f>
        <v>0</v>
      </c>
      <c r="M134" s="96">
        <f>IFERROR(VLOOKUP($B134,[1]NUM10!$H$3:$S$111,10,FALSE),0)</f>
        <v>0</v>
      </c>
      <c r="N134" s="96">
        <f>IFERROR(VLOOKUP($B134,[1]NUM10!$H$3:$S$111,11,FALSE),0)</f>
        <v>0</v>
      </c>
      <c r="O134" s="86"/>
      <c r="P134" s="86"/>
      <c r="Q134" s="13">
        <f t="shared" si="40"/>
        <v>0</v>
      </c>
    </row>
    <row r="135" spans="1:19" ht="15" thickBot="1" x14ac:dyDescent="0.25">
      <c r="A135" s="87" t="s">
        <v>160</v>
      </c>
      <c r="B135" s="165" t="s">
        <v>159</v>
      </c>
      <c r="C135" s="56"/>
      <c r="D135" s="56"/>
      <c r="E135" s="96">
        <f>IFERROR(VLOOKUP($B135,[1]NUM10!$H$3:$S$111,2,FALSE),0)</f>
        <v>0</v>
      </c>
      <c r="F135" s="96">
        <f>IFERROR(VLOOKUP($B135,[1]NUM10!$H$3:$S$111,3,FALSE),0)</f>
        <v>0</v>
      </c>
      <c r="G135" s="96">
        <f>IFERROR(VLOOKUP($B135,[1]NUM10!$H$3:$S$111,4,FALSE),0)</f>
        <v>0</v>
      </c>
      <c r="H135" s="96">
        <f>IFERROR(VLOOKUP($B135,[1]NUM10!$H$3:$S$111,5,FALSE),0)</f>
        <v>0</v>
      </c>
      <c r="I135" s="96">
        <f>IFERROR(VLOOKUP($B135,[1]NUM10!$H$3:$S$111,6,FALSE),0)</f>
        <v>0</v>
      </c>
      <c r="J135" s="96">
        <f>IFERROR(VLOOKUP($B135,[1]NUM10!$H$3:$S$111,7,FALSE),0)</f>
        <v>0</v>
      </c>
      <c r="K135" s="96">
        <f>IFERROR(VLOOKUP($B135,[1]NUM10!$H$3:$S$111,8,FALSE),0)</f>
        <v>0</v>
      </c>
      <c r="L135" s="96">
        <f>IFERROR(VLOOKUP($B135,[1]NUM10!$H$3:$S$111,9,FALSE),0)</f>
        <v>0</v>
      </c>
      <c r="M135" s="96">
        <f>IFERROR(VLOOKUP($B135,[1]NUM10!$H$3:$S$111,10,FALSE),0)</f>
        <v>0</v>
      </c>
      <c r="N135" s="96">
        <f>IFERROR(VLOOKUP($B135,[1]NUM10!$H$3:$S$111,11,FALSE),0)</f>
        <v>0</v>
      </c>
      <c r="O135" s="86"/>
      <c r="P135" s="86"/>
      <c r="Q135" s="13">
        <f t="shared" si="40"/>
        <v>0</v>
      </c>
    </row>
    <row r="136" spans="1:19" s="58" customFormat="1" ht="15" thickBot="1" x14ac:dyDescent="0.25">
      <c r="A136" s="333" t="s">
        <v>182</v>
      </c>
      <c r="B136" s="334"/>
      <c r="C136" s="250">
        <f>+D136/Metas!P91</f>
        <v>1.3383152173913042</v>
      </c>
      <c r="D136" s="15">
        <f>+Q136/R136</f>
        <v>0.17487794052374611</v>
      </c>
      <c r="E136" s="70">
        <f>SUM(E123:E135)</f>
        <v>1</v>
      </c>
      <c r="F136" s="70">
        <f t="shared" ref="F136:P136" si="41">SUM(F123:F135)</f>
        <v>2</v>
      </c>
      <c r="G136" s="70">
        <f t="shared" si="41"/>
        <v>3</v>
      </c>
      <c r="H136" s="70">
        <f t="shared" si="41"/>
        <v>44</v>
      </c>
      <c r="I136" s="70">
        <f t="shared" ref="I136:J136" si="42">SUM(I123:I135)</f>
        <v>64</v>
      </c>
      <c r="J136" s="70">
        <f t="shared" si="42"/>
        <v>128</v>
      </c>
      <c r="K136" s="70">
        <f t="shared" ref="K136:L136" si="43">SUM(K123:K135)</f>
        <v>66</v>
      </c>
      <c r="L136" s="70">
        <f t="shared" si="43"/>
        <v>43</v>
      </c>
      <c r="M136" s="70">
        <f t="shared" ref="M136:N136" si="44">SUM(M123:M135)</f>
        <v>25</v>
      </c>
      <c r="N136" s="70">
        <f t="shared" si="44"/>
        <v>18</v>
      </c>
      <c r="O136" s="70">
        <f t="shared" si="41"/>
        <v>0</v>
      </c>
      <c r="P136" s="70">
        <f t="shared" si="41"/>
        <v>0</v>
      </c>
      <c r="Q136" s="70">
        <f>SUM(Q123:Q135)</f>
        <v>394</v>
      </c>
      <c r="R136" s="392">
        <v>2253</v>
      </c>
      <c r="S136" s="393"/>
    </row>
    <row r="137" spans="1:19" ht="15" thickBot="1" x14ac:dyDescent="0.25">
      <c r="A137" s="87" t="s">
        <v>165</v>
      </c>
      <c r="B137" s="165" t="s">
        <v>161</v>
      </c>
      <c r="C137" s="56"/>
      <c r="D137" s="56"/>
      <c r="E137" s="96">
        <f>IFERROR(VLOOKUP($B137,[1]NUM10!$H$3:$S$111,2,FALSE),0)</f>
        <v>0</v>
      </c>
      <c r="F137" s="96">
        <f>IFERROR(VLOOKUP($B137,[1]NUM10!$H$3:$S$111,3,FALSE),0)</f>
        <v>0</v>
      </c>
      <c r="G137" s="96">
        <f>IFERROR(VLOOKUP($B137,[1]NUM10!$H$3:$S$111,4,FALSE),0)</f>
        <v>0</v>
      </c>
      <c r="H137" s="96">
        <f>IFERROR(VLOOKUP($B137,[1]NUM10!$H$3:$S$111,5,FALSE),0)</f>
        <v>9</v>
      </c>
      <c r="I137" s="96">
        <f>IFERROR(VLOOKUP($B137,[1]NUM10!$H$3:$S$111,6,FALSE),0)</f>
        <v>0</v>
      </c>
      <c r="J137" s="96">
        <f>IFERROR(VLOOKUP($B137,[1]NUM10!$H$3:$S$111,7,FALSE),0)</f>
        <v>37</v>
      </c>
      <c r="K137" s="96">
        <f>IFERROR(VLOOKUP($B137,[1]NUM10!$H$3:$S$111,8,FALSE),0)</f>
        <v>3</v>
      </c>
      <c r="L137" s="96">
        <f>IFERROR(VLOOKUP($B137,[1]NUM10!$H$3:$S$111,9,FALSE),0)</f>
        <v>13</v>
      </c>
      <c r="M137" s="96">
        <f>IFERROR(VLOOKUP($B137,[1]NUM10!$H$3:$S$111,10,FALSE),0)</f>
        <v>5</v>
      </c>
      <c r="N137" s="96">
        <f>IFERROR(VLOOKUP($B137,[1]NUM10!$H$3:$S$111,11,FALSE),0)</f>
        <v>22</v>
      </c>
      <c r="Q137" s="13">
        <f>SUM(E137:P137)</f>
        <v>89</v>
      </c>
    </row>
    <row r="138" spans="1:19" ht="15" thickBot="1" x14ac:dyDescent="0.25">
      <c r="A138" s="87" t="s">
        <v>165</v>
      </c>
      <c r="B138" s="165" t="s">
        <v>162</v>
      </c>
      <c r="C138" s="56"/>
      <c r="D138" s="56"/>
      <c r="E138" s="96">
        <f>IFERROR(VLOOKUP($B138,[1]NUM10!$H$3:$S$111,2,FALSE),0)</f>
        <v>0</v>
      </c>
      <c r="F138" s="96">
        <f>IFERROR(VLOOKUP($B138,[1]NUM10!$H$3:$S$111,3,FALSE),0)</f>
        <v>0</v>
      </c>
      <c r="G138" s="96">
        <f>IFERROR(VLOOKUP($B138,[1]NUM10!$H$3:$S$111,4,FALSE),0)</f>
        <v>0</v>
      </c>
      <c r="H138" s="96">
        <f>IFERROR(VLOOKUP($B138,[1]NUM10!$H$3:$S$111,5,FALSE),0)</f>
        <v>0</v>
      </c>
      <c r="I138" s="96">
        <f>IFERROR(VLOOKUP($B138,[1]NUM10!$H$3:$S$111,6,FALSE),0)</f>
        <v>0</v>
      </c>
      <c r="J138" s="96">
        <f>IFERROR(VLOOKUP($B138,[1]NUM10!$H$3:$S$111,7,FALSE),0)</f>
        <v>0</v>
      </c>
      <c r="K138" s="96">
        <f>IFERROR(VLOOKUP($B138,[1]NUM10!$H$3:$S$111,8,FALSE),0)</f>
        <v>0</v>
      </c>
      <c r="L138" s="96">
        <f>IFERROR(VLOOKUP($B138,[1]NUM10!$H$3:$S$111,9,FALSE),0)</f>
        <v>0</v>
      </c>
      <c r="M138" s="96">
        <f>IFERROR(VLOOKUP($B138,[1]NUM10!$H$3:$S$111,10,FALSE),0)</f>
        <v>0</v>
      </c>
      <c r="N138" s="96">
        <f>IFERROR(VLOOKUP($B138,[1]NUM10!$H$3:$S$111,11,FALSE),0)</f>
        <v>12</v>
      </c>
      <c r="Q138" s="13">
        <f>SUM(E138:P138)</f>
        <v>12</v>
      </c>
    </row>
    <row r="139" spans="1:19" ht="15" thickBot="1" x14ac:dyDescent="0.25">
      <c r="A139" s="87" t="s">
        <v>165</v>
      </c>
      <c r="B139" s="165" t="s">
        <v>163</v>
      </c>
      <c r="C139" s="56"/>
      <c r="D139" s="56"/>
      <c r="E139" s="96">
        <f>IFERROR(VLOOKUP($B139,[1]NUM10!$H$3:$S$111,2,FALSE),0)</f>
        <v>0</v>
      </c>
      <c r="F139" s="96">
        <f>IFERROR(VLOOKUP($B139,[1]NUM10!$H$3:$S$111,3,FALSE),0)</f>
        <v>0</v>
      </c>
      <c r="G139" s="96">
        <f>IFERROR(VLOOKUP($B139,[1]NUM10!$H$3:$S$111,4,FALSE),0)</f>
        <v>0</v>
      </c>
      <c r="H139" s="96">
        <f>IFERROR(VLOOKUP($B139,[1]NUM10!$H$3:$S$111,5,FALSE),0)</f>
        <v>0</v>
      </c>
      <c r="I139" s="96">
        <f>IFERROR(VLOOKUP($B139,[1]NUM10!$H$3:$S$111,6,FALSE),0)</f>
        <v>0</v>
      </c>
      <c r="J139" s="96">
        <f>IFERROR(VLOOKUP($B139,[1]NUM10!$H$3:$S$111,7,FALSE),0)</f>
        <v>0</v>
      </c>
      <c r="K139" s="96">
        <f>IFERROR(VLOOKUP($B139,[1]NUM10!$H$3:$S$111,8,FALSE),0)</f>
        <v>0</v>
      </c>
      <c r="L139" s="96">
        <f>IFERROR(VLOOKUP($B139,[1]NUM10!$H$3:$S$111,9,FALSE),0)</f>
        <v>0</v>
      </c>
      <c r="M139" s="96">
        <f>IFERROR(VLOOKUP($B139,[1]NUM10!$H$3:$S$111,10,FALSE),0)</f>
        <v>0</v>
      </c>
      <c r="N139" s="96">
        <f>IFERROR(VLOOKUP($B139,[1]NUM10!$H$3:$S$111,11,FALSE),0)</f>
        <v>0</v>
      </c>
      <c r="Q139" s="13">
        <f>SUM(E139:P139)</f>
        <v>0</v>
      </c>
    </row>
    <row r="140" spans="1:19" ht="15" thickBot="1" x14ac:dyDescent="0.25">
      <c r="A140" s="87" t="s">
        <v>165</v>
      </c>
      <c r="B140" s="165" t="s">
        <v>164</v>
      </c>
      <c r="C140" s="56"/>
      <c r="D140" s="56"/>
      <c r="E140" s="96">
        <f>IFERROR(VLOOKUP($B140,[1]NUM10!$H$3:$S$111,2,FALSE),0)</f>
        <v>0</v>
      </c>
      <c r="F140" s="96">
        <f>IFERROR(VLOOKUP($B140,[1]NUM10!$H$3:$S$111,3,FALSE),0)</f>
        <v>0</v>
      </c>
      <c r="G140" s="96">
        <f>IFERROR(VLOOKUP($B140,[1]NUM10!$H$3:$S$111,4,FALSE),0)</f>
        <v>0</v>
      </c>
      <c r="H140" s="96">
        <f>IFERROR(VLOOKUP($B140,[1]NUM10!$H$3:$S$111,5,FALSE),0)</f>
        <v>0</v>
      </c>
      <c r="I140" s="96">
        <f>IFERROR(VLOOKUP($B140,[1]NUM10!$H$3:$S$111,6,FALSE),0)</f>
        <v>0</v>
      </c>
      <c r="J140" s="96">
        <f>IFERROR(VLOOKUP($B140,[1]NUM10!$H$3:$S$111,7,FALSE),0)</f>
        <v>0</v>
      </c>
      <c r="K140" s="96">
        <f>IFERROR(VLOOKUP($B140,[1]NUM10!$H$3:$S$111,8,FALSE),0)</f>
        <v>0</v>
      </c>
      <c r="L140" s="96">
        <f>IFERROR(VLOOKUP($B140,[1]NUM10!$H$3:$S$111,9,FALSE),0)</f>
        <v>0</v>
      </c>
      <c r="M140" s="96">
        <f>IFERROR(VLOOKUP($B140,[1]NUM10!$H$3:$S$111,10,FALSE),0)</f>
        <v>0</v>
      </c>
      <c r="N140" s="96">
        <f>IFERROR(VLOOKUP($B140,[1]NUM10!$H$3:$S$111,11,FALSE),0)</f>
        <v>0</v>
      </c>
      <c r="Q140" s="13">
        <f>SUM(E140:P140)</f>
        <v>0</v>
      </c>
    </row>
    <row r="141" spans="1:19" s="58" customFormat="1" ht="15" thickBot="1" x14ac:dyDescent="0.25">
      <c r="A141" s="333" t="s">
        <v>183</v>
      </c>
      <c r="B141" s="334"/>
      <c r="C141" s="250">
        <f>+D141/Metas!P93</f>
        <v>0.92153284671532854</v>
      </c>
      <c r="D141" s="15">
        <f>+Q141/R141</f>
        <v>0.1143827859569649</v>
      </c>
      <c r="E141" s="70">
        <f>SUM(E137:E140)</f>
        <v>0</v>
      </c>
      <c r="F141" s="70">
        <f t="shared" ref="F141:P141" si="45">SUM(F137:F140)</f>
        <v>0</v>
      </c>
      <c r="G141" s="70">
        <f t="shared" si="45"/>
        <v>0</v>
      </c>
      <c r="H141" s="70">
        <f t="shared" si="45"/>
        <v>9</v>
      </c>
      <c r="I141" s="70">
        <f t="shared" ref="I141:J141" si="46">SUM(I137:I140)</f>
        <v>0</v>
      </c>
      <c r="J141" s="70">
        <f t="shared" si="46"/>
        <v>37</v>
      </c>
      <c r="K141" s="70">
        <f t="shared" ref="K141:L141" si="47">SUM(K137:K140)</f>
        <v>3</v>
      </c>
      <c r="L141" s="70">
        <f t="shared" si="47"/>
        <v>13</v>
      </c>
      <c r="M141" s="70">
        <f t="shared" ref="M141:N141" si="48">SUM(M137:M140)</f>
        <v>5</v>
      </c>
      <c r="N141" s="70">
        <f t="shared" si="48"/>
        <v>34</v>
      </c>
      <c r="O141" s="70">
        <f t="shared" si="45"/>
        <v>0</v>
      </c>
      <c r="P141" s="70">
        <f t="shared" si="45"/>
        <v>0</v>
      </c>
      <c r="Q141" s="70">
        <f>SUM(Q137:Q140)</f>
        <v>101</v>
      </c>
      <c r="R141" s="392">
        <v>883</v>
      </c>
      <c r="S141" s="393"/>
    </row>
    <row r="142" spans="1:19" ht="15" thickBot="1" x14ac:dyDescent="0.25">
      <c r="A142" s="87" t="s">
        <v>173</v>
      </c>
      <c r="B142" s="165" t="s">
        <v>166</v>
      </c>
      <c r="C142" s="56"/>
      <c r="D142" s="56"/>
      <c r="E142" s="96">
        <f>IFERROR(VLOOKUP($B142,[1]NUM10!$H$3:$S$111,2,FALSE),0)</f>
        <v>0</v>
      </c>
      <c r="F142" s="96">
        <f>IFERROR(VLOOKUP($B142,[1]NUM10!$H$3:$S$111,3,FALSE),0)</f>
        <v>0</v>
      </c>
      <c r="G142" s="96">
        <f>IFERROR(VLOOKUP($B142,[1]NUM10!$H$3:$S$111,4,FALSE),0)</f>
        <v>0</v>
      </c>
      <c r="H142" s="96">
        <f>IFERROR(VLOOKUP($B142,[1]NUM10!$H$3:$S$111,5,FALSE),0)</f>
        <v>10</v>
      </c>
      <c r="I142" s="96">
        <f>IFERROR(VLOOKUP($B142,[1]NUM10!$H$3:$S$111,6,FALSE),0)</f>
        <v>2</v>
      </c>
      <c r="J142" s="96">
        <f>IFERROR(VLOOKUP($B142,[1]NUM10!$H$3:$S$111,7,FALSE),0)</f>
        <v>0</v>
      </c>
      <c r="K142" s="96">
        <f>IFERROR(VLOOKUP($B142,[1]NUM10!$H$3:$S$111,8,FALSE),0)</f>
        <v>9</v>
      </c>
      <c r="L142" s="96">
        <f>IFERROR(VLOOKUP($B142,[1]NUM10!$H$3:$S$111,9,FALSE),0)</f>
        <v>0</v>
      </c>
      <c r="M142" s="96">
        <f>IFERROR(VLOOKUP($B142,[1]NUM10!$H$3:$S$111,10,FALSE),0)</f>
        <v>0</v>
      </c>
      <c r="N142" s="96">
        <f>IFERROR(VLOOKUP($B142,[1]NUM10!$H$3:$S$111,11,FALSE),0)</f>
        <v>9</v>
      </c>
      <c r="O142" s="86"/>
      <c r="Q142" s="13">
        <f t="shared" ref="Q142:Q148" si="49">SUM(E142:P142)</f>
        <v>30</v>
      </c>
    </row>
    <row r="143" spans="1:19" ht="15" thickBot="1" x14ac:dyDescent="0.25">
      <c r="A143" s="87" t="s">
        <v>173</v>
      </c>
      <c r="B143" s="165" t="s">
        <v>167</v>
      </c>
      <c r="C143" s="56"/>
      <c r="D143" s="56"/>
      <c r="E143" s="96">
        <f>IFERROR(VLOOKUP($B143,[1]NUM10!$H$3:$S$111,2,FALSE),0)</f>
        <v>0</v>
      </c>
      <c r="F143" s="96">
        <f>IFERROR(VLOOKUP($B143,[1]NUM10!$H$3:$S$111,3,FALSE),0)</f>
        <v>0</v>
      </c>
      <c r="G143" s="96">
        <f>IFERROR(VLOOKUP($B143,[1]NUM10!$H$3:$S$111,4,FALSE),0)</f>
        <v>0</v>
      </c>
      <c r="H143" s="96">
        <f>IFERROR(VLOOKUP($B143,[1]NUM10!$H$3:$S$111,5,FALSE),0)</f>
        <v>0</v>
      </c>
      <c r="I143" s="96">
        <f>IFERROR(VLOOKUP($B143,[1]NUM10!$H$3:$S$111,6,FALSE),0)</f>
        <v>0</v>
      </c>
      <c r="J143" s="96">
        <f>IFERROR(VLOOKUP($B143,[1]NUM10!$H$3:$S$111,7,FALSE),0)</f>
        <v>0</v>
      </c>
      <c r="K143" s="96">
        <f>IFERROR(VLOOKUP($B143,[1]NUM10!$H$3:$S$111,8,FALSE),0)</f>
        <v>0</v>
      </c>
      <c r="L143" s="96">
        <f>IFERROR(VLOOKUP($B143,[1]NUM10!$H$3:$S$111,9,FALSE),0)</f>
        <v>0</v>
      </c>
      <c r="M143" s="96">
        <f>IFERROR(VLOOKUP($B143,[1]NUM10!$H$3:$S$111,10,FALSE),0)</f>
        <v>0</v>
      </c>
      <c r="N143" s="96">
        <f>IFERROR(VLOOKUP($B143,[1]NUM10!$H$3:$S$111,11,FALSE),0)</f>
        <v>0</v>
      </c>
      <c r="O143" s="86"/>
      <c r="Q143" s="13">
        <f t="shared" si="49"/>
        <v>0</v>
      </c>
    </row>
    <row r="144" spans="1:19" ht="15" thickBot="1" x14ac:dyDescent="0.25">
      <c r="A144" s="87" t="s">
        <v>173</v>
      </c>
      <c r="B144" s="165" t="s">
        <v>168</v>
      </c>
      <c r="C144" s="56"/>
      <c r="D144" s="56"/>
      <c r="E144" s="96">
        <f>IFERROR(VLOOKUP($B144,[1]NUM10!$H$3:$S$111,2,FALSE),0)</f>
        <v>0</v>
      </c>
      <c r="F144" s="96">
        <f>IFERROR(VLOOKUP($B144,[1]NUM10!$H$3:$S$111,3,FALSE),0)</f>
        <v>0</v>
      </c>
      <c r="G144" s="96">
        <f>IFERROR(VLOOKUP($B144,[1]NUM10!$H$3:$S$111,4,FALSE),0)</f>
        <v>0</v>
      </c>
      <c r="H144" s="96">
        <f>IFERROR(VLOOKUP($B144,[1]NUM10!$H$3:$S$111,5,FALSE),0)</f>
        <v>0</v>
      </c>
      <c r="I144" s="96">
        <f>IFERROR(VLOOKUP($B144,[1]NUM10!$H$3:$S$111,6,FALSE),0)</f>
        <v>0</v>
      </c>
      <c r="J144" s="96">
        <f>IFERROR(VLOOKUP($B144,[1]NUM10!$H$3:$S$111,7,FALSE),0)</f>
        <v>0</v>
      </c>
      <c r="K144" s="96">
        <f>IFERROR(VLOOKUP($B144,[1]NUM10!$H$3:$S$111,8,FALSE),0)</f>
        <v>0</v>
      </c>
      <c r="L144" s="96">
        <f>IFERROR(VLOOKUP($B144,[1]NUM10!$H$3:$S$111,9,FALSE),0)</f>
        <v>0</v>
      </c>
      <c r="M144" s="96">
        <f>IFERROR(VLOOKUP($B144,[1]NUM10!$H$3:$S$111,10,FALSE),0)</f>
        <v>0</v>
      </c>
      <c r="N144" s="96">
        <f>IFERROR(VLOOKUP($B144,[1]NUM10!$H$3:$S$111,11,FALSE),0)</f>
        <v>0</v>
      </c>
      <c r="O144" s="86"/>
      <c r="Q144" s="13">
        <f t="shared" si="49"/>
        <v>0</v>
      </c>
    </row>
    <row r="145" spans="1:19" ht="15" thickBot="1" x14ac:dyDescent="0.25">
      <c r="A145" s="87" t="s">
        <v>173</v>
      </c>
      <c r="B145" s="165" t="s">
        <v>169</v>
      </c>
      <c r="C145" s="56"/>
      <c r="D145" s="56"/>
      <c r="E145" s="96">
        <f>IFERROR(VLOOKUP($B145,[1]NUM10!$H$3:$S$111,2,FALSE),0)</f>
        <v>0</v>
      </c>
      <c r="F145" s="96">
        <f>IFERROR(VLOOKUP($B145,[1]NUM10!$H$3:$S$111,3,FALSE),0)</f>
        <v>0</v>
      </c>
      <c r="G145" s="96">
        <f>IFERROR(VLOOKUP($B145,[1]NUM10!$H$3:$S$111,4,FALSE),0)</f>
        <v>0</v>
      </c>
      <c r="H145" s="96">
        <f>IFERROR(VLOOKUP($B145,[1]NUM10!$H$3:$S$111,5,FALSE),0)</f>
        <v>0</v>
      </c>
      <c r="I145" s="96">
        <f>IFERROR(VLOOKUP($B145,[1]NUM10!$H$3:$S$111,6,FALSE),0)</f>
        <v>0</v>
      </c>
      <c r="J145" s="96">
        <f>IFERROR(VLOOKUP($B145,[1]NUM10!$H$3:$S$111,7,FALSE),0)</f>
        <v>0</v>
      </c>
      <c r="K145" s="96">
        <f>IFERROR(VLOOKUP($B145,[1]NUM10!$H$3:$S$111,8,FALSE),0)</f>
        <v>0</v>
      </c>
      <c r="L145" s="96">
        <f>IFERROR(VLOOKUP($B145,[1]NUM10!$H$3:$S$111,9,FALSE),0)</f>
        <v>0</v>
      </c>
      <c r="M145" s="96">
        <f>IFERROR(VLOOKUP($B145,[1]NUM10!$H$3:$S$111,10,FALSE),0)</f>
        <v>0</v>
      </c>
      <c r="N145" s="96">
        <f>IFERROR(VLOOKUP($B145,[1]NUM10!$H$3:$S$111,11,FALSE),0)</f>
        <v>0</v>
      </c>
      <c r="O145" s="86"/>
      <c r="Q145" s="13">
        <f t="shared" si="49"/>
        <v>0</v>
      </c>
    </row>
    <row r="146" spans="1:19" ht="15" thickBot="1" x14ac:dyDescent="0.25">
      <c r="A146" s="87" t="s">
        <v>173</v>
      </c>
      <c r="B146" s="165" t="s">
        <v>170</v>
      </c>
      <c r="C146" s="56"/>
      <c r="D146" s="56"/>
      <c r="E146" s="96">
        <f>IFERROR(VLOOKUP($B146,[1]NUM10!$H$3:$S$111,2,FALSE),0)</f>
        <v>0</v>
      </c>
      <c r="F146" s="96">
        <f>IFERROR(VLOOKUP($B146,[1]NUM10!$H$3:$S$111,3,FALSE),0)</f>
        <v>0</v>
      </c>
      <c r="G146" s="96">
        <f>IFERROR(VLOOKUP($B146,[1]NUM10!$H$3:$S$111,4,FALSE),0)</f>
        <v>0</v>
      </c>
      <c r="H146" s="96">
        <f>IFERROR(VLOOKUP($B146,[1]NUM10!$H$3:$S$111,5,FALSE),0)</f>
        <v>0</v>
      </c>
      <c r="I146" s="96">
        <f>IFERROR(VLOOKUP($B146,[1]NUM10!$H$3:$S$111,6,FALSE),0)</f>
        <v>0</v>
      </c>
      <c r="J146" s="96">
        <f>IFERROR(VLOOKUP($B146,[1]NUM10!$H$3:$S$111,7,FALSE),0)</f>
        <v>0</v>
      </c>
      <c r="K146" s="96">
        <f>IFERROR(VLOOKUP($B146,[1]NUM10!$H$3:$S$111,8,FALSE),0)</f>
        <v>0</v>
      </c>
      <c r="L146" s="96">
        <f>IFERROR(VLOOKUP($B146,[1]NUM10!$H$3:$S$111,9,FALSE),0)</f>
        <v>0</v>
      </c>
      <c r="M146" s="96">
        <f>IFERROR(VLOOKUP($B146,[1]NUM10!$H$3:$S$111,10,FALSE),0)</f>
        <v>0</v>
      </c>
      <c r="N146" s="96">
        <f>IFERROR(VLOOKUP($B146,[1]NUM10!$H$3:$S$111,11,FALSE),0)</f>
        <v>0</v>
      </c>
      <c r="O146" s="86"/>
      <c r="Q146" s="13">
        <f t="shared" si="49"/>
        <v>0</v>
      </c>
    </row>
    <row r="147" spans="1:19" ht="15" thickBot="1" x14ac:dyDescent="0.25">
      <c r="A147" s="87" t="s">
        <v>173</v>
      </c>
      <c r="B147" s="165" t="s">
        <v>171</v>
      </c>
      <c r="C147" s="56"/>
      <c r="D147" s="56"/>
      <c r="E147" s="96">
        <f>IFERROR(VLOOKUP($B147,[1]NUM10!$H$3:$S$111,2,FALSE),0)</f>
        <v>0</v>
      </c>
      <c r="F147" s="96">
        <f>IFERROR(VLOOKUP($B147,[1]NUM10!$H$3:$S$111,3,FALSE),0)</f>
        <v>0</v>
      </c>
      <c r="G147" s="96">
        <f>IFERROR(VLOOKUP($B147,[1]NUM10!$H$3:$S$111,4,FALSE),0)</f>
        <v>0</v>
      </c>
      <c r="H147" s="96">
        <f>IFERROR(VLOOKUP($B147,[1]NUM10!$H$3:$S$111,5,FALSE),0)</f>
        <v>0</v>
      </c>
      <c r="I147" s="96">
        <f>IFERROR(VLOOKUP($B147,[1]NUM10!$H$3:$S$111,6,FALSE),0)</f>
        <v>0</v>
      </c>
      <c r="J147" s="96">
        <f>IFERROR(VLOOKUP($B147,[1]NUM10!$H$3:$S$111,7,FALSE),0)</f>
        <v>0</v>
      </c>
      <c r="K147" s="96">
        <f>IFERROR(VLOOKUP($B147,[1]NUM10!$H$3:$S$111,8,FALSE),0)</f>
        <v>0</v>
      </c>
      <c r="L147" s="96">
        <f>IFERROR(VLOOKUP($B147,[1]NUM10!$H$3:$S$111,9,FALSE),0)</f>
        <v>0</v>
      </c>
      <c r="M147" s="96">
        <f>IFERROR(VLOOKUP($B147,[1]NUM10!$H$3:$S$111,10,FALSE),0)</f>
        <v>0</v>
      </c>
      <c r="N147" s="96">
        <f>IFERROR(VLOOKUP($B147,[1]NUM10!$H$3:$S$111,11,FALSE),0)</f>
        <v>0</v>
      </c>
      <c r="O147" s="86"/>
      <c r="Q147" s="13">
        <f t="shared" si="49"/>
        <v>0</v>
      </c>
    </row>
    <row r="148" spans="1:19" ht="15" thickBot="1" x14ac:dyDescent="0.25">
      <c r="A148" s="87" t="s">
        <v>173</v>
      </c>
      <c r="B148" s="165" t="s">
        <v>172</v>
      </c>
      <c r="C148" s="56"/>
      <c r="D148" s="56"/>
      <c r="E148" s="96">
        <f>IFERROR(VLOOKUP($B148,[1]NUM10!$H$3:$S$111,2,FALSE),0)</f>
        <v>0</v>
      </c>
      <c r="F148" s="96">
        <f>IFERROR(VLOOKUP($B148,[1]NUM10!$H$3:$S$111,3,FALSE),0)</f>
        <v>0</v>
      </c>
      <c r="G148" s="96">
        <f>IFERROR(VLOOKUP($B148,[1]NUM10!$H$3:$S$111,4,FALSE),0)</f>
        <v>0</v>
      </c>
      <c r="H148" s="96">
        <f>IFERROR(VLOOKUP($B148,[1]NUM10!$H$3:$S$111,5,FALSE),0)</f>
        <v>0</v>
      </c>
      <c r="I148" s="96">
        <f>IFERROR(VLOOKUP($B148,[1]NUM10!$H$3:$S$111,6,FALSE),0)</f>
        <v>0</v>
      </c>
      <c r="J148" s="96">
        <f>IFERROR(VLOOKUP($B148,[1]NUM10!$H$3:$S$111,7,FALSE),0)</f>
        <v>0</v>
      </c>
      <c r="K148" s="96">
        <f>IFERROR(VLOOKUP($B148,[1]NUM10!$H$3:$S$111,8,FALSE),0)</f>
        <v>0</v>
      </c>
      <c r="L148" s="96">
        <f>IFERROR(VLOOKUP($B148,[1]NUM10!$H$3:$S$111,9,FALSE),0)</f>
        <v>0</v>
      </c>
      <c r="M148" s="96">
        <f>IFERROR(VLOOKUP($B148,[1]NUM10!$H$3:$S$111,10,FALSE),0)</f>
        <v>0</v>
      </c>
      <c r="N148" s="96">
        <f>IFERROR(VLOOKUP($B148,[1]NUM10!$H$3:$S$111,11,FALSE),0)</f>
        <v>0</v>
      </c>
      <c r="O148" s="86"/>
      <c r="Q148" s="13">
        <f t="shared" si="49"/>
        <v>0</v>
      </c>
    </row>
    <row r="149" spans="1:19" s="58" customFormat="1" ht="15" thickBot="1" x14ac:dyDescent="0.25">
      <c r="A149" s="333" t="s">
        <v>184</v>
      </c>
      <c r="B149" s="334"/>
      <c r="C149" s="250">
        <f>+D149/Metas!P94</f>
        <v>0.64655172413793105</v>
      </c>
      <c r="D149" s="15">
        <f>+Q149/R149</f>
        <v>0.11029411764705882</v>
      </c>
      <c r="E149" s="70">
        <f>SUM(E142:E148)</f>
        <v>0</v>
      </c>
      <c r="F149" s="70">
        <f t="shared" ref="F149:P149" si="50">SUM(F142:F148)</f>
        <v>0</v>
      </c>
      <c r="G149" s="70">
        <f t="shared" si="50"/>
        <v>0</v>
      </c>
      <c r="H149" s="70">
        <f t="shared" si="50"/>
        <v>10</v>
      </c>
      <c r="I149" s="70">
        <f t="shared" ref="I149:J149" si="51">SUM(I142:I148)</f>
        <v>2</v>
      </c>
      <c r="J149" s="70">
        <f t="shared" si="51"/>
        <v>0</v>
      </c>
      <c r="K149" s="70">
        <f t="shared" ref="K149:L149" si="52">SUM(K142:K148)</f>
        <v>9</v>
      </c>
      <c r="L149" s="70">
        <f t="shared" si="52"/>
        <v>0</v>
      </c>
      <c r="M149" s="70">
        <f t="shared" ref="M149:N149" si="53">SUM(M142:M148)</f>
        <v>0</v>
      </c>
      <c r="N149" s="70">
        <f t="shared" si="53"/>
        <v>9</v>
      </c>
      <c r="O149" s="70">
        <f t="shared" si="50"/>
        <v>0</v>
      </c>
      <c r="P149" s="70">
        <f t="shared" si="50"/>
        <v>0</v>
      </c>
      <c r="Q149" s="70">
        <f>SUM(Q142:Q148)</f>
        <v>30</v>
      </c>
      <c r="R149" s="392">
        <v>272</v>
      </c>
      <c r="S149" s="393"/>
    </row>
    <row r="150" spans="1:19" ht="15" x14ac:dyDescent="0.25">
      <c r="B150" s="100" t="s">
        <v>189</v>
      </c>
      <c r="C150" s="262"/>
      <c r="D150" s="76"/>
      <c r="E150" s="69">
        <f t="shared" ref="E150:S150" si="54">+E25+E37+E48+E62+E73+E79+E90+E109+E122+E136+E141+E149</f>
        <v>42</v>
      </c>
      <c r="F150" s="69">
        <f t="shared" si="54"/>
        <v>79</v>
      </c>
      <c r="G150" s="62">
        <f t="shared" si="54"/>
        <v>352</v>
      </c>
      <c r="H150" s="62">
        <f t="shared" si="54"/>
        <v>541</v>
      </c>
      <c r="I150" s="62">
        <f t="shared" ref="I150:J150" si="55">+I25+I37+I48+I62+I73+I79+I90+I109+I122+I136+I141+I149</f>
        <v>953</v>
      </c>
      <c r="J150" s="62">
        <f t="shared" si="55"/>
        <v>897</v>
      </c>
      <c r="K150" s="62">
        <f t="shared" ref="K150:L150" si="56">+K25+K37+K48+K62+K73+K79+K90+K109+K122+K136+K141+K149</f>
        <v>798</v>
      </c>
      <c r="L150" s="62">
        <f t="shared" si="56"/>
        <v>915</v>
      </c>
      <c r="M150" s="62">
        <f t="shared" ref="M150:N150" si="57">+M25+M37+M48+M62+M73+M79+M90+M109+M122+M136+M141+M149</f>
        <v>1023</v>
      </c>
      <c r="N150" s="62">
        <f t="shared" si="57"/>
        <v>1057</v>
      </c>
      <c r="O150" s="62">
        <f t="shared" si="54"/>
        <v>0</v>
      </c>
      <c r="P150" s="62">
        <f t="shared" si="54"/>
        <v>0</v>
      </c>
      <c r="Q150" s="67">
        <f t="shared" si="54"/>
        <v>6657</v>
      </c>
      <c r="R150" s="408">
        <f t="shared" si="54"/>
        <v>40232</v>
      </c>
      <c r="S150" s="408">
        <f t="shared" si="54"/>
        <v>0</v>
      </c>
    </row>
    <row r="151" spans="1:19" x14ac:dyDescent="0.2">
      <c r="C151" s="259"/>
      <c r="D151" s="79"/>
    </row>
    <row r="153" spans="1:19" x14ac:dyDescent="0.2">
      <c r="Q153" s="62"/>
    </row>
  </sheetData>
  <mergeCells count="34">
    <mergeCell ref="R150:S150"/>
    <mergeCell ref="A136:B136"/>
    <mergeCell ref="R136:S136"/>
    <mergeCell ref="A141:B141"/>
    <mergeCell ref="R141:S141"/>
    <mergeCell ref="A149:B149"/>
    <mergeCell ref="R149:S149"/>
    <mergeCell ref="A90:B90"/>
    <mergeCell ref="R90:S90"/>
    <mergeCell ref="A109:B109"/>
    <mergeCell ref="R109:S109"/>
    <mergeCell ref="A122:B122"/>
    <mergeCell ref="R122:S122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3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87" bestFit="1" customWidth="1"/>
    <col min="2" max="2" width="36.7109375" style="87" bestFit="1" customWidth="1"/>
    <col min="3" max="3" width="14.42578125" style="58" customWidth="1"/>
    <col min="4" max="4" width="14.140625" style="55" customWidth="1"/>
    <col min="5" max="5" width="9.42578125" style="67" bestFit="1" customWidth="1"/>
    <col min="6" max="6" width="9.85546875" style="67" bestFit="1" customWidth="1"/>
    <col min="7" max="8" width="9.7109375" style="55" bestFit="1" customWidth="1"/>
    <col min="9" max="11" width="9.7109375" style="55" customWidth="1"/>
    <col min="12" max="13" width="11.140625" style="55" bestFit="1" customWidth="1"/>
    <col min="14" max="16" width="9.7109375" style="55" bestFit="1" customWidth="1"/>
    <col min="17" max="17" width="11.7109375" style="55" bestFit="1" customWidth="1"/>
    <col min="18" max="16384" width="11.42578125" style="55"/>
  </cols>
  <sheetData>
    <row r="1" spans="1:19" s="123" customFormat="1" ht="73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350" t="s">
        <v>296</v>
      </c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2"/>
    </row>
    <row r="2" spans="1:19" s="123" customFormat="1" ht="15" customHeight="1" thickTop="1" x14ac:dyDescent="0.2">
      <c r="A2" s="336"/>
      <c r="B2" s="338"/>
      <c r="C2" s="305"/>
      <c r="D2" s="331"/>
      <c r="E2" s="373" t="s">
        <v>2</v>
      </c>
      <c r="F2" s="369"/>
      <c r="G2" s="369"/>
      <c r="H2" s="369"/>
      <c r="I2" s="369"/>
      <c r="J2" s="369"/>
      <c r="K2" s="369"/>
      <c r="L2" s="369"/>
      <c r="M2" s="369"/>
      <c r="N2" s="369"/>
      <c r="O2" s="369"/>
      <c r="P2" s="369"/>
      <c r="Q2" s="369"/>
      <c r="R2" s="353" t="s">
        <v>3</v>
      </c>
      <c r="S2" s="354"/>
    </row>
    <row r="3" spans="1:19" s="123" customFormat="1" ht="15" customHeight="1" x14ac:dyDescent="0.2">
      <c r="A3" s="336"/>
      <c r="B3" s="338"/>
      <c r="C3" s="305"/>
      <c r="D3" s="331"/>
      <c r="E3" s="373"/>
      <c r="F3" s="369"/>
      <c r="G3" s="369"/>
      <c r="H3" s="369"/>
      <c r="I3" s="369"/>
      <c r="J3" s="369"/>
      <c r="K3" s="369"/>
      <c r="L3" s="369"/>
      <c r="M3" s="369"/>
      <c r="N3" s="369"/>
      <c r="O3" s="369"/>
      <c r="P3" s="369"/>
      <c r="Q3" s="369"/>
      <c r="R3" s="353"/>
      <c r="S3" s="354"/>
    </row>
    <row r="4" spans="1:19" s="123" customFormat="1" ht="15" customHeight="1" x14ac:dyDescent="0.2">
      <c r="A4" s="336"/>
      <c r="B4" s="338"/>
      <c r="C4" s="305"/>
      <c r="D4" s="331"/>
      <c r="E4" s="373"/>
      <c r="F4" s="369"/>
      <c r="G4" s="369"/>
      <c r="H4" s="369"/>
      <c r="I4" s="369"/>
      <c r="J4" s="369"/>
      <c r="K4" s="369"/>
      <c r="L4" s="369"/>
      <c r="M4" s="369"/>
      <c r="N4" s="369"/>
      <c r="O4" s="369"/>
      <c r="P4" s="369"/>
      <c r="Q4" s="369"/>
      <c r="R4" s="353"/>
      <c r="S4" s="354"/>
    </row>
    <row r="5" spans="1:19" s="123" customFormat="1" ht="15" customHeight="1" x14ac:dyDescent="0.2">
      <c r="A5" s="336"/>
      <c r="B5" s="338"/>
      <c r="C5" s="305"/>
      <c r="D5" s="331"/>
      <c r="E5" s="373"/>
      <c r="F5" s="369"/>
      <c r="G5" s="369"/>
      <c r="H5" s="369"/>
      <c r="I5" s="369"/>
      <c r="J5" s="369"/>
      <c r="K5" s="369"/>
      <c r="L5" s="369"/>
      <c r="M5" s="369"/>
      <c r="N5" s="369"/>
      <c r="O5" s="369"/>
      <c r="P5" s="369"/>
      <c r="Q5" s="369"/>
      <c r="R5" s="353"/>
      <c r="S5" s="354"/>
    </row>
    <row r="6" spans="1:19" s="123" customFormat="1" ht="15" customHeight="1" x14ac:dyDescent="0.2">
      <c r="A6" s="336"/>
      <c r="B6" s="338"/>
      <c r="C6" s="305"/>
      <c r="D6" s="331"/>
      <c r="E6" s="373"/>
      <c r="F6" s="369"/>
      <c r="G6" s="369"/>
      <c r="H6" s="369"/>
      <c r="I6" s="369"/>
      <c r="J6" s="369"/>
      <c r="K6" s="369"/>
      <c r="L6" s="369"/>
      <c r="M6" s="369"/>
      <c r="N6" s="369"/>
      <c r="O6" s="369"/>
      <c r="P6" s="369"/>
      <c r="Q6" s="369"/>
      <c r="R6" s="353"/>
      <c r="S6" s="354"/>
    </row>
    <row r="7" spans="1:19" s="123" customFormat="1" ht="15" customHeight="1" x14ac:dyDescent="0.2">
      <c r="A7" s="336"/>
      <c r="B7" s="338"/>
      <c r="C7" s="305"/>
      <c r="D7" s="331"/>
      <c r="E7" s="373"/>
      <c r="F7" s="369"/>
      <c r="G7" s="369"/>
      <c r="H7" s="369"/>
      <c r="I7" s="369"/>
      <c r="J7" s="369"/>
      <c r="K7" s="369"/>
      <c r="L7" s="369"/>
      <c r="M7" s="369"/>
      <c r="N7" s="369"/>
      <c r="O7" s="369"/>
      <c r="P7" s="369"/>
      <c r="Q7" s="369"/>
      <c r="R7" s="353"/>
      <c r="S7" s="354"/>
    </row>
    <row r="8" spans="1:19" s="123" customFormat="1" ht="15" customHeight="1" x14ac:dyDescent="0.2">
      <c r="A8" s="336"/>
      <c r="B8" s="338"/>
      <c r="C8" s="305"/>
      <c r="D8" s="331"/>
      <c r="E8" s="373"/>
      <c r="F8" s="369"/>
      <c r="G8" s="369"/>
      <c r="H8" s="369"/>
      <c r="I8" s="369"/>
      <c r="J8" s="369"/>
      <c r="K8" s="369"/>
      <c r="L8" s="369"/>
      <c r="M8" s="369"/>
      <c r="N8" s="369"/>
      <c r="O8" s="369"/>
      <c r="P8" s="369"/>
      <c r="Q8" s="369"/>
      <c r="R8" s="353"/>
      <c r="S8" s="354"/>
    </row>
    <row r="9" spans="1:19" s="123" customFormat="1" ht="15.75" customHeight="1" thickBot="1" x14ac:dyDescent="0.25">
      <c r="A9" s="336"/>
      <c r="B9" s="338"/>
      <c r="C9" s="305"/>
      <c r="D9" s="331"/>
      <c r="E9" s="375"/>
      <c r="F9" s="370"/>
      <c r="G9" s="370"/>
      <c r="H9" s="370"/>
      <c r="I9" s="370"/>
      <c r="J9" s="370"/>
      <c r="K9" s="370"/>
      <c r="L9" s="370"/>
      <c r="M9" s="370"/>
      <c r="N9" s="370"/>
      <c r="O9" s="370"/>
      <c r="P9" s="370"/>
      <c r="Q9" s="370"/>
      <c r="R9" s="355"/>
      <c r="S9" s="356"/>
    </row>
    <row r="10" spans="1:19" s="123" customFormat="1" ht="57.75" customHeight="1" thickTop="1" thickBot="1" x14ac:dyDescent="0.25">
      <c r="A10" s="337"/>
      <c r="B10" s="306"/>
      <c r="C10" s="305"/>
      <c r="D10" s="332"/>
      <c r="E10" s="365" t="s">
        <v>31</v>
      </c>
      <c r="F10" s="365"/>
      <c r="G10" s="365"/>
      <c r="H10" s="365"/>
      <c r="I10" s="365"/>
      <c r="J10" s="365"/>
      <c r="K10" s="365"/>
      <c r="L10" s="365"/>
      <c r="M10" s="365"/>
      <c r="N10" s="365"/>
      <c r="O10" s="365"/>
      <c r="P10" s="365"/>
      <c r="Q10" s="365"/>
      <c r="R10" s="357" t="s">
        <v>32</v>
      </c>
      <c r="S10" s="358"/>
    </row>
    <row r="11" spans="1:19" s="123" customFormat="1" ht="15" thickBot="1" x14ac:dyDescent="0.25">
      <c r="A11" s="132"/>
      <c r="B11" s="132"/>
      <c r="C11" s="306"/>
      <c r="D11" s="126" t="s">
        <v>188</v>
      </c>
      <c r="E11" s="133" t="s">
        <v>4</v>
      </c>
      <c r="F11" s="133" t="s">
        <v>5</v>
      </c>
      <c r="G11" s="126" t="s">
        <v>6</v>
      </c>
      <c r="H11" s="126" t="s">
        <v>7</v>
      </c>
      <c r="I11" s="126" t="s">
        <v>8</v>
      </c>
      <c r="J11" s="126" t="s">
        <v>9</v>
      </c>
      <c r="K11" s="126" t="s">
        <v>10</v>
      </c>
      <c r="L11" s="126" t="s">
        <v>11</v>
      </c>
      <c r="M11" s="126" t="s">
        <v>12</v>
      </c>
      <c r="N11" s="126" t="s">
        <v>13</v>
      </c>
      <c r="O11" s="126" t="s">
        <v>14</v>
      </c>
      <c r="P11" s="126" t="s">
        <v>15</v>
      </c>
      <c r="Q11" s="131" t="s">
        <v>16</v>
      </c>
      <c r="R11" s="359"/>
      <c r="S11" s="360"/>
    </row>
    <row r="12" spans="1:19" ht="15" thickBot="1" x14ac:dyDescent="0.25">
      <c r="A12" s="87" t="s">
        <v>52</v>
      </c>
      <c r="B12" s="165" t="s">
        <v>39</v>
      </c>
      <c r="C12" s="56"/>
      <c r="D12" s="56"/>
      <c r="E12" s="96">
        <f>IFERROR(VLOOKUP($B12,[1]NUM11!$H$3:$S$156,2,FALSE),0)</f>
        <v>44</v>
      </c>
      <c r="F12" s="96">
        <f>IFERROR(VLOOKUP($B12,[1]NUM11!$H$3:$S$156,3,FALSE),0)</f>
        <v>75</v>
      </c>
      <c r="G12" s="96">
        <f>IFERROR(VLOOKUP($B12,[1]NUM11!$H$3:$S$156,4,FALSE),0)</f>
        <v>372</v>
      </c>
      <c r="H12" s="96">
        <f>IFERROR(VLOOKUP($B12,[1]NUM11!$H$3:$S$156,5,FALSE),0)</f>
        <v>388</v>
      </c>
      <c r="I12" s="96">
        <f>IFERROR(VLOOKUP($B12,[1]NUM11!$H$3:$S$156,6,FALSE),0)</f>
        <v>170</v>
      </c>
      <c r="J12" s="96">
        <f>IFERROR(VLOOKUP($B12,[1]NUM11!$H$3:$S$156,7,FALSE),0)</f>
        <v>115</v>
      </c>
      <c r="K12" s="96">
        <f>IFERROR(VLOOKUP($B12,[1]NUM11!$H$3:$S$156,8,FALSE),0)</f>
        <v>109</v>
      </c>
      <c r="L12" s="96">
        <f>IFERROR(VLOOKUP($B12,[1]NUM11!$H$3:$S$156,9,FALSE),0)</f>
        <v>138</v>
      </c>
      <c r="M12" s="96">
        <f>IFERROR(VLOOKUP($B12,[1]NUM11!$H$3:$S$156,10,FALSE),0)</f>
        <v>277</v>
      </c>
      <c r="N12" s="96">
        <f>IFERROR(VLOOKUP($B12,[1]NUM11!$H$3:$S$156,11,FALSE),0)</f>
        <v>217</v>
      </c>
      <c r="O12" s="82"/>
      <c r="P12" s="82"/>
      <c r="Q12" s="13">
        <f>SUM(E12:P12)</f>
        <v>1905</v>
      </c>
    </row>
    <row r="13" spans="1:19" ht="15" thickBot="1" x14ac:dyDescent="0.25">
      <c r="A13" s="87" t="s">
        <v>52</v>
      </c>
      <c r="B13" s="165" t="s">
        <v>40</v>
      </c>
      <c r="C13" s="56"/>
      <c r="D13" s="56"/>
      <c r="E13" s="96">
        <f>IFERROR(VLOOKUP($B13,[1]NUM11!$H$3:$S$156,2,FALSE),0)</f>
        <v>24</v>
      </c>
      <c r="F13" s="96">
        <f>IFERROR(VLOOKUP($B13,[1]NUM11!$H$3:$S$156,3,FALSE),0)</f>
        <v>14</v>
      </c>
      <c r="G13" s="96">
        <f>IFERROR(VLOOKUP($B13,[1]NUM11!$H$3:$S$156,4,FALSE),0)</f>
        <v>32</v>
      </c>
      <c r="H13" s="96">
        <f>IFERROR(VLOOKUP($B13,[1]NUM11!$H$3:$S$156,5,FALSE),0)</f>
        <v>70</v>
      </c>
      <c r="I13" s="96">
        <f>IFERROR(VLOOKUP($B13,[1]NUM11!$H$3:$S$156,6,FALSE),0)</f>
        <v>168</v>
      </c>
      <c r="J13" s="96">
        <f>IFERROR(VLOOKUP($B13,[1]NUM11!$H$3:$S$156,7,FALSE),0)</f>
        <v>117</v>
      </c>
      <c r="K13" s="96">
        <f>IFERROR(VLOOKUP($B13,[1]NUM11!$H$3:$S$156,8,FALSE),0)</f>
        <v>196</v>
      </c>
      <c r="L13" s="96">
        <f>IFERROR(VLOOKUP($B13,[1]NUM11!$H$3:$S$156,9,FALSE),0)</f>
        <v>160</v>
      </c>
      <c r="M13" s="96">
        <f>IFERROR(VLOOKUP($B13,[1]NUM11!$H$3:$S$156,10,FALSE),0)</f>
        <v>58</v>
      </c>
      <c r="N13" s="96">
        <f>IFERROR(VLOOKUP($B13,[1]NUM11!$H$3:$S$156,11,FALSE),0)</f>
        <v>47</v>
      </c>
      <c r="O13" s="86"/>
      <c r="Q13" s="13">
        <f t="shared" ref="Q13:Q24" si="0">SUM(E13:P13)</f>
        <v>886</v>
      </c>
    </row>
    <row r="14" spans="1:19" ht="15" thickBot="1" x14ac:dyDescent="0.25">
      <c r="A14" s="87" t="s">
        <v>52</v>
      </c>
      <c r="B14" s="165" t="s">
        <v>41</v>
      </c>
      <c r="C14" s="56"/>
      <c r="D14" s="56"/>
      <c r="E14" s="96">
        <f>IFERROR(VLOOKUP($B14,[1]NUM11!$H$3:$S$156,2,FALSE),0)</f>
        <v>67</v>
      </c>
      <c r="F14" s="96">
        <f>IFERROR(VLOOKUP($B14,[1]NUM11!$H$3:$S$156,3,FALSE),0)</f>
        <v>75</v>
      </c>
      <c r="G14" s="96">
        <f>IFERROR(VLOOKUP($B14,[1]NUM11!$H$3:$S$156,4,FALSE),0)</f>
        <v>71</v>
      </c>
      <c r="H14" s="96">
        <f>IFERROR(VLOOKUP($B14,[1]NUM11!$H$3:$S$156,5,FALSE),0)</f>
        <v>88</v>
      </c>
      <c r="I14" s="96">
        <f>IFERROR(VLOOKUP($B14,[1]NUM11!$H$3:$S$156,6,FALSE),0)</f>
        <v>332</v>
      </c>
      <c r="J14" s="96">
        <f>IFERROR(VLOOKUP($B14,[1]NUM11!$H$3:$S$156,7,FALSE),0)</f>
        <v>178</v>
      </c>
      <c r="K14" s="96">
        <f>IFERROR(VLOOKUP($B14,[1]NUM11!$H$3:$S$156,8,FALSE),0)</f>
        <v>142</v>
      </c>
      <c r="L14" s="96">
        <f>IFERROR(VLOOKUP($B14,[1]NUM11!$H$3:$S$156,9,FALSE),0)</f>
        <v>163</v>
      </c>
      <c r="M14" s="96">
        <f>IFERROR(VLOOKUP($B14,[1]NUM11!$H$3:$S$156,10,FALSE),0)</f>
        <v>169</v>
      </c>
      <c r="N14" s="96">
        <f>IFERROR(VLOOKUP($B14,[1]NUM11!$H$3:$S$156,11,FALSE),0)</f>
        <v>89</v>
      </c>
      <c r="O14" s="86"/>
      <c r="Q14" s="13">
        <f t="shared" si="0"/>
        <v>1374</v>
      </c>
    </row>
    <row r="15" spans="1:19" ht="15" thickBot="1" x14ac:dyDescent="0.25">
      <c r="A15" s="87" t="s">
        <v>52</v>
      </c>
      <c r="B15" s="165" t="s">
        <v>42</v>
      </c>
      <c r="C15" s="56"/>
      <c r="D15" s="56"/>
      <c r="E15" s="96">
        <f>IFERROR(VLOOKUP($B15,[1]NUM11!$H$3:$S$156,2,FALSE),0)</f>
        <v>346</v>
      </c>
      <c r="F15" s="96">
        <f>IFERROR(VLOOKUP($B15,[1]NUM11!$H$3:$S$156,3,FALSE),0)</f>
        <v>29</v>
      </c>
      <c r="G15" s="96">
        <f>IFERROR(VLOOKUP($B15,[1]NUM11!$H$3:$S$156,4,FALSE),0)</f>
        <v>622</v>
      </c>
      <c r="H15" s="96">
        <f>IFERROR(VLOOKUP($B15,[1]NUM11!$H$3:$S$156,5,FALSE),0)</f>
        <v>522</v>
      </c>
      <c r="I15" s="96">
        <f>IFERROR(VLOOKUP($B15,[1]NUM11!$H$3:$S$156,6,FALSE),0)</f>
        <v>643</v>
      </c>
      <c r="J15" s="96">
        <f>IFERROR(VLOOKUP($B15,[1]NUM11!$H$3:$S$156,7,FALSE),0)</f>
        <v>534</v>
      </c>
      <c r="K15" s="96">
        <f>IFERROR(VLOOKUP($B15,[1]NUM11!$H$3:$S$156,8,FALSE),0)</f>
        <v>740</v>
      </c>
      <c r="L15" s="96">
        <f>IFERROR(VLOOKUP($B15,[1]NUM11!$H$3:$S$156,9,FALSE),0)</f>
        <v>679</v>
      </c>
      <c r="M15" s="96">
        <f>IFERROR(VLOOKUP($B15,[1]NUM11!$H$3:$S$156,10,FALSE),0)</f>
        <v>474</v>
      </c>
      <c r="N15" s="96">
        <f>IFERROR(VLOOKUP($B15,[1]NUM11!$H$3:$S$156,11,FALSE),0)</f>
        <v>529</v>
      </c>
      <c r="O15" s="86"/>
      <c r="Q15" s="13">
        <f t="shared" si="0"/>
        <v>5118</v>
      </c>
    </row>
    <row r="16" spans="1:19" ht="15" thickBot="1" x14ac:dyDescent="0.25">
      <c r="A16" s="87" t="s">
        <v>52</v>
      </c>
      <c r="B16" s="165" t="s">
        <v>43</v>
      </c>
      <c r="C16" s="59"/>
      <c r="D16" s="56"/>
      <c r="E16" s="96">
        <f>IFERROR(VLOOKUP($B16,[1]NUM11!$H$3:$S$156,2,FALSE),0)</f>
        <v>113</v>
      </c>
      <c r="F16" s="96">
        <f>IFERROR(VLOOKUP($B16,[1]NUM11!$H$3:$S$156,3,FALSE),0)</f>
        <v>76</v>
      </c>
      <c r="G16" s="96">
        <f>IFERROR(VLOOKUP($B16,[1]NUM11!$H$3:$S$156,4,FALSE),0)</f>
        <v>105</v>
      </c>
      <c r="H16" s="96">
        <f>IFERROR(VLOOKUP($B16,[1]NUM11!$H$3:$S$156,5,FALSE),0)</f>
        <v>105</v>
      </c>
      <c r="I16" s="96">
        <f>IFERROR(VLOOKUP($B16,[1]NUM11!$H$3:$S$156,6,FALSE),0)</f>
        <v>167</v>
      </c>
      <c r="J16" s="96">
        <f>IFERROR(VLOOKUP($B16,[1]NUM11!$H$3:$S$156,7,FALSE),0)</f>
        <v>129</v>
      </c>
      <c r="K16" s="96">
        <f>IFERROR(VLOOKUP($B16,[1]NUM11!$H$3:$S$156,8,FALSE),0)</f>
        <v>129</v>
      </c>
      <c r="L16" s="96">
        <f>IFERROR(VLOOKUP($B16,[1]NUM11!$H$3:$S$156,9,FALSE),0)</f>
        <v>149</v>
      </c>
      <c r="M16" s="96">
        <f>IFERROR(VLOOKUP($B16,[1]NUM11!$H$3:$S$156,10,FALSE),0)</f>
        <v>114</v>
      </c>
      <c r="N16" s="96">
        <f>IFERROR(VLOOKUP($B16,[1]NUM11!$H$3:$S$156,11,FALSE),0)</f>
        <v>146</v>
      </c>
      <c r="O16" s="86"/>
      <c r="Q16" s="13">
        <f t="shared" si="0"/>
        <v>1233</v>
      </c>
    </row>
    <row r="17" spans="1:19" ht="15" thickBot="1" x14ac:dyDescent="0.25">
      <c r="A17" s="87" t="s">
        <v>52</v>
      </c>
      <c r="B17" s="165" t="s">
        <v>44</v>
      </c>
      <c r="C17" s="56"/>
      <c r="D17" s="56"/>
      <c r="E17" s="96">
        <f>IFERROR(VLOOKUP($B17,[1]NUM11!$H$3:$S$156,2,FALSE),0)</f>
        <v>33</v>
      </c>
      <c r="F17" s="96">
        <f>IFERROR(VLOOKUP($B17,[1]NUM11!$H$3:$S$156,3,FALSE),0)</f>
        <v>33</v>
      </c>
      <c r="G17" s="96">
        <f>IFERROR(VLOOKUP($B17,[1]NUM11!$H$3:$S$156,4,FALSE),0)</f>
        <v>54</v>
      </c>
      <c r="H17" s="96">
        <f>IFERROR(VLOOKUP($B17,[1]NUM11!$H$3:$S$156,5,FALSE),0)</f>
        <v>41</v>
      </c>
      <c r="I17" s="96">
        <f>IFERROR(VLOOKUP($B17,[1]NUM11!$H$3:$S$156,6,FALSE),0)</f>
        <v>48</v>
      </c>
      <c r="J17" s="96">
        <f>IFERROR(VLOOKUP($B17,[1]NUM11!$H$3:$S$156,7,FALSE),0)</f>
        <v>273</v>
      </c>
      <c r="K17" s="96">
        <f>IFERROR(VLOOKUP($B17,[1]NUM11!$H$3:$S$156,8,FALSE),0)</f>
        <v>92</v>
      </c>
      <c r="L17" s="96">
        <f>IFERROR(VLOOKUP($B17,[1]NUM11!$H$3:$S$156,9,FALSE),0)</f>
        <v>102</v>
      </c>
      <c r="M17" s="96">
        <f>IFERROR(VLOOKUP($B17,[1]NUM11!$H$3:$S$156,10,FALSE),0)</f>
        <v>60</v>
      </c>
      <c r="N17" s="96">
        <f>IFERROR(VLOOKUP($B17,[1]NUM11!$H$3:$S$156,11,FALSE),0)</f>
        <v>88</v>
      </c>
      <c r="O17" s="86"/>
      <c r="Q17" s="13">
        <f t="shared" si="0"/>
        <v>824</v>
      </c>
    </row>
    <row r="18" spans="1:19" ht="15" thickBot="1" x14ac:dyDescent="0.25">
      <c r="A18" s="87" t="s">
        <v>52</v>
      </c>
      <c r="B18" s="165" t="s">
        <v>45</v>
      </c>
      <c r="C18" s="56"/>
      <c r="D18" s="56"/>
      <c r="E18" s="96">
        <f>IFERROR(VLOOKUP($B18,[1]NUM11!$H$3:$S$156,2,FALSE),0)</f>
        <v>8</v>
      </c>
      <c r="F18" s="96">
        <f>IFERROR(VLOOKUP($B18,[1]NUM11!$H$3:$S$156,3,FALSE),0)</f>
        <v>0</v>
      </c>
      <c r="G18" s="96">
        <f>IFERROR(VLOOKUP($B18,[1]NUM11!$H$3:$S$156,4,FALSE),0)</f>
        <v>12</v>
      </c>
      <c r="H18" s="96">
        <f>IFERROR(VLOOKUP($B18,[1]NUM11!$H$3:$S$156,5,FALSE),0)</f>
        <v>2</v>
      </c>
      <c r="I18" s="96">
        <f>IFERROR(VLOOKUP($B18,[1]NUM11!$H$3:$S$156,6,FALSE),0)</f>
        <v>54</v>
      </c>
      <c r="J18" s="96">
        <f>IFERROR(VLOOKUP($B18,[1]NUM11!$H$3:$S$156,7,FALSE),0)</f>
        <v>107</v>
      </c>
      <c r="K18" s="96">
        <f>IFERROR(VLOOKUP($B18,[1]NUM11!$H$3:$S$156,8,FALSE),0)</f>
        <v>60</v>
      </c>
      <c r="L18" s="96">
        <f>IFERROR(VLOOKUP($B18,[1]NUM11!$H$3:$S$156,9,FALSE),0)</f>
        <v>11</v>
      </c>
      <c r="M18" s="96">
        <f>IFERROR(VLOOKUP($B18,[1]NUM11!$H$3:$S$156,10,FALSE),0)</f>
        <v>49</v>
      </c>
      <c r="N18" s="96">
        <f>IFERROR(VLOOKUP($B18,[1]NUM11!$H$3:$S$156,11,FALSE),0)</f>
        <v>9</v>
      </c>
      <c r="O18" s="86"/>
      <c r="Q18" s="13">
        <f t="shared" si="0"/>
        <v>312</v>
      </c>
    </row>
    <row r="19" spans="1:19" ht="15" thickBot="1" x14ac:dyDescent="0.25">
      <c r="A19" s="87" t="s">
        <v>52</v>
      </c>
      <c r="B19" s="165" t="s">
        <v>46</v>
      </c>
      <c r="C19" s="56"/>
      <c r="D19" s="56"/>
      <c r="E19" s="96">
        <f>IFERROR(VLOOKUP($B19,[1]NUM11!$H$3:$S$156,2,FALSE),0)</f>
        <v>0</v>
      </c>
      <c r="F19" s="96">
        <f>IFERROR(VLOOKUP($B19,[1]NUM11!$H$3:$S$156,3,FALSE),0)</f>
        <v>0</v>
      </c>
      <c r="G19" s="96">
        <f>IFERROR(VLOOKUP($B19,[1]NUM11!$H$3:$S$156,4,FALSE),0)</f>
        <v>2</v>
      </c>
      <c r="H19" s="96">
        <f>IFERROR(VLOOKUP($B19,[1]NUM11!$H$3:$S$156,5,FALSE),0)</f>
        <v>0</v>
      </c>
      <c r="I19" s="96">
        <f>IFERROR(VLOOKUP($B19,[1]NUM11!$H$3:$S$156,6,FALSE),0)</f>
        <v>3</v>
      </c>
      <c r="J19" s="96">
        <f>IFERROR(VLOOKUP($B19,[1]NUM11!$H$3:$S$156,7,FALSE),0)</f>
        <v>1</v>
      </c>
      <c r="K19" s="96">
        <f>IFERROR(VLOOKUP($B19,[1]NUM11!$H$3:$S$156,8,FALSE),0)</f>
        <v>1</v>
      </c>
      <c r="L19" s="96">
        <f>IFERROR(VLOOKUP($B19,[1]NUM11!$H$3:$S$156,9,FALSE),0)</f>
        <v>4</v>
      </c>
      <c r="M19" s="96">
        <f>IFERROR(VLOOKUP($B19,[1]NUM11!$H$3:$S$156,10,FALSE),0)</f>
        <v>1</v>
      </c>
      <c r="N19" s="96">
        <f>IFERROR(VLOOKUP($B19,[1]NUM11!$H$3:$S$156,11,FALSE),0)</f>
        <v>1</v>
      </c>
      <c r="O19" s="86"/>
      <c r="Q19" s="13">
        <f t="shared" si="0"/>
        <v>13</v>
      </c>
    </row>
    <row r="20" spans="1:19" ht="15" thickBot="1" x14ac:dyDescent="0.25">
      <c r="A20" s="87" t="s">
        <v>52</v>
      </c>
      <c r="B20" s="165" t="s">
        <v>47</v>
      </c>
      <c r="C20" s="56"/>
      <c r="D20" s="56"/>
      <c r="E20" s="96">
        <f>IFERROR(VLOOKUP($B20,[1]NUM11!$H$3:$S$156,2,FALSE),0)</f>
        <v>2</v>
      </c>
      <c r="F20" s="96">
        <f>IFERROR(VLOOKUP($B20,[1]NUM11!$H$3:$S$156,3,FALSE),0)</f>
        <v>0</v>
      </c>
      <c r="G20" s="96">
        <f>IFERROR(VLOOKUP($B20,[1]NUM11!$H$3:$S$156,4,FALSE),0)</f>
        <v>1</v>
      </c>
      <c r="H20" s="96">
        <f>IFERROR(VLOOKUP($B20,[1]NUM11!$H$3:$S$156,5,FALSE),0)</f>
        <v>14</v>
      </c>
      <c r="I20" s="96">
        <f>IFERROR(VLOOKUP($B20,[1]NUM11!$H$3:$S$156,6,FALSE),0)</f>
        <v>16</v>
      </c>
      <c r="J20" s="96">
        <f>IFERROR(VLOOKUP($B20,[1]NUM11!$H$3:$S$156,7,FALSE),0)</f>
        <v>1</v>
      </c>
      <c r="K20" s="96">
        <f>IFERROR(VLOOKUP($B20,[1]NUM11!$H$3:$S$156,8,FALSE),0)</f>
        <v>1</v>
      </c>
      <c r="L20" s="96">
        <f>IFERROR(VLOOKUP($B20,[1]NUM11!$H$3:$S$156,9,FALSE),0)</f>
        <v>54</v>
      </c>
      <c r="M20" s="96">
        <f>IFERROR(VLOOKUP($B20,[1]NUM11!$H$3:$S$156,10,FALSE),0)</f>
        <v>2</v>
      </c>
      <c r="N20" s="96">
        <f>IFERROR(VLOOKUP($B20,[1]NUM11!$H$3:$S$156,11,FALSE),0)</f>
        <v>2</v>
      </c>
      <c r="O20" s="86"/>
      <c r="Q20" s="13">
        <f t="shared" si="0"/>
        <v>93</v>
      </c>
    </row>
    <row r="21" spans="1:19" ht="15" thickBot="1" x14ac:dyDescent="0.25">
      <c r="A21" s="87" t="s">
        <v>52</v>
      </c>
      <c r="B21" s="165" t="s">
        <v>48</v>
      </c>
      <c r="C21" s="60"/>
      <c r="D21" s="56"/>
      <c r="E21" s="96">
        <f>IFERROR(VLOOKUP($B21,[1]NUM11!$H$3:$S$156,2,FALSE),0)</f>
        <v>1</v>
      </c>
      <c r="F21" s="96">
        <f>IFERROR(VLOOKUP($B21,[1]NUM11!$H$3:$S$156,3,FALSE),0)</f>
        <v>0</v>
      </c>
      <c r="G21" s="96">
        <f>IFERROR(VLOOKUP($B21,[1]NUM11!$H$3:$S$156,4,FALSE),0)</f>
        <v>1</v>
      </c>
      <c r="H21" s="96">
        <f>IFERROR(VLOOKUP($B21,[1]NUM11!$H$3:$S$156,5,FALSE),0)</f>
        <v>1</v>
      </c>
      <c r="I21" s="96">
        <f>IFERROR(VLOOKUP($B21,[1]NUM11!$H$3:$S$156,6,FALSE),0)</f>
        <v>0</v>
      </c>
      <c r="J21" s="96">
        <f>IFERROR(VLOOKUP($B21,[1]NUM11!$H$3:$S$156,7,FALSE),0)</f>
        <v>0</v>
      </c>
      <c r="K21" s="96">
        <f>IFERROR(VLOOKUP($B21,[1]NUM11!$H$3:$S$156,8,FALSE),0)</f>
        <v>3</v>
      </c>
      <c r="L21" s="96">
        <f>IFERROR(VLOOKUP($B21,[1]NUM11!$H$3:$S$156,9,FALSE),0)</f>
        <v>3</v>
      </c>
      <c r="M21" s="96">
        <f>IFERROR(VLOOKUP($B21,[1]NUM11!$H$3:$S$156,10,FALSE),0)</f>
        <v>1</v>
      </c>
      <c r="N21" s="96">
        <f>IFERROR(VLOOKUP($B21,[1]NUM11!$H$3:$S$156,11,FALSE),0)</f>
        <v>1</v>
      </c>
      <c r="O21" s="86"/>
      <c r="Q21" s="13">
        <f t="shared" si="0"/>
        <v>11</v>
      </c>
    </row>
    <row r="22" spans="1:19" ht="15" thickBot="1" x14ac:dyDescent="0.25">
      <c r="A22" s="87" t="s">
        <v>52</v>
      </c>
      <c r="B22" s="165" t="s">
        <v>49</v>
      </c>
      <c r="C22" s="56"/>
      <c r="D22" s="56"/>
      <c r="E22" s="96">
        <f>IFERROR(VLOOKUP($B22,[1]NUM11!$H$3:$S$156,2,FALSE),0)</f>
        <v>17</v>
      </c>
      <c r="F22" s="96">
        <f>IFERROR(VLOOKUP($B22,[1]NUM11!$H$3:$S$156,3,FALSE),0)</f>
        <v>12</v>
      </c>
      <c r="G22" s="96">
        <f>IFERROR(VLOOKUP($B22,[1]NUM11!$H$3:$S$156,4,FALSE),0)</f>
        <v>21</v>
      </c>
      <c r="H22" s="96">
        <f>IFERROR(VLOOKUP($B22,[1]NUM11!$H$3:$S$156,5,FALSE),0)</f>
        <v>164</v>
      </c>
      <c r="I22" s="96">
        <f>IFERROR(VLOOKUP($B22,[1]NUM11!$H$3:$S$156,6,FALSE),0)</f>
        <v>18</v>
      </c>
      <c r="J22" s="96">
        <f>IFERROR(VLOOKUP($B22,[1]NUM11!$H$3:$S$156,7,FALSE),0)</f>
        <v>12</v>
      </c>
      <c r="K22" s="96">
        <f>IFERROR(VLOOKUP($B22,[1]NUM11!$H$3:$S$156,8,FALSE),0)</f>
        <v>10</v>
      </c>
      <c r="L22" s="96">
        <f>IFERROR(VLOOKUP($B22,[1]NUM11!$H$3:$S$156,9,FALSE),0)</f>
        <v>1</v>
      </c>
      <c r="M22" s="96">
        <f>IFERROR(VLOOKUP($B22,[1]NUM11!$H$3:$S$156,10,FALSE),0)</f>
        <v>92</v>
      </c>
      <c r="N22" s="96">
        <f>IFERROR(VLOOKUP($B22,[1]NUM11!$H$3:$S$156,11,FALSE),0)</f>
        <v>0</v>
      </c>
      <c r="O22" s="86"/>
      <c r="Q22" s="13">
        <f t="shared" si="0"/>
        <v>347</v>
      </c>
    </row>
    <row r="23" spans="1:19" ht="15" thickBot="1" x14ac:dyDescent="0.25">
      <c r="A23" s="87" t="s">
        <v>52</v>
      </c>
      <c r="B23" s="165" t="s">
        <v>50</v>
      </c>
      <c r="C23" s="56"/>
      <c r="D23" s="56"/>
      <c r="E23" s="96">
        <f>IFERROR(VLOOKUP($B23,[1]NUM11!$H$3:$S$156,2,FALSE),0)</f>
        <v>0</v>
      </c>
      <c r="F23" s="96">
        <f>IFERROR(VLOOKUP($B23,[1]NUM11!$H$3:$S$156,3,FALSE),0)</f>
        <v>0</v>
      </c>
      <c r="G23" s="96">
        <f>IFERROR(VLOOKUP($B23,[1]NUM11!$H$3:$S$156,4,FALSE),0)</f>
        <v>0</v>
      </c>
      <c r="H23" s="96">
        <f>IFERROR(VLOOKUP($B23,[1]NUM11!$H$3:$S$156,5,FALSE),0)</f>
        <v>0</v>
      </c>
      <c r="I23" s="96">
        <f>IFERROR(VLOOKUP($B23,[1]NUM11!$H$3:$S$156,6,FALSE),0)</f>
        <v>0</v>
      </c>
      <c r="J23" s="96">
        <f>IFERROR(VLOOKUP($B23,[1]NUM11!$H$3:$S$156,7,FALSE),0)</f>
        <v>0</v>
      </c>
      <c r="K23" s="96">
        <f>IFERROR(VLOOKUP($B23,[1]NUM11!$H$3:$S$156,8,FALSE),0)</f>
        <v>0</v>
      </c>
      <c r="L23" s="96">
        <f>IFERROR(VLOOKUP($B23,[1]NUM11!$H$3:$S$156,9,FALSE),0)</f>
        <v>0</v>
      </c>
      <c r="M23" s="96">
        <f>IFERROR(VLOOKUP($B23,[1]NUM11!$H$3:$S$156,10,FALSE),0)</f>
        <v>0</v>
      </c>
      <c r="N23" s="96">
        <f>IFERROR(VLOOKUP($B23,[1]NUM11!$H$3:$S$156,11,FALSE),0)</f>
        <v>0</v>
      </c>
      <c r="Q23" s="13">
        <f>SUM(E23:P23)</f>
        <v>0</v>
      </c>
    </row>
    <row r="24" spans="1:19" ht="15" thickBot="1" x14ac:dyDescent="0.25">
      <c r="A24" s="87" t="s">
        <v>52</v>
      </c>
      <c r="B24" s="165" t="s">
        <v>51</v>
      </c>
      <c r="C24" s="56"/>
      <c r="D24" s="56"/>
      <c r="E24" s="96">
        <f>IFERROR(VLOOKUP($B24,[1]NUM11!$H$3:$S$156,2,FALSE),0)</f>
        <v>0</v>
      </c>
      <c r="F24" s="96">
        <f>IFERROR(VLOOKUP($B24,[1]NUM11!$H$3:$S$156,3,FALSE),0)</f>
        <v>0</v>
      </c>
      <c r="G24" s="96">
        <f>IFERROR(VLOOKUP($B24,[1]NUM11!$H$3:$S$156,4,FALSE),0)</f>
        <v>0</v>
      </c>
      <c r="H24" s="96">
        <f>IFERROR(VLOOKUP($B24,[1]NUM11!$H$3:$S$156,5,FALSE),0)</f>
        <v>0</v>
      </c>
      <c r="I24" s="96">
        <f>IFERROR(VLOOKUP($B24,[1]NUM11!$H$3:$S$156,6,FALSE),0)</f>
        <v>0</v>
      </c>
      <c r="J24" s="96">
        <f>IFERROR(VLOOKUP($B24,[1]NUM11!$H$3:$S$156,7,FALSE),0)</f>
        <v>0</v>
      </c>
      <c r="K24" s="96">
        <f>IFERROR(VLOOKUP($B24,[1]NUM11!$H$3:$S$156,8,FALSE),0)</f>
        <v>1</v>
      </c>
      <c r="L24" s="96">
        <f>IFERROR(VLOOKUP($B24,[1]NUM11!$H$3:$S$156,9,FALSE),0)</f>
        <v>0</v>
      </c>
      <c r="M24" s="96">
        <f>IFERROR(VLOOKUP($B24,[1]NUM11!$H$3:$S$156,10,FALSE),0)</f>
        <v>0</v>
      </c>
      <c r="N24" s="96">
        <f>IFERROR(VLOOKUP($B24,[1]NUM11!$H$3:$S$156,11,FALSE),0)</f>
        <v>0</v>
      </c>
      <c r="Q24" s="13">
        <f t="shared" si="0"/>
        <v>1</v>
      </c>
    </row>
    <row r="25" spans="1:19" s="58" customFormat="1" ht="15" thickBot="1" x14ac:dyDescent="0.25">
      <c r="A25" s="333" t="s">
        <v>174</v>
      </c>
      <c r="B25" s="334"/>
      <c r="C25" s="250">
        <f>+D25/Metas!Q89</f>
        <v>1.3540362953692113</v>
      </c>
      <c r="D25" s="15">
        <f>+Q25/R25</f>
        <v>0.22748094469267449</v>
      </c>
      <c r="E25" s="70">
        <f>SUM(E12:E24)</f>
        <v>655</v>
      </c>
      <c r="F25" s="70">
        <f t="shared" ref="F25:P25" si="1">SUM(F12:F24)</f>
        <v>314</v>
      </c>
      <c r="G25" s="66">
        <f t="shared" si="1"/>
        <v>1293</v>
      </c>
      <c r="H25" s="66">
        <f t="shared" si="1"/>
        <v>1395</v>
      </c>
      <c r="I25" s="66">
        <f t="shared" ref="I25:J25" si="2">SUM(I12:I24)</f>
        <v>1619</v>
      </c>
      <c r="J25" s="66">
        <f t="shared" si="2"/>
        <v>1467</v>
      </c>
      <c r="K25" s="66">
        <f t="shared" ref="K25:L25" si="3">SUM(K12:K24)</f>
        <v>1484</v>
      </c>
      <c r="L25" s="66">
        <f t="shared" si="3"/>
        <v>1464</v>
      </c>
      <c r="M25" s="66">
        <f t="shared" ref="M25:N25" si="4">SUM(M12:M24)</f>
        <v>1297</v>
      </c>
      <c r="N25" s="66">
        <f t="shared" si="4"/>
        <v>1129</v>
      </c>
      <c r="O25" s="66">
        <f t="shared" si="1"/>
        <v>0</v>
      </c>
      <c r="P25" s="66">
        <f t="shared" si="1"/>
        <v>0</v>
      </c>
      <c r="Q25" s="10">
        <f>SUM(Q12:Q24)</f>
        <v>12117</v>
      </c>
      <c r="R25" s="390">
        <v>53266</v>
      </c>
      <c r="S25" s="391"/>
    </row>
    <row r="26" spans="1:19" ht="15" thickBot="1" x14ac:dyDescent="0.25">
      <c r="A26" s="87" t="s">
        <v>53</v>
      </c>
      <c r="B26" s="165" t="s">
        <v>54</v>
      </c>
      <c r="C26" s="56"/>
      <c r="D26" s="56"/>
      <c r="E26" s="96">
        <f>IFERROR(VLOOKUP($B26,[1]NUM11!$H$3:$S$156,2,FALSE),0)</f>
        <v>104</v>
      </c>
      <c r="F26" s="96">
        <f>IFERROR(VLOOKUP($B26,[1]NUM11!$H$3:$S$156,3,FALSE),0)</f>
        <v>87</v>
      </c>
      <c r="G26" s="96">
        <f>IFERROR(VLOOKUP($B26,[1]NUM11!$H$3:$S$156,4,FALSE),0)</f>
        <v>96</v>
      </c>
      <c r="H26" s="96">
        <f>IFERROR(VLOOKUP($B26,[1]NUM11!$H$3:$S$156,5,FALSE),0)</f>
        <v>57</v>
      </c>
      <c r="I26" s="96">
        <f>IFERROR(VLOOKUP($B26,[1]NUM11!$H$3:$S$156,6,FALSE),0)</f>
        <v>126</v>
      </c>
      <c r="J26" s="96">
        <f>IFERROR(VLOOKUP($B26,[1]NUM11!$H$3:$S$156,7,FALSE),0)</f>
        <v>124</v>
      </c>
      <c r="K26" s="96">
        <f>IFERROR(VLOOKUP($B26,[1]NUM11!$H$3:$S$156,8,FALSE),0)</f>
        <v>252</v>
      </c>
      <c r="L26" s="96">
        <f>IFERROR(VLOOKUP($B26,[1]NUM11!$H$3:$S$156,9,FALSE),0)</f>
        <v>280</v>
      </c>
      <c r="M26" s="96">
        <f>IFERROR(VLOOKUP($B26,[1]NUM11!$H$3:$S$156,10,FALSE),0)</f>
        <v>112</v>
      </c>
      <c r="N26" s="96">
        <f>IFERROR(VLOOKUP($B26,[1]NUM11!$H$3:$S$156,11,FALSE),0)</f>
        <v>118</v>
      </c>
      <c r="O26" s="86"/>
      <c r="Q26" s="13">
        <f t="shared" ref="Q26:Q58" si="5">SUM(E26:P26)</f>
        <v>1356</v>
      </c>
    </row>
    <row r="27" spans="1:19" ht="15" thickBot="1" x14ac:dyDescent="0.25">
      <c r="A27" s="87" t="s">
        <v>53</v>
      </c>
      <c r="B27" s="165" t="s">
        <v>55</v>
      </c>
      <c r="C27" s="56"/>
      <c r="D27" s="56"/>
      <c r="E27" s="96">
        <f>IFERROR(VLOOKUP($B27,[1]NUM11!$H$3:$S$156,2,FALSE),0)</f>
        <v>131</v>
      </c>
      <c r="F27" s="96">
        <f>IFERROR(VLOOKUP($B27,[1]NUM11!$H$3:$S$156,3,FALSE),0)</f>
        <v>145</v>
      </c>
      <c r="G27" s="96">
        <f>IFERROR(VLOOKUP($B27,[1]NUM11!$H$3:$S$156,4,FALSE),0)</f>
        <v>286</v>
      </c>
      <c r="H27" s="96">
        <f>IFERROR(VLOOKUP($B27,[1]NUM11!$H$3:$S$156,5,FALSE),0)</f>
        <v>253</v>
      </c>
      <c r="I27" s="96">
        <f>IFERROR(VLOOKUP($B27,[1]NUM11!$H$3:$S$156,6,FALSE),0)</f>
        <v>241</v>
      </c>
      <c r="J27" s="96">
        <f>IFERROR(VLOOKUP($B27,[1]NUM11!$H$3:$S$156,7,FALSE),0)</f>
        <v>132</v>
      </c>
      <c r="K27" s="96">
        <f>IFERROR(VLOOKUP($B27,[1]NUM11!$H$3:$S$156,8,FALSE),0)</f>
        <v>255</v>
      </c>
      <c r="L27" s="96">
        <f>IFERROR(VLOOKUP($B27,[1]NUM11!$H$3:$S$156,9,FALSE),0)</f>
        <v>247</v>
      </c>
      <c r="M27" s="96">
        <f>IFERROR(VLOOKUP($B27,[1]NUM11!$H$3:$S$156,10,FALSE),0)</f>
        <v>195</v>
      </c>
      <c r="N27" s="96">
        <f>IFERROR(VLOOKUP($B27,[1]NUM11!$H$3:$S$156,11,FALSE),0)</f>
        <v>266</v>
      </c>
      <c r="O27" s="86"/>
      <c r="Q27" s="13">
        <f t="shared" si="5"/>
        <v>2151</v>
      </c>
    </row>
    <row r="28" spans="1:19" ht="15" thickBot="1" x14ac:dyDescent="0.25">
      <c r="A28" s="87" t="s">
        <v>53</v>
      </c>
      <c r="B28" s="165" t="s">
        <v>56</v>
      </c>
      <c r="C28" s="56"/>
      <c r="D28" s="56"/>
      <c r="E28" s="96">
        <f>IFERROR(VLOOKUP($B28,[1]NUM11!$H$3:$S$156,2,FALSE),0)</f>
        <v>306</v>
      </c>
      <c r="F28" s="96">
        <f>IFERROR(VLOOKUP($B28,[1]NUM11!$H$3:$S$156,3,FALSE),0)</f>
        <v>298</v>
      </c>
      <c r="G28" s="96">
        <f>IFERROR(VLOOKUP($B28,[1]NUM11!$H$3:$S$156,4,FALSE),0)</f>
        <v>304</v>
      </c>
      <c r="H28" s="96">
        <f>IFERROR(VLOOKUP($B28,[1]NUM11!$H$3:$S$156,5,FALSE),0)</f>
        <v>495</v>
      </c>
      <c r="I28" s="96">
        <f>IFERROR(VLOOKUP($B28,[1]NUM11!$H$3:$S$156,6,FALSE),0)</f>
        <v>402</v>
      </c>
      <c r="J28" s="96">
        <f>IFERROR(VLOOKUP($B28,[1]NUM11!$H$3:$S$156,7,FALSE),0)</f>
        <v>279</v>
      </c>
      <c r="K28" s="96">
        <f>IFERROR(VLOOKUP($B28,[1]NUM11!$H$3:$S$156,8,FALSE),0)</f>
        <v>339</v>
      </c>
      <c r="L28" s="96">
        <f>IFERROR(VLOOKUP($B28,[1]NUM11!$H$3:$S$156,9,FALSE),0)</f>
        <v>346</v>
      </c>
      <c r="M28" s="96">
        <f>IFERROR(VLOOKUP($B28,[1]NUM11!$H$3:$S$156,10,FALSE),0)</f>
        <v>236</v>
      </c>
      <c r="N28" s="96">
        <f>IFERROR(VLOOKUP($B28,[1]NUM11!$H$3:$S$156,11,FALSE),0)</f>
        <v>204</v>
      </c>
      <c r="O28" s="86"/>
      <c r="Q28" s="13">
        <f t="shared" si="5"/>
        <v>3209</v>
      </c>
    </row>
    <row r="29" spans="1:19" ht="15" thickBot="1" x14ac:dyDescent="0.25">
      <c r="A29" s="87" t="s">
        <v>53</v>
      </c>
      <c r="B29" s="165" t="s">
        <v>57</v>
      </c>
      <c r="C29" s="56"/>
      <c r="D29" s="56"/>
      <c r="E29" s="96">
        <f>IFERROR(VLOOKUP($B29,[1]NUM11!$H$3:$S$156,2,FALSE),0)</f>
        <v>23</v>
      </c>
      <c r="F29" s="96">
        <f>IFERROR(VLOOKUP($B29,[1]NUM11!$H$3:$S$156,3,FALSE),0)</f>
        <v>30</v>
      </c>
      <c r="G29" s="96">
        <f>IFERROR(VLOOKUP($B29,[1]NUM11!$H$3:$S$156,4,FALSE),0)</f>
        <v>75</v>
      </c>
      <c r="H29" s="96">
        <f>IFERROR(VLOOKUP($B29,[1]NUM11!$H$3:$S$156,5,FALSE),0)</f>
        <v>34</v>
      </c>
      <c r="I29" s="96">
        <f>IFERROR(VLOOKUP($B29,[1]NUM11!$H$3:$S$156,6,FALSE),0)</f>
        <v>44</v>
      </c>
      <c r="J29" s="96">
        <f>IFERROR(VLOOKUP($B29,[1]NUM11!$H$3:$S$156,7,FALSE),0)</f>
        <v>60</v>
      </c>
      <c r="K29" s="96">
        <f>IFERROR(VLOOKUP($B29,[1]NUM11!$H$3:$S$156,8,FALSE),0)</f>
        <v>38</v>
      </c>
      <c r="L29" s="96">
        <f>IFERROR(VLOOKUP($B29,[1]NUM11!$H$3:$S$156,9,FALSE),0)</f>
        <v>41</v>
      </c>
      <c r="M29" s="96">
        <f>IFERROR(VLOOKUP($B29,[1]NUM11!$H$3:$S$156,10,FALSE),0)</f>
        <v>76</v>
      </c>
      <c r="N29" s="96">
        <f>IFERROR(VLOOKUP($B29,[1]NUM11!$H$3:$S$156,11,FALSE),0)</f>
        <v>29</v>
      </c>
      <c r="O29" s="86"/>
      <c r="Q29" s="13">
        <f t="shared" si="5"/>
        <v>450</v>
      </c>
    </row>
    <row r="30" spans="1:19" ht="15" thickBot="1" x14ac:dyDescent="0.25">
      <c r="A30" s="87" t="s">
        <v>53</v>
      </c>
      <c r="B30" s="165" t="s">
        <v>58</v>
      </c>
      <c r="C30" s="56"/>
      <c r="D30" s="56"/>
      <c r="E30" s="96">
        <f>IFERROR(VLOOKUP($B30,[1]NUM11!$H$3:$S$156,2,FALSE),0)</f>
        <v>358</v>
      </c>
      <c r="F30" s="96">
        <f>IFERROR(VLOOKUP($B30,[1]NUM11!$H$3:$S$156,3,FALSE),0)</f>
        <v>289</v>
      </c>
      <c r="G30" s="96">
        <f>IFERROR(VLOOKUP($B30,[1]NUM11!$H$3:$S$156,4,FALSE),0)</f>
        <v>292</v>
      </c>
      <c r="H30" s="96">
        <f>IFERROR(VLOOKUP($B30,[1]NUM11!$H$3:$S$156,5,FALSE),0)</f>
        <v>290</v>
      </c>
      <c r="I30" s="96">
        <f>IFERROR(VLOOKUP($B30,[1]NUM11!$H$3:$S$156,6,FALSE),0)</f>
        <v>261</v>
      </c>
      <c r="J30" s="96">
        <f>IFERROR(VLOOKUP($B30,[1]NUM11!$H$3:$S$156,7,FALSE),0)</f>
        <v>310</v>
      </c>
      <c r="K30" s="96">
        <f>IFERROR(VLOOKUP($B30,[1]NUM11!$H$3:$S$156,8,FALSE),0)</f>
        <v>331</v>
      </c>
      <c r="L30" s="96">
        <f>IFERROR(VLOOKUP($B30,[1]NUM11!$H$3:$S$156,9,FALSE),0)</f>
        <v>502</v>
      </c>
      <c r="M30" s="96">
        <f>IFERROR(VLOOKUP($B30,[1]NUM11!$H$3:$S$156,10,FALSE),0)</f>
        <v>271</v>
      </c>
      <c r="N30" s="96">
        <f>IFERROR(VLOOKUP($B30,[1]NUM11!$H$3:$S$156,11,FALSE),0)</f>
        <v>472</v>
      </c>
      <c r="O30" s="86"/>
      <c r="Q30" s="13">
        <f t="shared" si="5"/>
        <v>3376</v>
      </c>
    </row>
    <row r="31" spans="1:19" ht="15" thickBot="1" x14ac:dyDescent="0.25">
      <c r="A31" s="87" t="s">
        <v>53</v>
      </c>
      <c r="B31" s="165" t="s">
        <v>59</v>
      </c>
      <c r="C31" s="56"/>
      <c r="D31" s="56"/>
      <c r="E31" s="96">
        <f>IFERROR(VLOOKUP($B31,[1]NUM11!$H$3:$S$156,2,FALSE),0)</f>
        <v>0</v>
      </c>
      <c r="F31" s="96">
        <f>IFERROR(VLOOKUP($B31,[1]NUM11!$H$3:$S$156,3,FALSE),0)</f>
        <v>0</v>
      </c>
      <c r="G31" s="96">
        <f>IFERROR(VLOOKUP($B31,[1]NUM11!$H$3:$S$156,4,FALSE),0)</f>
        <v>0</v>
      </c>
      <c r="H31" s="96">
        <f>IFERROR(VLOOKUP($B31,[1]NUM11!$H$3:$S$156,5,FALSE),0)</f>
        <v>0</v>
      </c>
      <c r="I31" s="96">
        <f>IFERROR(VLOOKUP($B31,[1]NUM11!$H$3:$S$156,6,FALSE),0)</f>
        <v>0</v>
      </c>
      <c r="J31" s="96">
        <f>IFERROR(VLOOKUP($B31,[1]NUM11!$H$3:$S$156,7,FALSE),0)</f>
        <v>0</v>
      </c>
      <c r="K31" s="96">
        <f>IFERROR(VLOOKUP($B31,[1]NUM11!$H$3:$S$156,8,FALSE),0)</f>
        <v>0</v>
      </c>
      <c r="L31" s="96">
        <f>IFERROR(VLOOKUP($B31,[1]NUM11!$H$3:$S$156,9,FALSE),0)</f>
        <v>0</v>
      </c>
      <c r="M31" s="96">
        <f>IFERROR(VLOOKUP($B31,[1]NUM11!$H$3:$S$156,10,FALSE),0)</f>
        <v>0</v>
      </c>
      <c r="N31" s="96">
        <f>IFERROR(VLOOKUP($B31,[1]NUM11!$H$3:$S$156,11,FALSE),0)</f>
        <v>0</v>
      </c>
      <c r="O31" s="86"/>
      <c r="Q31" s="13">
        <f t="shared" si="5"/>
        <v>0</v>
      </c>
    </row>
    <row r="32" spans="1:19" ht="15" thickBot="1" x14ac:dyDescent="0.25">
      <c r="A32" s="87" t="s">
        <v>53</v>
      </c>
      <c r="B32" s="165" t="s">
        <v>60</v>
      </c>
      <c r="C32" s="56"/>
      <c r="D32" s="56"/>
      <c r="E32" s="96">
        <f>IFERROR(VLOOKUP($B32,[1]NUM11!$H$3:$S$156,2,FALSE),0)</f>
        <v>13</v>
      </c>
      <c r="F32" s="96">
        <f>IFERROR(VLOOKUP($B32,[1]NUM11!$H$3:$S$156,3,FALSE),0)</f>
        <v>8</v>
      </c>
      <c r="G32" s="96">
        <f>IFERROR(VLOOKUP($B32,[1]NUM11!$H$3:$S$156,4,FALSE),0)</f>
        <v>5</v>
      </c>
      <c r="H32" s="96">
        <f>IFERROR(VLOOKUP($B32,[1]NUM11!$H$3:$S$156,5,FALSE),0)</f>
        <v>9</v>
      </c>
      <c r="I32" s="96">
        <f>IFERROR(VLOOKUP($B32,[1]NUM11!$H$3:$S$156,6,FALSE),0)</f>
        <v>57</v>
      </c>
      <c r="J32" s="96">
        <f>IFERROR(VLOOKUP($B32,[1]NUM11!$H$3:$S$156,7,FALSE),0)</f>
        <v>64</v>
      </c>
      <c r="K32" s="96">
        <f>IFERROR(VLOOKUP($B32,[1]NUM11!$H$3:$S$156,8,FALSE),0)</f>
        <v>7</v>
      </c>
      <c r="L32" s="96">
        <f>IFERROR(VLOOKUP($B32,[1]NUM11!$H$3:$S$156,9,FALSE),0)</f>
        <v>19</v>
      </c>
      <c r="M32" s="96">
        <f>IFERROR(VLOOKUP($B32,[1]NUM11!$H$3:$S$156,10,FALSE),0)</f>
        <v>11</v>
      </c>
      <c r="N32" s="96">
        <f>IFERROR(VLOOKUP($B32,[1]NUM11!$H$3:$S$156,11,FALSE),0)</f>
        <v>13</v>
      </c>
      <c r="O32" s="86"/>
      <c r="Q32" s="13">
        <f t="shared" si="5"/>
        <v>206</v>
      </c>
    </row>
    <row r="33" spans="1:19" ht="15" thickBot="1" x14ac:dyDescent="0.25">
      <c r="A33" s="87" t="s">
        <v>53</v>
      </c>
      <c r="B33" s="165" t="s">
        <v>61</v>
      </c>
      <c r="C33" s="56"/>
      <c r="D33" s="56"/>
      <c r="E33" s="96">
        <f>IFERROR(VLOOKUP($B33,[1]NUM11!$H$3:$S$156,2,FALSE),0)</f>
        <v>65</v>
      </c>
      <c r="F33" s="96">
        <f>IFERROR(VLOOKUP($B33,[1]NUM11!$H$3:$S$156,3,FALSE),0)</f>
        <v>48</v>
      </c>
      <c r="G33" s="96">
        <f>IFERROR(VLOOKUP($B33,[1]NUM11!$H$3:$S$156,4,FALSE),0)</f>
        <v>49</v>
      </c>
      <c r="H33" s="96">
        <f>IFERROR(VLOOKUP($B33,[1]NUM11!$H$3:$S$156,5,FALSE),0)</f>
        <v>24</v>
      </c>
      <c r="I33" s="96">
        <f>IFERROR(VLOOKUP($B33,[1]NUM11!$H$3:$S$156,6,FALSE),0)</f>
        <v>68</v>
      </c>
      <c r="J33" s="96">
        <f>IFERROR(VLOOKUP($B33,[1]NUM11!$H$3:$S$156,7,FALSE),0)</f>
        <v>54</v>
      </c>
      <c r="K33" s="96">
        <f>IFERROR(VLOOKUP($B33,[1]NUM11!$H$3:$S$156,8,FALSE),0)</f>
        <v>19</v>
      </c>
      <c r="L33" s="96">
        <f>IFERROR(VLOOKUP($B33,[1]NUM11!$H$3:$S$156,9,FALSE),0)</f>
        <v>67</v>
      </c>
      <c r="M33" s="96">
        <f>IFERROR(VLOOKUP($B33,[1]NUM11!$H$3:$S$156,10,FALSE),0)</f>
        <v>42</v>
      </c>
      <c r="N33" s="96">
        <f>IFERROR(VLOOKUP($B33,[1]NUM11!$H$3:$S$156,11,FALSE),0)</f>
        <v>50</v>
      </c>
      <c r="O33" s="86"/>
      <c r="Q33" s="13">
        <f t="shared" si="5"/>
        <v>486</v>
      </c>
    </row>
    <row r="34" spans="1:19" ht="15" thickBot="1" x14ac:dyDescent="0.25">
      <c r="A34" s="87" t="s">
        <v>53</v>
      </c>
      <c r="B34" s="165" t="s">
        <v>62</v>
      </c>
      <c r="C34" s="56"/>
      <c r="D34" s="56"/>
      <c r="E34" s="96">
        <f>IFERROR(VLOOKUP($B34,[1]NUM11!$H$3:$S$156,2,FALSE),0)</f>
        <v>0</v>
      </c>
      <c r="F34" s="96">
        <f>IFERROR(VLOOKUP($B34,[1]NUM11!$H$3:$S$156,3,FALSE),0)</f>
        <v>0</v>
      </c>
      <c r="G34" s="96">
        <f>IFERROR(VLOOKUP($B34,[1]NUM11!$H$3:$S$156,4,FALSE),0)</f>
        <v>0</v>
      </c>
      <c r="H34" s="96">
        <f>IFERROR(VLOOKUP($B34,[1]NUM11!$H$3:$S$156,5,FALSE),0)</f>
        <v>0</v>
      </c>
      <c r="I34" s="96">
        <f>IFERROR(VLOOKUP($B34,[1]NUM11!$H$3:$S$156,6,FALSE),0)</f>
        <v>0</v>
      </c>
      <c r="J34" s="96">
        <f>IFERROR(VLOOKUP($B34,[1]NUM11!$H$3:$S$156,7,FALSE),0)</f>
        <v>6</v>
      </c>
      <c r="K34" s="96">
        <f>IFERROR(VLOOKUP($B34,[1]NUM11!$H$3:$S$156,8,FALSE),0)</f>
        <v>1</v>
      </c>
      <c r="L34" s="96">
        <f>IFERROR(VLOOKUP($B34,[1]NUM11!$H$3:$S$156,9,FALSE),0)</f>
        <v>0</v>
      </c>
      <c r="M34" s="96">
        <f>IFERROR(VLOOKUP($B34,[1]NUM11!$H$3:$S$156,10,FALSE),0)</f>
        <v>0</v>
      </c>
      <c r="N34" s="96">
        <f>IFERROR(VLOOKUP($B34,[1]NUM11!$H$3:$S$156,11,FALSE),0)</f>
        <v>0</v>
      </c>
      <c r="O34" s="86"/>
      <c r="Q34" s="13">
        <f t="shared" si="5"/>
        <v>7</v>
      </c>
    </row>
    <row r="35" spans="1:19" ht="15" thickBot="1" x14ac:dyDescent="0.25">
      <c r="A35" s="87" t="s">
        <v>53</v>
      </c>
      <c r="B35" s="165" t="s">
        <v>63</v>
      </c>
      <c r="C35" s="56"/>
      <c r="D35" s="56"/>
      <c r="E35" s="96">
        <f>IFERROR(VLOOKUP($B35,[1]NUM11!$H$3:$S$156,2,FALSE),0)</f>
        <v>53</v>
      </c>
      <c r="F35" s="96">
        <f>IFERROR(VLOOKUP($B35,[1]NUM11!$H$3:$S$156,3,FALSE),0)</f>
        <v>53</v>
      </c>
      <c r="G35" s="96">
        <f>IFERROR(VLOOKUP($B35,[1]NUM11!$H$3:$S$156,4,FALSE),0)</f>
        <v>44</v>
      </c>
      <c r="H35" s="96">
        <f>IFERROR(VLOOKUP($B35,[1]NUM11!$H$3:$S$156,5,FALSE),0)</f>
        <v>26</v>
      </c>
      <c r="I35" s="96">
        <f>IFERROR(VLOOKUP($B35,[1]NUM11!$H$3:$S$156,6,FALSE),0)</f>
        <v>50</v>
      </c>
      <c r="J35" s="96">
        <f>IFERROR(VLOOKUP($B35,[1]NUM11!$H$3:$S$156,7,FALSE),0)</f>
        <v>44</v>
      </c>
      <c r="K35" s="96">
        <f>IFERROR(VLOOKUP($B35,[1]NUM11!$H$3:$S$156,8,FALSE),0)</f>
        <v>51</v>
      </c>
      <c r="L35" s="96">
        <f>IFERROR(VLOOKUP($B35,[1]NUM11!$H$3:$S$156,9,FALSE),0)</f>
        <v>40</v>
      </c>
      <c r="M35" s="96">
        <f>IFERROR(VLOOKUP($B35,[1]NUM11!$H$3:$S$156,10,FALSE),0)</f>
        <v>39</v>
      </c>
      <c r="N35" s="96">
        <f>IFERROR(VLOOKUP($B35,[1]NUM11!$H$3:$S$156,11,FALSE),0)</f>
        <v>52</v>
      </c>
      <c r="O35" s="86"/>
      <c r="Q35" s="13">
        <f t="shared" si="5"/>
        <v>452</v>
      </c>
    </row>
    <row r="36" spans="1:19" ht="15" thickBot="1" x14ac:dyDescent="0.25">
      <c r="A36" s="87" t="s">
        <v>53</v>
      </c>
      <c r="B36" s="165" t="s">
        <v>345</v>
      </c>
      <c r="C36" s="56"/>
      <c r="D36" s="56"/>
      <c r="E36" s="96">
        <f>IFERROR(VLOOKUP($B36,[1]NUM11!$H$3:$S$156,2,FALSE),0)</f>
        <v>25</v>
      </c>
      <c r="F36" s="96">
        <f>IFERROR(VLOOKUP($B36,[1]NUM11!$H$3:$S$156,3,FALSE),0)</f>
        <v>51</v>
      </c>
      <c r="G36" s="96">
        <f>IFERROR(VLOOKUP($B36,[1]NUM11!$H$3:$S$156,4,FALSE),0)</f>
        <v>73</v>
      </c>
      <c r="H36" s="96">
        <f>IFERROR(VLOOKUP($B36,[1]NUM11!$H$3:$S$156,5,FALSE),0)</f>
        <v>35</v>
      </c>
      <c r="I36" s="96">
        <f>IFERROR(VLOOKUP($B36,[1]NUM11!$H$3:$S$156,6,FALSE),0)</f>
        <v>70</v>
      </c>
      <c r="J36" s="96">
        <f>IFERROR(VLOOKUP($B36,[1]NUM11!$H$3:$S$156,7,FALSE),0)</f>
        <v>50</v>
      </c>
      <c r="K36" s="96">
        <f>IFERROR(VLOOKUP($B36,[1]NUM11!$H$3:$S$156,8,FALSE),0)</f>
        <v>38</v>
      </c>
      <c r="L36" s="96">
        <f>IFERROR(VLOOKUP($B36,[1]NUM11!$H$3:$S$156,9,FALSE),0)</f>
        <v>54</v>
      </c>
      <c r="M36" s="96">
        <f>IFERROR(VLOOKUP($B36,[1]NUM11!$H$3:$S$156,10,FALSE),0)</f>
        <v>37</v>
      </c>
      <c r="N36" s="96">
        <f>IFERROR(VLOOKUP($B36,[1]NUM11!$H$3:$S$156,11,FALSE),0)</f>
        <v>56</v>
      </c>
      <c r="O36" s="86"/>
      <c r="Q36" s="13">
        <f t="shared" si="5"/>
        <v>489</v>
      </c>
    </row>
    <row r="37" spans="1:19" s="58" customFormat="1" ht="15" thickBot="1" x14ac:dyDescent="0.25">
      <c r="A37" s="333" t="s">
        <v>175</v>
      </c>
      <c r="B37" s="334"/>
      <c r="C37" s="250">
        <f>+D37/Metas!Q87</f>
        <v>1.321143501648447</v>
      </c>
      <c r="D37" s="15">
        <f>+Q37/R37</f>
        <v>0.22194690910415946</v>
      </c>
      <c r="E37" s="70">
        <f>SUM(E26:E36)</f>
        <v>1078</v>
      </c>
      <c r="F37" s="70">
        <f t="shared" ref="F37:P37" si="6">SUM(F26:F36)</f>
        <v>1009</v>
      </c>
      <c r="G37" s="70">
        <f t="shared" si="6"/>
        <v>1224</v>
      </c>
      <c r="H37" s="70">
        <f t="shared" si="6"/>
        <v>1223</v>
      </c>
      <c r="I37" s="70">
        <f t="shared" ref="I37:J37" si="7">SUM(I26:I36)</f>
        <v>1319</v>
      </c>
      <c r="J37" s="70">
        <f t="shared" si="7"/>
        <v>1123</v>
      </c>
      <c r="K37" s="70">
        <f t="shared" ref="K37:L37" si="8">SUM(K26:K36)</f>
        <v>1331</v>
      </c>
      <c r="L37" s="70">
        <f t="shared" si="8"/>
        <v>1596</v>
      </c>
      <c r="M37" s="70">
        <f t="shared" ref="M37:N37" si="9">SUM(M26:M36)</f>
        <v>1019</v>
      </c>
      <c r="N37" s="70">
        <f t="shared" si="9"/>
        <v>1260</v>
      </c>
      <c r="O37" s="70">
        <f t="shared" si="6"/>
        <v>0</v>
      </c>
      <c r="P37" s="70">
        <f t="shared" si="6"/>
        <v>0</v>
      </c>
      <c r="Q37" s="70">
        <f>SUM(Q26:Q36)</f>
        <v>12182</v>
      </c>
      <c r="R37" s="392">
        <v>54887</v>
      </c>
      <c r="S37" s="393"/>
    </row>
    <row r="38" spans="1:19" ht="15" thickBot="1" x14ac:dyDescent="0.25">
      <c r="A38" s="87" t="s">
        <v>74</v>
      </c>
      <c r="B38" s="165" t="s">
        <v>64</v>
      </c>
      <c r="C38" s="56"/>
      <c r="D38" s="56"/>
      <c r="E38" s="96">
        <f>IFERROR(VLOOKUP($B38,[1]NUM11!$H$3:$S$156,2,FALSE),0)</f>
        <v>19</v>
      </c>
      <c r="F38" s="96">
        <f>IFERROR(VLOOKUP($B38,[1]NUM11!$H$3:$S$156,3,FALSE),0)</f>
        <v>5</v>
      </c>
      <c r="G38" s="96">
        <f>IFERROR(VLOOKUP($B38,[1]NUM11!$H$3:$S$156,4,FALSE),0)</f>
        <v>56</v>
      </c>
      <c r="H38" s="96">
        <f>IFERROR(VLOOKUP($B38,[1]NUM11!$H$3:$S$156,5,FALSE),0)</f>
        <v>45</v>
      </c>
      <c r="I38" s="96">
        <f>IFERROR(VLOOKUP($B38,[1]NUM11!$H$3:$S$156,6,FALSE),0)</f>
        <v>79</v>
      </c>
      <c r="J38" s="96">
        <f>IFERROR(VLOOKUP($B38,[1]NUM11!$H$3:$S$156,7,FALSE),0)</f>
        <v>58</v>
      </c>
      <c r="K38" s="96">
        <f>IFERROR(VLOOKUP($B38,[1]NUM11!$H$3:$S$156,8,FALSE),0)</f>
        <v>98</v>
      </c>
      <c r="L38" s="96">
        <f>IFERROR(VLOOKUP($B38,[1]NUM11!$H$3:$S$156,9,FALSE),0)</f>
        <v>45</v>
      </c>
      <c r="M38" s="96">
        <f>IFERROR(VLOOKUP($B38,[1]NUM11!$H$3:$S$156,10,FALSE),0)</f>
        <v>30</v>
      </c>
      <c r="N38" s="96">
        <f>IFERROR(VLOOKUP($B38,[1]NUM11!$H$3:$S$156,11,FALSE),0)</f>
        <v>22</v>
      </c>
      <c r="O38" s="86"/>
      <c r="P38" s="86"/>
      <c r="Q38" s="13">
        <f t="shared" si="5"/>
        <v>457</v>
      </c>
    </row>
    <row r="39" spans="1:19" ht="15" thickBot="1" x14ac:dyDescent="0.25">
      <c r="A39" s="87" t="s">
        <v>74</v>
      </c>
      <c r="B39" s="165" t="s">
        <v>65</v>
      </c>
      <c r="C39" s="56"/>
      <c r="D39" s="56"/>
      <c r="E39" s="96">
        <f>IFERROR(VLOOKUP($B39,[1]NUM11!$H$3:$S$156,2,FALSE),0)</f>
        <v>0</v>
      </c>
      <c r="F39" s="96">
        <f>IFERROR(VLOOKUP($B39,[1]NUM11!$H$3:$S$156,3,FALSE),0)</f>
        <v>0</v>
      </c>
      <c r="G39" s="96">
        <f>IFERROR(VLOOKUP($B39,[1]NUM11!$H$3:$S$156,4,FALSE),0)</f>
        <v>0</v>
      </c>
      <c r="H39" s="96">
        <f>IFERROR(VLOOKUP($B39,[1]NUM11!$H$3:$S$156,5,FALSE),0)</f>
        <v>0</v>
      </c>
      <c r="I39" s="96">
        <f>IFERROR(VLOOKUP($B39,[1]NUM11!$H$3:$S$156,6,FALSE),0)</f>
        <v>0</v>
      </c>
      <c r="J39" s="96">
        <f>IFERROR(VLOOKUP($B39,[1]NUM11!$H$3:$S$156,7,FALSE),0)</f>
        <v>0</v>
      </c>
      <c r="K39" s="96">
        <f>IFERROR(VLOOKUP($B39,[1]NUM11!$H$3:$S$156,8,FALSE),0)</f>
        <v>0</v>
      </c>
      <c r="L39" s="96">
        <f>IFERROR(VLOOKUP($B39,[1]NUM11!$H$3:$S$156,9,FALSE),0)</f>
        <v>0</v>
      </c>
      <c r="M39" s="96">
        <f>IFERROR(VLOOKUP($B39,[1]NUM11!$H$3:$S$156,10,FALSE),0)</f>
        <v>0</v>
      </c>
      <c r="N39" s="96">
        <f>IFERROR(VLOOKUP($B39,[1]NUM11!$H$3:$S$156,11,FALSE),0)</f>
        <v>0</v>
      </c>
      <c r="O39" s="86"/>
      <c r="P39" s="86"/>
      <c r="Q39" s="13">
        <f t="shared" si="5"/>
        <v>0</v>
      </c>
    </row>
    <row r="40" spans="1:19" ht="15" thickBot="1" x14ac:dyDescent="0.25">
      <c r="A40" s="87" t="s">
        <v>74</v>
      </c>
      <c r="B40" s="165" t="s">
        <v>66</v>
      </c>
      <c r="C40" s="56"/>
      <c r="D40" s="56"/>
      <c r="E40" s="96">
        <f>IFERROR(VLOOKUP($B40,[1]NUM11!$H$3:$S$156,2,FALSE),0)</f>
        <v>5</v>
      </c>
      <c r="F40" s="96">
        <f>IFERROR(VLOOKUP($B40,[1]NUM11!$H$3:$S$156,3,FALSE),0)</f>
        <v>18</v>
      </c>
      <c r="G40" s="96">
        <f>IFERROR(VLOOKUP($B40,[1]NUM11!$H$3:$S$156,4,FALSE),0)</f>
        <v>56</v>
      </c>
      <c r="H40" s="96">
        <f>IFERROR(VLOOKUP($B40,[1]NUM11!$H$3:$S$156,5,FALSE),0)</f>
        <v>12</v>
      </c>
      <c r="I40" s="96">
        <f>IFERROR(VLOOKUP($B40,[1]NUM11!$H$3:$S$156,6,FALSE),0)</f>
        <v>29</v>
      </c>
      <c r="J40" s="96">
        <f>IFERROR(VLOOKUP($B40,[1]NUM11!$H$3:$S$156,7,FALSE),0)</f>
        <v>16</v>
      </c>
      <c r="K40" s="96">
        <f>IFERROR(VLOOKUP($B40,[1]NUM11!$H$3:$S$156,8,FALSE),0)</f>
        <v>21</v>
      </c>
      <c r="L40" s="96">
        <f>IFERROR(VLOOKUP($B40,[1]NUM11!$H$3:$S$156,9,FALSE),0)</f>
        <v>32</v>
      </c>
      <c r="M40" s="96">
        <f>IFERROR(VLOOKUP($B40,[1]NUM11!$H$3:$S$156,10,FALSE),0)</f>
        <v>13</v>
      </c>
      <c r="N40" s="96">
        <f>IFERROR(VLOOKUP($B40,[1]NUM11!$H$3:$S$156,11,FALSE),0)</f>
        <v>14</v>
      </c>
      <c r="O40" s="86"/>
      <c r="P40" s="86"/>
      <c r="Q40" s="13">
        <f t="shared" si="5"/>
        <v>216</v>
      </c>
    </row>
    <row r="41" spans="1:19" ht="15" thickBot="1" x14ac:dyDescent="0.25">
      <c r="A41" s="87" t="s">
        <v>74</v>
      </c>
      <c r="B41" s="165" t="s">
        <v>67</v>
      </c>
      <c r="C41" s="56"/>
      <c r="D41" s="56"/>
      <c r="E41" s="96">
        <f>IFERROR(VLOOKUP($B41,[1]NUM11!$H$3:$S$156,2,FALSE),0)</f>
        <v>0</v>
      </c>
      <c r="F41" s="96">
        <f>IFERROR(VLOOKUP($B41,[1]NUM11!$H$3:$S$156,3,FALSE),0)</f>
        <v>0</v>
      </c>
      <c r="G41" s="96">
        <f>IFERROR(VLOOKUP($B41,[1]NUM11!$H$3:$S$156,4,FALSE),0)</f>
        <v>0</v>
      </c>
      <c r="H41" s="96">
        <f>IFERROR(VLOOKUP($B41,[1]NUM11!$H$3:$S$156,5,FALSE),0)</f>
        <v>0</v>
      </c>
      <c r="I41" s="96">
        <f>IFERROR(VLOOKUP($B41,[1]NUM11!$H$3:$S$156,6,FALSE),0)</f>
        <v>0</v>
      </c>
      <c r="J41" s="96">
        <f>IFERROR(VLOOKUP($B41,[1]NUM11!$H$3:$S$156,7,FALSE),0)</f>
        <v>0</v>
      </c>
      <c r="K41" s="96">
        <f>IFERROR(VLOOKUP($B41,[1]NUM11!$H$3:$S$156,8,FALSE),0)</f>
        <v>0</v>
      </c>
      <c r="L41" s="96">
        <f>IFERROR(VLOOKUP($B41,[1]NUM11!$H$3:$S$156,9,FALSE),0)</f>
        <v>0</v>
      </c>
      <c r="M41" s="96">
        <f>IFERROR(VLOOKUP($B41,[1]NUM11!$H$3:$S$156,10,FALSE),0)</f>
        <v>0</v>
      </c>
      <c r="N41" s="96">
        <f>IFERROR(VLOOKUP($B41,[1]NUM11!$H$3:$S$156,11,FALSE),0)</f>
        <v>0</v>
      </c>
      <c r="O41" s="86"/>
      <c r="P41" s="86"/>
      <c r="Q41" s="13">
        <f t="shared" si="5"/>
        <v>0</v>
      </c>
    </row>
    <row r="42" spans="1:19" ht="15" thickBot="1" x14ac:dyDescent="0.25">
      <c r="A42" s="87" t="s">
        <v>74</v>
      </c>
      <c r="B42" s="165" t="s">
        <v>68</v>
      </c>
      <c r="C42" s="56"/>
      <c r="D42" s="56"/>
      <c r="E42" s="96">
        <f>IFERROR(VLOOKUP($B42,[1]NUM11!$H$3:$S$156,2,FALSE),0)</f>
        <v>0</v>
      </c>
      <c r="F42" s="96">
        <f>IFERROR(VLOOKUP($B42,[1]NUM11!$H$3:$S$156,3,FALSE),0)</f>
        <v>0</v>
      </c>
      <c r="G42" s="96">
        <f>IFERROR(VLOOKUP($B42,[1]NUM11!$H$3:$S$156,4,FALSE),0)</f>
        <v>0</v>
      </c>
      <c r="H42" s="96">
        <f>IFERROR(VLOOKUP($B42,[1]NUM11!$H$3:$S$156,5,FALSE),0)</f>
        <v>0</v>
      </c>
      <c r="I42" s="96">
        <f>IFERROR(VLOOKUP($B42,[1]NUM11!$H$3:$S$156,6,FALSE),0)</f>
        <v>0</v>
      </c>
      <c r="J42" s="96">
        <f>IFERROR(VLOOKUP($B42,[1]NUM11!$H$3:$S$156,7,FALSE),0)</f>
        <v>0</v>
      </c>
      <c r="K42" s="96">
        <f>IFERROR(VLOOKUP($B42,[1]NUM11!$H$3:$S$156,8,FALSE),0)</f>
        <v>0</v>
      </c>
      <c r="L42" s="96">
        <f>IFERROR(VLOOKUP($B42,[1]NUM11!$H$3:$S$156,9,FALSE),0)</f>
        <v>0</v>
      </c>
      <c r="M42" s="96">
        <f>IFERROR(VLOOKUP($B42,[1]NUM11!$H$3:$S$156,10,FALSE),0)</f>
        <v>0</v>
      </c>
      <c r="N42" s="96">
        <f>IFERROR(VLOOKUP($B42,[1]NUM11!$H$3:$S$156,11,FALSE),0)</f>
        <v>0</v>
      </c>
      <c r="O42" s="86"/>
      <c r="P42" s="86"/>
      <c r="Q42" s="13">
        <f t="shared" si="5"/>
        <v>0</v>
      </c>
    </row>
    <row r="43" spans="1:19" ht="15" thickBot="1" x14ac:dyDescent="0.25">
      <c r="A43" s="87" t="s">
        <v>74</v>
      </c>
      <c r="B43" s="165" t="s">
        <v>69</v>
      </c>
      <c r="C43" s="56"/>
      <c r="D43" s="56"/>
      <c r="E43" s="96">
        <f>IFERROR(VLOOKUP($B43,[1]NUM11!$H$3:$S$156,2,FALSE),0)</f>
        <v>0</v>
      </c>
      <c r="F43" s="96">
        <f>IFERROR(VLOOKUP($B43,[1]NUM11!$H$3:$S$156,3,FALSE),0)</f>
        <v>0</v>
      </c>
      <c r="G43" s="96">
        <f>IFERROR(VLOOKUP($B43,[1]NUM11!$H$3:$S$156,4,FALSE),0)</f>
        <v>0</v>
      </c>
      <c r="H43" s="96">
        <f>IFERROR(VLOOKUP($B43,[1]NUM11!$H$3:$S$156,5,FALSE),0)</f>
        <v>0</v>
      </c>
      <c r="I43" s="96">
        <f>IFERROR(VLOOKUP($B43,[1]NUM11!$H$3:$S$156,6,FALSE),0)</f>
        <v>0</v>
      </c>
      <c r="J43" s="96">
        <f>IFERROR(VLOOKUP($B43,[1]NUM11!$H$3:$S$156,7,FALSE),0)</f>
        <v>0</v>
      </c>
      <c r="K43" s="96">
        <f>IFERROR(VLOOKUP($B43,[1]NUM11!$H$3:$S$156,8,FALSE),0)</f>
        <v>0</v>
      </c>
      <c r="L43" s="96">
        <f>IFERROR(VLOOKUP($B43,[1]NUM11!$H$3:$S$156,9,FALSE),0)</f>
        <v>0</v>
      </c>
      <c r="M43" s="96">
        <f>IFERROR(VLOOKUP($B43,[1]NUM11!$H$3:$S$156,10,FALSE),0)</f>
        <v>0</v>
      </c>
      <c r="N43" s="96">
        <f>IFERROR(VLOOKUP($B43,[1]NUM11!$H$3:$S$156,11,FALSE),0)</f>
        <v>0</v>
      </c>
      <c r="O43" s="86"/>
      <c r="P43" s="86"/>
      <c r="Q43" s="13">
        <f t="shared" si="5"/>
        <v>0</v>
      </c>
    </row>
    <row r="44" spans="1:19" ht="15" thickBot="1" x14ac:dyDescent="0.25">
      <c r="A44" s="87" t="s">
        <v>74</v>
      </c>
      <c r="B44" s="165" t="s">
        <v>70</v>
      </c>
      <c r="C44" s="56"/>
      <c r="D44" s="56"/>
      <c r="E44" s="96">
        <f>IFERROR(VLOOKUP($B44,[1]NUM11!$H$3:$S$156,2,FALSE),0)</f>
        <v>0</v>
      </c>
      <c r="F44" s="96">
        <f>IFERROR(VLOOKUP($B44,[1]NUM11!$H$3:$S$156,3,FALSE),0)</f>
        <v>0</v>
      </c>
      <c r="G44" s="96">
        <f>IFERROR(VLOOKUP($B44,[1]NUM11!$H$3:$S$156,4,FALSE),0)</f>
        <v>0</v>
      </c>
      <c r="H44" s="96">
        <f>IFERROR(VLOOKUP($B44,[1]NUM11!$H$3:$S$156,5,FALSE),0)</f>
        <v>0</v>
      </c>
      <c r="I44" s="96">
        <f>IFERROR(VLOOKUP($B44,[1]NUM11!$H$3:$S$156,6,FALSE),0)</f>
        <v>0</v>
      </c>
      <c r="J44" s="96">
        <f>IFERROR(VLOOKUP($B44,[1]NUM11!$H$3:$S$156,7,FALSE),0)</f>
        <v>0</v>
      </c>
      <c r="K44" s="96">
        <f>IFERROR(VLOOKUP($B44,[1]NUM11!$H$3:$S$156,8,FALSE),0)</f>
        <v>0</v>
      </c>
      <c r="L44" s="96">
        <f>IFERROR(VLOOKUP($B44,[1]NUM11!$H$3:$S$156,9,FALSE),0)</f>
        <v>0</v>
      </c>
      <c r="M44" s="96">
        <f>IFERROR(VLOOKUP($B44,[1]NUM11!$H$3:$S$156,10,FALSE),0)</f>
        <v>0</v>
      </c>
      <c r="N44" s="96">
        <f>IFERROR(VLOOKUP($B44,[1]NUM11!$H$3:$S$156,11,FALSE),0)</f>
        <v>0</v>
      </c>
      <c r="O44" s="86"/>
      <c r="P44" s="86"/>
      <c r="Q44" s="13">
        <f t="shared" si="5"/>
        <v>0</v>
      </c>
    </row>
    <row r="45" spans="1:19" ht="15" thickBot="1" x14ac:dyDescent="0.25">
      <c r="A45" s="87" t="s">
        <v>74</v>
      </c>
      <c r="B45" s="165" t="s">
        <v>71</v>
      </c>
      <c r="C45" s="56"/>
      <c r="D45" s="56"/>
      <c r="E45" s="96">
        <f>IFERROR(VLOOKUP($B45,[1]NUM11!$H$3:$S$156,2,FALSE),0)</f>
        <v>0</v>
      </c>
      <c r="F45" s="96">
        <f>IFERROR(VLOOKUP($B45,[1]NUM11!$H$3:$S$156,3,FALSE),0)</f>
        <v>0</v>
      </c>
      <c r="G45" s="96">
        <f>IFERROR(VLOOKUP($B45,[1]NUM11!$H$3:$S$156,4,FALSE),0)</f>
        <v>0</v>
      </c>
      <c r="H45" s="96">
        <f>IFERROR(VLOOKUP($B45,[1]NUM11!$H$3:$S$156,5,FALSE),0)</f>
        <v>0</v>
      </c>
      <c r="I45" s="96">
        <f>IFERROR(VLOOKUP($B45,[1]NUM11!$H$3:$S$156,6,FALSE),0)</f>
        <v>0</v>
      </c>
      <c r="J45" s="96">
        <f>IFERROR(VLOOKUP($B45,[1]NUM11!$H$3:$S$156,7,FALSE),0)</f>
        <v>0</v>
      </c>
      <c r="K45" s="96">
        <f>IFERROR(VLOOKUP($B45,[1]NUM11!$H$3:$S$156,8,FALSE),0)</f>
        <v>0</v>
      </c>
      <c r="L45" s="96">
        <f>IFERROR(VLOOKUP($B45,[1]NUM11!$H$3:$S$156,9,FALSE),0)</f>
        <v>0</v>
      </c>
      <c r="M45" s="96">
        <f>IFERROR(VLOOKUP($B45,[1]NUM11!$H$3:$S$156,10,FALSE),0)</f>
        <v>0</v>
      </c>
      <c r="N45" s="96">
        <f>IFERROR(VLOOKUP($B45,[1]NUM11!$H$3:$S$156,11,FALSE),0)</f>
        <v>0</v>
      </c>
      <c r="O45" s="86"/>
      <c r="P45" s="86"/>
      <c r="Q45" s="13">
        <f t="shared" si="5"/>
        <v>0</v>
      </c>
    </row>
    <row r="46" spans="1:19" ht="15" thickBot="1" x14ac:dyDescent="0.25">
      <c r="A46" s="87" t="s">
        <v>74</v>
      </c>
      <c r="B46" s="165" t="s">
        <v>72</v>
      </c>
      <c r="C46" s="56"/>
      <c r="D46" s="56"/>
      <c r="E46" s="96">
        <f>IFERROR(VLOOKUP($B46,[1]NUM11!$H$3:$S$156,2,FALSE),0)</f>
        <v>5</v>
      </c>
      <c r="F46" s="96">
        <f>IFERROR(VLOOKUP($B46,[1]NUM11!$H$3:$S$156,3,FALSE),0)</f>
        <v>3</v>
      </c>
      <c r="G46" s="96">
        <f>IFERROR(VLOOKUP($B46,[1]NUM11!$H$3:$S$156,4,FALSE),0)</f>
        <v>6</v>
      </c>
      <c r="H46" s="96">
        <f>IFERROR(VLOOKUP($B46,[1]NUM11!$H$3:$S$156,5,FALSE),0)</f>
        <v>46</v>
      </c>
      <c r="I46" s="96">
        <f>IFERROR(VLOOKUP($B46,[1]NUM11!$H$3:$S$156,6,FALSE),0)</f>
        <v>44</v>
      </c>
      <c r="J46" s="96">
        <f>IFERROR(VLOOKUP($B46,[1]NUM11!$H$3:$S$156,7,FALSE),0)</f>
        <v>27</v>
      </c>
      <c r="K46" s="96">
        <f>IFERROR(VLOOKUP($B46,[1]NUM11!$H$3:$S$156,8,FALSE),0)</f>
        <v>20</v>
      </c>
      <c r="L46" s="96">
        <f>IFERROR(VLOOKUP($B46,[1]NUM11!$H$3:$S$156,9,FALSE),0)</f>
        <v>1</v>
      </c>
      <c r="M46" s="96">
        <f>IFERROR(VLOOKUP($B46,[1]NUM11!$H$3:$S$156,10,FALSE),0)</f>
        <v>5</v>
      </c>
      <c r="N46" s="96">
        <f>IFERROR(VLOOKUP($B46,[1]NUM11!$H$3:$S$156,11,FALSE),0)</f>
        <v>3</v>
      </c>
      <c r="O46" s="86"/>
      <c r="P46" s="86"/>
      <c r="Q46" s="13">
        <f t="shared" si="5"/>
        <v>160</v>
      </c>
    </row>
    <row r="47" spans="1:19" ht="15" thickBot="1" x14ac:dyDescent="0.25">
      <c r="A47" s="87" t="s">
        <v>74</v>
      </c>
      <c r="B47" s="165" t="s">
        <v>73</v>
      </c>
      <c r="C47" s="56"/>
      <c r="D47" s="56"/>
      <c r="E47" s="96">
        <f>IFERROR(VLOOKUP($B47,[1]NUM11!$H$3:$S$156,2,FALSE),0)</f>
        <v>0</v>
      </c>
      <c r="F47" s="96">
        <f>IFERROR(VLOOKUP($B47,[1]NUM11!$H$3:$S$156,3,FALSE),0)</f>
        <v>0</v>
      </c>
      <c r="G47" s="96">
        <f>IFERROR(VLOOKUP($B47,[1]NUM11!$H$3:$S$156,4,FALSE),0)</f>
        <v>0</v>
      </c>
      <c r="H47" s="96">
        <f>IFERROR(VLOOKUP($B47,[1]NUM11!$H$3:$S$156,5,FALSE),0)</f>
        <v>0</v>
      </c>
      <c r="I47" s="96">
        <f>IFERROR(VLOOKUP($B47,[1]NUM11!$H$3:$S$156,6,FALSE),0)</f>
        <v>0</v>
      </c>
      <c r="J47" s="96">
        <f>IFERROR(VLOOKUP($B47,[1]NUM11!$H$3:$S$156,7,FALSE),0)</f>
        <v>0</v>
      </c>
      <c r="K47" s="96">
        <f>IFERROR(VLOOKUP($B47,[1]NUM11!$H$3:$S$156,8,FALSE),0)</f>
        <v>0</v>
      </c>
      <c r="L47" s="96">
        <f>IFERROR(VLOOKUP($B47,[1]NUM11!$H$3:$S$156,9,FALSE),0)</f>
        <v>0</v>
      </c>
      <c r="M47" s="96">
        <f>IFERROR(VLOOKUP($B47,[1]NUM11!$H$3:$S$156,10,FALSE),0)</f>
        <v>0</v>
      </c>
      <c r="N47" s="96">
        <f>IFERROR(VLOOKUP($B47,[1]NUM11!$H$3:$S$156,11,FALSE),0)</f>
        <v>0</v>
      </c>
      <c r="O47" s="86"/>
      <c r="P47" s="86"/>
      <c r="Q47" s="13">
        <f t="shared" si="5"/>
        <v>0</v>
      </c>
    </row>
    <row r="48" spans="1:19" s="58" customFormat="1" ht="15" thickBot="1" x14ac:dyDescent="0.25">
      <c r="A48" s="333" t="s">
        <v>176</v>
      </c>
      <c r="B48" s="334"/>
      <c r="C48" s="250">
        <f>+D48/Metas!Q96</f>
        <v>1.3846409574468084</v>
      </c>
      <c r="D48" s="15">
        <f>+Q48/R48</f>
        <v>0.24378109452736318</v>
      </c>
      <c r="E48" s="70">
        <f>SUM(E38:E47)</f>
        <v>29</v>
      </c>
      <c r="F48" s="70">
        <f t="shared" ref="F48:P48" si="10">SUM(F38:F47)</f>
        <v>26</v>
      </c>
      <c r="G48" s="70">
        <f t="shared" si="10"/>
        <v>118</v>
      </c>
      <c r="H48" s="70">
        <f t="shared" si="10"/>
        <v>103</v>
      </c>
      <c r="I48" s="70">
        <f t="shared" ref="I48:J48" si="11">SUM(I38:I47)</f>
        <v>152</v>
      </c>
      <c r="J48" s="70">
        <f t="shared" si="11"/>
        <v>101</v>
      </c>
      <c r="K48" s="70">
        <f t="shared" ref="K48:L48" si="12">SUM(K38:K47)</f>
        <v>139</v>
      </c>
      <c r="L48" s="70">
        <f t="shared" si="12"/>
        <v>78</v>
      </c>
      <c r="M48" s="70">
        <f t="shared" ref="M48:N48" si="13">SUM(M38:M47)</f>
        <v>48</v>
      </c>
      <c r="N48" s="70">
        <f t="shared" si="13"/>
        <v>39</v>
      </c>
      <c r="O48" s="70">
        <f t="shared" si="10"/>
        <v>0</v>
      </c>
      <c r="P48" s="70">
        <f t="shared" si="10"/>
        <v>0</v>
      </c>
      <c r="Q48" s="10">
        <f>SUM(Q38:Q47)</f>
        <v>833</v>
      </c>
      <c r="R48" s="392">
        <v>3417</v>
      </c>
      <c r="S48" s="393"/>
    </row>
    <row r="49" spans="1:19" ht="15" thickBot="1" x14ac:dyDescent="0.25">
      <c r="A49" s="166" t="s">
        <v>88</v>
      </c>
      <c r="B49" s="165" t="s">
        <v>75</v>
      </c>
      <c r="C49" s="56"/>
      <c r="D49" s="56"/>
      <c r="E49" s="96">
        <f>IFERROR(VLOOKUP($B49,[1]NUM11!$H$3:$S$156,2,FALSE),0)</f>
        <v>2</v>
      </c>
      <c r="F49" s="96">
        <f>IFERROR(VLOOKUP($B49,[1]NUM11!$H$3:$S$156,3,FALSE),0)</f>
        <v>41</v>
      </c>
      <c r="G49" s="96">
        <f>IFERROR(VLOOKUP($B49,[1]NUM11!$H$3:$S$156,4,FALSE),0)</f>
        <v>7</v>
      </c>
      <c r="H49" s="96">
        <f>IFERROR(VLOOKUP($B49,[1]NUM11!$H$3:$S$156,5,FALSE),0)</f>
        <v>85</v>
      </c>
      <c r="I49" s="96">
        <f>IFERROR(VLOOKUP($B49,[1]NUM11!$H$3:$S$156,6,FALSE),0)</f>
        <v>0</v>
      </c>
      <c r="J49" s="96">
        <f>IFERROR(VLOOKUP($B49,[1]NUM11!$H$3:$S$156,7,FALSE),0)</f>
        <v>101</v>
      </c>
      <c r="K49" s="96">
        <f>IFERROR(VLOOKUP($B49,[1]NUM11!$H$3:$S$156,8,FALSE),0)</f>
        <v>26</v>
      </c>
      <c r="L49" s="96">
        <f>IFERROR(VLOOKUP($B49,[1]NUM11!$H$3:$S$156,9,FALSE),0)</f>
        <v>51</v>
      </c>
      <c r="M49" s="96">
        <f>IFERROR(VLOOKUP($B49,[1]NUM11!$H$3:$S$156,10,FALSE),0)</f>
        <v>32</v>
      </c>
      <c r="N49" s="96">
        <f>IFERROR(VLOOKUP($B49,[1]NUM11!$H$3:$S$156,11,FALSE),0)</f>
        <v>59</v>
      </c>
      <c r="O49" s="86"/>
      <c r="P49" s="86"/>
      <c r="Q49" s="13">
        <f t="shared" si="5"/>
        <v>404</v>
      </c>
    </row>
    <row r="50" spans="1:19" ht="15" thickBot="1" x14ac:dyDescent="0.25">
      <c r="A50" s="166" t="s">
        <v>88</v>
      </c>
      <c r="B50" s="165" t="s">
        <v>76</v>
      </c>
      <c r="C50" s="56"/>
      <c r="D50" s="56"/>
      <c r="E50" s="96">
        <f>IFERROR(VLOOKUP($B50,[1]NUM11!$H$3:$S$156,2,FALSE),0)</f>
        <v>0</v>
      </c>
      <c r="F50" s="96">
        <f>IFERROR(VLOOKUP($B50,[1]NUM11!$H$3:$S$156,3,FALSE),0)</f>
        <v>8</v>
      </c>
      <c r="G50" s="96">
        <f>IFERROR(VLOOKUP($B50,[1]NUM11!$H$3:$S$156,4,FALSE),0)</f>
        <v>0</v>
      </c>
      <c r="H50" s="96">
        <f>IFERROR(VLOOKUP($B50,[1]NUM11!$H$3:$S$156,5,FALSE),0)</f>
        <v>5</v>
      </c>
      <c r="I50" s="96">
        <f>IFERROR(VLOOKUP($B50,[1]NUM11!$H$3:$S$156,6,FALSE),0)</f>
        <v>7</v>
      </c>
      <c r="J50" s="96">
        <f>IFERROR(VLOOKUP($B50,[1]NUM11!$H$3:$S$156,7,FALSE),0)</f>
        <v>14</v>
      </c>
      <c r="K50" s="96">
        <f>IFERROR(VLOOKUP($B50,[1]NUM11!$H$3:$S$156,8,FALSE),0)</f>
        <v>2</v>
      </c>
      <c r="L50" s="96">
        <f>IFERROR(VLOOKUP($B50,[1]NUM11!$H$3:$S$156,9,FALSE),0)</f>
        <v>9</v>
      </c>
      <c r="M50" s="96">
        <f>IFERROR(VLOOKUP($B50,[1]NUM11!$H$3:$S$156,10,FALSE),0)</f>
        <v>0</v>
      </c>
      <c r="N50" s="96">
        <f>IFERROR(VLOOKUP($B50,[1]NUM11!$H$3:$S$156,11,FALSE),0)</f>
        <v>3</v>
      </c>
      <c r="O50" s="86"/>
      <c r="P50" s="86"/>
      <c r="Q50" s="13">
        <f t="shared" si="5"/>
        <v>48</v>
      </c>
    </row>
    <row r="51" spans="1:19" ht="15" thickBot="1" x14ac:dyDescent="0.25">
      <c r="A51" s="166" t="s">
        <v>88</v>
      </c>
      <c r="B51" s="165" t="s">
        <v>77</v>
      </c>
      <c r="C51" s="56"/>
      <c r="D51" s="56"/>
      <c r="E51" s="96">
        <f>IFERROR(VLOOKUP($B51,[1]NUM11!$H$3:$S$156,2,FALSE),0)</f>
        <v>0</v>
      </c>
      <c r="F51" s="96">
        <f>IFERROR(VLOOKUP($B51,[1]NUM11!$H$3:$S$156,3,FALSE),0)</f>
        <v>0</v>
      </c>
      <c r="G51" s="96">
        <f>IFERROR(VLOOKUP($B51,[1]NUM11!$H$3:$S$156,4,FALSE),0)</f>
        <v>0</v>
      </c>
      <c r="H51" s="96">
        <f>IFERROR(VLOOKUP($B51,[1]NUM11!$H$3:$S$156,5,FALSE),0)</f>
        <v>0</v>
      </c>
      <c r="I51" s="96">
        <f>IFERROR(VLOOKUP($B51,[1]NUM11!$H$3:$S$156,6,FALSE),0)</f>
        <v>5</v>
      </c>
      <c r="J51" s="96">
        <f>IFERROR(VLOOKUP($B51,[1]NUM11!$H$3:$S$156,7,FALSE),0)</f>
        <v>5</v>
      </c>
      <c r="K51" s="96">
        <f>IFERROR(VLOOKUP($B51,[1]NUM11!$H$3:$S$156,8,FALSE),0)</f>
        <v>10</v>
      </c>
      <c r="L51" s="96">
        <f>IFERROR(VLOOKUP($B51,[1]NUM11!$H$3:$S$156,9,FALSE),0)</f>
        <v>0</v>
      </c>
      <c r="M51" s="96">
        <f>IFERROR(VLOOKUP($B51,[1]NUM11!$H$3:$S$156,10,FALSE),0)</f>
        <v>0</v>
      </c>
      <c r="N51" s="96">
        <f>IFERROR(VLOOKUP($B51,[1]NUM11!$H$3:$S$156,11,FALSE),0)</f>
        <v>5</v>
      </c>
      <c r="O51" s="86"/>
      <c r="P51" s="86"/>
      <c r="Q51" s="13">
        <f t="shared" si="5"/>
        <v>25</v>
      </c>
    </row>
    <row r="52" spans="1:19" ht="15" thickBot="1" x14ac:dyDescent="0.25">
      <c r="A52" s="166" t="s">
        <v>88</v>
      </c>
      <c r="B52" s="165" t="s">
        <v>78</v>
      </c>
      <c r="C52" s="56"/>
      <c r="D52" s="56"/>
      <c r="E52" s="96">
        <f>IFERROR(VLOOKUP($B52,[1]NUM11!$H$3:$S$156,2,FALSE),0)</f>
        <v>0</v>
      </c>
      <c r="F52" s="96">
        <f>IFERROR(VLOOKUP($B52,[1]NUM11!$H$3:$S$156,3,FALSE),0)</f>
        <v>0</v>
      </c>
      <c r="G52" s="96">
        <f>IFERROR(VLOOKUP($B52,[1]NUM11!$H$3:$S$156,4,FALSE),0)</f>
        <v>0</v>
      </c>
      <c r="H52" s="96">
        <f>IFERROR(VLOOKUP($B52,[1]NUM11!$H$3:$S$156,5,FALSE),0)</f>
        <v>0</v>
      </c>
      <c r="I52" s="96">
        <f>IFERROR(VLOOKUP($B52,[1]NUM11!$H$3:$S$156,6,FALSE),0)</f>
        <v>1</v>
      </c>
      <c r="J52" s="96">
        <f>IFERROR(VLOOKUP($B52,[1]NUM11!$H$3:$S$156,7,FALSE),0)</f>
        <v>16</v>
      </c>
      <c r="K52" s="96">
        <f>IFERROR(VLOOKUP($B52,[1]NUM11!$H$3:$S$156,8,FALSE),0)</f>
        <v>0</v>
      </c>
      <c r="L52" s="96">
        <f>IFERROR(VLOOKUP($B52,[1]NUM11!$H$3:$S$156,9,FALSE),0)</f>
        <v>12</v>
      </c>
      <c r="M52" s="96">
        <f>IFERROR(VLOOKUP($B52,[1]NUM11!$H$3:$S$156,10,FALSE),0)</f>
        <v>0</v>
      </c>
      <c r="N52" s="96">
        <f>IFERROR(VLOOKUP($B52,[1]NUM11!$H$3:$S$156,11,FALSE),0)</f>
        <v>3</v>
      </c>
      <c r="O52" s="86"/>
      <c r="P52" s="86"/>
      <c r="Q52" s="13">
        <f t="shared" si="5"/>
        <v>32</v>
      </c>
    </row>
    <row r="53" spans="1:19" ht="15" thickBot="1" x14ac:dyDescent="0.25">
      <c r="A53" s="166" t="s">
        <v>88</v>
      </c>
      <c r="B53" s="165" t="s">
        <v>79</v>
      </c>
      <c r="C53" s="56"/>
      <c r="D53" s="56"/>
      <c r="E53" s="96">
        <f>IFERROR(VLOOKUP($B53,[1]NUM11!$H$3:$S$156,2,FALSE),0)</f>
        <v>0</v>
      </c>
      <c r="F53" s="96">
        <f>IFERROR(VLOOKUP($B53,[1]NUM11!$H$3:$S$156,3,FALSE),0)</f>
        <v>0</v>
      </c>
      <c r="G53" s="96">
        <f>IFERROR(VLOOKUP($B53,[1]NUM11!$H$3:$S$156,4,FALSE),0)</f>
        <v>0</v>
      </c>
      <c r="H53" s="96">
        <f>IFERROR(VLOOKUP($B53,[1]NUM11!$H$3:$S$156,5,FALSE),0)</f>
        <v>0</v>
      </c>
      <c r="I53" s="96">
        <f>IFERROR(VLOOKUP($B53,[1]NUM11!$H$3:$S$156,6,FALSE),0)</f>
        <v>0</v>
      </c>
      <c r="J53" s="96">
        <f>IFERROR(VLOOKUP($B53,[1]NUM11!$H$3:$S$156,7,FALSE),0)</f>
        <v>0</v>
      </c>
      <c r="K53" s="96">
        <f>IFERROR(VLOOKUP($B53,[1]NUM11!$H$3:$S$156,8,FALSE),0)</f>
        <v>0</v>
      </c>
      <c r="L53" s="96">
        <f>IFERROR(VLOOKUP($B53,[1]NUM11!$H$3:$S$156,9,FALSE),0)</f>
        <v>1</v>
      </c>
      <c r="M53" s="96">
        <f>IFERROR(VLOOKUP($B53,[1]NUM11!$H$3:$S$156,10,FALSE),0)</f>
        <v>0</v>
      </c>
      <c r="N53" s="96">
        <f>IFERROR(VLOOKUP($B53,[1]NUM11!$H$3:$S$156,11,FALSE),0)</f>
        <v>5</v>
      </c>
      <c r="O53" s="86"/>
      <c r="P53" s="86"/>
      <c r="Q53" s="13">
        <f t="shared" si="5"/>
        <v>6</v>
      </c>
    </row>
    <row r="54" spans="1:19" ht="15" thickBot="1" x14ac:dyDescent="0.25">
      <c r="A54" s="166" t="s">
        <v>88</v>
      </c>
      <c r="B54" s="165" t="s">
        <v>80</v>
      </c>
      <c r="C54" s="56"/>
      <c r="D54" s="56"/>
      <c r="E54" s="96">
        <f>IFERROR(VLOOKUP($B54,[1]NUM11!$H$3:$S$156,2,FALSE),0)</f>
        <v>0</v>
      </c>
      <c r="F54" s="96">
        <f>IFERROR(VLOOKUP($B54,[1]NUM11!$H$3:$S$156,3,FALSE),0)</f>
        <v>1</v>
      </c>
      <c r="G54" s="96">
        <f>IFERROR(VLOOKUP($B54,[1]NUM11!$H$3:$S$156,4,FALSE),0)</f>
        <v>0</v>
      </c>
      <c r="H54" s="96">
        <f>IFERROR(VLOOKUP($B54,[1]NUM11!$H$3:$S$156,5,FALSE),0)</f>
        <v>0</v>
      </c>
      <c r="I54" s="96">
        <f>IFERROR(VLOOKUP($B54,[1]NUM11!$H$3:$S$156,6,FALSE),0)</f>
        <v>6</v>
      </c>
      <c r="J54" s="96">
        <f>IFERROR(VLOOKUP($B54,[1]NUM11!$H$3:$S$156,7,FALSE),0)</f>
        <v>7</v>
      </c>
      <c r="K54" s="96">
        <f>IFERROR(VLOOKUP($B54,[1]NUM11!$H$3:$S$156,8,FALSE),0)</f>
        <v>3</v>
      </c>
      <c r="L54" s="96">
        <f>IFERROR(VLOOKUP($B54,[1]NUM11!$H$3:$S$156,9,FALSE),0)</f>
        <v>0</v>
      </c>
      <c r="M54" s="96">
        <f>IFERROR(VLOOKUP($B54,[1]NUM11!$H$3:$S$156,10,FALSE),0)</f>
        <v>3</v>
      </c>
      <c r="N54" s="96">
        <f>IFERROR(VLOOKUP($B54,[1]NUM11!$H$3:$S$156,11,FALSE),0)</f>
        <v>0</v>
      </c>
      <c r="O54" s="86"/>
      <c r="P54" s="86"/>
      <c r="Q54" s="13">
        <f t="shared" si="5"/>
        <v>20</v>
      </c>
    </row>
    <row r="55" spans="1:19" ht="15" thickBot="1" x14ac:dyDescent="0.25">
      <c r="A55" s="166" t="s">
        <v>88</v>
      </c>
      <c r="B55" s="165" t="s">
        <v>81</v>
      </c>
      <c r="C55" s="56"/>
      <c r="D55" s="56"/>
      <c r="E55" s="96">
        <f>IFERROR(VLOOKUP($B55,[1]NUM11!$H$3:$S$156,2,FALSE),0)</f>
        <v>0</v>
      </c>
      <c r="F55" s="96">
        <f>IFERROR(VLOOKUP($B55,[1]NUM11!$H$3:$S$156,3,FALSE),0)</f>
        <v>0</v>
      </c>
      <c r="G55" s="96">
        <f>IFERROR(VLOOKUP($B55,[1]NUM11!$H$3:$S$156,4,FALSE),0)</f>
        <v>0</v>
      </c>
      <c r="H55" s="96">
        <f>IFERROR(VLOOKUP($B55,[1]NUM11!$H$3:$S$156,5,FALSE),0)</f>
        <v>0</v>
      </c>
      <c r="I55" s="96">
        <f>IFERROR(VLOOKUP($B55,[1]NUM11!$H$3:$S$156,6,FALSE),0)</f>
        <v>0</v>
      </c>
      <c r="J55" s="96">
        <f>IFERROR(VLOOKUP($B55,[1]NUM11!$H$3:$S$156,7,FALSE),0)</f>
        <v>2</v>
      </c>
      <c r="K55" s="96">
        <f>IFERROR(VLOOKUP($B55,[1]NUM11!$H$3:$S$156,8,FALSE),0)</f>
        <v>8</v>
      </c>
      <c r="L55" s="96">
        <f>IFERROR(VLOOKUP($B55,[1]NUM11!$H$3:$S$156,9,FALSE),0)</f>
        <v>0</v>
      </c>
      <c r="M55" s="96">
        <f>IFERROR(VLOOKUP($B55,[1]NUM11!$H$3:$S$156,10,FALSE),0)</f>
        <v>3</v>
      </c>
      <c r="N55" s="96">
        <f>IFERROR(VLOOKUP($B55,[1]NUM11!$H$3:$S$156,11,FALSE),0)</f>
        <v>2</v>
      </c>
      <c r="O55" s="86"/>
      <c r="P55" s="86"/>
      <c r="Q55" s="13">
        <f t="shared" si="5"/>
        <v>15</v>
      </c>
    </row>
    <row r="56" spans="1:19" ht="15" thickBot="1" x14ac:dyDescent="0.25">
      <c r="A56" s="166" t="s">
        <v>88</v>
      </c>
      <c r="B56" s="165" t="s">
        <v>82</v>
      </c>
      <c r="C56" s="56"/>
      <c r="D56" s="56"/>
      <c r="E56" s="96">
        <f>IFERROR(VLOOKUP($B56,[1]NUM11!$H$3:$S$156,2,FALSE),0)</f>
        <v>0</v>
      </c>
      <c r="F56" s="96">
        <f>IFERROR(VLOOKUP($B56,[1]NUM11!$H$3:$S$156,3,FALSE),0)</f>
        <v>0</v>
      </c>
      <c r="G56" s="96">
        <f>IFERROR(VLOOKUP($B56,[1]NUM11!$H$3:$S$156,4,FALSE),0)</f>
        <v>0</v>
      </c>
      <c r="H56" s="96">
        <f>IFERROR(VLOOKUP($B56,[1]NUM11!$H$3:$S$156,5,FALSE),0)</f>
        <v>0</v>
      </c>
      <c r="I56" s="96">
        <f>IFERROR(VLOOKUP($B56,[1]NUM11!$H$3:$S$156,6,FALSE),0)</f>
        <v>0</v>
      </c>
      <c r="J56" s="96">
        <f>IFERROR(VLOOKUP($B56,[1]NUM11!$H$3:$S$156,7,FALSE),0)</f>
        <v>0</v>
      </c>
      <c r="K56" s="96">
        <f>IFERROR(VLOOKUP($B56,[1]NUM11!$H$3:$S$156,8,FALSE),0)</f>
        <v>0</v>
      </c>
      <c r="L56" s="96">
        <f>IFERROR(VLOOKUP($B56,[1]NUM11!$H$3:$S$156,9,FALSE),0)</f>
        <v>0</v>
      </c>
      <c r="M56" s="96">
        <f>IFERROR(VLOOKUP($B56,[1]NUM11!$H$3:$S$156,10,FALSE),0)</f>
        <v>0</v>
      </c>
      <c r="N56" s="96">
        <f>IFERROR(VLOOKUP($B56,[1]NUM11!$H$3:$S$156,11,FALSE),0)</f>
        <v>0</v>
      </c>
      <c r="O56" s="86"/>
      <c r="P56" s="86"/>
      <c r="Q56" s="13">
        <f t="shared" si="5"/>
        <v>0</v>
      </c>
    </row>
    <row r="57" spans="1:19" ht="15" thickBot="1" x14ac:dyDescent="0.25">
      <c r="A57" s="166" t="s">
        <v>88</v>
      </c>
      <c r="B57" s="165" t="s">
        <v>83</v>
      </c>
      <c r="C57" s="56"/>
      <c r="D57" s="56"/>
      <c r="E57" s="96">
        <f>IFERROR(VLOOKUP($B57,[1]NUM11!$H$3:$S$156,2,FALSE),0)</f>
        <v>0</v>
      </c>
      <c r="F57" s="96">
        <f>IFERROR(VLOOKUP($B57,[1]NUM11!$H$3:$S$156,3,FALSE),0)</f>
        <v>0</v>
      </c>
      <c r="G57" s="96">
        <f>IFERROR(VLOOKUP($B57,[1]NUM11!$H$3:$S$156,4,FALSE),0)</f>
        <v>0</v>
      </c>
      <c r="H57" s="96">
        <f>IFERROR(VLOOKUP($B57,[1]NUM11!$H$3:$S$156,5,FALSE),0)</f>
        <v>0</v>
      </c>
      <c r="I57" s="96">
        <f>IFERROR(VLOOKUP($B57,[1]NUM11!$H$3:$S$156,6,FALSE),0)</f>
        <v>20</v>
      </c>
      <c r="J57" s="96">
        <f>IFERROR(VLOOKUP($B57,[1]NUM11!$H$3:$S$156,7,FALSE),0)</f>
        <v>269</v>
      </c>
      <c r="K57" s="96">
        <f>IFERROR(VLOOKUP($B57,[1]NUM11!$H$3:$S$156,8,FALSE),0)</f>
        <v>7</v>
      </c>
      <c r="L57" s="96">
        <f>IFERROR(VLOOKUP($B57,[1]NUM11!$H$3:$S$156,9,FALSE),0)</f>
        <v>36</v>
      </c>
      <c r="M57" s="96">
        <f>IFERROR(VLOOKUP($B57,[1]NUM11!$H$3:$S$156,10,FALSE),0)</f>
        <v>0</v>
      </c>
      <c r="N57" s="96">
        <f>IFERROR(VLOOKUP($B57,[1]NUM11!$H$3:$S$156,11,FALSE),0)</f>
        <v>4</v>
      </c>
      <c r="O57" s="86"/>
      <c r="P57" s="86"/>
      <c r="Q57" s="13">
        <f t="shared" si="5"/>
        <v>336</v>
      </c>
    </row>
    <row r="58" spans="1:19" ht="15" thickBot="1" x14ac:dyDescent="0.25">
      <c r="A58" s="166" t="s">
        <v>88</v>
      </c>
      <c r="B58" s="165" t="s">
        <v>84</v>
      </c>
      <c r="C58" s="56"/>
      <c r="D58" s="56"/>
      <c r="E58" s="96">
        <f>IFERROR(VLOOKUP($B58,[1]NUM11!$H$3:$S$156,2,FALSE),0)</f>
        <v>0</v>
      </c>
      <c r="F58" s="96">
        <f>IFERROR(VLOOKUP($B58,[1]NUM11!$H$3:$S$156,3,FALSE),0)</f>
        <v>1</v>
      </c>
      <c r="G58" s="96">
        <f>IFERROR(VLOOKUP($B58,[1]NUM11!$H$3:$S$156,4,FALSE),0)</f>
        <v>0</v>
      </c>
      <c r="H58" s="96">
        <f>IFERROR(VLOOKUP($B58,[1]NUM11!$H$3:$S$156,5,FALSE),0)</f>
        <v>0</v>
      </c>
      <c r="I58" s="96">
        <f>IFERROR(VLOOKUP($B58,[1]NUM11!$H$3:$S$156,6,FALSE),0)</f>
        <v>1</v>
      </c>
      <c r="J58" s="96">
        <f>IFERROR(VLOOKUP($B58,[1]NUM11!$H$3:$S$156,7,FALSE),0)</f>
        <v>5</v>
      </c>
      <c r="K58" s="96">
        <f>IFERROR(VLOOKUP($B58,[1]NUM11!$H$3:$S$156,8,FALSE),0)</f>
        <v>0</v>
      </c>
      <c r="L58" s="96">
        <f>IFERROR(VLOOKUP($B58,[1]NUM11!$H$3:$S$156,9,FALSE),0)</f>
        <v>0</v>
      </c>
      <c r="M58" s="96">
        <f>IFERROR(VLOOKUP($B58,[1]NUM11!$H$3:$S$156,10,FALSE),0)</f>
        <v>0</v>
      </c>
      <c r="N58" s="96">
        <f>IFERROR(VLOOKUP($B58,[1]NUM11!$H$3:$S$156,11,FALSE),0)</f>
        <v>0</v>
      </c>
      <c r="O58" s="86"/>
      <c r="P58" s="86"/>
      <c r="Q58" s="13">
        <f t="shared" si="5"/>
        <v>7</v>
      </c>
    </row>
    <row r="59" spans="1:19" ht="15" thickBot="1" x14ac:dyDescent="0.25">
      <c r="A59" s="166" t="s">
        <v>88</v>
      </c>
      <c r="B59" s="165" t="s">
        <v>85</v>
      </c>
      <c r="C59" s="56"/>
      <c r="D59" s="56"/>
      <c r="E59" s="96">
        <f>IFERROR(VLOOKUP($B59,[1]NUM11!$H$3:$S$156,2,FALSE),0)</f>
        <v>0</v>
      </c>
      <c r="F59" s="96">
        <f>IFERROR(VLOOKUP($B59,[1]NUM11!$H$3:$S$156,3,FALSE),0)</f>
        <v>13</v>
      </c>
      <c r="G59" s="96">
        <f>IFERROR(VLOOKUP($B59,[1]NUM11!$H$3:$S$156,4,FALSE),0)</f>
        <v>0</v>
      </c>
      <c r="H59" s="96">
        <f>IFERROR(VLOOKUP($B59,[1]NUM11!$H$3:$S$156,5,FALSE),0)</f>
        <v>16</v>
      </c>
      <c r="I59" s="96">
        <f>IFERROR(VLOOKUP($B59,[1]NUM11!$H$3:$S$156,6,FALSE),0)</f>
        <v>12</v>
      </c>
      <c r="J59" s="96">
        <f>IFERROR(VLOOKUP($B59,[1]NUM11!$H$3:$S$156,7,FALSE),0)</f>
        <v>35</v>
      </c>
      <c r="K59" s="96">
        <f>IFERROR(VLOOKUP($B59,[1]NUM11!$H$3:$S$156,8,FALSE),0)</f>
        <v>5</v>
      </c>
      <c r="L59" s="96">
        <f>IFERROR(VLOOKUP($B59,[1]NUM11!$H$3:$S$156,9,FALSE),0)</f>
        <v>10</v>
      </c>
      <c r="M59" s="96">
        <f>IFERROR(VLOOKUP($B59,[1]NUM11!$H$3:$S$156,10,FALSE),0)</f>
        <v>4</v>
      </c>
      <c r="N59" s="96">
        <f>IFERROR(VLOOKUP($B59,[1]NUM11!$H$3:$S$156,11,FALSE),0)</f>
        <v>16</v>
      </c>
      <c r="O59" s="86"/>
      <c r="P59" s="86"/>
      <c r="Q59" s="13">
        <f>SUM(E59:P59)</f>
        <v>111</v>
      </c>
    </row>
    <row r="60" spans="1:19" ht="15" thickBot="1" x14ac:dyDescent="0.25">
      <c r="A60" s="166" t="s">
        <v>88</v>
      </c>
      <c r="B60" s="165" t="s">
        <v>86</v>
      </c>
      <c r="C60" s="56"/>
      <c r="D60" s="56"/>
      <c r="E60" s="96">
        <f>IFERROR(VLOOKUP($B60,[1]NUM11!$H$3:$S$156,2,FALSE),0)</f>
        <v>0</v>
      </c>
      <c r="F60" s="96">
        <f>IFERROR(VLOOKUP($B60,[1]NUM11!$H$3:$S$156,3,FALSE),0)</f>
        <v>0</v>
      </c>
      <c r="G60" s="96">
        <f>IFERROR(VLOOKUP($B60,[1]NUM11!$H$3:$S$156,4,FALSE),0)</f>
        <v>0</v>
      </c>
      <c r="H60" s="96">
        <f>IFERROR(VLOOKUP($B60,[1]NUM11!$H$3:$S$156,5,FALSE),0)</f>
        <v>0</v>
      </c>
      <c r="I60" s="96">
        <f>IFERROR(VLOOKUP($B60,[1]NUM11!$H$3:$S$156,6,FALSE),0)</f>
        <v>1</v>
      </c>
      <c r="J60" s="96">
        <f>IFERROR(VLOOKUP($B60,[1]NUM11!$H$3:$S$156,7,FALSE),0)</f>
        <v>1</v>
      </c>
      <c r="K60" s="96">
        <f>IFERROR(VLOOKUP($B60,[1]NUM11!$H$3:$S$156,8,FALSE),0)</f>
        <v>0</v>
      </c>
      <c r="L60" s="96">
        <f>IFERROR(VLOOKUP($B60,[1]NUM11!$H$3:$S$156,9,FALSE),0)</f>
        <v>0</v>
      </c>
      <c r="M60" s="96">
        <f>IFERROR(VLOOKUP($B60,[1]NUM11!$H$3:$S$156,10,FALSE),0)</f>
        <v>1</v>
      </c>
      <c r="N60" s="96">
        <f>IFERROR(VLOOKUP($B60,[1]NUM11!$H$3:$S$156,11,FALSE),0)</f>
        <v>0</v>
      </c>
      <c r="O60" s="86"/>
      <c r="P60" s="86"/>
      <c r="Q60" s="13">
        <f>SUM(E60:P60)</f>
        <v>3</v>
      </c>
    </row>
    <row r="61" spans="1:19" ht="15" thickBot="1" x14ac:dyDescent="0.25">
      <c r="A61" s="166" t="s">
        <v>88</v>
      </c>
      <c r="B61" s="165" t="s">
        <v>87</v>
      </c>
      <c r="C61" s="56"/>
      <c r="D61" s="56"/>
      <c r="E61" s="96">
        <f>IFERROR(VLOOKUP($B61,[1]NUM11!$H$3:$S$156,2,FALSE),0)</f>
        <v>0</v>
      </c>
      <c r="F61" s="96">
        <f>IFERROR(VLOOKUP($B61,[1]NUM11!$H$3:$S$156,3,FALSE),0)</f>
        <v>0</v>
      </c>
      <c r="G61" s="96">
        <f>IFERROR(VLOOKUP($B61,[1]NUM11!$H$3:$S$156,4,FALSE),0)</f>
        <v>0</v>
      </c>
      <c r="H61" s="96">
        <f>IFERROR(VLOOKUP($B61,[1]NUM11!$H$3:$S$156,5,FALSE),0)</f>
        <v>0</v>
      </c>
      <c r="I61" s="96">
        <f>IFERROR(VLOOKUP($B61,[1]NUM11!$H$3:$S$156,6,FALSE),0)</f>
        <v>4</v>
      </c>
      <c r="J61" s="96">
        <f>IFERROR(VLOOKUP($B61,[1]NUM11!$H$3:$S$156,7,FALSE),0)</f>
        <v>4</v>
      </c>
      <c r="K61" s="96">
        <f>IFERROR(VLOOKUP($B61,[1]NUM11!$H$3:$S$156,8,FALSE),0)</f>
        <v>1</v>
      </c>
      <c r="L61" s="96">
        <f>IFERROR(VLOOKUP($B61,[1]NUM11!$H$3:$S$156,9,FALSE),0)</f>
        <v>0</v>
      </c>
      <c r="M61" s="96">
        <f>IFERROR(VLOOKUP($B61,[1]NUM11!$H$3:$S$156,10,FALSE),0)</f>
        <v>0</v>
      </c>
      <c r="N61" s="96">
        <f>IFERROR(VLOOKUP($B61,[1]NUM11!$H$3:$S$156,11,FALSE),0)</f>
        <v>1</v>
      </c>
      <c r="O61" s="86"/>
      <c r="P61" s="86"/>
      <c r="Q61" s="13">
        <f>SUM(E61:P61)</f>
        <v>10</v>
      </c>
    </row>
    <row r="62" spans="1:19" s="58" customFormat="1" ht="15" thickBot="1" x14ac:dyDescent="0.25">
      <c r="A62" s="333" t="s">
        <v>177</v>
      </c>
      <c r="B62" s="334"/>
      <c r="C62" s="250">
        <f>+D62/Metas!Q88</f>
        <v>1.4938307873090479</v>
      </c>
      <c r="D62" s="15">
        <f>+Q62/R62</f>
        <v>0.28696388261851014</v>
      </c>
      <c r="E62" s="70">
        <f t="shared" ref="E62:J62" si="14">SUM(E49:E61)</f>
        <v>2</v>
      </c>
      <c r="F62" s="70">
        <f t="shared" si="14"/>
        <v>64</v>
      </c>
      <c r="G62" s="70">
        <f t="shared" si="14"/>
        <v>7</v>
      </c>
      <c r="H62" s="70">
        <f t="shared" si="14"/>
        <v>106</v>
      </c>
      <c r="I62" s="70">
        <f t="shared" si="14"/>
        <v>57</v>
      </c>
      <c r="J62" s="70">
        <f t="shared" si="14"/>
        <v>459</v>
      </c>
      <c r="K62" s="70">
        <f t="shared" ref="K62:L62" si="15">SUM(K49:K61)</f>
        <v>62</v>
      </c>
      <c r="L62" s="70">
        <f t="shared" si="15"/>
        <v>119</v>
      </c>
      <c r="M62" s="70">
        <f t="shared" ref="M62:N62" si="16">SUM(M49:M61)</f>
        <v>43</v>
      </c>
      <c r="N62" s="70">
        <f t="shared" si="16"/>
        <v>98</v>
      </c>
      <c r="O62" s="70">
        <f t="shared" ref="O62:P62" si="17">SUM(O49:O61)</f>
        <v>0</v>
      </c>
      <c r="P62" s="70">
        <f t="shared" si="17"/>
        <v>0</v>
      </c>
      <c r="Q62" s="10">
        <f>SUM(Q49:Q61)</f>
        <v>1017</v>
      </c>
      <c r="R62" s="392">
        <v>3544</v>
      </c>
      <c r="S62" s="393"/>
    </row>
    <row r="63" spans="1:19" ht="15" thickBot="1" x14ac:dyDescent="0.25">
      <c r="A63" s="166" t="s">
        <v>99</v>
      </c>
      <c r="B63" s="165" t="s">
        <v>89</v>
      </c>
      <c r="C63" s="56"/>
      <c r="D63" s="56"/>
      <c r="E63" s="96">
        <f>IFERROR(VLOOKUP($B63,[1]NUM11!$H$3:$S$156,2,FALSE),0)</f>
        <v>19</v>
      </c>
      <c r="F63" s="96">
        <f>IFERROR(VLOOKUP($B63,[1]NUM11!$H$3:$S$156,3,FALSE),0)</f>
        <v>11</v>
      </c>
      <c r="G63" s="96">
        <f>IFERROR(VLOOKUP($B63,[1]NUM11!$H$3:$S$156,4,FALSE),0)</f>
        <v>5</v>
      </c>
      <c r="H63" s="96">
        <f>IFERROR(VLOOKUP($B63,[1]NUM11!$H$3:$S$156,5,FALSE),0)</f>
        <v>54</v>
      </c>
      <c r="I63" s="96">
        <f>IFERROR(VLOOKUP($B63,[1]NUM11!$H$3:$S$156,6,FALSE),0)</f>
        <v>43</v>
      </c>
      <c r="J63" s="96">
        <f>IFERROR(VLOOKUP($B63,[1]NUM11!$H$3:$S$156,7,FALSE),0)</f>
        <v>86</v>
      </c>
      <c r="K63" s="96">
        <f>IFERROR(VLOOKUP($B63,[1]NUM11!$H$3:$S$156,8,FALSE),0)</f>
        <v>93</v>
      </c>
      <c r="L63" s="96">
        <f>IFERROR(VLOOKUP($B63,[1]NUM11!$H$3:$S$156,9,FALSE),0)</f>
        <v>57</v>
      </c>
      <c r="M63" s="96">
        <f>IFERROR(VLOOKUP($B63,[1]NUM11!$H$3:$S$156,10,FALSE),0)</f>
        <v>88</v>
      </c>
      <c r="N63" s="96">
        <f>IFERROR(VLOOKUP($B63,[1]NUM11!$H$3:$S$156,11,FALSE),0)</f>
        <v>71</v>
      </c>
      <c r="O63" s="86"/>
      <c r="P63" s="87"/>
      <c r="Q63" s="13">
        <f t="shared" ref="Q63:Q72" si="18">SUM(E63:P63)</f>
        <v>527</v>
      </c>
    </row>
    <row r="64" spans="1:19" ht="15" thickBot="1" x14ac:dyDescent="0.25">
      <c r="A64" s="166" t="s">
        <v>99</v>
      </c>
      <c r="B64" s="165" t="s">
        <v>90</v>
      </c>
      <c r="C64" s="56"/>
      <c r="D64" s="56"/>
      <c r="E64" s="96">
        <f>IFERROR(VLOOKUP($B64,[1]NUM11!$H$3:$S$156,2,FALSE),0)</f>
        <v>3</v>
      </c>
      <c r="F64" s="96">
        <f>IFERROR(VLOOKUP($B64,[1]NUM11!$H$3:$S$156,3,FALSE),0)</f>
        <v>1</v>
      </c>
      <c r="G64" s="96">
        <f>IFERROR(VLOOKUP($B64,[1]NUM11!$H$3:$S$156,4,FALSE),0)</f>
        <v>0</v>
      </c>
      <c r="H64" s="96">
        <f>IFERROR(VLOOKUP($B64,[1]NUM11!$H$3:$S$156,5,FALSE),0)</f>
        <v>0</v>
      </c>
      <c r="I64" s="96">
        <f>IFERROR(VLOOKUP($B64,[1]NUM11!$H$3:$S$156,6,FALSE),0)</f>
        <v>7</v>
      </c>
      <c r="J64" s="96">
        <f>IFERROR(VLOOKUP($B64,[1]NUM11!$H$3:$S$156,7,FALSE),0)</f>
        <v>20</v>
      </c>
      <c r="K64" s="96">
        <f>IFERROR(VLOOKUP($B64,[1]NUM11!$H$3:$S$156,8,FALSE),0)</f>
        <v>13</v>
      </c>
      <c r="L64" s="96">
        <f>IFERROR(VLOOKUP($B64,[1]NUM11!$H$3:$S$156,9,FALSE),0)</f>
        <v>4</v>
      </c>
      <c r="M64" s="96">
        <f>IFERROR(VLOOKUP($B64,[1]NUM11!$H$3:$S$156,10,FALSE),0)</f>
        <v>10</v>
      </c>
      <c r="N64" s="96">
        <f>IFERROR(VLOOKUP($B64,[1]NUM11!$H$3:$S$156,11,FALSE),0)</f>
        <v>4</v>
      </c>
      <c r="O64" s="86"/>
      <c r="P64" s="87"/>
      <c r="Q64" s="13">
        <f t="shared" si="18"/>
        <v>62</v>
      </c>
    </row>
    <row r="65" spans="1:19" ht="15" thickBot="1" x14ac:dyDescent="0.25">
      <c r="A65" s="166" t="s">
        <v>99</v>
      </c>
      <c r="B65" s="165" t="s">
        <v>91</v>
      </c>
      <c r="C65" s="56"/>
      <c r="D65" s="56"/>
      <c r="E65" s="96">
        <f>IFERROR(VLOOKUP($B65,[1]NUM11!$H$3:$S$156,2,FALSE),0)</f>
        <v>1</v>
      </c>
      <c r="F65" s="96">
        <f>IFERROR(VLOOKUP($B65,[1]NUM11!$H$3:$S$156,3,FALSE),0)</f>
        <v>0</v>
      </c>
      <c r="G65" s="96">
        <f>IFERROR(VLOOKUP($B65,[1]NUM11!$H$3:$S$156,4,FALSE),0)</f>
        <v>0</v>
      </c>
      <c r="H65" s="96">
        <f>IFERROR(VLOOKUP($B65,[1]NUM11!$H$3:$S$156,5,FALSE),0)</f>
        <v>0</v>
      </c>
      <c r="I65" s="96">
        <f>IFERROR(VLOOKUP($B65,[1]NUM11!$H$3:$S$156,6,FALSE),0)</f>
        <v>0</v>
      </c>
      <c r="J65" s="96">
        <f>IFERROR(VLOOKUP($B65,[1]NUM11!$H$3:$S$156,7,FALSE),0)</f>
        <v>0</v>
      </c>
      <c r="K65" s="96">
        <f>IFERROR(VLOOKUP($B65,[1]NUM11!$H$3:$S$156,8,FALSE),0)</f>
        <v>12</v>
      </c>
      <c r="L65" s="96">
        <f>IFERROR(VLOOKUP($B65,[1]NUM11!$H$3:$S$156,9,FALSE),0)</f>
        <v>0</v>
      </c>
      <c r="M65" s="96">
        <f>IFERROR(VLOOKUP($B65,[1]NUM11!$H$3:$S$156,10,FALSE),0)</f>
        <v>6</v>
      </c>
      <c r="N65" s="96">
        <f>IFERROR(VLOOKUP($B65,[1]NUM11!$H$3:$S$156,11,FALSE),0)</f>
        <v>5</v>
      </c>
      <c r="O65" s="86"/>
      <c r="P65" s="87"/>
      <c r="Q65" s="13">
        <f t="shared" si="18"/>
        <v>24</v>
      </c>
    </row>
    <row r="66" spans="1:19" ht="15" thickBot="1" x14ac:dyDescent="0.25">
      <c r="A66" s="166" t="s">
        <v>99</v>
      </c>
      <c r="B66" s="165" t="s">
        <v>92</v>
      </c>
      <c r="C66" s="56"/>
      <c r="D66" s="56"/>
      <c r="E66" s="96">
        <f>IFERROR(VLOOKUP($B66,[1]NUM11!$H$3:$S$156,2,FALSE),0)</f>
        <v>0</v>
      </c>
      <c r="F66" s="96">
        <f>IFERROR(VLOOKUP($B66,[1]NUM11!$H$3:$S$156,3,FALSE),0)</f>
        <v>0</v>
      </c>
      <c r="G66" s="96">
        <f>IFERROR(VLOOKUP($B66,[1]NUM11!$H$3:$S$156,4,FALSE),0)</f>
        <v>0</v>
      </c>
      <c r="H66" s="96">
        <f>IFERROR(VLOOKUP($B66,[1]NUM11!$H$3:$S$156,5,FALSE),0)</f>
        <v>0</v>
      </c>
      <c r="I66" s="96">
        <f>IFERROR(VLOOKUP($B66,[1]NUM11!$H$3:$S$156,6,FALSE),0)</f>
        <v>4</v>
      </c>
      <c r="J66" s="96">
        <f>IFERROR(VLOOKUP($B66,[1]NUM11!$H$3:$S$156,7,FALSE),0)</f>
        <v>6</v>
      </c>
      <c r="K66" s="96">
        <f>IFERROR(VLOOKUP($B66,[1]NUM11!$H$3:$S$156,8,FALSE),0)</f>
        <v>0</v>
      </c>
      <c r="L66" s="96">
        <f>IFERROR(VLOOKUP($B66,[1]NUM11!$H$3:$S$156,9,FALSE),0)</f>
        <v>8</v>
      </c>
      <c r="M66" s="96">
        <f>IFERROR(VLOOKUP($B66,[1]NUM11!$H$3:$S$156,10,FALSE),0)</f>
        <v>2</v>
      </c>
      <c r="N66" s="96">
        <f>IFERROR(VLOOKUP($B66,[1]NUM11!$H$3:$S$156,11,FALSE),0)</f>
        <v>4</v>
      </c>
      <c r="O66" s="86"/>
      <c r="P66" s="87"/>
      <c r="Q66" s="13">
        <f t="shared" si="18"/>
        <v>24</v>
      </c>
    </row>
    <row r="67" spans="1:19" ht="15" thickBot="1" x14ac:dyDescent="0.25">
      <c r="A67" s="166" t="s">
        <v>99</v>
      </c>
      <c r="B67" s="165" t="s">
        <v>93</v>
      </c>
      <c r="C67" s="56"/>
      <c r="D67" s="56"/>
      <c r="E67" s="96">
        <f>IFERROR(VLOOKUP($B67,[1]NUM11!$H$3:$S$156,2,FALSE),0)</f>
        <v>0</v>
      </c>
      <c r="F67" s="96">
        <f>IFERROR(VLOOKUP($B67,[1]NUM11!$H$3:$S$156,3,FALSE),0)</f>
        <v>0</v>
      </c>
      <c r="G67" s="96">
        <f>IFERROR(VLOOKUP($B67,[1]NUM11!$H$3:$S$156,4,FALSE),0)</f>
        <v>0</v>
      </c>
      <c r="H67" s="96">
        <f>IFERROR(VLOOKUP($B67,[1]NUM11!$H$3:$S$156,5,FALSE),0)</f>
        <v>0</v>
      </c>
      <c r="I67" s="96">
        <f>IFERROR(VLOOKUP($B67,[1]NUM11!$H$3:$S$156,6,FALSE),0)</f>
        <v>0</v>
      </c>
      <c r="J67" s="96">
        <f>IFERROR(VLOOKUP($B67,[1]NUM11!$H$3:$S$156,7,FALSE),0)</f>
        <v>7</v>
      </c>
      <c r="K67" s="96">
        <f>IFERROR(VLOOKUP($B67,[1]NUM11!$H$3:$S$156,8,FALSE),0)</f>
        <v>0</v>
      </c>
      <c r="L67" s="96">
        <f>IFERROR(VLOOKUP($B67,[1]NUM11!$H$3:$S$156,9,FALSE),0)</f>
        <v>4</v>
      </c>
      <c r="M67" s="96">
        <f>IFERROR(VLOOKUP($B67,[1]NUM11!$H$3:$S$156,10,FALSE),0)</f>
        <v>0</v>
      </c>
      <c r="N67" s="96">
        <f>IFERROR(VLOOKUP($B67,[1]NUM11!$H$3:$S$156,11,FALSE),0)</f>
        <v>16</v>
      </c>
      <c r="O67" s="86"/>
      <c r="P67" s="87"/>
      <c r="Q67" s="13">
        <f t="shared" si="18"/>
        <v>27</v>
      </c>
    </row>
    <row r="68" spans="1:19" ht="15" thickBot="1" x14ac:dyDescent="0.25">
      <c r="A68" s="166" t="s">
        <v>99</v>
      </c>
      <c r="B68" s="165" t="s">
        <v>94</v>
      </c>
      <c r="C68" s="56"/>
      <c r="D68" s="56"/>
      <c r="E68" s="96">
        <f>IFERROR(VLOOKUP($B68,[1]NUM11!$H$3:$S$156,2,FALSE),0)</f>
        <v>0</v>
      </c>
      <c r="F68" s="96">
        <f>IFERROR(VLOOKUP($B68,[1]NUM11!$H$3:$S$156,3,FALSE),0)</f>
        <v>0</v>
      </c>
      <c r="G68" s="96">
        <f>IFERROR(VLOOKUP($B68,[1]NUM11!$H$3:$S$156,4,FALSE),0)</f>
        <v>0</v>
      </c>
      <c r="H68" s="96">
        <f>IFERROR(VLOOKUP($B68,[1]NUM11!$H$3:$S$156,5,FALSE),0)</f>
        <v>0</v>
      </c>
      <c r="I68" s="96">
        <f>IFERROR(VLOOKUP($B68,[1]NUM11!$H$3:$S$156,6,FALSE),0)</f>
        <v>9</v>
      </c>
      <c r="J68" s="96">
        <f>IFERROR(VLOOKUP($B68,[1]NUM11!$H$3:$S$156,7,FALSE),0)</f>
        <v>7</v>
      </c>
      <c r="K68" s="96">
        <f>IFERROR(VLOOKUP($B68,[1]NUM11!$H$3:$S$156,8,FALSE),0)</f>
        <v>6</v>
      </c>
      <c r="L68" s="96">
        <f>IFERROR(VLOOKUP($B68,[1]NUM11!$H$3:$S$156,9,FALSE),0)</f>
        <v>0</v>
      </c>
      <c r="M68" s="96">
        <f>IFERROR(VLOOKUP($B68,[1]NUM11!$H$3:$S$156,10,FALSE),0)</f>
        <v>9</v>
      </c>
      <c r="N68" s="96">
        <f>IFERROR(VLOOKUP($B68,[1]NUM11!$H$3:$S$156,11,FALSE),0)</f>
        <v>24</v>
      </c>
      <c r="O68" s="86"/>
      <c r="P68" s="87"/>
      <c r="Q68" s="13">
        <f t="shared" si="18"/>
        <v>55</v>
      </c>
    </row>
    <row r="69" spans="1:19" ht="15" thickBot="1" x14ac:dyDescent="0.25">
      <c r="A69" s="166" t="s">
        <v>99</v>
      </c>
      <c r="B69" s="165" t="s">
        <v>95</v>
      </c>
      <c r="C69" s="56"/>
      <c r="D69" s="56"/>
      <c r="E69" s="96">
        <f>IFERROR(VLOOKUP($B69,[1]NUM11!$H$3:$S$156,2,FALSE),0)</f>
        <v>0</v>
      </c>
      <c r="F69" s="96">
        <f>IFERROR(VLOOKUP($B69,[1]NUM11!$H$3:$S$156,3,FALSE),0)</f>
        <v>0</v>
      </c>
      <c r="G69" s="96">
        <f>IFERROR(VLOOKUP($B69,[1]NUM11!$H$3:$S$156,4,FALSE),0)</f>
        <v>0</v>
      </c>
      <c r="H69" s="96">
        <f>IFERROR(VLOOKUP($B69,[1]NUM11!$H$3:$S$156,5,FALSE),0)</f>
        <v>0</v>
      </c>
      <c r="I69" s="96">
        <f>IFERROR(VLOOKUP($B69,[1]NUM11!$H$3:$S$156,6,FALSE),0)</f>
        <v>0</v>
      </c>
      <c r="J69" s="96">
        <f>IFERROR(VLOOKUP($B69,[1]NUM11!$H$3:$S$156,7,FALSE),0)</f>
        <v>0</v>
      </c>
      <c r="K69" s="96">
        <f>IFERROR(VLOOKUP($B69,[1]NUM11!$H$3:$S$156,8,FALSE),0)</f>
        <v>0</v>
      </c>
      <c r="L69" s="96">
        <f>IFERROR(VLOOKUP($B69,[1]NUM11!$H$3:$S$156,9,FALSE),0)</f>
        <v>0</v>
      </c>
      <c r="M69" s="96">
        <f>IFERROR(VLOOKUP($B69,[1]NUM11!$H$3:$S$156,10,FALSE),0)</f>
        <v>0</v>
      </c>
      <c r="N69" s="96">
        <f>IFERROR(VLOOKUP($B69,[1]NUM11!$H$3:$S$156,11,FALSE),0)</f>
        <v>0</v>
      </c>
      <c r="O69" s="86"/>
      <c r="P69" s="87"/>
      <c r="Q69" s="13">
        <f t="shared" si="18"/>
        <v>0</v>
      </c>
    </row>
    <row r="70" spans="1:19" ht="15" thickBot="1" x14ac:dyDescent="0.25">
      <c r="A70" s="166" t="s">
        <v>99</v>
      </c>
      <c r="B70" s="165" t="s">
        <v>96</v>
      </c>
      <c r="C70" s="56"/>
      <c r="D70" s="56"/>
      <c r="E70" s="96">
        <f>IFERROR(VLOOKUP($B70,[1]NUM11!$H$3:$S$156,2,FALSE),0)</f>
        <v>0</v>
      </c>
      <c r="F70" s="96">
        <f>IFERROR(VLOOKUP($B70,[1]NUM11!$H$3:$S$156,3,FALSE),0)</f>
        <v>0</v>
      </c>
      <c r="G70" s="96">
        <f>IFERROR(VLOOKUP($B70,[1]NUM11!$H$3:$S$156,4,FALSE),0)</f>
        <v>0</v>
      </c>
      <c r="H70" s="96">
        <f>IFERROR(VLOOKUP($B70,[1]NUM11!$H$3:$S$156,5,FALSE),0)</f>
        <v>0</v>
      </c>
      <c r="I70" s="96">
        <f>IFERROR(VLOOKUP($B70,[1]NUM11!$H$3:$S$156,6,FALSE),0)</f>
        <v>0</v>
      </c>
      <c r="J70" s="96">
        <f>IFERROR(VLOOKUP($B70,[1]NUM11!$H$3:$S$156,7,FALSE),0)</f>
        <v>0</v>
      </c>
      <c r="K70" s="96">
        <f>IFERROR(VLOOKUP($B70,[1]NUM11!$H$3:$S$156,8,FALSE),0)</f>
        <v>0</v>
      </c>
      <c r="L70" s="96">
        <f>IFERROR(VLOOKUP($B70,[1]NUM11!$H$3:$S$156,9,FALSE),0)</f>
        <v>0</v>
      </c>
      <c r="M70" s="96">
        <f>IFERROR(VLOOKUP($B70,[1]NUM11!$H$3:$S$156,10,FALSE),0)</f>
        <v>0</v>
      </c>
      <c r="N70" s="96">
        <f>IFERROR(VLOOKUP($B70,[1]NUM11!$H$3:$S$156,11,FALSE),0)</f>
        <v>0</v>
      </c>
      <c r="O70" s="86"/>
      <c r="P70" s="87"/>
      <c r="Q70" s="13">
        <f t="shared" si="18"/>
        <v>0</v>
      </c>
    </row>
    <row r="71" spans="1:19" ht="15" thickBot="1" x14ac:dyDescent="0.25">
      <c r="A71" s="166" t="s">
        <v>99</v>
      </c>
      <c r="B71" s="165" t="s">
        <v>97</v>
      </c>
      <c r="C71" s="56"/>
      <c r="D71" s="56"/>
      <c r="E71" s="96">
        <f>IFERROR(VLOOKUP($B71,[1]NUM11!$H$3:$S$156,2,FALSE),0)</f>
        <v>0</v>
      </c>
      <c r="F71" s="96">
        <f>IFERROR(VLOOKUP($B71,[1]NUM11!$H$3:$S$156,3,FALSE),0)</f>
        <v>0</v>
      </c>
      <c r="G71" s="96">
        <f>IFERROR(VLOOKUP($B71,[1]NUM11!$H$3:$S$156,4,FALSE),0)</f>
        <v>0</v>
      </c>
      <c r="H71" s="96">
        <f>IFERROR(VLOOKUP($B71,[1]NUM11!$H$3:$S$156,5,FALSE),0)</f>
        <v>0</v>
      </c>
      <c r="I71" s="96">
        <f>IFERROR(VLOOKUP($B71,[1]NUM11!$H$3:$S$156,6,FALSE),0)</f>
        <v>0</v>
      </c>
      <c r="J71" s="96">
        <f>IFERROR(VLOOKUP($B71,[1]NUM11!$H$3:$S$156,7,FALSE),0)</f>
        <v>0</v>
      </c>
      <c r="K71" s="96">
        <f>IFERROR(VLOOKUP($B71,[1]NUM11!$H$3:$S$156,8,FALSE),0)</f>
        <v>0</v>
      </c>
      <c r="L71" s="96">
        <f>IFERROR(VLOOKUP($B71,[1]NUM11!$H$3:$S$156,9,FALSE),0)</f>
        <v>0</v>
      </c>
      <c r="M71" s="96">
        <f>IFERROR(VLOOKUP($B71,[1]NUM11!$H$3:$S$156,10,FALSE),0)</f>
        <v>0</v>
      </c>
      <c r="N71" s="96">
        <f>IFERROR(VLOOKUP($B71,[1]NUM11!$H$3:$S$156,11,FALSE),0)</f>
        <v>0</v>
      </c>
      <c r="O71" s="86"/>
      <c r="P71" s="87"/>
      <c r="Q71" s="13">
        <f t="shared" si="18"/>
        <v>0</v>
      </c>
    </row>
    <row r="72" spans="1:19" ht="15" thickBot="1" x14ac:dyDescent="0.25">
      <c r="A72" s="166" t="s">
        <v>99</v>
      </c>
      <c r="B72" s="165" t="s">
        <v>98</v>
      </c>
      <c r="C72" s="56"/>
      <c r="D72" s="56"/>
      <c r="E72" s="96">
        <f>IFERROR(VLOOKUP($B72,[1]NUM11!$H$3:$S$156,2,FALSE),0)</f>
        <v>0</v>
      </c>
      <c r="F72" s="96">
        <f>IFERROR(VLOOKUP($B72,[1]NUM11!$H$3:$S$156,3,FALSE),0)</f>
        <v>0</v>
      </c>
      <c r="G72" s="96">
        <f>IFERROR(VLOOKUP($B72,[1]NUM11!$H$3:$S$156,4,FALSE),0)</f>
        <v>0</v>
      </c>
      <c r="H72" s="96">
        <f>IFERROR(VLOOKUP($B72,[1]NUM11!$H$3:$S$156,5,FALSE),0)</f>
        <v>0</v>
      </c>
      <c r="I72" s="96">
        <f>IFERROR(VLOOKUP($B72,[1]NUM11!$H$3:$S$156,6,FALSE),0)</f>
        <v>0</v>
      </c>
      <c r="J72" s="96">
        <f>IFERROR(VLOOKUP($B72,[1]NUM11!$H$3:$S$156,7,FALSE),0)</f>
        <v>0</v>
      </c>
      <c r="K72" s="96">
        <f>IFERROR(VLOOKUP($B72,[1]NUM11!$H$3:$S$156,8,FALSE),0)</f>
        <v>0</v>
      </c>
      <c r="L72" s="96">
        <f>IFERROR(VLOOKUP($B72,[1]NUM11!$H$3:$S$156,9,FALSE),0)</f>
        <v>0</v>
      </c>
      <c r="M72" s="96">
        <f>IFERROR(VLOOKUP($B72,[1]NUM11!$H$3:$S$156,10,FALSE),0)</f>
        <v>0</v>
      </c>
      <c r="N72" s="96">
        <f>IFERROR(VLOOKUP($B72,[1]NUM11!$H$3:$S$156,11,FALSE),0)</f>
        <v>0</v>
      </c>
      <c r="O72" s="87"/>
      <c r="P72" s="87"/>
      <c r="Q72" s="13">
        <f t="shared" si="18"/>
        <v>0</v>
      </c>
    </row>
    <row r="73" spans="1:19" s="58" customFormat="1" ht="15" thickBot="1" x14ac:dyDescent="0.25">
      <c r="A73" s="333" t="s">
        <v>18</v>
      </c>
      <c r="B73" s="334"/>
      <c r="C73" s="250">
        <f>+D73/Metas!Q85</f>
        <v>1.6862101313320825</v>
      </c>
      <c r="D73" s="15">
        <f>+Q73/R73</f>
        <v>0.3238738738738739</v>
      </c>
      <c r="E73" s="70">
        <f>SUM(E63:E72)</f>
        <v>23</v>
      </c>
      <c r="F73" s="70">
        <f t="shared" ref="F73:P73" si="19">SUM(F63:F72)</f>
        <v>12</v>
      </c>
      <c r="G73" s="70">
        <f t="shared" si="19"/>
        <v>5</v>
      </c>
      <c r="H73" s="70">
        <f t="shared" si="19"/>
        <v>54</v>
      </c>
      <c r="I73" s="70">
        <f t="shared" ref="I73:J73" si="20">SUM(I63:I72)</f>
        <v>63</v>
      </c>
      <c r="J73" s="70">
        <f t="shared" si="20"/>
        <v>126</v>
      </c>
      <c r="K73" s="70">
        <f t="shared" ref="K73:L73" si="21">SUM(K63:K72)</f>
        <v>124</v>
      </c>
      <c r="L73" s="70">
        <f t="shared" si="21"/>
        <v>73</v>
      </c>
      <c r="M73" s="70">
        <f t="shared" ref="M73:N73" si="22">SUM(M63:M72)</f>
        <v>115</v>
      </c>
      <c r="N73" s="70">
        <f t="shared" si="22"/>
        <v>124</v>
      </c>
      <c r="O73" s="70">
        <f t="shared" si="19"/>
        <v>0</v>
      </c>
      <c r="P73" s="70">
        <f t="shared" si="19"/>
        <v>0</v>
      </c>
      <c r="Q73" s="70">
        <f>SUM(Q63:Q72)</f>
        <v>719</v>
      </c>
      <c r="R73" s="392">
        <v>2220</v>
      </c>
      <c r="S73" s="393"/>
    </row>
    <row r="74" spans="1:19" ht="15" thickBot="1" x14ac:dyDescent="0.25">
      <c r="A74" s="87" t="s">
        <v>105</v>
      </c>
      <c r="B74" s="165" t="s">
        <v>100</v>
      </c>
      <c r="C74" s="56"/>
      <c r="D74" s="56"/>
      <c r="E74" s="96">
        <f>IFERROR(VLOOKUP($B74,[1]NUM11!$H$3:$S$156,2,FALSE),0)</f>
        <v>4</v>
      </c>
      <c r="F74" s="96">
        <f>IFERROR(VLOOKUP($B74,[1]NUM11!$H$3:$S$156,3,FALSE),0)</f>
        <v>3</v>
      </c>
      <c r="G74" s="96">
        <f>IFERROR(VLOOKUP($B74,[1]NUM11!$H$3:$S$156,4,FALSE),0)</f>
        <v>9</v>
      </c>
      <c r="H74" s="96">
        <f>IFERROR(VLOOKUP($B74,[1]NUM11!$H$3:$S$156,5,FALSE),0)</f>
        <v>33</v>
      </c>
      <c r="I74" s="96">
        <f>IFERROR(VLOOKUP($B74,[1]NUM11!$H$3:$S$156,6,FALSE),0)</f>
        <v>22</v>
      </c>
      <c r="J74" s="96">
        <f>IFERROR(VLOOKUP($B74,[1]NUM11!$H$3:$S$156,7,FALSE),0)</f>
        <v>20</v>
      </c>
      <c r="K74" s="96">
        <f>IFERROR(VLOOKUP($B74,[1]NUM11!$H$3:$S$156,8,FALSE),0)</f>
        <v>2</v>
      </c>
      <c r="L74" s="96">
        <f>IFERROR(VLOOKUP($B74,[1]NUM11!$H$3:$S$156,9,FALSE),0)</f>
        <v>6</v>
      </c>
      <c r="M74" s="96">
        <f>IFERROR(VLOOKUP($B74,[1]NUM11!$H$3:$S$156,10,FALSE),0)</f>
        <v>11</v>
      </c>
      <c r="N74" s="96">
        <f>IFERROR(VLOOKUP($B74,[1]NUM11!$H$3:$S$156,11,FALSE),0)</f>
        <v>6</v>
      </c>
      <c r="O74" s="86"/>
      <c r="P74" s="58"/>
      <c r="Q74" s="13">
        <f>SUM(E74:P74)</f>
        <v>116</v>
      </c>
    </row>
    <row r="75" spans="1:19" ht="15" thickBot="1" x14ac:dyDescent="0.25">
      <c r="A75" s="87" t="s">
        <v>105</v>
      </c>
      <c r="B75" s="165" t="s">
        <v>101</v>
      </c>
      <c r="C75" s="56"/>
      <c r="D75" s="56"/>
      <c r="E75" s="96">
        <f>IFERROR(VLOOKUP($B75,[1]NUM11!$H$3:$S$156,2,FALSE),0)</f>
        <v>2</v>
      </c>
      <c r="F75" s="96">
        <f>IFERROR(VLOOKUP($B75,[1]NUM11!$H$3:$S$156,3,FALSE),0)</f>
        <v>1</v>
      </c>
      <c r="G75" s="96">
        <f>IFERROR(VLOOKUP($B75,[1]NUM11!$H$3:$S$156,4,FALSE),0)</f>
        <v>4</v>
      </c>
      <c r="H75" s="96">
        <f>IFERROR(VLOOKUP($B75,[1]NUM11!$H$3:$S$156,5,FALSE),0)</f>
        <v>0</v>
      </c>
      <c r="I75" s="96">
        <f>IFERROR(VLOOKUP($B75,[1]NUM11!$H$3:$S$156,6,FALSE),0)</f>
        <v>2</v>
      </c>
      <c r="J75" s="96">
        <f>IFERROR(VLOOKUP($B75,[1]NUM11!$H$3:$S$156,7,FALSE),0)</f>
        <v>2</v>
      </c>
      <c r="K75" s="96">
        <f>IFERROR(VLOOKUP($B75,[1]NUM11!$H$3:$S$156,8,FALSE),0)</f>
        <v>1</v>
      </c>
      <c r="L75" s="96">
        <f>IFERROR(VLOOKUP($B75,[1]NUM11!$H$3:$S$156,9,FALSE),0)</f>
        <v>2</v>
      </c>
      <c r="M75" s="96">
        <f>IFERROR(VLOOKUP($B75,[1]NUM11!$H$3:$S$156,10,FALSE),0)</f>
        <v>1</v>
      </c>
      <c r="N75" s="96">
        <f>IFERROR(VLOOKUP($B75,[1]NUM11!$H$3:$S$156,11,FALSE),0)</f>
        <v>1</v>
      </c>
      <c r="O75" s="86"/>
      <c r="Q75" s="13">
        <f>SUM(E75:P75)</f>
        <v>16</v>
      </c>
    </row>
    <row r="76" spans="1:19" ht="15" thickBot="1" x14ac:dyDescent="0.25">
      <c r="A76" s="87" t="s">
        <v>105</v>
      </c>
      <c r="B76" s="165" t="s">
        <v>102</v>
      </c>
      <c r="C76" s="56"/>
      <c r="D76" s="56"/>
      <c r="E76" s="96">
        <f>IFERROR(VLOOKUP($B76,[1]NUM11!$H$3:$S$156,2,FALSE),0)</f>
        <v>0</v>
      </c>
      <c r="F76" s="96">
        <f>IFERROR(VLOOKUP($B76,[1]NUM11!$H$3:$S$156,3,FALSE),0)</f>
        <v>0</v>
      </c>
      <c r="G76" s="96">
        <f>IFERROR(VLOOKUP($B76,[1]NUM11!$H$3:$S$156,4,FALSE),0)</f>
        <v>17</v>
      </c>
      <c r="H76" s="96">
        <f>IFERROR(VLOOKUP($B76,[1]NUM11!$H$3:$S$156,5,FALSE),0)</f>
        <v>21</v>
      </c>
      <c r="I76" s="96">
        <f>IFERROR(VLOOKUP($B76,[1]NUM11!$H$3:$S$156,6,FALSE),0)</f>
        <v>24</v>
      </c>
      <c r="J76" s="96">
        <f>IFERROR(VLOOKUP($B76,[1]NUM11!$H$3:$S$156,7,FALSE),0)</f>
        <v>5</v>
      </c>
      <c r="K76" s="96">
        <f>IFERROR(VLOOKUP($B76,[1]NUM11!$H$3:$S$156,8,FALSE),0)</f>
        <v>28</v>
      </c>
      <c r="L76" s="96">
        <f>IFERROR(VLOOKUP($B76,[1]NUM11!$H$3:$S$156,9,FALSE),0)</f>
        <v>25</v>
      </c>
      <c r="M76" s="96">
        <f>IFERROR(VLOOKUP($B76,[1]NUM11!$H$3:$S$156,10,FALSE),0)</f>
        <v>12</v>
      </c>
      <c r="N76" s="96">
        <f>IFERROR(VLOOKUP($B76,[1]NUM11!$H$3:$S$156,11,FALSE),0)</f>
        <v>43</v>
      </c>
      <c r="O76" s="86"/>
      <c r="Q76" s="13">
        <f>SUM(E76:P76)</f>
        <v>175</v>
      </c>
    </row>
    <row r="77" spans="1:19" ht="15" thickBot="1" x14ac:dyDescent="0.25">
      <c r="A77" s="87" t="s">
        <v>105</v>
      </c>
      <c r="B77" s="165" t="s">
        <v>103</v>
      </c>
      <c r="C77" s="56"/>
      <c r="D77" s="56"/>
      <c r="E77" s="96">
        <f>IFERROR(VLOOKUP($B77,[1]NUM11!$H$3:$S$156,2,FALSE),0)</f>
        <v>5</v>
      </c>
      <c r="F77" s="96">
        <f>IFERROR(VLOOKUP($B77,[1]NUM11!$H$3:$S$156,3,FALSE),0)</f>
        <v>0</v>
      </c>
      <c r="G77" s="96">
        <f>IFERROR(VLOOKUP($B77,[1]NUM11!$H$3:$S$156,4,FALSE),0)</f>
        <v>2</v>
      </c>
      <c r="H77" s="96">
        <f>IFERROR(VLOOKUP($B77,[1]NUM11!$H$3:$S$156,5,FALSE),0)</f>
        <v>2</v>
      </c>
      <c r="I77" s="96">
        <f>IFERROR(VLOOKUP($B77,[1]NUM11!$H$3:$S$156,6,FALSE),0)</f>
        <v>0</v>
      </c>
      <c r="J77" s="96">
        <f>IFERROR(VLOOKUP($B77,[1]NUM11!$H$3:$S$156,7,FALSE),0)</f>
        <v>3</v>
      </c>
      <c r="K77" s="96">
        <f>IFERROR(VLOOKUP($B77,[1]NUM11!$H$3:$S$156,8,FALSE),0)</f>
        <v>5</v>
      </c>
      <c r="L77" s="96">
        <f>IFERROR(VLOOKUP($B77,[1]NUM11!$H$3:$S$156,9,FALSE),0)</f>
        <v>1</v>
      </c>
      <c r="M77" s="96">
        <f>IFERROR(VLOOKUP($B77,[1]NUM11!$H$3:$S$156,10,FALSE),0)</f>
        <v>0</v>
      </c>
      <c r="N77" s="96">
        <f>IFERROR(VLOOKUP($B77,[1]NUM11!$H$3:$S$156,11,FALSE),0)</f>
        <v>0</v>
      </c>
      <c r="O77" s="86"/>
      <c r="Q77" s="13">
        <f>SUM(E77:P77)</f>
        <v>18</v>
      </c>
    </row>
    <row r="78" spans="1:19" ht="15" thickBot="1" x14ac:dyDescent="0.25">
      <c r="A78" s="87" t="s">
        <v>105</v>
      </c>
      <c r="B78" s="165" t="s">
        <v>104</v>
      </c>
      <c r="C78" s="56"/>
      <c r="D78" s="56"/>
      <c r="E78" s="96">
        <f>IFERROR(VLOOKUP($B78,[1]NUM11!$H$3:$S$156,2,FALSE),0)</f>
        <v>6</v>
      </c>
      <c r="F78" s="96">
        <f>IFERROR(VLOOKUP($B78,[1]NUM11!$H$3:$S$156,3,FALSE),0)</f>
        <v>2</v>
      </c>
      <c r="G78" s="96">
        <f>IFERROR(VLOOKUP($B78,[1]NUM11!$H$3:$S$156,4,FALSE),0)</f>
        <v>3</v>
      </c>
      <c r="H78" s="96">
        <f>IFERROR(VLOOKUP($B78,[1]NUM11!$H$3:$S$156,5,FALSE),0)</f>
        <v>3</v>
      </c>
      <c r="I78" s="96">
        <f>IFERROR(VLOOKUP($B78,[1]NUM11!$H$3:$S$156,6,FALSE),0)</f>
        <v>1</v>
      </c>
      <c r="J78" s="96">
        <f>IFERROR(VLOOKUP($B78,[1]NUM11!$H$3:$S$156,7,FALSE),0)</f>
        <v>6</v>
      </c>
      <c r="K78" s="96">
        <f>IFERROR(VLOOKUP($B78,[1]NUM11!$H$3:$S$156,8,FALSE),0)</f>
        <v>2</v>
      </c>
      <c r="L78" s="96">
        <f>IFERROR(VLOOKUP($B78,[1]NUM11!$H$3:$S$156,9,FALSE),0)</f>
        <v>13</v>
      </c>
      <c r="M78" s="96">
        <f>IFERROR(VLOOKUP($B78,[1]NUM11!$H$3:$S$156,10,FALSE),0)</f>
        <v>2</v>
      </c>
      <c r="N78" s="96">
        <f>IFERROR(VLOOKUP($B78,[1]NUM11!$H$3:$S$156,11,FALSE),0)</f>
        <v>12</v>
      </c>
      <c r="O78" s="86"/>
      <c r="Q78" s="13">
        <f>SUM(E78:P78)</f>
        <v>50</v>
      </c>
    </row>
    <row r="79" spans="1:19" s="58" customFormat="1" ht="15" thickBot="1" x14ac:dyDescent="0.25">
      <c r="A79" s="333" t="s">
        <v>178</v>
      </c>
      <c r="B79" s="334"/>
      <c r="C79" s="250">
        <f>+D79/Metas!Q90</f>
        <v>1.26008064516129</v>
      </c>
      <c r="D79" s="15">
        <f>+Q79/R79</f>
        <v>0.24224806201550386</v>
      </c>
      <c r="E79" s="70">
        <f t="shared" ref="E79:Q79" si="23">SUM(E74:E78)</f>
        <v>17</v>
      </c>
      <c r="F79" s="70">
        <f t="shared" si="23"/>
        <v>6</v>
      </c>
      <c r="G79" s="70">
        <f t="shared" si="23"/>
        <v>35</v>
      </c>
      <c r="H79" s="70">
        <f t="shared" si="23"/>
        <v>59</v>
      </c>
      <c r="I79" s="70">
        <f t="shared" ref="I79:J79" si="24">SUM(I74:I78)</f>
        <v>49</v>
      </c>
      <c r="J79" s="70">
        <f t="shared" si="24"/>
        <v>36</v>
      </c>
      <c r="K79" s="70">
        <f t="shared" ref="K79:L79" si="25">SUM(K74:K78)</f>
        <v>38</v>
      </c>
      <c r="L79" s="70">
        <f t="shared" si="25"/>
        <v>47</v>
      </c>
      <c r="M79" s="70">
        <f t="shared" ref="M79:N79" si="26">SUM(M74:M78)</f>
        <v>26</v>
      </c>
      <c r="N79" s="70">
        <f t="shared" si="26"/>
        <v>62</v>
      </c>
      <c r="O79" s="70">
        <f t="shared" si="23"/>
        <v>0</v>
      </c>
      <c r="P79" s="70">
        <f t="shared" si="23"/>
        <v>0</v>
      </c>
      <c r="Q79" s="70">
        <f t="shared" si="23"/>
        <v>375</v>
      </c>
      <c r="R79" s="392">
        <v>1548</v>
      </c>
      <c r="S79" s="393"/>
    </row>
    <row r="80" spans="1:19" ht="15" thickBot="1" x14ac:dyDescent="0.25">
      <c r="A80" s="87" t="s">
        <v>116</v>
      </c>
      <c r="B80" s="165" t="s">
        <v>106</v>
      </c>
      <c r="C80" s="56"/>
      <c r="D80" s="56"/>
      <c r="E80" s="96">
        <f>IFERROR(VLOOKUP($B80,[1]NUM11!$H$3:$S$156,2,FALSE),0)</f>
        <v>32</v>
      </c>
      <c r="F80" s="96">
        <f>IFERROR(VLOOKUP($B80,[1]NUM11!$H$3:$S$156,3,FALSE),0)</f>
        <v>13</v>
      </c>
      <c r="G80" s="96">
        <f>IFERROR(VLOOKUP($B80,[1]NUM11!$H$3:$S$156,4,FALSE),0)</f>
        <v>43</v>
      </c>
      <c r="H80" s="96">
        <f>IFERROR(VLOOKUP($B80,[1]NUM11!$H$3:$S$156,5,FALSE),0)</f>
        <v>58</v>
      </c>
      <c r="I80" s="96">
        <f>IFERROR(VLOOKUP($B80,[1]NUM11!$H$3:$S$156,6,FALSE),0)</f>
        <v>154</v>
      </c>
      <c r="J80" s="96">
        <f>IFERROR(VLOOKUP($B80,[1]NUM11!$H$3:$S$156,7,FALSE),0)</f>
        <v>16</v>
      </c>
      <c r="K80" s="96">
        <f>IFERROR(VLOOKUP($B80,[1]NUM11!$H$3:$S$156,8,FALSE),0)</f>
        <v>15</v>
      </c>
      <c r="L80" s="96">
        <f>IFERROR(VLOOKUP($B80,[1]NUM11!$H$3:$S$156,9,FALSE),0)</f>
        <v>57</v>
      </c>
      <c r="M80" s="96">
        <f>IFERROR(VLOOKUP($B80,[1]NUM11!$H$3:$S$156,10,FALSE),0)</f>
        <v>38</v>
      </c>
      <c r="N80" s="96">
        <f>IFERROR(VLOOKUP($B80,[1]NUM11!$H$3:$S$156,11,FALSE),0)</f>
        <v>9</v>
      </c>
      <c r="O80" s="86"/>
      <c r="P80" s="86"/>
      <c r="Q80" s="13">
        <f t="shared" ref="Q80:Q89" si="27">SUM(E80:P80)</f>
        <v>435</v>
      </c>
    </row>
    <row r="81" spans="1:19" ht="15" thickBot="1" x14ac:dyDescent="0.25">
      <c r="A81" s="87" t="s">
        <v>116</v>
      </c>
      <c r="B81" s="165" t="s">
        <v>107</v>
      </c>
      <c r="C81" s="56"/>
      <c r="D81" s="56"/>
      <c r="E81" s="96">
        <f>IFERROR(VLOOKUP($B81,[1]NUM11!$H$3:$S$156,2,FALSE),0)</f>
        <v>20</v>
      </c>
      <c r="F81" s="96">
        <f>IFERROR(VLOOKUP($B81,[1]NUM11!$H$3:$S$156,3,FALSE),0)</f>
        <v>0</v>
      </c>
      <c r="G81" s="96">
        <f>IFERROR(VLOOKUP($B81,[1]NUM11!$H$3:$S$156,4,FALSE),0)</f>
        <v>45</v>
      </c>
      <c r="H81" s="96">
        <f>IFERROR(VLOOKUP($B81,[1]NUM11!$H$3:$S$156,5,FALSE),0)</f>
        <v>32</v>
      </c>
      <c r="I81" s="96">
        <f>IFERROR(VLOOKUP($B81,[1]NUM11!$H$3:$S$156,6,FALSE),0)</f>
        <v>25</v>
      </c>
      <c r="J81" s="96">
        <f>IFERROR(VLOOKUP($B81,[1]NUM11!$H$3:$S$156,7,FALSE),0)</f>
        <v>7</v>
      </c>
      <c r="K81" s="96">
        <f>IFERROR(VLOOKUP($B81,[1]NUM11!$H$3:$S$156,8,FALSE),0)</f>
        <v>39</v>
      </c>
      <c r="L81" s="96">
        <f>IFERROR(VLOOKUP($B81,[1]NUM11!$H$3:$S$156,9,FALSE),0)</f>
        <v>45</v>
      </c>
      <c r="M81" s="96">
        <f>IFERROR(VLOOKUP($B81,[1]NUM11!$H$3:$S$156,10,FALSE),0)</f>
        <v>6</v>
      </c>
      <c r="N81" s="96">
        <f>IFERROR(VLOOKUP($B81,[1]NUM11!$H$3:$S$156,11,FALSE),0)</f>
        <v>1</v>
      </c>
      <c r="O81" s="86"/>
      <c r="P81" s="86"/>
      <c r="Q81" s="13">
        <f t="shared" si="27"/>
        <v>220</v>
      </c>
    </row>
    <row r="82" spans="1:19" ht="15" thickBot="1" x14ac:dyDescent="0.25">
      <c r="A82" s="87" t="s">
        <v>116</v>
      </c>
      <c r="B82" s="165" t="s">
        <v>108</v>
      </c>
      <c r="C82" s="56"/>
      <c r="D82" s="56"/>
      <c r="E82" s="96">
        <f>IFERROR(VLOOKUP($B82,[1]NUM11!$H$3:$S$156,2,FALSE),0)</f>
        <v>0</v>
      </c>
      <c r="F82" s="96">
        <f>IFERROR(VLOOKUP($B82,[1]NUM11!$H$3:$S$156,3,FALSE),0)</f>
        <v>0</v>
      </c>
      <c r="G82" s="96">
        <f>IFERROR(VLOOKUP($B82,[1]NUM11!$H$3:$S$156,4,FALSE),0)</f>
        <v>0</v>
      </c>
      <c r="H82" s="96">
        <f>IFERROR(VLOOKUP($B82,[1]NUM11!$H$3:$S$156,5,FALSE),0)</f>
        <v>1</v>
      </c>
      <c r="I82" s="96">
        <f>IFERROR(VLOOKUP($B82,[1]NUM11!$H$3:$S$156,6,FALSE),0)</f>
        <v>0</v>
      </c>
      <c r="J82" s="96">
        <f>IFERROR(VLOOKUP($B82,[1]NUM11!$H$3:$S$156,7,FALSE),0)</f>
        <v>0</v>
      </c>
      <c r="K82" s="96">
        <f>IFERROR(VLOOKUP($B82,[1]NUM11!$H$3:$S$156,8,FALSE),0)</f>
        <v>0</v>
      </c>
      <c r="L82" s="96">
        <f>IFERROR(VLOOKUP($B82,[1]NUM11!$H$3:$S$156,9,FALSE),0)</f>
        <v>3</v>
      </c>
      <c r="M82" s="96">
        <f>IFERROR(VLOOKUP($B82,[1]NUM11!$H$3:$S$156,10,FALSE),0)</f>
        <v>0</v>
      </c>
      <c r="N82" s="96">
        <f>IFERROR(VLOOKUP($B82,[1]NUM11!$H$3:$S$156,11,FALSE),0)</f>
        <v>0</v>
      </c>
      <c r="O82" s="86"/>
      <c r="P82" s="86"/>
      <c r="Q82" s="13">
        <f t="shared" si="27"/>
        <v>4</v>
      </c>
    </row>
    <row r="83" spans="1:19" ht="15" thickBot="1" x14ac:dyDescent="0.25">
      <c r="A83" s="87" t="s">
        <v>116</v>
      </c>
      <c r="B83" s="165" t="s">
        <v>109</v>
      </c>
      <c r="C83" s="56"/>
      <c r="D83" s="56"/>
      <c r="E83" s="96">
        <f>IFERROR(VLOOKUP($B83,[1]NUM11!$H$3:$S$156,2,FALSE),0)</f>
        <v>3</v>
      </c>
      <c r="F83" s="96">
        <f>IFERROR(VLOOKUP($B83,[1]NUM11!$H$3:$S$156,3,FALSE),0)</f>
        <v>2</v>
      </c>
      <c r="G83" s="96">
        <f>IFERROR(VLOOKUP($B83,[1]NUM11!$H$3:$S$156,4,FALSE),0)</f>
        <v>71</v>
      </c>
      <c r="H83" s="96">
        <f>IFERROR(VLOOKUP($B83,[1]NUM11!$H$3:$S$156,5,FALSE),0)</f>
        <v>75</v>
      </c>
      <c r="I83" s="96">
        <f>IFERROR(VLOOKUP($B83,[1]NUM11!$H$3:$S$156,6,FALSE),0)</f>
        <v>0</v>
      </c>
      <c r="J83" s="96">
        <f>IFERROR(VLOOKUP($B83,[1]NUM11!$H$3:$S$156,7,FALSE),0)</f>
        <v>39</v>
      </c>
      <c r="K83" s="96">
        <f>IFERROR(VLOOKUP($B83,[1]NUM11!$H$3:$S$156,8,FALSE),0)</f>
        <v>7</v>
      </c>
      <c r="L83" s="96">
        <f>IFERROR(VLOOKUP($B83,[1]NUM11!$H$3:$S$156,9,FALSE),0)</f>
        <v>12</v>
      </c>
      <c r="M83" s="96">
        <f>IFERROR(VLOOKUP($B83,[1]NUM11!$H$3:$S$156,10,FALSE),0)</f>
        <v>2</v>
      </c>
      <c r="N83" s="96">
        <f>IFERROR(VLOOKUP($B83,[1]NUM11!$H$3:$S$156,11,FALSE),0)</f>
        <v>0</v>
      </c>
      <c r="O83" s="86"/>
      <c r="P83" s="86"/>
      <c r="Q83" s="13">
        <f t="shared" si="27"/>
        <v>211</v>
      </c>
    </row>
    <row r="84" spans="1:19" ht="15" thickBot="1" x14ac:dyDescent="0.25">
      <c r="A84" s="87" t="s">
        <v>116</v>
      </c>
      <c r="B84" s="165" t="s">
        <v>110</v>
      </c>
      <c r="C84" s="56"/>
      <c r="D84" s="56"/>
      <c r="E84" s="96">
        <f>IFERROR(VLOOKUP($B84,[1]NUM11!$H$3:$S$156,2,FALSE),0)</f>
        <v>3</v>
      </c>
      <c r="F84" s="96">
        <f>IFERROR(VLOOKUP($B84,[1]NUM11!$H$3:$S$156,3,FALSE),0)</f>
        <v>0</v>
      </c>
      <c r="G84" s="96">
        <f>IFERROR(VLOOKUP($B84,[1]NUM11!$H$3:$S$156,4,FALSE),0)</f>
        <v>0</v>
      </c>
      <c r="H84" s="96">
        <f>IFERROR(VLOOKUP($B84,[1]NUM11!$H$3:$S$156,5,FALSE),0)</f>
        <v>1</v>
      </c>
      <c r="I84" s="96">
        <f>IFERROR(VLOOKUP($B84,[1]NUM11!$H$3:$S$156,6,FALSE),0)</f>
        <v>2</v>
      </c>
      <c r="J84" s="96">
        <f>IFERROR(VLOOKUP($B84,[1]NUM11!$H$3:$S$156,7,FALSE),0)</f>
        <v>23</v>
      </c>
      <c r="K84" s="96">
        <f>IFERROR(VLOOKUP($B84,[1]NUM11!$H$3:$S$156,8,FALSE),0)</f>
        <v>5</v>
      </c>
      <c r="L84" s="96">
        <f>IFERROR(VLOOKUP($B84,[1]NUM11!$H$3:$S$156,9,FALSE),0)</f>
        <v>8</v>
      </c>
      <c r="M84" s="96">
        <f>IFERROR(VLOOKUP($B84,[1]NUM11!$H$3:$S$156,10,FALSE),0)</f>
        <v>1</v>
      </c>
      <c r="N84" s="96">
        <f>IFERROR(VLOOKUP($B84,[1]NUM11!$H$3:$S$156,11,FALSE),0)</f>
        <v>1</v>
      </c>
      <c r="O84" s="86"/>
      <c r="P84" s="86"/>
      <c r="Q84" s="13">
        <f t="shared" si="27"/>
        <v>44</v>
      </c>
    </row>
    <row r="85" spans="1:19" ht="15" thickBot="1" x14ac:dyDescent="0.25">
      <c r="A85" s="87" t="s">
        <v>116</v>
      </c>
      <c r="B85" s="165" t="s">
        <v>111</v>
      </c>
      <c r="C85" s="56"/>
      <c r="D85" s="56"/>
      <c r="E85" s="96">
        <f>IFERROR(VLOOKUP($B85,[1]NUM11!$H$3:$S$156,2,FALSE),0)</f>
        <v>12</v>
      </c>
      <c r="F85" s="96">
        <f>IFERROR(VLOOKUP($B85,[1]NUM11!$H$3:$S$156,3,FALSE),0)</f>
        <v>2</v>
      </c>
      <c r="G85" s="96">
        <f>IFERROR(VLOOKUP($B85,[1]NUM11!$H$3:$S$156,4,FALSE),0)</f>
        <v>0</v>
      </c>
      <c r="H85" s="96">
        <f>IFERROR(VLOOKUP($B85,[1]NUM11!$H$3:$S$156,5,FALSE),0)</f>
        <v>0</v>
      </c>
      <c r="I85" s="96">
        <f>IFERROR(VLOOKUP($B85,[1]NUM11!$H$3:$S$156,6,FALSE),0)</f>
        <v>0</v>
      </c>
      <c r="J85" s="96">
        <f>IFERROR(VLOOKUP($B85,[1]NUM11!$H$3:$S$156,7,FALSE),0)</f>
        <v>13</v>
      </c>
      <c r="K85" s="96">
        <f>IFERROR(VLOOKUP($B85,[1]NUM11!$H$3:$S$156,8,FALSE),0)</f>
        <v>3</v>
      </c>
      <c r="L85" s="96">
        <f>IFERROR(VLOOKUP($B85,[1]NUM11!$H$3:$S$156,9,FALSE),0)</f>
        <v>9</v>
      </c>
      <c r="M85" s="96">
        <f>IFERROR(VLOOKUP($B85,[1]NUM11!$H$3:$S$156,10,FALSE),0)</f>
        <v>0</v>
      </c>
      <c r="N85" s="96">
        <f>IFERROR(VLOOKUP($B85,[1]NUM11!$H$3:$S$156,11,FALSE),0)</f>
        <v>0</v>
      </c>
      <c r="O85" s="86"/>
      <c r="P85" s="86"/>
      <c r="Q85" s="13">
        <f t="shared" si="27"/>
        <v>39</v>
      </c>
    </row>
    <row r="86" spans="1:19" ht="15" thickBot="1" x14ac:dyDescent="0.25">
      <c r="A86" s="87" t="s">
        <v>116</v>
      </c>
      <c r="B86" s="165" t="s">
        <v>112</v>
      </c>
      <c r="C86" s="56"/>
      <c r="D86" s="56"/>
      <c r="E86" s="96">
        <f>IFERROR(VLOOKUP($B86,[1]NUM11!$H$3:$S$156,2,FALSE),0)</f>
        <v>41</v>
      </c>
      <c r="F86" s="96">
        <f>IFERROR(VLOOKUP($B86,[1]NUM11!$H$3:$S$156,3,FALSE),0)</f>
        <v>14</v>
      </c>
      <c r="G86" s="96">
        <f>IFERROR(VLOOKUP($B86,[1]NUM11!$H$3:$S$156,4,FALSE),0)</f>
        <v>43</v>
      </c>
      <c r="H86" s="96">
        <f>IFERROR(VLOOKUP($B86,[1]NUM11!$H$3:$S$156,5,FALSE),0)</f>
        <v>44</v>
      </c>
      <c r="I86" s="96">
        <f>IFERROR(VLOOKUP($B86,[1]NUM11!$H$3:$S$156,6,FALSE),0)</f>
        <v>33</v>
      </c>
      <c r="J86" s="96">
        <f>IFERROR(VLOOKUP($B86,[1]NUM11!$H$3:$S$156,7,FALSE),0)</f>
        <v>15</v>
      </c>
      <c r="K86" s="96">
        <f>IFERROR(VLOOKUP($B86,[1]NUM11!$H$3:$S$156,8,FALSE),0)</f>
        <v>25</v>
      </c>
      <c r="L86" s="96">
        <f>IFERROR(VLOOKUP($B86,[1]NUM11!$H$3:$S$156,9,FALSE),0)</f>
        <v>38</v>
      </c>
      <c r="M86" s="96">
        <f>IFERROR(VLOOKUP($B86,[1]NUM11!$H$3:$S$156,10,FALSE),0)</f>
        <v>34</v>
      </c>
      <c r="N86" s="96">
        <f>IFERROR(VLOOKUP($B86,[1]NUM11!$H$3:$S$156,11,FALSE),0)</f>
        <v>8</v>
      </c>
      <c r="O86" s="86"/>
      <c r="P86" s="86"/>
      <c r="Q86" s="13">
        <f t="shared" si="27"/>
        <v>295</v>
      </c>
    </row>
    <row r="87" spans="1:19" ht="15" thickBot="1" x14ac:dyDescent="0.25">
      <c r="A87" s="87" t="s">
        <v>116</v>
      </c>
      <c r="B87" s="165" t="s">
        <v>113</v>
      </c>
      <c r="C87" s="56"/>
      <c r="D87" s="56"/>
      <c r="E87" s="96">
        <f>IFERROR(VLOOKUP($B87,[1]NUM11!$H$3:$S$156,2,FALSE),0)</f>
        <v>1</v>
      </c>
      <c r="F87" s="96">
        <f>IFERROR(VLOOKUP($B87,[1]NUM11!$H$3:$S$156,3,FALSE),0)</f>
        <v>0</v>
      </c>
      <c r="G87" s="96">
        <f>IFERROR(VLOOKUP($B87,[1]NUM11!$H$3:$S$156,4,FALSE),0)</f>
        <v>4</v>
      </c>
      <c r="H87" s="96">
        <f>IFERROR(VLOOKUP($B87,[1]NUM11!$H$3:$S$156,5,FALSE),0)</f>
        <v>5</v>
      </c>
      <c r="I87" s="96">
        <f>IFERROR(VLOOKUP($B87,[1]NUM11!$H$3:$S$156,6,FALSE),0)</f>
        <v>0</v>
      </c>
      <c r="J87" s="96">
        <f>IFERROR(VLOOKUP($B87,[1]NUM11!$H$3:$S$156,7,FALSE),0)</f>
        <v>46</v>
      </c>
      <c r="K87" s="96">
        <f>IFERROR(VLOOKUP($B87,[1]NUM11!$H$3:$S$156,8,FALSE),0)</f>
        <v>21</v>
      </c>
      <c r="L87" s="96">
        <f>IFERROR(VLOOKUP($B87,[1]NUM11!$H$3:$S$156,9,FALSE),0)</f>
        <v>1</v>
      </c>
      <c r="M87" s="96">
        <f>IFERROR(VLOOKUP($B87,[1]NUM11!$H$3:$S$156,10,FALSE),0)</f>
        <v>14</v>
      </c>
      <c r="N87" s="96">
        <f>IFERROR(VLOOKUP($B87,[1]NUM11!$H$3:$S$156,11,FALSE),0)</f>
        <v>1</v>
      </c>
      <c r="O87" s="86"/>
      <c r="P87" s="86"/>
      <c r="Q87" s="13">
        <f t="shared" si="27"/>
        <v>93</v>
      </c>
    </row>
    <row r="88" spans="1:19" ht="15" thickBot="1" x14ac:dyDescent="0.25">
      <c r="A88" s="87" t="s">
        <v>116</v>
      </c>
      <c r="B88" s="165" t="s">
        <v>114</v>
      </c>
      <c r="C88" s="56"/>
      <c r="D88" s="56"/>
      <c r="E88" s="96">
        <f>IFERROR(VLOOKUP($B88,[1]NUM11!$H$3:$S$156,2,FALSE),0)</f>
        <v>3</v>
      </c>
      <c r="F88" s="96">
        <f>IFERROR(VLOOKUP($B88,[1]NUM11!$H$3:$S$156,3,FALSE),0)</f>
        <v>6</v>
      </c>
      <c r="G88" s="96">
        <f>IFERROR(VLOOKUP($B88,[1]NUM11!$H$3:$S$156,4,FALSE),0)</f>
        <v>0</v>
      </c>
      <c r="H88" s="96">
        <f>IFERROR(VLOOKUP($B88,[1]NUM11!$H$3:$S$156,5,FALSE),0)</f>
        <v>5</v>
      </c>
      <c r="I88" s="96">
        <f>IFERROR(VLOOKUP($B88,[1]NUM11!$H$3:$S$156,6,FALSE),0)</f>
        <v>6</v>
      </c>
      <c r="J88" s="96">
        <f>IFERROR(VLOOKUP($B88,[1]NUM11!$H$3:$S$156,7,FALSE),0)</f>
        <v>9</v>
      </c>
      <c r="K88" s="96">
        <f>IFERROR(VLOOKUP($B88,[1]NUM11!$H$3:$S$156,8,FALSE),0)</f>
        <v>1</v>
      </c>
      <c r="L88" s="96">
        <f>IFERROR(VLOOKUP($B88,[1]NUM11!$H$3:$S$156,9,FALSE),0)</f>
        <v>9</v>
      </c>
      <c r="M88" s="96">
        <f>IFERROR(VLOOKUP($B88,[1]NUM11!$H$3:$S$156,10,FALSE),0)</f>
        <v>4</v>
      </c>
      <c r="N88" s="96">
        <f>IFERROR(VLOOKUP($B88,[1]NUM11!$H$3:$S$156,11,FALSE),0)</f>
        <v>0</v>
      </c>
      <c r="O88" s="86"/>
      <c r="P88" s="86"/>
      <c r="Q88" s="13">
        <f t="shared" si="27"/>
        <v>43</v>
      </c>
    </row>
    <row r="89" spans="1:19" ht="15" thickBot="1" x14ac:dyDescent="0.25">
      <c r="A89" s="87" t="s">
        <v>116</v>
      </c>
      <c r="B89" s="165" t="s">
        <v>115</v>
      </c>
      <c r="C89" s="56"/>
      <c r="D89" s="56"/>
      <c r="E89" s="96">
        <f>IFERROR(VLOOKUP($B89,[1]NUM11!$H$3:$S$156,2,FALSE),0)</f>
        <v>5</v>
      </c>
      <c r="F89" s="96">
        <f>IFERROR(VLOOKUP($B89,[1]NUM11!$H$3:$S$156,3,FALSE),0)</f>
        <v>9</v>
      </c>
      <c r="G89" s="96">
        <f>IFERROR(VLOOKUP($B89,[1]NUM11!$H$3:$S$156,4,FALSE),0)</f>
        <v>6</v>
      </c>
      <c r="H89" s="96">
        <f>IFERROR(VLOOKUP($B89,[1]NUM11!$H$3:$S$156,5,FALSE),0)</f>
        <v>3</v>
      </c>
      <c r="I89" s="96">
        <f>IFERROR(VLOOKUP($B89,[1]NUM11!$H$3:$S$156,6,FALSE),0)</f>
        <v>4</v>
      </c>
      <c r="J89" s="96">
        <f>IFERROR(VLOOKUP($B89,[1]NUM11!$H$3:$S$156,7,FALSE),0)</f>
        <v>21</v>
      </c>
      <c r="K89" s="96">
        <f>IFERROR(VLOOKUP($B89,[1]NUM11!$H$3:$S$156,8,FALSE),0)</f>
        <v>16</v>
      </c>
      <c r="L89" s="96">
        <f>IFERROR(VLOOKUP($B89,[1]NUM11!$H$3:$S$156,9,FALSE),0)</f>
        <v>6</v>
      </c>
      <c r="M89" s="96">
        <f>IFERROR(VLOOKUP($B89,[1]NUM11!$H$3:$S$156,10,FALSE),0)</f>
        <v>5</v>
      </c>
      <c r="N89" s="96">
        <f>IFERROR(VLOOKUP($B89,[1]NUM11!$H$3:$S$156,11,FALSE),0)</f>
        <v>1</v>
      </c>
      <c r="O89" s="86"/>
      <c r="P89" s="86"/>
      <c r="Q89" s="13">
        <f t="shared" si="27"/>
        <v>76</v>
      </c>
    </row>
    <row r="90" spans="1:19" s="58" customFormat="1" ht="15" thickBot="1" x14ac:dyDescent="0.25">
      <c r="A90" s="333" t="s">
        <v>179</v>
      </c>
      <c r="B90" s="334"/>
      <c r="C90" s="250">
        <f>+D90/Metas!Q95</f>
        <v>2.4728997289972896</v>
      </c>
      <c r="D90" s="15">
        <f>+Q90/R90</f>
        <v>0.47495120364346127</v>
      </c>
      <c r="E90" s="70">
        <f>SUM(E80:E89)</f>
        <v>120</v>
      </c>
      <c r="F90" s="70">
        <f t="shared" ref="F90:P90" si="28">SUM(F80:F89)</f>
        <v>46</v>
      </c>
      <c r="G90" s="70">
        <f t="shared" si="28"/>
        <v>212</v>
      </c>
      <c r="H90" s="70">
        <f t="shared" si="28"/>
        <v>224</v>
      </c>
      <c r="I90" s="70">
        <f t="shared" ref="I90:J90" si="29">SUM(I80:I89)</f>
        <v>224</v>
      </c>
      <c r="J90" s="70">
        <f t="shared" si="29"/>
        <v>189</v>
      </c>
      <c r="K90" s="70">
        <f t="shared" ref="K90:L90" si="30">SUM(K80:K89)</f>
        <v>132</v>
      </c>
      <c r="L90" s="70">
        <f t="shared" si="30"/>
        <v>188</v>
      </c>
      <c r="M90" s="70">
        <f t="shared" ref="M90:N90" si="31">SUM(M80:M89)</f>
        <v>104</v>
      </c>
      <c r="N90" s="70">
        <f t="shared" si="31"/>
        <v>21</v>
      </c>
      <c r="O90" s="70">
        <f t="shared" si="28"/>
        <v>0</v>
      </c>
      <c r="P90" s="70">
        <f t="shared" si="28"/>
        <v>0</v>
      </c>
      <c r="Q90" s="70">
        <f>SUM(Q80:Q89)</f>
        <v>1460</v>
      </c>
      <c r="R90" s="392">
        <v>3074</v>
      </c>
      <c r="S90" s="393"/>
    </row>
    <row r="91" spans="1:19" ht="15" thickBot="1" x14ac:dyDescent="0.25">
      <c r="A91" s="87" t="s">
        <v>133</v>
      </c>
      <c r="B91" s="165" t="s">
        <v>117</v>
      </c>
      <c r="C91" s="56"/>
      <c r="D91" s="56"/>
      <c r="E91" s="96">
        <f>IFERROR(VLOOKUP($B91,[1]NUM11!$H$3:$S$156,2,FALSE),0)</f>
        <v>75</v>
      </c>
      <c r="F91" s="96">
        <f>IFERROR(VLOOKUP($B91,[1]NUM11!$H$3:$S$156,3,FALSE),0)</f>
        <v>59</v>
      </c>
      <c r="G91" s="96">
        <f>IFERROR(VLOOKUP($B91,[1]NUM11!$H$3:$S$156,4,FALSE),0)</f>
        <v>48</v>
      </c>
      <c r="H91" s="96">
        <f>IFERROR(VLOOKUP($B91,[1]NUM11!$H$3:$S$156,5,FALSE),0)</f>
        <v>53</v>
      </c>
      <c r="I91" s="96">
        <f>IFERROR(VLOOKUP($B91,[1]NUM11!$H$3:$S$156,6,FALSE),0)</f>
        <v>71</v>
      </c>
      <c r="J91" s="96">
        <f>IFERROR(VLOOKUP($B91,[1]NUM11!$H$3:$S$156,7,FALSE),0)</f>
        <v>61</v>
      </c>
      <c r="K91" s="96">
        <f>IFERROR(VLOOKUP($B91,[1]NUM11!$H$3:$S$156,8,FALSE),0)</f>
        <v>42</v>
      </c>
      <c r="L91" s="96">
        <f>IFERROR(VLOOKUP($B91,[1]NUM11!$H$3:$S$156,9,FALSE),0)</f>
        <v>62</v>
      </c>
      <c r="M91" s="96">
        <f>IFERROR(VLOOKUP($B91,[1]NUM11!$H$3:$S$156,10,FALSE),0)</f>
        <v>30</v>
      </c>
      <c r="N91" s="96">
        <f>IFERROR(VLOOKUP($B91,[1]NUM11!$H$3:$S$156,11,FALSE),0)</f>
        <v>61</v>
      </c>
      <c r="O91" s="86"/>
      <c r="Q91" s="13">
        <f t="shared" ref="Q91:Q108" si="32">SUM(E91:P91)</f>
        <v>562</v>
      </c>
    </row>
    <row r="92" spans="1:19" ht="15" thickBot="1" x14ac:dyDescent="0.25">
      <c r="A92" s="87" t="s">
        <v>133</v>
      </c>
      <c r="B92" s="165" t="s">
        <v>118</v>
      </c>
      <c r="C92" s="56"/>
      <c r="D92" s="56"/>
      <c r="E92" s="96">
        <f>IFERROR(VLOOKUP($B92,[1]NUM11!$H$3:$S$156,2,FALSE),0)</f>
        <v>89</v>
      </c>
      <c r="F92" s="96">
        <f>IFERROR(VLOOKUP($B92,[1]NUM11!$H$3:$S$156,3,FALSE),0)</f>
        <v>65</v>
      </c>
      <c r="G92" s="96">
        <f>IFERROR(VLOOKUP($B92,[1]NUM11!$H$3:$S$156,4,FALSE),0)</f>
        <v>117</v>
      </c>
      <c r="H92" s="96">
        <f>IFERROR(VLOOKUP($B92,[1]NUM11!$H$3:$S$156,5,FALSE),0)</f>
        <v>123</v>
      </c>
      <c r="I92" s="96">
        <f>IFERROR(VLOOKUP($B92,[1]NUM11!$H$3:$S$156,6,FALSE),0)</f>
        <v>108</v>
      </c>
      <c r="J92" s="96">
        <f>IFERROR(VLOOKUP($B92,[1]NUM11!$H$3:$S$156,7,FALSE),0)</f>
        <v>145</v>
      </c>
      <c r="K92" s="96">
        <f>IFERROR(VLOOKUP($B92,[1]NUM11!$H$3:$S$156,8,FALSE),0)</f>
        <v>129</v>
      </c>
      <c r="L92" s="96">
        <f>IFERROR(VLOOKUP($B92,[1]NUM11!$H$3:$S$156,9,FALSE),0)</f>
        <v>200</v>
      </c>
      <c r="M92" s="96">
        <f>IFERROR(VLOOKUP($B92,[1]NUM11!$H$3:$S$156,10,FALSE),0)</f>
        <v>91</v>
      </c>
      <c r="N92" s="96">
        <f>IFERROR(VLOOKUP($B92,[1]NUM11!$H$3:$S$156,11,FALSE),0)</f>
        <v>217</v>
      </c>
      <c r="O92" s="86"/>
      <c r="Q92" s="13">
        <f t="shared" si="32"/>
        <v>1284</v>
      </c>
    </row>
    <row r="93" spans="1:19" ht="15" thickBot="1" x14ac:dyDescent="0.25">
      <c r="A93" s="87" t="s">
        <v>133</v>
      </c>
      <c r="B93" s="165" t="s">
        <v>119</v>
      </c>
      <c r="C93" s="56"/>
      <c r="D93" s="56"/>
      <c r="E93" s="96">
        <f>IFERROR(VLOOKUP($B93,[1]NUM11!$H$3:$S$156,2,FALSE),0)</f>
        <v>219</v>
      </c>
      <c r="F93" s="96">
        <f>IFERROR(VLOOKUP($B93,[1]NUM11!$H$3:$S$156,3,FALSE),0)</f>
        <v>177</v>
      </c>
      <c r="G93" s="96">
        <f>IFERROR(VLOOKUP($B93,[1]NUM11!$H$3:$S$156,4,FALSE),0)</f>
        <v>253</v>
      </c>
      <c r="H93" s="96">
        <f>IFERROR(VLOOKUP($B93,[1]NUM11!$H$3:$S$156,5,FALSE),0)</f>
        <v>169</v>
      </c>
      <c r="I93" s="96">
        <f>IFERROR(VLOOKUP($B93,[1]NUM11!$H$3:$S$156,6,FALSE),0)</f>
        <v>321</v>
      </c>
      <c r="J93" s="96">
        <f>IFERROR(VLOOKUP($B93,[1]NUM11!$H$3:$S$156,7,FALSE),0)</f>
        <v>319</v>
      </c>
      <c r="K93" s="96">
        <f>IFERROR(VLOOKUP($B93,[1]NUM11!$H$3:$S$156,8,FALSE),0)</f>
        <v>303</v>
      </c>
      <c r="L93" s="96">
        <f>IFERROR(VLOOKUP($B93,[1]NUM11!$H$3:$S$156,9,FALSE),0)</f>
        <v>796</v>
      </c>
      <c r="M93" s="96">
        <f>IFERROR(VLOOKUP($B93,[1]NUM11!$H$3:$S$156,10,FALSE),0)</f>
        <v>258</v>
      </c>
      <c r="N93" s="96">
        <f>IFERROR(VLOOKUP($B93,[1]NUM11!$H$3:$S$156,11,FALSE),0)</f>
        <v>294</v>
      </c>
      <c r="O93" s="86"/>
      <c r="Q93" s="13">
        <f t="shared" si="32"/>
        <v>3109</v>
      </c>
    </row>
    <row r="94" spans="1:19" ht="15" thickBot="1" x14ac:dyDescent="0.25">
      <c r="A94" s="87" t="s">
        <v>133</v>
      </c>
      <c r="B94" s="165" t="s">
        <v>120</v>
      </c>
      <c r="C94" s="56"/>
      <c r="D94" s="56"/>
      <c r="E94" s="96">
        <f>IFERROR(VLOOKUP($B94,[1]NUM11!$H$3:$S$156,2,FALSE),0)</f>
        <v>13</v>
      </c>
      <c r="F94" s="96">
        <f>IFERROR(VLOOKUP($B94,[1]NUM11!$H$3:$S$156,3,FALSE),0)</f>
        <v>23</v>
      </c>
      <c r="G94" s="96">
        <f>IFERROR(VLOOKUP($B94,[1]NUM11!$H$3:$S$156,4,FALSE),0)</f>
        <v>45</v>
      </c>
      <c r="H94" s="96">
        <f>IFERROR(VLOOKUP($B94,[1]NUM11!$H$3:$S$156,5,FALSE),0)</f>
        <v>42</v>
      </c>
      <c r="I94" s="96">
        <f>IFERROR(VLOOKUP($B94,[1]NUM11!$H$3:$S$156,6,FALSE),0)</f>
        <v>37</v>
      </c>
      <c r="J94" s="96">
        <f>IFERROR(VLOOKUP($B94,[1]NUM11!$H$3:$S$156,7,FALSE),0)</f>
        <v>69</v>
      </c>
      <c r="K94" s="96">
        <f>IFERROR(VLOOKUP($B94,[1]NUM11!$H$3:$S$156,8,FALSE),0)</f>
        <v>50</v>
      </c>
      <c r="L94" s="96">
        <f>IFERROR(VLOOKUP($B94,[1]NUM11!$H$3:$S$156,9,FALSE),0)</f>
        <v>52</v>
      </c>
      <c r="M94" s="96">
        <f>IFERROR(VLOOKUP($B94,[1]NUM11!$H$3:$S$156,10,FALSE),0)</f>
        <v>49</v>
      </c>
      <c r="N94" s="96">
        <f>IFERROR(VLOOKUP($B94,[1]NUM11!$H$3:$S$156,11,FALSE),0)</f>
        <v>38</v>
      </c>
      <c r="O94" s="86"/>
      <c r="Q94" s="13">
        <f t="shared" si="32"/>
        <v>418</v>
      </c>
    </row>
    <row r="95" spans="1:19" ht="15" thickBot="1" x14ac:dyDescent="0.25">
      <c r="A95" s="87" t="s">
        <v>133</v>
      </c>
      <c r="B95" s="165" t="s">
        <v>121</v>
      </c>
      <c r="C95" s="56"/>
      <c r="D95" s="56"/>
      <c r="E95" s="96">
        <f>IFERROR(VLOOKUP($B95,[1]NUM11!$H$3:$S$156,2,FALSE),0)</f>
        <v>0</v>
      </c>
      <c r="F95" s="96">
        <f>IFERROR(VLOOKUP($B95,[1]NUM11!$H$3:$S$156,3,FALSE),0)</f>
        <v>7</v>
      </c>
      <c r="G95" s="96">
        <f>IFERROR(VLOOKUP($B95,[1]NUM11!$H$3:$S$156,4,FALSE),0)</f>
        <v>2</v>
      </c>
      <c r="H95" s="96">
        <f>IFERROR(VLOOKUP($B95,[1]NUM11!$H$3:$S$156,5,FALSE),0)</f>
        <v>3</v>
      </c>
      <c r="I95" s="96">
        <f>IFERROR(VLOOKUP($B95,[1]NUM11!$H$3:$S$156,6,FALSE),0)</f>
        <v>3</v>
      </c>
      <c r="J95" s="96">
        <f>IFERROR(VLOOKUP($B95,[1]NUM11!$H$3:$S$156,7,FALSE),0)</f>
        <v>6</v>
      </c>
      <c r="K95" s="96">
        <f>IFERROR(VLOOKUP($B95,[1]NUM11!$H$3:$S$156,8,FALSE),0)</f>
        <v>7</v>
      </c>
      <c r="L95" s="96">
        <f>IFERROR(VLOOKUP($B95,[1]NUM11!$H$3:$S$156,9,FALSE),0)</f>
        <v>1</v>
      </c>
      <c r="M95" s="96">
        <f>IFERROR(VLOOKUP($B95,[1]NUM11!$H$3:$S$156,10,FALSE),0)</f>
        <v>1</v>
      </c>
      <c r="N95" s="96">
        <f>IFERROR(VLOOKUP($B95,[1]NUM11!$H$3:$S$156,11,FALSE),0)</f>
        <v>4</v>
      </c>
      <c r="O95" s="86"/>
      <c r="Q95" s="13">
        <f t="shared" si="32"/>
        <v>34</v>
      </c>
    </row>
    <row r="96" spans="1:19" ht="15" thickBot="1" x14ac:dyDescent="0.25">
      <c r="A96" s="87" t="s">
        <v>133</v>
      </c>
      <c r="B96" s="165" t="s">
        <v>122</v>
      </c>
      <c r="C96" s="56"/>
      <c r="D96" s="56"/>
      <c r="E96" s="96">
        <f>IFERROR(VLOOKUP($B96,[1]NUM11!$H$3:$S$156,2,FALSE),0)</f>
        <v>0</v>
      </c>
      <c r="F96" s="96">
        <f>IFERROR(VLOOKUP($B96,[1]NUM11!$H$3:$S$156,3,FALSE),0)</f>
        <v>1</v>
      </c>
      <c r="G96" s="96">
        <f>IFERROR(VLOOKUP($B96,[1]NUM11!$H$3:$S$156,4,FALSE),0)</f>
        <v>45</v>
      </c>
      <c r="H96" s="96">
        <f>IFERROR(VLOOKUP($B96,[1]NUM11!$H$3:$S$156,5,FALSE),0)</f>
        <v>9</v>
      </c>
      <c r="I96" s="96">
        <f>IFERROR(VLOOKUP($B96,[1]NUM11!$H$3:$S$156,6,FALSE),0)</f>
        <v>1</v>
      </c>
      <c r="J96" s="96">
        <f>IFERROR(VLOOKUP($B96,[1]NUM11!$H$3:$S$156,7,FALSE),0)</f>
        <v>0</v>
      </c>
      <c r="K96" s="96">
        <f>IFERROR(VLOOKUP($B96,[1]NUM11!$H$3:$S$156,8,FALSE),0)</f>
        <v>22</v>
      </c>
      <c r="L96" s="96">
        <f>IFERROR(VLOOKUP($B96,[1]NUM11!$H$3:$S$156,9,FALSE),0)</f>
        <v>10</v>
      </c>
      <c r="M96" s="96">
        <f>IFERROR(VLOOKUP($B96,[1]NUM11!$H$3:$S$156,10,FALSE),0)</f>
        <v>29</v>
      </c>
      <c r="N96" s="96">
        <f>IFERROR(VLOOKUP($B96,[1]NUM11!$H$3:$S$156,11,FALSE),0)</f>
        <v>23</v>
      </c>
      <c r="O96" s="86"/>
      <c r="Q96" s="13">
        <f t="shared" si="32"/>
        <v>140</v>
      </c>
    </row>
    <row r="97" spans="1:19" ht="15" thickBot="1" x14ac:dyDescent="0.25">
      <c r="A97" s="87" t="s">
        <v>133</v>
      </c>
      <c r="B97" s="165" t="s">
        <v>123</v>
      </c>
      <c r="C97" s="56"/>
      <c r="D97" s="56"/>
      <c r="E97" s="96">
        <f>IFERROR(VLOOKUP($B97,[1]NUM11!$H$3:$S$156,2,FALSE),0)</f>
        <v>1</v>
      </c>
      <c r="F97" s="96">
        <f>IFERROR(VLOOKUP($B97,[1]NUM11!$H$3:$S$156,3,FALSE),0)</f>
        <v>1</v>
      </c>
      <c r="G97" s="96">
        <f>IFERROR(VLOOKUP($B97,[1]NUM11!$H$3:$S$156,4,FALSE),0)</f>
        <v>0</v>
      </c>
      <c r="H97" s="96">
        <f>IFERROR(VLOOKUP($B97,[1]NUM11!$H$3:$S$156,5,FALSE),0)</f>
        <v>0</v>
      </c>
      <c r="I97" s="96">
        <f>IFERROR(VLOOKUP($B97,[1]NUM11!$H$3:$S$156,6,FALSE),0)</f>
        <v>0</v>
      </c>
      <c r="J97" s="96">
        <f>IFERROR(VLOOKUP($B97,[1]NUM11!$H$3:$S$156,7,FALSE),0)</f>
        <v>20</v>
      </c>
      <c r="K97" s="96">
        <f>IFERROR(VLOOKUP($B97,[1]NUM11!$H$3:$S$156,8,FALSE),0)</f>
        <v>27</v>
      </c>
      <c r="L97" s="96">
        <f>IFERROR(VLOOKUP($B97,[1]NUM11!$H$3:$S$156,9,FALSE),0)</f>
        <v>9</v>
      </c>
      <c r="M97" s="96">
        <f>IFERROR(VLOOKUP($B97,[1]NUM11!$H$3:$S$156,10,FALSE),0)</f>
        <v>0</v>
      </c>
      <c r="N97" s="96">
        <f>IFERROR(VLOOKUP($B97,[1]NUM11!$H$3:$S$156,11,FALSE),0)</f>
        <v>0</v>
      </c>
      <c r="O97" s="86"/>
      <c r="Q97" s="13">
        <f t="shared" si="32"/>
        <v>58</v>
      </c>
    </row>
    <row r="98" spans="1:19" ht="15" thickBot="1" x14ac:dyDescent="0.25">
      <c r="A98" s="87" t="s">
        <v>133</v>
      </c>
      <c r="B98" s="165" t="s">
        <v>124</v>
      </c>
      <c r="C98" s="56"/>
      <c r="D98" s="56"/>
      <c r="E98" s="96">
        <f>IFERROR(VLOOKUP($B98,[1]NUM11!$H$3:$S$156,2,FALSE),0)</f>
        <v>0</v>
      </c>
      <c r="F98" s="96">
        <f>IFERROR(VLOOKUP($B98,[1]NUM11!$H$3:$S$156,3,FALSE),0)</f>
        <v>0</v>
      </c>
      <c r="G98" s="96">
        <f>IFERROR(VLOOKUP($B98,[1]NUM11!$H$3:$S$156,4,FALSE),0)</f>
        <v>0</v>
      </c>
      <c r="H98" s="96">
        <f>IFERROR(VLOOKUP($B98,[1]NUM11!$H$3:$S$156,5,FALSE),0)</f>
        <v>0</v>
      </c>
      <c r="I98" s="96">
        <f>IFERROR(VLOOKUP($B98,[1]NUM11!$H$3:$S$156,6,FALSE),0)</f>
        <v>0</v>
      </c>
      <c r="J98" s="96">
        <f>IFERROR(VLOOKUP($B98,[1]NUM11!$H$3:$S$156,7,FALSE),0)</f>
        <v>1</v>
      </c>
      <c r="K98" s="96">
        <f>IFERROR(VLOOKUP($B98,[1]NUM11!$H$3:$S$156,8,FALSE),0)</f>
        <v>3</v>
      </c>
      <c r="L98" s="96">
        <f>IFERROR(VLOOKUP($B98,[1]NUM11!$H$3:$S$156,9,FALSE),0)</f>
        <v>9</v>
      </c>
      <c r="M98" s="96">
        <f>IFERROR(VLOOKUP($B98,[1]NUM11!$H$3:$S$156,10,FALSE),0)</f>
        <v>0</v>
      </c>
      <c r="N98" s="96">
        <f>IFERROR(VLOOKUP($B98,[1]NUM11!$H$3:$S$156,11,FALSE),0)</f>
        <v>12</v>
      </c>
      <c r="O98" s="86"/>
      <c r="Q98" s="13">
        <f t="shared" si="32"/>
        <v>25</v>
      </c>
    </row>
    <row r="99" spans="1:19" ht="15" thickBot="1" x14ac:dyDescent="0.25">
      <c r="A99" s="87" t="s">
        <v>133</v>
      </c>
      <c r="B99" s="165" t="s">
        <v>125</v>
      </c>
      <c r="C99" s="56"/>
      <c r="D99" s="56"/>
      <c r="E99" s="96">
        <f>IFERROR(VLOOKUP($B99,[1]NUM11!$H$3:$S$156,2,FALSE),0)</f>
        <v>2</v>
      </c>
      <c r="F99" s="96">
        <f>IFERROR(VLOOKUP($B99,[1]NUM11!$H$3:$S$156,3,FALSE),0)</f>
        <v>0</v>
      </c>
      <c r="G99" s="96">
        <f>IFERROR(VLOOKUP($B99,[1]NUM11!$H$3:$S$156,4,FALSE),0)</f>
        <v>0</v>
      </c>
      <c r="H99" s="96">
        <f>IFERROR(VLOOKUP($B99,[1]NUM11!$H$3:$S$156,5,FALSE),0)</f>
        <v>0</v>
      </c>
      <c r="I99" s="96">
        <f>IFERROR(VLOOKUP($B99,[1]NUM11!$H$3:$S$156,6,FALSE),0)</f>
        <v>0</v>
      </c>
      <c r="J99" s="96">
        <f>IFERROR(VLOOKUP($B99,[1]NUM11!$H$3:$S$156,7,FALSE),0)</f>
        <v>2</v>
      </c>
      <c r="K99" s="96">
        <f>IFERROR(VLOOKUP($B99,[1]NUM11!$H$3:$S$156,8,FALSE),0)</f>
        <v>3</v>
      </c>
      <c r="L99" s="96">
        <f>IFERROR(VLOOKUP($B99,[1]NUM11!$H$3:$S$156,9,FALSE),0)</f>
        <v>11</v>
      </c>
      <c r="M99" s="96">
        <f>IFERROR(VLOOKUP($B99,[1]NUM11!$H$3:$S$156,10,FALSE),0)</f>
        <v>0</v>
      </c>
      <c r="N99" s="96">
        <f>IFERROR(VLOOKUP($B99,[1]NUM11!$H$3:$S$156,11,FALSE),0)</f>
        <v>0</v>
      </c>
      <c r="O99" s="86"/>
      <c r="Q99" s="13">
        <f t="shared" si="32"/>
        <v>18</v>
      </c>
    </row>
    <row r="100" spans="1:19" ht="15" thickBot="1" x14ac:dyDescent="0.25">
      <c r="A100" s="87" t="s">
        <v>133</v>
      </c>
      <c r="B100" s="165" t="s">
        <v>126</v>
      </c>
      <c r="C100" s="56"/>
      <c r="D100" s="56"/>
      <c r="E100" s="96">
        <f>IFERROR(VLOOKUP($B100,[1]NUM11!$H$3:$S$156,2,FALSE),0)</f>
        <v>0</v>
      </c>
      <c r="F100" s="96">
        <f>IFERROR(VLOOKUP($B100,[1]NUM11!$H$3:$S$156,3,FALSE),0)</f>
        <v>0</v>
      </c>
      <c r="G100" s="96">
        <f>IFERROR(VLOOKUP($B100,[1]NUM11!$H$3:$S$156,4,FALSE),0)</f>
        <v>0</v>
      </c>
      <c r="H100" s="96">
        <f>IFERROR(VLOOKUP($B100,[1]NUM11!$H$3:$S$156,5,FALSE),0)</f>
        <v>0</v>
      </c>
      <c r="I100" s="96">
        <f>IFERROR(VLOOKUP($B100,[1]NUM11!$H$3:$S$156,6,FALSE),0)</f>
        <v>0</v>
      </c>
      <c r="J100" s="96">
        <f>IFERROR(VLOOKUP($B100,[1]NUM11!$H$3:$S$156,7,FALSE),0)</f>
        <v>0</v>
      </c>
      <c r="K100" s="96">
        <f>IFERROR(VLOOKUP($B100,[1]NUM11!$H$3:$S$156,8,FALSE),0)</f>
        <v>0</v>
      </c>
      <c r="L100" s="96">
        <f>IFERROR(VLOOKUP($B100,[1]NUM11!$H$3:$S$156,9,FALSE),0)</f>
        <v>11</v>
      </c>
      <c r="M100" s="96">
        <f>IFERROR(VLOOKUP($B100,[1]NUM11!$H$3:$S$156,10,FALSE),0)</f>
        <v>0</v>
      </c>
      <c r="N100" s="96">
        <f>IFERROR(VLOOKUP($B100,[1]NUM11!$H$3:$S$156,11,FALSE),0)</f>
        <v>0</v>
      </c>
      <c r="O100" s="86"/>
      <c r="Q100" s="13">
        <f t="shared" si="32"/>
        <v>11</v>
      </c>
    </row>
    <row r="101" spans="1:19" ht="15" thickBot="1" x14ac:dyDescent="0.25">
      <c r="A101" s="87" t="s">
        <v>133</v>
      </c>
      <c r="B101" s="165" t="s">
        <v>127</v>
      </c>
      <c r="C101" s="56"/>
      <c r="D101" s="56"/>
      <c r="E101" s="96">
        <f>IFERROR(VLOOKUP($B101,[1]NUM11!$H$3:$S$156,2,FALSE),0)</f>
        <v>0</v>
      </c>
      <c r="F101" s="96">
        <f>IFERROR(VLOOKUP($B101,[1]NUM11!$H$3:$S$156,3,FALSE),0)</f>
        <v>0</v>
      </c>
      <c r="G101" s="96">
        <f>IFERROR(VLOOKUP($B101,[1]NUM11!$H$3:$S$156,4,FALSE),0)</f>
        <v>0</v>
      </c>
      <c r="H101" s="96">
        <f>IFERROR(VLOOKUP($B101,[1]NUM11!$H$3:$S$156,5,FALSE),0)</f>
        <v>0</v>
      </c>
      <c r="I101" s="96">
        <f>IFERROR(VLOOKUP($B101,[1]NUM11!$H$3:$S$156,6,FALSE),0)</f>
        <v>0</v>
      </c>
      <c r="J101" s="96">
        <f>IFERROR(VLOOKUP($B101,[1]NUM11!$H$3:$S$156,7,FALSE),0)</f>
        <v>0</v>
      </c>
      <c r="K101" s="96">
        <f>IFERROR(VLOOKUP($B101,[1]NUM11!$H$3:$S$156,8,FALSE),0)</f>
        <v>0</v>
      </c>
      <c r="L101" s="96">
        <f>IFERROR(VLOOKUP($B101,[1]NUM11!$H$3:$S$156,9,FALSE),0)</f>
        <v>22</v>
      </c>
      <c r="M101" s="96">
        <f>IFERROR(VLOOKUP($B101,[1]NUM11!$H$3:$S$156,10,FALSE),0)</f>
        <v>0</v>
      </c>
      <c r="N101" s="96">
        <f>IFERROR(VLOOKUP($B101,[1]NUM11!$H$3:$S$156,11,FALSE),0)</f>
        <v>0</v>
      </c>
      <c r="O101" s="86"/>
      <c r="Q101" s="13">
        <f t="shared" si="32"/>
        <v>22</v>
      </c>
    </row>
    <row r="102" spans="1:19" ht="15" thickBot="1" x14ac:dyDescent="0.25">
      <c r="A102" s="87" t="s">
        <v>133</v>
      </c>
      <c r="B102" s="165" t="s">
        <v>128</v>
      </c>
      <c r="C102" s="56"/>
      <c r="D102" s="56"/>
      <c r="E102" s="96">
        <f>IFERROR(VLOOKUP($B102,[1]NUM11!$H$3:$S$156,2,FALSE),0)</f>
        <v>0</v>
      </c>
      <c r="F102" s="96">
        <f>IFERROR(VLOOKUP($B102,[1]NUM11!$H$3:$S$156,3,FALSE),0)</f>
        <v>0</v>
      </c>
      <c r="G102" s="96">
        <f>IFERROR(VLOOKUP($B102,[1]NUM11!$H$3:$S$156,4,FALSE),0)</f>
        <v>0</v>
      </c>
      <c r="H102" s="96">
        <f>IFERROR(VLOOKUP($B102,[1]NUM11!$H$3:$S$156,5,FALSE),0)</f>
        <v>0</v>
      </c>
      <c r="I102" s="96">
        <f>IFERROR(VLOOKUP($B102,[1]NUM11!$H$3:$S$156,6,FALSE),0)</f>
        <v>0</v>
      </c>
      <c r="J102" s="96">
        <f>IFERROR(VLOOKUP($B102,[1]NUM11!$H$3:$S$156,7,FALSE),0)</f>
        <v>0</v>
      </c>
      <c r="K102" s="96">
        <f>IFERROR(VLOOKUP($B102,[1]NUM11!$H$3:$S$156,8,FALSE),0)</f>
        <v>0</v>
      </c>
      <c r="L102" s="96">
        <f>IFERROR(VLOOKUP($B102,[1]NUM11!$H$3:$S$156,9,FALSE),0)</f>
        <v>0</v>
      </c>
      <c r="M102" s="96">
        <f>IFERROR(VLOOKUP($B102,[1]NUM11!$H$3:$S$156,10,FALSE),0)</f>
        <v>0</v>
      </c>
      <c r="N102" s="96">
        <f>IFERROR(VLOOKUP($B102,[1]NUM11!$H$3:$S$156,11,FALSE),0)</f>
        <v>8</v>
      </c>
      <c r="O102" s="86"/>
      <c r="Q102" s="13">
        <f t="shared" si="32"/>
        <v>8</v>
      </c>
    </row>
    <row r="103" spans="1:19" ht="15" thickBot="1" x14ac:dyDescent="0.25">
      <c r="A103" s="87" t="s">
        <v>133</v>
      </c>
      <c r="B103" s="165" t="s">
        <v>129</v>
      </c>
      <c r="C103" s="56"/>
      <c r="D103" s="56"/>
      <c r="E103" s="96">
        <f>IFERROR(VLOOKUP($B103,[1]NUM11!$H$3:$S$156,2,FALSE),0)</f>
        <v>0</v>
      </c>
      <c r="F103" s="96">
        <f>IFERROR(VLOOKUP($B103,[1]NUM11!$H$3:$S$156,3,FALSE),0)</f>
        <v>5</v>
      </c>
      <c r="G103" s="96">
        <f>IFERROR(VLOOKUP($B103,[1]NUM11!$H$3:$S$156,4,FALSE),0)</f>
        <v>77</v>
      </c>
      <c r="H103" s="96">
        <f>IFERROR(VLOOKUP($B103,[1]NUM11!$H$3:$S$156,5,FALSE),0)</f>
        <v>33</v>
      </c>
      <c r="I103" s="96">
        <f>IFERROR(VLOOKUP($B103,[1]NUM11!$H$3:$S$156,6,FALSE),0)</f>
        <v>5</v>
      </c>
      <c r="J103" s="96">
        <f>IFERROR(VLOOKUP($B103,[1]NUM11!$H$3:$S$156,7,FALSE),0)</f>
        <v>0</v>
      </c>
      <c r="K103" s="96">
        <f>IFERROR(VLOOKUP($B103,[1]NUM11!$H$3:$S$156,8,FALSE),0)</f>
        <v>0</v>
      </c>
      <c r="L103" s="96">
        <f>IFERROR(VLOOKUP($B103,[1]NUM11!$H$3:$S$156,9,FALSE),0)</f>
        <v>0</v>
      </c>
      <c r="M103" s="96">
        <f>IFERROR(VLOOKUP($B103,[1]NUM11!$H$3:$S$156,10,FALSE),0)</f>
        <v>34</v>
      </c>
      <c r="N103" s="96">
        <f>IFERROR(VLOOKUP($B103,[1]NUM11!$H$3:$S$156,11,FALSE),0)</f>
        <v>14</v>
      </c>
      <c r="O103" s="86"/>
      <c r="Q103" s="13">
        <f t="shared" si="32"/>
        <v>168</v>
      </c>
    </row>
    <row r="104" spans="1:19" ht="15" thickBot="1" x14ac:dyDescent="0.25">
      <c r="A104" s="87" t="s">
        <v>133</v>
      </c>
      <c r="B104" s="165" t="s">
        <v>130</v>
      </c>
      <c r="C104" s="56"/>
      <c r="D104" s="56"/>
      <c r="E104" s="96">
        <f>IFERROR(VLOOKUP($B104,[1]NUM11!$H$3:$S$156,2,FALSE),0)</f>
        <v>0</v>
      </c>
      <c r="F104" s="96">
        <f>IFERROR(VLOOKUP($B104,[1]NUM11!$H$3:$S$156,3,FALSE),0)</f>
        <v>0</v>
      </c>
      <c r="G104" s="96">
        <f>IFERROR(VLOOKUP($B104,[1]NUM11!$H$3:$S$156,4,FALSE),0)</f>
        <v>0</v>
      </c>
      <c r="H104" s="96">
        <f>IFERROR(VLOOKUP($B104,[1]NUM11!$H$3:$S$156,5,FALSE),0)</f>
        <v>12</v>
      </c>
      <c r="I104" s="96">
        <f>IFERROR(VLOOKUP($B104,[1]NUM11!$H$3:$S$156,6,FALSE),0)</f>
        <v>38</v>
      </c>
      <c r="J104" s="96">
        <f>IFERROR(VLOOKUP($B104,[1]NUM11!$H$3:$S$156,7,FALSE),0)</f>
        <v>10</v>
      </c>
      <c r="K104" s="96">
        <f>IFERROR(VLOOKUP($B104,[1]NUM11!$H$3:$S$156,8,FALSE),0)</f>
        <v>7</v>
      </c>
      <c r="L104" s="96">
        <f>IFERROR(VLOOKUP($B104,[1]NUM11!$H$3:$S$156,9,FALSE),0)</f>
        <v>5</v>
      </c>
      <c r="M104" s="96">
        <f>IFERROR(VLOOKUP($B104,[1]NUM11!$H$3:$S$156,10,FALSE),0)</f>
        <v>0</v>
      </c>
      <c r="N104" s="96">
        <f>IFERROR(VLOOKUP($B104,[1]NUM11!$H$3:$S$156,11,FALSE),0)</f>
        <v>9</v>
      </c>
      <c r="O104" s="86"/>
      <c r="Q104" s="13">
        <f t="shared" si="32"/>
        <v>81</v>
      </c>
    </row>
    <row r="105" spans="1:19" ht="15" thickBot="1" x14ac:dyDescent="0.25">
      <c r="A105" s="87" t="s">
        <v>133</v>
      </c>
      <c r="B105" s="165" t="s">
        <v>131</v>
      </c>
      <c r="C105" s="56"/>
      <c r="D105" s="56"/>
      <c r="E105" s="96">
        <f>IFERROR(VLOOKUP($B105,[1]NUM11!$H$3:$S$156,2,FALSE),0)</f>
        <v>31</v>
      </c>
      <c r="F105" s="96">
        <f>IFERROR(VLOOKUP($B105,[1]NUM11!$H$3:$S$156,3,FALSE),0)</f>
        <v>26</v>
      </c>
      <c r="G105" s="96">
        <f>IFERROR(VLOOKUP($B105,[1]NUM11!$H$3:$S$156,4,FALSE),0)</f>
        <v>51</v>
      </c>
      <c r="H105" s="96">
        <f>IFERROR(VLOOKUP($B105,[1]NUM11!$H$3:$S$156,5,FALSE),0)</f>
        <v>46</v>
      </c>
      <c r="I105" s="96">
        <f>IFERROR(VLOOKUP($B105,[1]NUM11!$H$3:$S$156,6,FALSE),0)</f>
        <v>23</v>
      </c>
      <c r="J105" s="96">
        <f>IFERROR(VLOOKUP($B105,[1]NUM11!$H$3:$S$156,7,FALSE),0)</f>
        <v>22</v>
      </c>
      <c r="K105" s="96">
        <f>IFERROR(VLOOKUP($B105,[1]NUM11!$H$3:$S$156,8,FALSE),0)</f>
        <v>11</v>
      </c>
      <c r="L105" s="96">
        <f>IFERROR(VLOOKUP($B105,[1]NUM11!$H$3:$S$156,9,FALSE),0)</f>
        <v>26</v>
      </c>
      <c r="M105" s="96">
        <f>IFERROR(VLOOKUP($B105,[1]NUM11!$H$3:$S$156,10,FALSE),0)</f>
        <v>58</v>
      </c>
      <c r="N105" s="96">
        <f>IFERROR(VLOOKUP($B105,[1]NUM11!$H$3:$S$156,11,FALSE),0)</f>
        <v>73</v>
      </c>
      <c r="O105" s="86"/>
      <c r="Q105" s="13">
        <f t="shared" si="32"/>
        <v>367</v>
      </c>
    </row>
    <row r="106" spans="1:19" ht="15" thickBot="1" x14ac:dyDescent="0.25">
      <c r="A106" s="87" t="s">
        <v>133</v>
      </c>
      <c r="B106" s="165" t="s">
        <v>132</v>
      </c>
      <c r="C106" s="56"/>
      <c r="D106" s="56"/>
      <c r="E106" s="96">
        <f>IFERROR(VLOOKUP($B106,[1]NUM11!$H$3:$S$156,2,FALSE),0)</f>
        <v>0</v>
      </c>
      <c r="F106" s="96">
        <f>IFERROR(VLOOKUP($B106,[1]NUM11!$H$3:$S$156,3,FALSE),0)</f>
        <v>13</v>
      </c>
      <c r="G106" s="96">
        <f>IFERROR(VLOOKUP($B106,[1]NUM11!$H$3:$S$156,4,FALSE),0)</f>
        <v>16</v>
      </c>
      <c r="H106" s="96">
        <f>IFERROR(VLOOKUP($B106,[1]NUM11!$H$3:$S$156,5,FALSE),0)</f>
        <v>19</v>
      </c>
      <c r="I106" s="96">
        <f>IFERROR(VLOOKUP($B106,[1]NUM11!$H$3:$S$156,6,FALSE),0)</f>
        <v>14</v>
      </c>
      <c r="J106" s="96">
        <f>IFERROR(VLOOKUP($B106,[1]NUM11!$H$3:$S$156,7,FALSE),0)</f>
        <v>12</v>
      </c>
      <c r="K106" s="96">
        <f>IFERROR(VLOOKUP($B106,[1]NUM11!$H$3:$S$156,8,FALSE),0)</f>
        <v>18</v>
      </c>
      <c r="L106" s="96">
        <f>IFERROR(VLOOKUP($B106,[1]NUM11!$H$3:$S$156,9,FALSE),0)</f>
        <v>36</v>
      </c>
      <c r="M106" s="96">
        <f>IFERROR(VLOOKUP($B106,[1]NUM11!$H$3:$S$156,10,FALSE),0)</f>
        <v>13</v>
      </c>
      <c r="N106" s="96">
        <f>IFERROR(VLOOKUP($B106,[1]NUM11!$H$3:$S$156,11,FALSE),0)</f>
        <v>19</v>
      </c>
      <c r="O106" s="86"/>
      <c r="Q106" s="13">
        <f>SUM(E106:P106)</f>
        <v>160</v>
      </c>
    </row>
    <row r="107" spans="1:19" ht="15" thickBot="1" x14ac:dyDescent="0.25">
      <c r="A107" s="87" t="s">
        <v>133</v>
      </c>
      <c r="B107" s="165" t="s">
        <v>346</v>
      </c>
      <c r="C107" s="56"/>
      <c r="D107" s="56"/>
      <c r="E107" s="96">
        <f>IFERROR(VLOOKUP($B107,[1]NUM11!$H$3:$S$156,2,FALSE),0)</f>
        <v>22</v>
      </c>
      <c r="F107" s="96">
        <f>IFERROR(VLOOKUP($B107,[1]NUM11!$H$3:$S$156,3,FALSE),0)</f>
        <v>24</v>
      </c>
      <c r="G107" s="96">
        <f>IFERROR(VLOOKUP($B107,[1]NUM11!$H$3:$S$156,4,FALSE),0)</f>
        <v>32</v>
      </c>
      <c r="H107" s="96">
        <f>IFERROR(VLOOKUP($B107,[1]NUM11!$H$3:$S$156,5,FALSE),0)</f>
        <v>37</v>
      </c>
      <c r="I107" s="96">
        <f>IFERROR(VLOOKUP($B107,[1]NUM11!$H$3:$S$156,6,FALSE),0)</f>
        <v>33</v>
      </c>
      <c r="J107" s="96">
        <f>IFERROR(VLOOKUP($B107,[1]NUM11!$H$3:$S$156,7,FALSE),0)</f>
        <v>20</v>
      </c>
      <c r="K107" s="96">
        <f>IFERROR(VLOOKUP($B107,[1]NUM11!$H$3:$S$156,8,FALSE),0)</f>
        <v>19</v>
      </c>
      <c r="L107" s="96">
        <f>IFERROR(VLOOKUP($B107,[1]NUM11!$H$3:$S$156,9,FALSE),0)</f>
        <v>33</v>
      </c>
      <c r="M107" s="96">
        <f>IFERROR(VLOOKUP($B107,[1]NUM11!$H$3:$S$156,10,FALSE),0)</f>
        <v>35</v>
      </c>
      <c r="N107" s="96">
        <f>IFERROR(VLOOKUP($B107,[1]NUM11!$H$3:$S$156,11,FALSE),0)</f>
        <v>20</v>
      </c>
      <c r="O107" s="86"/>
      <c r="Q107" s="13">
        <f t="shared" si="32"/>
        <v>275</v>
      </c>
    </row>
    <row r="108" spans="1:19" ht="15" thickBot="1" x14ac:dyDescent="0.25">
      <c r="A108" s="87" t="s">
        <v>133</v>
      </c>
      <c r="B108" s="165" t="s">
        <v>396</v>
      </c>
      <c r="C108" s="56"/>
      <c r="D108" s="56"/>
      <c r="E108" s="96">
        <f>IFERROR(VLOOKUP($B108,[1]NUM11!$H$3:$S$156,2,FALSE),0)</f>
        <v>0</v>
      </c>
      <c r="F108" s="96">
        <f>IFERROR(VLOOKUP($B108,[1]NUM11!$H$3:$S$156,2,FALSE),0)</f>
        <v>0</v>
      </c>
      <c r="G108" s="96">
        <f>IFERROR(VLOOKUP($B108,[1]NUM11!$H$3:$S$156,2,FALSE),0)</f>
        <v>0</v>
      </c>
      <c r="H108" s="96">
        <f>IFERROR(VLOOKUP($B108,[1]NUM11!$H$3:$S$156,2,FALSE),0)</f>
        <v>0</v>
      </c>
      <c r="I108" s="96">
        <f>IFERROR(VLOOKUP($B108,[1]NUM11!$H$3:$S$156,2,FALSE),0)</f>
        <v>0</v>
      </c>
      <c r="J108" s="96">
        <f>IFERROR(VLOOKUP($B108,[1]NUM11!$H$3:$S$156,2,FALSE),0)</f>
        <v>0</v>
      </c>
      <c r="K108" s="96">
        <f>IFERROR(VLOOKUP($B108,[1]NUM11!$H$3:$S$156,2,FALSE),0)</f>
        <v>0</v>
      </c>
      <c r="L108" s="96">
        <f>IFERROR(VLOOKUP($B108,[1]NUM11!$H$3:$S$156,2,FALSE),0)</f>
        <v>0</v>
      </c>
      <c r="M108" s="96">
        <f>IFERROR(VLOOKUP($B108,[1]NUM11!$H$3:$S$156,10,FALSE),0)</f>
        <v>18</v>
      </c>
      <c r="N108" s="96">
        <f>IFERROR(VLOOKUP($B108,[1]NUM11!$H$3:$S$156,11,FALSE),0)</f>
        <v>40</v>
      </c>
      <c r="O108" s="96">
        <f>IFERROR(VLOOKUP($B108,[3]NUM11!$H$3:$R$155,2,FALSE),0)</f>
        <v>0</v>
      </c>
      <c r="P108" s="96">
        <f>IFERROR(VLOOKUP($B108,[3]NUM11!$H$3:$R$155,2,FALSE),0)</f>
        <v>0</v>
      </c>
      <c r="Q108" s="13">
        <f t="shared" si="32"/>
        <v>58</v>
      </c>
    </row>
    <row r="109" spans="1:19" s="58" customFormat="1" ht="15" thickBot="1" x14ac:dyDescent="0.25">
      <c r="A109" s="333" t="s">
        <v>180</v>
      </c>
      <c r="B109" s="334"/>
      <c r="C109" s="250">
        <f>+D109/Metas!Q92</f>
        <v>1.2665822030108809</v>
      </c>
      <c r="D109" s="15">
        <f>+Q109/R109</f>
        <v>0.24317653371489895</v>
      </c>
      <c r="E109" s="70">
        <f>SUM(E91:E108)</f>
        <v>452</v>
      </c>
      <c r="F109" s="70">
        <f t="shared" ref="F109:P109" si="33">SUM(F91:F108)</f>
        <v>401</v>
      </c>
      <c r="G109" s="70">
        <f t="shared" si="33"/>
        <v>686</v>
      </c>
      <c r="H109" s="70">
        <f t="shared" si="33"/>
        <v>546</v>
      </c>
      <c r="I109" s="70">
        <f t="shared" si="33"/>
        <v>654</v>
      </c>
      <c r="J109" s="70">
        <f t="shared" si="33"/>
        <v>687</v>
      </c>
      <c r="K109" s="70">
        <f t="shared" si="33"/>
        <v>641</v>
      </c>
      <c r="L109" s="70">
        <f t="shared" si="33"/>
        <v>1283</v>
      </c>
      <c r="M109" s="70">
        <f t="shared" si="33"/>
        <v>616</v>
      </c>
      <c r="N109" s="70">
        <f t="shared" ref="N109" si="34">SUM(N91:N108)</f>
        <v>832</v>
      </c>
      <c r="O109" s="70">
        <f t="shared" si="33"/>
        <v>0</v>
      </c>
      <c r="P109" s="70">
        <f t="shared" si="33"/>
        <v>0</v>
      </c>
      <c r="Q109" s="70">
        <f>SUM(Q91:Q108)</f>
        <v>6798</v>
      </c>
      <c r="R109" s="392">
        <v>27955</v>
      </c>
      <c r="S109" s="393"/>
    </row>
    <row r="110" spans="1:19" ht="15" thickBot="1" x14ac:dyDescent="0.25">
      <c r="A110" s="87" t="s">
        <v>146</v>
      </c>
      <c r="B110" s="165" t="s">
        <v>134</v>
      </c>
      <c r="C110" s="56"/>
      <c r="D110" s="56"/>
      <c r="E110" s="96">
        <f>IFERROR(VLOOKUP($B110,[1]NUM11!$H$3:$S$156,2,FALSE),0)</f>
        <v>0</v>
      </c>
      <c r="F110" s="96">
        <f>IFERROR(VLOOKUP($B110,[1]NUM11!$H$3:$S$156,3,FALSE),0)</f>
        <v>0</v>
      </c>
      <c r="G110" s="96">
        <f>IFERROR(VLOOKUP($B110,[1]NUM11!$H$3:$S$156,4,FALSE),0)</f>
        <v>0</v>
      </c>
      <c r="H110" s="96">
        <f>IFERROR(VLOOKUP($B110,[1]NUM11!$H$3:$S$156,5,FALSE),0)</f>
        <v>0</v>
      </c>
      <c r="I110" s="96">
        <f>IFERROR(VLOOKUP($B110,[1]NUM11!$H$3:$S$156,6,FALSE),0)</f>
        <v>0</v>
      </c>
      <c r="J110" s="96">
        <f>IFERROR(VLOOKUP($B110,[1]NUM11!$H$3:$S$156,7,FALSE),0)</f>
        <v>0</v>
      </c>
      <c r="K110" s="96">
        <f>IFERROR(VLOOKUP($B110,[1]NUM11!$H$3:$S$156,8,FALSE),0)</f>
        <v>0</v>
      </c>
      <c r="L110" s="96">
        <f>IFERROR(VLOOKUP($B110,[1]NUM11!$H$3:$S$156,9,FALSE),0)</f>
        <v>0</v>
      </c>
      <c r="M110" s="96">
        <f>IFERROR(VLOOKUP($B110,[1]NUM11!$H$3:$S$156,10,FALSE),0)</f>
        <v>0</v>
      </c>
      <c r="N110" s="96">
        <f>IFERROR(VLOOKUP($B110,[1]NUM11!$H$3:$S$156,11,FALSE),0)</f>
        <v>0</v>
      </c>
      <c r="O110" s="86"/>
      <c r="P110" s="86"/>
      <c r="Q110" s="13">
        <f t="shared" ref="Q110:Q121" si="35">SUM(E110:P110)</f>
        <v>0</v>
      </c>
    </row>
    <row r="111" spans="1:19" ht="15" thickBot="1" x14ac:dyDescent="0.25">
      <c r="A111" s="87" t="s">
        <v>146</v>
      </c>
      <c r="B111" s="165" t="s">
        <v>135</v>
      </c>
      <c r="C111" s="56"/>
      <c r="D111" s="56"/>
      <c r="E111" s="96">
        <f>IFERROR(VLOOKUP($B111,[1]NUM11!$H$3:$S$156,2,FALSE),0)</f>
        <v>0</v>
      </c>
      <c r="F111" s="96">
        <f>IFERROR(VLOOKUP($B111,[1]NUM11!$H$3:$S$156,3,FALSE),0)</f>
        <v>0</v>
      </c>
      <c r="G111" s="96">
        <f>IFERROR(VLOOKUP($B111,[1]NUM11!$H$3:$S$156,4,FALSE),0)</f>
        <v>0</v>
      </c>
      <c r="H111" s="96">
        <f>IFERROR(VLOOKUP($B111,[1]NUM11!$H$3:$S$156,5,FALSE),0)</f>
        <v>0</v>
      </c>
      <c r="I111" s="96">
        <f>IFERROR(VLOOKUP($B111,[1]NUM11!$H$3:$S$156,6,FALSE),0)</f>
        <v>0</v>
      </c>
      <c r="J111" s="96">
        <f>IFERROR(VLOOKUP($B111,[1]NUM11!$H$3:$S$156,7,FALSE),0)</f>
        <v>0</v>
      </c>
      <c r="K111" s="96">
        <f>IFERROR(VLOOKUP($B111,[1]NUM11!$H$3:$S$156,8,FALSE),0)</f>
        <v>0</v>
      </c>
      <c r="L111" s="96">
        <f>IFERROR(VLOOKUP($B111,[1]NUM11!$H$3:$S$156,9,FALSE),0)</f>
        <v>10</v>
      </c>
      <c r="M111" s="96">
        <f>IFERROR(VLOOKUP($B111,[1]NUM11!$H$3:$S$156,10,FALSE),0)</f>
        <v>0</v>
      </c>
      <c r="N111" s="96">
        <f>IFERROR(VLOOKUP($B111,[1]NUM11!$H$3:$S$156,11,FALSE),0)</f>
        <v>9</v>
      </c>
      <c r="O111" s="86"/>
      <c r="P111" s="86"/>
      <c r="Q111" s="13">
        <f t="shared" si="35"/>
        <v>19</v>
      </c>
    </row>
    <row r="112" spans="1:19" ht="15" thickBot="1" x14ac:dyDescent="0.25">
      <c r="A112" s="87" t="s">
        <v>146</v>
      </c>
      <c r="B112" s="165" t="s">
        <v>136</v>
      </c>
      <c r="C112" s="56"/>
      <c r="D112" s="56"/>
      <c r="E112" s="96">
        <f>IFERROR(VLOOKUP($B112,[1]NUM11!$H$3:$S$156,2,FALSE),0)</f>
        <v>0</v>
      </c>
      <c r="F112" s="96">
        <f>IFERROR(VLOOKUP($B112,[1]NUM11!$H$3:$S$156,3,FALSE),0)</f>
        <v>0</v>
      </c>
      <c r="G112" s="96">
        <f>IFERROR(VLOOKUP($B112,[1]NUM11!$H$3:$S$156,4,FALSE),0)</f>
        <v>11</v>
      </c>
      <c r="H112" s="96">
        <f>IFERROR(VLOOKUP($B112,[1]NUM11!$H$3:$S$156,5,FALSE),0)</f>
        <v>7</v>
      </c>
      <c r="I112" s="96">
        <f>IFERROR(VLOOKUP($B112,[1]NUM11!$H$3:$S$156,6,FALSE),0)</f>
        <v>19</v>
      </c>
      <c r="J112" s="96">
        <f>IFERROR(VLOOKUP($B112,[1]NUM11!$H$3:$S$156,7,FALSE),0)</f>
        <v>0</v>
      </c>
      <c r="K112" s="96">
        <f>IFERROR(VLOOKUP($B112,[1]NUM11!$H$3:$S$156,8,FALSE),0)</f>
        <v>0</v>
      </c>
      <c r="L112" s="96">
        <f>IFERROR(VLOOKUP($B112,[1]NUM11!$H$3:$S$156,9,FALSE),0)</f>
        <v>0</v>
      </c>
      <c r="M112" s="96">
        <f>IFERROR(VLOOKUP($B112,[1]NUM11!$H$3:$S$156,10,FALSE),0)</f>
        <v>0</v>
      </c>
      <c r="N112" s="96">
        <f>IFERROR(VLOOKUP($B112,[1]NUM11!$H$3:$S$156,11,FALSE),0)</f>
        <v>0</v>
      </c>
      <c r="O112" s="86"/>
      <c r="P112" s="86"/>
      <c r="Q112" s="13">
        <f t="shared" si="35"/>
        <v>37</v>
      </c>
    </row>
    <row r="113" spans="1:19" ht="15" thickBot="1" x14ac:dyDescent="0.25">
      <c r="A113" s="87" t="s">
        <v>146</v>
      </c>
      <c r="B113" s="165" t="s">
        <v>137</v>
      </c>
      <c r="C113" s="56"/>
      <c r="D113" s="56"/>
      <c r="E113" s="96">
        <f>IFERROR(VLOOKUP($B113,[1]NUM11!$H$3:$S$156,2,FALSE),0)</f>
        <v>0</v>
      </c>
      <c r="F113" s="96">
        <f>IFERROR(VLOOKUP($B113,[1]NUM11!$H$3:$S$156,3,FALSE),0)</f>
        <v>0</v>
      </c>
      <c r="G113" s="96">
        <f>IFERROR(VLOOKUP($B113,[1]NUM11!$H$3:$S$156,4,FALSE),0)</f>
        <v>0</v>
      </c>
      <c r="H113" s="96">
        <f>IFERROR(VLOOKUP($B113,[1]NUM11!$H$3:$S$156,5,FALSE),0)</f>
        <v>0</v>
      </c>
      <c r="I113" s="96">
        <f>IFERROR(VLOOKUP($B113,[1]NUM11!$H$3:$S$156,6,FALSE),0)</f>
        <v>0</v>
      </c>
      <c r="J113" s="96">
        <f>IFERROR(VLOOKUP($B113,[1]NUM11!$H$3:$S$156,7,FALSE),0)</f>
        <v>17</v>
      </c>
      <c r="K113" s="96">
        <f>IFERROR(VLOOKUP($B113,[1]NUM11!$H$3:$S$156,8,FALSE),0)</f>
        <v>15</v>
      </c>
      <c r="L113" s="96">
        <f>IFERROR(VLOOKUP($B113,[1]NUM11!$H$3:$S$156,9,FALSE),0)</f>
        <v>0</v>
      </c>
      <c r="M113" s="96">
        <f>IFERROR(VLOOKUP($B113,[1]NUM11!$H$3:$S$156,10,FALSE),0)</f>
        <v>0</v>
      </c>
      <c r="N113" s="96">
        <f>IFERROR(VLOOKUP($B113,[1]NUM11!$H$3:$S$156,11,FALSE),0)</f>
        <v>0</v>
      </c>
      <c r="O113" s="86"/>
      <c r="P113" s="86"/>
      <c r="Q113" s="13">
        <f t="shared" si="35"/>
        <v>32</v>
      </c>
    </row>
    <row r="114" spans="1:19" ht="15" thickBot="1" x14ac:dyDescent="0.25">
      <c r="A114" s="87" t="s">
        <v>146</v>
      </c>
      <c r="B114" s="165" t="s">
        <v>138</v>
      </c>
      <c r="C114" s="56"/>
      <c r="D114" s="56"/>
      <c r="E114" s="96">
        <f>IFERROR(VLOOKUP($B114,[1]NUM11!$H$3:$S$156,2,FALSE),0)</f>
        <v>0</v>
      </c>
      <c r="F114" s="96">
        <f>IFERROR(VLOOKUP($B114,[1]NUM11!$H$3:$S$156,3,FALSE),0)</f>
        <v>0</v>
      </c>
      <c r="G114" s="96">
        <f>IFERROR(VLOOKUP($B114,[1]NUM11!$H$3:$S$156,4,FALSE),0)</f>
        <v>0</v>
      </c>
      <c r="H114" s="96">
        <f>IFERROR(VLOOKUP($B114,[1]NUM11!$H$3:$S$156,5,FALSE),0)</f>
        <v>35</v>
      </c>
      <c r="I114" s="96">
        <f>IFERROR(VLOOKUP($B114,[1]NUM11!$H$3:$S$156,6,FALSE),0)</f>
        <v>36</v>
      </c>
      <c r="J114" s="96">
        <f>IFERROR(VLOOKUP($B114,[1]NUM11!$H$3:$S$156,7,FALSE),0)</f>
        <v>0</v>
      </c>
      <c r="K114" s="96">
        <f>IFERROR(VLOOKUP($B114,[1]NUM11!$H$3:$S$156,8,FALSE),0)</f>
        <v>0</v>
      </c>
      <c r="L114" s="96">
        <f>IFERROR(VLOOKUP($B114,[1]NUM11!$H$3:$S$156,9,FALSE),0)</f>
        <v>0</v>
      </c>
      <c r="M114" s="96">
        <f>IFERROR(VLOOKUP($B114,[1]NUM11!$H$3:$S$156,10,FALSE),0)</f>
        <v>0</v>
      </c>
      <c r="N114" s="96">
        <f>IFERROR(VLOOKUP($B114,[1]NUM11!$H$3:$S$156,11,FALSE),0)</f>
        <v>0</v>
      </c>
      <c r="O114" s="86"/>
      <c r="P114" s="86"/>
      <c r="Q114" s="13">
        <f t="shared" si="35"/>
        <v>71</v>
      </c>
    </row>
    <row r="115" spans="1:19" ht="15" thickBot="1" x14ac:dyDescent="0.25">
      <c r="A115" s="87" t="s">
        <v>146</v>
      </c>
      <c r="B115" s="165" t="s">
        <v>139</v>
      </c>
      <c r="C115" s="56"/>
      <c r="D115" s="56"/>
      <c r="E115" s="96">
        <f>IFERROR(VLOOKUP($B115,[1]NUM11!$H$3:$S$156,2,FALSE),0)</f>
        <v>18</v>
      </c>
      <c r="F115" s="96">
        <f>IFERROR(VLOOKUP($B115,[1]NUM11!$H$3:$S$156,3,FALSE),0)</f>
        <v>0</v>
      </c>
      <c r="G115" s="96">
        <f>IFERROR(VLOOKUP($B115,[1]NUM11!$H$3:$S$156,4,FALSE),0)</f>
        <v>0</v>
      </c>
      <c r="H115" s="96">
        <f>IFERROR(VLOOKUP($B115,[1]NUM11!$H$3:$S$156,5,FALSE),0)</f>
        <v>0</v>
      </c>
      <c r="I115" s="96">
        <f>IFERROR(VLOOKUP($B115,[1]NUM11!$H$3:$S$156,6,FALSE),0)</f>
        <v>0</v>
      </c>
      <c r="J115" s="96">
        <f>IFERROR(VLOOKUP($B115,[1]NUM11!$H$3:$S$156,7,FALSE),0)</f>
        <v>0</v>
      </c>
      <c r="K115" s="96">
        <f>IFERROR(VLOOKUP($B115,[1]NUM11!$H$3:$S$156,8,FALSE),0)</f>
        <v>0</v>
      </c>
      <c r="L115" s="96">
        <f>IFERROR(VLOOKUP($B115,[1]NUM11!$H$3:$S$156,9,FALSE),0)</f>
        <v>0</v>
      </c>
      <c r="M115" s="96">
        <f>IFERROR(VLOOKUP($B115,[1]NUM11!$H$3:$S$156,10,FALSE),0)</f>
        <v>0</v>
      </c>
      <c r="N115" s="96">
        <f>IFERROR(VLOOKUP($B115,[1]NUM11!$H$3:$S$156,11,FALSE),0)</f>
        <v>0</v>
      </c>
      <c r="O115" s="86"/>
      <c r="P115" s="86"/>
      <c r="Q115" s="13">
        <f t="shared" si="35"/>
        <v>18</v>
      </c>
    </row>
    <row r="116" spans="1:19" ht="15" thickBot="1" x14ac:dyDescent="0.25">
      <c r="A116" s="87" t="s">
        <v>146</v>
      </c>
      <c r="B116" s="165" t="s">
        <v>140</v>
      </c>
      <c r="C116" s="56"/>
      <c r="D116" s="56"/>
      <c r="E116" s="96">
        <f>IFERROR(VLOOKUP($B116,[1]NUM11!$H$3:$S$156,2,FALSE),0)</f>
        <v>0</v>
      </c>
      <c r="F116" s="96">
        <f>IFERROR(VLOOKUP($B116,[1]NUM11!$H$3:$S$156,3,FALSE),0)</f>
        <v>0</v>
      </c>
      <c r="G116" s="96">
        <f>IFERROR(VLOOKUP($B116,[1]NUM11!$H$3:$S$156,4,FALSE),0)</f>
        <v>0</v>
      </c>
      <c r="H116" s="96">
        <f>IFERROR(VLOOKUP($B116,[1]NUM11!$H$3:$S$156,5,FALSE),0)</f>
        <v>0</v>
      </c>
      <c r="I116" s="96">
        <f>IFERROR(VLOOKUP($B116,[1]NUM11!$H$3:$S$156,6,FALSE),0)</f>
        <v>0</v>
      </c>
      <c r="J116" s="96">
        <f>IFERROR(VLOOKUP($B116,[1]NUM11!$H$3:$S$156,7,FALSE),0)</f>
        <v>0</v>
      </c>
      <c r="K116" s="96">
        <f>IFERROR(VLOOKUP($B116,[1]NUM11!$H$3:$S$156,8,FALSE),0)</f>
        <v>0</v>
      </c>
      <c r="L116" s="96">
        <f>IFERROR(VLOOKUP($B116,[1]NUM11!$H$3:$S$156,9,FALSE),0)</f>
        <v>18</v>
      </c>
      <c r="M116" s="96">
        <f>IFERROR(VLOOKUP($B116,[1]NUM11!$H$3:$S$156,10,FALSE),0)</f>
        <v>0</v>
      </c>
      <c r="N116" s="96">
        <f>IFERROR(VLOOKUP($B116,[1]NUM11!$H$3:$S$156,11,FALSE),0)</f>
        <v>0</v>
      </c>
      <c r="O116" s="86"/>
      <c r="P116" s="86"/>
      <c r="Q116" s="13">
        <f t="shared" si="35"/>
        <v>18</v>
      </c>
    </row>
    <row r="117" spans="1:19" ht="15" thickBot="1" x14ac:dyDescent="0.25">
      <c r="A117" s="87" t="s">
        <v>146</v>
      </c>
      <c r="B117" s="165" t="s">
        <v>141</v>
      </c>
      <c r="C117" s="56"/>
      <c r="D117" s="56"/>
      <c r="E117" s="96">
        <f>IFERROR(VLOOKUP($B117,[1]NUM11!$H$3:$S$156,2,FALSE),0)</f>
        <v>0</v>
      </c>
      <c r="F117" s="96">
        <f>IFERROR(VLOOKUP($B117,[1]NUM11!$H$3:$S$156,3,FALSE),0)</f>
        <v>0</v>
      </c>
      <c r="G117" s="96">
        <f>IFERROR(VLOOKUP($B117,[1]NUM11!$H$3:$S$156,4,FALSE),0)</f>
        <v>0</v>
      </c>
      <c r="H117" s="96">
        <f>IFERROR(VLOOKUP($B117,[1]NUM11!$H$3:$S$156,5,FALSE),0)</f>
        <v>0</v>
      </c>
      <c r="I117" s="96">
        <f>IFERROR(VLOOKUP($B117,[1]NUM11!$H$3:$S$156,6,FALSE),0)</f>
        <v>0</v>
      </c>
      <c r="J117" s="96">
        <f>IFERROR(VLOOKUP($B117,[1]NUM11!$H$3:$S$156,7,FALSE),0)</f>
        <v>48</v>
      </c>
      <c r="K117" s="96">
        <f>IFERROR(VLOOKUP($B117,[1]NUM11!$H$3:$S$156,8,FALSE),0)</f>
        <v>7</v>
      </c>
      <c r="L117" s="96">
        <f>IFERROR(VLOOKUP($B117,[1]NUM11!$H$3:$S$156,9,FALSE),0)</f>
        <v>0</v>
      </c>
      <c r="M117" s="96">
        <f>IFERROR(VLOOKUP($B117,[1]NUM11!$H$3:$S$156,10,FALSE),0)</f>
        <v>0</v>
      </c>
      <c r="N117" s="96">
        <f>IFERROR(VLOOKUP($B117,[1]NUM11!$H$3:$S$156,11,FALSE),0)</f>
        <v>0</v>
      </c>
      <c r="O117" s="86"/>
      <c r="P117" s="86"/>
      <c r="Q117" s="13">
        <f t="shared" si="35"/>
        <v>55</v>
      </c>
    </row>
    <row r="118" spans="1:19" ht="15" thickBot="1" x14ac:dyDescent="0.25">
      <c r="A118" s="87" t="s">
        <v>146</v>
      </c>
      <c r="B118" s="165" t="s">
        <v>142</v>
      </c>
      <c r="C118" s="56"/>
      <c r="D118" s="56"/>
      <c r="E118" s="96">
        <f>IFERROR(VLOOKUP($B118,[1]NUM11!$H$3:$S$156,2,FALSE),0)</f>
        <v>0</v>
      </c>
      <c r="F118" s="96">
        <f>IFERROR(VLOOKUP($B118,[1]NUM11!$H$3:$S$156,3,FALSE),0)</f>
        <v>20</v>
      </c>
      <c r="G118" s="96">
        <f>IFERROR(VLOOKUP($B118,[1]NUM11!$H$3:$S$156,4,FALSE),0)</f>
        <v>21</v>
      </c>
      <c r="H118" s="96">
        <f>IFERROR(VLOOKUP($B118,[1]NUM11!$H$3:$S$156,5,FALSE),0)</f>
        <v>0</v>
      </c>
      <c r="I118" s="96">
        <f>IFERROR(VLOOKUP($B118,[1]NUM11!$H$3:$S$156,6,FALSE),0)</f>
        <v>0</v>
      </c>
      <c r="J118" s="96">
        <f>IFERROR(VLOOKUP($B118,[1]NUM11!$H$3:$S$156,7,FALSE),0)</f>
        <v>0</v>
      </c>
      <c r="K118" s="96">
        <f>IFERROR(VLOOKUP($B118,[1]NUM11!$H$3:$S$156,8,FALSE),0)</f>
        <v>0</v>
      </c>
      <c r="L118" s="96">
        <f>IFERROR(VLOOKUP($B118,[1]NUM11!$H$3:$S$156,9,FALSE),0)</f>
        <v>0</v>
      </c>
      <c r="M118" s="96">
        <f>IFERROR(VLOOKUP($B118,[1]NUM11!$H$3:$S$156,10,FALSE),0)</f>
        <v>0</v>
      </c>
      <c r="N118" s="96">
        <f>IFERROR(VLOOKUP($B118,[1]NUM11!$H$3:$S$156,11,FALSE),0)</f>
        <v>0</v>
      </c>
      <c r="O118" s="86"/>
      <c r="P118" s="86"/>
      <c r="Q118" s="13">
        <f t="shared" si="35"/>
        <v>41</v>
      </c>
    </row>
    <row r="119" spans="1:19" ht="15" thickBot="1" x14ac:dyDescent="0.25">
      <c r="A119" s="87" t="s">
        <v>146</v>
      </c>
      <c r="B119" s="165" t="s">
        <v>143</v>
      </c>
      <c r="C119" s="56"/>
      <c r="D119" s="56"/>
      <c r="E119" s="96">
        <f>IFERROR(VLOOKUP($B119,[1]NUM11!$H$3:$S$156,2,FALSE),0)</f>
        <v>26</v>
      </c>
      <c r="F119" s="96">
        <f>IFERROR(VLOOKUP($B119,[1]NUM11!$H$3:$S$156,3,FALSE),0)</f>
        <v>0</v>
      </c>
      <c r="G119" s="96">
        <f>IFERROR(VLOOKUP($B119,[1]NUM11!$H$3:$S$156,4,FALSE),0)</f>
        <v>3</v>
      </c>
      <c r="H119" s="96">
        <f>IFERROR(VLOOKUP($B119,[1]NUM11!$H$3:$S$156,5,FALSE),0)</f>
        <v>0</v>
      </c>
      <c r="I119" s="96">
        <f>IFERROR(VLOOKUP($B119,[1]NUM11!$H$3:$S$156,6,FALSE),0)</f>
        <v>0</v>
      </c>
      <c r="J119" s="96">
        <f>IFERROR(VLOOKUP($B119,[1]NUM11!$H$3:$S$156,7,FALSE),0)</f>
        <v>0</v>
      </c>
      <c r="K119" s="96">
        <f>IFERROR(VLOOKUP($B119,[1]NUM11!$H$3:$S$156,8,FALSE),0)</f>
        <v>0</v>
      </c>
      <c r="L119" s="96">
        <f>IFERROR(VLOOKUP($B119,[1]NUM11!$H$3:$S$156,9,FALSE),0)</f>
        <v>0</v>
      </c>
      <c r="M119" s="96">
        <f>IFERROR(VLOOKUP($B119,[1]NUM11!$H$3:$S$156,10,FALSE),0)</f>
        <v>0</v>
      </c>
      <c r="N119" s="96">
        <f>IFERROR(VLOOKUP($B119,[1]NUM11!$H$3:$S$156,11,FALSE),0)</f>
        <v>0</v>
      </c>
      <c r="O119" s="86"/>
      <c r="P119" s="86"/>
      <c r="Q119" s="13">
        <f t="shared" si="35"/>
        <v>29</v>
      </c>
    </row>
    <row r="120" spans="1:19" ht="15" thickBot="1" x14ac:dyDescent="0.25">
      <c r="A120" s="87" t="s">
        <v>146</v>
      </c>
      <c r="B120" s="165" t="s">
        <v>144</v>
      </c>
      <c r="C120" s="56"/>
      <c r="D120" s="56"/>
      <c r="E120" s="96">
        <f>IFERROR(VLOOKUP($B120,[1]NUM11!$H$3:$S$156,2,FALSE),0)</f>
        <v>11</v>
      </c>
      <c r="F120" s="96">
        <f>IFERROR(VLOOKUP($B120,[1]NUM11!$H$3:$S$156,3,FALSE),0)</f>
        <v>3</v>
      </c>
      <c r="G120" s="96">
        <f>IFERROR(VLOOKUP($B120,[1]NUM11!$H$3:$S$156,4,FALSE),0)</f>
        <v>0</v>
      </c>
      <c r="H120" s="96">
        <f>IFERROR(VLOOKUP($B120,[1]NUM11!$H$3:$S$156,5,FALSE),0)</f>
        <v>0</v>
      </c>
      <c r="I120" s="96">
        <f>IFERROR(VLOOKUP($B120,[1]NUM11!$H$3:$S$156,6,FALSE),0)</f>
        <v>0</v>
      </c>
      <c r="J120" s="96">
        <f>IFERROR(VLOOKUP($B120,[1]NUM11!$H$3:$S$156,7,FALSE),0)</f>
        <v>0</v>
      </c>
      <c r="K120" s="96">
        <f>IFERROR(VLOOKUP($B120,[1]NUM11!$H$3:$S$156,8,FALSE),0)</f>
        <v>0</v>
      </c>
      <c r="L120" s="96">
        <f>IFERROR(VLOOKUP($B120,[1]NUM11!$H$3:$S$156,9,FALSE),0)</f>
        <v>0</v>
      </c>
      <c r="M120" s="96">
        <f>IFERROR(VLOOKUP($B120,[1]NUM11!$H$3:$S$156,10,FALSE),0)</f>
        <v>0</v>
      </c>
      <c r="N120" s="96">
        <f>IFERROR(VLOOKUP($B120,[1]NUM11!$H$3:$S$156,11,FALSE),0)</f>
        <v>0</v>
      </c>
      <c r="O120" s="86"/>
      <c r="P120" s="86"/>
      <c r="Q120" s="13">
        <f t="shared" si="35"/>
        <v>14</v>
      </c>
    </row>
    <row r="121" spans="1:19" ht="15" thickBot="1" x14ac:dyDescent="0.25">
      <c r="A121" s="87" t="s">
        <v>146</v>
      </c>
      <c r="B121" s="165" t="s">
        <v>145</v>
      </c>
      <c r="C121" s="56"/>
      <c r="D121" s="56"/>
      <c r="E121" s="96">
        <f>IFERROR(VLOOKUP($B121,[1]NUM11!$H$3:$S$156,2,FALSE),0)</f>
        <v>0</v>
      </c>
      <c r="F121" s="96">
        <f>IFERROR(VLOOKUP($B121,[1]NUM11!$H$3:$S$156,3,FALSE),0)</f>
        <v>0</v>
      </c>
      <c r="G121" s="96">
        <f>IFERROR(VLOOKUP($B121,[1]NUM11!$H$3:$S$156,4,FALSE),0)</f>
        <v>0</v>
      </c>
      <c r="H121" s="96">
        <f>IFERROR(VLOOKUP($B121,[1]NUM11!$H$3:$S$156,5,FALSE),0)</f>
        <v>0</v>
      </c>
      <c r="I121" s="96">
        <f>IFERROR(VLOOKUP($B121,[1]NUM11!$H$3:$S$156,6,FALSE),0)</f>
        <v>0</v>
      </c>
      <c r="J121" s="96">
        <f>IFERROR(VLOOKUP($B121,[1]NUM11!$H$3:$S$156,7,FALSE),0)</f>
        <v>0</v>
      </c>
      <c r="K121" s="96">
        <f>IFERROR(VLOOKUP($B121,[1]NUM11!$H$3:$S$156,8,FALSE),0)</f>
        <v>0</v>
      </c>
      <c r="L121" s="96">
        <f>IFERROR(VLOOKUP($B121,[1]NUM11!$H$3:$S$156,9,FALSE),0)</f>
        <v>0</v>
      </c>
      <c r="M121" s="96">
        <f>IFERROR(VLOOKUP($B121,[1]NUM11!$H$3:$S$156,10,FALSE),0)</f>
        <v>0</v>
      </c>
      <c r="N121" s="96">
        <f>IFERROR(VLOOKUP($B121,[1]NUM11!$H$3:$S$156,11,FALSE),0)</f>
        <v>0</v>
      </c>
      <c r="O121" s="86"/>
      <c r="P121" s="86"/>
      <c r="Q121" s="13">
        <f t="shared" si="35"/>
        <v>0</v>
      </c>
    </row>
    <row r="122" spans="1:19" s="58" customFormat="1" ht="15" thickBot="1" x14ac:dyDescent="0.25">
      <c r="A122" s="333" t="s">
        <v>181</v>
      </c>
      <c r="B122" s="334"/>
      <c r="C122" s="250">
        <f>+D122/Metas!Q86</f>
        <v>1.3688524590163933</v>
      </c>
      <c r="D122" s="15">
        <f>+Q122/R122</f>
        <v>0.2631993695823483</v>
      </c>
      <c r="E122" s="70">
        <f>SUM(E110:E121)</f>
        <v>55</v>
      </c>
      <c r="F122" s="70">
        <f t="shared" ref="F122:P122" si="36">SUM(F110:F121)</f>
        <v>23</v>
      </c>
      <c r="G122" s="70">
        <f t="shared" si="36"/>
        <v>35</v>
      </c>
      <c r="H122" s="70">
        <f t="shared" si="36"/>
        <v>42</v>
      </c>
      <c r="I122" s="70">
        <f t="shared" ref="I122:J122" si="37">SUM(I110:I121)</f>
        <v>55</v>
      </c>
      <c r="J122" s="70">
        <f t="shared" si="37"/>
        <v>65</v>
      </c>
      <c r="K122" s="70">
        <f t="shared" ref="K122:L122" si="38">SUM(K110:K121)</f>
        <v>22</v>
      </c>
      <c r="L122" s="70">
        <f t="shared" si="38"/>
        <v>28</v>
      </c>
      <c r="M122" s="70">
        <f t="shared" ref="M122:N122" si="39">SUM(M110:M121)</f>
        <v>0</v>
      </c>
      <c r="N122" s="70">
        <f t="shared" si="39"/>
        <v>9</v>
      </c>
      <c r="O122" s="70">
        <f t="shared" si="36"/>
        <v>0</v>
      </c>
      <c r="P122" s="70">
        <f t="shared" si="36"/>
        <v>0</v>
      </c>
      <c r="Q122" s="70">
        <f>SUM(Q110:Q121)</f>
        <v>334</v>
      </c>
      <c r="R122" s="392">
        <v>1269</v>
      </c>
      <c r="S122" s="393"/>
    </row>
    <row r="123" spans="1:19" ht="15" thickBot="1" x14ac:dyDescent="0.25">
      <c r="A123" s="87" t="s">
        <v>160</v>
      </c>
      <c r="B123" s="165" t="s">
        <v>147</v>
      </c>
      <c r="C123" s="56"/>
      <c r="D123" s="56"/>
      <c r="E123" s="96">
        <f>IFERROR(VLOOKUP($B123,[1]NUM11!$H$3:$S$156,2,FALSE),0)</f>
        <v>22</v>
      </c>
      <c r="F123" s="96">
        <f>IFERROR(VLOOKUP($B123,[1]NUM11!$H$3:$S$156,3,FALSE),0)</f>
        <v>50</v>
      </c>
      <c r="G123" s="96">
        <f>IFERROR(VLOOKUP($B123,[1]NUM11!$H$3:$S$156,4,FALSE),0)</f>
        <v>75</v>
      </c>
      <c r="H123" s="96">
        <f>IFERROR(VLOOKUP($B123,[1]NUM11!$H$3:$S$156,5,FALSE),0)</f>
        <v>34</v>
      </c>
      <c r="I123" s="96">
        <f>IFERROR(VLOOKUP($B123,[1]NUM11!$H$3:$S$156,6,FALSE),0)</f>
        <v>77</v>
      </c>
      <c r="J123" s="96">
        <f>IFERROR(VLOOKUP($B123,[1]NUM11!$H$3:$S$156,7,FALSE),0)</f>
        <v>137</v>
      </c>
      <c r="K123" s="96">
        <f>IFERROR(VLOOKUP($B123,[1]NUM11!$H$3:$S$156,8,FALSE),0)</f>
        <v>77</v>
      </c>
      <c r="L123" s="96">
        <f>IFERROR(VLOOKUP($B123,[1]NUM11!$H$3:$S$156,9,FALSE),0)</f>
        <v>137</v>
      </c>
      <c r="M123" s="96">
        <f>IFERROR(VLOOKUP($B123,[1]NUM11!$H$3:$S$156,10,FALSE),0)</f>
        <v>60</v>
      </c>
      <c r="N123" s="96">
        <f>IFERROR(VLOOKUP($B123,[1]NUM11!$H$3:$S$156,11,FALSE),0)</f>
        <v>56</v>
      </c>
      <c r="O123" s="86"/>
      <c r="P123" s="86"/>
      <c r="Q123" s="13">
        <f t="shared" ref="Q123:Q135" si="40">SUM(E123:P123)</f>
        <v>725</v>
      </c>
    </row>
    <row r="124" spans="1:19" ht="15" thickBot="1" x14ac:dyDescent="0.25">
      <c r="A124" s="87" t="s">
        <v>160</v>
      </c>
      <c r="B124" s="165" t="s">
        <v>148</v>
      </c>
      <c r="C124" s="56"/>
      <c r="D124" s="56"/>
      <c r="E124" s="96">
        <f>IFERROR(VLOOKUP($B124,[1]NUM11!$H$3:$S$156,2,FALSE),0)</f>
        <v>12</v>
      </c>
      <c r="F124" s="96">
        <f>IFERROR(VLOOKUP($B124,[1]NUM11!$H$3:$S$156,3,FALSE),0)</f>
        <v>14</v>
      </c>
      <c r="G124" s="96">
        <f>IFERROR(VLOOKUP($B124,[1]NUM11!$H$3:$S$156,4,FALSE),0)</f>
        <v>95</v>
      </c>
      <c r="H124" s="96">
        <f>IFERROR(VLOOKUP($B124,[1]NUM11!$H$3:$S$156,5,FALSE),0)</f>
        <v>6</v>
      </c>
      <c r="I124" s="96">
        <f>IFERROR(VLOOKUP($B124,[1]NUM11!$H$3:$S$156,6,FALSE),0)</f>
        <v>22</v>
      </c>
      <c r="J124" s="96">
        <f>IFERROR(VLOOKUP($B124,[1]NUM11!$H$3:$S$156,7,FALSE),0)</f>
        <v>51</v>
      </c>
      <c r="K124" s="96">
        <f>IFERROR(VLOOKUP($B124,[1]NUM11!$H$3:$S$156,8,FALSE),0)</f>
        <v>55</v>
      </c>
      <c r="L124" s="96">
        <f>IFERROR(VLOOKUP($B124,[1]NUM11!$H$3:$S$156,9,FALSE),0)</f>
        <v>13</v>
      </c>
      <c r="M124" s="96">
        <f>IFERROR(VLOOKUP($B124,[1]NUM11!$H$3:$S$156,10,FALSE),0)</f>
        <v>22</v>
      </c>
      <c r="N124" s="96">
        <f>IFERROR(VLOOKUP($B124,[1]NUM11!$H$3:$S$156,11,FALSE),0)</f>
        <v>4</v>
      </c>
      <c r="O124" s="86"/>
      <c r="P124" s="86"/>
      <c r="Q124" s="13">
        <f t="shared" si="40"/>
        <v>294</v>
      </c>
    </row>
    <row r="125" spans="1:19" ht="15" thickBot="1" x14ac:dyDescent="0.25">
      <c r="A125" s="87" t="s">
        <v>160</v>
      </c>
      <c r="B125" s="165" t="s">
        <v>149</v>
      </c>
      <c r="C125" s="56"/>
      <c r="D125" s="56"/>
      <c r="E125" s="96">
        <f>IFERROR(VLOOKUP($B125,[1]NUM11!$H$3:$S$156,2,FALSE),0)</f>
        <v>0</v>
      </c>
      <c r="F125" s="96">
        <f>IFERROR(VLOOKUP($B125,[1]NUM11!$H$3:$S$156,3,FALSE),0)</f>
        <v>0</v>
      </c>
      <c r="G125" s="96">
        <f>IFERROR(VLOOKUP($B125,[1]NUM11!$H$3:$S$156,4,FALSE),0)</f>
        <v>8</v>
      </c>
      <c r="H125" s="96">
        <f>IFERROR(VLOOKUP($B125,[1]NUM11!$H$3:$S$156,5,FALSE),0)</f>
        <v>6</v>
      </c>
      <c r="I125" s="96">
        <f>IFERROR(VLOOKUP($B125,[1]NUM11!$H$3:$S$156,6,FALSE),0)</f>
        <v>15</v>
      </c>
      <c r="J125" s="96">
        <f>IFERROR(VLOOKUP($B125,[1]NUM11!$H$3:$S$156,7,FALSE),0)</f>
        <v>31</v>
      </c>
      <c r="K125" s="96">
        <f>IFERROR(VLOOKUP($B125,[1]NUM11!$H$3:$S$156,8,FALSE),0)</f>
        <v>15</v>
      </c>
      <c r="L125" s="96">
        <f>IFERROR(VLOOKUP($B125,[1]NUM11!$H$3:$S$156,9,FALSE),0)</f>
        <v>11</v>
      </c>
      <c r="M125" s="96">
        <f>IFERROR(VLOOKUP($B125,[1]NUM11!$H$3:$S$156,10,FALSE),0)</f>
        <v>7</v>
      </c>
      <c r="N125" s="96">
        <f>IFERROR(VLOOKUP($B125,[1]NUM11!$H$3:$S$156,11,FALSE),0)</f>
        <v>21</v>
      </c>
      <c r="O125" s="86"/>
      <c r="P125" s="86"/>
      <c r="Q125" s="13">
        <f t="shared" si="40"/>
        <v>114</v>
      </c>
    </row>
    <row r="126" spans="1:19" ht="15" thickBot="1" x14ac:dyDescent="0.25">
      <c r="A126" s="87" t="s">
        <v>160</v>
      </c>
      <c r="B126" s="165" t="s">
        <v>150</v>
      </c>
      <c r="C126" s="56"/>
      <c r="D126" s="56"/>
      <c r="E126" s="96">
        <f>IFERROR(VLOOKUP($B126,[1]NUM11!$H$3:$S$156,2,FALSE),0)</f>
        <v>93</v>
      </c>
      <c r="F126" s="96">
        <f>IFERROR(VLOOKUP($B126,[1]NUM11!$H$3:$S$156,3,FALSE),0)</f>
        <v>34</v>
      </c>
      <c r="G126" s="96">
        <f>IFERROR(VLOOKUP($B126,[1]NUM11!$H$3:$S$156,4,FALSE),0)</f>
        <v>66</v>
      </c>
      <c r="H126" s="96">
        <f>IFERROR(VLOOKUP($B126,[1]NUM11!$H$3:$S$156,5,FALSE),0)</f>
        <v>86</v>
      </c>
      <c r="I126" s="96">
        <f>IFERROR(VLOOKUP($B126,[1]NUM11!$H$3:$S$156,6,FALSE),0)</f>
        <v>86</v>
      </c>
      <c r="J126" s="96">
        <f>IFERROR(VLOOKUP($B126,[1]NUM11!$H$3:$S$156,7,FALSE),0)</f>
        <v>33</v>
      </c>
      <c r="K126" s="96">
        <f>IFERROR(VLOOKUP($B126,[1]NUM11!$H$3:$S$156,8,FALSE),0)</f>
        <v>25</v>
      </c>
      <c r="L126" s="96">
        <f>IFERROR(VLOOKUP($B126,[1]NUM11!$H$3:$S$156,9,FALSE),0)</f>
        <v>32</v>
      </c>
      <c r="M126" s="96">
        <f>IFERROR(VLOOKUP($B126,[1]NUM11!$H$3:$S$156,10,FALSE),0)</f>
        <v>36</v>
      </c>
      <c r="N126" s="96">
        <f>IFERROR(VLOOKUP($B126,[1]NUM11!$H$3:$S$156,11,FALSE),0)</f>
        <v>18</v>
      </c>
      <c r="O126" s="86"/>
      <c r="P126" s="86"/>
      <c r="Q126" s="13">
        <f t="shared" si="40"/>
        <v>509</v>
      </c>
    </row>
    <row r="127" spans="1:19" ht="15" thickBot="1" x14ac:dyDescent="0.25">
      <c r="A127" s="87" t="s">
        <v>160</v>
      </c>
      <c r="B127" s="165" t="s">
        <v>151</v>
      </c>
      <c r="C127" s="56"/>
      <c r="D127" s="56"/>
      <c r="E127" s="96">
        <f>IFERROR(VLOOKUP($B127,[1]NUM11!$H$3:$S$156,2,FALSE),0)</f>
        <v>0</v>
      </c>
      <c r="F127" s="96">
        <f>IFERROR(VLOOKUP($B127,[1]NUM11!$H$3:$S$156,3,FALSE),0)</f>
        <v>0</v>
      </c>
      <c r="G127" s="96">
        <f>IFERROR(VLOOKUP($B127,[1]NUM11!$H$3:$S$156,4,FALSE),0)</f>
        <v>0</v>
      </c>
      <c r="H127" s="96">
        <f>IFERROR(VLOOKUP($B127,[1]NUM11!$H$3:$S$156,5,FALSE),0)</f>
        <v>0</v>
      </c>
      <c r="I127" s="96">
        <f>IFERROR(VLOOKUP($B127,[1]NUM11!$H$3:$S$156,6,FALSE),0)</f>
        <v>0</v>
      </c>
      <c r="J127" s="96">
        <f>IFERROR(VLOOKUP($B127,[1]NUM11!$H$3:$S$156,7,FALSE),0)</f>
        <v>0</v>
      </c>
      <c r="K127" s="96">
        <f>IFERROR(VLOOKUP($B127,[1]NUM11!$H$3:$S$156,8,FALSE),0)</f>
        <v>0</v>
      </c>
      <c r="L127" s="96">
        <f>IFERROR(VLOOKUP($B127,[1]NUM11!$H$3:$S$156,9,FALSE),0)</f>
        <v>0</v>
      </c>
      <c r="M127" s="96">
        <f>IFERROR(VLOOKUP($B127,[1]NUM11!$H$3:$S$156,10,FALSE),0)</f>
        <v>0</v>
      </c>
      <c r="N127" s="96">
        <f>IFERROR(VLOOKUP($B127,[1]NUM11!$H$3:$S$156,11,FALSE),0)</f>
        <v>0</v>
      </c>
      <c r="O127" s="86"/>
      <c r="P127" s="86"/>
      <c r="Q127" s="13">
        <f t="shared" si="40"/>
        <v>0</v>
      </c>
    </row>
    <row r="128" spans="1:19" ht="15" thickBot="1" x14ac:dyDescent="0.25">
      <c r="A128" s="87" t="s">
        <v>160</v>
      </c>
      <c r="B128" s="165" t="s">
        <v>152</v>
      </c>
      <c r="C128" s="56"/>
      <c r="D128" s="56"/>
      <c r="E128" s="96">
        <f>IFERROR(VLOOKUP($B128,[1]NUM11!$H$3:$S$156,2,FALSE),0)</f>
        <v>2</v>
      </c>
      <c r="F128" s="96">
        <f>IFERROR(VLOOKUP($B128,[1]NUM11!$H$3:$S$156,3,FALSE),0)</f>
        <v>0</v>
      </c>
      <c r="G128" s="96">
        <f>IFERROR(VLOOKUP($B128,[1]NUM11!$H$3:$S$156,4,FALSE),0)</f>
        <v>1</v>
      </c>
      <c r="H128" s="96">
        <f>IFERROR(VLOOKUP($B128,[1]NUM11!$H$3:$S$156,5,FALSE),0)</f>
        <v>2</v>
      </c>
      <c r="I128" s="96">
        <f>IFERROR(VLOOKUP($B128,[1]NUM11!$H$3:$S$156,6,FALSE),0)</f>
        <v>0</v>
      </c>
      <c r="J128" s="96">
        <f>IFERROR(VLOOKUP($B128,[1]NUM11!$H$3:$S$156,7,FALSE),0)</f>
        <v>1</v>
      </c>
      <c r="K128" s="96">
        <f>IFERROR(VLOOKUP($B128,[1]NUM11!$H$3:$S$156,8,FALSE),0)</f>
        <v>0</v>
      </c>
      <c r="L128" s="96">
        <f>IFERROR(VLOOKUP($B128,[1]NUM11!$H$3:$S$156,9,FALSE),0)</f>
        <v>0</v>
      </c>
      <c r="M128" s="96">
        <f>IFERROR(VLOOKUP($B128,[1]NUM11!$H$3:$S$156,10,FALSE),0)</f>
        <v>0</v>
      </c>
      <c r="N128" s="96">
        <f>IFERROR(VLOOKUP($B128,[1]NUM11!$H$3:$S$156,11,FALSE),0)</f>
        <v>0</v>
      </c>
      <c r="O128" s="86"/>
      <c r="P128" s="86"/>
      <c r="Q128" s="13">
        <f t="shared" si="40"/>
        <v>6</v>
      </c>
    </row>
    <row r="129" spans="1:19" ht="15" thickBot="1" x14ac:dyDescent="0.25">
      <c r="A129" s="87" t="s">
        <v>160</v>
      </c>
      <c r="B129" s="165" t="s">
        <v>153</v>
      </c>
      <c r="C129" s="56"/>
      <c r="D129" s="56"/>
      <c r="E129" s="96">
        <f>IFERROR(VLOOKUP($B129,[1]NUM11!$H$3:$S$156,2,FALSE),0)</f>
        <v>0</v>
      </c>
      <c r="F129" s="96">
        <f>IFERROR(VLOOKUP($B129,[1]NUM11!$H$3:$S$156,3,FALSE),0)</f>
        <v>0</v>
      </c>
      <c r="G129" s="96">
        <f>IFERROR(VLOOKUP($B129,[1]NUM11!$H$3:$S$156,4,FALSE),0)</f>
        <v>0</v>
      </c>
      <c r="H129" s="96">
        <f>IFERROR(VLOOKUP($B129,[1]NUM11!$H$3:$S$156,5,FALSE),0)</f>
        <v>0</v>
      </c>
      <c r="I129" s="96">
        <f>IFERROR(VLOOKUP($B129,[1]NUM11!$H$3:$S$156,6,FALSE),0)</f>
        <v>2</v>
      </c>
      <c r="J129" s="96">
        <f>IFERROR(VLOOKUP($B129,[1]NUM11!$H$3:$S$156,7,FALSE),0)</f>
        <v>0</v>
      </c>
      <c r="K129" s="96">
        <f>IFERROR(VLOOKUP($B129,[1]NUM11!$H$3:$S$156,8,FALSE),0)</f>
        <v>0</v>
      </c>
      <c r="L129" s="96">
        <f>IFERROR(VLOOKUP($B129,[1]NUM11!$H$3:$S$156,9,FALSE),0)</f>
        <v>0</v>
      </c>
      <c r="M129" s="96">
        <f>IFERROR(VLOOKUP($B129,[1]NUM11!$H$3:$S$156,10,FALSE),0)</f>
        <v>2</v>
      </c>
      <c r="N129" s="96">
        <f>IFERROR(VLOOKUP($B129,[1]NUM11!$H$3:$S$156,11,FALSE),0)</f>
        <v>0</v>
      </c>
      <c r="O129" s="86"/>
      <c r="P129" s="86"/>
      <c r="Q129" s="13">
        <f t="shared" si="40"/>
        <v>4</v>
      </c>
    </row>
    <row r="130" spans="1:19" ht="15" thickBot="1" x14ac:dyDescent="0.25">
      <c r="A130" s="87" t="s">
        <v>160</v>
      </c>
      <c r="B130" s="165" t="s">
        <v>154</v>
      </c>
      <c r="C130" s="56"/>
      <c r="D130" s="56"/>
      <c r="E130" s="96">
        <f>IFERROR(VLOOKUP($B130,[1]NUM11!$H$3:$S$156,2,FALSE),0)</f>
        <v>0</v>
      </c>
      <c r="F130" s="96">
        <f>IFERROR(VLOOKUP($B130,[1]NUM11!$H$3:$S$156,3,FALSE),0)</f>
        <v>0</v>
      </c>
      <c r="G130" s="96">
        <f>IFERROR(VLOOKUP($B130,[1]NUM11!$H$3:$S$156,4,FALSE),0)</f>
        <v>0</v>
      </c>
      <c r="H130" s="96">
        <f>IFERROR(VLOOKUP($B130,[1]NUM11!$H$3:$S$156,5,FALSE),0)</f>
        <v>0</v>
      </c>
      <c r="I130" s="96">
        <f>IFERROR(VLOOKUP($B130,[1]NUM11!$H$3:$S$156,6,FALSE),0)</f>
        <v>0</v>
      </c>
      <c r="J130" s="96">
        <f>IFERROR(VLOOKUP($B130,[1]NUM11!$H$3:$S$156,7,FALSE),0)</f>
        <v>0</v>
      </c>
      <c r="K130" s="96">
        <f>IFERROR(VLOOKUP($B130,[1]NUM11!$H$3:$S$156,8,FALSE),0)</f>
        <v>2</v>
      </c>
      <c r="L130" s="96">
        <f>IFERROR(VLOOKUP($B130,[1]NUM11!$H$3:$S$156,9,FALSE),0)</f>
        <v>0</v>
      </c>
      <c r="M130" s="96">
        <f>IFERROR(VLOOKUP($B130,[1]NUM11!$H$3:$S$156,10,FALSE),0)</f>
        <v>0</v>
      </c>
      <c r="N130" s="96">
        <f>IFERROR(VLOOKUP($B130,[1]NUM11!$H$3:$S$156,11,FALSE),0)</f>
        <v>0</v>
      </c>
      <c r="O130" s="86"/>
      <c r="P130" s="86"/>
      <c r="Q130" s="13">
        <f t="shared" si="40"/>
        <v>2</v>
      </c>
    </row>
    <row r="131" spans="1:19" ht="15" thickBot="1" x14ac:dyDescent="0.25">
      <c r="A131" s="87" t="s">
        <v>160</v>
      </c>
      <c r="B131" s="165" t="s">
        <v>155</v>
      </c>
      <c r="C131" s="56"/>
      <c r="D131" s="56"/>
      <c r="E131" s="96">
        <f>IFERROR(VLOOKUP($B131,[1]NUM11!$H$3:$S$156,2,FALSE),0)</f>
        <v>0</v>
      </c>
      <c r="F131" s="96">
        <f>IFERROR(VLOOKUP($B131,[1]NUM11!$H$3:$S$156,3,FALSE),0)</f>
        <v>0</v>
      </c>
      <c r="G131" s="96">
        <f>IFERROR(VLOOKUP($B131,[1]NUM11!$H$3:$S$156,4,FALSE),0)</f>
        <v>0</v>
      </c>
      <c r="H131" s="96">
        <f>IFERROR(VLOOKUP($B131,[1]NUM11!$H$3:$S$156,5,FALSE),0)</f>
        <v>1</v>
      </c>
      <c r="I131" s="96">
        <f>IFERROR(VLOOKUP($B131,[1]NUM11!$H$3:$S$156,6,FALSE),0)</f>
        <v>3</v>
      </c>
      <c r="J131" s="96">
        <f>IFERROR(VLOOKUP($B131,[1]NUM11!$H$3:$S$156,7,FALSE),0)</f>
        <v>6</v>
      </c>
      <c r="K131" s="96">
        <f>IFERROR(VLOOKUP($B131,[1]NUM11!$H$3:$S$156,8,FALSE),0)</f>
        <v>3</v>
      </c>
      <c r="L131" s="96">
        <f>IFERROR(VLOOKUP($B131,[1]NUM11!$H$3:$S$156,9,FALSE),0)</f>
        <v>0</v>
      </c>
      <c r="M131" s="96">
        <f>IFERROR(VLOOKUP($B131,[1]NUM11!$H$3:$S$156,10,FALSE),0)</f>
        <v>0</v>
      </c>
      <c r="N131" s="96">
        <f>IFERROR(VLOOKUP($B131,[1]NUM11!$H$3:$S$156,11,FALSE),0)</f>
        <v>2</v>
      </c>
      <c r="O131" s="86"/>
      <c r="P131" s="86"/>
      <c r="Q131" s="13">
        <f t="shared" si="40"/>
        <v>15</v>
      </c>
    </row>
    <row r="132" spans="1:19" ht="15" thickBot="1" x14ac:dyDescent="0.25">
      <c r="A132" s="87" t="s">
        <v>160</v>
      </c>
      <c r="B132" s="165" t="s">
        <v>156</v>
      </c>
      <c r="C132" s="56"/>
      <c r="D132" s="56"/>
      <c r="E132" s="96">
        <f>IFERROR(VLOOKUP($B132,[1]NUM11!$H$3:$S$156,2,FALSE),0)</f>
        <v>0</v>
      </c>
      <c r="F132" s="96">
        <f>IFERROR(VLOOKUP($B132,[1]NUM11!$H$3:$S$156,3,FALSE),0)</f>
        <v>0</v>
      </c>
      <c r="G132" s="96">
        <f>IFERROR(VLOOKUP($B132,[1]NUM11!$H$3:$S$156,4,FALSE),0)</f>
        <v>3</v>
      </c>
      <c r="H132" s="96">
        <f>IFERROR(VLOOKUP($B132,[1]NUM11!$H$3:$S$156,5,FALSE),0)</f>
        <v>0</v>
      </c>
      <c r="I132" s="96">
        <f>IFERROR(VLOOKUP($B132,[1]NUM11!$H$3:$S$156,6,FALSE),0)</f>
        <v>1</v>
      </c>
      <c r="J132" s="96">
        <f>IFERROR(VLOOKUP($B132,[1]NUM11!$H$3:$S$156,7,FALSE),0)</f>
        <v>2</v>
      </c>
      <c r="K132" s="96">
        <f>IFERROR(VLOOKUP($B132,[1]NUM11!$H$3:$S$156,8,FALSE),0)</f>
        <v>0</v>
      </c>
      <c r="L132" s="96">
        <f>IFERROR(VLOOKUP($B132,[1]NUM11!$H$3:$S$156,9,FALSE),0)</f>
        <v>6</v>
      </c>
      <c r="M132" s="96">
        <f>IFERROR(VLOOKUP($B132,[1]NUM11!$H$3:$S$156,10,FALSE),0)</f>
        <v>0</v>
      </c>
      <c r="N132" s="96">
        <f>IFERROR(VLOOKUP($B132,[1]NUM11!$H$3:$S$156,11,FALSE),0)</f>
        <v>4</v>
      </c>
      <c r="O132" s="86"/>
      <c r="P132" s="86"/>
      <c r="Q132" s="13">
        <f t="shared" si="40"/>
        <v>16</v>
      </c>
    </row>
    <row r="133" spans="1:19" ht="15" thickBot="1" x14ac:dyDescent="0.25">
      <c r="A133" s="87" t="s">
        <v>160</v>
      </c>
      <c r="B133" s="165" t="s">
        <v>157</v>
      </c>
      <c r="C133" s="56"/>
      <c r="D133" s="56"/>
      <c r="E133" s="96">
        <f>IFERROR(VLOOKUP($B133,[1]NUM11!$H$3:$S$156,2,FALSE),0)</f>
        <v>0</v>
      </c>
      <c r="F133" s="96">
        <f>IFERROR(VLOOKUP($B133,[1]NUM11!$H$3:$S$156,3,FALSE),0)</f>
        <v>0</v>
      </c>
      <c r="G133" s="96">
        <f>IFERROR(VLOOKUP($B133,[1]NUM11!$H$3:$S$156,4,FALSE),0)</f>
        <v>8</v>
      </c>
      <c r="H133" s="96">
        <f>IFERROR(VLOOKUP($B133,[1]NUM11!$H$3:$S$156,5,FALSE),0)</f>
        <v>10</v>
      </c>
      <c r="I133" s="96">
        <f>IFERROR(VLOOKUP($B133,[1]NUM11!$H$3:$S$156,6,FALSE),0)</f>
        <v>0</v>
      </c>
      <c r="J133" s="96">
        <f>IFERROR(VLOOKUP($B133,[1]NUM11!$H$3:$S$156,7,FALSE),0)</f>
        <v>0</v>
      </c>
      <c r="K133" s="96">
        <f>IFERROR(VLOOKUP($B133,[1]NUM11!$H$3:$S$156,8,FALSE),0)</f>
        <v>0</v>
      </c>
      <c r="L133" s="96">
        <f>IFERROR(VLOOKUP($B133,[1]NUM11!$H$3:$S$156,9,FALSE),0)</f>
        <v>0</v>
      </c>
      <c r="M133" s="96">
        <f>IFERROR(VLOOKUP($B133,[1]NUM11!$H$3:$S$156,10,FALSE),0)</f>
        <v>0</v>
      </c>
      <c r="N133" s="96">
        <f>IFERROR(VLOOKUP($B133,[1]NUM11!$H$3:$S$156,11,FALSE),0)</f>
        <v>11</v>
      </c>
      <c r="O133" s="86"/>
      <c r="P133" s="86"/>
      <c r="Q133" s="13">
        <f t="shared" si="40"/>
        <v>29</v>
      </c>
    </row>
    <row r="134" spans="1:19" ht="15" thickBot="1" x14ac:dyDescent="0.25">
      <c r="A134" s="87" t="s">
        <v>160</v>
      </c>
      <c r="B134" s="165" t="s">
        <v>158</v>
      </c>
      <c r="C134" s="56"/>
      <c r="D134" s="56"/>
      <c r="E134" s="96">
        <f>IFERROR(VLOOKUP($B134,[1]NUM11!$H$3:$S$156,2,FALSE),0)</f>
        <v>0</v>
      </c>
      <c r="F134" s="96">
        <f>IFERROR(VLOOKUP($B134,[1]NUM11!$H$3:$S$156,3,FALSE),0)</f>
        <v>0</v>
      </c>
      <c r="G134" s="96">
        <f>IFERROR(VLOOKUP($B134,[1]NUM11!$H$3:$S$156,4,FALSE),0)</f>
        <v>0</v>
      </c>
      <c r="H134" s="96">
        <f>IFERROR(VLOOKUP($B134,[1]NUM11!$H$3:$S$156,5,FALSE),0)</f>
        <v>0</v>
      </c>
      <c r="I134" s="96">
        <f>IFERROR(VLOOKUP($B134,[1]NUM11!$H$3:$S$156,6,FALSE),0)</f>
        <v>4</v>
      </c>
      <c r="J134" s="96">
        <f>IFERROR(VLOOKUP($B134,[1]NUM11!$H$3:$S$156,7,FALSE),0)</f>
        <v>1</v>
      </c>
      <c r="K134" s="96">
        <f>IFERROR(VLOOKUP($B134,[1]NUM11!$H$3:$S$156,8,FALSE),0)</f>
        <v>2</v>
      </c>
      <c r="L134" s="96">
        <f>IFERROR(VLOOKUP($B134,[1]NUM11!$H$3:$S$156,9,FALSE),0)</f>
        <v>0</v>
      </c>
      <c r="M134" s="96">
        <f>IFERROR(VLOOKUP($B134,[1]NUM11!$H$3:$S$156,10,FALSE),0)</f>
        <v>0</v>
      </c>
      <c r="N134" s="96">
        <f>IFERROR(VLOOKUP($B134,[1]NUM11!$H$3:$S$156,11,FALSE),0)</f>
        <v>1</v>
      </c>
      <c r="O134" s="86"/>
      <c r="P134" s="86"/>
      <c r="Q134" s="13">
        <f t="shared" si="40"/>
        <v>8</v>
      </c>
    </row>
    <row r="135" spans="1:19" ht="15" thickBot="1" x14ac:dyDescent="0.25">
      <c r="A135" s="87" t="s">
        <v>160</v>
      </c>
      <c r="B135" s="165" t="s">
        <v>159</v>
      </c>
      <c r="C135" s="56"/>
      <c r="D135" s="56"/>
      <c r="E135" s="96">
        <f>IFERROR(VLOOKUP($B135,[1]NUM11!$H$3:$S$156,2,FALSE),0)</f>
        <v>0</v>
      </c>
      <c r="F135" s="96">
        <f>IFERROR(VLOOKUP($B135,[1]NUM11!$H$3:$S$156,3,FALSE),0)</f>
        <v>0</v>
      </c>
      <c r="G135" s="96">
        <f>IFERROR(VLOOKUP($B135,[1]NUM11!$H$3:$S$156,4,FALSE),0)</f>
        <v>0</v>
      </c>
      <c r="H135" s="96">
        <f>IFERROR(VLOOKUP($B135,[1]NUM11!$H$3:$S$156,5,FALSE),0)</f>
        <v>3</v>
      </c>
      <c r="I135" s="96">
        <f>IFERROR(VLOOKUP($B135,[1]NUM11!$H$3:$S$156,6,FALSE),0)</f>
        <v>0</v>
      </c>
      <c r="J135" s="96">
        <f>IFERROR(VLOOKUP($B135,[1]NUM11!$H$3:$S$156,7,FALSE),0)</f>
        <v>3</v>
      </c>
      <c r="K135" s="96">
        <f>IFERROR(VLOOKUP($B135,[1]NUM11!$H$3:$S$156,8,FALSE),0)</f>
        <v>0</v>
      </c>
      <c r="L135" s="96">
        <f>IFERROR(VLOOKUP($B135,[1]NUM11!$H$3:$S$156,9,FALSE),0)</f>
        <v>1</v>
      </c>
      <c r="M135" s="96">
        <f>IFERROR(VLOOKUP($B135,[1]NUM11!$H$3:$S$156,10,FALSE),0)</f>
        <v>7</v>
      </c>
      <c r="N135" s="96">
        <f>IFERROR(VLOOKUP($B135,[1]NUM11!$H$3:$S$156,11,FALSE),0)</f>
        <v>0</v>
      </c>
      <c r="O135" s="86"/>
      <c r="P135" s="86"/>
      <c r="Q135" s="13">
        <f t="shared" si="40"/>
        <v>14</v>
      </c>
    </row>
    <row r="136" spans="1:19" s="58" customFormat="1" ht="15" thickBot="1" x14ac:dyDescent="0.25">
      <c r="A136" s="333" t="s">
        <v>182</v>
      </c>
      <c r="B136" s="334"/>
      <c r="C136" s="250">
        <f>+D136/Metas!Q91</f>
        <v>1.0549343704423917</v>
      </c>
      <c r="D136" s="15">
        <f>+Q136/R136</f>
        <v>0.18570817287120239</v>
      </c>
      <c r="E136" s="70">
        <f>SUM(E123:E135)</f>
        <v>129</v>
      </c>
      <c r="F136" s="70">
        <f t="shared" ref="F136:P136" si="41">SUM(F123:F135)</f>
        <v>98</v>
      </c>
      <c r="G136" s="70">
        <f t="shared" si="41"/>
        <v>256</v>
      </c>
      <c r="H136" s="70">
        <f t="shared" si="41"/>
        <v>148</v>
      </c>
      <c r="I136" s="70">
        <f t="shared" ref="I136:J136" si="42">SUM(I123:I135)</f>
        <v>210</v>
      </c>
      <c r="J136" s="70">
        <f t="shared" si="42"/>
        <v>265</v>
      </c>
      <c r="K136" s="70">
        <f t="shared" ref="K136:L136" si="43">SUM(K123:K135)</f>
        <v>179</v>
      </c>
      <c r="L136" s="70">
        <f t="shared" si="43"/>
        <v>200</v>
      </c>
      <c r="M136" s="70">
        <f t="shared" ref="M136:N136" si="44">SUM(M123:M135)</f>
        <v>134</v>
      </c>
      <c r="N136" s="70">
        <f t="shared" si="44"/>
        <v>117</v>
      </c>
      <c r="O136" s="70">
        <f t="shared" si="41"/>
        <v>0</v>
      </c>
      <c r="P136" s="70">
        <f t="shared" si="41"/>
        <v>0</v>
      </c>
      <c r="Q136" s="70">
        <f>SUM(Q123:Q135)</f>
        <v>1736</v>
      </c>
      <c r="R136" s="392">
        <v>9348</v>
      </c>
      <c r="S136" s="393"/>
    </row>
    <row r="137" spans="1:19" ht="15" thickBot="1" x14ac:dyDescent="0.25">
      <c r="A137" s="87" t="s">
        <v>165</v>
      </c>
      <c r="B137" s="165" t="s">
        <v>161</v>
      </c>
      <c r="C137" s="56"/>
      <c r="D137" s="56"/>
      <c r="E137" s="96">
        <f>IFERROR(VLOOKUP($B137,[1]NUM11!$H$3:$S$156,2,FALSE),0)</f>
        <v>19</v>
      </c>
      <c r="F137" s="96">
        <f>IFERROR(VLOOKUP($B137,[1]NUM11!$H$3:$S$156,3,FALSE),0)</f>
        <v>31</v>
      </c>
      <c r="G137" s="96">
        <f>IFERROR(VLOOKUP($B137,[1]NUM11!$H$3:$S$156,4,FALSE),0)</f>
        <v>99</v>
      </c>
      <c r="H137" s="96">
        <f>IFERROR(VLOOKUP($B137,[1]NUM11!$H$3:$S$156,5,FALSE),0)</f>
        <v>21</v>
      </c>
      <c r="I137" s="96">
        <f>IFERROR(VLOOKUP($B137,[1]NUM11!$H$3:$S$156,6,FALSE),0)</f>
        <v>54</v>
      </c>
      <c r="J137" s="96">
        <f>IFERROR(VLOOKUP($B137,[1]NUM11!$H$3:$S$156,7,FALSE),0)</f>
        <v>64</v>
      </c>
      <c r="K137" s="96">
        <f>IFERROR(VLOOKUP($B137,[1]NUM11!$H$3:$S$156,8,FALSE),0)</f>
        <v>166</v>
      </c>
      <c r="L137" s="96">
        <f>IFERROR(VLOOKUP($B137,[1]NUM11!$H$3:$S$156,9,FALSE),0)</f>
        <v>66</v>
      </c>
      <c r="M137" s="96">
        <f>IFERROR(VLOOKUP($B137,[1]NUM11!$H$3:$S$156,10,FALSE),0)</f>
        <v>52</v>
      </c>
      <c r="N137" s="96">
        <f>IFERROR(VLOOKUP($B137,[1]NUM11!$H$3:$S$156,11,FALSE),0)</f>
        <v>91</v>
      </c>
      <c r="Q137" s="13">
        <f>SUM(E137:P137)</f>
        <v>663</v>
      </c>
    </row>
    <row r="138" spans="1:19" ht="15" thickBot="1" x14ac:dyDescent="0.25">
      <c r="A138" s="87" t="s">
        <v>165</v>
      </c>
      <c r="B138" s="165" t="s">
        <v>162</v>
      </c>
      <c r="C138" s="56"/>
      <c r="D138" s="56"/>
      <c r="E138" s="96">
        <f>IFERROR(VLOOKUP($B138,[1]NUM11!$H$3:$S$156,2,FALSE),0)</f>
        <v>0</v>
      </c>
      <c r="F138" s="96">
        <f>IFERROR(VLOOKUP($B138,[1]NUM11!$H$3:$S$156,3,FALSE),0)</f>
        <v>0</v>
      </c>
      <c r="G138" s="96">
        <f>IFERROR(VLOOKUP($B138,[1]NUM11!$H$3:$S$156,4,FALSE),0)</f>
        <v>0</v>
      </c>
      <c r="H138" s="96">
        <f>IFERROR(VLOOKUP($B138,[1]NUM11!$H$3:$S$156,5,FALSE),0)</f>
        <v>0</v>
      </c>
      <c r="I138" s="96">
        <f>IFERROR(VLOOKUP($B138,[1]NUM11!$H$3:$S$156,6,FALSE),0)</f>
        <v>0</v>
      </c>
      <c r="J138" s="96">
        <f>IFERROR(VLOOKUP($B138,[1]NUM11!$H$3:$S$156,7,FALSE),0)</f>
        <v>0</v>
      </c>
      <c r="K138" s="96">
        <f>IFERROR(VLOOKUP($B138,[1]NUM11!$H$3:$S$156,8,FALSE),0)</f>
        <v>0</v>
      </c>
      <c r="L138" s="96">
        <f>IFERROR(VLOOKUP($B138,[1]NUM11!$H$3:$S$156,9,FALSE),0)</f>
        <v>0</v>
      </c>
      <c r="M138" s="96">
        <f>IFERROR(VLOOKUP($B138,[1]NUM11!$H$3:$S$156,10,FALSE),0)</f>
        <v>0</v>
      </c>
      <c r="N138" s="96">
        <f>IFERROR(VLOOKUP($B138,[1]NUM11!$H$3:$S$156,11,FALSE),0)</f>
        <v>0</v>
      </c>
      <c r="Q138" s="13">
        <f>SUM(E138:P138)</f>
        <v>0</v>
      </c>
    </row>
    <row r="139" spans="1:19" ht="15" thickBot="1" x14ac:dyDescent="0.25">
      <c r="A139" s="87" t="s">
        <v>165</v>
      </c>
      <c r="B139" s="165" t="s">
        <v>163</v>
      </c>
      <c r="C139" s="56"/>
      <c r="D139" s="56"/>
      <c r="E139" s="96">
        <f>IFERROR(VLOOKUP($B139,[1]NUM11!$H$3:$S$156,2,FALSE),0)</f>
        <v>0</v>
      </c>
      <c r="F139" s="96">
        <f>IFERROR(VLOOKUP($B139,[1]NUM11!$H$3:$S$156,3,FALSE),0)</f>
        <v>0</v>
      </c>
      <c r="G139" s="96">
        <f>IFERROR(VLOOKUP($B139,[1]NUM11!$H$3:$S$156,4,FALSE),0)</f>
        <v>0</v>
      </c>
      <c r="H139" s="96">
        <f>IFERROR(VLOOKUP($B139,[1]NUM11!$H$3:$S$156,5,FALSE),0)</f>
        <v>0</v>
      </c>
      <c r="I139" s="96">
        <f>IFERROR(VLOOKUP($B139,[1]NUM11!$H$3:$S$156,6,FALSE),0)</f>
        <v>0</v>
      </c>
      <c r="J139" s="96">
        <f>IFERROR(VLOOKUP($B139,[1]NUM11!$H$3:$S$156,7,FALSE),0)</f>
        <v>0</v>
      </c>
      <c r="K139" s="96">
        <f>IFERROR(VLOOKUP($B139,[1]NUM11!$H$3:$S$156,8,FALSE),0)</f>
        <v>0</v>
      </c>
      <c r="L139" s="96">
        <f>IFERROR(VLOOKUP($B139,[1]NUM11!$H$3:$S$156,9,FALSE),0)</f>
        <v>0</v>
      </c>
      <c r="M139" s="96">
        <f>IFERROR(VLOOKUP($B139,[1]NUM11!$H$3:$S$156,10,FALSE),0)</f>
        <v>0</v>
      </c>
      <c r="N139" s="96">
        <f>IFERROR(VLOOKUP($B139,[1]NUM11!$H$3:$S$156,11,FALSE),0)</f>
        <v>0</v>
      </c>
      <c r="Q139" s="13">
        <f>SUM(E139:P139)</f>
        <v>0</v>
      </c>
    </row>
    <row r="140" spans="1:19" ht="15" thickBot="1" x14ac:dyDescent="0.25">
      <c r="A140" s="87" t="s">
        <v>165</v>
      </c>
      <c r="B140" s="165" t="s">
        <v>164</v>
      </c>
      <c r="C140" s="56"/>
      <c r="D140" s="56"/>
      <c r="E140" s="96">
        <f>IFERROR(VLOOKUP($B140,[1]NUM11!$H$3:$S$156,2,FALSE),0)</f>
        <v>0</v>
      </c>
      <c r="F140" s="96">
        <f>IFERROR(VLOOKUP($B140,[1]NUM11!$H$3:$S$156,3,FALSE),0)</f>
        <v>0</v>
      </c>
      <c r="G140" s="96">
        <f>IFERROR(VLOOKUP($B140,[1]NUM11!$H$3:$S$156,4,FALSE),0)</f>
        <v>1</v>
      </c>
      <c r="H140" s="96">
        <f>IFERROR(VLOOKUP($B140,[1]NUM11!$H$3:$S$156,5,FALSE),0)</f>
        <v>0</v>
      </c>
      <c r="I140" s="96">
        <f>IFERROR(VLOOKUP($B140,[1]NUM11!$H$3:$S$156,6,FALSE),0)</f>
        <v>0</v>
      </c>
      <c r="J140" s="96">
        <f>IFERROR(VLOOKUP($B140,[1]NUM11!$H$3:$S$156,7,FALSE),0)</f>
        <v>0</v>
      </c>
      <c r="K140" s="96">
        <f>IFERROR(VLOOKUP($B140,[1]NUM11!$H$3:$S$156,8,FALSE),0)</f>
        <v>0</v>
      </c>
      <c r="L140" s="96">
        <f>IFERROR(VLOOKUP($B140,[1]NUM11!$H$3:$S$156,9,FALSE),0)</f>
        <v>0</v>
      </c>
      <c r="M140" s="96">
        <f>IFERROR(VLOOKUP($B140,[1]NUM11!$H$3:$S$156,10,FALSE),0)</f>
        <v>0</v>
      </c>
      <c r="N140" s="96">
        <f>IFERROR(VLOOKUP($B140,[1]NUM11!$H$3:$S$156,11,FALSE),0)</f>
        <v>0</v>
      </c>
      <c r="Q140" s="13">
        <f>SUM(E140:P140)</f>
        <v>1</v>
      </c>
    </row>
    <row r="141" spans="1:19" s="58" customFormat="1" ht="15" thickBot="1" x14ac:dyDescent="0.25">
      <c r="A141" s="333" t="s">
        <v>183</v>
      </c>
      <c r="B141" s="334"/>
      <c r="C141" s="250">
        <f>+D141/Metas!Q93</f>
        <v>1.0519645120405576</v>
      </c>
      <c r="D141" s="15">
        <f>+Q141/R141</f>
        <v>0.20200790994828111</v>
      </c>
      <c r="E141" s="70">
        <f>SUM(E137:E140)</f>
        <v>19</v>
      </c>
      <c r="F141" s="70">
        <f t="shared" ref="F141:P141" si="45">SUM(F137:F140)</f>
        <v>31</v>
      </c>
      <c r="G141" s="70">
        <f t="shared" si="45"/>
        <v>100</v>
      </c>
      <c r="H141" s="70">
        <f t="shared" si="45"/>
        <v>21</v>
      </c>
      <c r="I141" s="70">
        <f t="shared" ref="I141:J141" si="46">SUM(I137:I140)</f>
        <v>54</v>
      </c>
      <c r="J141" s="70">
        <f t="shared" si="46"/>
        <v>64</v>
      </c>
      <c r="K141" s="70">
        <f t="shared" ref="K141:L141" si="47">SUM(K137:K140)</f>
        <v>166</v>
      </c>
      <c r="L141" s="70">
        <f t="shared" si="47"/>
        <v>66</v>
      </c>
      <c r="M141" s="70">
        <f t="shared" ref="M141:N141" si="48">SUM(M137:M140)</f>
        <v>52</v>
      </c>
      <c r="N141" s="70">
        <f t="shared" si="48"/>
        <v>91</v>
      </c>
      <c r="O141" s="70">
        <f t="shared" si="45"/>
        <v>0</v>
      </c>
      <c r="P141" s="70">
        <f t="shared" si="45"/>
        <v>0</v>
      </c>
      <c r="Q141" s="70">
        <f>SUM(Q137:Q140)</f>
        <v>664</v>
      </c>
      <c r="R141" s="392">
        <v>3287</v>
      </c>
      <c r="S141" s="393"/>
    </row>
    <row r="142" spans="1:19" ht="15" thickBot="1" x14ac:dyDescent="0.25">
      <c r="A142" s="87" t="s">
        <v>173</v>
      </c>
      <c r="B142" s="165" t="s">
        <v>166</v>
      </c>
      <c r="C142" s="56"/>
      <c r="D142" s="56"/>
      <c r="E142" s="96">
        <f>IFERROR(VLOOKUP($B142,[1]NUM11!$H$3:$S$156,2,FALSE),0)</f>
        <v>3</v>
      </c>
      <c r="F142" s="96">
        <f>IFERROR(VLOOKUP($B142,[1]NUM11!$H$3:$S$156,3,FALSE),0)</f>
        <v>1</v>
      </c>
      <c r="G142" s="96">
        <f>IFERROR(VLOOKUP($B142,[1]NUM11!$H$3:$S$156,4,FALSE),0)</f>
        <v>2</v>
      </c>
      <c r="H142" s="96">
        <f>IFERROR(VLOOKUP($B142,[1]NUM11!$H$3:$S$156,5,FALSE),0)</f>
        <v>2</v>
      </c>
      <c r="I142" s="96">
        <f>IFERROR(VLOOKUP($B142,[1]NUM11!$H$3:$S$156,6,FALSE),0)</f>
        <v>20</v>
      </c>
      <c r="J142" s="96">
        <f>IFERROR(VLOOKUP($B142,[1]NUM11!$H$3:$S$156,7,FALSE),0)</f>
        <v>44</v>
      </c>
      <c r="K142" s="96">
        <f>IFERROR(VLOOKUP($B142,[1]NUM11!$H$3:$S$156,8,FALSE),0)</f>
        <v>17</v>
      </c>
      <c r="L142" s="96">
        <f>IFERROR(VLOOKUP($B142,[1]NUM11!$H$3:$S$156,9,FALSE),0)</f>
        <v>14</v>
      </c>
      <c r="M142" s="96">
        <f>IFERROR(VLOOKUP($B142,[1]NUM11!$H$3:$S$156,10,FALSE),0)</f>
        <v>20</v>
      </c>
      <c r="N142" s="96">
        <f>IFERROR(VLOOKUP($B142,[1]NUM11!$H$3:$S$156,11,FALSE),0)</f>
        <v>21</v>
      </c>
      <c r="O142" s="86"/>
      <c r="Q142" s="13">
        <f t="shared" ref="Q142:Q148" si="49">SUM(E142:P142)</f>
        <v>144</v>
      </c>
    </row>
    <row r="143" spans="1:19" ht="15" thickBot="1" x14ac:dyDescent="0.25">
      <c r="A143" s="87" t="s">
        <v>173</v>
      </c>
      <c r="B143" s="165" t="s">
        <v>167</v>
      </c>
      <c r="C143" s="56"/>
      <c r="D143" s="56"/>
      <c r="E143" s="96">
        <f>IFERROR(VLOOKUP($B143,[1]NUM11!$H$3:$S$156,2,FALSE),0)</f>
        <v>0</v>
      </c>
      <c r="F143" s="96">
        <f>IFERROR(VLOOKUP($B143,[1]NUM11!$H$3:$S$156,3,FALSE),0)</f>
        <v>0</v>
      </c>
      <c r="G143" s="96">
        <f>IFERROR(VLOOKUP($B143,[1]NUM11!$H$3:$S$156,4,FALSE),0)</f>
        <v>4</v>
      </c>
      <c r="H143" s="96">
        <f>IFERROR(VLOOKUP($B143,[1]NUM11!$H$3:$S$156,5,FALSE),0)</f>
        <v>3</v>
      </c>
      <c r="I143" s="96">
        <f>IFERROR(VLOOKUP($B143,[1]NUM11!$H$3:$S$156,6,FALSE),0)</f>
        <v>0</v>
      </c>
      <c r="J143" s="96">
        <f>IFERROR(VLOOKUP($B143,[1]NUM11!$H$3:$S$156,7,FALSE),0)</f>
        <v>0</v>
      </c>
      <c r="K143" s="96">
        <f>IFERROR(VLOOKUP($B143,[1]NUM11!$H$3:$S$156,8,FALSE),0)</f>
        <v>0</v>
      </c>
      <c r="L143" s="96">
        <f>IFERROR(VLOOKUP($B143,[1]NUM11!$H$3:$S$156,9,FALSE),0)</f>
        <v>1</v>
      </c>
      <c r="M143" s="96">
        <f>IFERROR(VLOOKUP($B143,[1]NUM11!$H$3:$S$156,10,FALSE),0)</f>
        <v>3</v>
      </c>
      <c r="N143" s="96">
        <f>IFERROR(VLOOKUP($B143,[1]NUM11!$H$3:$S$156,11,FALSE),0)</f>
        <v>0</v>
      </c>
      <c r="O143" s="86"/>
      <c r="Q143" s="13">
        <f t="shared" si="49"/>
        <v>11</v>
      </c>
    </row>
    <row r="144" spans="1:19" ht="15" thickBot="1" x14ac:dyDescent="0.25">
      <c r="A144" s="87" t="s">
        <v>173</v>
      </c>
      <c r="B144" s="165" t="s">
        <v>168</v>
      </c>
      <c r="C144" s="56"/>
      <c r="D144" s="56"/>
      <c r="E144" s="96">
        <f>IFERROR(VLOOKUP($B144,[1]NUM11!$H$3:$S$156,2,FALSE),0)</f>
        <v>1</v>
      </c>
      <c r="F144" s="96">
        <f>IFERROR(VLOOKUP($B144,[1]NUM11!$H$3:$S$156,3,FALSE),0)</f>
        <v>0</v>
      </c>
      <c r="G144" s="96">
        <f>IFERROR(VLOOKUP($B144,[1]NUM11!$H$3:$S$156,4,FALSE),0)</f>
        <v>3</v>
      </c>
      <c r="H144" s="96">
        <f>IFERROR(VLOOKUP($B144,[1]NUM11!$H$3:$S$156,5,FALSE),0)</f>
        <v>11</v>
      </c>
      <c r="I144" s="96">
        <f>IFERROR(VLOOKUP($B144,[1]NUM11!$H$3:$S$156,6,FALSE),0)</f>
        <v>5</v>
      </c>
      <c r="J144" s="96">
        <f>IFERROR(VLOOKUP($B144,[1]NUM11!$H$3:$S$156,7,FALSE),0)</f>
        <v>8</v>
      </c>
      <c r="K144" s="96">
        <f>IFERROR(VLOOKUP($B144,[1]NUM11!$H$3:$S$156,8,FALSE),0)</f>
        <v>16</v>
      </c>
      <c r="L144" s="96">
        <f>IFERROR(VLOOKUP($B144,[1]NUM11!$H$3:$S$156,9,FALSE),0)</f>
        <v>21</v>
      </c>
      <c r="M144" s="96">
        <f>IFERROR(VLOOKUP($B144,[1]NUM11!$H$3:$S$156,10,FALSE),0)</f>
        <v>2</v>
      </c>
      <c r="N144" s="96">
        <f>IFERROR(VLOOKUP($B144,[1]NUM11!$H$3:$S$156,11,FALSE),0)</f>
        <v>2</v>
      </c>
      <c r="O144" s="86"/>
      <c r="Q144" s="13">
        <f t="shared" si="49"/>
        <v>69</v>
      </c>
    </row>
    <row r="145" spans="1:19" ht="15" thickBot="1" x14ac:dyDescent="0.25">
      <c r="A145" s="87" t="s">
        <v>173</v>
      </c>
      <c r="B145" s="165" t="s">
        <v>169</v>
      </c>
      <c r="C145" s="56"/>
      <c r="D145" s="56"/>
      <c r="E145" s="96">
        <f>IFERROR(VLOOKUP($B145,[1]NUM11!$H$3:$S$156,2,FALSE),0)</f>
        <v>2</v>
      </c>
      <c r="F145" s="96">
        <f>IFERROR(VLOOKUP($B145,[1]NUM11!$H$3:$S$156,3,FALSE),0)</f>
        <v>0</v>
      </c>
      <c r="G145" s="96">
        <f>IFERROR(VLOOKUP($B145,[1]NUM11!$H$3:$S$156,4,FALSE),0)</f>
        <v>0</v>
      </c>
      <c r="H145" s="96">
        <f>IFERROR(VLOOKUP($B145,[1]NUM11!$H$3:$S$156,5,FALSE),0)</f>
        <v>0</v>
      </c>
      <c r="I145" s="96">
        <f>IFERROR(VLOOKUP($B145,[1]NUM11!$H$3:$S$156,6,FALSE),0)</f>
        <v>1</v>
      </c>
      <c r="J145" s="96">
        <f>IFERROR(VLOOKUP($B145,[1]NUM11!$H$3:$S$156,7,FALSE),0)</f>
        <v>1</v>
      </c>
      <c r="K145" s="96">
        <f>IFERROR(VLOOKUP($B145,[1]NUM11!$H$3:$S$156,8,FALSE),0)</f>
        <v>4</v>
      </c>
      <c r="L145" s="96">
        <f>IFERROR(VLOOKUP($B145,[1]NUM11!$H$3:$S$156,9,FALSE),0)</f>
        <v>1</v>
      </c>
      <c r="M145" s="96">
        <f>IFERROR(VLOOKUP($B145,[1]NUM11!$H$3:$S$156,10,FALSE),0)</f>
        <v>0</v>
      </c>
      <c r="N145" s="96">
        <f>IFERROR(VLOOKUP($B145,[1]NUM11!$H$3:$S$156,11,FALSE),0)</f>
        <v>0</v>
      </c>
      <c r="O145" s="86"/>
      <c r="Q145" s="13">
        <f t="shared" si="49"/>
        <v>9</v>
      </c>
    </row>
    <row r="146" spans="1:19" ht="15" thickBot="1" x14ac:dyDescent="0.25">
      <c r="A146" s="87" t="s">
        <v>173</v>
      </c>
      <c r="B146" s="165" t="s">
        <v>170</v>
      </c>
      <c r="C146" s="56"/>
      <c r="D146" s="56"/>
      <c r="E146" s="96">
        <f>IFERROR(VLOOKUP($B146,[1]NUM11!$H$3:$S$156,2,FALSE),0)</f>
        <v>2</v>
      </c>
      <c r="F146" s="96">
        <f>IFERROR(VLOOKUP($B146,[1]NUM11!$H$3:$S$156,3,FALSE),0)</f>
        <v>8</v>
      </c>
      <c r="G146" s="96">
        <f>IFERROR(VLOOKUP($B146,[1]NUM11!$H$3:$S$156,4,FALSE),0)</f>
        <v>1</v>
      </c>
      <c r="H146" s="96">
        <f>IFERROR(VLOOKUP($B146,[1]NUM11!$H$3:$S$156,5,FALSE),0)</f>
        <v>0</v>
      </c>
      <c r="I146" s="96">
        <f>IFERROR(VLOOKUP($B146,[1]NUM11!$H$3:$S$156,6,FALSE),0)</f>
        <v>0</v>
      </c>
      <c r="J146" s="96">
        <f>IFERROR(VLOOKUP($B146,[1]NUM11!$H$3:$S$156,7,FALSE),0)</f>
        <v>19</v>
      </c>
      <c r="K146" s="96">
        <f>IFERROR(VLOOKUP($B146,[1]NUM11!$H$3:$S$156,8,FALSE),0)</f>
        <v>0</v>
      </c>
      <c r="L146" s="96">
        <f>IFERROR(VLOOKUP($B146,[1]NUM11!$H$3:$S$156,9,FALSE),0)</f>
        <v>9</v>
      </c>
      <c r="M146" s="96">
        <f>IFERROR(VLOOKUP($B146,[1]NUM11!$H$3:$S$156,10,FALSE),0)</f>
        <v>13</v>
      </c>
      <c r="N146" s="96">
        <f>IFERROR(VLOOKUP($B146,[1]NUM11!$H$3:$S$156,11,FALSE),0)</f>
        <v>3</v>
      </c>
      <c r="O146" s="86"/>
      <c r="Q146" s="13">
        <f t="shared" si="49"/>
        <v>55</v>
      </c>
    </row>
    <row r="147" spans="1:19" ht="15" thickBot="1" x14ac:dyDescent="0.25">
      <c r="A147" s="87" t="s">
        <v>173</v>
      </c>
      <c r="B147" s="165" t="s">
        <v>171</v>
      </c>
      <c r="C147" s="56"/>
      <c r="D147" s="56"/>
      <c r="E147" s="96">
        <f>IFERROR(VLOOKUP($B147,[1]NUM11!$H$3:$S$156,2,FALSE),0)</f>
        <v>1</v>
      </c>
      <c r="F147" s="96">
        <f>IFERROR(VLOOKUP($B147,[1]NUM11!$H$3:$S$156,3,FALSE),0)</f>
        <v>2</v>
      </c>
      <c r="G147" s="96">
        <f>IFERROR(VLOOKUP($B147,[1]NUM11!$H$3:$S$156,4,FALSE),0)</f>
        <v>7</v>
      </c>
      <c r="H147" s="96">
        <f>IFERROR(VLOOKUP($B147,[1]NUM11!$H$3:$S$156,5,FALSE),0)</f>
        <v>9</v>
      </c>
      <c r="I147" s="96">
        <f>IFERROR(VLOOKUP($B147,[1]NUM11!$H$3:$S$156,6,FALSE),0)</f>
        <v>0</v>
      </c>
      <c r="J147" s="96">
        <f>IFERROR(VLOOKUP($B147,[1]NUM11!$H$3:$S$156,7,FALSE),0)</f>
        <v>3</v>
      </c>
      <c r="K147" s="96">
        <f>IFERROR(VLOOKUP($B147,[1]NUM11!$H$3:$S$156,8,FALSE),0)</f>
        <v>2</v>
      </c>
      <c r="L147" s="96">
        <f>IFERROR(VLOOKUP($B147,[1]NUM11!$H$3:$S$156,9,FALSE),0)</f>
        <v>0</v>
      </c>
      <c r="M147" s="96">
        <f>IFERROR(VLOOKUP($B147,[1]NUM11!$H$3:$S$156,10,FALSE),0)</f>
        <v>0</v>
      </c>
      <c r="N147" s="96">
        <f>IFERROR(VLOOKUP($B147,[1]NUM11!$H$3:$S$156,11,FALSE),0)</f>
        <v>0</v>
      </c>
      <c r="O147" s="86"/>
      <c r="Q147" s="13">
        <f t="shared" si="49"/>
        <v>24</v>
      </c>
    </row>
    <row r="148" spans="1:19" ht="15" thickBot="1" x14ac:dyDescent="0.25">
      <c r="A148" s="87" t="s">
        <v>173</v>
      </c>
      <c r="B148" s="165" t="s">
        <v>172</v>
      </c>
      <c r="C148" s="56"/>
      <c r="D148" s="56"/>
      <c r="E148" s="96">
        <f>IFERROR(VLOOKUP($B148,[1]NUM11!$H$3:$S$156,2,FALSE),0)</f>
        <v>0</v>
      </c>
      <c r="F148" s="96">
        <f>IFERROR(VLOOKUP($B148,[1]NUM11!$H$3:$S$156,3,FALSE),0)</f>
        <v>0</v>
      </c>
      <c r="G148" s="96">
        <f>IFERROR(VLOOKUP($B148,[1]NUM11!$H$3:$S$156,4,FALSE),0)</f>
        <v>5</v>
      </c>
      <c r="H148" s="96">
        <f>IFERROR(VLOOKUP($B148,[1]NUM11!$H$3:$S$156,5,FALSE),0)</f>
        <v>8</v>
      </c>
      <c r="I148" s="96">
        <f>IFERROR(VLOOKUP($B148,[1]NUM11!$H$3:$S$156,6,FALSE),0)</f>
        <v>1</v>
      </c>
      <c r="J148" s="96">
        <f>IFERROR(VLOOKUP($B148,[1]NUM11!$H$3:$S$156,7,FALSE),0)</f>
        <v>1</v>
      </c>
      <c r="K148" s="96">
        <f>IFERROR(VLOOKUP($B148,[1]NUM11!$H$3:$S$156,8,FALSE),0)</f>
        <v>1</v>
      </c>
      <c r="L148" s="96">
        <f>IFERROR(VLOOKUP($B148,[1]NUM11!$H$3:$S$156,9,FALSE),0)</f>
        <v>3</v>
      </c>
      <c r="M148" s="96">
        <f>IFERROR(VLOOKUP($B148,[1]NUM11!$H$3:$S$156,10,FALSE),0)</f>
        <v>0</v>
      </c>
      <c r="N148" s="96">
        <f>IFERROR(VLOOKUP($B148,[1]NUM11!$H$3:$S$156,11,FALSE),0)</f>
        <v>0</v>
      </c>
      <c r="O148" s="86"/>
      <c r="Q148" s="13">
        <f t="shared" si="49"/>
        <v>19</v>
      </c>
    </row>
    <row r="149" spans="1:19" s="58" customFormat="1" ht="15" thickBot="1" x14ac:dyDescent="0.25">
      <c r="A149" s="333" t="s">
        <v>184</v>
      </c>
      <c r="B149" s="334"/>
      <c r="C149" s="250">
        <f>+D149/Metas!Q94</f>
        <v>1.6616465863453818</v>
      </c>
      <c r="D149" s="15">
        <f>+Q149/R149</f>
        <v>0.31949806949806953</v>
      </c>
      <c r="E149" s="70">
        <f>SUM(E142:E148)</f>
        <v>9</v>
      </c>
      <c r="F149" s="70">
        <f t="shared" ref="F149:P149" si="50">SUM(F142:F148)</f>
        <v>11</v>
      </c>
      <c r="G149" s="70">
        <f t="shared" si="50"/>
        <v>22</v>
      </c>
      <c r="H149" s="70">
        <f t="shared" si="50"/>
        <v>33</v>
      </c>
      <c r="I149" s="70">
        <f t="shared" ref="I149:J149" si="51">SUM(I142:I148)</f>
        <v>27</v>
      </c>
      <c r="J149" s="70">
        <f t="shared" si="51"/>
        <v>76</v>
      </c>
      <c r="K149" s="70">
        <f t="shared" ref="K149:L149" si="52">SUM(K142:K148)</f>
        <v>40</v>
      </c>
      <c r="L149" s="70">
        <f t="shared" si="52"/>
        <v>49</v>
      </c>
      <c r="M149" s="70">
        <f t="shared" ref="M149:N149" si="53">SUM(M142:M148)</f>
        <v>38</v>
      </c>
      <c r="N149" s="70">
        <f t="shared" si="53"/>
        <v>26</v>
      </c>
      <c r="O149" s="70">
        <f t="shared" si="50"/>
        <v>0</v>
      </c>
      <c r="P149" s="70">
        <f t="shared" si="50"/>
        <v>0</v>
      </c>
      <c r="Q149" s="70">
        <f>SUM(Q142:Q148)</f>
        <v>331</v>
      </c>
      <c r="R149" s="392">
        <v>1036</v>
      </c>
      <c r="S149" s="393"/>
    </row>
    <row r="150" spans="1:19" ht="15" x14ac:dyDescent="0.25">
      <c r="B150" s="100" t="s">
        <v>189</v>
      </c>
      <c r="C150" s="262"/>
      <c r="D150" s="76"/>
      <c r="E150" s="69">
        <f t="shared" ref="E150:S150" si="54">+E25+E37+E48+E62+E73+E79+E90+E109+E122+E136+E141+E149</f>
        <v>2588</v>
      </c>
      <c r="F150" s="69">
        <f t="shared" si="54"/>
        <v>2041</v>
      </c>
      <c r="G150" s="62">
        <f t="shared" si="54"/>
        <v>3993</v>
      </c>
      <c r="H150" s="62">
        <f t="shared" si="54"/>
        <v>3954</v>
      </c>
      <c r="I150" s="62">
        <f t="shared" ref="I150:J150" si="55">+I25+I37+I48+I62+I73+I79+I90+I109+I122+I136+I141+I149</f>
        <v>4483</v>
      </c>
      <c r="J150" s="62">
        <f t="shared" si="55"/>
        <v>4658</v>
      </c>
      <c r="K150" s="62">
        <f t="shared" ref="K150:L150" si="56">+K25+K37+K48+K62+K73+K79+K90+K109+K122+K136+K141+K149</f>
        <v>4358</v>
      </c>
      <c r="L150" s="62">
        <f t="shared" si="56"/>
        <v>5191</v>
      </c>
      <c r="M150" s="62">
        <f t="shared" ref="M150:N150" si="57">+M25+M37+M48+M62+M73+M79+M90+M109+M122+M136+M141+M149</f>
        <v>3492</v>
      </c>
      <c r="N150" s="62">
        <f t="shared" si="57"/>
        <v>3808</v>
      </c>
      <c r="O150" s="62">
        <f t="shared" si="54"/>
        <v>0</v>
      </c>
      <c r="P150" s="62">
        <f t="shared" si="54"/>
        <v>0</v>
      </c>
      <c r="Q150" s="67">
        <f t="shared" si="54"/>
        <v>38566</v>
      </c>
      <c r="R150" s="394">
        <f>+R25+R37+R48+R62+R73+R79+R90+R109+R122+R136+R141+R149</f>
        <v>164851</v>
      </c>
      <c r="S150" s="394">
        <f t="shared" si="54"/>
        <v>0</v>
      </c>
    </row>
    <row r="151" spans="1:19" x14ac:dyDescent="0.2">
      <c r="C151" s="259"/>
      <c r="D151" s="79"/>
    </row>
    <row r="153" spans="1:19" x14ac:dyDescent="0.2">
      <c r="Q153" s="62"/>
    </row>
  </sheetData>
  <mergeCells count="34">
    <mergeCell ref="R150:S150"/>
    <mergeCell ref="A136:B136"/>
    <mergeCell ref="R136:S136"/>
    <mergeCell ref="A141:B141"/>
    <mergeCell ref="R141:S141"/>
    <mergeCell ref="A149:B149"/>
    <mergeCell ref="R149:S149"/>
    <mergeCell ref="A90:B90"/>
    <mergeCell ref="R90:S90"/>
    <mergeCell ref="A109:B109"/>
    <mergeCell ref="R109:S109"/>
    <mergeCell ref="A122:B122"/>
    <mergeCell ref="R122:S122"/>
    <mergeCell ref="A62:B62"/>
    <mergeCell ref="R62:S62"/>
    <mergeCell ref="A73:B73"/>
    <mergeCell ref="R73:S73"/>
    <mergeCell ref="A79:B79"/>
    <mergeCell ref="R79:S79"/>
    <mergeCell ref="A48:B48"/>
    <mergeCell ref="R48:S48"/>
    <mergeCell ref="A25:B25"/>
    <mergeCell ref="R25:S25"/>
    <mergeCell ref="A37:B37"/>
    <mergeCell ref="R37:S37"/>
    <mergeCell ref="R2:S9"/>
    <mergeCell ref="R10:S11"/>
    <mergeCell ref="E1:S1"/>
    <mergeCell ref="A1:A10"/>
    <mergeCell ref="B1:B10"/>
    <mergeCell ref="E2:Q9"/>
    <mergeCell ref="E10:Q10"/>
    <mergeCell ref="D1:D10"/>
    <mergeCell ref="C1:C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87" bestFit="1" customWidth="1"/>
    <col min="2" max="2" width="36.7109375" style="87" bestFit="1" customWidth="1"/>
    <col min="3" max="3" width="14.42578125" style="58" customWidth="1"/>
    <col min="4" max="4" width="14.28515625" style="209" bestFit="1" customWidth="1"/>
    <col min="5" max="5" width="13.28515625" style="67" bestFit="1" customWidth="1"/>
    <col min="6" max="6" width="11.85546875" style="67" bestFit="1" customWidth="1"/>
    <col min="7" max="9" width="11.140625" style="67" bestFit="1" customWidth="1"/>
    <col min="10" max="10" width="11.140625" style="67" customWidth="1"/>
    <col min="11" max="11" width="9.7109375" style="67" customWidth="1"/>
    <col min="12" max="12" width="10.7109375" style="67" customWidth="1"/>
    <col min="13" max="15" width="9.7109375" style="67" customWidth="1"/>
    <col min="16" max="19" width="9.7109375" style="67" bestFit="1" customWidth="1"/>
    <col min="20" max="20" width="8.85546875" style="67" customWidth="1"/>
    <col min="21" max="21" width="9" style="67" customWidth="1"/>
    <col min="22" max="22" width="7.140625" style="67" customWidth="1"/>
    <col min="23" max="23" width="11.140625" style="67" bestFit="1" customWidth="1"/>
    <col min="24" max="24" width="7.5703125" style="67" customWidth="1"/>
    <col min="25" max="25" width="9.42578125" style="67" customWidth="1"/>
    <col min="26" max="30" width="7.5703125" style="67" customWidth="1"/>
    <col min="31" max="31" width="9.140625" style="67" customWidth="1"/>
    <col min="32" max="32" width="8.7109375" style="67" bestFit="1" customWidth="1"/>
    <col min="33" max="33" width="8.42578125" style="67" customWidth="1"/>
    <col min="34" max="34" width="8.140625" style="67" customWidth="1"/>
    <col min="35" max="35" width="7.140625" style="67" customWidth="1"/>
    <col min="36" max="36" width="9.7109375" style="67" customWidth="1"/>
    <col min="37" max="37" width="24.140625" style="67" bestFit="1" customWidth="1"/>
    <col min="38" max="16384" width="11.42578125" style="55"/>
  </cols>
  <sheetData>
    <row r="1" spans="1:37" s="123" customFormat="1" ht="73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406" t="s">
        <v>226</v>
      </c>
      <c r="F1" s="407"/>
      <c r="G1" s="407"/>
      <c r="H1" s="407"/>
      <c r="I1" s="407"/>
      <c r="J1" s="407"/>
      <c r="K1" s="407"/>
      <c r="L1" s="407"/>
      <c r="M1" s="407"/>
      <c r="N1" s="407"/>
      <c r="O1" s="407"/>
      <c r="P1" s="407"/>
      <c r="Q1" s="407"/>
      <c r="R1" s="407"/>
      <c r="S1" s="407"/>
      <c r="T1" s="407"/>
      <c r="U1" s="407"/>
      <c r="V1" s="407"/>
      <c r="W1" s="407"/>
      <c r="X1" s="407"/>
      <c r="Y1" s="407"/>
      <c r="Z1" s="407"/>
      <c r="AA1" s="407"/>
      <c r="AB1" s="407"/>
      <c r="AC1" s="407"/>
      <c r="AD1" s="407"/>
      <c r="AE1" s="407"/>
      <c r="AF1" s="407"/>
      <c r="AG1" s="407"/>
      <c r="AH1" s="407"/>
      <c r="AI1" s="407"/>
      <c r="AJ1" s="407"/>
      <c r="AK1" s="407"/>
    </row>
    <row r="2" spans="1:37" s="123" customFormat="1" ht="15" customHeight="1" thickTop="1" x14ac:dyDescent="0.2">
      <c r="A2" s="336"/>
      <c r="B2" s="338"/>
      <c r="C2" s="305"/>
      <c r="D2" s="331"/>
      <c r="E2" s="398" t="s">
        <v>2</v>
      </c>
      <c r="F2" s="399"/>
      <c r="G2" s="399"/>
      <c r="H2" s="399"/>
      <c r="I2" s="399"/>
      <c r="J2" s="399"/>
      <c r="K2" s="399"/>
      <c r="L2" s="399"/>
      <c r="M2" s="399"/>
      <c r="N2" s="399"/>
      <c r="O2" s="399"/>
      <c r="P2" s="399"/>
      <c r="Q2" s="399"/>
      <c r="R2" s="399"/>
      <c r="S2" s="399"/>
      <c r="T2" s="399"/>
      <c r="U2" s="399"/>
      <c r="V2" s="399"/>
      <c r="W2" s="399"/>
      <c r="X2" s="399"/>
      <c r="Y2" s="399"/>
      <c r="Z2" s="399"/>
      <c r="AA2" s="399"/>
      <c r="AB2" s="399"/>
      <c r="AC2" s="399"/>
      <c r="AD2" s="399"/>
      <c r="AE2" s="399"/>
      <c r="AF2" s="399"/>
      <c r="AG2" s="399"/>
      <c r="AH2" s="399"/>
      <c r="AI2" s="399"/>
      <c r="AJ2" s="400"/>
      <c r="AK2" s="409" t="s">
        <v>3</v>
      </c>
    </row>
    <row r="3" spans="1:37" s="123" customFormat="1" ht="15" customHeight="1" x14ac:dyDescent="0.2">
      <c r="A3" s="336"/>
      <c r="B3" s="338"/>
      <c r="C3" s="305"/>
      <c r="D3" s="331"/>
      <c r="E3" s="40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  <c r="T3" s="321"/>
      <c r="U3" s="321"/>
      <c r="V3" s="321"/>
      <c r="W3" s="321"/>
      <c r="X3" s="321"/>
      <c r="Y3" s="321"/>
      <c r="Z3" s="321"/>
      <c r="AA3" s="321"/>
      <c r="AB3" s="321"/>
      <c r="AC3" s="321"/>
      <c r="AD3" s="321"/>
      <c r="AE3" s="321"/>
      <c r="AF3" s="321"/>
      <c r="AG3" s="321"/>
      <c r="AH3" s="321"/>
      <c r="AI3" s="321"/>
      <c r="AJ3" s="402"/>
      <c r="AK3" s="410"/>
    </row>
    <row r="4" spans="1:37" s="123" customFormat="1" ht="15" customHeight="1" x14ac:dyDescent="0.2">
      <c r="A4" s="336"/>
      <c r="B4" s="338"/>
      <c r="C4" s="305"/>
      <c r="D4" s="331"/>
      <c r="E4" s="401"/>
      <c r="F4" s="321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402"/>
      <c r="AK4" s="410"/>
    </row>
    <row r="5" spans="1:37" s="123" customFormat="1" ht="15" customHeight="1" x14ac:dyDescent="0.2">
      <c r="A5" s="336"/>
      <c r="B5" s="338"/>
      <c r="C5" s="305"/>
      <c r="D5" s="331"/>
      <c r="E5" s="401"/>
      <c r="F5" s="321"/>
      <c r="G5" s="321"/>
      <c r="H5" s="321"/>
      <c r="I5" s="321"/>
      <c r="J5" s="321"/>
      <c r="K5" s="321"/>
      <c r="L5" s="321"/>
      <c r="M5" s="321"/>
      <c r="N5" s="321"/>
      <c r="O5" s="321"/>
      <c r="P5" s="321"/>
      <c r="Q5" s="321"/>
      <c r="R5" s="321"/>
      <c r="S5" s="321"/>
      <c r="T5" s="321"/>
      <c r="U5" s="321"/>
      <c r="V5" s="321"/>
      <c r="W5" s="321"/>
      <c r="X5" s="321"/>
      <c r="Y5" s="321"/>
      <c r="Z5" s="321"/>
      <c r="AA5" s="321"/>
      <c r="AB5" s="321"/>
      <c r="AC5" s="321"/>
      <c r="AD5" s="321"/>
      <c r="AE5" s="321"/>
      <c r="AF5" s="321"/>
      <c r="AG5" s="321"/>
      <c r="AH5" s="321"/>
      <c r="AI5" s="321"/>
      <c r="AJ5" s="402"/>
      <c r="AK5" s="410"/>
    </row>
    <row r="6" spans="1:37" s="123" customFormat="1" ht="15" customHeight="1" x14ac:dyDescent="0.2">
      <c r="A6" s="336"/>
      <c r="B6" s="338"/>
      <c r="C6" s="305"/>
      <c r="D6" s="331"/>
      <c r="E6" s="401"/>
      <c r="F6" s="321"/>
      <c r="G6" s="321"/>
      <c r="H6" s="321"/>
      <c r="I6" s="321"/>
      <c r="J6" s="321"/>
      <c r="K6" s="321"/>
      <c r="L6" s="321"/>
      <c r="M6" s="321"/>
      <c r="N6" s="321"/>
      <c r="O6" s="321"/>
      <c r="P6" s="321"/>
      <c r="Q6" s="321"/>
      <c r="R6" s="321"/>
      <c r="S6" s="321"/>
      <c r="T6" s="321"/>
      <c r="U6" s="321"/>
      <c r="V6" s="321"/>
      <c r="W6" s="321"/>
      <c r="X6" s="321"/>
      <c r="Y6" s="321"/>
      <c r="Z6" s="321"/>
      <c r="AA6" s="321"/>
      <c r="AB6" s="321"/>
      <c r="AC6" s="321"/>
      <c r="AD6" s="321"/>
      <c r="AE6" s="321"/>
      <c r="AF6" s="321"/>
      <c r="AG6" s="321"/>
      <c r="AH6" s="321"/>
      <c r="AI6" s="321"/>
      <c r="AJ6" s="402"/>
      <c r="AK6" s="410"/>
    </row>
    <row r="7" spans="1:37" s="123" customFormat="1" ht="15" customHeight="1" x14ac:dyDescent="0.2">
      <c r="A7" s="336"/>
      <c r="B7" s="338"/>
      <c r="C7" s="305"/>
      <c r="D7" s="331"/>
      <c r="E7" s="401"/>
      <c r="F7" s="321"/>
      <c r="G7" s="321"/>
      <c r="H7" s="321"/>
      <c r="I7" s="321"/>
      <c r="J7" s="321"/>
      <c r="K7" s="321"/>
      <c r="L7" s="321"/>
      <c r="M7" s="321"/>
      <c r="N7" s="321"/>
      <c r="O7" s="321"/>
      <c r="P7" s="321"/>
      <c r="Q7" s="321"/>
      <c r="R7" s="321"/>
      <c r="S7" s="321"/>
      <c r="T7" s="321"/>
      <c r="U7" s="321"/>
      <c r="V7" s="321"/>
      <c r="W7" s="321"/>
      <c r="X7" s="321"/>
      <c r="Y7" s="321"/>
      <c r="Z7" s="321"/>
      <c r="AA7" s="321"/>
      <c r="AB7" s="321"/>
      <c r="AC7" s="321"/>
      <c r="AD7" s="321"/>
      <c r="AE7" s="321"/>
      <c r="AF7" s="321"/>
      <c r="AG7" s="321"/>
      <c r="AH7" s="321"/>
      <c r="AI7" s="321"/>
      <c r="AJ7" s="402"/>
      <c r="AK7" s="410"/>
    </row>
    <row r="8" spans="1:37" s="123" customFormat="1" ht="15" customHeight="1" x14ac:dyDescent="0.2">
      <c r="A8" s="336"/>
      <c r="B8" s="338"/>
      <c r="C8" s="305"/>
      <c r="D8" s="331"/>
      <c r="E8" s="401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21"/>
      <c r="S8" s="321"/>
      <c r="T8" s="321"/>
      <c r="U8" s="321"/>
      <c r="V8" s="321"/>
      <c r="W8" s="321"/>
      <c r="X8" s="321"/>
      <c r="Y8" s="321"/>
      <c r="Z8" s="321"/>
      <c r="AA8" s="321"/>
      <c r="AB8" s="321"/>
      <c r="AC8" s="321"/>
      <c r="AD8" s="321"/>
      <c r="AE8" s="321"/>
      <c r="AF8" s="321"/>
      <c r="AG8" s="321"/>
      <c r="AH8" s="321"/>
      <c r="AI8" s="321"/>
      <c r="AJ8" s="402"/>
      <c r="AK8" s="410"/>
    </row>
    <row r="9" spans="1:37" s="123" customFormat="1" ht="15.75" customHeight="1" thickBot="1" x14ac:dyDescent="0.25">
      <c r="A9" s="336"/>
      <c r="B9" s="338"/>
      <c r="C9" s="305"/>
      <c r="D9" s="331"/>
      <c r="E9" s="403"/>
      <c r="F9" s="404"/>
      <c r="G9" s="404"/>
      <c r="H9" s="404"/>
      <c r="I9" s="404"/>
      <c r="J9" s="404"/>
      <c r="K9" s="404"/>
      <c r="L9" s="404"/>
      <c r="M9" s="404"/>
      <c r="N9" s="404"/>
      <c r="O9" s="404"/>
      <c r="P9" s="404"/>
      <c r="Q9" s="404"/>
      <c r="R9" s="404"/>
      <c r="S9" s="404"/>
      <c r="T9" s="404"/>
      <c r="U9" s="404"/>
      <c r="V9" s="404"/>
      <c r="W9" s="404"/>
      <c r="X9" s="404"/>
      <c r="Y9" s="404"/>
      <c r="Z9" s="404"/>
      <c r="AA9" s="404"/>
      <c r="AB9" s="404"/>
      <c r="AC9" s="404"/>
      <c r="AD9" s="404"/>
      <c r="AE9" s="404"/>
      <c r="AF9" s="404"/>
      <c r="AG9" s="404"/>
      <c r="AH9" s="404"/>
      <c r="AI9" s="404"/>
      <c r="AJ9" s="405"/>
      <c r="AK9" s="411"/>
    </row>
    <row r="10" spans="1:37" s="123" customFormat="1" ht="64.5" customHeight="1" thickTop="1" thickBot="1" x14ac:dyDescent="0.25">
      <c r="A10" s="337"/>
      <c r="B10" s="306"/>
      <c r="C10" s="305"/>
      <c r="D10" s="332"/>
      <c r="E10" s="395" t="s">
        <v>227</v>
      </c>
      <c r="F10" s="396"/>
      <c r="G10" s="396"/>
      <c r="H10" s="396"/>
      <c r="I10" s="396"/>
      <c r="J10" s="397"/>
      <c r="K10" s="395" t="s">
        <v>228</v>
      </c>
      <c r="L10" s="396"/>
      <c r="M10" s="396"/>
      <c r="N10" s="396"/>
      <c r="O10" s="396"/>
      <c r="P10" s="396"/>
      <c r="Q10" s="396"/>
      <c r="R10" s="396"/>
      <c r="S10" s="396"/>
      <c r="T10" s="396"/>
      <c r="U10" s="396"/>
      <c r="V10" s="396"/>
      <c r="W10" s="396"/>
      <c r="X10" s="395" t="s">
        <v>229</v>
      </c>
      <c r="Y10" s="396"/>
      <c r="Z10" s="396"/>
      <c r="AA10" s="396"/>
      <c r="AB10" s="396"/>
      <c r="AC10" s="396"/>
      <c r="AD10" s="396"/>
      <c r="AE10" s="396"/>
      <c r="AF10" s="396"/>
      <c r="AG10" s="396"/>
      <c r="AH10" s="396"/>
      <c r="AI10" s="396"/>
      <c r="AJ10" s="397"/>
      <c r="AK10" s="412" t="s">
        <v>243</v>
      </c>
    </row>
    <row r="11" spans="1:37" s="123" customFormat="1" ht="29.25" customHeight="1" thickBot="1" x14ac:dyDescent="0.25">
      <c r="A11" s="132"/>
      <c r="B11" s="132"/>
      <c r="C11" s="306"/>
      <c r="D11" s="126" t="s">
        <v>188</v>
      </c>
      <c r="E11" s="133" t="s">
        <v>294</v>
      </c>
      <c r="F11" s="134" t="s">
        <v>335</v>
      </c>
      <c r="G11" s="133" t="s">
        <v>17</v>
      </c>
      <c r="H11" s="134" t="s">
        <v>336</v>
      </c>
      <c r="I11" s="134" t="s">
        <v>20</v>
      </c>
      <c r="J11" s="134" t="s">
        <v>19</v>
      </c>
      <c r="K11" s="133" t="s">
        <v>4</v>
      </c>
      <c r="L11" s="133" t="s">
        <v>5</v>
      </c>
      <c r="M11" s="133" t="s">
        <v>6</v>
      </c>
      <c r="N11" s="133" t="s">
        <v>7</v>
      </c>
      <c r="O11" s="133" t="s">
        <v>8</v>
      </c>
      <c r="P11" s="133" t="s">
        <v>9</v>
      </c>
      <c r="Q11" s="133" t="s">
        <v>10</v>
      </c>
      <c r="R11" s="133" t="s">
        <v>11</v>
      </c>
      <c r="S11" s="133" t="s">
        <v>12</v>
      </c>
      <c r="T11" s="133" t="s">
        <v>13</v>
      </c>
      <c r="U11" s="133" t="s">
        <v>14</v>
      </c>
      <c r="V11" s="133" t="s">
        <v>15</v>
      </c>
      <c r="W11" s="133" t="s">
        <v>16</v>
      </c>
      <c r="X11" s="133" t="s">
        <v>4</v>
      </c>
      <c r="Y11" s="133" t="s">
        <v>5</v>
      </c>
      <c r="Z11" s="133" t="s">
        <v>6</v>
      </c>
      <c r="AA11" s="133" t="s">
        <v>7</v>
      </c>
      <c r="AB11" s="133" t="s">
        <v>8</v>
      </c>
      <c r="AC11" s="133" t="s">
        <v>9</v>
      </c>
      <c r="AD11" s="133" t="s">
        <v>10</v>
      </c>
      <c r="AE11" s="133" t="s">
        <v>11</v>
      </c>
      <c r="AF11" s="133" t="s">
        <v>12</v>
      </c>
      <c r="AG11" s="133" t="s">
        <v>13</v>
      </c>
      <c r="AH11" s="133" t="s">
        <v>14</v>
      </c>
      <c r="AI11" s="133" t="s">
        <v>15</v>
      </c>
      <c r="AJ11" s="134" t="s">
        <v>16</v>
      </c>
      <c r="AK11" s="413"/>
    </row>
    <row r="12" spans="1:37" ht="15" thickBot="1" x14ac:dyDescent="0.25">
      <c r="A12" s="87" t="s">
        <v>52</v>
      </c>
      <c r="B12" s="165" t="s">
        <v>39</v>
      </c>
      <c r="C12" s="56"/>
      <c r="D12" s="205"/>
      <c r="E12" s="13">
        <f>IFERROR(VLOOKUP($B12,[2]NUM12!$H$3:$J$151,2,FALSE),0)</f>
        <v>1457</v>
      </c>
      <c r="F12" s="43">
        <f t="shared" ref="F12:F24" si="0">+E12+(K12+L12+M12+N12)-(X12+Y12+Z12+AA12)</f>
        <v>1581</v>
      </c>
      <c r="G12" s="13">
        <f>IFERROR(VLOOKUP($B12,[1]NUM12!$H$3:$J$167,2,FALSE),0)</f>
        <v>1464</v>
      </c>
      <c r="H12" s="54">
        <f>+G12+(Q12)-(AD12)</f>
        <v>1499</v>
      </c>
      <c r="I12" s="54">
        <f>+G12+(Q12+R12+S12+T12)-(AD12+AE12+AF12+AG12)</f>
        <v>1643</v>
      </c>
      <c r="J12" s="13"/>
      <c r="K12" s="91">
        <f>IFERROR(VLOOKUP($B12,'[1]ACT NUM12'!$H$3:$S$162,2,FALSE),0)</f>
        <v>1</v>
      </c>
      <c r="L12" s="91">
        <f>IFERROR(VLOOKUP($B12,'[1]ACT NUM12'!$H$3:$S$162,3,FALSE),0)</f>
        <v>40</v>
      </c>
      <c r="M12" s="91">
        <f>IFERROR(VLOOKUP($B12,'[1]ACT NUM12'!$H$3:$S$162,4,FALSE),0)</f>
        <v>50</v>
      </c>
      <c r="N12" s="91">
        <f>IFERROR(VLOOKUP($B12,'[1]ACT NUM12'!$H$3:$S$162,5,FALSE),0)</f>
        <v>35</v>
      </c>
      <c r="O12" s="91">
        <f>IFERROR(VLOOKUP($B12,'[1]ACT NUM12'!$H$3:$S$162,6,FALSE),0)</f>
        <v>33</v>
      </c>
      <c r="P12" s="91">
        <f>IFERROR(VLOOKUP($B12,'[1]ACT NUM12'!$H$3:$S$162,7,FALSE),0)</f>
        <v>50</v>
      </c>
      <c r="Q12" s="91">
        <f>IFERROR(VLOOKUP($B12,'[1]ACT NUM12'!$H$3:$S$162,8,FALSE),0)</f>
        <v>37</v>
      </c>
      <c r="R12" s="91">
        <f>IFERROR(VLOOKUP($B12,'[1]ACT NUM12'!$H$3:$S$162,9,FALSE),0)</f>
        <v>45</v>
      </c>
      <c r="S12" s="91">
        <f>IFERROR(VLOOKUP($B12,'[1]ACT NUM12'!$H$3:$S$162,10,FALSE),0)</f>
        <v>49</v>
      </c>
      <c r="T12" s="91">
        <f>IFERROR(VLOOKUP($B12,'[1]ACT NUM12'!$H$3:$S$162,11,FALSE),0)</f>
        <v>54</v>
      </c>
      <c r="U12" s="82"/>
      <c r="V12" s="46"/>
      <c r="W12" s="13">
        <f>SUM(K12:V12)</f>
        <v>394</v>
      </c>
      <c r="X12" s="91">
        <f>IFERROR(VLOOKUP($B12,'[1]ACT NUM12'!$AB$3:$AM$128,2,FALSE),0)</f>
        <v>0</v>
      </c>
      <c r="Y12" s="91">
        <f>IFERROR(VLOOKUP($B12,'[1]ACT NUM12'!$AB$3:$AM$128,3,FALSE),0)</f>
        <v>1</v>
      </c>
      <c r="Z12" s="91">
        <f>IFERROR(VLOOKUP($B12,'[1]ACT NUM12'!$AB$3:$AM$128,4,FALSE),0)</f>
        <v>1</v>
      </c>
      <c r="AA12" s="91">
        <f>IFERROR(VLOOKUP($B12,'[1]ACT NUM12'!$AB$3:$AM$128,5,FALSE),0)</f>
        <v>0</v>
      </c>
      <c r="AB12" s="91">
        <f>IFERROR(VLOOKUP($B12,'[1]ACT NUM12'!$AB$3:$AM$128,6,FALSE),0)</f>
        <v>0</v>
      </c>
      <c r="AC12" s="91">
        <f>IFERROR(VLOOKUP($B12,'[1]ACT NUM12'!$AB$3:$AM$128,7,FALSE),0)</f>
        <v>0</v>
      </c>
      <c r="AD12" s="91">
        <f>IFERROR(VLOOKUP($B12,'[1]ACT NUM12'!$AB$3:$AM$128,8,FALSE),0)</f>
        <v>2</v>
      </c>
      <c r="AE12" s="91">
        <f>IFERROR(VLOOKUP($B12,'[1]ACT NUM12'!$AB$3:$AM$128,9,FALSE),0)</f>
        <v>0</v>
      </c>
      <c r="AF12" s="91">
        <f>IFERROR(VLOOKUP($B12,'[1]ACT NUM12'!$AB$3:$AM$128,10,FALSE),0)</f>
        <v>0</v>
      </c>
      <c r="AG12" s="91">
        <f>IFERROR(VLOOKUP($B12,'[1]ACT NUM12'!$AB$3:$AM$128,11,FALSE),0)</f>
        <v>4</v>
      </c>
      <c r="AH12" s="82"/>
      <c r="AI12" s="95"/>
      <c r="AJ12" s="13">
        <f>SUM(X12:AI12)</f>
        <v>8</v>
      </c>
    </row>
    <row r="13" spans="1:37" ht="15" thickBot="1" x14ac:dyDescent="0.25">
      <c r="A13" s="87" t="s">
        <v>52</v>
      </c>
      <c r="B13" s="165" t="s">
        <v>40</v>
      </c>
      <c r="C13" s="56"/>
      <c r="D13" s="205"/>
      <c r="E13" s="13">
        <f>IFERROR(VLOOKUP($B13,[2]NUM12!$H$3:$J$151,2,FALSE),0)</f>
        <v>1283</v>
      </c>
      <c r="F13" s="43">
        <f t="shared" si="0"/>
        <v>1391</v>
      </c>
      <c r="G13" s="13">
        <f>IFERROR(VLOOKUP($B13,[1]NUM12!$H$3:$J$167,2,FALSE),0)</f>
        <v>1056</v>
      </c>
      <c r="H13" s="54">
        <f t="shared" ref="H13:H24" si="1">+G13+(Q13)-(AD13)</f>
        <v>1074</v>
      </c>
      <c r="I13" s="54">
        <f t="shared" ref="I13:I76" si="2">+G13+(Q13+R13+S13+T13)-(AD13+AE13+AF13+AG13)</f>
        <v>1203</v>
      </c>
      <c r="J13" s="117"/>
      <c r="K13" s="91">
        <f>IFERROR(VLOOKUP($B13,'[1]ACT NUM12'!$H$3:$S$162,2,FALSE),0)</f>
        <v>38</v>
      </c>
      <c r="L13" s="91">
        <f>IFERROR(VLOOKUP($B13,'[1]ACT NUM12'!$H$3:$S$162,3,FALSE),0)</f>
        <v>51</v>
      </c>
      <c r="M13" s="91">
        <f>IFERROR(VLOOKUP($B13,'[1]ACT NUM12'!$H$3:$S$162,4,FALSE),0)</f>
        <v>40</v>
      </c>
      <c r="N13" s="91">
        <f>IFERROR(VLOOKUP($B13,'[1]ACT NUM12'!$H$3:$S$162,5,FALSE),0)</f>
        <v>15</v>
      </c>
      <c r="O13" s="91">
        <f>IFERROR(VLOOKUP($B13,'[1]ACT NUM12'!$H$3:$S$162,6,FALSE),0)</f>
        <v>36</v>
      </c>
      <c r="P13" s="91">
        <f>IFERROR(VLOOKUP($B13,'[1]ACT NUM12'!$H$3:$S$162,7,FALSE),0)</f>
        <v>34</v>
      </c>
      <c r="Q13" s="91">
        <f>IFERROR(VLOOKUP($B13,'[1]ACT NUM12'!$H$3:$S$162,8,FALSE),0)</f>
        <v>28</v>
      </c>
      <c r="R13" s="91">
        <f>IFERROR(VLOOKUP($B13,'[1]ACT NUM12'!$H$3:$S$162,9,FALSE),0)</f>
        <v>40</v>
      </c>
      <c r="S13" s="91">
        <f>IFERROR(VLOOKUP($B13,'[1]ACT NUM12'!$H$3:$S$162,10,FALSE),0)</f>
        <v>41</v>
      </c>
      <c r="T13" s="91">
        <f>IFERROR(VLOOKUP($B13,'[1]ACT NUM12'!$H$3:$S$162,11,FALSE),0)</f>
        <v>52</v>
      </c>
      <c r="U13" s="95"/>
      <c r="V13" s="46"/>
      <c r="W13" s="13">
        <f t="shared" ref="W13:W76" si="3">SUM(K13:V13)</f>
        <v>375</v>
      </c>
      <c r="X13" s="91">
        <f>IFERROR(VLOOKUP($B13,'[1]ACT NUM12'!$AB$3:$AM$128,2,FALSE),0)</f>
        <v>9</v>
      </c>
      <c r="Y13" s="91">
        <f>IFERROR(VLOOKUP($B13,'[1]ACT NUM12'!$AB$3:$AM$128,3,FALSE),0)</f>
        <v>8</v>
      </c>
      <c r="Z13" s="91">
        <f>IFERROR(VLOOKUP($B13,'[1]ACT NUM12'!$AB$3:$AM$128,4,FALSE),0)</f>
        <v>7</v>
      </c>
      <c r="AA13" s="91">
        <f>IFERROR(VLOOKUP($B13,'[1]ACT NUM12'!$AB$3:$AM$128,5,FALSE),0)</f>
        <v>12</v>
      </c>
      <c r="AB13" s="91">
        <f>IFERROR(VLOOKUP($B13,'[1]ACT NUM12'!$AB$3:$AM$128,6,FALSE),0)</f>
        <v>2</v>
      </c>
      <c r="AC13" s="91">
        <f>IFERROR(VLOOKUP($B13,'[1]ACT NUM12'!$AB$3:$AM$128,7,FALSE),0)</f>
        <v>17</v>
      </c>
      <c r="AD13" s="91">
        <f>IFERROR(VLOOKUP($B13,'[1]ACT NUM12'!$AB$3:$AM$128,8,FALSE),0)</f>
        <v>10</v>
      </c>
      <c r="AE13" s="91">
        <f>IFERROR(VLOOKUP($B13,'[1]ACT NUM12'!$AB$3:$AM$128,9,FALSE),0)</f>
        <v>2</v>
      </c>
      <c r="AF13" s="91">
        <f>IFERROR(VLOOKUP($B13,'[1]ACT NUM12'!$AB$3:$AM$128,10,FALSE),0)</f>
        <v>2</v>
      </c>
      <c r="AG13" s="91">
        <f>IFERROR(VLOOKUP($B13,'[1]ACT NUM12'!$AB$3:$AM$128,11,FALSE),0)</f>
        <v>0</v>
      </c>
      <c r="AH13" s="95"/>
      <c r="AI13" s="95"/>
      <c r="AJ13" s="13">
        <f t="shared" ref="AJ13:AJ76" si="4">SUM(X13:AI13)</f>
        <v>69</v>
      </c>
    </row>
    <row r="14" spans="1:37" ht="15" thickBot="1" x14ac:dyDescent="0.25">
      <c r="A14" s="87" t="s">
        <v>52</v>
      </c>
      <c r="B14" s="165" t="s">
        <v>41</v>
      </c>
      <c r="C14" s="56"/>
      <c r="D14" s="205"/>
      <c r="E14" s="13">
        <f>IFERROR(VLOOKUP($B14,[2]NUM12!$H$3:$J$151,2,FALSE),0)</f>
        <v>696</v>
      </c>
      <c r="F14" s="43">
        <f t="shared" si="0"/>
        <v>829</v>
      </c>
      <c r="G14" s="13">
        <f>IFERROR(VLOOKUP($B14,[1]NUM12!$H$3:$J$167,2,FALSE),0)</f>
        <v>780</v>
      </c>
      <c r="H14" s="54">
        <f t="shared" si="1"/>
        <v>821</v>
      </c>
      <c r="I14" s="54">
        <f t="shared" si="2"/>
        <v>925</v>
      </c>
      <c r="J14" s="117"/>
      <c r="K14" s="91">
        <f>IFERROR(VLOOKUP($B14,'[1]ACT NUM12'!$H$3:$S$162,2,FALSE),0)</f>
        <v>23</v>
      </c>
      <c r="L14" s="91">
        <f>IFERROR(VLOOKUP($B14,'[1]ACT NUM12'!$H$3:$S$162,3,FALSE),0)</f>
        <v>32</v>
      </c>
      <c r="M14" s="91">
        <f>IFERROR(VLOOKUP($B14,'[1]ACT NUM12'!$H$3:$S$162,4,FALSE),0)</f>
        <v>53</v>
      </c>
      <c r="N14" s="91">
        <f>IFERROR(VLOOKUP($B14,'[1]ACT NUM12'!$H$3:$S$162,5,FALSE),0)</f>
        <v>35</v>
      </c>
      <c r="O14" s="91">
        <f>IFERROR(VLOOKUP($B14,'[1]ACT NUM12'!$H$3:$S$162,6,FALSE),0)</f>
        <v>35</v>
      </c>
      <c r="P14" s="91">
        <f>IFERROR(VLOOKUP($B14,'[1]ACT NUM12'!$H$3:$S$162,7,FALSE),0)</f>
        <v>25</v>
      </c>
      <c r="Q14" s="91">
        <f>IFERROR(VLOOKUP($B14,'[1]ACT NUM12'!$H$3:$S$162,8,FALSE),0)</f>
        <v>44</v>
      </c>
      <c r="R14" s="91">
        <f>IFERROR(VLOOKUP($B14,'[1]ACT NUM12'!$H$3:$S$162,9,FALSE),0)</f>
        <v>40</v>
      </c>
      <c r="S14" s="91">
        <f>IFERROR(VLOOKUP($B14,'[1]ACT NUM12'!$H$3:$S$162,10,FALSE),0)</f>
        <v>31</v>
      </c>
      <c r="T14" s="91">
        <f>IFERROR(VLOOKUP($B14,'[1]ACT NUM12'!$H$3:$S$162,11,FALSE),0)</f>
        <v>40</v>
      </c>
      <c r="U14" s="95"/>
      <c r="V14" s="46"/>
      <c r="W14" s="13">
        <f t="shared" si="3"/>
        <v>358</v>
      </c>
      <c r="X14" s="91">
        <f>IFERROR(VLOOKUP($B14,'[1]ACT NUM12'!$AB$3:$AM$128,2,FALSE),0)</f>
        <v>4</v>
      </c>
      <c r="Y14" s="91">
        <f>IFERROR(VLOOKUP($B14,'[1]ACT NUM12'!$AB$3:$AM$128,3,FALSE),0)</f>
        <v>1</v>
      </c>
      <c r="Z14" s="91">
        <f>IFERROR(VLOOKUP($B14,'[1]ACT NUM12'!$AB$3:$AM$128,4,FALSE),0)</f>
        <v>1</v>
      </c>
      <c r="AA14" s="91">
        <f>IFERROR(VLOOKUP($B14,'[1]ACT NUM12'!$AB$3:$AM$128,5,FALSE),0)</f>
        <v>4</v>
      </c>
      <c r="AB14" s="91">
        <f>IFERROR(VLOOKUP($B14,'[1]ACT NUM12'!$AB$3:$AM$128,6,FALSE),0)</f>
        <v>5</v>
      </c>
      <c r="AC14" s="91">
        <f>IFERROR(VLOOKUP($B14,'[1]ACT NUM12'!$AB$3:$AM$128,7,FALSE),0)</f>
        <v>16</v>
      </c>
      <c r="AD14" s="91">
        <f>IFERROR(VLOOKUP($B14,'[1]ACT NUM12'!$AB$3:$AM$128,8,FALSE),0)</f>
        <v>3</v>
      </c>
      <c r="AE14" s="91">
        <f>IFERROR(VLOOKUP($B14,'[1]ACT NUM12'!$AB$3:$AM$128,9,FALSE),0)</f>
        <v>5</v>
      </c>
      <c r="AF14" s="91">
        <f>IFERROR(VLOOKUP($B14,'[1]ACT NUM12'!$AB$3:$AM$128,10,FALSE),0)</f>
        <v>2</v>
      </c>
      <c r="AG14" s="91">
        <f>IFERROR(VLOOKUP($B14,'[1]ACT NUM12'!$AB$3:$AM$128,11,FALSE),0)</f>
        <v>0</v>
      </c>
      <c r="AH14" s="95"/>
      <c r="AI14" s="95"/>
      <c r="AJ14" s="13">
        <f t="shared" si="4"/>
        <v>41</v>
      </c>
    </row>
    <row r="15" spans="1:37" ht="15" thickBot="1" x14ac:dyDescent="0.25">
      <c r="A15" s="87" t="s">
        <v>52</v>
      </c>
      <c r="B15" s="165" t="s">
        <v>42</v>
      </c>
      <c r="C15" s="56"/>
      <c r="D15" s="205"/>
      <c r="E15" s="13">
        <f>IFERROR(VLOOKUP($B15,[2]NUM12!$H$3:$J$151,2,FALSE),0)</f>
        <v>1348</v>
      </c>
      <c r="F15" s="43">
        <f t="shared" si="0"/>
        <v>1464</v>
      </c>
      <c r="G15" s="13">
        <f>IFERROR(VLOOKUP($B15,[1]NUM12!$H$3:$J$167,2,FALSE),0)</f>
        <v>1392</v>
      </c>
      <c r="H15" s="54">
        <f t="shared" si="1"/>
        <v>1432</v>
      </c>
      <c r="I15" s="54">
        <f t="shared" si="2"/>
        <v>1522</v>
      </c>
      <c r="J15" s="117"/>
      <c r="K15" s="91">
        <f>IFERROR(VLOOKUP($B15,'[1]ACT NUM12'!$H$3:$S$162,2,FALSE),0)</f>
        <v>25</v>
      </c>
      <c r="L15" s="91">
        <f>IFERROR(VLOOKUP($B15,'[1]ACT NUM12'!$H$3:$S$162,3,FALSE),0)</f>
        <v>34</v>
      </c>
      <c r="M15" s="91">
        <f>IFERROR(VLOOKUP($B15,'[1]ACT NUM12'!$H$3:$S$162,4,FALSE),0)</f>
        <v>31</v>
      </c>
      <c r="N15" s="91">
        <f>IFERROR(VLOOKUP($B15,'[1]ACT NUM12'!$H$3:$S$162,5,FALSE),0)</f>
        <v>32</v>
      </c>
      <c r="O15" s="91">
        <f>IFERROR(VLOOKUP($B15,'[1]ACT NUM12'!$H$3:$S$162,6,FALSE),0)</f>
        <v>70</v>
      </c>
      <c r="P15" s="91">
        <f>IFERROR(VLOOKUP($B15,'[1]ACT NUM12'!$H$3:$S$162,7,FALSE),0)</f>
        <v>33</v>
      </c>
      <c r="Q15" s="91">
        <f>IFERROR(VLOOKUP($B15,'[1]ACT NUM12'!$H$3:$S$162,8,FALSE),0)</f>
        <v>41</v>
      </c>
      <c r="R15" s="91">
        <f>IFERROR(VLOOKUP($B15,'[1]ACT NUM12'!$H$3:$S$162,9,FALSE),0)</f>
        <v>43</v>
      </c>
      <c r="S15" s="91">
        <f>IFERROR(VLOOKUP($B15,'[1]ACT NUM12'!$H$3:$S$162,10,FALSE),0)</f>
        <v>22</v>
      </c>
      <c r="T15" s="91">
        <f>IFERROR(VLOOKUP($B15,'[1]ACT NUM12'!$H$3:$S$162,11,FALSE),0)</f>
        <v>37</v>
      </c>
      <c r="U15" s="95"/>
      <c r="V15" s="46"/>
      <c r="W15" s="13">
        <f t="shared" si="3"/>
        <v>368</v>
      </c>
      <c r="X15" s="91">
        <f>IFERROR(VLOOKUP($B15,'[1]ACT NUM12'!$AB$3:$AM$128,2,FALSE),0)</f>
        <v>0</v>
      </c>
      <c r="Y15" s="91">
        <f>IFERROR(VLOOKUP($B15,'[1]ACT NUM12'!$AB$3:$AM$128,3,FALSE),0)</f>
        <v>0</v>
      </c>
      <c r="Z15" s="91">
        <f>IFERROR(VLOOKUP($B15,'[1]ACT NUM12'!$AB$3:$AM$128,4,FALSE),0)</f>
        <v>4</v>
      </c>
      <c r="AA15" s="91">
        <f>IFERROR(VLOOKUP($B15,'[1]ACT NUM12'!$AB$3:$AM$128,5,FALSE),0)</f>
        <v>2</v>
      </c>
      <c r="AB15" s="91">
        <f>IFERROR(VLOOKUP($B15,'[1]ACT NUM12'!$AB$3:$AM$128,6,FALSE),0)</f>
        <v>1</v>
      </c>
      <c r="AC15" s="91">
        <f>IFERROR(VLOOKUP($B15,'[1]ACT NUM12'!$AB$3:$AM$128,7,FALSE),0)</f>
        <v>9</v>
      </c>
      <c r="AD15" s="91">
        <f>IFERROR(VLOOKUP($B15,'[1]ACT NUM12'!$AB$3:$AM$128,8,FALSE),0)</f>
        <v>1</v>
      </c>
      <c r="AE15" s="91">
        <f>IFERROR(VLOOKUP($B15,'[1]ACT NUM12'!$AB$3:$AM$128,9,FALSE),0)</f>
        <v>7</v>
      </c>
      <c r="AF15" s="91">
        <f>IFERROR(VLOOKUP($B15,'[1]ACT NUM12'!$AB$3:$AM$128,10,FALSE),0)</f>
        <v>5</v>
      </c>
      <c r="AG15" s="91">
        <f>IFERROR(VLOOKUP($B15,'[1]ACT NUM12'!$AB$3:$AM$128,11,FALSE),0)</f>
        <v>0</v>
      </c>
      <c r="AH15" s="95"/>
      <c r="AI15" s="95"/>
      <c r="AJ15" s="13">
        <f t="shared" si="4"/>
        <v>29</v>
      </c>
    </row>
    <row r="16" spans="1:37" ht="15" thickBot="1" x14ac:dyDescent="0.25">
      <c r="A16" s="87" t="s">
        <v>52</v>
      </c>
      <c r="B16" s="165" t="s">
        <v>43</v>
      </c>
      <c r="C16" s="59"/>
      <c r="D16" s="205"/>
      <c r="E16" s="13">
        <f>IFERROR(VLOOKUP($B16,[2]NUM12!$H$3:$J$151,2,FALSE),0)</f>
        <v>724</v>
      </c>
      <c r="F16" s="43">
        <f t="shared" si="0"/>
        <v>833</v>
      </c>
      <c r="G16" s="13">
        <f>IFERROR(VLOOKUP($B16,[1]NUM12!$H$3:$J$167,2,FALSE),0)</f>
        <v>730</v>
      </c>
      <c r="H16" s="54">
        <f t="shared" si="1"/>
        <v>767</v>
      </c>
      <c r="I16" s="54">
        <f t="shared" si="2"/>
        <v>852</v>
      </c>
      <c r="J16" s="117"/>
      <c r="K16" s="91">
        <f>IFERROR(VLOOKUP($B16,'[1]ACT NUM12'!$H$3:$S$162,2,FALSE),0)</f>
        <v>30</v>
      </c>
      <c r="L16" s="91">
        <f>IFERROR(VLOOKUP($B16,'[1]ACT NUM12'!$H$3:$S$162,3,FALSE),0)</f>
        <v>17</v>
      </c>
      <c r="M16" s="91">
        <f>IFERROR(VLOOKUP($B16,'[1]ACT NUM12'!$H$3:$S$162,4,FALSE),0)</f>
        <v>35</v>
      </c>
      <c r="N16" s="91">
        <f>IFERROR(VLOOKUP($B16,'[1]ACT NUM12'!$H$3:$S$162,5,FALSE),0)</f>
        <v>29</v>
      </c>
      <c r="O16" s="91">
        <f>IFERROR(VLOOKUP($B16,'[1]ACT NUM12'!$H$3:$S$162,6,FALSE),0)</f>
        <v>27</v>
      </c>
      <c r="P16" s="91">
        <f>IFERROR(VLOOKUP($B16,'[1]ACT NUM12'!$H$3:$S$162,7,FALSE),0)</f>
        <v>38</v>
      </c>
      <c r="Q16" s="91">
        <f>IFERROR(VLOOKUP($B16,'[1]ACT NUM12'!$H$3:$S$162,8,FALSE),0)</f>
        <v>37</v>
      </c>
      <c r="R16" s="91">
        <f>IFERROR(VLOOKUP($B16,'[1]ACT NUM12'!$H$3:$S$162,9,FALSE),0)</f>
        <v>41</v>
      </c>
      <c r="S16" s="91">
        <f>IFERROR(VLOOKUP($B16,'[1]ACT NUM12'!$H$3:$S$162,10,FALSE),0)</f>
        <v>14</v>
      </c>
      <c r="T16" s="91">
        <f>IFERROR(VLOOKUP($B16,'[1]ACT NUM12'!$H$3:$S$162,11,FALSE),0)</f>
        <v>36</v>
      </c>
      <c r="U16" s="95"/>
      <c r="V16" s="46"/>
      <c r="W16" s="13">
        <f t="shared" si="3"/>
        <v>304</v>
      </c>
      <c r="X16" s="91">
        <f>IFERROR(VLOOKUP($B16,'[1]ACT NUM12'!$AB$3:$AM$128,2,FALSE),0)</f>
        <v>0</v>
      </c>
      <c r="Y16" s="91">
        <f>IFERROR(VLOOKUP($B16,'[1]ACT NUM12'!$AB$3:$AM$128,3,FALSE),0)</f>
        <v>0</v>
      </c>
      <c r="Z16" s="91">
        <f>IFERROR(VLOOKUP($B16,'[1]ACT NUM12'!$AB$3:$AM$128,4,FALSE),0)</f>
        <v>0</v>
      </c>
      <c r="AA16" s="91">
        <f>IFERROR(VLOOKUP($B16,'[1]ACT NUM12'!$AB$3:$AM$128,5,FALSE),0)</f>
        <v>2</v>
      </c>
      <c r="AB16" s="91">
        <f>IFERROR(VLOOKUP($B16,'[1]ACT NUM12'!$AB$3:$AM$128,6,FALSE),0)</f>
        <v>4</v>
      </c>
      <c r="AC16" s="91">
        <f>IFERROR(VLOOKUP($B16,'[1]ACT NUM12'!$AB$3:$AM$128,7,FALSE),0)</f>
        <v>3</v>
      </c>
      <c r="AD16" s="91">
        <f>IFERROR(VLOOKUP($B16,'[1]ACT NUM12'!$AB$3:$AM$128,8,FALSE),0)</f>
        <v>0</v>
      </c>
      <c r="AE16" s="91">
        <f>IFERROR(VLOOKUP($B16,'[1]ACT NUM12'!$AB$3:$AM$128,9,FALSE),0)</f>
        <v>2</v>
      </c>
      <c r="AF16" s="91">
        <f>IFERROR(VLOOKUP($B16,'[1]ACT NUM12'!$AB$3:$AM$128,10,FALSE),0)</f>
        <v>4</v>
      </c>
      <c r="AG16" s="91">
        <f>IFERROR(VLOOKUP($B16,'[1]ACT NUM12'!$AB$3:$AM$128,11,FALSE),0)</f>
        <v>0</v>
      </c>
      <c r="AH16" s="95"/>
      <c r="AI16" s="95"/>
      <c r="AJ16" s="13">
        <f t="shared" si="4"/>
        <v>15</v>
      </c>
    </row>
    <row r="17" spans="1:37" ht="15" thickBot="1" x14ac:dyDescent="0.25">
      <c r="A17" s="87" t="s">
        <v>52</v>
      </c>
      <c r="B17" s="165" t="s">
        <v>44</v>
      </c>
      <c r="C17" s="56"/>
      <c r="D17" s="205"/>
      <c r="E17" s="13">
        <f>IFERROR(VLOOKUP($B17,[2]NUM12!$H$3:$J$151,2,FALSE),0)</f>
        <v>722</v>
      </c>
      <c r="F17" s="43">
        <f t="shared" si="0"/>
        <v>891</v>
      </c>
      <c r="G17" s="13">
        <f>IFERROR(VLOOKUP($B17,[1]NUM12!$H$3:$J$167,2,FALSE),0)</f>
        <v>727</v>
      </c>
      <c r="H17" s="54">
        <f t="shared" si="1"/>
        <v>790</v>
      </c>
      <c r="I17" s="54">
        <f t="shared" si="2"/>
        <v>929</v>
      </c>
      <c r="J17" s="117"/>
      <c r="K17" s="91">
        <f>IFERROR(VLOOKUP($B17,'[1]ACT NUM12'!$H$3:$S$162,2,FALSE),0)</f>
        <v>60</v>
      </c>
      <c r="L17" s="91">
        <f>IFERROR(VLOOKUP($B17,'[1]ACT NUM12'!$H$3:$S$162,3,FALSE),0)</f>
        <v>39</v>
      </c>
      <c r="M17" s="91">
        <f>IFERROR(VLOOKUP($B17,'[1]ACT NUM12'!$H$3:$S$162,4,FALSE),0)</f>
        <v>45</v>
      </c>
      <c r="N17" s="91">
        <f>IFERROR(VLOOKUP($B17,'[1]ACT NUM12'!$H$3:$S$162,5,FALSE),0)</f>
        <v>49</v>
      </c>
      <c r="O17" s="91">
        <f>IFERROR(VLOOKUP($B17,'[1]ACT NUM12'!$H$3:$S$162,6,FALSE),0)</f>
        <v>47</v>
      </c>
      <c r="P17" s="91">
        <f>IFERROR(VLOOKUP($B17,'[1]ACT NUM12'!$H$3:$S$162,7,FALSE),0)</f>
        <v>56</v>
      </c>
      <c r="Q17" s="91">
        <f>IFERROR(VLOOKUP($B17,'[1]ACT NUM12'!$H$3:$S$162,8,FALSE),0)</f>
        <v>65</v>
      </c>
      <c r="R17" s="91">
        <f>IFERROR(VLOOKUP($B17,'[1]ACT NUM12'!$H$3:$S$162,9,FALSE),0)</f>
        <v>58</v>
      </c>
      <c r="S17" s="91">
        <f>IFERROR(VLOOKUP($B17,'[1]ACT NUM12'!$H$3:$S$162,10,FALSE),0)</f>
        <v>47</v>
      </c>
      <c r="T17" s="91">
        <f>IFERROR(VLOOKUP($B17,'[1]ACT NUM12'!$H$3:$S$162,11,FALSE),0)</f>
        <v>45</v>
      </c>
      <c r="U17" s="95"/>
      <c r="V17" s="46"/>
      <c r="W17" s="13">
        <f t="shared" si="3"/>
        <v>511</v>
      </c>
      <c r="X17" s="91">
        <f>IFERROR(VLOOKUP($B17,'[1]ACT NUM12'!$AB$3:$AM$128,2,FALSE),0)</f>
        <v>0</v>
      </c>
      <c r="Y17" s="91">
        <f>IFERROR(VLOOKUP($B17,'[1]ACT NUM12'!$AB$3:$AM$128,3,FALSE),0)</f>
        <v>14</v>
      </c>
      <c r="Z17" s="91">
        <f>IFERROR(VLOOKUP($B17,'[1]ACT NUM12'!$AB$3:$AM$128,4,FALSE),0)</f>
        <v>3</v>
      </c>
      <c r="AA17" s="91">
        <f>IFERROR(VLOOKUP($B17,'[1]ACT NUM12'!$AB$3:$AM$128,5,FALSE),0)</f>
        <v>7</v>
      </c>
      <c r="AB17" s="91">
        <f>IFERROR(VLOOKUP($B17,'[1]ACT NUM12'!$AB$3:$AM$128,6,FALSE),0)</f>
        <v>4</v>
      </c>
      <c r="AC17" s="91">
        <f>IFERROR(VLOOKUP($B17,'[1]ACT NUM12'!$AB$3:$AM$128,7,FALSE),0)</f>
        <v>1</v>
      </c>
      <c r="AD17" s="91">
        <f>IFERROR(VLOOKUP($B17,'[1]ACT NUM12'!$AB$3:$AM$128,8,FALSE),0)</f>
        <v>2</v>
      </c>
      <c r="AE17" s="91">
        <f>IFERROR(VLOOKUP($B17,'[1]ACT NUM12'!$AB$3:$AM$128,9,FALSE),0)</f>
        <v>2</v>
      </c>
      <c r="AF17" s="91">
        <f>IFERROR(VLOOKUP($B17,'[1]ACT NUM12'!$AB$3:$AM$128,10,FALSE),0)</f>
        <v>3</v>
      </c>
      <c r="AG17" s="91">
        <f>IFERROR(VLOOKUP($B17,'[1]ACT NUM12'!$AB$3:$AM$128,11,FALSE),0)</f>
        <v>6</v>
      </c>
      <c r="AH17" s="95"/>
      <c r="AI17" s="95"/>
      <c r="AJ17" s="13">
        <f t="shared" si="4"/>
        <v>42</v>
      </c>
    </row>
    <row r="18" spans="1:37" ht="15" thickBot="1" x14ac:dyDescent="0.25">
      <c r="A18" s="87" t="s">
        <v>52</v>
      </c>
      <c r="B18" s="165" t="s">
        <v>45</v>
      </c>
      <c r="C18" s="56"/>
      <c r="D18" s="205"/>
      <c r="E18" s="13">
        <f>IFERROR(VLOOKUP($B18,[2]NUM12!$H$3:$J$151,2,FALSE),0)</f>
        <v>198</v>
      </c>
      <c r="F18" s="43">
        <f t="shared" si="0"/>
        <v>209</v>
      </c>
      <c r="G18" s="13">
        <f>IFERROR(VLOOKUP($B18,[1]NUM12!$H$3:$J$167,2,FALSE),0)</f>
        <v>108</v>
      </c>
      <c r="H18" s="54">
        <f t="shared" si="1"/>
        <v>110</v>
      </c>
      <c r="I18" s="54">
        <f t="shared" si="2"/>
        <v>116</v>
      </c>
      <c r="J18" s="117"/>
      <c r="K18" s="91">
        <f>IFERROR(VLOOKUP($B18,'[1]ACT NUM12'!$H$3:$S$162,2,FALSE),0)</f>
        <v>6</v>
      </c>
      <c r="L18" s="91">
        <f>IFERROR(VLOOKUP($B18,'[1]ACT NUM12'!$H$3:$S$162,3,FALSE),0)</f>
        <v>5</v>
      </c>
      <c r="M18" s="91">
        <f>IFERROR(VLOOKUP($B18,'[1]ACT NUM12'!$H$3:$S$162,4,FALSE),0)</f>
        <v>0</v>
      </c>
      <c r="N18" s="91">
        <f>IFERROR(VLOOKUP($B18,'[1]ACT NUM12'!$H$3:$S$162,5,FALSE),0)</f>
        <v>0</v>
      </c>
      <c r="O18" s="91">
        <f>IFERROR(VLOOKUP($B18,'[1]ACT NUM12'!$H$3:$S$162,6,FALSE),0)</f>
        <v>1</v>
      </c>
      <c r="P18" s="91">
        <f>IFERROR(VLOOKUP($B18,'[1]ACT NUM12'!$H$3:$S$162,7,FALSE),0)</f>
        <v>7</v>
      </c>
      <c r="Q18" s="91">
        <f>IFERROR(VLOOKUP($B18,'[1]ACT NUM12'!$H$3:$S$162,8,FALSE),0)</f>
        <v>2</v>
      </c>
      <c r="R18" s="91">
        <f>IFERROR(VLOOKUP($B18,'[1]ACT NUM12'!$H$3:$S$162,9,FALSE),0)</f>
        <v>3</v>
      </c>
      <c r="S18" s="91">
        <f>IFERROR(VLOOKUP($B18,'[1]ACT NUM12'!$H$3:$S$162,10,FALSE),0)</f>
        <v>0</v>
      </c>
      <c r="T18" s="91">
        <f>IFERROR(VLOOKUP($B18,'[1]ACT NUM12'!$H$3:$S$162,11,FALSE),0)</f>
        <v>3</v>
      </c>
      <c r="U18" s="95"/>
      <c r="V18" s="46"/>
      <c r="W18" s="13">
        <f t="shared" si="3"/>
        <v>27</v>
      </c>
      <c r="X18" s="91">
        <f>IFERROR(VLOOKUP($B18,'[1]ACT NUM12'!$AB$3:$AM$128,2,FALSE),0)</f>
        <v>0</v>
      </c>
      <c r="Y18" s="91">
        <f>IFERROR(VLOOKUP($B18,'[1]ACT NUM12'!$AB$3:$AM$128,3,FALSE),0)</f>
        <v>0</v>
      </c>
      <c r="Z18" s="91">
        <f>IFERROR(VLOOKUP($B18,'[1]ACT NUM12'!$AB$3:$AM$128,4,FALSE),0)</f>
        <v>0</v>
      </c>
      <c r="AA18" s="91">
        <f>IFERROR(VLOOKUP($B18,'[1]ACT NUM12'!$AB$3:$AM$128,5,FALSE),0)</f>
        <v>0</v>
      </c>
      <c r="AB18" s="91">
        <f>IFERROR(VLOOKUP($B18,'[1]ACT NUM12'!$AB$3:$AM$128,6,FALSE),0)</f>
        <v>0</v>
      </c>
      <c r="AC18" s="91">
        <f>IFERROR(VLOOKUP($B18,'[1]ACT NUM12'!$AB$3:$AM$128,7,FALSE),0)</f>
        <v>0</v>
      </c>
      <c r="AD18" s="91">
        <f>IFERROR(VLOOKUP($B18,'[1]ACT NUM12'!$AB$3:$AM$128,8,FALSE),0)</f>
        <v>0</v>
      </c>
      <c r="AE18" s="91">
        <f>IFERROR(VLOOKUP($B18,'[1]ACT NUM12'!$AB$3:$AM$128,9,FALSE),0)</f>
        <v>0</v>
      </c>
      <c r="AF18" s="91">
        <f>IFERROR(VLOOKUP($B18,'[1]ACT NUM12'!$AB$3:$AM$128,10,FALSE),0)</f>
        <v>0</v>
      </c>
      <c r="AG18" s="91">
        <f>IFERROR(VLOOKUP($B18,'[1]ACT NUM12'!$AB$3:$AM$128,11,FALSE),0)</f>
        <v>0</v>
      </c>
      <c r="AH18" s="95"/>
      <c r="AI18" s="95"/>
      <c r="AJ18" s="13">
        <f t="shared" si="4"/>
        <v>0</v>
      </c>
    </row>
    <row r="19" spans="1:37" ht="15" thickBot="1" x14ac:dyDescent="0.25">
      <c r="A19" s="87" t="s">
        <v>52</v>
      </c>
      <c r="B19" s="165" t="s">
        <v>46</v>
      </c>
      <c r="C19" s="56"/>
      <c r="D19" s="205"/>
      <c r="E19" s="13">
        <f>IFERROR(VLOOKUP($B19,[2]NUM12!$H$3:$J$151,2,FALSE),0)</f>
        <v>39</v>
      </c>
      <c r="F19" s="43">
        <f t="shared" si="0"/>
        <v>40</v>
      </c>
      <c r="G19" s="13">
        <f>IFERROR(VLOOKUP($B19,[1]NUM12!$H$3:$J$167,2,FALSE),0)</f>
        <v>20</v>
      </c>
      <c r="H19" s="54">
        <f t="shared" si="1"/>
        <v>20</v>
      </c>
      <c r="I19" s="54">
        <f t="shared" si="2"/>
        <v>18</v>
      </c>
      <c r="J19" s="117"/>
      <c r="K19" s="91">
        <f>IFERROR(VLOOKUP($B19,'[1]ACT NUM12'!$H$3:$S$162,2,FALSE),0)</f>
        <v>0</v>
      </c>
      <c r="L19" s="91">
        <f>IFERROR(VLOOKUP($B19,'[1]ACT NUM12'!$H$3:$S$162,3,FALSE),0)</f>
        <v>1</v>
      </c>
      <c r="M19" s="91">
        <f>IFERROR(VLOOKUP($B19,'[1]ACT NUM12'!$H$3:$S$162,4,FALSE),0)</f>
        <v>0</v>
      </c>
      <c r="N19" s="91">
        <f>IFERROR(VLOOKUP($B19,'[1]ACT NUM12'!$H$3:$S$162,5,FALSE),0)</f>
        <v>0</v>
      </c>
      <c r="O19" s="91">
        <f>IFERROR(VLOOKUP($B19,'[1]ACT NUM12'!$H$3:$S$162,6,FALSE),0)</f>
        <v>0</v>
      </c>
      <c r="P19" s="91">
        <f>IFERROR(VLOOKUP($B19,'[1]ACT NUM12'!$H$3:$S$162,7,FALSE),0)</f>
        <v>0</v>
      </c>
      <c r="Q19" s="91">
        <f>IFERROR(VLOOKUP($B19,'[1]ACT NUM12'!$H$3:$S$162,8,FALSE),0)</f>
        <v>0</v>
      </c>
      <c r="R19" s="91">
        <f>IFERROR(VLOOKUP($B19,'[1]ACT NUM12'!$H$3:$S$162,9,FALSE),0)</f>
        <v>0</v>
      </c>
      <c r="S19" s="91">
        <f>IFERROR(VLOOKUP($B19,'[1]ACT NUM12'!$H$3:$S$162,10,FALSE),0)</f>
        <v>0</v>
      </c>
      <c r="T19" s="91">
        <f>IFERROR(VLOOKUP($B19,'[1]ACT NUM12'!$H$3:$S$162,11,FALSE),0)</f>
        <v>0</v>
      </c>
      <c r="U19" s="95"/>
      <c r="V19" s="46"/>
      <c r="W19" s="13">
        <f t="shared" si="3"/>
        <v>1</v>
      </c>
      <c r="X19" s="91">
        <f>IFERROR(VLOOKUP($B19,'[1]ACT NUM12'!$AB$3:$AM$128,2,FALSE),0)</f>
        <v>0</v>
      </c>
      <c r="Y19" s="91">
        <f>IFERROR(VLOOKUP($B19,'[1]ACT NUM12'!$AB$3:$AM$128,3,FALSE),0)</f>
        <v>0</v>
      </c>
      <c r="Z19" s="91">
        <f>IFERROR(VLOOKUP($B19,'[1]ACT NUM12'!$AB$3:$AM$128,4,FALSE),0)</f>
        <v>0</v>
      </c>
      <c r="AA19" s="91">
        <f>IFERROR(VLOOKUP($B19,'[1]ACT NUM12'!$AB$3:$AM$128,5,FALSE),0)</f>
        <v>0</v>
      </c>
      <c r="AB19" s="91">
        <f>IFERROR(VLOOKUP($B19,'[1]ACT NUM12'!$AB$3:$AM$128,6,FALSE),0)</f>
        <v>0</v>
      </c>
      <c r="AC19" s="91">
        <f>IFERROR(VLOOKUP($B19,'[1]ACT NUM12'!$AB$3:$AM$128,7,FALSE),0)</f>
        <v>0</v>
      </c>
      <c r="AD19" s="91">
        <f>IFERROR(VLOOKUP($B19,'[1]ACT NUM12'!$AB$3:$AM$128,8,FALSE),0)</f>
        <v>0</v>
      </c>
      <c r="AE19" s="91">
        <f>IFERROR(VLOOKUP($B19,'[1]ACT NUM12'!$AB$3:$AM$128,9,FALSE),0)</f>
        <v>0</v>
      </c>
      <c r="AF19" s="91">
        <f>IFERROR(VLOOKUP($B19,'[1]ACT NUM12'!$AB$3:$AM$128,10,FALSE),0)</f>
        <v>0</v>
      </c>
      <c r="AG19" s="91">
        <f>IFERROR(VLOOKUP($B19,'[1]ACT NUM12'!$AB$3:$AM$128,11,FALSE),0)</f>
        <v>2</v>
      </c>
      <c r="AH19" s="95"/>
      <c r="AI19" s="95"/>
      <c r="AJ19" s="13">
        <f t="shared" si="4"/>
        <v>2</v>
      </c>
    </row>
    <row r="20" spans="1:37" ht="15" thickBot="1" x14ac:dyDescent="0.25">
      <c r="A20" s="87" t="s">
        <v>52</v>
      </c>
      <c r="B20" s="165" t="s">
        <v>47</v>
      </c>
      <c r="C20" s="56"/>
      <c r="D20" s="205"/>
      <c r="E20" s="13">
        <f>IFERROR(VLOOKUP($B20,[2]NUM12!$H$3:$J$151,2,FALSE),0)</f>
        <v>35</v>
      </c>
      <c r="F20" s="43">
        <f t="shared" si="0"/>
        <v>35</v>
      </c>
      <c r="G20" s="13">
        <f>IFERROR(VLOOKUP($B20,[1]NUM12!$H$3:$J$167,2,FALSE),0)</f>
        <v>17</v>
      </c>
      <c r="H20" s="54">
        <f t="shared" si="1"/>
        <v>17</v>
      </c>
      <c r="I20" s="54">
        <f t="shared" si="2"/>
        <v>19</v>
      </c>
      <c r="J20" s="117"/>
      <c r="K20" s="91">
        <f>IFERROR(VLOOKUP($B20,'[1]ACT NUM12'!$H$3:$S$162,2,FALSE),0)</f>
        <v>0</v>
      </c>
      <c r="L20" s="91">
        <f>IFERROR(VLOOKUP($B20,'[1]ACT NUM12'!$H$3:$S$162,3,FALSE),0)</f>
        <v>0</v>
      </c>
      <c r="M20" s="91">
        <f>IFERROR(VLOOKUP($B20,'[1]ACT NUM12'!$H$3:$S$162,4,FALSE),0)</f>
        <v>0</v>
      </c>
      <c r="N20" s="91">
        <f>IFERROR(VLOOKUP($B20,'[1]ACT NUM12'!$H$3:$S$162,5,FALSE),0)</f>
        <v>0</v>
      </c>
      <c r="O20" s="91">
        <f>IFERROR(VLOOKUP($B20,'[1]ACT NUM12'!$H$3:$S$162,6,FALSE),0)</f>
        <v>1</v>
      </c>
      <c r="P20" s="91">
        <f>IFERROR(VLOOKUP($B20,'[1]ACT NUM12'!$H$3:$S$162,7,FALSE),0)</f>
        <v>2</v>
      </c>
      <c r="Q20" s="91">
        <f>IFERROR(VLOOKUP($B20,'[1]ACT NUM12'!$H$3:$S$162,8,FALSE),0)</f>
        <v>0</v>
      </c>
      <c r="R20" s="91">
        <f>IFERROR(VLOOKUP($B20,'[1]ACT NUM12'!$H$3:$S$162,9,FALSE),0)</f>
        <v>1</v>
      </c>
      <c r="S20" s="91">
        <f>IFERROR(VLOOKUP($B20,'[1]ACT NUM12'!$H$3:$S$162,10,FALSE),0)</f>
        <v>0</v>
      </c>
      <c r="T20" s="91">
        <f>IFERROR(VLOOKUP($B20,'[1]ACT NUM12'!$H$3:$S$162,11,FALSE),0)</f>
        <v>1</v>
      </c>
      <c r="U20" s="95"/>
      <c r="V20" s="46"/>
      <c r="W20" s="13">
        <f t="shared" si="3"/>
        <v>5</v>
      </c>
      <c r="X20" s="91">
        <f>IFERROR(VLOOKUP($B20,'[1]ACT NUM12'!$AB$3:$AM$128,2,FALSE),0)</f>
        <v>0</v>
      </c>
      <c r="Y20" s="91">
        <f>IFERROR(VLOOKUP($B20,'[1]ACT NUM12'!$AB$3:$AM$128,3,FALSE),0)</f>
        <v>0</v>
      </c>
      <c r="Z20" s="91">
        <f>IFERROR(VLOOKUP($B20,'[1]ACT NUM12'!$AB$3:$AM$128,4,FALSE),0)</f>
        <v>0</v>
      </c>
      <c r="AA20" s="91">
        <f>IFERROR(VLOOKUP($B20,'[1]ACT NUM12'!$AB$3:$AM$128,5,FALSE),0)</f>
        <v>0</v>
      </c>
      <c r="AB20" s="91">
        <f>IFERROR(VLOOKUP($B20,'[1]ACT NUM12'!$AB$3:$AM$128,6,FALSE),0)</f>
        <v>0</v>
      </c>
      <c r="AC20" s="91">
        <f>IFERROR(VLOOKUP($B20,'[1]ACT NUM12'!$AB$3:$AM$128,7,FALSE),0)</f>
        <v>0</v>
      </c>
      <c r="AD20" s="91">
        <f>IFERROR(VLOOKUP($B20,'[1]ACT NUM12'!$AB$3:$AM$128,8,FALSE),0)</f>
        <v>0</v>
      </c>
      <c r="AE20" s="91">
        <f>IFERROR(VLOOKUP($B20,'[1]ACT NUM12'!$AB$3:$AM$128,9,FALSE),0)</f>
        <v>0</v>
      </c>
      <c r="AF20" s="91">
        <f>IFERROR(VLOOKUP($B20,'[1]ACT NUM12'!$AB$3:$AM$128,10,FALSE),0)</f>
        <v>0</v>
      </c>
      <c r="AG20" s="91">
        <f>IFERROR(VLOOKUP($B20,'[1]ACT NUM12'!$AB$3:$AM$128,11,FALSE),0)</f>
        <v>0</v>
      </c>
      <c r="AH20" s="95"/>
      <c r="AI20" s="95"/>
      <c r="AJ20" s="13">
        <f t="shared" si="4"/>
        <v>0</v>
      </c>
    </row>
    <row r="21" spans="1:37" ht="15" thickBot="1" x14ac:dyDescent="0.25">
      <c r="A21" s="87" t="s">
        <v>52</v>
      </c>
      <c r="B21" s="165" t="s">
        <v>48</v>
      </c>
      <c r="C21" s="60"/>
      <c r="D21" s="206"/>
      <c r="E21" s="13">
        <f>IFERROR(VLOOKUP($B21,[2]NUM12!$H$3:$J$151,2,FALSE),0)</f>
        <v>31</v>
      </c>
      <c r="F21" s="43">
        <f t="shared" si="0"/>
        <v>34</v>
      </c>
      <c r="G21" s="13">
        <f>IFERROR(VLOOKUP($B21,[1]NUM12!$H$3:$J$167,2,FALSE),0)</f>
        <v>19</v>
      </c>
      <c r="H21" s="54">
        <f t="shared" si="1"/>
        <v>20</v>
      </c>
      <c r="I21" s="54">
        <f t="shared" si="2"/>
        <v>21</v>
      </c>
      <c r="J21" s="117"/>
      <c r="K21" s="91">
        <f>IFERROR(VLOOKUP($B21,'[1]ACT NUM12'!$H$3:$S$162,2,FALSE),0)</f>
        <v>2</v>
      </c>
      <c r="L21" s="91">
        <f>IFERROR(VLOOKUP($B21,'[1]ACT NUM12'!$H$3:$S$162,3,FALSE),0)</f>
        <v>1</v>
      </c>
      <c r="M21" s="91">
        <f>IFERROR(VLOOKUP($B21,'[1]ACT NUM12'!$H$3:$S$162,4,FALSE),0)</f>
        <v>0</v>
      </c>
      <c r="N21" s="91">
        <f>IFERROR(VLOOKUP($B21,'[1]ACT NUM12'!$H$3:$S$162,5,FALSE),0)</f>
        <v>0</v>
      </c>
      <c r="O21" s="91">
        <f>IFERROR(VLOOKUP($B21,'[1]ACT NUM12'!$H$3:$S$162,6,FALSE),0)</f>
        <v>0</v>
      </c>
      <c r="P21" s="91">
        <f>IFERROR(VLOOKUP($B21,'[1]ACT NUM12'!$H$3:$S$162,7,FALSE),0)</f>
        <v>2</v>
      </c>
      <c r="Q21" s="91">
        <f>IFERROR(VLOOKUP($B21,'[1]ACT NUM12'!$H$3:$S$162,8,FALSE),0)</f>
        <v>1</v>
      </c>
      <c r="R21" s="91">
        <f>IFERROR(VLOOKUP($B21,'[1]ACT NUM12'!$H$3:$S$162,9,FALSE),0)</f>
        <v>0</v>
      </c>
      <c r="S21" s="91">
        <f>IFERROR(VLOOKUP($B21,'[1]ACT NUM12'!$H$3:$S$162,10,FALSE),0)</f>
        <v>0</v>
      </c>
      <c r="T21" s="91">
        <f>IFERROR(VLOOKUP($B21,'[1]ACT NUM12'!$H$3:$S$162,11,FALSE),0)</f>
        <v>1</v>
      </c>
      <c r="U21" s="95"/>
      <c r="V21" s="46"/>
      <c r="W21" s="13">
        <f t="shared" si="3"/>
        <v>7</v>
      </c>
      <c r="X21" s="91">
        <f>IFERROR(VLOOKUP($B21,'[1]ACT NUM12'!$AB$3:$AM$128,2,FALSE),0)</f>
        <v>0</v>
      </c>
      <c r="Y21" s="91">
        <f>IFERROR(VLOOKUP($B21,'[1]ACT NUM12'!$AB$3:$AM$128,3,FALSE),0)</f>
        <v>0</v>
      </c>
      <c r="Z21" s="91">
        <f>IFERROR(VLOOKUP($B21,'[1]ACT NUM12'!$AB$3:$AM$128,4,FALSE),0)</f>
        <v>0</v>
      </c>
      <c r="AA21" s="91">
        <f>IFERROR(VLOOKUP($B21,'[1]ACT NUM12'!$AB$3:$AM$128,5,FALSE),0)</f>
        <v>0</v>
      </c>
      <c r="AB21" s="91">
        <f>IFERROR(VLOOKUP($B21,'[1]ACT NUM12'!$AB$3:$AM$128,6,FALSE),0)</f>
        <v>0</v>
      </c>
      <c r="AC21" s="91">
        <f>IFERROR(VLOOKUP($B21,'[1]ACT NUM12'!$AB$3:$AM$128,7,FALSE),0)</f>
        <v>0</v>
      </c>
      <c r="AD21" s="91">
        <f>IFERROR(VLOOKUP($B21,'[1]ACT NUM12'!$AB$3:$AM$128,8,FALSE),0)</f>
        <v>0</v>
      </c>
      <c r="AE21" s="91">
        <f>IFERROR(VLOOKUP($B21,'[1]ACT NUM12'!$AB$3:$AM$128,9,FALSE),0)</f>
        <v>0</v>
      </c>
      <c r="AF21" s="91">
        <f>IFERROR(VLOOKUP($B21,'[1]ACT NUM12'!$AB$3:$AM$128,10,FALSE),0)</f>
        <v>0</v>
      </c>
      <c r="AG21" s="91">
        <f>IFERROR(VLOOKUP($B21,'[1]ACT NUM12'!$AB$3:$AM$128,11,FALSE),0)</f>
        <v>0</v>
      </c>
      <c r="AH21" s="95"/>
      <c r="AI21" s="95"/>
      <c r="AJ21" s="13">
        <f t="shared" si="4"/>
        <v>0</v>
      </c>
    </row>
    <row r="22" spans="1:37" ht="15" thickBot="1" x14ac:dyDescent="0.25">
      <c r="A22" s="87" t="s">
        <v>52</v>
      </c>
      <c r="B22" s="165" t="s">
        <v>49</v>
      </c>
      <c r="C22" s="56"/>
      <c r="D22" s="205"/>
      <c r="E22" s="13">
        <f>IFERROR(VLOOKUP($B22,[2]NUM12!$H$3:$J$151,2,FALSE),0)</f>
        <v>223</v>
      </c>
      <c r="F22" s="43">
        <f t="shared" si="0"/>
        <v>244</v>
      </c>
      <c r="G22" s="13">
        <f>IFERROR(VLOOKUP($B22,[1]NUM12!$H$3:$J$167,2,FALSE),0)</f>
        <v>176</v>
      </c>
      <c r="H22" s="54">
        <f t="shared" si="1"/>
        <v>179</v>
      </c>
      <c r="I22" s="54">
        <f>+G22+(Q22+R22+S22+T22)-(AD22+AE22+AF22+AG22)</f>
        <v>190</v>
      </c>
      <c r="J22" s="117"/>
      <c r="K22" s="91">
        <f>IFERROR(VLOOKUP($B22,'[1]ACT NUM12'!$H$3:$S$162,2,FALSE),0)</f>
        <v>7</v>
      </c>
      <c r="L22" s="91">
        <f>IFERROR(VLOOKUP($B22,'[1]ACT NUM12'!$H$3:$S$162,3,FALSE),0)</f>
        <v>4</v>
      </c>
      <c r="M22" s="91">
        <f>IFERROR(VLOOKUP($B22,'[1]ACT NUM12'!$H$3:$S$162,4,FALSE),0)</f>
        <v>1</v>
      </c>
      <c r="N22" s="91">
        <f>IFERROR(VLOOKUP($B22,'[1]ACT NUM12'!$H$3:$S$162,5,FALSE),0)</f>
        <v>10</v>
      </c>
      <c r="O22" s="91">
        <f>IFERROR(VLOOKUP($B22,'[1]ACT NUM12'!$H$3:$S$162,6,FALSE),0)</f>
        <v>0</v>
      </c>
      <c r="P22" s="91">
        <f>IFERROR(VLOOKUP($B22,'[1]ACT NUM12'!$H$3:$S$162,7,FALSE),0)</f>
        <v>0</v>
      </c>
      <c r="Q22" s="91">
        <f>IFERROR(VLOOKUP($B22,'[1]ACT NUM12'!$H$3:$S$162,8,FALSE),0)</f>
        <v>3</v>
      </c>
      <c r="R22" s="91">
        <f>IFERROR(VLOOKUP($B22,'[1]ACT NUM12'!$H$3:$S$162,9,FALSE),0)</f>
        <v>5</v>
      </c>
      <c r="S22" s="91">
        <f>IFERROR(VLOOKUP($B22,'[1]ACT NUM12'!$H$3:$S$162,10,FALSE),0)</f>
        <v>3</v>
      </c>
      <c r="T22" s="91">
        <f>IFERROR(VLOOKUP($B22,'[1]ACT NUM12'!$H$3:$S$162,11,FALSE),0)</f>
        <v>3</v>
      </c>
      <c r="U22" s="95"/>
      <c r="V22" s="46"/>
      <c r="W22" s="13">
        <f t="shared" si="3"/>
        <v>36</v>
      </c>
      <c r="X22" s="91">
        <f>IFERROR(VLOOKUP($B22,'[1]ACT NUM12'!$AB$3:$AM$128,2,FALSE),0)</f>
        <v>1</v>
      </c>
      <c r="Y22" s="91">
        <f>IFERROR(VLOOKUP($B22,'[1]ACT NUM12'!$AB$3:$AM$128,3,FALSE),0)</f>
        <v>0</v>
      </c>
      <c r="Z22" s="91">
        <f>IFERROR(VLOOKUP($B22,'[1]ACT NUM12'!$AB$3:$AM$128,4,FALSE),0)</f>
        <v>0</v>
      </c>
      <c r="AA22" s="91">
        <f>IFERROR(VLOOKUP($B22,'[1]ACT NUM12'!$AB$3:$AM$128,5,FALSE),0)</f>
        <v>0</v>
      </c>
      <c r="AB22" s="91">
        <f>IFERROR(VLOOKUP($B22,'[1]ACT NUM12'!$AB$3:$AM$128,6,FALSE),0)</f>
        <v>0</v>
      </c>
      <c r="AC22" s="91">
        <f>IFERROR(VLOOKUP($B22,'[1]ACT NUM12'!$AB$3:$AM$128,7,FALSE),0)</f>
        <v>0</v>
      </c>
      <c r="AD22" s="91">
        <f>IFERROR(VLOOKUP($B22,'[1]ACT NUM12'!$AB$3:$AM$128,8,FALSE),0)</f>
        <v>0</v>
      </c>
      <c r="AE22" s="91">
        <f>IFERROR(VLOOKUP($B22,'[1]ACT NUM12'!$AB$3:$AM$128,9,FALSE),0)</f>
        <v>0</v>
      </c>
      <c r="AF22" s="91">
        <f>IFERROR(VLOOKUP($B22,'[1]ACT NUM12'!$AB$3:$AM$128,10,FALSE),0)</f>
        <v>0</v>
      </c>
      <c r="AG22" s="91">
        <f>IFERROR(VLOOKUP($B22,'[1]ACT NUM12'!$AB$3:$AM$128,11,FALSE),0)</f>
        <v>0</v>
      </c>
      <c r="AH22" s="95"/>
      <c r="AI22" s="95"/>
      <c r="AJ22" s="13">
        <f>SUM(X22:AI22)</f>
        <v>1</v>
      </c>
    </row>
    <row r="23" spans="1:37" ht="15" thickBot="1" x14ac:dyDescent="0.25">
      <c r="A23" s="87" t="s">
        <v>52</v>
      </c>
      <c r="B23" s="165" t="s">
        <v>50</v>
      </c>
      <c r="C23" s="56"/>
      <c r="D23" s="205"/>
      <c r="E23" s="13">
        <f>IFERROR(VLOOKUP($B23,[2]NUM12!$H$3:$J$151,2,FALSE),0)</f>
        <v>87</v>
      </c>
      <c r="F23" s="43">
        <f t="shared" si="0"/>
        <v>102</v>
      </c>
      <c r="G23" s="13">
        <f>IFERROR(VLOOKUP($B23,[1]NUM12!$H$3:$J$167,2,FALSE),0)</f>
        <v>112</v>
      </c>
      <c r="H23" s="54">
        <f t="shared" si="1"/>
        <v>114</v>
      </c>
      <c r="I23" s="54">
        <f t="shared" si="2"/>
        <v>119</v>
      </c>
      <c r="J23" s="117"/>
      <c r="K23" s="91">
        <f>IFERROR(VLOOKUP($B23,'[1]ACT NUM12'!$H$3:$S$162,2,FALSE),0)</f>
        <v>3</v>
      </c>
      <c r="L23" s="91">
        <f>IFERROR(VLOOKUP($B23,'[1]ACT NUM12'!$H$3:$S$162,3,FALSE),0)</f>
        <v>6</v>
      </c>
      <c r="M23" s="91">
        <f>IFERROR(VLOOKUP($B23,'[1]ACT NUM12'!$H$3:$S$162,4,FALSE),0)</f>
        <v>6</v>
      </c>
      <c r="N23" s="91">
        <f>IFERROR(VLOOKUP($B23,'[1]ACT NUM12'!$H$3:$S$162,5,FALSE),0)</f>
        <v>3</v>
      </c>
      <c r="O23" s="91">
        <f>IFERROR(VLOOKUP($B23,'[1]ACT NUM12'!$H$3:$S$162,6,FALSE),0)</f>
        <v>10</v>
      </c>
      <c r="P23" s="91">
        <f>IFERROR(VLOOKUP($B23,'[1]ACT NUM12'!$H$3:$S$162,7,FALSE),0)</f>
        <v>4</v>
      </c>
      <c r="Q23" s="91">
        <f>IFERROR(VLOOKUP($B23,'[1]ACT NUM12'!$H$3:$S$162,8,FALSE),0)</f>
        <v>2</v>
      </c>
      <c r="R23" s="91">
        <f>IFERROR(VLOOKUP($B23,'[1]ACT NUM12'!$H$3:$S$162,9,FALSE),0)</f>
        <v>2</v>
      </c>
      <c r="S23" s="91">
        <f>IFERROR(VLOOKUP($B23,'[1]ACT NUM12'!$H$3:$S$162,10,FALSE),0)</f>
        <v>2</v>
      </c>
      <c r="T23" s="91">
        <f>IFERROR(VLOOKUP($B23,'[1]ACT NUM12'!$H$3:$S$162,11,FALSE),0)</f>
        <v>2</v>
      </c>
      <c r="U23" s="95"/>
      <c r="V23" s="46"/>
      <c r="W23" s="13">
        <f t="shared" si="3"/>
        <v>40</v>
      </c>
      <c r="X23" s="91">
        <f>IFERROR(VLOOKUP($B23,'[1]ACT NUM12'!$AB$3:$AM$128,2,FALSE),0)</f>
        <v>0</v>
      </c>
      <c r="Y23" s="91">
        <f>IFERROR(VLOOKUP($B23,'[1]ACT NUM12'!$AB$3:$AM$128,3,FALSE),0)</f>
        <v>3</v>
      </c>
      <c r="Z23" s="91">
        <f>IFERROR(VLOOKUP($B23,'[1]ACT NUM12'!$AB$3:$AM$128,4,FALSE),0)</f>
        <v>0</v>
      </c>
      <c r="AA23" s="91">
        <f>IFERROR(VLOOKUP($B23,'[1]ACT NUM12'!$AB$3:$AM$128,5,FALSE),0)</f>
        <v>0</v>
      </c>
      <c r="AB23" s="91">
        <f>IFERROR(VLOOKUP($B23,'[1]ACT NUM12'!$AB$3:$AM$128,6,FALSE),0)</f>
        <v>0</v>
      </c>
      <c r="AC23" s="91">
        <f>IFERROR(VLOOKUP($B23,'[1]ACT NUM12'!$AB$3:$AM$128,7,FALSE),0)</f>
        <v>2</v>
      </c>
      <c r="AD23" s="91">
        <f>IFERROR(VLOOKUP($B23,'[1]ACT NUM12'!$AB$3:$AM$128,8,FALSE),0)</f>
        <v>0</v>
      </c>
      <c r="AE23" s="91">
        <f>IFERROR(VLOOKUP($B23,'[1]ACT NUM12'!$AB$3:$AM$128,9,FALSE),0)</f>
        <v>0</v>
      </c>
      <c r="AF23" s="91">
        <f>IFERROR(VLOOKUP($B23,'[1]ACT NUM12'!$AB$3:$AM$128,10,FALSE),0)</f>
        <v>0</v>
      </c>
      <c r="AG23" s="91">
        <f>IFERROR(VLOOKUP($B23,'[1]ACT NUM12'!$AB$3:$AM$128,11,FALSE),0)</f>
        <v>1</v>
      </c>
      <c r="AH23" s="95"/>
      <c r="AI23" s="95"/>
      <c r="AJ23" s="13">
        <f t="shared" si="4"/>
        <v>6</v>
      </c>
    </row>
    <row r="24" spans="1:37" ht="15" thickBot="1" x14ac:dyDescent="0.25">
      <c r="A24" s="87" t="s">
        <v>52</v>
      </c>
      <c r="B24" s="165" t="s">
        <v>51</v>
      </c>
      <c r="C24" s="56"/>
      <c r="D24" s="205"/>
      <c r="E24" s="13">
        <f>IFERROR(VLOOKUP($B24,[2]NUM12!$H$3:$J$151,2,FALSE),0)</f>
        <v>167</v>
      </c>
      <c r="F24" s="43">
        <f t="shared" si="0"/>
        <v>188</v>
      </c>
      <c r="G24" s="13">
        <f>IFERROR(VLOOKUP($B24,[1]NUM12!$H$3:$J$167,2,FALSE),0)</f>
        <v>171</v>
      </c>
      <c r="H24" s="54">
        <f t="shared" si="1"/>
        <v>173</v>
      </c>
      <c r="I24" s="54">
        <f t="shared" si="2"/>
        <v>163</v>
      </c>
      <c r="J24" s="117"/>
      <c r="K24" s="91">
        <f>IFERROR(VLOOKUP($B24,'[1]ACT NUM12'!$H$3:$S$162,2,FALSE),0)</f>
        <v>15</v>
      </c>
      <c r="L24" s="91">
        <f>IFERROR(VLOOKUP($B24,'[1]ACT NUM12'!$H$3:$S$162,3,FALSE),0)</f>
        <v>1</v>
      </c>
      <c r="M24" s="91">
        <f>IFERROR(VLOOKUP($B24,'[1]ACT NUM12'!$H$3:$S$162,4,FALSE),0)</f>
        <v>5</v>
      </c>
      <c r="N24" s="91">
        <f>IFERROR(VLOOKUP($B24,'[1]ACT NUM12'!$H$3:$S$162,5,FALSE),0)</f>
        <v>0</v>
      </c>
      <c r="O24" s="91">
        <f>IFERROR(VLOOKUP($B24,'[1]ACT NUM12'!$H$3:$S$162,6,FALSE),0)</f>
        <v>0</v>
      </c>
      <c r="P24" s="91">
        <f>IFERROR(VLOOKUP($B24,'[1]ACT NUM12'!$H$3:$S$162,7,FALSE),0)</f>
        <v>2</v>
      </c>
      <c r="Q24" s="91">
        <f>IFERROR(VLOOKUP($B24,'[1]ACT NUM12'!$H$3:$S$162,8,FALSE),0)</f>
        <v>2</v>
      </c>
      <c r="R24" s="91">
        <f>IFERROR(VLOOKUP($B24,'[1]ACT NUM12'!$H$3:$S$162,9,FALSE),0)</f>
        <v>5</v>
      </c>
      <c r="S24" s="91">
        <f>IFERROR(VLOOKUP($B24,'[1]ACT NUM12'!$H$3:$S$162,10,FALSE),0)</f>
        <v>9</v>
      </c>
      <c r="T24" s="91">
        <f>IFERROR(VLOOKUP($B24,'[1]ACT NUM12'!$H$3:$S$162,11,FALSE),0)</f>
        <v>4</v>
      </c>
      <c r="U24" s="95"/>
      <c r="V24" s="46"/>
      <c r="W24" s="13">
        <f t="shared" si="3"/>
        <v>43</v>
      </c>
      <c r="X24" s="91">
        <f>IFERROR(VLOOKUP($B24,'[1]ACT NUM12'!$AB$3:$AM$128,2,FALSE),0)</f>
        <v>0</v>
      </c>
      <c r="Y24" s="91">
        <f>IFERROR(VLOOKUP($B24,'[1]ACT NUM12'!$AB$3:$AM$128,3,FALSE),0)</f>
        <v>0</v>
      </c>
      <c r="Z24" s="91">
        <f>IFERROR(VLOOKUP($B24,'[1]ACT NUM12'!$AB$3:$AM$128,4,FALSE),0)</f>
        <v>0</v>
      </c>
      <c r="AA24" s="91">
        <f>IFERROR(VLOOKUP($B24,'[1]ACT NUM12'!$AB$3:$AM$128,5,FALSE),0)</f>
        <v>0</v>
      </c>
      <c r="AB24" s="91">
        <f>IFERROR(VLOOKUP($B24,'[1]ACT NUM12'!$AB$3:$AM$128,6,FALSE),0)</f>
        <v>0</v>
      </c>
      <c r="AC24" s="91">
        <f>IFERROR(VLOOKUP($B24,'[1]ACT NUM12'!$AB$3:$AM$128,7,FALSE),0)</f>
        <v>0</v>
      </c>
      <c r="AD24" s="91">
        <f>IFERROR(VLOOKUP($B24,'[1]ACT NUM12'!$AB$3:$AM$128,8,FALSE),0)</f>
        <v>0</v>
      </c>
      <c r="AE24" s="91">
        <f>IFERROR(VLOOKUP($B24,'[1]ACT NUM12'!$AB$3:$AM$128,9,FALSE),0)</f>
        <v>13</v>
      </c>
      <c r="AF24" s="91">
        <f>IFERROR(VLOOKUP($B24,'[1]ACT NUM12'!$AB$3:$AM$128,10,FALSE),0)</f>
        <v>15</v>
      </c>
      <c r="AG24" s="91">
        <f>IFERROR(VLOOKUP($B24,'[1]ACT NUM12'!$AB$3:$AM$128,11,FALSE),0)</f>
        <v>0</v>
      </c>
      <c r="AH24" s="95"/>
      <c r="AI24" s="95"/>
      <c r="AJ24" s="13">
        <f t="shared" si="4"/>
        <v>28</v>
      </c>
    </row>
    <row r="25" spans="1:37" ht="15" thickBot="1" x14ac:dyDescent="0.25">
      <c r="A25" s="333" t="s">
        <v>174</v>
      </c>
      <c r="B25" s="334"/>
      <c r="C25" s="250">
        <f>+D25/Metas!R89</f>
        <v>1.1050224817682743</v>
      </c>
      <c r="D25" s="207">
        <f>I25/AK25</f>
        <v>0.1953688472731874</v>
      </c>
      <c r="E25" s="10">
        <f t="shared" ref="E25:K25" si="5">SUM(E12:E24)</f>
        <v>7010</v>
      </c>
      <c r="F25" s="10">
        <f>SUM(F12:F24)</f>
        <v>7841</v>
      </c>
      <c r="G25" s="10">
        <f t="shared" si="5"/>
        <v>6772</v>
      </c>
      <c r="H25" s="10">
        <f t="shared" si="5"/>
        <v>7016</v>
      </c>
      <c r="I25" s="10">
        <f>SUM(I12:I24)</f>
        <v>7720</v>
      </c>
      <c r="J25" s="10">
        <f t="shared" si="5"/>
        <v>0</v>
      </c>
      <c r="K25" s="10">
        <f t="shared" si="5"/>
        <v>210</v>
      </c>
      <c r="L25" s="10">
        <f t="shared" ref="L25:V25" si="6">SUM(L12:L24)</f>
        <v>231</v>
      </c>
      <c r="M25" s="10">
        <f t="shared" si="6"/>
        <v>266</v>
      </c>
      <c r="N25" s="10">
        <f t="shared" si="6"/>
        <v>208</v>
      </c>
      <c r="O25" s="10">
        <f t="shared" ref="O25" si="7">SUM(O12:O24)</f>
        <v>260</v>
      </c>
      <c r="P25" s="10">
        <f t="shared" si="6"/>
        <v>253</v>
      </c>
      <c r="Q25" s="10">
        <f t="shared" si="6"/>
        <v>262</v>
      </c>
      <c r="R25" s="10">
        <f t="shared" ref="R25:S25" si="8">SUM(R12:R24)</f>
        <v>283</v>
      </c>
      <c r="S25" s="10">
        <f t="shared" si="8"/>
        <v>218</v>
      </c>
      <c r="T25" s="10">
        <f t="shared" ref="T25" si="9">SUM(T12:T24)</f>
        <v>278</v>
      </c>
      <c r="U25" s="10">
        <f t="shared" si="6"/>
        <v>0</v>
      </c>
      <c r="V25" s="10">
        <f t="shared" si="6"/>
        <v>0</v>
      </c>
      <c r="W25" s="10">
        <f t="shared" si="3"/>
        <v>2469</v>
      </c>
      <c r="X25" s="10">
        <f t="shared" ref="X25:AI25" si="10">SUM(X12:X24)</f>
        <v>14</v>
      </c>
      <c r="Y25" s="10">
        <f t="shared" si="10"/>
        <v>27</v>
      </c>
      <c r="Z25" s="10">
        <f t="shared" si="10"/>
        <v>16</v>
      </c>
      <c r="AA25" s="10">
        <f t="shared" si="10"/>
        <v>27</v>
      </c>
      <c r="AB25" s="10">
        <f t="shared" ref="AB25" si="11">SUM(AB12:AB24)</f>
        <v>16</v>
      </c>
      <c r="AC25" s="10">
        <f t="shared" si="10"/>
        <v>48</v>
      </c>
      <c r="AD25" s="10">
        <f t="shared" si="10"/>
        <v>18</v>
      </c>
      <c r="AE25" s="10">
        <f t="shared" ref="AE25:AF25" si="12">SUM(AE12:AE24)</f>
        <v>31</v>
      </c>
      <c r="AF25" s="10">
        <f t="shared" si="12"/>
        <v>31</v>
      </c>
      <c r="AG25" s="10">
        <f t="shared" ref="AG25" si="13">SUM(AG12:AG24)</f>
        <v>13</v>
      </c>
      <c r="AH25" s="10">
        <f t="shared" si="10"/>
        <v>0</v>
      </c>
      <c r="AI25" s="10">
        <f t="shared" si="10"/>
        <v>0</v>
      </c>
      <c r="AJ25" s="10">
        <f t="shared" si="4"/>
        <v>241</v>
      </c>
      <c r="AK25" s="10">
        <v>39515</v>
      </c>
    </row>
    <row r="26" spans="1:37" ht="15" thickBot="1" x14ac:dyDescent="0.25">
      <c r="A26" s="87" t="s">
        <v>53</v>
      </c>
      <c r="B26" s="165" t="s">
        <v>54</v>
      </c>
      <c r="C26" s="56"/>
      <c r="D26" s="205"/>
      <c r="E26" s="13">
        <f>IFERROR(VLOOKUP($B26,[2]NUM12!$H$3:$J$151,2,FALSE),0)</f>
        <v>984</v>
      </c>
      <c r="F26" s="43">
        <f t="shared" ref="F26:F76" si="14">+E26+(K26+L26+M26+N26)-(X26+Y26+Z26+AA26)</f>
        <v>1280</v>
      </c>
      <c r="G26" s="13">
        <f>IFERROR(VLOOKUP($B26,[1]NUM12!$H$3:$J$167,2,FALSE),0)</f>
        <v>767</v>
      </c>
      <c r="H26" s="54">
        <f t="shared" ref="H26:H36" si="15">+G26+(Q26)-(AD26)</f>
        <v>821</v>
      </c>
      <c r="I26" s="54">
        <f t="shared" si="2"/>
        <v>985</v>
      </c>
      <c r="J26" s="45"/>
      <c r="K26" s="91">
        <f>IFERROR(VLOOKUP($B26,'[1]ACT NUM12'!$H$3:$S$162,2,FALSE),0)</f>
        <v>67</v>
      </c>
      <c r="L26" s="91">
        <f>IFERROR(VLOOKUP($B26,'[1]ACT NUM12'!$H$3:$S$162,3,FALSE),0)</f>
        <v>60</v>
      </c>
      <c r="M26" s="91">
        <f>IFERROR(VLOOKUP($B26,'[1]ACT NUM12'!$H$3:$S$162,4,FALSE),0)</f>
        <v>122</v>
      </c>
      <c r="N26" s="91">
        <f>IFERROR(VLOOKUP($B26,'[1]ACT NUM12'!$H$3:$S$162,5,FALSE),0)</f>
        <v>58</v>
      </c>
      <c r="O26" s="91">
        <f>IFERROR(VLOOKUP($B26,'[1]ACT NUM12'!$H$3:$S$162,6,FALSE),0)</f>
        <v>72</v>
      </c>
      <c r="P26" s="91">
        <f>IFERROR(VLOOKUP($B26,'[1]ACT NUM12'!$H$3:$S$162,7,FALSE),0)</f>
        <v>62</v>
      </c>
      <c r="Q26" s="91">
        <f>IFERROR(VLOOKUP($B26,'[1]ACT NUM12'!$H$3:$S$162,8,FALSE),0)</f>
        <v>57</v>
      </c>
      <c r="R26" s="91">
        <f>IFERROR(VLOOKUP($B26,'[1]ACT NUM12'!$H$3:$S$162,9,FALSE),0)</f>
        <v>98</v>
      </c>
      <c r="S26" s="91">
        <f>IFERROR(VLOOKUP($B26,'[1]ACT NUM12'!$H$3:$S$162,10,FALSE),0)</f>
        <v>37</v>
      </c>
      <c r="T26" s="91">
        <f>IFERROR(VLOOKUP($B26,'[1]ACT NUM12'!$H$3:$S$162,11,FALSE),0)</f>
        <v>36</v>
      </c>
      <c r="U26" s="95"/>
      <c r="V26" s="46"/>
      <c r="W26" s="13">
        <f>SUM(K26:V26)</f>
        <v>669</v>
      </c>
      <c r="X26" s="91">
        <f>IFERROR(VLOOKUP($B26,'[1]ACT NUM12'!$AB$3:$AM$128,2,FALSE),0)</f>
        <v>3</v>
      </c>
      <c r="Y26" s="91">
        <f>IFERROR(VLOOKUP($B26,'[1]ACT NUM12'!$AB$3:$AM$128,3,FALSE),0)</f>
        <v>0</v>
      </c>
      <c r="Z26" s="91">
        <f>IFERROR(VLOOKUP($B26,'[1]ACT NUM12'!$AB$3:$AM$128,4,FALSE),0)</f>
        <v>2</v>
      </c>
      <c r="AA26" s="91">
        <f>IFERROR(VLOOKUP($B26,'[1]ACT NUM12'!$AB$3:$AM$128,5,FALSE),0)</f>
        <v>6</v>
      </c>
      <c r="AB26" s="91">
        <f>IFERROR(VLOOKUP($B26,'[1]ACT NUM12'!$AB$3:$AM$128,6,FALSE),0)</f>
        <v>7</v>
      </c>
      <c r="AC26" s="91">
        <f>IFERROR(VLOOKUP($B26,'[1]ACT NUM12'!$AB$3:$AM$128,7,FALSE),0)</f>
        <v>4</v>
      </c>
      <c r="AD26" s="91">
        <f>IFERROR(VLOOKUP($B26,'[1]ACT NUM12'!$AB$3:$AM$128,8,FALSE),0)</f>
        <v>3</v>
      </c>
      <c r="AE26" s="91">
        <f>IFERROR(VLOOKUP($B26,'[1]ACT NUM12'!$AB$3:$AM$128,9,FALSE),0)</f>
        <v>3</v>
      </c>
      <c r="AF26" s="91">
        <f>IFERROR(VLOOKUP($B26,'[1]ACT NUM12'!$AB$3:$AM$128,10,FALSE),0)</f>
        <v>3</v>
      </c>
      <c r="AG26" s="91">
        <f>IFERROR(VLOOKUP($B26,'[1]ACT NUM12'!$AB$3:$AM$128,11,FALSE),0)</f>
        <v>1</v>
      </c>
      <c r="AH26" s="95"/>
      <c r="AI26" s="95"/>
      <c r="AJ26" s="13">
        <f t="shared" si="4"/>
        <v>32</v>
      </c>
    </row>
    <row r="27" spans="1:37" ht="15" thickBot="1" x14ac:dyDescent="0.25">
      <c r="A27" s="87" t="s">
        <v>53</v>
      </c>
      <c r="B27" s="165" t="s">
        <v>55</v>
      </c>
      <c r="C27" s="56"/>
      <c r="D27" s="205"/>
      <c r="E27" s="13">
        <f>IFERROR(VLOOKUP($B27,[2]NUM12!$H$3:$J$151,2,FALSE),0)</f>
        <v>630</v>
      </c>
      <c r="F27" s="43">
        <f t="shared" si="14"/>
        <v>961</v>
      </c>
      <c r="G27" s="13">
        <f>IFERROR(VLOOKUP($B27,[1]NUM12!$H$3:$J$167,2,FALSE),0)</f>
        <v>732</v>
      </c>
      <c r="H27" s="54">
        <f t="shared" si="15"/>
        <v>820</v>
      </c>
      <c r="I27" s="54">
        <f t="shared" si="2"/>
        <v>1043</v>
      </c>
      <c r="J27" s="45"/>
      <c r="K27" s="91">
        <f>IFERROR(VLOOKUP($B27,'[1]ACT NUM12'!$H$3:$S$162,2,FALSE),0)</f>
        <v>107</v>
      </c>
      <c r="L27" s="91">
        <f>IFERROR(VLOOKUP($B27,'[1]ACT NUM12'!$H$3:$S$162,3,FALSE),0)</f>
        <v>59</v>
      </c>
      <c r="M27" s="91">
        <f>IFERROR(VLOOKUP($B27,'[1]ACT NUM12'!$H$3:$S$162,4,FALSE),0)</f>
        <v>103</v>
      </c>
      <c r="N27" s="91">
        <f>IFERROR(VLOOKUP($B27,'[1]ACT NUM12'!$H$3:$S$162,5,FALSE),0)</f>
        <v>87</v>
      </c>
      <c r="O27" s="91">
        <f>IFERROR(VLOOKUP($B27,'[1]ACT NUM12'!$H$3:$S$162,6,FALSE),0)</f>
        <v>87</v>
      </c>
      <c r="P27" s="91">
        <f>IFERROR(VLOOKUP($B27,'[1]ACT NUM12'!$H$3:$S$162,7,FALSE),0)</f>
        <v>43</v>
      </c>
      <c r="Q27" s="91">
        <f>IFERROR(VLOOKUP($B27,'[1]ACT NUM12'!$H$3:$S$162,8,FALSE),0)</f>
        <v>94</v>
      </c>
      <c r="R27" s="91">
        <f>IFERROR(VLOOKUP($B27,'[1]ACT NUM12'!$H$3:$S$162,9,FALSE),0)</f>
        <v>104</v>
      </c>
      <c r="S27" s="91">
        <f>IFERROR(VLOOKUP($B27,'[1]ACT NUM12'!$H$3:$S$162,10,FALSE),0)</f>
        <v>68</v>
      </c>
      <c r="T27" s="91">
        <f>IFERROR(VLOOKUP($B27,'[1]ACT NUM12'!$H$3:$S$162,11,FALSE),0)</f>
        <v>59</v>
      </c>
      <c r="U27" s="95"/>
      <c r="V27" s="46"/>
      <c r="W27" s="13">
        <f t="shared" ref="W27:W36" si="16">SUM(K27:V27)</f>
        <v>811</v>
      </c>
      <c r="X27" s="91">
        <f>IFERROR(VLOOKUP($B27,'[1]ACT NUM12'!$AB$3:$AM$128,2,FALSE),0)</f>
        <v>3</v>
      </c>
      <c r="Y27" s="91">
        <f>IFERROR(VLOOKUP($B27,'[1]ACT NUM12'!$AB$3:$AM$128,3,FALSE),0)</f>
        <v>1</v>
      </c>
      <c r="Z27" s="91">
        <f>IFERROR(VLOOKUP($B27,'[1]ACT NUM12'!$AB$3:$AM$128,4,FALSE),0)</f>
        <v>10</v>
      </c>
      <c r="AA27" s="91">
        <f>IFERROR(VLOOKUP($B27,'[1]ACT NUM12'!$AB$3:$AM$128,5,FALSE),0)</f>
        <v>11</v>
      </c>
      <c r="AB27" s="91">
        <f>IFERROR(VLOOKUP($B27,'[1]ACT NUM12'!$AB$3:$AM$128,6,FALSE),0)</f>
        <v>3</v>
      </c>
      <c r="AC27" s="91">
        <f>IFERROR(VLOOKUP($B27,'[1]ACT NUM12'!$AB$3:$AM$128,7,FALSE),0)</f>
        <v>5</v>
      </c>
      <c r="AD27" s="91">
        <f>IFERROR(VLOOKUP($B27,'[1]ACT NUM12'!$AB$3:$AM$128,8,FALSE),0)</f>
        <v>6</v>
      </c>
      <c r="AE27" s="91">
        <f>IFERROR(VLOOKUP($B27,'[1]ACT NUM12'!$AB$3:$AM$128,9,FALSE),0)</f>
        <v>3</v>
      </c>
      <c r="AF27" s="91">
        <f>IFERROR(VLOOKUP($B27,'[1]ACT NUM12'!$AB$3:$AM$128,10,FALSE),0)</f>
        <v>4</v>
      </c>
      <c r="AG27" s="91">
        <f>IFERROR(VLOOKUP($B27,'[1]ACT NUM12'!$AB$3:$AM$128,11,FALSE),0)</f>
        <v>1</v>
      </c>
      <c r="AH27" s="95"/>
      <c r="AI27" s="95"/>
      <c r="AJ27" s="13">
        <f t="shared" si="4"/>
        <v>47</v>
      </c>
    </row>
    <row r="28" spans="1:37" ht="15" thickBot="1" x14ac:dyDescent="0.25">
      <c r="A28" s="87" t="s">
        <v>53</v>
      </c>
      <c r="B28" s="165" t="s">
        <v>56</v>
      </c>
      <c r="C28" s="56"/>
      <c r="D28" s="205"/>
      <c r="E28" s="13">
        <f>IFERROR(VLOOKUP($B28,[2]NUM12!$H$3:$J$151,2,FALSE),0)</f>
        <v>1655</v>
      </c>
      <c r="F28" s="43">
        <f t="shared" si="14"/>
        <v>1879</v>
      </c>
      <c r="G28" s="13">
        <f>IFERROR(VLOOKUP($B28,[1]NUM12!$H$3:$J$167,2,FALSE),0)</f>
        <v>1618</v>
      </c>
      <c r="H28" s="54">
        <f t="shared" si="15"/>
        <v>1660</v>
      </c>
      <c r="I28" s="54">
        <f t="shared" si="2"/>
        <v>1722</v>
      </c>
      <c r="J28" s="45"/>
      <c r="K28" s="91">
        <f>IFERROR(VLOOKUP($B28,'[1]ACT NUM12'!$H$3:$S$162,2,FALSE),0)</f>
        <v>48</v>
      </c>
      <c r="L28" s="91">
        <f>IFERROR(VLOOKUP($B28,'[1]ACT NUM12'!$H$3:$S$162,3,FALSE),0)</f>
        <v>87</v>
      </c>
      <c r="M28" s="91">
        <f>IFERROR(VLOOKUP($B28,'[1]ACT NUM12'!$H$3:$S$162,4,FALSE),0)</f>
        <v>61</v>
      </c>
      <c r="N28" s="91">
        <f>IFERROR(VLOOKUP($B28,'[1]ACT NUM12'!$H$3:$S$162,5,FALSE),0)</f>
        <v>98</v>
      </c>
      <c r="O28" s="91">
        <f>IFERROR(VLOOKUP($B28,'[1]ACT NUM12'!$H$3:$S$162,6,FALSE),0)</f>
        <v>86</v>
      </c>
      <c r="P28" s="91">
        <f>IFERROR(VLOOKUP($B28,'[1]ACT NUM12'!$H$3:$S$162,7,FALSE),0)</f>
        <v>136</v>
      </c>
      <c r="Q28" s="91">
        <f>IFERROR(VLOOKUP($B28,'[1]ACT NUM12'!$H$3:$S$162,8,FALSE),0)</f>
        <v>93</v>
      </c>
      <c r="R28" s="91">
        <f>IFERROR(VLOOKUP($B28,'[1]ACT NUM12'!$H$3:$S$162,9,FALSE),0)</f>
        <v>63</v>
      </c>
      <c r="S28" s="91">
        <f>IFERROR(VLOOKUP($B28,'[1]ACT NUM12'!$H$3:$S$162,10,FALSE),0)</f>
        <v>58</v>
      </c>
      <c r="T28" s="91">
        <f>IFERROR(VLOOKUP($B28,'[1]ACT NUM12'!$H$3:$S$162,11,FALSE),0)</f>
        <v>64</v>
      </c>
      <c r="U28" s="95"/>
      <c r="V28" s="46"/>
      <c r="W28" s="13">
        <f t="shared" si="16"/>
        <v>794</v>
      </c>
      <c r="X28" s="91">
        <f>IFERROR(VLOOKUP($B28,'[1]ACT NUM12'!$AB$3:$AM$128,2,FALSE),0)</f>
        <v>23</v>
      </c>
      <c r="Y28" s="91">
        <f>IFERROR(VLOOKUP($B28,'[1]ACT NUM12'!$AB$3:$AM$128,3,FALSE),0)</f>
        <v>19</v>
      </c>
      <c r="Z28" s="91">
        <f>IFERROR(VLOOKUP($B28,'[1]ACT NUM12'!$AB$3:$AM$128,4,FALSE),0)</f>
        <v>21</v>
      </c>
      <c r="AA28" s="91">
        <f>IFERROR(VLOOKUP($B28,'[1]ACT NUM12'!$AB$3:$AM$128,5,FALSE),0)</f>
        <v>7</v>
      </c>
      <c r="AB28" s="91">
        <f>IFERROR(VLOOKUP($B28,'[1]ACT NUM12'!$AB$3:$AM$128,6,FALSE),0)</f>
        <v>22</v>
      </c>
      <c r="AC28" s="91">
        <f>IFERROR(VLOOKUP($B28,'[1]ACT NUM12'!$AB$3:$AM$128,7,FALSE),0)</f>
        <v>430</v>
      </c>
      <c r="AD28" s="91">
        <f>IFERROR(VLOOKUP($B28,'[1]ACT NUM12'!$AB$3:$AM$128,8,FALSE),0)</f>
        <v>51</v>
      </c>
      <c r="AE28" s="91">
        <f>IFERROR(VLOOKUP($B28,'[1]ACT NUM12'!$AB$3:$AM$128,9,FALSE),0)</f>
        <v>53</v>
      </c>
      <c r="AF28" s="91">
        <f>IFERROR(VLOOKUP($B28,'[1]ACT NUM12'!$AB$3:$AM$128,10,FALSE),0)</f>
        <v>43</v>
      </c>
      <c r="AG28" s="91">
        <f>IFERROR(VLOOKUP($B28,'[1]ACT NUM12'!$AB$3:$AM$128,11,FALSE),0)</f>
        <v>27</v>
      </c>
      <c r="AH28" s="95"/>
      <c r="AI28" s="95"/>
      <c r="AJ28" s="13">
        <f t="shared" si="4"/>
        <v>696</v>
      </c>
    </row>
    <row r="29" spans="1:37" ht="15" thickBot="1" x14ac:dyDescent="0.25">
      <c r="A29" s="87" t="s">
        <v>53</v>
      </c>
      <c r="B29" s="165" t="s">
        <v>57</v>
      </c>
      <c r="C29" s="56"/>
      <c r="D29" s="205"/>
      <c r="E29" s="13">
        <f>IFERROR(VLOOKUP($B29,[2]NUM12!$H$3:$J$151,2,FALSE),0)</f>
        <v>260</v>
      </c>
      <c r="F29" s="43">
        <f t="shared" si="14"/>
        <v>332</v>
      </c>
      <c r="G29" s="13">
        <f>IFERROR(VLOOKUP($B29,[1]NUM12!$H$3:$J$167,2,FALSE),0)</f>
        <v>291</v>
      </c>
      <c r="H29" s="54">
        <f t="shared" si="15"/>
        <v>301</v>
      </c>
      <c r="I29" s="54">
        <f t="shared" si="2"/>
        <v>343</v>
      </c>
      <c r="J29" s="45"/>
      <c r="K29" s="91">
        <f>IFERROR(VLOOKUP($B29,'[1]ACT NUM12'!$H$3:$S$162,2,FALSE),0)</f>
        <v>34</v>
      </c>
      <c r="L29" s="91">
        <f>IFERROR(VLOOKUP($B29,'[1]ACT NUM12'!$H$3:$S$162,3,FALSE),0)</f>
        <v>11</v>
      </c>
      <c r="M29" s="91">
        <f>IFERROR(VLOOKUP($B29,'[1]ACT NUM12'!$H$3:$S$162,4,FALSE),0)</f>
        <v>21</v>
      </c>
      <c r="N29" s="91">
        <f>IFERROR(VLOOKUP($B29,'[1]ACT NUM12'!$H$3:$S$162,5,FALSE),0)</f>
        <v>14</v>
      </c>
      <c r="O29" s="91">
        <f>IFERROR(VLOOKUP($B29,'[1]ACT NUM12'!$H$3:$S$162,6,FALSE),0)</f>
        <v>9</v>
      </c>
      <c r="P29" s="91">
        <f>IFERROR(VLOOKUP($B29,'[1]ACT NUM12'!$H$3:$S$162,7,FALSE),0)</f>
        <v>18</v>
      </c>
      <c r="Q29" s="91">
        <f>IFERROR(VLOOKUP($B29,'[1]ACT NUM12'!$H$3:$S$162,8,FALSE),0)</f>
        <v>10</v>
      </c>
      <c r="R29" s="91">
        <f>IFERROR(VLOOKUP($B29,'[1]ACT NUM12'!$H$3:$S$162,9,FALSE),0)</f>
        <v>22</v>
      </c>
      <c r="S29" s="91">
        <f>IFERROR(VLOOKUP($B29,'[1]ACT NUM12'!$H$3:$S$162,10,FALSE),0)</f>
        <v>17</v>
      </c>
      <c r="T29" s="91">
        <f>IFERROR(VLOOKUP($B29,'[1]ACT NUM12'!$H$3:$S$162,11,FALSE),0)</f>
        <v>14</v>
      </c>
      <c r="U29" s="95"/>
      <c r="V29" s="46"/>
      <c r="W29" s="13">
        <f t="shared" si="16"/>
        <v>170</v>
      </c>
      <c r="X29" s="91">
        <f>IFERROR(VLOOKUP($B29,'[1]ACT NUM12'!$AB$3:$AM$128,2,FALSE),0)</f>
        <v>4</v>
      </c>
      <c r="Y29" s="91">
        <f>IFERROR(VLOOKUP($B29,'[1]ACT NUM12'!$AB$3:$AM$128,3,FALSE),0)</f>
        <v>1</v>
      </c>
      <c r="Z29" s="91">
        <f>IFERROR(VLOOKUP($B29,'[1]ACT NUM12'!$AB$3:$AM$128,4,FALSE),0)</f>
        <v>0</v>
      </c>
      <c r="AA29" s="91">
        <f>IFERROR(VLOOKUP($B29,'[1]ACT NUM12'!$AB$3:$AM$128,5,FALSE),0)</f>
        <v>3</v>
      </c>
      <c r="AB29" s="91">
        <f>IFERROR(VLOOKUP($B29,'[1]ACT NUM12'!$AB$3:$AM$128,6,FALSE),0)</f>
        <v>1</v>
      </c>
      <c r="AC29" s="91">
        <f>IFERROR(VLOOKUP($B29,'[1]ACT NUM12'!$AB$3:$AM$128,7,FALSE),0)</f>
        <v>1</v>
      </c>
      <c r="AD29" s="91">
        <f>IFERROR(VLOOKUP($B29,'[1]ACT NUM12'!$AB$3:$AM$128,8,FALSE),0)</f>
        <v>0</v>
      </c>
      <c r="AE29" s="91">
        <f>IFERROR(VLOOKUP($B29,'[1]ACT NUM12'!$AB$3:$AM$128,9,FALSE),0)</f>
        <v>5</v>
      </c>
      <c r="AF29" s="91">
        <f>IFERROR(VLOOKUP($B29,'[1]ACT NUM12'!$AB$3:$AM$128,10,FALSE),0)</f>
        <v>2</v>
      </c>
      <c r="AG29" s="91">
        <f>IFERROR(VLOOKUP($B29,'[1]ACT NUM12'!$AB$3:$AM$128,11,FALSE),0)</f>
        <v>4</v>
      </c>
      <c r="AH29" s="95"/>
      <c r="AI29" s="95"/>
      <c r="AJ29" s="13">
        <f t="shared" si="4"/>
        <v>21</v>
      </c>
    </row>
    <row r="30" spans="1:37" ht="15" thickBot="1" x14ac:dyDescent="0.25">
      <c r="A30" s="87" t="s">
        <v>53</v>
      </c>
      <c r="B30" s="165" t="s">
        <v>58</v>
      </c>
      <c r="C30" s="56"/>
      <c r="D30" s="205"/>
      <c r="E30" s="13">
        <f>IFERROR(VLOOKUP($B30,[2]NUM12!$H$3:$J$151,2,FALSE),0)</f>
        <v>1278</v>
      </c>
      <c r="F30" s="43">
        <f t="shared" si="14"/>
        <v>1413</v>
      </c>
      <c r="G30" s="13">
        <f>IFERROR(VLOOKUP($B30,[1]NUM12!$H$3:$J$167,2,FALSE),0)</f>
        <v>1746</v>
      </c>
      <c r="H30" s="54">
        <f t="shared" si="15"/>
        <v>1884</v>
      </c>
      <c r="I30" s="54">
        <f t="shared" si="2"/>
        <v>2050</v>
      </c>
      <c r="J30" s="45"/>
      <c r="K30" s="91">
        <f>IFERROR(VLOOKUP($B30,'[1]ACT NUM12'!$H$3:$S$162,2,FALSE),0)</f>
        <v>39</v>
      </c>
      <c r="L30" s="91">
        <f>IFERROR(VLOOKUP($B30,'[1]ACT NUM12'!$H$3:$S$162,3,FALSE),0)</f>
        <v>45</v>
      </c>
      <c r="M30" s="91">
        <f>IFERROR(VLOOKUP($B30,'[1]ACT NUM12'!$H$3:$S$162,4,FALSE),0)</f>
        <v>35</v>
      </c>
      <c r="N30" s="91">
        <f>IFERROR(VLOOKUP($B30,'[1]ACT NUM12'!$H$3:$S$162,5,FALSE),0)</f>
        <v>20</v>
      </c>
      <c r="O30" s="91">
        <f>IFERROR(VLOOKUP($B30,'[1]ACT NUM12'!$H$3:$S$162,6,FALSE),0)</f>
        <v>50</v>
      </c>
      <c r="P30" s="91">
        <f>IFERROR(VLOOKUP($B30,'[1]ACT NUM12'!$H$3:$S$162,7,FALSE),0)</f>
        <v>0</v>
      </c>
      <c r="Q30" s="91">
        <f>IFERROR(VLOOKUP($B30,'[1]ACT NUM12'!$H$3:$S$162,8,FALSE),0)</f>
        <v>138</v>
      </c>
      <c r="R30" s="91">
        <f>IFERROR(VLOOKUP($B30,'[1]ACT NUM12'!$H$3:$S$162,9,FALSE),0)</f>
        <v>43</v>
      </c>
      <c r="S30" s="91">
        <f>IFERROR(VLOOKUP($B30,'[1]ACT NUM12'!$H$3:$S$162,10,FALSE),0)</f>
        <v>59</v>
      </c>
      <c r="T30" s="91">
        <f>IFERROR(VLOOKUP($B30,'[1]ACT NUM12'!$H$3:$S$162,11,FALSE),0)</f>
        <v>68</v>
      </c>
      <c r="U30" s="95"/>
      <c r="V30" s="46"/>
      <c r="W30" s="13">
        <f t="shared" si="16"/>
        <v>497</v>
      </c>
      <c r="X30" s="91">
        <f>IFERROR(VLOOKUP($B30,'[1]ACT NUM12'!$AB$3:$AM$128,2,FALSE),0)</f>
        <v>1</v>
      </c>
      <c r="Y30" s="91">
        <f>IFERROR(VLOOKUP($B30,'[1]ACT NUM12'!$AB$3:$AM$128,3,FALSE),0)</f>
        <v>3</v>
      </c>
      <c r="Z30" s="91">
        <f>IFERROR(VLOOKUP($B30,'[1]ACT NUM12'!$AB$3:$AM$128,4,FALSE),0)</f>
        <v>0</v>
      </c>
      <c r="AA30" s="91">
        <f>IFERROR(VLOOKUP($B30,'[1]ACT NUM12'!$AB$3:$AM$128,5,FALSE),0)</f>
        <v>0</v>
      </c>
      <c r="AB30" s="91">
        <f>IFERROR(VLOOKUP($B30,'[1]ACT NUM12'!$AB$3:$AM$128,6,FALSE),0)</f>
        <v>0</v>
      </c>
      <c r="AC30" s="91">
        <f>IFERROR(VLOOKUP($B30,'[1]ACT NUM12'!$AB$3:$AM$128,7,FALSE),0)</f>
        <v>0</v>
      </c>
      <c r="AD30" s="91">
        <f>IFERROR(VLOOKUP($B30,'[1]ACT NUM12'!$AB$3:$AM$128,8,FALSE),0)</f>
        <v>0</v>
      </c>
      <c r="AE30" s="91">
        <f>IFERROR(VLOOKUP($B30,'[1]ACT NUM12'!$AB$3:$AM$128,9,FALSE),0)</f>
        <v>3</v>
      </c>
      <c r="AF30" s="91">
        <f>IFERROR(VLOOKUP($B30,'[1]ACT NUM12'!$AB$3:$AM$128,10,FALSE),0)</f>
        <v>0</v>
      </c>
      <c r="AG30" s="91">
        <f>IFERROR(VLOOKUP($B30,'[1]ACT NUM12'!$AB$3:$AM$128,11,FALSE),0)</f>
        <v>1</v>
      </c>
      <c r="AH30" s="95"/>
      <c r="AI30" s="95"/>
      <c r="AJ30" s="13">
        <f t="shared" si="4"/>
        <v>8</v>
      </c>
    </row>
    <row r="31" spans="1:37" ht="15" thickBot="1" x14ac:dyDescent="0.25">
      <c r="A31" s="87" t="s">
        <v>53</v>
      </c>
      <c r="B31" s="165" t="s">
        <v>59</v>
      </c>
      <c r="C31" s="56"/>
      <c r="D31" s="205"/>
      <c r="E31" s="13">
        <f>IFERROR(VLOOKUP($B31,[2]NUM12!$H$3:$J$151,2,FALSE),0)</f>
        <v>30</v>
      </c>
      <c r="F31" s="43">
        <f t="shared" si="14"/>
        <v>30</v>
      </c>
      <c r="G31" s="13">
        <f>IFERROR(VLOOKUP($B31,[1]NUM12!$H$3:$J$167,2,FALSE),0)</f>
        <v>2</v>
      </c>
      <c r="H31" s="54">
        <f t="shared" si="15"/>
        <v>2</v>
      </c>
      <c r="I31" s="54">
        <f t="shared" si="2"/>
        <v>2</v>
      </c>
      <c r="J31" s="45"/>
      <c r="K31" s="91">
        <f>IFERROR(VLOOKUP($B31,'[1]ACT NUM12'!$H$3:$S$162,2,FALSE),0)</f>
        <v>0</v>
      </c>
      <c r="L31" s="91">
        <f>IFERROR(VLOOKUP($B31,'[1]ACT NUM12'!$H$3:$S$162,3,FALSE),0)</f>
        <v>0</v>
      </c>
      <c r="M31" s="91">
        <f>IFERROR(VLOOKUP($B31,'[1]ACT NUM12'!$H$3:$S$162,4,FALSE),0)</f>
        <v>0</v>
      </c>
      <c r="N31" s="91">
        <f>IFERROR(VLOOKUP($B31,'[1]ACT NUM12'!$H$3:$S$162,5,FALSE),0)</f>
        <v>0</v>
      </c>
      <c r="O31" s="91">
        <f>IFERROR(VLOOKUP($B31,'[1]ACT NUM12'!$H$3:$S$162,6,FALSE),0)</f>
        <v>0</v>
      </c>
      <c r="P31" s="91">
        <f>IFERROR(VLOOKUP($B31,'[1]ACT NUM12'!$H$3:$S$162,7,FALSE),0)</f>
        <v>0</v>
      </c>
      <c r="Q31" s="91">
        <f>IFERROR(VLOOKUP($B31,'[1]ACT NUM12'!$H$3:$S$162,8,FALSE),0)</f>
        <v>0</v>
      </c>
      <c r="R31" s="91">
        <f>IFERROR(VLOOKUP($B31,'[1]ACT NUM12'!$H$3:$S$162,9,FALSE),0)</f>
        <v>0</v>
      </c>
      <c r="S31" s="91">
        <f>IFERROR(VLOOKUP($B31,'[1]ACT NUM12'!$H$3:$S$162,10,FALSE),0)</f>
        <v>0</v>
      </c>
      <c r="T31" s="91">
        <f>IFERROR(VLOOKUP($B31,'[1]ACT NUM12'!$H$3:$S$162,11,FALSE),0)</f>
        <v>0</v>
      </c>
      <c r="U31" s="95"/>
      <c r="V31" s="46"/>
      <c r="W31" s="13">
        <f t="shared" si="16"/>
        <v>0</v>
      </c>
      <c r="X31" s="91">
        <f>IFERROR(VLOOKUP($B31,'[1]ACT NUM12'!$AB$3:$AM$128,2,FALSE),0)</f>
        <v>0</v>
      </c>
      <c r="Y31" s="91">
        <f>IFERROR(VLOOKUP($B31,'[1]ACT NUM12'!$AB$3:$AM$128,3,FALSE),0)</f>
        <v>0</v>
      </c>
      <c r="Z31" s="91">
        <f>IFERROR(VLOOKUP($B31,'[1]ACT NUM12'!$AB$3:$AM$128,4,FALSE),0)</f>
        <v>0</v>
      </c>
      <c r="AA31" s="91">
        <f>IFERROR(VLOOKUP($B31,'[1]ACT NUM12'!$AB$3:$AM$128,5,FALSE),0)</f>
        <v>0</v>
      </c>
      <c r="AB31" s="91">
        <f>IFERROR(VLOOKUP($B31,'[1]ACT NUM12'!$AB$3:$AM$128,6,FALSE),0)</f>
        <v>4</v>
      </c>
      <c r="AC31" s="91">
        <f>IFERROR(VLOOKUP($B31,'[1]ACT NUM12'!$AB$3:$AM$128,7,FALSE),0)</f>
        <v>0</v>
      </c>
      <c r="AD31" s="91">
        <f>IFERROR(VLOOKUP($B31,'[1]ACT NUM12'!$AB$3:$AM$128,8,FALSE),0)</f>
        <v>0</v>
      </c>
      <c r="AE31" s="91">
        <f>IFERROR(VLOOKUP($B31,'[1]ACT NUM12'!$AB$3:$AM$128,9,FALSE),0)</f>
        <v>0</v>
      </c>
      <c r="AF31" s="91">
        <f>IFERROR(VLOOKUP($B31,'[1]ACT NUM12'!$AB$3:$AM$128,10,FALSE),0)</f>
        <v>0</v>
      </c>
      <c r="AG31" s="91">
        <f>IFERROR(VLOOKUP($B31,'[1]ACT NUM12'!$AB$3:$AM$128,11,FALSE),0)</f>
        <v>0</v>
      </c>
      <c r="AH31" s="95"/>
      <c r="AI31" s="95"/>
      <c r="AJ31" s="13">
        <f t="shared" si="4"/>
        <v>4</v>
      </c>
    </row>
    <row r="32" spans="1:37" ht="15" thickBot="1" x14ac:dyDescent="0.25">
      <c r="A32" s="87" t="s">
        <v>53</v>
      </c>
      <c r="B32" s="165" t="s">
        <v>60</v>
      </c>
      <c r="C32" s="56"/>
      <c r="D32" s="205"/>
      <c r="E32" s="13">
        <f>IFERROR(VLOOKUP($B32,[2]NUM12!$H$3:$J$151,2,FALSE),0)</f>
        <v>57</v>
      </c>
      <c r="F32" s="43">
        <f t="shared" si="14"/>
        <v>62</v>
      </c>
      <c r="G32" s="13">
        <f>IFERROR(VLOOKUP($B32,[1]NUM12!$H$3:$J$167,2,FALSE),0)</f>
        <v>67</v>
      </c>
      <c r="H32" s="54">
        <f t="shared" si="15"/>
        <v>69</v>
      </c>
      <c r="I32" s="54">
        <f t="shared" si="2"/>
        <v>80</v>
      </c>
      <c r="J32" s="45"/>
      <c r="K32" s="91">
        <f>IFERROR(VLOOKUP($B32,'[1]ACT NUM12'!$H$3:$S$162,2,FALSE),0)</f>
        <v>3</v>
      </c>
      <c r="L32" s="91">
        <f>IFERROR(VLOOKUP($B32,'[1]ACT NUM12'!$H$3:$S$162,3,FALSE),0)</f>
        <v>0</v>
      </c>
      <c r="M32" s="91">
        <f>IFERROR(VLOOKUP($B32,'[1]ACT NUM12'!$H$3:$S$162,4,FALSE),0)</f>
        <v>3</v>
      </c>
      <c r="N32" s="91">
        <f>IFERROR(VLOOKUP($B32,'[1]ACT NUM12'!$H$3:$S$162,5,FALSE),0)</f>
        <v>0</v>
      </c>
      <c r="O32" s="91">
        <f>IFERROR(VLOOKUP($B32,'[1]ACT NUM12'!$H$3:$S$162,6,FALSE),0)</f>
        <v>6</v>
      </c>
      <c r="P32" s="91">
        <f>IFERROR(VLOOKUP($B32,'[1]ACT NUM12'!$H$3:$S$162,7,FALSE),0)</f>
        <v>2</v>
      </c>
      <c r="Q32" s="91">
        <f>IFERROR(VLOOKUP($B32,'[1]ACT NUM12'!$H$3:$S$162,8,FALSE),0)</f>
        <v>2</v>
      </c>
      <c r="R32" s="91">
        <f>IFERROR(VLOOKUP($B32,'[1]ACT NUM12'!$H$3:$S$162,9,FALSE),0)</f>
        <v>1</v>
      </c>
      <c r="S32" s="91">
        <f>IFERROR(VLOOKUP($B32,'[1]ACT NUM12'!$H$3:$S$162,10,FALSE),0)</f>
        <v>0</v>
      </c>
      <c r="T32" s="91">
        <f>IFERROR(VLOOKUP($B32,'[1]ACT NUM12'!$H$3:$S$162,11,FALSE),0)</f>
        <v>10</v>
      </c>
      <c r="U32" s="95"/>
      <c r="V32" s="46"/>
      <c r="W32" s="13">
        <f t="shared" si="16"/>
        <v>27</v>
      </c>
      <c r="X32" s="91">
        <f>IFERROR(VLOOKUP($B32,'[1]ACT NUM12'!$AB$3:$AM$128,2,FALSE),0)</f>
        <v>0</v>
      </c>
      <c r="Y32" s="91">
        <f>IFERROR(VLOOKUP($B32,'[1]ACT NUM12'!$AB$3:$AM$128,3,FALSE),0)</f>
        <v>0</v>
      </c>
      <c r="Z32" s="91">
        <f>IFERROR(VLOOKUP($B32,'[1]ACT NUM12'!$AB$3:$AM$128,4,FALSE),0)</f>
        <v>0</v>
      </c>
      <c r="AA32" s="91">
        <f>IFERROR(VLOOKUP($B32,'[1]ACT NUM12'!$AB$3:$AM$128,5,FALSE),0)</f>
        <v>1</v>
      </c>
      <c r="AB32" s="91">
        <f>IFERROR(VLOOKUP($B32,'[1]ACT NUM12'!$AB$3:$AM$128,6,FALSE),0)</f>
        <v>0</v>
      </c>
      <c r="AC32" s="91">
        <f>IFERROR(VLOOKUP($B32,'[1]ACT NUM12'!$AB$3:$AM$128,7,FALSE),0)</f>
        <v>0</v>
      </c>
      <c r="AD32" s="91">
        <f>IFERROR(VLOOKUP($B32,'[1]ACT NUM12'!$AB$3:$AM$128,8,FALSE),0)</f>
        <v>0</v>
      </c>
      <c r="AE32" s="91">
        <f>IFERROR(VLOOKUP($B32,'[1]ACT NUM12'!$AB$3:$AM$128,9,FALSE),0)</f>
        <v>0</v>
      </c>
      <c r="AF32" s="91">
        <f>IFERROR(VLOOKUP($B32,'[1]ACT NUM12'!$AB$3:$AM$128,10,FALSE),0)</f>
        <v>0</v>
      </c>
      <c r="AG32" s="91">
        <f>IFERROR(VLOOKUP($B32,'[1]ACT NUM12'!$AB$3:$AM$128,11,FALSE),0)</f>
        <v>0</v>
      </c>
      <c r="AH32" s="95"/>
      <c r="AI32" s="95"/>
      <c r="AJ32" s="13">
        <f t="shared" si="4"/>
        <v>1</v>
      </c>
    </row>
    <row r="33" spans="1:37" ht="15" thickBot="1" x14ac:dyDescent="0.25">
      <c r="A33" s="87" t="s">
        <v>53</v>
      </c>
      <c r="B33" s="165" t="s">
        <v>61</v>
      </c>
      <c r="C33" s="56"/>
      <c r="D33" s="205"/>
      <c r="E33" s="13">
        <f>IFERROR(VLOOKUP($B33,[2]NUM12!$H$3:$J$151,2,FALSE),0)</f>
        <v>216</v>
      </c>
      <c r="F33" s="43">
        <f t="shared" si="14"/>
        <v>285</v>
      </c>
      <c r="G33" s="13">
        <f>IFERROR(VLOOKUP($B33,[1]NUM12!$H$3:$J$167,2,FALSE),0)</f>
        <v>153</v>
      </c>
      <c r="H33" s="54">
        <f t="shared" si="15"/>
        <v>254</v>
      </c>
      <c r="I33" s="54">
        <f t="shared" si="2"/>
        <v>355</v>
      </c>
      <c r="J33" s="45"/>
      <c r="K33" s="91">
        <f>IFERROR(VLOOKUP($B33,'[1]ACT NUM12'!$H$3:$S$162,2,FALSE),0)</f>
        <v>24</v>
      </c>
      <c r="L33" s="91">
        <f>IFERROR(VLOOKUP($B33,'[1]ACT NUM12'!$H$3:$S$162,3,FALSE),0)</f>
        <v>16</v>
      </c>
      <c r="M33" s="91">
        <f>IFERROR(VLOOKUP($B33,'[1]ACT NUM12'!$H$3:$S$162,4,FALSE),0)</f>
        <v>20</v>
      </c>
      <c r="N33" s="91">
        <f>IFERROR(VLOOKUP($B33,'[1]ACT NUM12'!$H$3:$S$162,5,FALSE),0)</f>
        <v>9</v>
      </c>
      <c r="O33" s="91">
        <f>IFERROR(VLOOKUP($B33,'[1]ACT NUM12'!$H$3:$S$162,6,FALSE),0)</f>
        <v>33</v>
      </c>
      <c r="P33" s="91">
        <f>IFERROR(VLOOKUP($B33,'[1]ACT NUM12'!$H$3:$S$162,7,FALSE),0)</f>
        <v>37</v>
      </c>
      <c r="Q33" s="91">
        <f>IFERROR(VLOOKUP($B33,'[1]ACT NUM12'!$H$3:$S$162,8,FALSE),0)</f>
        <v>101</v>
      </c>
      <c r="R33" s="91">
        <f>IFERROR(VLOOKUP($B33,'[1]ACT NUM12'!$H$3:$S$162,9,FALSE),0)</f>
        <v>49</v>
      </c>
      <c r="S33" s="91">
        <f>IFERROR(VLOOKUP($B33,'[1]ACT NUM12'!$H$3:$S$162,10,FALSE),0)</f>
        <v>18</v>
      </c>
      <c r="T33" s="91">
        <f>IFERROR(VLOOKUP($B33,'[1]ACT NUM12'!$H$3:$S$162,11,FALSE),0)</f>
        <v>34</v>
      </c>
      <c r="U33" s="95"/>
      <c r="V33" s="46"/>
      <c r="W33" s="13">
        <f t="shared" si="16"/>
        <v>341</v>
      </c>
      <c r="X33" s="91">
        <f>IFERROR(VLOOKUP($B33,'[1]ACT NUM12'!$AB$3:$AM$128,2,FALSE),0)</f>
        <v>0</v>
      </c>
      <c r="Y33" s="91">
        <f>IFERROR(VLOOKUP($B33,'[1]ACT NUM12'!$AB$3:$AM$128,3,FALSE),0)</f>
        <v>0</v>
      </c>
      <c r="Z33" s="91">
        <f>IFERROR(VLOOKUP($B33,'[1]ACT NUM12'!$AB$3:$AM$128,4,FALSE),0)</f>
        <v>0</v>
      </c>
      <c r="AA33" s="91">
        <f>IFERROR(VLOOKUP($B33,'[1]ACT NUM12'!$AB$3:$AM$128,5,FALSE),0)</f>
        <v>0</v>
      </c>
      <c r="AB33" s="91">
        <f>IFERROR(VLOOKUP($B33,'[1]ACT NUM12'!$AB$3:$AM$128,6,FALSE),0)</f>
        <v>1</v>
      </c>
      <c r="AC33" s="91">
        <f>IFERROR(VLOOKUP($B33,'[1]ACT NUM12'!$AB$3:$AM$128,7,FALSE),0)</f>
        <v>1</v>
      </c>
      <c r="AD33" s="91">
        <f>IFERROR(VLOOKUP($B33,'[1]ACT NUM12'!$AB$3:$AM$128,8,FALSE),0)</f>
        <v>0</v>
      </c>
      <c r="AE33" s="91">
        <f>IFERROR(VLOOKUP($B33,'[1]ACT NUM12'!$AB$3:$AM$128,9,FALSE),0)</f>
        <v>0</v>
      </c>
      <c r="AF33" s="91">
        <f>IFERROR(VLOOKUP($B33,'[1]ACT NUM12'!$AB$3:$AM$128,10,FALSE),0)</f>
        <v>0</v>
      </c>
      <c r="AG33" s="91">
        <f>IFERROR(VLOOKUP($B33,'[1]ACT NUM12'!$AB$3:$AM$128,11,FALSE),0)</f>
        <v>0</v>
      </c>
      <c r="AH33" s="95"/>
      <c r="AI33" s="95"/>
      <c r="AJ33" s="13">
        <f t="shared" si="4"/>
        <v>2</v>
      </c>
    </row>
    <row r="34" spans="1:37" ht="15" thickBot="1" x14ac:dyDescent="0.25">
      <c r="A34" s="87" t="s">
        <v>53</v>
      </c>
      <c r="B34" s="165" t="s">
        <v>62</v>
      </c>
      <c r="C34" s="56"/>
      <c r="D34" s="205"/>
      <c r="E34" s="13">
        <f>IFERROR(VLOOKUP($B34,[2]NUM12!$H$3:$J$151,2,FALSE),0)</f>
        <v>20</v>
      </c>
      <c r="F34" s="43">
        <f t="shared" si="14"/>
        <v>24</v>
      </c>
      <c r="G34" s="13">
        <f>IFERROR(VLOOKUP($B34,[1]NUM12!$H$3:$J$167,2,FALSE),0)</f>
        <v>32</v>
      </c>
      <c r="H34" s="54">
        <f t="shared" si="15"/>
        <v>32</v>
      </c>
      <c r="I34" s="54">
        <f t="shared" si="2"/>
        <v>37</v>
      </c>
      <c r="J34" s="45"/>
      <c r="K34" s="91">
        <f>IFERROR(VLOOKUP($B34,'[1]ACT NUM12'!$H$3:$S$162,2,FALSE),0)</f>
        <v>1</v>
      </c>
      <c r="L34" s="91">
        <f>IFERROR(VLOOKUP($B34,'[1]ACT NUM12'!$H$3:$S$162,3,FALSE),0)</f>
        <v>1</v>
      </c>
      <c r="M34" s="91">
        <f>IFERROR(VLOOKUP($B34,'[1]ACT NUM12'!$H$3:$S$162,4,FALSE),0)</f>
        <v>0</v>
      </c>
      <c r="N34" s="91">
        <f>IFERROR(VLOOKUP($B34,'[1]ACT NUM12'!$H$3:$S$162,5,FALSE),0)</f>
        <v>2</v>
      </c>
      <c r="O34" s="91">
        <f>IFERROR(VLOOKUP($B34,'[1]ACT NUM12'!$H$3:$S$162,6,FALSE),0)</f>
        <v>0</v>
      </c>
      <c r="P34" s="91">
        <f>IFERROR(VLOOKUP($B34,'[1]ACT NUM12'!$H$3:$S$162,7,FALSE),0)</f>
        <v>3</v>
      </c>
      <c r="Q34" s="91">
        <f>IFERROR(VLOOKUP($B34,'[1]ACT NUM12'!$H$3:$S$162,8,FALSE),0)</f>
        <v>0</v>
      </c>
      <c r="R34" s="91">
        <f>IFERROR(VLOOKUP($B34,'[1]ACT NUM12'!$H$3:$S$162,9,FALSE),0)</f>
        <v>1</v>
      </c>
      <c r="S34" s="91">
        <f>IFERROR(VLOOKUP($B34,'[1]ACT NUM12'!$H$3:$S$162,10,FALSE),0)</f>
        <v>4</v>
      </c>
      <c r="T34" s="91">
        <f>IFERROR(VLOOKUP($B34,'[1]ACT NUM12'!$H$3:$S$162,11,FALSE),0)</f>
        <v>0</v>
      </c>
      <c r="U34" s="95"/>
      <c r="V34" s="46"/>
      <c r="W34" s="13">
        <f t="shared" si="16"/>
        <v>12</v>
      </c>
      <c r="X34" s="91">
        <f>IFERROR(VLOOKUP($B34,'[1]ACT NUM12'!$AB$3:$AM$128,2,FALSE),0)</f>
        <v>0</v>
      </c>
      <c r="Y34" s="91">
        <f>IFERROR(VLOOKUP($B34,'[1]ACT NUM12'!$AB$3:$AM$128,3,FALSE),0)</f>
        <v>0</v>
      </c>
      <c r="Z34" s="91">
        <f>IFERROR(VLOOKUP($B34,'[1]ACT NUM12'!$AB$3:$AM$128,4,FALSE),0)</f>
        <v>0</v>
      </c>
      <c r="AA34" s="91">
        <f>IFERROR(VLOOKUP($B34,'[1]ACT NUM12'!$AB$3:$AM$128,5,FALSE),0)</f>
        <v>0</v>
      </c>
      <c r="AB34" s="91">
        <f>IFERROR(VLOOKUP($B34,'[1]ACT NUM12'!$AB$3:$AM$128,6,FALSE),0)</f>
        <v>0</v>
      </c>
      <c r="AC34" s="91">
        <f>IFERROR(VLOOKUP($B34,'[1]ACT NUM12'!$AB$3:$AM$128,7,FALSE),0)</f>
        <v>0</v>
      </c>
      <c r="AD34" s="91">
        <f>IFERROR(VLOOKUP($B34,'[1]ACT NUM12'!$AB$3:$AM$128,8,FALSE),0)</f>
        <v>0</v>
      </c>
      <c r="AE34" s="91">
        <f>IFERROR(VLOOKUP($B34,'[1]ACT NUM12'!$AB$3:$AM$128,9,FALSE),0)</f>
        <v>0</v>
      </c>
      <c r="AF34" s="91">
        <f>IFERROR(VLOOKUP($B34,'[1]ACT NUM12'!$AB$3:$AM$128,10,FALSE),0)</f>
        <v>0</v>
      </c>
      <c r="AG34" s="91">
        <f>IFERROR(VLOOKUP($B34,'[1]ACT NUM12'!$AB$3:$AM$128,11,FALSE),0)</f>
        <v>0</v>
      </c>
      <c r="AH34" s="95"/>
      <c r="AI34" s="95"/>
      <c r="AJ34" s="13">
        <f t="shared" si="4"/>
        <v>0</v>
      </c>
    </row>
    <row r="35" spans="1:37" ht="15" thickBot="1" x14ac:dyDescent="0.25">
      <c r="A35" s="87" t="s">
        <v>53</v>
      </c>
      <c r="B35" s="165" t="s">
        <v>63</v>
      </c>
      <c r="C35" s="56"/>
      <c r="D35" s="205"/>
      <c r="E35" s="13">
        <f>IFERROR(VLOOKUP($B35,[2]NUM12!$H$3:$J$151,2,FALSE),0)</f>
        <v>177</v>
      </c>
      <c r="F35" s="43">
        <f t="shared" si="14"/>
        <v>189</v>
      </c>
      <c r="G35" s="13">
        <f>IFERROR(VLOOKUP($B35,[1]NUM12!$H$3:$J$167,2,FALSE),0)</f>
        <v>181</v>
      </c>
      <c r="H35" s="54">
        <f t="shared" si="15"/>
        <v>185</v>
      </c>
      <c r="I35" s="54">
        <f t="shared" si="2"/>
        <v>197</v>
      </c>
      <c r="J35" s="45"/>
      <c r="K35" s="91">
        <f>IFERROR(VLOOKUP($B35,'[1]ACT NUM12'!$H$3:$S$162,2,FALSE),0)</f>
        <v>3</v>
      </c>
      <c r="L35" s="91">
        <f>IFERROR(VLOOKUP($B35,'[1]ACT NUM12'!$H$3:$S$162,3,FALSE),0)</f>
        <v>2</v>
      </c>
      <c r="M35" s="91">
        <f>IFERROR(VLOOKUP($B35,'[1]ACT NUM12'!$H$3:$S$162,4,FALSE),0)</f>
        <v>9</v>
      </c>
      <c r="N35" s="91">
        <f>IFERROR(VLOOKUP($B35,'[1]ACT NUM12'!$H$3:$S$162,5,FALSE),0)</f>
        <v>5</v>
      </c>
      <c r="O35" s="91">
        <f>IFERROR(VLOOKUP($B35,'[1]ACT NUM12'!$H$3:$S$162,6,FALSE),0)</f>
        <v>5</v>
      </c>
      <c r="P35" s="91">
        <f>IFERROR(VLOOKUP($B35,'[1]ACT NUM12'!$H$3:$S$162,7,FALSE),0)</f>
        <v>3</v>
      </c>
      <c r="Q35" s="91">
        <f>IFERROR(VLOOKUP($B35,'[1]ACT NUM12'!$H$3:$S$162,8,FALSE),0)</f>
        <v>4</v>
      </c>
      <c r="R35" s="91">
        <f>IFERROR(VLOOKUP($B35,'[1]ACT NUM12'!$H$3:$S$162,9,FALSE),0)</f>
        <v>9</v>
      </c>
      <c r="S35" s="91">
        <f>IFERROR(VLOOKUP($B35,'[1]ACT NUM12'!$H$3:$S$162,10,FALSE),0)</f>
        <v>7</v>
      </c>
      <c r="T35" s="91">
        <f>IFERROR(VLOOKUP($B35,'[1]ACT NUM12'!$H$3:$S$162,11,FALSE),0)</f>
        <v>12</v>
      </c>
      <c r="U35" s="95"/>
      <c r="V35" s="46"/>
      <c r="W35" s="13">
        <f t="shared" si="16"/>
        <v>59</v>
      </c>
      <c r="X35" s="91">
        <f>IFERROR(VLOOKUP($B35,'[1]ACT NUM12'!$AB$3:$AM$128,2,FALSE),0)</f>
        <v>2</v>
      </c>
      <c r="Y35" s="91">
        <f>IFERROR(VLOOKUP($B35,'[1]ACT NUM12'!$AB$3:$AM$128,3,FALSE),0)</f>
        <v>0</v>
      </c>
      <c r="Z35" s="91">
        <f>IFERROR(VLOOKUP($B35,'[1]ACT NUM12'!$AB$3:$AM$128,4,FALSE),0)</f>
        <v>5</v>
      </c>
      <c r="AA35" s="91">
        <f>IFERROR(VLOOKUP($B35,'[1]ACT NUM12'!$AB$3:$AM$128,5,FALSE),0)</f>
        <v>0</v>
      </c>
      <c r="AB35" s="91">
        <f>IFERROR(VLOOKUP($B35,'[1]ACT NUM12'!$AB$3:$AM$128,6,FALSE),0)</f>
        <v>0</v>
      </c>
      <c r="AC35" s="91">
        <f>IFERROR(VLOOKUP($B35,'[1]ACT NUM12'!$AB$3:$AM$128,7,FALSE),0)</f>
        <v>4</v>
      </c>
      <c r="AD35" s="91">
        <f>IFERROR(VLOOKUP($B35,'[1]ACT NUM12'!$AB$3:$AM$128,8,FALSE),0)</f>
        <v>0</v>
      </c>
      <c r="AE35" s="91">
        <f>IFERROR(VLOOKUP($B35,'[1]ACT NUM12'!$AB$3:$AM$128,9,FALSE),0)</f>
        <v>4</v>
      </c>
      <c r="AF35" s="91">
        <f>IFERROR(VLOOKUP($B35,'[1]ACT NUM12'!$AB$3:$AM$128,10,FALSE),0)</f>
        <v>4</v>
      </c>
      <c r="AG35" s="91">
        <f>IFERROR(VLOOKUP($B35,'[1]ACT NUM12'!$AB$3:$AM$128,11,FALSE),0)</f>
        <v>8</v>
      </c>
      <c r="AH35" s="95"/>
      <c r="AI35" s="95"/>
      <c r="AJ35" s="13">
        <f t="shared" si="4"/>
        <v>27</v>
      </c>
    </row>
    <row r="36" spans="1:37" ht="15" thickBot="1" x14ac:dyDescent="0.25">
      <c r="A36" s="87" t="s">
        <v>53</v>
      </c>
      <c r="B36" s="165" t="s">
        <v>345</v>
      </c>
      <c r="C36" s="56"/>
      <c r="D36" s="205"/>
      <c r="E36" s="13">
        <f>IFERROR(VLOOKUP($B36,[2]NUM12!$H$3:$J$151,2,FALSE),0)</f>
        <v>0</v>
      </c>
      <c r="F36" s="43">
        <f t="shared" si="14"/>
        <v>0</v>
      </c>
      <c r="G36" s="13">
        <f>IFERROR(VLOOKUP($B36,[1]NUM12!$H$3:$J$167,2,FALSE),0)</f>
        <v>2</v>
      </c>
      <c r="H36" s="54">
        <f t="shared" si="15"/>
        <v>2</v>
      </c>
      <c r="I36" s="54">
        <f t="shared" si="2"/>
        <v>56</v>
      </c>
      <c r="J36" s="45"/>
      <c r="K36" s="91">
        <f>IFERROR(VLOOKUP($B36,'[1]ACT NUM12'!$H$3:$S$162,2,FALSE),0)</f>
        <v>0</v>
      </c>
      <c r="L36" s="91">
        <f>IFERROR(VLOOKUP($B36,'[1]ACT NUM12'!$H$3:$S$162,3,FALSE),0)</f>
        <v>0</v>
      </c>
      <c r="M36" s="91">
        <f>IFERROR(VLOOKUP($B36,'[1]ACT NUM12'!$H$3:$S$162,4,FALSE),0)</f>
        <v>0</v>
      </c>
      <c r="N36" s="91">
        <f>IFERROR(VLOOKUP($B36,'[1]ACT NUM12'!$H$3:$S$162,5,FALSE),0)</f>
        <v>0</v>
      </c>
      <c r="O36" s="91">
        <f>IFERROR(VLOOKUP($B36,'[1]ACT NUM12'!$H$3:$S$162,6,FALSE),0)</f>
        <v>0</v>
      </c>
      <c r="P36" s="91">
        <f>IFERROR(VLOOKUP($B36,'[1]ACT NUM12'!$H$3:$S$162,7,FALSE),0)</f>
        <v>0</v>
      </c>
      <c r="Q36" s="91">
        <f>IFERROR(VLOOKUP($B36,'[1]ACT NUM12'!$H$3:$S$162,8,FALSE),0)</f>
        <v>0</v>
      </c>
      <c r="R36" s="91">
        <f>IFERROR(VLOOKUP($B36,'[1]ACT NUM12'!$H$3:$S$162,9,FALSE),0)</f>
        <v>0</v>
      </c>
      <c r="S36" s="91">
        <f>IFERROR(VLOOKUP($B36,'[1]ACT NUM12'!$H$3:$S$162,10,FALSE),0)</f>
        <v>0</v>
      </c>
      <c r="T36" s="91">
        <f>IFERROR(VLOOKUP($B36,'[1]ACT NUM12'!$H$3:$S$162,11,FALSE),0)</f>
        <v>57</v>
      </c>
      <c r="U36" s="95"/>
      <c r="V36" s="46"/>
      <c r="W36" s="13">
        <f t="shared" si="16"/>
        <v>57</v>
      </c>
      <c r="X36" s="91">
        <f>IFERROR(VLOOKUP($B36,'[1]ACT NUM12'!$AB$3:$AM$128,2,FALSE),0)</f>
        <v>0</v>
      </c>
      <c r="Y36" s="91">
        <f>IFERROR(VLOOKUP($B36,'[1]ACT NUM12'!$AB$3:$AM$128,3,FALSE),0)</f>
        <v>0</v>
      </c>
      <c r="Z36" s="91">
        <f>IFERROR(VLOOKUP($B36,'[1]ACT NUM12'!$AB$3:$AM$128,4,FALSE),0)</f>
        <v>0</v>
      </c>
      <c r="AA36" s="91">
        <f>IFERROR(VLOOKUP($B36,'[1]ACT NUM12'!$AB$3:$AM$128,5,FALSE),0)</f>
        <v>0</v>
      </c>
      <c r="AB36" s="91">
        <f>IFERROR(VLOOKUP($B36,'[1]ACT NUM12'!$AB$3:$AM$128,6,FALSE),0)</f>
        <v>0</v>
      </c>
      <c r="AC36" s="91">
        <f>IFERROR(VLOOKUP($B36,'[1]ACT NUM12'!$AB$3:$AM$128,7,FALSE),0)</f>
        <v>0</v>
      </c>
      <c r="AD36" s="91">
        <f>IFERROR(VLOOKUP($B36,'[1]ACT NUM12'!$AB$3:$AM$128,8,FALSE),0)</f>
        <v>0</v>
      </c>
      <c r="AE36" s="91">
        <f>IFERROR(VLOOKUP($B36,'[1]ACT NUM12'!$AB$3:$AM$128,9,FALSE),0)</f>
        <v>0</v>
      </c>
      <c r="AF36" s="91">
        <f>IFERROR(VLOOKUP($B36,'[1]ACT NUM12'!$AB$3:$AM$128,10,FALSE),0)</f>
        <v>0</v>
      </c>
      <c r="AG36" s="91">
        <f>IFERROR(VLOOKUP($B36,'[1]ACT NUM12'!$AB$3:$AM$128,11,FALSE),0)</f>
        <v>3</v>
      </c>
      <c r="AH36" s="95"/>
      <c r="AI36" s="95"/>
      <c r="AJ36" s="13">
        <f t="shared" si="4"/>
        <v>3</v>
      </c>
    </row>
    <row r="37" spans="1:37" ht="15" thickBot="1" x14ac:dyDescent="0.25">
      <c r="A37" s="333" t="s">
        <v>175</v>
      </c>
      <c r="B37" s="334"/>
      <c r="C37" s="250">
        <f>+D37/Metas!R87</f>
        <v>1.1040012324703365</v>
      </c>
      <c r="D37" s="207">
        <f>I37/AK37</f>
        <v>0.18192410560601646</v>
      </c>
      <c r="E37" s="10">
        <f>SUM(E26:E36)</f>
        <v>5307</v>
      </c>
      <c r="F37" s="10">
        <f t="shared" ref="F37:J37" si="17">SUM(F26:F36)</f>
        <v>6455</v>
      </c>
      <c r="G37" s="10">
        <f t="shared" si="17"/>
        <v>5591</v>
      </c>
      <c r="H37" s="10">
        <f t="shared" si="17"/>
        <v>6030</v>
      </c>
      <c r="I37" s="10">
        <f t="shared" si="17"/>
        <v>6870</v>
      </c>
      <c r="J37" s="10">
        <f t="shared" si="17"/>
        <v>0</v>
      </c>
      <c r="K37" s="10">
        <f t="shared" ref="K37" si="18">SUM(K26:K36)</f>
        <v>326</v>
      </c>
      <c r="L37" s="10">
        <f t="shared" ref="L37" si="19">SUM(L26:L36)</f>
        <v>281</v>
      </c>
      <c r="M37" s="10">
        <f t="shared" ref="M37" si="20">SUM(M26:M36)</f>
        <v>374</v>
      </c>
      <c r="N37" s="10">
        <f t="shared" ref="N37:O37" si="21">SUM(N26:N36)</f>
        <v>293</v>
      </c>
      <c r="O37" s="10">
        <f t="shared" si="21"/>
        <v>348</v>
      </c>
      <c r="P37" s="10">
        <f t="shared" ref="P37" si="22">SUM(P26:P36)</f>
        <v>304</v>
      </c>
      <c r="Q37" s="10">
        <f t="shared" ref="Q37:R37" si="23">SUM(Q26:Q36)</f>
        <v>499</v>
      </c>
      <c r="R37" s="10">
        <f t="shared" si="23"/>
        <v>390</v>
      </c>
      <c r="S37" s="10">
        <f t="shared" ref="S37:T37" si="24">SUM(S26:S36)</f>
        <v>268</v>
      </c>
      <c r="T37" s="10">
        <f t="shared" si="24"/>
        <v>354</v>
      </c>
      <c r="U37" s="10">
        <f t="shared" ref="U37" si="25">SUM(U26:U36)</f>
        <v>0</v>
      </c>
      <c r="V37" s="10">
        <f t="shared" ref="V37" si="26">SUM(V26:V36)</f>
        <v>0</v>
      </c>
      <c r="W37" s="10">
        <f>SUM(W26:W36)</f>
        <v>3437</v>
      </c>
      <c r="X37" s="10">
        <f t="shared" ref="X37" si="27">SUM(X26:X36)</f>
        <v>36</v>
      </c>
      <c r="Y37" s="10">
        <f t="shared" ref="Y37" si="28">SUM(Y26:Y36)</f>
        <v>24</v>
      </c>
      <c r="Z37" s="10">
        <f t="shared" ref="Z37" si="29">SUM(Z26:Z36)</f>
        <v>38</v>
      </c>
      <c r="AA37" s="10">
        <f t="shared" ref="AA37:AB37" si="30">SUM(AA26:AA36)</f>
        <v>28</v>
      </c>
      <c r="AB37" s="10">
        <f t="shared" si="30"/>
        <v>38</v>
      </c>
      <c r="AC37" s="10">
        <f t="shared" ref="AC37" si="31">SUM(AC26:AC36)</f>
        <v>445</v>
      </c>
      <c r="AD37" s="10">
        <f t="shared" ref="AD37:AE37" si="32">SUM(AD26:AD36)</f>
        <v>60</v>
      </c>
      <c r="AE37" s="10">
        <f t="shared" si="32"/>
        <v>71</v>
      </c>
      <c r="AF37" s="10">
        <f t="shared" ref="AF37:AG37" si="33">SUM(AF26:AF36)</f>
        <v>56</v>
      </c>
      <c r="AG37" s="10">
        <f t="shared" si="33"/>
        <v>45</v>
      </c>
      <c r="AH37" s="10">
        <f t="shared" ref="AH37" si="34">SUM(AH26:AH36)</f>
        <v>0</v>
      </c>
      <c r="AI37" s="10">
        <f t="shared" ref="AI37" si="35">SUM(AI26:AI36)</f>
        <v>0</v>
      </c>
      <c r="AJ37" s="10">
        <f t="shared" ref="AJ37" si="36">SUM(AJ26:AJ36)</f>
        <v>841</v>
      </c>
      <c r="AK37" s="10">
        <v>37763</v>
      </c>
    </row>
    <row r="38" spans="1:37" ht="15" thickBot="1" x14ac:dyDescent="0.25">
      <c r="A38" s="87" t="s">
        <v>74</v>
      </c>
      <c r="B38" s="165" t="s">
        <v>64</v>
      </c>
      <c r="C38" s="56"/>
      <c r="D38" s="205"/>
      <c r="E38" s="13">
        <f>IFERROR(VLOOKUP($B38,[2]NUM12!$H$3:$J$151,2,FALSE),0)</f>
        <v>103</v>
      </c>
      <c r="F38" s="43">
        <f t="shared" si="14"/>
        <v>103</v>
      </c>
      <c r="G38" s="13">
        <f>IFERROR(VLOOKUP($B38,[1]NUM12!$H$3:$J$167,2,FALSE),0)</f>
        <v>35</v>
      </c>
      <c r="H38" s="54">
        <f t="shared" ref="H38:H47" si="37">+G38+(Q38)-(AD38)</f>
        <v>40</v>
      </c>
      <c r="I38" s="54">
        <f t="shared" si="2"/>
        <v>50</v>
      </c>
      <c r="J38" s="45"/>
      <c r="K38" s="91">
        <f>IFERROR(VLOOKUP($B38,'[1]ACT NUM12'!$H$3:$S$162,2,FALSE),0)</f>
        <v>0</v>
      </c>
      <c r="L38" s="91">
        <f>IFERROR(VLOOKUP($B38,'[1]ACT NUM12'!$H$3:$S$162,3,FALSE),0)</f>
        <v>0</v>
      </c>
      <c r="M38" s="91">
        <f>IFERROR(VLOOKUP($B38,'[1]ACT NUM12'!$H$3:$S$162,4,FALSE),0)</f>
        <v>0</v>
      </c>
      <c r="N38" s="91">
        <f>IFERROR(VLOOKUP($B38,'[1]ACT NUM12'!$H$3:$S$162,5,FALSE),0)</f>
        <v>0</v>
      </c>
      <c r="O38" s="91">
        <f>IFERROR(VLOOKUP($B38,'[1]ACT NUM12'!$H$3:$S$162,6,FALSE),0)</f>
        <v>1</v>
      </c>
      <c r="P38" s="91">
        <f>IFERROR(VLOOKUP($B38,'[1]ACT NUM12'!$H$3:$S$162,7,FALSE),0)</f>
        <v>2</v>
      </c>
      <c r="Q38" s="91">
        <f>IFERROR(VLOOKUP($B38,'[1]ACT NUM12'!$H$3:$S$162,8,FALSE),0)</f>
        <v>5</v>
      </c>
      <c r="R38" s="91">
        <f>IFERROR(VLOOKUP($B38,'[1]ACT NUM12'!$H$3:$S$162,9,FALSE),0)</f>
        <v>2</v>
      </c>
      <c r="S38" s="91">
        <f>IFERROR(VLOOKUP($B38,'[1]ACT NUM12'!$H$3:$S$162,10,FALSE),0)</f>
        <v>4</v>
      </c>
      <c r="T38" s="91">
        <f>IFERROR(VLOOKUP($B38,'[1]ACT NUM12'!$H$3:$S$162,11,FALSE),0)</f>
        <v>4</v>
      </c>
      <c r="U38" s="95"/>
      <c r="V38" s="46"/>
      <c r="W38" s="13">
        <f t="shared" si="3"/>
        <v>18</v>
      </c>
      <c r="X38" s="91">
        <f>IFERROR(VLOOKUP($B38,'[1]ACT NUM12'!$AB$3:$AM$128,2,FALSE),0)</f>
        <v>0</v>
      </c>
      <c r="Y38" s="91">
        <f>IFERROR(VLOOKUP($B38,'[1]ACT NUM12'!$AB$3:$AM$128,3,FALSE),0)</f>
        <v>0</v>
      </c>
      <c r="Z38" s="91">
        <f>IFERROR(VLOOKUP($B38,'[1]ACT NUM12'!$AB$3:$AM$128,4,FALSE),0)</f>
        <v>0</v>
      </c>
      <c r="AA38" s="91">
        <f>IFERROR(VLOOKUP($B38,'[1]ACT NUM12'!$AB$3:$AM$128,5,FALSE),0)</f>
        <v>0</v>
      </c>
      <c r="AB38" s="91">
        <f>IFERROR(VLOOKUP($B38,'[1]ACT NUM12'!$AB$3:$AM$128,6,FALSE),0)</f>
        <v>0</v>
      </c>
      <c r="AC38" s="91">
        <f>IFERROR(VLOOKUP($B38,'[1]ACT NUM12'!$AB$3:$AM$128,7,FALSE),0)</f>
        <v>0</v>
      </c>
      <c r="AD38" s="91">
        <f>IFERROR(VLOOKUP($B38,'[1]ACT NUM12'!$AB$3:$AM$128,8,FALSE),0)</f>
        <v>0</v>
      </c>
      <c r="AE38" s="91">
        <f>IFERROR(VLOOKUP($B38,'[1]ACT NUM12'!$AB$3:$AM$128,9,FALSE),0)</f>
        <v>0</v>
      </c>
      <c r="AF38" s="91">
        <f>IFERROR(VLOOKUP($B38,'[1]ACT NUM12'!$AB$3:$AM$128,10,FALSE),0)</f>
        <v>0</v>
      </c>
      <c r="AG38" s="91">
        <f>IFERROR(VLOOKUP($B38,'[1]ACT NUM12'!$AB$3:$AM$128,11,FALSE),0)</f>
        <v>0</v>
      </c>
      <c r="AH38" s="95"/>
      <c r="AI38" s="95"/>
      <c r="AJ38" s="13">
        <f t="shared" si="4"/>
        <v>0</v>
      </c>
    </row>
    <row r="39" spans="1:37" ht="15" thickBot="1" x14ac:dyDescent="0.25">
      <c r="A39" s="87" t="s">
        <v>74</v>
      </c>
      <c r="B39" s="165" t="s">
        <v>65</v>
      </c>
      <c r="C39" s="56"/>
      <c r="D39" s="205"/>
      <c r="E39" s="13">
        <f>IFERROR(VLOOKUP($B39,[2]NUM12!$H$3:$J$151,2,FALSE),0)</f>
        <v>45</v>
      </c>
      <c r="F39" s="43">
        <f t="shared" si="14"/>
        <v>52</v>
      </c>
      <c r="G39" s="13">
        <f>IFERROR(VLOOKUP($B39,[1]NUM12!$H$3:$J$167,2,FALSE),0)</f>
        <v>59</v>
      </c>
      <c r="H39" s="54">
        <f t="shared" si="37"/>
        <v>59</v>
      </c>
      <c r="I39" s="54">
        <f t="shared" si="2"/>
        <v>69</v>
      </c>
      <c r="J39" s="45"/>
      <c r="K39" s="91">
        <f>IFERROR(VLOOKUP($B39,'[1]ACT NUM12'!$H$3:$S$162,2,FALSE),0)</f>
        <v>0</v>
      </c>
      <c r="L39" s="91">
        <f>IFERROR(VLOOKUP($B39,'[1]ACT NUM12'!$H$3:$S$162,3,FALSE),0)</f>
        <v>0</v>
      </c>
      <c r="M39" s="91">
        <f>IFERROR(VLOOKUP($B39,'[1]ACT NUM12'!$H$3:$S$162,4,FALSE),0)</f>
        <v>6</v>
      </c>
      <c r="N39" s="91">
        <f>IFERROR(VLOOKUP($B39,'[1]ACT NUM12'!$H$3:$S$162,5,FALSE),0)</f>
        <v>1</v>
      </c>
      <c r="O39" s="91">
        <f>IFERROR(VLOOKUP($B39,'[1]ACT NUM12'!$H$3:$S$162,6,FALSE),0)</f>
        <v>2</v>
      </c>
      <c r="P39" s="91">
        <f>IFERROR(VLOOKUP($B39,'[1]ACT NUM12'!$H$3:$S$162,7,FALSE),0)</f>
        <v>1</v>
      </c>
      <c r="Q39" s="91">
        <f>IFERROR(VLOOKUP($B39,'[1]ACT NUM12'!$H$3:$S$162,8,FALSE),0)</f>
        <v>1</v>
      </c>
      <c r="R39" s="91">
        <f>IFERROR(VLOOKUP($B39,'[1]ACT NUM12'!$H$3:$S$162,9,FALSE),0)</f>
        <v>1</v>
      </c>
      <c r="S39" s="91">
        <f>IFERROR(VLOOKUP($B39,'[1]ACT NUM12'!$H$3:$S$162,10,FALSE),0)</f>
        <v>6</v>
      </c>
      <c r="T39" s="91">
        <f>IFERROR(VLOOKUP($B39,'[1]ACT NUM12'!$H$3:$S$162,11,FALSE),0)</f>
        <v>3</v>
      </c>
      <c r="U39" s="95"/>
      <c r="V39" s="46"/>
      <c r="W39" s="13">
        <f t="shared" si="3"/>
        <v>21</v>
      </c>
      <c r="X39" s="91">
        <f>IFERROR(VLOOKUP($B39,'[1]ACT NUM12'!$AB$3:$AM$128,2,FALSE),0)</f>
        <v>0</v>
      </c>
      <c r="Y39" s="91">
        <f>IFERROR(VLOOKUP($B39,'[1]ACT NUM12'!$AB$3:$AM$128,3,FALSE),0)</f>
        <v>0</v>
      </c>
      <c r="Z39" s="91">
        <f>IFERROR(VLOOKUP($B39,'[1]ACT NUM12'!$AB$3:$AM$128,4,FALSE),0)</f>
        <v>0</v>
      </c>
      <c r="AA39" s="91">
        <f>IFERROR(VLOOKUP($B39,'[1]ACT NUM12'!$AB$3:$AM$128,5,FALSE),0)</f>
        <v>0</v>
      </c>
      <c r="AB39" s="91">
        <f>IFERROR(VLOOKUP($B39,'[1]ACT NUM12'!$AB$3:$AM$128,6,FALSE),0)</f>
        <v>2</v>
      </c>
      <c r="AC39" s="91">
        <f>IFERROR(VLOOKUP($B39,'[1]ACT NUM12'!$AB$3:$AM$128,7,FALSE),0)</f>
        <v>0</v>
      </c>
      <c r="AD39" s="91">
        <f>IFERROR(VLOOKUP($B39,'[1]ACT NUM12'!$AB$3:$AM$128,8,FALSE),0)</f>
        <v>1</v>
      </c>
      <c r="AE39" s="91">
        <f>IFERROR(VLOOKUP($B39,'[1]ACT NUM12'!$AB$3:$AM$128,9,FALSE),0)</f>
        <v>0</v>
      </c>
      <c r="AF39" s="91">
        <f>IFERROR(VLOOKUP($B39,'[1]ACT NUM12'!$AB$3:$AM$128,10,FALSE),0)</f>
        <v>0</v>
      </c>
      <c r="AG39" s="91">
        <f>IFERROR(VLOOKUP($B39,'[1]ACT NUM12'!$AB$3:$AM$128,11,FALSE),0)</f>
        <v>0</v>
      </c>
      <c r="AH39" s="95"/>
      <c r="AI39" s="95"/>
      <c r="AJ39" s="13">
        <f t="shared" si="4"/>
        <v>3</v>
      </c>
    </row>
    <row r="40" spans="1:37" ht="15" thickBot="1" x14ac:dyDescent="0.25">
      <c r="A40" s="87" t="s">
        <v>74</v>
      </c>
      <c r="B40" s="165" t="s">
        <v>66</v>
      </c>
      <c r="C40" s="56"/>
      <c r="D40" s="205"/>
      <c r="E40" s="13">
        <f>IFERROR(VLOOKUP($B40,[2]NUM12!$H$3:$J$151,2,FALSE),0)</f>
        <v>68</v>
      </c>
      <c r="F40" s="43">
        <f t="shared" si="14"/>
        <v>73</v>
      </c>
      <c r="G40" s="13">
        <f>IFERROR(VLOOKUP($B40,[1]NUM12!$H$3:$J$167,2,FALSE),0)</f>
        <v>87</v>
      </c>
      <c r="H40" s="54">
        <f t="shared" si="37"/>
        <v>90</v>
      </c>
      <c r="I40" s="54">
        <f t="shared" si="2"/>
        <v>95</v>
      </c>
      <c r="J40" s="45"/>
      <c r="K40" s="91">
        <f>IFERROR(VLOOKUP($B40,'[1]ACT NUM12'!$H$3:$S$162,2,FALSE),0)</f>
        <v>0</v>
      </c>
      <c r="L40" s="91">
        <f>IFERROR(VLOOKUP($B40,'[1]ACT NUM12'!$H$3:$S$162,3,FALSE),0)</f>
        <v>0</v>
      </c>
      <c r="M40" s="91">
        <f>IFERROR(VLOOKUP($B40,'[1]ACT NUM12'!$H$3:$S$162,4,FALSE),0)</f>
        <v>3</v>
      </c>
      <c r="N40" s="91">
        <f>IFERROR(VLOOKUP($B40,'[1]ACT NUM12'!$H$3:$S$162,5,FALSE),0)</f>
        <v>2</v>
      </c>
      <c r="O40" s="91">
        <f>IFERROR(VLOOKUP($B40,'[1]ACT NUM12'!$H$3:$S$162,6,FALSE),0)</f>
        <v>1</v>
      </c>
      <c r="P40" s="91">
        <f>IFERROR(VLOOKUP($B40,'[1]ACT NUM12'!$H$3:$S$162,7,FALSE),0)</f>
        <v>6</v>
      </c>
      <c r="Q40" s="91">
        <f>IFERROR(VLOOKUP($B40,'[1]ACT NUM12'!$H$3:$S$162,8,FALSE),0)</f>
        <v>3</v>
      </c>
      <c r="R40" s="91">
        <f>IFERROR(VLOOKUP($B40,'[1]ACT NUM12'!$H$3:$S$162,9,FALSE),0)</f>
        <v>1</v>
      </c>
      <c r="S40" s="91">
        <f>IFERROR(VLOOKUP($B40,'[1]ACT NUM12'!$H$3:$S$162,10,FALSE),0)</f>
        <v>2</v>
      </c>
      <c r="T40" s="91">
        <f>IFERROR(VLOOKUP($B40,'[1]ACT NUM12'!$H$3:$S$162,11,FALSE),0)</f>
        <v>2</v>
      </c>
      <c r="U40" s="95"/>
      <c r="V40" s="46"/>
      <c r="W40" s="13">
        <f t="shared" si="3"/>
        <v>20</v>
      </c>
      <c r="X40" s="91">
        <f>IFERROR(VLOOKUP($B40,'[1]ACT NUM12'!$AB$3:$AM$128,2,FALSE),0)</f>
        <v>0</v>
      </c>
      <c r="Y40" s="91">
        <f>IFERROR(VLOOKUP($B40,'[1]ACT NUM12'!$AB$3:$AM$128,3,FALSE),0)</f>
        <v>0</v>
      </c>
      <c r="Z40" s="91">
        <f>IFERROR(VLOOKUP($B40,'[1]ACT NUM12'!$AB$3:$AM$128,4,FALSE),0)</f>
        <v>0</v>
      </c>
      <c r="AA40" s="91">
        <f>IFERROR(VLOOKUP($B40,'[1]ACT NUM12'!$AB$3:$AM$128,5,FALSE),0)</f>
        <v>0</v>
      </c>
      <c r="AB40" s="91">
        <f>IFERROR(VLOOKUP($B40,'[1]ACT NUM12'!$AB$3:$AM$128,6,FALSE),0)</f>
        <v>0</v>
      </c>
      <c r="AC40" s="91">
        <f>IFERROR(VLOOKUP($B40,'[1]ACT NUM12'!$AB$3:$AM$128,7,FALSE),0)</f>
        <v>0</v>
      </c>
      <c r="AD40" s="91">
        <f>IFERROR(VLOOKUP($B40,'[1]ACT NUM12'!$AB$3:$AM$128,8,FALSE),0)</f>
        <v>0</v>
      </c>
      <c r="AE40" s="91">
        <f>IFERROR(VLOOKUP($B40,'[1]ACT NUM12'!$AB$3:$AM$128,9,FALSE),0)</f>
        <v>0</v>
      </c>
      <c r="AF40" s="91">
        <f>IFERROR(VLOOKUP($B40,'[1]ACT NUM12'!$AB$3:$AM$128,10,FALSE),0)</f>
        <v>0</v>
      </c>
      <c r="AG40" s="91">
        <f>IFERROR(VLOOKUP($B40,'[1]ACT NUM12'!$AB$3:$AM$128,11,FALSE),0)</f>
        <v>0</v>
      </c>
      <c r="AH40" s="95"/>
      <c r="AI40" s="95"/>
      <c r="AJ40" s="13">
        <f t="shared" si="4"/>
        <v>0</v>
      </c>
    </row>
    <row r="41" spans="1:37" ht="15" thickBot="1" x14ac:dyDescent="0.25">
      <c r="A41" s="87" t="s">
        <v>74</v>
      </c>
      <c r="B41" s="165" t="s">
        <v>67</v>
      </c>
      <c r="C41" s="56"/>
      <c r="D41" s="205"/>
      <c r="E41" s="13">
        <f>IFERROR(VLOOKUP($B41,[2]NUM12!$H$3:$J$151,2,FALSE),0)</f>
        <v>9</v>
      </c>
      <c r="F41" s="43">
        <f t="shared" si="14"/>
        <v>9</v>
      </c>
      <c r="G41" s="13">
        <f>IFERROR(VLOOKUP($B41,[1]NUM12!$H$3:$J$167,2,FALSE),0)</f>
        <v>5</v>
      </c>
      <c r="H41" s="54">
        <f t="shared" si="37"/>
        <v>5</v>
      </c>
      <c r="I41" s="54">
        <f t="shared" si="2"/>
        <v>6</v>
      </c>
      <c r="J41" s="45"/>
      <c r="K41" s="91">
        <f>IFERROR(VLOOKUP($B41,'[1]ACT NUM12'!$H$3:$S$162,2,FALSE),0)</f>
        <v>0</v>
      </c>
      <c r="L41" s="91">
        <f>IFERROR(VLOOKUP($B41,'[1]ACT NUM12'!$H$3:$S$162,3,FALSE),0)</f>
        <v>0</v>
      </c>
      <c r="M41" s="91">
        <f>IFERROR(VLOOKUP($B41,'[1]ACT NUM12'!$H$3:$S$162,4,FALSE),0)</f>
        <v>0</v>
      </c>
      <c r="N41" s="91">
        <f>IFERROR(VLOOKUP($B41,'[1]ACT NUM12'!$H$3:$S$162,5,FALSE),0)</f>
        <v>0</v>
      </c>
      <c r="O41" s="91">
        <f>IFERROR(VLOOKUP($B41,'[1]ACT NUM12'!$H$3:$S$162,6,FALSE),0)</f>
        <v>0</v>
      </c>
      <c r="P41" s="91">
        <f>IFERROR(VLOOKUP($B41,'[1]ACT NUM12'!$H$3:$S$162,7,FALSE),0)</f>
        <v>0</v>
      </c>
      <c r="Q41" s="91">
        <f>IFERROR(VLOOKUP($B41,'[1]ACT NUM12'!$H$3:$S$162,8,FALSE),0)</f>
        <v>0</v>
      </c>
      <c r="R41" s="91">
        <f>IFERROR(VLOOKUP($B41,'[1]ACT NUM12'!$H$3:$S$162,9,FALSE),0)</f>
        <v>1</v>
      </c>
      <c r="S41" s="91">
        <f>IFERROR(VLOOKUP($B41,'[1]ACT NUM12'!$H$3:$S$162,10,FALSE),0)</f>
        <v>0</v>
      </c>
      <c r="T41" s="91">
        <f>IFERROR(VLOOKUP($B41,'[1]ACT NUM12'!$H$3:$S$162,11,FALSE),0)</f>
        <v>0</v>
      </c>
      <c r="U41" s="95"/>
      <c r="V41" s="46"/>
      <c r="W41" s="13">
        <f t="shared" si="3"/>
        <v>1</v>
      </c>
      <c r="X41" s="91">
        <f>IFERROR(VLOOKUP($B41,'[1]ACT NUM12'!$AB$3:$AM$128,2,FALSE),0)</f>
        <v>0</v>
      </c>
      <c r="Y41" s="91">
        <f>IFERROR(VLOOKUP($B41,'[1]ACT NUM12'!$AB$3:$AM$128,3,FALSE),0)</f>
        <v>0</v>
      </c>
      <c r="Z41" s="91">
        <f>IFERROR(VLOOKUP($B41,'[1]ACT NUM12'!$AB$3:$AM$128,4,FALSE),0)</f>
        <v>0</v>
      </c>
      <c r="AA41" s="91">
        <f>IFERROR(VLOOKUP($B41,'[1]ACT NUM12'!$AB$3:$AM$128,5,FALSE),0)</f>
        <v>0</v>
      </c>
      <c r="AB41" s="91">
        <f>IFERROR(VLOOKUP($B41,'[1]ACT NUM12'!$AB$3:$AM$128,6,FALSE),0)</f>
        <v>0</v>
      </c>
      <c r="AC41" s="91">
        <f>IFERROR(VLOOKUP($B41,'[1]ACT NUM12'!$AB$3:$AM$128,7,FALSE),0)</f>
        <v>0</v>
      </c>
      <c r="AD41" s="91">
        <f>IFERROR(VLOOKUP($B41,'[1]ACT NUM12'!$AB$3:$AM$128,8,FALSE),0)</f>
        <v>0</v>
      </c>
      <c r="AE41" s="91">
        <f>IFERROR(VLOOKUP($B41,'[1]ACT NUM12'!$AB$3:$AM$128,9,FALSE),0)</f>
        <v>0</v>
      </c>
      <c r="AF41" s="91">
        <f>IFERROR(VLOOKUP($B41,'[1]ACT NUM12'!$AB$3:$AM$128,10,FALSE),0)</f>
        <v>0</v>
      </c>
      <c r="AG41" s="91">
        <f>IFERROR(VLOOKUP($B41,'[1]ACT NUM12'!$AB$3:$AM$128,11,FALSE),0)</f>
        <v>0</v>
      </c>
      <c r="AH41" s="95"/>
      <c r="AI41" s="95"/>
      <c r="AJ41" s="13">
        <f t="shared" si="4"/>
        <v>0</v>
      </c>
    </row>
    <row r="42" spans="1:37" ht="15" thickBot="1" x14ac:dyDescent="0.25">
      <c r="A42" s="87" t="s">
        <v>74</v>
      </c>
      <c r="B42" s="165" t="s">
        <v>68</v>
      </c>
      <c r="C42" s="56"/>
      <c r="D42" s="205"/>
      <c r="E42" s="13">
        <f>IFERROR(VLOOKUP($B42,[2]NUM12!$H$3:$J$151,2,FALSE),0)</f>
        <v>95</v>
      </c>
      <c r="F42" s="43">
        <f t="shared" si="14"/>
        <v>108</v>
      </c>
      <c r="G42" s="13">
        <f>IFERROR(VLOOKUP($B42,[1]NUM12!$H$3:$J$167,2,FALSE),0)</f>
        <v>105</v>
      </c>
      <c r="H42" s="54">
        <f t="shared" si="37"/>
        <v>115</v>
      </c>
      <c r="I42" s="54">
        <f t="shared" si="2"/>
        <v>128</v>
      </c>
      <c r="J42" s="45"/>
      <c r="K42" s="91">
        <f>IFERROR(VLOOKUP($B42,'[1]ACT NUM12'!$H$3:$S$162,2,FALSE),0)</f>
        <v>2</v>
      </c>
      <c r="L42" s="91">
        <f>IFERROR(VLOOKUP($B42,'[1]ACT NUM12'!$H$3:$S$162,3,FALSE),0)</f>
        <v>0</v>
      </c>
      <c r="M42" s="91">
        <f>IFERROR(VLOOKUP($B42,'[1]ACT NUM12'!$H$3:$S$162,4,FALSE),0)</f>
        <v>9</v>
      </c>
      <c r="N42" s="91">
        <f>IFERROR(VLOOKUP($B42,'[1]ACT NUM12'!$H$3:$S$162,5,FALSE),0)</f>
        <v>4</v>
      </c>
      <c r="O42" s="91">
        <f>IFERROR(VLOOKUP($B42,'[1]ACT NUM12'!$H$3:$S$162,6,FALSE),0)</f>
        <v>2</v>
      </c>
      <c r="P42" s="91">
        <f>IFERROR(VLOOKUP($B42,'[1]ACT NUM12'!$H$3:$S$162,7,FALSE),0)</f>
        <v>5</v>
      </c>
      <c r="Q42" s="91">
        <f>IFERROR(VLOOKUP($B42,'[1]ACT NUM12'!$H$3:$S$162,8,FALSE),0)</f>
        <v>10</v>
      </c>
      <c r="R42" s="91">
        <f>IFERROR(VLOOKUP($B42,'[1]ACT NUM12'!$H$3:$S$162,9,FALSE),0)</f>
        <v>4</v>
      </c>
      <c r="S42" s="91">
        <f>IFERROR(VLOOKUP($B42,'[1]ACT NUM12'!$H$3:$S$162,10,FALSE),0)</f>
        <v>7</v>
      </c>
      <c r="T42" s="91">
        <f>IFERROR(VLOOKUP($B42,'[1]ACT NUM12'!$H$3:$S$162,11,FALSE),0)</f>
        <v>2</v>
      </c>
      <c r="U42" s="95"/>
      <c r="V42" s="46"/>
      <c r="W42" s="13">
        <f t="shared" si="3"/>
        <v>45</v>
      </c>
      <c r="X42" s="91">
        <f>IFERROR(VLOOKUP($B42,'[1]ACT NUM12'!$AB$3:$AM$128,2,FALSE),0)</f>
        <v>2</v>
      </c>
      <c r="Y42" s="91">
        <f>IFERROR(VLOOKUP($B42,'[1]ACT NUM12'!$AB$3:$AM$128,3,FALSE),0)</f>
        <v>0</v>
      </c>
      <c r="Z42" s="91">
        <f>IFERROR(VLOOKUP($B42,'[1]ACT NUM12'!$AB$3:$AM$128,4,FALSE),0)</f>
        <v>0</v>
      </c>
      <c r="AA42" s="91">
        <f>IFERROR(VLOOKUP($B42,'[1]ACT NUM12'!$AB$3:$AM$128,5,FALSE),0)</f>
        <v>0</v>
      </c>
      <c r="AB42" s="91">
        <f>IFERROR(VLOOKUP($B42,'[1]ACT NUM12'!$AB$3:$AM$128,6,FALSE),0)</f>
        <v>0</v>
      </c>
      <c r="AC42" s="91">
        <f>IFERROR(VLOOKUP($B42,'[1]ACT NUM12'!$AB$3:$AM$128,7,FALSE),0)</f>
        <v>0</v>
      </c>
      <c r="AD42" s="91">
        <f>IFERROR(VLOOKUP($B42,'[1]ACT NUM12'!$AB$3:$AM$128,8,FALSE),0)</f>
        <v>0</v>
      </c>
      <c r="AE42" s="91">
        <f>IFERROR(VLOOKUP($B42,'[1]ACT NUM12'!$AB$3:$AM$128,9,FALSE),0)</f>
        <v>0</v>
      </c>
      <c r="AF42" s="91">
        <f>IFERROR(VLOOKUP($B42,'[1]ACT NUM12'!$AB$3:$AM$128,10,FALSE),0)</f>
        <v>0</v>
      </c>
      <c r="AG42" s="91">
        <f>IFERROR(VLOOKUP($B42,'[1]ACT NUM12'!$AB$3:$AM$128,11,FALSE),0)</f>
        <v>0</v>
      </c>
      <c r="AH42" s="95"/>
      <c r="AI42" s="95"/>
      <c r="AJ42" s="13">
        <f t="shared" si="4"/>
        <v>2</v>
      </c>
    </row>
    <row r="43" spans="1:37" ht="15" thickBot="1" x14ac:dyDescent="0.25">
      <c r="A43" s="87" t="s">
        <v>74</v>
      </c>
      <c r="B43" s="165" t="s">
        <v>69</v>
      </c>
      <c r="C43" s="56"/>
      <c r="D43" s="205"/>
      <c r="E43" s="13">
        <f>IFERROR(VLOOKUP($B43,[2]NUM12!$H$3:$J$151,2,FALSE),0)</f>
        <v>51</v>
      </c>
      <c r="F43" s="43">
        <f t="shared" si="14"/>
        <v>51</v>
      </c>
      <c r="G43" s="13">
        <f>IFERROR(VLOOKUP($B43,[1]NUM12!$H$3:$J$167,2,FALSE),0)</f>
        <v>10</v>
      </c>
      <c r="H43" s="54">
        <f t="shared" si="37"/>
        <v>12</v>
      </c>
      <c r="I43" s="54">
        <f t="shared" si="2"/>
        <v>22</v>
      </c>
      <c r="J43" s="45"/>
      <c r="K43" s="91">
        <f>IFERROR(VLOOKUP($B43,'[1]ACT NUM12'!$H$3:$S$162,2,FALSE),0)</f>
        <v>0</v>
      </c>
      <c r="L43" s="91">
        <f>IFERROR(VLOOKUP($B43,'[1]ACT NUM12'!$H$3:$S$162,3,FALSE),0)</f>
        <v>0</v>
      </c>
      <c r="M43" s="91">
        <f>IFERROR(VLOOKUP($B43,'[1]ACT NUM12'!$H$3:$S$162,4,FALSE),0)</f>
        <v>0</v>
      </c>
      <c r="N43" s="91">
        <f>IFERROR(VLOOKUP($B43,'[1]ACT NUM12'!$H$3:$S$162,5,FALSE),0)</f>
        <v>0</v>
      </c>
      <c r="O43" s="91">
        <f>IFERROR(VLOOKUP($B43,'[1]ACT NUM12'!$H$3:$S$162,6,FALSE),0)</f>
        <v>0</v>
      </c>
      <c r="P43" s="91">
        <f>IFERROR(VLOOKUP($B43,'[1]ACT NUM12'!$H$3:$S$162,7,FALSE),0)</f>
        <v>11</v>
      </c>
      <c r="Q43" s="91">
        <f>IFERROR(VLOOKUP($B43,'[1]ACT NUM12'!$H$3:$S$162,8,FALSE),0)</f>
        <v>2</v>
      </c>
      <c r="R43" s="91">
        <f>IFERROR(VLOOKUP($B43,'[1]ACT NUM12'!$H$3:$S$162,9,FALSE),0)</f>
        <v>2</v>
      </c>
      <c r="S43" s="91">
        <f>IFERROR(VLOOKUP($B43,'[1]ACT NUM12'!$H$3:$S$162,10,FALSE),0)</f>
        <v>5</v>
      </c>
      <c r="T43" s="91">
        <f>IFERROR(VLOOKUP($B43,'[1]ACT NUM12'!$H$3:$S$162,11,FALSE),0)</f>
        <v>3</v>
      </c>
      <c r="U43" s="95"/>
      <c r="V43" s="46"/>
      <c r="W43" s="13">
        <f t="shared" si="3"/>
        <v>23</v>
      </c>
      <c r="X43" s="91">
        <f>IFERROR(VLOOKUP($B43,'[1]ACT NUM12'!$AB$3:$AM$128,2,FALSE),0)</f>
        <v>0</v>
      </c>
      <c r="Y43" s="91">
        <f>IFERROR(VLOOKUP($B43,'[1]ACT NUM12'!$AB$3:$AM$128,3,FALSE),0)</f>
        <v>0</v>
      </c>
      <c r="Z43" s="91">
        <f>IFERROR(VLOOKUP($B43,'[1]ACT NUM12'!$AB$3:$AM$128,4,FALSE),0)</f>
        <v>0</v>
      </c>
      <c r="AA43" s="91">
        <f>IFERROR(VLOOKUP($B43,'[1]ACT NUM12'!$AB$3:$AM$128,5,FALSE),0)</f>
        <v>0</v>
      </c>
      <c r="AB43" s="91">
        <f>IFERROR(VLOOKUP($B43,'[1]ACT NUM12'!$AB$3:$AM$128,6,FALSE),0)</f>
        <v>0</v>
      </c>
      <c r="AC43" s="91">
        <f>IFERROR(VLOOKUP($B43,'[1]ACT NUM12'!$AB$3:$AM$128,7,FALSE),0)</f>
        <v>0</v>
      </c>
      <c r="AD43" s="91">
        <f>IFERROR(VLOOKUP($B43,'[1]ACT NUM12'!$AB$3:$AM$128,8,FALSE),0)</f>
        <v>0</v>
      </c>
      <c r="AE43" s="91">
        <f>IFERROR(VLOOKUP($B43,'[1]ACT NUM12'!$AB$3:$AM$128,9,FALSE),0)</f>
        <v>0</v>
      </c>
      <c r="AF43" s="91">
        <f>IFERROR(VLOOKUP($B43,'[1]ACT NUM12'!$AB$3:$AM$128,10,FALSE),0)</f>
        <v>0</v>
      </c>
      <c r="AG43" s="91">
        <f>IFERROR(VLOOKUP($B43,'[1]ACT NUM12'!$AB$3:$AM$128,11,FALSE),0)</f>
        <v>0</v>
      </c>
      <c r="AH43" s="95"/>
      <c r="AI43" s="95"/>
      <c r="AJ43" s="13">
        <f t="shared" si="4"/>
        <v>0</v>
      </c>
    </row>
    <row r="44" spans="1:37" ht="15" thickBot="1" x14ac:dyDescent="0.25">
      <c r="A44" s="87" t="s">
        <v>74</v>
      </c>
      <c r="B44" s="165" t="s">
        <v>70</v>
      </c>
      <c r="C44" s="56"/>
      <c r="D44" s="205"/>
      <c r="E44" s="13">
        <f>IFERROR(VLOOKUP($B44,[2]NUM12!$H$3:$J$151,2,FALSE),0)</f>
        <v>70</v>
      </c>
      <c r="F44" s="43">
        <f t="shared" si="14"/>
        <v>75</v>
      </c>
      <c r="G44" s="13">
        <f>IFERROR(VLOOKUP($B44,[1]NUM12!$H$3:$J$167,2,FALSE),0)</f>
        <v>86</v>
      </c>
      <c r="H44" s="54">
        <f t="shared" si="37"/>
        <v>91</v>
      </c>
      <c r="I44" s="54">
        <f t="shared" si="2"/>
        <v>94</v>
      </c>
      <c r="J44" s="45"/>
      <c r="K44" s="91">
        <f>IFERROR(VLOOKUP($B44,'[1]ACT NUM12'!$H$3:$S$162,2,FALSE),0)</f>
        <v>0</v>
      </c>
      <c r="L44" s="91">
        <f>IFERROR(VLOOKUP($B44,'[1]ACT NUM12'!$H$3:$S$162,3,FALSE),0)</f>
        <v>2</v>
      </c>
      <c r="M44" s="91">
        <f>IFERROR(VLOOKUP($B44,'[1]ACT NUM12'!$H$3:$S$162,4,FALSE),0)</f>
        <v>3</v>
      </c>
      <c r="N44" s="91">
        <f>IFERROR(VLOOKUP($B44,'[1]ACT NUM12'!$H$3:$S$162,5,FALSE),0)</f>
        <v>0</v>
      </c>
      <c r="O44" s="91">
        <f>IFERROR(VLOOKUP($B44,'[1]ACT NUM12'!$H$3:$S$162,6,FALSE),0)</f>
        <v>1</v>
      </c>
      <c r="P44" s="91">
        <f>IFERROR(VLOOKUP($B44,'[1]ACT NUM12'!$H$3:$S$162,7,FALSE),0)</f>
        <v>3</v>
      </c>
      <c r="Q44" s="91">
        <f>IFERROR(VLOOKUP($B44,'[1]ACT NUM12'!$H$3:$S$162,8,FALSE),0)</f>
        <v>5</v>
      </c>
      <c r="R44" s="91">
        <f>IFERROR(VLOOKUP($B44,'[1]ACT NUM12'!$H$3:$S$162,9,FALSE),0)</f>
        <v>2</v>
      </c>
      <c r="S44" s="91">
        <f>IFERROR(VLOOKUP($B44,'[1]ACT NUM12'!$H$3:$S$162,10,FALSE),0)</f>
        <v>1</v>
      </c>
      <c r="T44" s="91">
        <f>IFERROR(VLOOKUP($B44,'[1]ACT NUM12'!$H$3:$S$162,11,FALSE),0)</f>
        <v>0</v>
      </c>
      <c r="U44" s="95"/>
      <c r="V44" s="46"/>
      <c r="W44" s="13">
        <f t="shared" si="3"/>
        <v>17</v>
      </c>
      <c r="X44" s="91">
        <f>IFERROR(VLOOKUP($B44,'[1]ACT NUM12'!$AB$3:$AM$128,2,FALSE),0)</f>
        <v>0</v>
      </c>
      <c r="Y44" s="91">
        <f>IFERROR(VLOOKUP($B44,'[1]ACT NUM12'!$AB$3:$AM$128,3,FALSE),0)</f>
        <v>0</v>
      </c>
      <c r="Z44" s="91">
        <f>IFERROR(VLOOKUP($B44,'[1]ACT NUM12'!$AB$3:$AM$128,4,FALSE),0)</f>
        <v>0</v>
      </c>
      <c r="AA44" s="91">
        <f>IFERROR(VLOOKUP($B44,'[1]ACT NUM12'!$AB$3:$AM$128,5,FALSE),0)</f>
        <v>0</v>
      </c>
      <c r="AB44" s="91">
        <f>IFERROR(VLOOKUP($B44,'[1]ACT NUM12'!$AB$3:$AM$128,6,FALSE),0)</f>
        <v>0</v>
      </c>
      <c r="AC44" s="91">
        <f>IFERROR(VLOOKUP($B44,'[1]ACT NUM12'!$AB$3:$AM$128,7,FALSE),0)</f>
        <v>2</v>
      </c>
      <c r="AD44" s="91">
        <f>IFERROR(VLOOKUP($B44,'[1]ACT NUM12'!$AB$3:$AM$128,8,FALSE),0)</f>
        <v>0</v>
      </c>
      <c r="AE44" s="91">
        <f>IFERROR(VLOOKUP($B44,'[1]ACT NUM12'!$AB$3:$AM$128,9,FALSE),0)</f>
        <v>0</v>
      </c>
      <c r="AF44" s="91">
        <f>IFERROR(VLOOKUP($B44,'[1]ACT NUM12'!$AB$3:$AM$128,10,FALSE),0)</f>
        <v>0</v>
      </c>
      <c r="AG44" s="91">
        <f>IFERROR(VLOOKUP($B44,'[1]ACT NUM12'!$AB$3:$AM$128,11,FALSE),0)</f>
        <v>0</v>
      </c>
      <c r="AH44" s="95"/>
      <c r="AI44" s="95"/>
      <c r="AJ44" s="13">
        <f t="shared" si="4"/>
        <v>2</v>
      </c>
    </row>
    <row r="45" spans="1:37" ht="15" thickBot="1" x14ac:dyDescent="0.25">
      <c r="A45" s="87" t="s">
        <v>74</v>
      </c>
      <c r="B45" s="165" t="s">
        <v>71</v>
      </c>
      <c r="C45" s="56"/>
      <c r="D45" s="205"/>
      <c r="E45" s="13">
        <f>IFERROR(VLOOKUP($B45,[2]NUM12!$H$3:$J$151,2,FALSE),0)</f>
        <v>35</v>
      </c>
      <c r="F45" s="43">
        <f t="shared" si="14"/>
        <v>35</v>
      </c>
      <c r="G45" s="13">
        <f>IFERROR(VLOOKUP($B45,[1]NUM12!$H$3:$J$167,2,FALSE),0)</f>
        <v>10</v>
      </c>
      <c r="H45" s="54">
        <f t="shared" si="37"/>
        <v>11</v>
      </c>
      <c r="I45" s="54">
        <f t="shared" si="2"/>
        <v>12</v>
      </c>
      <c r="J45" s="45"/>
      <c r="K45" s="91">
        <f>IFERROR(VLOOKUP($B45,'[1]ACT NUM12'!$H$3:$S$162,2,FALSE),0)</f>
        <v>0</v>
      </c>
      <c r="L45" s="91">
        <f>IFERROR(VLOOKUP($B45,'[1]ACT NUM12'!$H$3:$S$162,3,FALSE),0)</f>
        <v>0</v>
      </c>
      <c r="M45" s="91">
        <f>IFERROR(VLOOKUP($B45,'[1]ACT NUM12'!$H$3:$S$162,4,FALSE),0)</f>
        <v>0</v>
      </c>
      <c r="N45" s="91">
        <f>IFERROR(VLOOKUP($B45,'[1]ACT NUM12'!$H$3:$S$162,5,FALSE),0)</f>
        <v>0</v>
      </c>
      <c r="O45" s="91">
        <f>IFERROR(VLOOKUP($B45,'[1]ACT NUM12'!$H$3:$S$162,6,FALSE),0)</f>
        <v>0</v>
      </c>
      <c r="P45" s="91">
        <f>IFERROR(VLOOKUP($B45,'[1]ACT NUM12'!$H$3:$S$162,7,FALSE),0)</f>
        <v>1</v>
      </c>
      <c r="Q45" s="91">
        <f>IFERROR(VLOOKUP($B45,'[1]ACT NUM12'!$H$3:$S$162,8,FALSE),0)</f>
        <v>1</v>
      </c>
      <c r="R45" s="91">
        <f>IFERROR(VLOOKUP($B45,'[1]ACT NUM12'!$H$3:$S$162,9,FALSE),0)</f>
        <v>1</v>
      </c>
      <c r="S45" s="91">
        <f>IFERROR(VLOOKUP($B45,'[1]ACT NUM12'!$H$3:$S$162,10,FALSE),0)</f>
        <v>0</v>
      </c>
      <c r="T45" s="91">
        <f>IFERROR(VLOOKUP($B45,'[1]ACT NUM12'!$H$3:$S$162,11,FALSE),0)</f>
        <v>0</v>
      </c>
      <c r="U45" s="95"/>
      <c r="V45" s="46"/>
      <c r="W45" s="13">
        <f t="shared" si="3"/>
        <v>3</v>
      </c>
      <c r="X45" s="91">
        <f>IFERROR(VLOOKUP($B45,'[1]ACT NUM12'!$AB$3:$AM$128,2,FALSE),0)</f>
        <v>0</v>
      </c>
      <c r="Y45" s="91">
        <f>IFERROR(VLOOKUP($B45,'[1]ACT NUM12'!$AB$3:$AM$128,3,FALSE),0)</f>
        <v>0</v>
      </c>
      <c r="Z45" s="91">
        <f>IFERROR(VLOOKUP($B45,'[1]ACT NUM12'!$AB$3:$AM$128,4,FALSE),0)</f>
        <v>0</v>
      </c>
      <c r="AA45" s="91">
        <f>IFERROR(VLOOKUP($B45,'[1]ACT NUM12'!$AB$3:$AM$128,5,FALSE),0)</f>
        <v>0</v>
      </c>
      <c r="AB45" s="91">
        <f>IFERROR(VLOOKUP($B45,'[1]ACT NUM12'!$AB$3:$AM$128,6,FALSE),0)</f>
        <v>0</v>
      </c>
      <c r="AC45" s="91">
        <f>IFERROR(VLOOKUP($B45,'[1]ACT NUM12'!$AB$3:$AM$128,7,FALSE),0)</f>
        <v>0</v>
      </c>
      <c r="AD45" s="91">
        <f>IFERROR(VLOOKUP($B45,'[1]ACT NUM12'!$AB$3:$AM$128,8,FALSE),0)</f>
        <v>0</v>
      </c>
      <c r="AE45" s="91">
        <f>IFERROR(VLOOKUP($B45,'[1]ACT NUM12'!$AB$3:$AM$128,9,FALSE),0)</f>
        <v>0</v>
      </c>
      <c r="AF45" s="91">
        <f>IFERROR(VLOOKUP($B45,'[1]ACT NUM12'!$AB$3:$AM$128,10,FALSE),0)</f>
        <v>0</v>
      </c>
      <c r="AG45" s="91">
        <f>IFERROR(VLOOKUP($B45,'[1]ACT NUM12'!$AB$3:$AM$128,11,FALSE),0)</f>
        <v>0</v>
      </c>
      <c r="AH45" s="95"/>
      <c r="AI45" s="95"/>
      <c r="AJ45" s="13">
        <f t="shared" si="4"/>
        <v>0</v>
      </c>
    </row>
    <row r="46" spans="1:37" ht="15" thickBot="1" x14ac:dyDescent="0.25">
      <c r="A46" s="87" t="s">
        <v>74</v>
      </c>
      <c r="B46" s="165" t="s">
        <v>72</v>
      </c>
      <c r="C46" s="56"/>
      <c r="D46" s="205"/>
      <c r="E46" s="13">
        <f>IFERROR(VLOOKUP($B46,[2]NUM12!$H$3:$J$151,2,FALSE),0)</f>
        <v>201</v>
      </c>
      <c r="F46" s="43">
        <f t="shared" si="14"/>
        <v>228</v>
      </c>
      <c r="G46" s="13">
        <f>IFERROR(VLOOKUP($B46,[1]NUM12!$H$3:$J$167,2,FALSE),0)</f>
        <v>150</v>
      </c>
      <c r="H46" s="54">
        <f t="shared" si="37"/>
        <v>167</v>
      </c>
      <c r="I46" s="54">
        <f t="shared" si="2"/>
        <v>206</v>
      </c>
      <c r="J46" s="45"/>
      <c r="K46" s="91">
        <f>IFERROR(VLOOKUP($B46,'[1]ACT NUM12'!$H$3:$S$162,2,FALSE),0)</f>
        <v>6</v>
      </c>
      <c r="L46" s="91">
        <f>IFERROR(VLOOKUP($B46,'[1]ACT NUM12'!$H$3:$S$162,3,FALSE),0)</f>
        <v>14</v>
      </c>
      <c r="M46" s="91">
        <f>IFERROR(VLOOKUP($B46,'[1]ACT NUM12'!$H$3:$S$162,4,FALSE),0)</f>
        <v>12</v>
      </c>
      <c r="N46" s="91">
        <f>IFERROR(VLOOKUP($B46,'[1]ACT NUM12'!$H$3:$S$162,5,FALSE),0)</f>
        <v>4</v>
      </c>
      <c r="O46" s="91">
        <f>IFERROR(VLOOKUP($B46,'[1]ACT NUM12'!$H$3:$S$162,6,FALSE),0)</f>
        <v>4</v>
      </c>
      <c r="P46" s="91">
        <f>IFERROR(VLOOKUP($B46,'[1]ACT NUM12'!$H$3:$S$162,7,FALSE),0)</f>
        <v>6</v>
      </c>
      <c r="Q46" s="91">
        <f>IFERROR(VLOOKUP($B46,'[1]ACT NUM12'!$H$3:$S$162,8,FALSE),0)</f>
        <v>22</v>
      </c>
      <c r="R46" s="91">
        <f>IFERROR(VLOOKUP($B46,'[1]ACT NUM12'!$H$3:$S$162,9,FALSE),0)</f>
        <v>17</v>
      </c>
      <c r="S46" s="91">
        <f>IFERROR(VLOOKUP($B46,'[1]ACT NUM12'!$H$3:$S$162,10,FALSE),0)</f>
        <v>13</v>
      </c>
      <c r="T46" s="91">
        <f>IFERROR(VLOOKUP($B46,'[1]ACT NUM12'!$H$3:$S$162,11,FALSE),0)</f>
        <v>9</v>
      </c>
      <c r="U46" s="95"/>
      <c r="V46" s="46"/>
      <c r="W46" s="13">
        <f t="shared" si="3"/>
        <v>107</v>
      </c>
      <c r="X46" s="91">
        <f>IFERROR(VLOOKUP($B46,'[1]ACT NUM12'!$AB$3:$AM$128,2,FALSE),0)</f>
        <v>8</v>
      </c>
      <c r="Y46" s="91">
        <f>IFERROR(VLOOKUP($B46,'[1]ACT NUM12'!$AB$3:$AM$128,3,FALSE),0)</f>
        <v>0</v>
      </c>
      <c r="Z46" s="91">
        <f>IFERROR(VLOOKUP($B46,'[1]ACT NUM12'!$AB$3:$AM$128,4,FALSE),0)</f>
        <v>1</v>
      </c>
      <c r="AA46" s="91">
        <f>IFERROR(VLOOKUP($B46,'[1]ACT NUM12'!$AB$3:$AM$128,5,FALSE),0)</f>
        <v>0</v>
      </c>
      <c r="AB46" s="91">
        <f>IFERROR(VLOOKUP($B46,'[1]ACT NUM12'!$AB$3:$AM$128,6,FALSE),0)</f>
        <v>0</v>
      </c>
      <c r="AC46" s="91">
        <f>IFERROR(VLOOKUP($B46,'[1]ACT NUM12'!$AB$3:$AM$128,7,FALSE),0)</f>
        <v>0</v>
      </c>
      <c r="AD46" s="91">
        <f>IFERROR(VLOOKUP($B46,'[1]ACT NUM12'!$AB$3:$AM$128,8,FALSE),0)</f>
        <v>5</v>
      </c>
      <c r="AE46" s="91">
        <f>IFERROR(VLOOKUP($B46,'[1]ACT NUM12'!$AB$3:$AM$128,9,FALSE),0)</f>
        <v>0</v>
      </c>
      <c r="AF46" s="91">
        <f>IFERROR(VLOOKUP($B46,'[1]ACT NUM12'!$AB$3:$AM$128,10,FALSE),0)</f>
        <v>0</v>
      </c>
      <c r="AG46" s="91">
        <f>IFERROR(VLOOKUP($B46,'[1]ACT NUM12'!$AB$3:$AM$128,11,FALSE),0)</f>
        <v>0</v>
      </c>
      <c r="AH46" s="95"/>
      <c r="AI46" s="95"/>
      <c r="AJ46" s="13">
        <f t="shared" si="4"/>
        <v>14</v>
      </c>
    </row>
    <row r="47" spans="1:37" ht="15" thickBot="1" x14ac:dyDescent="0.25">
      <c r="A47" s="87" t="s">
        <v>74</v>
      </c>
      <c r="B47" s="165" t="s">
        <v>73</v>
      </c>
      <c r="C47" s="56"/>
      <c r="D47" s="205"/>
      <c r="E47" s="13">
        <f>IFERROR(VLOOKUP($B47,[2]NUM12!$H$3:$J$151,2,FALSE),0)</f>
        <v>42</v>
      </c>
      <c r="F47" s="43">
        <f t="shared" si="14"/>
        <v>43</v>
      </c>
      <c r="G47" s="13">
        <f>IFERROR(VLOOKUP($B47,[1]NUM12!$H$3:$J$167,2,FALSE),0)</f>
        <v>45</v>
      </c>
      <c r="H47" s="54">
        <f t="shared" si="37"/>
        <v>45</v>
      </c>
      <c r="I47" s="54">
        <f t="shared" si="2"/>
        <v>50</v>
      </c>
      <c r="J47" s="45"/>
      <c r="K47" s="91">
        <f>IFERROR(VLOOKUP($B47,'[1]ACT NUM12'!$H$3:$S$162,2,FALSE),0)</f>
        <v>0</v>
      </c>
      <c r="L47" s="91">
        <f>IFERROR(VLOOKUP($B47,'[1]ACT NUM12'!$H$3:$S$162,3,FALSE),0)</f>
        <v>0</v>
      </c>
      <c r="M47" s="91">
        <f>IFERROR(VLOOKUP($B47,'[1]ACT NUM12'!$H$3:$S$162,4,FALSE),0)</f>
        <v>0</v>
      </c>
      <c r="N47" s="91">
        <f>IFERROR(VLOOKUP($B47,'[1]ACT NUM12'!$H$3:$S$162,5,FALSE),0)</f>
        <v>1</v>
      </c>
      <c r="O47" s="91">
        <f>IFERROR(VLOOKUP($B47,'[1]ACT NUM12'!$H$3:$S$162,6,FALSE),0)</f>
        <v>0</v>
      </c>
      <c r="P47" s="91">
        <f>IFERROR(VLOOKUP($B47,'[1]ACT NUM12'!$H$3:$S$162,7,FALSE),0)</f>
        <v>1</v>
      </c>
      <c r="Q47" s="91">
        <f>IFERROR(VLOOKUP($B47,'[1]ACT NUM12'!$H$3:$S$162,8,FALSE),0)</f>
        <v>0</v>
      </c>
      <c r="R47" s="91">
        <f>IFERROR(VLOOKUP($B47,'[1]ACT NUM12'!$H$3:$S$162,9,FALSE),0)</f>
        <v>3</v>
      </c>
      <c r="S47" s="91">
        <f>IFERROR(VLOOKUP($B47,'[1]ACT NUM12'!$H$3:$S$162,10,FALSE),0)</f>
        <v>2</v>
      </c>
      <c r="T47" s="91">
        <f>IFERROR(VLOOKUP($B47,'[1]ACT NUM12'!$H$3:$S$162,11,FALSE),0)</f>
        <v>0</v>
      </c>
      <c r="U47" s="95"/>
      <c r="V47" s="46"/>
      <c r="W47" s="13">
        <f t="shared" si="3"/>
        <v>7</v>
      </c>
      <c r="X47" s="91">
        <f>IFERROR(VLOOKUP($B47,'[1]ACT NUM12'!$AB$3:$AM$128,2,FALSE),0)</f>
        <v>0</v>
      </c>
      <c r="Y47" s="91">
        <f>IFERROR(VLOOKUP($B47,'[1]ACT NUM12'!$AB$3:$AM$128,3,FALSE),0)</f>
        <v>0</v>
      </c>
      <c r="Z47" s="91">
        <f>IFERROR(VLOOKUP($B47,'[1]ACT NUM12'!$AB$3:$AM$128,4,FALSE),0)</f>
        <v>0</v>
      </c>
      <c r="AA47" s="91">
        <f>IFERROR(VLOOKUP($B47,'[1]ACT NUM12'!$AB$3:$AM$128,5,FALSE),0)</f>
        <v>0</v>
      </c>
      <c r="AB47" s="91">
        <f>IFERROR(VLOOKUP($B47,'[1]ACT NUM12'!$AB$3:$AM$128,6,FALSE),0)</f>
        <v>3</v>
      </c>
      <c r="AC47" s="91">
        <f>IFERROR(VLOOKUP($B47,'[1]ACT NUM12'!$AB$3:$AM$128,7,FALSE),0)</f>
        <v>0</v>
      </c>
      <c r="AD47" s="91">
        <f>IFERROR(VLOOKUP($B47,'[1]ACT NUM12'!$AB$3:$AM$128,8,FALSE),0)</f>
        <v>0</v>
      </c>
      <c r="AE47" s="91">
        <f>IFERROR(VLOOKUP($B47,'[1]ACT NUM12'!$AB$3:$AM$128,9,FALSE),0)</f>
        <v>0</v>
      </c>
      <c r="AF47" s="91">
        <f>IFERROR(VLOOKUP($B47,'[1]ACT NUM12'!$AB$3:$AM$128,10,FALSE),0)</f>
        <v>0</v>
      </c>
      <c r="AG47" s="91">
        <f>IFERROR(VLOOKUP($B47,'[1]ACT NUM12'!$AB$3:$AM$128,11,FALSE),0)</f>
        <v>0</v>
      </c>
      <c r="AH47" s="95"/>
      <c r="AI47" s="95"/>
      <c r="AJ47" s="13">
        <f t="shared" si="4"/>
        <v>3</v>
      </c>
    </row>
    <row r="48" spans="1:37" ht="20.25" customHeight="1" thickBot="1" x14ac:dyDescent="0.25">
      <c r="A48" s="333" t="s">
        <v>176</v>
      </c>
      <c r="B48" s="334"/>
      <c r="C48" s="250">
        <f>+D48/Metas!R96</f>
        <v>0.97651226531422031</v>
      </c>
      <c r="D48" s="207">
        <f>I48/AK48</f>
        <v>0.25585459629500173</v>
      </c>
      <c r="E48" s="10">
        <f t="shared" ref="E48:K48" si="38">SUM(E38:E47)</f>
        <v>719</v>
      </c>
      <c r="F48" s="10">
        <f t="shared" si="38"/>
        <v>777</v>
      </c>
      <c r="G48" s="10">
        <f t="shared" si="38"/>
        <v>592</v>
      </c>
      <c r="H48" s="10">
        <f t="shared" si="38"/>
        <v>635</v>
      </c>
      <c r="I48" s="10">
        <f>SUM(I38:I47)</f>
        <v>732</v>
      </c>
      <c r="J48" s="10">
        <f t="shared" si="38"/>
        <v>0</v>
      </c>
      <c r="K48" s="10">
        <f t="shared" si="38"/>
        <v>8</v>
      </c>
      <c r="L48" s="10">
        <f t="shared" ref="L48:V48" si="39">SUM(L38:L47)</f>
        <v>16</v>
      </c>
      <c r="M48" s="10">
        <f t="shared" si="39"/>
        <v>33</v>
      </c>
      <c r="N48" s="10">
        <f t="shared" si="39"/>
        <v>12</v>
      </c>
      <c r="O48" s="10">
        <f t="shared" ref="O48" si="40">SUM(O38:O47)</f>
        <v>11</v>
      </c>
      <c r="P48" s="10">
        <f t="shared" si="39"/>
        <v>36</v>
      </c>
      <c r="Q48" s="10">
        <f>SUM(Q38:Q47)</f>
        <v>49</v>
      </c>
      <c r="R48" s="10">
        <f>SUM(R38:R47)</f>
        <v>34</v>
      </c>
      <c r="S48" s="10">
        <f>SUM(S38:S47)</f>
        <v>40</v>
      </c>
      <c r="T48" s="10">
        <f>SUM(T38:T47)</f>
        <v>23</v>
      </c>
      <c r="U48" s="10">
        <f t="shared" si="39"/>
        <v>0</v>
      </c>
      <c r="V48" s="10">
        <f t="shared" si="39"/>
        <v>0</v>
      </c>
      <c r="W48" s="10">
        <f t="shared" si="3"/>
        <v>262</v>
      </c>
      <c r="X48" s="10">
        <f t="shared" ref="X48:AI48" si="41">SUM(X38:X47)</f>
        <v>10</v>
      </c>
      <c r="Y48" s="10">
        <f t="shared" si="41"/>
        <v>0</v>
      </c>
      <c r="Z48" s="10">
        <f t="shared" si="41"/>
        <v>1</v>
      </c>
      <c r="AA48" s="10">
        <f t="shared" si="41"/>
        <v>0</v>
      </c>
      <c r="AB48" s="10">
        <f t="shared" ref="AB48" si="42">SUM(AB38:AB47)</f>
        <v>5</v>
      </c>
      <c r="AC48" s="10">
        <f t="shared" si="41"/>
        <v>2</v>
      </c>
      <c r="AD48" s="10">
        <f t="shared" si="41"/>
        <v>6</v>
      </c>
      <c r="AE48" s="10">
        <f t="shared" ref="AE48:AF48" si="43">SUM(AE38:AE47)</f>
        <v>0</v>
      </c>
      <c r="AF48" s="10">
        <f t="shared" si="43"/>
        <v>0</v>
      </c>
      <c r="AG48" s="10">
        <f t="shared" ref="AG48" si="44">SUM(AG38:AG47)</f>
        <v>0</v>
      </c>
      <c r="AH48" s="10">
        <f t="shared" si="41"/>
        <v>0</v>
      </c>
      <c r="AI48" s="10">
        <f t="shared" si="41"/>
        <v>0</v>
      </c>
      <c r="AJ48" s="10">
        <f t="shared" si="4"/>
        <v>24</v>
      </c>
      <c r="AK48" s="10">
        <v>2861</v>
      </c>
    </row>
    <row r="49" spans="1:37" ht="15" thickBot="1" x14ac:dyDescent="0.25">
      <c r="A49" s="166" t="s">
        <v>88</v>
      </c>
      <c r="B49" s="165" t="s">
        <v>75</v>
      </c>
      <c r="C49" s="56"/>
      <c r="D49" s="205"/>
      <c r="E49" s="13">
        <f>IFERROR(VLOOKUP($B49,[2]NUM12!$H$3:$J$151,2,FALSE),0)</f>
        <v>374</v>
      </c>
      <c r="F49" s="43">
        <f t="shared" si="14"/>
        <v>382</v>
      </c>
      <c r="G49" s="13">
        <f>IFERROR(VLOOKUP($B49,[1]NUM12!$H$3:$J$167,2,FALSE),0)</f>
        <v>342</v>
      </c>
      <c r="H49" s="54">
        <f t="shared" ref="H49:H61" si="45">+G49+(Q49)-(AD49)</f>
        <v>345</v>
      </c>
      <c r="I49" s="54">
        <f t="shared" si="2"/>
        <v>384</v>
      </c>
      <c r="J49" s="45"/>
      <c r="K49" s="91">
        <f>IFERROR(VLOOKUP($B49,'[1]ACT NUM12'!$H$3:$S$162,2,FALSE),0)</f>
        <v>0</v>
      </c>
      <c r="L49" s="91">
        <f>IFERROR(VLOOKUP($B49,'[1]ACT NUM12'!$H$3:$S$162,3,FALSE),0)</f>
        <v>0</v>
      </c>
      <c r="M49" s="91">
        <f>IFERROR(VLOOKUP($B49,'[1]ACT NUM12'!$H$3:$S$162,4,FALSE),0)</f>
        <v>9</v>
      </c>
      <c r="N49" s="91">
        <f>IFERROR(VLOOKUP($B49,'[1]ACT NUM12'!$H$3:$S$162,5,FALSE),0)</f>
        <v>0</v>
      </c>
      <c r="O49" s="91">
        <f>IFERROR(VLOOKUP($B49,'[1]ACT NUM12'!$H$3:$S$162,6,FALSE),0)</f>
        <v>4</v>
      </c>
      <c r="P49" s="91">
        <f>IFERROR(VLOOKUP($B49,'[1]ACT NUM12'!$H$3:$S$162,7,FALSE),0)</f>
        <v>7</v>
      </c>
      <c r="Q49" s="91">
        <f>IFERROR(VLOOKUP($B49,'[1]ACT NUM12'!$H$3:$S$162,8,FALSE),0)</f>
        <v>3</v>
      </c>
      <c r="R49" s="91">
        <f>IFERROR(VLOOKUP($B49,'[1]ACT NUM12'!$H$3:$S$162,9,FALSE),0)</f>
        <v>4</v>
      </c>
      <c r="S49" s="91">
        <f>IFERROR(VLOOKUP($B49,'[1]ACT NUM12'!$H$3:$S$162,10,FALSE),0)</f>
        <v>18</v>
      </c>
      <c r="T49" s="91">
        <f>IFERROR(VLOOKUP($B49,'[1]ACT NUM12'!$H$3:$S$162,11,FALSE),0)</f>
        <v>17</v>
      </c>
      <c r="U49" s="95"/>
      <c r="V49" s="95"/>
      <c r="W49" s="13">
        <f t="shared" si="3"/>
        <v>62</v>
      </c>
      <c r="X49" s="91">
        <f>IFERROR(VLOOKUP($B49,'[1]ACT NUM12'!$AB$3:$AM$128,2,FALSE),0)</f>
        <v>0</v>
      </c>
      <c r="Y49" s="91">
        <f>IFERROR(VLOOKUP($B49,'[1]ACT NUM12'!$AB$3:$AM$128,3,FALSE),0)</f>
        <v>1</v>
      </c>
      <c r="Z49" s="91">
        <f>IFERROR(VLOOKUP($B49,'[1]ACT NUM12'!$AB$3:$AM$128,4,FALSE),0)</f>
        <v>0</v>
      </c>
      <c r="AA49" s="91">
        <f>IFERROR(VLOOKUP($B49,'[1]ACT NUM12'!$AB$3:$AM$128,5,FALSE),0)</f>
        <v>0</v>
      </c>
      <c r="AB49" s="91">
        <f>IFERROR(VLOOKUP($B49,'[1]ACT NUM12'!$AB$3:$AM$128,6,FALSE),0)</f>
        <v>19</v>
      </c>
      <c r="AC49" s="91">
        <f>IFERROR(VLOOKUP($B49,'[1]ACT NUM12'!$AB$3:$AM$128,7,FALSE),0)</f>
        <v>17</v>
      </c>
      <c r="AD49" s="91">
        <f>IFERROR(VLOOKUP($B49,'[1]ACT NUM12'!$AB$3:$AM$128,8,FALSE),0)</f>
        <v>0</v>
      </c>
      <c r="AE49" s="91">
        <f>IFERROR(VLOOKUP($B49,'[1]ACT NUM12'!$AB$3:$AM$128,9,FALSE),0)</f>
        <v>0</v>
      </c>
      <c r="AF49" s="91">
        <f>IFERROR(VLOOKUP($B49,'[1]ACT NUM12'!$AB$3:$AM$128,10,FALSE),0)</f>
        <v>0</v>
      </c>
      <c r="AG49" s="91">
        <f>IFERROR(VLOOKUP($B49,'[1]ACT NUM12'!$AB$3:$AM$128,11,FALSE),0)</f>
        <v>0</v>
      </c>
      <c r="AH49" s="95"/>
      <c r="AI49" s="95"/>
      <c r="AJ49" s="13">
        <f t="shared" si="4"/>
        <v>37</v>
      </c>
    </row>
    <row r="50" spans="1:37" ht="15" thickBot="1" x14ac:dyDescent="0.25">
      <c r="A50" s="166" t="s">
        <v>88</v>
      </c>
      <c r="B50" s="165" t="s">
        <v>76</v>
      </c>
      <c r="C50" s="56"/>
      <c r="D50" s="205"/>
      <c r="E50" s="13">
        <f>IFERROR(VLOOKUP($B50,[2]NUM12!$H$3:$J$151,2,FALSE),0)</f>
        <v>21</v>
      </c>
      <c r="F50" s="43">
        <f t="shared" si="14"/>
        <v>20</v>
      </c>
      <c r="G50" s="13">
        <f>IFERROR(VLOOKUP($B50,[1]NUM12!$H$3:$J$167,2,FALSE),0)</f>
        <v>20</v>
      </c>
      <c r="H50" s="54">
        <f t="shared" si="45"/>
        <v>20</v>
      </c>
      <c r="I50" s="54">
        <f t="shared" si="2"/>
        <v>22</v>
      </c>
      <c r="J50" s="45"/>
      <c r="K50" s="91">
        <f>IFERROR(VLOOKUP($B50,'[1]ACT NUM12'!$H$3:$S$162,2,FALSE),0)</f>
        <v>0</v>
      </c>
      <c r="L50" s="91">
        <f>IFERROR(VLOOKUP($B50,'[1]ACT NUM12'!$H$3:$S$162,3,FALSE),0)</f>
        <v>0</v>
      </c>
      <c r="M50" s="91">
        <f>IFERROR(VLOOKUP($B50,'[1]ACT NUM12'!$H$3:$S$162,4,FALSE),0)</f>
        <v>0</v>
      </c>
      <c r="N50" s="91">
        <f>IFERROR(VLOOKUP($B50,'[1]ACT NUM12'!$H$3:$S$162,5,FALSE),0)</f>
        <v>0</v>
      </c>
      <c r="O50" s="91">
        <f>IFERROR(VLOOKUP($B50,'[1]ACT NUM12'!$H$3:$S$162,6,FALSE),0)</f>
        <v>0</v>
      </c>
      <c r="P50" s="91">
        <f>IFERROR(VLOOKUP($B50,'[1]ACT NUM12'!$H$3:$S$162,7,FALSE),0)</f>
        <v>0</v>
      </c>
      <c r="Q50" s="91">
        <f>IFERROR(VLOOKUP($B50,'[1]ACT NUM12'!$H$3:$S$162,8,FALSE),0)</f>
        <v>0</v>
      </c>
      <c r="R50" s="91">
        <f>IFERROR(VLOOKUP($B50,'[1]ACT NUM12'!$H$3:$S$162,9,FALSE),0)</f>
        <v>1</v>
      </c>
      <c r="S50" s="91">
        <f>IFERROR(VLOOKUP($B50,'[1]ACT NUM12'!$H$3:$S$162,10,FALSE),0)</f>
        <v>0</v>
      </c>
      <c r="T50" s="91">
        <f>IFERROR(VLOOKUP($B50,'[1]ACT NUM12'!$H$3:$S$162,11,FALSE),0)</f>
        <v>3</v>
      </c>
      <c r="U50" s="95"/>
      <c r="V50" s="95"/>
      <c r="W50" s="13">
        <f t="shared" si="3"/>
        <v>4</v>
      </c>
      <c r="X50" s="91">
        <f>IFERROR(VLOOKUP($B50,'[1]ACT NUM12'!$AB$3:$AM$128,2,FALSE),0)</f>
        <v>0</v>
      </c>
      <c r="Y50" s="91">
        <f>IFERROR(VLOOKUP($B50,'[1]ACT NUM12'!$AB$3:$AM$128,3,FALSE),0)</f>
        <v>0</v>
      </c>
      <c r="Z50" s="91">
        <f>IFERROR(VLOOKUP($B50,'[1]ACT NUM12'!$AB$3:$AM$128,4,FALSE),0)</f>
        <v>0</v>
      </c>
      <c r="AA50" s="91">
        <f>IFERROR(VLOOKUP($B50,'[1]ACT NUM12'!$AB$3:$AM$128,5,FALSE),0)</f>
        <v>1</v>
      </c>
      <c r="AB50" s="91">
        <f>IFERROR(VLOOKUP($B50,'[1]ACT NUM12'!$AB$3:$AM$128,6,FALSE),0)</f>
        <v>0</v>
      </c>
      <c r="AC50" s="91">
        <f>IFERROR(VLOOKUP($B50,'[1]ACT NUM12'!$AB$3:$AM$128,7,FALSE),0)</f>
        <v>0</v>
      </c>
      <c r="AD50" s="91">
        <f>IFERROR(VLOOKUP($B50,'[1]ACT NUM12'!$AB$3:$AM$128,8,FALSE),0)</f>
        <v>0</v>
      </c>
      <c r="AE50" s="91">
        <f>IFERROR(VLOOKUP($B50,'[1]ACT NUM12'!$AB$3:$AM$128,9,FALSE),0)</f>
        <v>2</v>
      </c>
      <c r="AF50" s="91">
        <f>IFERROR(VLOOKUP($B50,'[1]ACT NUM12'!$AB$3:$AM$128,10,FALSE),0)</f>
        <v>0</v>
      </c>
      <c r="AG50" s="91">
        <f>IFERROR(VLOOKUP($B50,'[1]ACT NUM12'!$AB$3:$AM$128,11,FALSE),0)</f>
        <v>0</v>
      </c>
      <c r="AH50" s="95"/>
      <c r="AI50" s="95"/>
      <c r="AJ50" s="13">
        <f t="shared" si="4"/>
        <v>3</v>
      </c>
    </row>
    <row r="51" spans="1:37" ht="15" thickBot="1" x14ac:dyDescent="0.25">
      <c r="A51" s="166" t="s">
        <v>88</v>
      </c>
      <c r="B51" s="165" t="s">
        <v>77</v>
      </c>
      <c r="C51" s="56"/>
      <c r="D51" s="205"/>
      <c r="E51" s="13">
        <f>IFERROR(VLOOKUP($B51,[2]NUM12!$H$3:$J$151,2,FALSE),0)</f>
        <v>8</v>
      </c>
      <c r="F51" s="43">
        <f t="shared" si="14"/>
        <v>10</v>
      </c>
      <c r="G51" s="13">
        <f>IFERROR(VLOOKUP($B51,[1]NUM12!$H$3:$J$167,2,FALSE),0)</f>
        <v>10</v>
      </c>
      <c r="H51" s="54">
        <f t="shared" si="45"/>
        <v>10</v>
      </c>
      <c r="I51" s="54">
        <f t="shared" si="2"/>
        <v>10</v>
      </c>
      <c r="J51" s="45"/>
      <c r="K51" s="91">
        <f>IFERROR(VLOOKUP($B51,'[1]ACT NUM12'!$H$3:$S$162,2,FALSE),0)</f>
        <v>0</v>
      </c>
      <c r="L51" s="91">
        <f>IFERROR(VLOOKUP($B51,'[1]ACT NUM12'!$H$3:$S$162,3,FALSE),0)</f>
        <v>0</v>
      </c>
      <c r="M51" s="91">
        <f>IFERROR(VLOOKUP($B51,'[1]ACT NUM12'!$H$3:$S$162,4,FALSE),0)</f>
        <v>1</v>
      </c>
      <c r="N51" s="91">
        <f>IFERROR(VLOOKUP($B51,'[1]ACT NUM12'!$H$3:$S$162,5,FALSE),0)</f>
        <v>1</v>
      </c>
      <c r="O51" s="91">
        <f>IFERROR(VLOOKUP($B51,'[1]ACT NUM12'!$H$3:$S$162,6,FALSE),0)</f>
        <v>0</v>
      </c>
      <c r="P51" s="91">
        <f>IFERROR(VLOOKUP($B51,'[1]ACT NUM12'!$H$3:$S$162,7,FALSE),0)</f>
        <v>0</v>
      </c>
      <c r="Q51" s="91">
        <f>IFERROR(VLOOKUP($B51,'[1]ACT NUM12'!$H$3:$S$162,8,FALSE),0)</f>
        <v>0</v>
      </c>
      <c r="R51" s="91">
        <f>IFERROR(VLOOKUP($B51,'[1]ACT NUM12'!$H$3:$S$162,9,FALSE),0)</f>
        <v>0</v>
      </c>
      <c r="S51" s="91">
        <f>IFERROR(VLOOKUP($B51,'[1]ACT NUM12'!$H$3:$S$162,10,FALSE),0)</f>
        <v>0</v>
      </c>
      <c r="T51" s="91">
        <f>IFERROR(VLOOKUP($B51,'[1]ACT NUM12'!$H$3:$S$162,11,FALSE),0)</f>
        <v>1</v>
      </c>
      <c r="U51" s="95"/>
      <c r="V51" s="95"/>
      <c r="W51" s="13">
        <f t="shared" si="3"/>
        <v>3</v>
      </c>
      <c r="X51" s="91">
        <f>IFERROR(VLOOKUP($B51,'[1]ACT NUM12'!$AB$3:$AM$128,2,FALSE),0)</f>
        <v>0</v>
      </c>
      <c r="Y51" s="91">
        <f>IFERROR(VLOOKUP($B51,'[1]ACT NUM12'!$AB$3:$AM$128,3,FALSE),0)</f>
        <v>0</v>
      </c>
      <c r="Z51" s="91">
        <f>IFERROR(VLOOKUP($B51,'[1]ACT NUM12'!$AB$3:$AM$128,4,FALSE),0)</f>
        <v>0</v>
      </c>
      <c r="AA51" s="91">
        <f>IFERROR(VLOOKUP($B51,'[1]ACT NUM12'!$AB$3:$AM$128,5,FALSE),0)</f>
        <v>0</v>
      </c>
      <c r="AB51" s="91">
        <f>IFERROR(VLOOKUP($B51,'[1]ACT NUM12'!$AB$3:$AM$128,6,FALSE),0)</f>
        <v>0</v>
      </c>
      <c r="AC51" s="91">
        <f>IFERROR(VLOOKUP($B51,'[1]ACT NUM12'!$AB$3:$AM$128,7,FALSE),0)</f>
        <v>0</v>
      </c>
      <c r="AD51" s="91">
        <f>IFERROR(VLOOKUP($B51,'[1]ACT NUM12'!$AB$3:$AM$128,8,FALSE),0)</f>
        <v>0</v>
      </c>
      <c r="AE51" s="91">
        <f>IFERROR(VLOOKUP($B51,'[1]ACT NUM12'!$AB$3:$AM$128,9,FALSE),0)</f>
        <v>0</v>
      </c>
      <c r="AF51" s="91">
        <f>IFERROR(VLOOKUP($B51,'[1]ACT NUM12'!$AB$3:$AM$128,10,FALSE),0)</f>
        <v>1</v>
      </c>
      <c r="AG51" s="91">
        <f>IFERROR(VLOOKUP($B51,'[1]ACT NUM12'!$AB$3:$AM$128,11,FALSE),0)</f>
        <v>0</v>
      </c>
      <c r="AH51" s="95"/>
      <c r="AI51" s="95"/>
      <c r="AJ51" s="13">
        <f t="shared" si="4"/>
        <v>1</v>
      </c>
    </row>
    <row r="52" spans="1:37" ht="15" thickBot="1" x14ac:dyDescent="0.25">
      <c r="A52" s="166" t="s">
        <v>88</v>
      </c>
      <c r="B52" s="165" t="s">
        <v>78</v>
      </c>
      <c r="C52" s="56"/>
      <c r="D52" s="205"/>
      <c r="E52" s="13">
        <f>IFERROR(VLOOKUP($B52,[2]NUM12!$H$3:$J$151,2,FALSE),0)</f>
        <v>11</v>
      </c>
      <c r="F52" s="43">
        <f t="shared" si="14"/>
        <v>12</v>
      </c>
      <c r="G52" s="13">
        <f>IFERROR(VLOOKUP($B52,[1]NUM12!$H$3:$J$167,2,FALSE),0)</f>
        <v>8</v>
      </c>
      <c r="H52" s="54">
        <f t="shared" si="45"/>
        <v>8</v>
      </c>
      <c r="I52" s="54">
        <f t="shared" si="2"/>
        <v>8</v>
      </c>
      <c r="J52" s="45"/>
      <c r="K52" s="91">
        <f>IFERROR(VLOOKUP($B52,'[1]ACT NUM12'!$H$3:$S$162,2,FALSE),0)</f>
        <v>0</v>
      </c>
      <c r="L52" s="91">
        <f>IFERROR(VLOOKUP($B52,'[1]ACT NUM12'!$H$3:$S$162,3,FALSE),0)</f>
        <v>0</v>
      </c>
      <c r="M52" s="91">
        <f>IFERROR(VLOOKUP($B52,'[1]ACT NUM12'!$H$3:$S$162,4,FALSE),0)</f>
        <v>1</v>
      </c>
      <c r="N52" s="91">
        <f>IFERROR(VLOOKUP($B52,'[1]ACT NUM12'!$H$3:$S$162,5,FALSE),0)</f>
        <v>0</v>
      </c>
      <c r="O52" s="91">
        <f>IFERROR(VLOOKUP($B52,'[1]ACT NUM12'!$H$3:$S$162,6,FALSE),0)</f>
        <v>0</v>
      </c>
      <c r="P52" s="91">
        <f>IFERROR(VLOOKUP($B52,'[1]ACT NUM12'!$H$3:$S$162,7,FALSE),0)</f>
        <v>0</v>
      </c>
      <c r="Q52" s="91">
        <f>IFERROR(VLOOKUP($B52,'[1]ACT NUM12'!$H$3:$S$162,8,FALSE),0)</f>
        <v>0</v>
      </c>
      <c r="R52" s="91">
        <f>IFERROR(VLOOKUP($B52,'[1]ACT NUM12'!$H$3:$S$162,9,FALSE),0)</f>
        <v>0</v>
      </c>
      <c r="S52" s="91">
        <f>IFERROR(VLOOKUP($B52,'[1]ACT NUM12'!$H$3:$S$162,10,FALSE),0)</f>
        <v>2</v>
      </c>
      <c r="T52" s="91">
        <f>IFERROR(VLOOKUP($B52,'[1]ACT NUM12'!$H$3:$S$162,11,FALSE),0)</f>
        <v>0</v>
      </c>
      <c r="U52" s="95"/>
      <c r="V52" s="95"/>
      <c r="W52" s="13">
        <f t="shared" si="3"/>
        <v>3</v>
      </c>
      <c r="X52" s="91">
        <f>IFERROR(VLOOKUP($B52,'[1]ACT NUM12'!$AB$3:$AM$128,2,FALSE),0)</f>
        <v>0</v>
      </c>
      <c r="Y52" s="91">
        <f>IFERROR(VLOOKUP($B52,'[1]ACT NUM12'!$AB$3:$AM$128,3,FALSE),0)</f>
        <v>0</v>
      </c>
      <c r="Z52" s="91">
        <f>IFERROR(VLOOKUP($B52,'[1]ACT NUM12'!$AB$3:$AM$128,4,FALSE),0)</f>
        <v>0</v>
      </c>
      <c r="AA52" s="91">
        <f>IFERROR(VLOOKUP($B52,'[1]ACT NUM12'!$AB$3:$AM$128,5,FALSE),0)</f>
        <v>0</v>
      </c>
      <c r="AB52" s="91">
        <f>IFERROR(VLOOKUP($B52,'[1]ACT NUM12'!$AB$3:$AM$128,6,FALSE),0)</f>
        <v>0</v>
      </c>
      <c r="AC52" s="91">
        <f>IFERROR(VLOOKUP($B52,'[1]ACT NUM12'!$AB$3:$AM$128,7,FALSE),0)</f>
        <v>0</v>
      </c>
      <c r="AD52" s="91">
        <f>IFERROR(VLOOKUP($B52,'[1]ACT NUM12'!$AB$3:$AM$128,8,FALSE),0)</f>
        <v>0</v>
      </c>
      <c r="AE52" s="91">
        <f>IFERROR(VLOOKUP($B52,'[1]ACT NUM12'!$AB$3:$AM$128,9,FALSE),0)</f>
        <v>0</v>
      </c>
      <c r="AF52" s="91">
        <f>IFERROR(VLOOKUP($B52,'[1]ACT NUM12'!$AB$3:$AM$128,10,FALSE),0)</f>
        <v>0</v>
      </c>
      <c r="AG52" s="91">
        <f>IFERROR(VLOOKUP($B52,'[1]ACT NUM12'!$AB$3:$AM$128,11,FALSE),0)</f>
        <v>2</v>
      </c>
      <c r="AH52" s="95"/>
      <c r="AI52" s="95"/>
      <c r="AJ52" s="13">
        <f t="shared" si="4"/>
        <v>2</v>
      </c>
    </row>
    <row r="53" spans="1:37" ht="15" thickBot="1" x14ac:dyDescent="0.25">
      <c r="A53" s="166" t="s">
        <v>88</v>
      </c>
      <c r="B53" s="165" t="s">
        <v>79</v>
      </c>
      <c r="C53" s="56"/>
      <c r="D53" s="205"/>
      <c r="E53" s="13">
        <f>IFERROR(VLOOKUP($B53,[2]NUM12!$H$3:$J$151,2,FALSE),0)</f>
        <v>6</v>
      </c>
      <c r="F53" s="43">
        <f t="shared" si="14"/>
        <v>6</v>
      </c>
      <c r="G53" s="13">
        <f>IFERROR(VLOOKUP($B53,[1]NUM12!$H$3:$J$167,2,FALSE),0)</f>
        <v>5</v>
      </c>
      <c r="H53" s="54">
        <f t="shared" si="45"/>
        <v>5</v>
      </c>
      <c r="I53" s="54">
        <f t="shared" si="2"/>
        <v>7</v>
      </c>
      <c r="J53" s="45"/>
      <c r="K53" s="91">
        <f>IFERROR(VLOOKUP($B53,'[1]ACT NUM12'!$H$3:$S$162,2,FALSE),0)</f>
        <v>0</v>
      </c>
      <c r="L53" s="91">
        <f>IFERROR(VLOOKUP($B53,'[1]ACT NUM12'!$H$3:$S$162,3,FALSE),0)</f>
        <v>0</v>
      </c>
      <c r="M53" s="91">
        <f>IFERROR(VLOOKUP($B53,'[1]ACT NUM12'!$H$3:$S$162,4,FALSE),0)</f>
        <v>0</v>
      </c>
      <c r="N53" s="91">
        <f>IFERROR(VLOOKUP($B53,'[1]ACT NUM12'!$H$3:$S$162,5,FALSE),0)</f>
        <v>0</v>
      </c>
      <c r="O53" s="91">
        <f>IFERROR(VLOOKUP($B53,'[1]ACT NUM12'!$H$3:$S$162,6,FALSE),0)</f>
        <v>0</v>
      </c>
      <c r="P53" s="91">
        <f>IFERROR(VLOOKUP($B53,'[1]ACT NUM12'!$H$3:$S$162,7,FALSE),0)</f>
        <v>0</v>
      </c>
      <c r="Q53" s="91">
        <f>IFERROR(VLOOKUP($B53,'[1]ACT NUM12'!$H$3:$S$162,8,FALSE),0)</f>
        <v>0</v>
      </c>
      <c r="R53" s="91">
        <f>IFERROR(VLOOKUP($B53,'[1]ACT NUM12'!$H$3:$S$162,9,FALSE),0)</f>
        <v>0</v>
      </c>
      <c r="S53" s="91">
        <f>IFERROR(VLOOKUP($B53,'[1]ACT NUM12'!$H$3:$S$162,10,FALSE),0)</f>
        <v>0</v>
      </c>
      <c r="T53" s="91">
        <f>IFERROR(VLOOKUP($B53,'[1]ACT NUM12'!$H$3:$S$162,11,FALSE),0)</f>
        <v>2</v>
      </c>
      <c r="U53" s="95"/>
      <c r="V53" s="95"/>
      <c r="W53" s="13">
        <f t="shared" si="3"/>
        <v>2</v>
      </c>
      <c r="X53" s="91">
        <f>IFERROR(VLOOKUP($B53,'[1]ACT NUM12'!$AB$3:$AM$128,2,FALSE),0)</f>
        <v>0</v>
      </c>
      <c r="Y53" s="91">
        <f>IFERROR(VLOOKUP($B53,'[1]ACT NUM12'!$AB$3:$AM$128,3,FALSE),0)</f>
        <v>0</v>
      </c>
      <c r="Z53" s="91">
        <f>IFERROR(VLOOKUP($B53,'[1]ACT NUM12'!$AB$3:$AM$128,4,FALSE),0)</f>
        <v>0</v>
      </c>
      <c r="AA53" s="91">
        <f>IFERROR(VLOOKUP($B53,'[1]ACT NUM12'!$AB$3:$AM$128,5,FALSE),0)</f>
        <v>0</v>
      </c>
      <c r="AB53" s="91">
        <f>IFERROR(VLOOKUP($B53,'[1]ACT NUM12'!$AB$3:$AM$128,6,FALSE),0)</f>
        <v>0</v>
      </c>
      <c r="AC53" s="91">
        <f>IFERROR(VLOOKUP($B53,'[1]ACT NUM12'!$AB$3:$AM$128,7,FALSE),0)</f>
        <v>0</v>
      </c>
      <c r="AD53" s="91">
        <f>IFERROR(VLOOKUP($B53,'[1]ACT NUM12'!$AB$3:$AM$128,8,FALSE),0)</f>
        <v>0</v>
      </c>
      <c r="AE53" s="91">
        <f>IFERROR(VLOOKUP($B53,'[1]ACT NUM12'!$AB$3:$AM$128,9,FALSE),0)</f>
        <v>0</v>
      </c>
      <c r="AF53" s="91">
        <f>IFERROR(VLOOKUP($B53,'[1]ACT NUM12'!$AB$3:$AM$128,10,FALSE),0)</f>
        <v>0</v>
      </c>
      <c r="AG53" s="91">
        <f>IFERROR(VLOOKUP($B53,'[1]ACT NUM12'!$AB$3:$AM$128,11,FALSE),0)</f>
        <v>0</v>
      </c>
      <c r="AH53" s="95"/>
      <c r="AI53" s="95"/>
      <c r="AJ53" s="13">
        <f t="shared" si="4"/>
        <v>0</v>
      </c>
    </row>
    <row r="54" spans="1:37" ht="15" thickBot="1" x14ac:dyDescent="0.25">
      <c r="A54" s="166" t="s">
        <v>88</v>
      </c>
      <c r="B54" s="165" t="s">
        <v>80</v>
      </c>
      <c r="C54" s="56"/>
      <c r="D54" s="205"/>
      <c r="E54" s="13">
        <f>IFERROR(VLOOKUP($B54,[2]NUM12!$H$3:$J$151,2,FALSE),0)</f>
        <v>12</v>
      </c>
      <c r="F54" s="43">
        <f t="shared" si="14"/>
        <v>12</v>
      </c>
      <c r="G54" s="13">
        <f>IFERROR(VLOOKUP($B54,[1]NUM12!$H$3:$J$167,2,FALSE),0)</f>
        <v>11</v>
      </c>
      <c r="H54" s="54">
        <f t="shared" si="45"/>
        <v>11</v>
      </c>
      <c r="I54" s="54">
        <f t="shared" si="2"/>
        <v>9</v>
      </c>
      <c r="J54" s="45"/>
      <c r="K54" s="91">
        <f>IFERROR(VLOOKUP($B54,'[1]ACT NUM12'!$H$3:$S$162,2,FALSE),0)</f>
        <v>0</v>
      </c>
      <c r="L54" s="91">
        <f>IFERROR(VLOOKUP($B54,'[1]ACT NUM12'!$H$3:$S$162,3,FALSE),0)</f>
        <v>0</v>
      </c>
      <c r="M54" s="91">
        <f>IFERROR(VLOOKUP($B54,'[1]ACT NUM12'!$H$3:$S$162,4,FALSE),0)</f>
        <v>0</v>
      </c>
      <c r="N54" s="91">
        <f>IFERROR(VLOOKUP($B54,'[1]ACT NUM12'!$H$3:$S$162,5,FALSE),0)</f>
        <v>0</v>
      </c>
      <c r="O54" s="91">
        <f>IFERROR(VLOOKUP($B54,'[1]ACT NUM12'!$H$3:$S$162,6,FALSE),0)</f>
        <v>0</v>
      </c>
      <c r="P54" s="91">
        <f>IFERROR(VLOOKUP($B54,'[1]ACT NUM12'!$H$3:$S$162,7,FALSE),0)</f>
        <v>0</v>
      </c>
      <c r="Q54" s="91">
        <f>IFERROR(VLOOKUP($B54,'[1]ACT NUM12'!$H$3:$S$162,8,FALSE),0)</f>
        <v>0</v>
      </c>
      <c r="R54" s="91">
        <f>IFERROR(VLOOKUP($B54,'[1]ACT NUM12'!$H$3:$S$162,9,FALSE),0)</f>
        <v>0</v>
      </c>
      <c r="S54" s="91">
        <f>IFERROR(VLOOKUP($B54,'[1]ACT NUM12'!$H$3:$S$162,10,FALSE),0)</f>
        <v>0</v>
      </c>
      <c r="T54" s="91">
        <f>IFERROR(VLOOKUP($B54,'[1]ACT NUM12'!$H$3:$S$162,11,FALSE),0)</f>
        <v>1</v>
      </c>
      <c r="U54" s="95"/>
      <c r="V54" s="95"/>
      <c r="W54" s="13">
        <f t="shared" si="3"/>
        <v>1</v>
      </c>
      <c r="X54" s="91">
        <f>IFERROR(VLOOKUP($B54,'[1]ACT NUM12'!$AB$3:$AM$128,2,FALSE),0)</f>
        <v>0</v>
      </c>
      <c r="Y54" s="91">
        <f>IFERROR(VLOOKUP($B54,'[1]ACT NUM12'!$AB$3:$AM$128,3,FALSE),0)</f>
        <v>0</v>
      </c>
      <c r="Z54" s="91">
        <f>IFERROR(VLOOKUP($B54,'[1]ACT NUM12'!$AB$3:$AM$128,4,FALSE),0)</f>
        <v>0</v>
      </c>
      <c r="AA54" s="91">
        <f>IFERROR(VLOOKUP($B54,'[1]ACT NUM12'!$AB$3:$AM$128,5,FALSE),0)</f>
        <v>0</v>
      </c>
      <c r="AB54" s="91">
        <f>IFERROR(VLOOKUP($B54,'[1]ACT NUM12'!$AB$3:$AM$128,6,FALSE),0)</f>
        <v>0</v>
      </c>
      <c r="AC54" s="91">
        <f>IFERROR(VLOOKUP($B54,'[1]ACT NUM12'!$AB$3:$AM$128,7,FALSE),0)</f>
        <v>0</v>
      </c>
      <c r="AD54" s="91">
        <f>IFERROR(VLOOKUP($B54,'[1]ACT NUM12'!$AB$3:$AM$128,8,FALSE),0)</f>
        <v>0</v>
      </c>
      <c r="AE54" s="91">
        <f>IFERROR(VLOOKUP($B54,'[1]ACT NUM12'!$AB$3:$AM$128,9,FALSE),0)</f>
        <v>2</v>
      </c>
      <c r="AF54" s="91">
        <f>IFERROR(VLOOKUP($B54,'[1]ACT NUM12'!$AB$3:$AM$128,10,FALSE),0)</f>
        <v>1</v>
      </c>
      <c r="AG54" s="91">
        <f>IFERROR(VLOOKUP($B54,'[1]ACT NUM12'!$AB$3:$AM$128,11,FALSE),0)</f>
        <v>0</v>
      </c>
      <c r="AH54" s="95"/>
      <c r="AI54" s="95"/>
      <c r="AJ54" s="13">
        <f t="shared" si="4"/>
        <v>3</v>
      </c>
    </row>
    <row r="55" spans="1:37" ht="15" thickBot="1" x14ac:dyDescent="0.25">
      <c r="A55" s="166" t="s">
        <v>88</v>
      </c>
      <c r="B55" s="165" t="s">
        <v>81</v>
      </c>
      <c r="C55" s="56"/>
      <c r="D55" s="205"/>
      <c r="E55" s="13">
        <f>IFERROR(VLOOKUP($B55,[2]NUM12!$H$3:$J$151,2,FALSE),0)</f>
        <v>9</v>
      </c>
      <c r="F55" s="43">
        <f t="shared" si="14"/>
        <v>9</v>
      </c>
      <c r="G55" s="13">
        <f>IFERROR(VLOOKUP($B55,[1]NUM12!$H$3:$J$167,2,FALSE),0)</f>
        <v>11</v>
      </c>
      <c r="H55" s="54">
        <f t="shared" si="45"/>
        <v>11</v>
      </c>
      <c r="I55" s="54">
        <f t="shared" si="2"/>
        <v>14</v>
      </c>
      <c r="J55" s="45"/>
      <c r="K55" s="91">
        <f>IFERROR(VLOOKUP($B55,'[1]ACT NUM12'!$H$3:$S$162,2,FALSE),0)</f>
        <v>0</v>
      </c>
      <c r="L55" s="91">
        <f>IFERROR(VLOOKUP($B55,'[1]ACT NUM12'!$H$3:$S$162,3,FALSE),0)</f>
        <v>0</v>
      </c>
      <c r="M55" s="91">
        <f>IFERROR(VLOOKUP($B55,'[1]ACT NUM12'!$H$3:$S$162,4,FALSE),0)</f>
        <v>0</v>
      </c>
      <c r="N55" s="91">
        <f>IFERROR(VLOOKUP($B55,'[1]ACT NUM12'!$H$3:$S$162,5,FALSE),0)</f>
        <v>0</v>
      </c>
      <c r="O55" s="91">
        <f>IFERROR(VLOOKUP($B55,'[1]ACT NUM12'!$H$3:$S$162,6,FALSE),0)</f>
        <v>0</v>
      </c>
      <c r="P55" s="91">
        <f>IFERROR(VLOOKUP($B55,'[1]ACT NUM12'!$H$3:$S$162,7,FALSE),0)</f>
        <v>0</v>
      </c>
      <c r="Q55" s="91">
        <f>IFERROR(VLOOKUP($B55,'[1]ACT NUM12'!$H$3:$S$162,8,FALSE),0)</f>
        <v>0</v>
      </c>
      <c r="R55" s="91">
        <f>IFERROR(VLOOKUP($B55,'[1]ACT NUM12'!$H$3:$S$162,9,FALSE),0)</f>
        <v>3</v>
      </c>
      <c r="S55" s="91">
        <f>IFERROR(VLOOKUP($B55,'[1]ACT NUM12'!$H$3:$S$162,10,FALSE),0)</f>
        <v>0</v>
      </c>
      <c r="T55" s="91">
        <f>IFERROR(VLOOKUP($B55,'[1]ACT NUM12'!$H$3:$S$162,11,FALSE),0)</f>
        <v>0</v>
      </c>
      <c r="U55" s="95"/>
      <c r="V55" s="95"/>
      <c r="W55" s="13">
        <f t="shared" si="3"/>
        <v>3</v>
      </c>
      <c r="X55" s="91">
        <f>IFERROR(VLOOKUP($B55,'[1]ACT NUM12'!$AB$3:$AM$128,2,FALSE),0)</f>
        <v>0</v>
      </c>
      <c r="Y55" s="91">
        <f>IFERROR(VLOOKUP($B55,'[1]ACT NUM12'!$AB$3:$AM$128,3,FALSE),0)</f>
        <v>0</v>
      </c>
      <c r="Z55" s="91">
        <f>IFERROR(VLOOKUP($B55,'[1]ACT NUM12'!$AB$3:$AM$128,4,FALSE),0)</f>
        <v>0</v>
      </c>
      <c r="AA55" s="91">
        <f>IFERROR(VLOOKUP($B55,'[1]ACT NUM12'!$AB$3:$AM$128,5,FALSE),0)</f>
        <v>0</v>
      </c>
      <c r="AB55" s="91">
        <f>IFERROR(VLOOKUP($B55,'[1]ACT NUM12'!$AB$3:$AM$128,6,FALSE),0)</f>
        <v>0</v>
      </c>
      <c r="AC55" s="91">
        <f>IFERROR(VLOOKUP($B55,'[1]ACT NUM12'!$AB$3:$AM$128,7,FALSE),0)</f>
        <v>0</v>
      </c>
      <c r="AD55" s="91">
        <f>IFERROR(VLOOKUP($B55,'[1]ACT NUM12'!$AB$3:$AM$128,8,FALSE),0)</f>
        <v>0</v>
      </c>
      <c r="AE55" s="91">
        <f>IFERROR(VLOOKUP($B55,'[1]ACT NUM12'!$AB$3:$AM$128,9,FALSE),0)</f>
        <v>0</v>
      </c>
      <c r="AF55" s="91">
        <f>IFERROR(VLOOKUP($B55,'[1]ACT NUM12'!$AB$3:$AM$128,10,FALSE),0)</f>
        <v>0</v>
      </c>
      <c r="AG55" s="91">
        <f>IFERROR(VLOOKUP($B55,'[1]ACT NUM12'!$AB$3:$AM$128,11,FALSE),0)</f>
        <v>0</v>
      </c>
      <c r="AH55" s="95"/>
      <c r="AI55" s="95"/>
      <c r="AJ55" s="13">
        <f t="shared" si="4"/>
        <v>0</v>
      </c>
    </row>
    <row r="56" spans="1:37" ht="15" thickBot="1" x14ac:dyDescent="0.25">
      <c r="A56" s="166" t="s">
        <v>88</v>
      </c>
      <c r="B56" s="165" t="s">
        <v>82</v>
      </c>
      <c r="C56" s="56"/>
      <c r="D56" s="205"/>
      <c r="E56" s="13">
        <f>IFERROR(VLOOKUP($B56,[2]NUM12!$H$3:$J$151,2,FALSE),0)</f>
        <v>14</v>
      </c>
      <c r="F56" s="43">
        <f t="shared" si="14"/>
        <v>14</v>
      </c>
      <c r="G56" s="13">
        <f>IFERROR(VLOOKUP($B56,[1]NUM12!$H$3:$J$167,2,FALSE),0)</f>
        <v>10</v>
      </c>
      <c r="H56" s="54">
        <f t="shared" si="45"/>
        <v>10</v>
      </c>
      <c r="I56" s="54">
        <f t="shared" si="2"/>
        <v>10</v>
      </c>
      <c r="J56" s="45"/>
      <c r="K56" s="91">
        <f>IFERROR(VLOOKUP($B56,'[1]ACT NUM12'!$H$3:$S$162,2,FALSE),0)</f>
        <v>0</v>
      </c>
      <c r="L56" s="91">
        <f>IFERROR(VLOOKUP($B56,'[1]ACT NUM12'!$H$3:$S$162,3,FALSE),0)</f>
        <v>0</v>
      </c>
      <c r="M56" s="91">
        <f>IFERROR(VLOOKUP($B56,'[1]ACT NUM12'!$H$3:$S$162,4,FALSE),0)</f>
        <v>0</v>
      </c>
      <c r="N56" s="91">
        <f>IFERROR(VLOOKUP($B56,'[1]ACT NUM12'!$H$3:$S$162,5,FALSE),0)</f>
        <v>0</v>
      </c>
      <c r="O56" s="91">
        <f>IFERROR(VLOOKUP($B56,'[1]ACT NUM12'!$H$3:$S$162,6,FALSE),0)</f>
        <v>0</v>
      </c>
      <c r="P56" s="91">
        <f>IFERROR(VLOOKUP($B56,'[1]ACT NUM12'!$H$3:$S$162,7,FALSE),0)</f>
        <v>0</v>
      </c>
      <c r="Q56" s="91">
        <f>IFERROR(VLOOKUP($B56,'[1]ACT NUM12'!$H$3:$S$162,8,FALSE),0)</f>
        <v>0</v>
      </c>
      <c r="R56" s="91">
        <f>IFERROR(VLOOKUP($B56,'[1]ACT NUM12'!$H$3:$S$162,9,FALSE),0)</f>
        <v>1</v>
      </c>
      <c r="S56" s="91">
        <f>IFERROR(VLOOKUP($B56,'[1]ACT NUM12'!$H$3:$S$162,10,FALSE),0)</f>
        <v>0</v>
      </c>
      <c r="T56" s="91">
        <f>IFERROR(VLOOKUP($B56,'[1]ACT NUM12'!$H$3:$S$162,11,FALSE),0)</f>
        <v>0</v>
      </c>
      <c r="U56" s="95"/>
      <c r="V56" s="95"/>
      <c r="W56" s="13">
        <f t="shared" si="3"/>
        <v>1</v>
      </c>
      <c r="X56" s="91">
        <f>IFERROR(VLOOKUP($B56,'[1]ACT NUM12'!$AB$3:$AM$128,2,FALSE),0)</f>
        <v>0</v>
      </c>
      <c r="Y56" s="91">
        <f>IFERROR(VLOOKUP($B56,'[1]ACT NUM12'!$AB$3:$AM$128,3,FALSE),0)</f>
        <v>0</v>
      </c>
      <c r="Z56" s="91">
        <f>IFERROR(VLOOKUP($B56,'[1]ACT NUM12'!$AB$3:$AM$128,4,FALSE),0)</f>
        <v>0</v>
      </c>
      <c r="AA56" s="91">
        <f>IFERROR(VLOOKUP($B56,'[1]ACT NUM12'!$AB$3:$AM$128,5,FALSE),0)</f>
        <v>0</v>
      </c>
      <c r="AB56" s="91">
        <f>IFERROR(VLOOKUP($B56,'[1]ACT NUM12'!$AB$3:$AM$128,6,FALSE),0)</f>
        <v>0</v>
      </c>
      <c r="AC56" s="91">
        <f>IFERROR(VLOOKUP($B56,'[1]ACT NUM12'!$AB$3:$AM$128,7,FALSE),0)</f>
        <v>0</v>
      </c>
      <c r="AD56" s="91">
        <f>IFERROR(VLOOKUP($B56,'[1]ACT NUM12'!$AB$3:$AM$128,8,FALSE),0)</f>
        <v>0</v>
      </c>
      <c r="AE56" s="91">
        <f>IFERROR(VLOOKUP($B56,'[1]ACT NUM12'!$AB$3:$AM$128,9,FALSE),0)</f>
        <v>1</v>
      </c>
      <c r="AF56" s="91">
        <f>IFERROR(VLOOKUP($B56,'[1]ACT NUM12'!$AB$3:$AM$128,10,FALSE),0)</f>
        <v>0</v>
      </c>
      <c r="AG56" s="91">
        <f>IFERROR(VLOOKUP($B56,'[1]ACT NUM12'!$AB$3:$AM$128,11,FALSE),0)</f>
        <v>0</v>
      </c>
      <c r="AH56" s="95"/>
      <c r="AI56" s="95"/>
      <c r="AJ56" s="13">
        <f t="shared" si="4"/>
        <v>1</v>
      </c>
    </row>
    <row r="57" spans="1:37" ht="15" thickBot="1" x14ac:dyDescent="0.25">
      <c r="A57" s="166" t="s">
        <v>88</v>
      </c>
      <c r="B57" s="165" t="s">
        <v>83</v>
      </c>
      <c r="C57" s="56"/>
      <c r="D57" s="205"/>
      <c r="E57" s="13">
        <f>IFERROR(VLOOKUP($B57,[2]NUM12!$H$3:$J$151,2,FALSE),0)</f>
        <v>8</v>
      </c>
      <c r="F57" s="43">
        <f t="shared" si="14"/>
        <v>7</v>
      </c>
      <c r="G57" s="13">
        <f>IFERROR(VLOOKUP($B57,[1]NUM12!$H$3:$J$167,2,FALSE),0)</f>
        <v>8</v>
      </c>
      <c r="H57" s="54">
        <f t="shared" si="45"/>
        <v>8</v>
      </c>
      <c r="I57" s="54">
        <f t="shared" si="2"/>
        <v>9</v>
      </c>
      <c r="J57" s="45"/>
      <c r="K57" s="91">
        <f>IFERROR(VLOOKUP($B57,'[1]ACT NUM12'!$H$3:$S$162,2,FALSE),0)</f>
        <v>0</v>
      </c>
      <c r="L57" s="91">
        <f>IFERROR(VLOOKUP($B57,'[1]ACT NUM12'!$H$3:$S$162,3,FALSE),0)</f>
        <v>0</v>
      </c>
      <c r="M57" s="91">
        <f>IFERROR(VLOOKUP($B57,'[1]ACT NUM12'!$H$3:$S$162,4,FALSE),0)</f>
        <v>0</v>
      </c>
      <c r="N57" s="91">
        <f>IFERROR(VLOOKUP($B57,'[1]ACT NUM12'!$H$3:$S$162,5,FALSE),0)</f>
        <v>0</v>
      </c>
      <c r="O57" s="91">
        <f>IFERROR(VLOOKUP($B57,'[1]ACT NUM12'!$H$3:$S$162,6,FALSE),0)</f>
        <v>0</v>
      </c>
      <c r="P57" s="91">
        <f>IFERROR(VLOOKUP($B57,'[1]ACT NUM12'!$H$3:$S$162,7,FALSE),0)</f>
        <v>0</v>
      </c>
      <c r="Q57" s="91">
        <f>IFERROR(VLOOKUP($B57,'[1]ACT NUM12'!$H$3:$S$162,8,FALSE),0)</f>
        <v>0</v>
      </c>
      <c r="R57" s="91">
        <f>IFERROR(VLOOKUP($B57,'[1]ACT NUM12'!$H$3:$S$162,9,FALSE),0)</f>
        <v>0</v>
      </c>
      <c r="S57" s="91">
        <f>IFERROR(VLOOKUP($B57,'[1]ACT NUM12'!$H$3:$S$162,10,FALSE),0)</f>
        <v>1</v>
      </c>
      <c r="T57" s="91">
        <f>IFERROR(VLOOKUP($B57,'[1]ACT NUM12'!$H$3:$S$162,11,FALSE),0)</f>
        <v>0</v>
      </c>
      <c r="U57" s="95"/>
      <c r="V57" s="95"/>
      <c r="W57" s="13">
        <f t="shared" si="3"/>
        <v>1</v>
      </c>
      <c r="X57" s="91">
        <f>IFERROR(VLOOKUP($B57,'[1]ACT NUM12'!$AB$3:$AM$128,2,FALSE),0)</f>
        <v>0</v>
      </c>
      <c r="Y57" s="91">
        <f>IFERROR(VLOOKUP($B57,'[1]ACT NUM12'!$AB$3:$AM$128,3,FALSE),0)</f>
        <v>0</v>
      </c>
      <c r="Z57" s="91">
        <f>IFERROR(VLOOKUP($B57,'[1]ACT NUM12'!$AB$3:$AM$128,4,FALSE),0)</f>
        <v>0</v>
      </c>
      <c r="AA57" s="91">
        <f>IFERROR(VLOOKUP($B57,'[1]ACT NUM12'!$AB$3:$AM$128,5,FALSE),0)</f>
        <v>1</v>
      </c>
      <c r="AB57" s="91">
        <f>IFERROR(VLOOKUP($B57,'[1]ACT NUM12'!$AB$3:$AM$128,6,FALSE),0)</f>
        <v>0</v>
      </c>
      <c r="AC57" s="91">
        <f>IFERROR(VLOOKUP($B57,'[1]ACT NUM12'!$AB$3:$AM$128,7,FALSE),0)</f>
        <v>0</v>
      </c>
      <c r="AD57" s="91">
        <f>IFERROR(VLOOKUP($B57,'[1]ACT NUM12'!$AB$3:$AM$128,8,FALSE),0)</f>
        <v>0</v>
      </c>
      <c r="AE57" s="91">
        <f>IFERROR(VLOOKUP($B57,'[1]ACT NUM12'!$AB$3:$AM$128,9,FALSE),0)</f>
        <v>0</v>
      </c>
      <c r="AF57" s="91">
        <f>IFERROR(VLOOKUP($B57,'[1]ACT NUM12'!$AB$3:$AM$128,10,FALSE),0)</f>
        <v>0</v>
      </c>
      <c r="AG57" s="91">
        <f>IFERROR(VLOOKUP($B57,'[1]ACT NUM12'!$AB$3:$AM$128,11,FALSE),0)</f>
        <v>0</v>
      </c>
      <c r="AH57" s="95"/>
      <c r="AI57" s="95"/>
      <c r="AJ57" s="13">
        <f t="shared" si="4"/>
        <v>1</v>
      </c>
    </row>
    <row r="58" spans="1:37" ht="15" thickBot="1" x14ac:dyDescent="0.25">
      <c r="A58" s="166" t="s">
        <v>88</v>
      </c>
      <c r="B58" s="165" t="s">
        <v>84</v>
      </c>
      <c r="C58" s="56"/>
      <c r="D58" s="205"/>
      <c r="E58" s="13">
        <f>IFERROR(VLOOKUP($B58,[2]NUM12!$H$3:$J$151,2,FALSE),0)</f>
        <v>16</v>
      </c>
      <c r="F58" s="43">
        <f t="shared" si="14"/>
        <v>16</v>
      </c>
      <c r="G58" s="13">
        <f>IFERROR(VLOOKUP($B58,[1]NUM12!$H$3:$J$167,2,FALSE),0)</f>
        <v>14</v>
      </c>
      <c r="H58" s="54">
        <f t="shared" si="45"/>
        <v>14</v>
      </c>
      <c r="I58" s="54">
        <f t="shared" si="2"/>
        <v>14</v>
      </c>
      <c r="J58" s="45"/>
      <c r="K58" s="91">
        <f>IFERROR(VLOOKUP($B58,'[1]ACT NUM12'!$H$3:$S$162,2,FALSE),0)</f>
        <v>0</v>
      </c>
      <c r="L58" s="91">
        <f>IFERROR(VLOOKUP($B58,'[1]ACT NUM12'!$H$3:$S$162,3,FALSE),0)</f>
        <v>0</v>
      </c>
      <c r="M58" s="91">
        <f>IFERROR(VLOOKUP($B58,'[1]ACT NUM12'!$H$3:$S$162,4,FALSE),0)</f>
        <v>0</v>
      </c>
      <c r="N58" s="91">
        <f>IFERROR(VLOOKUP($B58,'[1]ACT NUM12'!$H$3:$S$162,5,FALSE),0)</f>
        <v>0</v>
      </c>
      <c r="O58" s="91">
        <f>IFERROR(VLOOKUP($B58,'[1]ACT NUM12'!$H$3:$S$162,6,FALSE),0)</f>
        <v>0</v>
      </c>
      <c r="P58" s="91">
        <f>IFERROR(VLOOKUP($B58,'[1]ACT NUM12'!$H$3:$S$162,7,FALSE),0)</f>
        <v>0</v>
      </c>
      <c r="Q58" s="91">
        <f>IFERROR(VLOOKUP($B58,'[1]ACT NUM12'!$H$3:$S$162,8,FALSE),0)</f>
        <v>0</v>
      </c>
      <c r="R58" s="91">
        <f>IFERROR(VLOOKUP($B58,'[1]ACT NUM12'!$H$3:$S$162,9,FALSE),0)</f>
        <v>0</v>
      </c>
      <c r="S58" s="91">
        <f>IFERROR(VLOOKUP($B58,'[1]ACT NUM12'!$H$3:$S$162,10,FALSE),0)</f>
        <v>0</v>
      </c>
      <c r="T58" s="91">
        <f>IFERROR(VLOOKUP($B58,'[1]ACT NUM12'!$H$3:$S$162,11,FALSE),0)</f>
        <v>0</v>
      </c>
      <c r="U58" s="95"/>
      <c r="V58" s="95"/>
      <c r="W58" s="13">
        <f t="shared" si="3"/>
        <v>0</v>
      </c>
      <c r="X58" s="91">
        <f>IFERROR(VLOOKUP($B58,'[1]ACT NUM12'!$AB$3:$AM$128,2,FALSE),0)</f>
        <v>0</v>
      </c>
      <c r="Y58" s="91">
        <f>IFERROR(VLOOKUP($B58,'[1]ACT NUM12'!$AB$3:$AM$128,3,FALSE),0)</f>
        <v>0</v>
      </c>
      <c r="Z58" s="91">
        <f>IFERROR(VLOOKUP($B58,'[1]ACT NUM12'!$AB$3:$AM$128,4,FALSE),0)</f>
        <v>0</v>
      </c>
      <c r="AA58" s="91">
        <f>IFERROR(VLOOKUP($B58,'[1]ACT NUM12'!$AB$3:$AM$128,5,FALSE),0)</f>
        <v>0</v>
      </c>
      <c r="AB58" s="91">
        <f>IFERROR(VLOOKUP($B58,'[1]ACT NUM12'!$AB$3:$AM$128,6,FALSE),0)</f>
        <v>0</v>
      </c>
      <c r="AC58" s="91">
        <f>IFERROR(VLOOKUP($B58,'[1]ACT NUM12'!$AB$3:$AM$128,7,FALSE),0)</f>
        <v>0</v>
      </c>
      <c r="AD58" s="91">
        <f>IFERROR(VLOOKUP($B58,'[1]ACT NUM12'!$AB$3:$AM$128,8,FALSE),0)</f>
        <v>0</v>
      </c>
      <c r="AE58" s="91">
        <f>IFERROR(VLOOKUP($B58,'[1]ACT NUM12'!$AB$3:$AM$128,9,FALSE),0)</f>
        <v>0</v>
      </c>
      <c r="AF58" s="91">
        <f>IFERROR(VLOOKUP($B58,'[1]ACT NUM12'!$AB$3:$AM$128,10,FALSE),0)</f>
        <v>0</v>
      </c>
      <c r="AG58" s="91">
        <f>IFERROR(VLOOKUP($B58,'[1]ACT NUM12'!$AB$3:$AM$128,11,FALSE),0)</f>
        <v>0</v>
      </c>
      <c r="AH58" s="95"/>
      <c r="AI58" s="95"/>
      <c r="AJ58" s="13">
        <f t="shared" si="4"/>
        <v>0</v>
      </c>
    </row>
    <row r="59" spans="1:37" ht="15" thickBot="1" x14ac:dyDescent="0.25">
      <c r="A59" s="166" t="s">
        <v>88</v>
      </c>
      <c r="B59" s="165" t="s">
        <v>85</v>
      </c>
      <c r="C59" s="56"/>
      <c r="D59" s="205"/>
      <c r="E59" s="13">
        <f>IFERROR(VLOOKUP($B59,[2]NUM12!$H$3:$J$151,2,FALSE),0)</f>
        <v>45</v>
      </c>
      <c r="F59" s="43">
        <f t="shared" si="14"/>
        <v>46</v>
      </c>
      <c r="G59" s="13">
        <f>IFERROR(VLOOKUP($B59,[1]NUM12!$H$3:$J$167,2,FALSE),0)</f>
        <v>0</v>
      </c>
      <c r="H59" s="54">
        <f t="shared" si="45"/>
        <v>0</v>
      </c>
      <c r="I59" s="54">
        <f t="shared" si="2"/>
        <v>8</v>
      </c>
      <c r="J59" s="45"/>
      <c r="K59" s="91">
        <f>IFERROR(VLOOKUP($B59,'[1]ACT NUM12'!$H$3:$S$162,2,FALSE),0)</f>
        <v>0</v>
      </c>
      <c r="L59" s="91">
        <f>IFERROR(VLOOKUP($B59,'[1]ACT NUM12'!$H$3:$S$162,3,FALSE),0)</f>
        <v>0</v>
      </c>
      <c r="M59" s="91">
        <f>IFERROR(VLOOKUP($B59,'[1]ACT NUM12'!$H$3:$S$162,4,FALSE),0)</f>
        <v>2</v>
      </c>
      <c r="N59" s="91">
        <f>IFERROR(VLOOKUP($B59,'[1]ACT NUM12'!$H$3:$S$162,5,FALSE),0)</f>
        <v>0</v>
      </c>
      <c r="O59" s="91">
        <f>IFERROR(VLOOKUP($B59,'[1]ACT NUM12'!$H$3:$S$162,6,FALSE),0)</f>
        <v>0</v>
      </c>
      <c r="P59" s="91">
        <f>IFERROR(VLOOKUP($B59,'[1]ACT NUM12'!$H$3:$S$162,7,FALSE),0)</f>
        <v>0</v>
      </c>
      <c r="Q59" s="91">
        <f>IFERROR(VLOOKUP($B59,'[1]ACT NUM12'!$H$3:$S$162,8,FALSE),0)</f>
        <v>0</v>
      </c>
      <c r="R59" s="91">
        <f>IFERROR(VLOOKUP($B59,'[1]ACT NUM12'!$H$3:$S$162,9,FALSE),0)</f>
        <v>2</v>
      </c>
      <c r="S59" s="91">
        <f>IFERROR(VLOOKUP($B59,'[1]ACT NUM12'!$H$3:$S$162,10,FALSE),0)</f>
        <v>3</v>
      </c>
      <c r="T59" s="91">
        <f>IFERROR(VLOOKUP($B59,'[1]ACT NUM12'!$H$3:$S$162,11,FALSE),0)</f>
        <v>4</v>
      </c>
      <c r="U59" s="95"/>
      <c r="V59" s="95"/>
      <c r="W59" s="13">
        <f t="shared" si="3"/>
        <v>11</v>
      </c>
      <c r="X59" s="91">
        <f>IFERROR(VLOOKUP($B59,'[1]ACT NUM12'!$AB$3:$AM$128,2,FALSE),0)</f>
        <v>0</v>
      </c>
      <c r="Y59" s="91">
        <f>IFERROR(VLOOKUP($B59,'[1]ACT NUM12'!$AB$3:$AM$128,3,FALSE),0)</f>
        <v>0</v>
      </c>
      <c r="Z59" s="91">
        <f>IFERROR(VLOOKUP($B59,'[1]ACT NUM12'!$AB$3:$AM$128,4,FALSE),0)</f>
        <v>0</v>
      </c>
      <c r="AA59" s="91">
        <f>IFERROR(VLOOKUP($B59,'[1]ACT NUM12'!$AB$3:$AM$128,5,FALSE),0)</f>
        <v>1</v>
      </c>
      <c r="AB59" s="91">
        <f>IFERROR(VLOOKUP($B59,'[1]ACT NUM12'!$AB$3:$AM$128,6,FALSE),0)</f>
        <v>0</v>
      </c>
      <c r="AC59" s="91">
        <f>IFERROR(VLOOKUP($B59,'[1]ACT NUM12'!$AB$3:$AM$128,7,FALSE),0)</f>
        <v>0</v>
      </c>
      <c r="AD59" s="91">
        <f>IFERROR(VLOOKUP($B59,'[1]ACT NUM12'!$AB$3:$AM$128,8,FALSE),0)</f>
        <v>0</v>
      </c>
      <c r="AE59" s="91">
        <f>IFERROR(VLOOKUP($B59,'[1]ACT NUM12'!$AB$3:$AM$128,9,FALSE),0)</f>
        <v>1</v>
      </c>
      <c r="AF59" s="91">
        <f>IFERROR(VLOOKUP($B59,'[1]ACT NUM12'!$AB$3:$AM$128,10,FALSE),0)</f>
        <v>0</v>
      </c>
      <c r="AG59" s="91">
        <f>IFERROR(VLOOKUP($B59,'[1]ACT NUM12'!$AB$3:$AM$128,11,FALSE),0)</f>
        <v>0</v>
      </c>
      <c r="AH59" s="95"/>
      <c r="AI59" s="95"/>
      <c r="AJ59" s="13">
        <f t="shared" si="4"/>
        <v>2</v>
      </c>
    </row>
    <row r="60" spans="1:37" ht="15" thickBot="1" x14ac:dyDescent="0.25">
      <c r="A60" s="166" t="s">
        <v>88</v>
      </c>
      <c r="B60" s="165" t="s">
        <v>86</v>
      </c>
      <c r="C60" s="56"/>
      <c r="D60" s="205"/>
      <c r="E60" s="13">
        <f>IFERROR(VLOOKUP($B60,[2]NUM12!$H$3:$J$151,2,FALSE),0)</f>
        <v>16</v>
      </c>
      <c r="F60" s="43">
        <f t="shared" si="14"/>
        <v>16</v>
      </c>
      <c r="G60" s="13">
        <f>IFERROR(VLOOKUP($B60,[1]NUM12!$H$3:$J$167,2,FALSE),0)</f>
        <v>10</v>
      </c>
      <c r="H60" s="54">
        <f t="shared" si="45"/>
        <v>10</v>
      </c>
      <c r="I60" s="54">
        <f t="shared" si="2"/>
        <v>10</v>
      </c>
      <c r="J60" s="45"/>
      <c r="K60" s="91">
        <f>IFERROR(VLOOKUP($B60,'[1]ACT NUM12'!$H$3:$S$162,2,FALSE),0)</f>
        <v>0</v>
      </c>
      <c r="L60" s="91">
        <f>IFERROR(VLOOKUP($B60,'[1]ACT NUM12'!$H$3:$S$162,3,FALSE),0)</f>
        <v>0</v>
      </c>
      <c r="M60" s="91">
        <f>IFERROR(VLOOKUP($B60,'[1]ACT NUM12'!$H$3:$S$162,4,FALSE),0)</f>
        <v>0</v>
      </c>
      <c r="N60" s="91">
        <f>IFERROR(VLOOKUP($B60,'[1]ACT NUM12'!$H$3:$S$162,5,FALSE),0)</f>
        <v>0</v>
      </c>
      <c r="O60" s="91">
        <f>IFERROR(VLOOKUP($B60,'[1]ACT NUM12'!$H$3:$S$162,6,FALSE),0)</f>
        <v>0</v>
      </c>
      <c r="P60" s="91">
        <f>IFERROR(VLOOKUP($B60,'[1]ACT NUM12'!$H$3:$S$162,7,FALSE),0)</f>
        <v>0</v>
      </c>
      <c r="Q60" s="91">
        <f>IFERROR(VLOOKUP($B60,'[1]ACT NUM12'!$H$3:$S$162,8,FALSE),0)</f>
        <v>0</v>
      </c>
      <c r="R60" s="91">
        <f>IFERROR(VLOOKUP($B60,'[1]ACT NUM12'!$H$3:$S$162,9,FALSE),0)</f>
        <v>0</v>
      </c>
      <c r="S60" s="91">
        <f>IFERROR(VLOOKUP($B60,'[1]ACT NUM12'!$H$3:$S$162,10,FALSE),0)</f>
        <v>0</v>
      </c>
      <c r="T60" s="91">
        <f>IFERROR(VLOOKUP($B60,'[1]ACT NUM12'!$H$3:$S$162,11,FALSE),0)</f>
        <v>0</v>
      </c>
      <c r="U60" s="91"/>
      <c r="V60" s="91"/>
      <c r="W60" s="13">
        <f t="shared" si="3"/>
        <v>0</v>
      </c>
      <c r="X60" s="91">
        <f>IFERROR(VLOOKUP($B60,'[1]ACT NUM12'!$AB$3:$AM$128,2,FALSE),0)</f>
        <v>0</v>
      </c>
      <c r="Y60" s="91">
        <f>IFERROR(VLOOKUP($B60,'[1]ACT NUM12'!$AB$3:$AM$128,3,FALSE),0)</f>
        <v>0</v>
      </c>
      <c r="Z60" s="91">
        <f>IFERROR(VLOOKUP($B60,'[1]ACT NUM12'!$AB$3:$AM$128,4,FALSE),0)</f>
        <v>0</v>
      </c>
      <c r="AA60" s="91">
        <f>IFERROR(VLOOKUP($B60,'[1]ACT NUM12'!$AB$3:$AM$128,5,FALSE),0)</f>
        <v>0</v>
      </c>
      <c r="AB60" s="91">
        <f>IFERROR(VLOOKUP($B60,'[1]ACT NUM12'!$AB$3:$AM$128,6,FALSE),0)</f>
        <v>0</v>
      </c>
      <c r="AC60" s="91">
        <f>IFERROR(VLOOKUP($B60,'[1]ACT NUM12'!$AB$3:$AM$128,7,FALSE),0)</f>
        <v>0</v>
      </c>
      <c r="AD60" s="91">
        <f>IFERROR(VLOOKUP($B60,'[1]ACT NUM12'!$AB$3:$AM$128,8,FALSE),0)</f>
        <v>0</v>
      </c>
      <c r="AE60" s="91">
        <f>IFERROR(VLOOKUP($B60,'[1]ACT NUM12'!$AB$3:$AM$128,9,FALSE),0)</f>
        <v>0</v>
      </c>
      <c r="AF60" s="91">
        <f>IFERROR(VLOOKUP($B60,'[1]ACT NUM12'!$AB$3:$AM$128,10,FALSE),0)</f>
        <v>0</v>
      </c>
      <c r="AG60" s="91">
        <f>IFERROR(VLOOKUP($B60,'[1]ACT NUM12'!$AB$3:$AM$128,11,FALSE),0)</f>
        <v>0</v>
      </c>
      <c r="AH60" s="95"/>
      <c r="AI60" s="95"/>
      <c r="AJ60" s="13">
        <f t="shared" si="4"/>
        <v>0</v>
      </c>
    </row>
    <row r="61" spans="1:37" ht="15" thickBot="1" x14ac:dyDescent="0.25">
      <c r="A61" s="166" t="s">
        <v>88</v>
      </c>
      <c r="B61" s="165" t="s">
        <v>87</v>
      </c>
      <c r="C61" s="56"/>
      <c r="D61" s="205"/>
      <c r="E61" s="13">
        <f>IFERROR(VLOOKUP($B61,[2]NUM12!$H$3:$J$151,2,FALSE),0)</f>
        <v>12</v>
      </c>
      <c r="F61" s="43">
        <f t="shared" si="14"/>
        <v>12</v>
      </c>
      <c r="G61" s="13">
        <f>IFERROR(VLOOKUP($B61,[1]NUM12!$H$3:$J$167,2,FALSE),0)</f>
        <v>11</v>
      </c>
      <c r="H61" s="54">
        <f t="shared" si="45"/>
        <v>11</v>
      </c>
      <c r="I61" s="54">
        <f t="shared" si="2"/>
        <v>11</v>
      </c>
      <c r="J61" s="45"/>
      <c r="K61" s="91">
        <f>IFERROR(VLOOKUP($B61,'[1]ACT NUM12'!$H$3:$S$162,2,FALSE),0)</f>
        <v>0</v>
      </c>
      <c r="L61" s="91">
        <f>IFERROR(VLOOKUP($B61,'[1]ACT NUM12'!$H$3:$S$162,3,FALSE),0)</f>
        <v>0</v>
      </c>
      <c r="M61" s="91">
        <f>IFERROR(VLOOKUP($B61,'[1]ACT NUM12'!$H$3:$S$162,4,FALSE),0)</f>
        <v>0</v>
      </c>
      <c r="N61" s="91">
        <f>IFERROR(VLOOKUP($B61,'[1]ACT NUM12'!$H$3:$S$162,5,FALSE),0)</f>
        <v>0</v>
      </c>
      <c r="O61" s="91">
        <f>IFERROR(VLOOKUP($B61,'[1]ACT NUM12'!$H$3:$S$162,6,FALSE),0)</f>
        <v>0</v>
      </c>
      <c r="P61" s="91">
        <f>IFERROR(VLOOKUP($B61,'[1]ACT NUM12'!$H$3:$S$162,7,FALSE),0)</f>
        <v>0</v>
      </c>
      <c r="Q61" s="91">
        <f>IFERROR(VLOOKUP($B61,'[1]ACT NUM12'!$H$3:$S$162,8,FALSE),0)</f>
        <v>0</v>
      </c>
      <c r="R61" s="91">
        <f>IFERROR(VLOOKUP($B61,'[1]ACT NUM12'!$H$3:$S$162,9,FALSE),0)</f>
        <v>0</v>
      </c>
      <c r="S61" s="91">
        <f>IFERROR(VLOOKUP($B61,'[1]ACT NUM12'!$H$3:$S$162,10,FALSE),0)</f>
        <v>0</v>
      </c>
      <c r="T61" s="91">
        <f>IFERROR(VLOOKUP($B61,'[1]ACT NUM12'!$H$3:$S$162,11,FALSE),0)</f>
        <v>0</v>
      </c>
      <c r="U61" s="95"/>
      <c r="V61" s="95"/>
      <c r="W61" s="13">
        <f t="shared" si="3"/>
        <v>0</v>
      </c>
      <c r="X61" s="91">
        <f>IFERROR(VLOOKUP($B61,'[1]ACT NUM12'!$AB$3:$AM$128,2,FALSE),0)</f>
        <v>0</v>
      </c>
      <c r="Y61" s="91">
        <f>IFERROR(VLOOKUP($B61,'[1]ACT NUM12'!$AB$3:$AM$128,3,FALSE),0)</f>
        <v>0</v>
      </c>
      <c r="Z61" s="91">
        <f>IFERROR(VLOOKUP($B61,'[1]ACT NUM12'!$AB$3:$AM$128,4,FALSE),0)</f>
        <v>0</v>
      </c>
      <c r="AA61" s="91">
        <f>IFERROR(VLOOKUP($B61,'[1]ACT NUM12'!$AB$3:$AM$128,5,FALSE),0)</f>
        <v>0</v>
      </c>
      <c r="AB61" s="91">
        <f>IFERROR(VLOOKUP($B61,'[1]ACT NUM12'!$AB$3:$AM$128,6,FALSE),0)</f>
        <v>0</v>
      </c>
      <c r="AC61" s="91">
        <f>IFERROR(VLOOKUP($B61,'[1]ACT NUM12'!$AB$3:$AM$128,7,FALSE),0)</f>
        <v>0</v>
      </c>
      <c r="AD61" s="91">
        <f>IFERROR(VLOOKUP($B61,'[1]ACT NUM12'!$AB$3:$AM$128,8,FALSE),0)</f>
        <v>0</v>
      </c>
      <c r="AE61" s="91">
        <f>IFERROR(VLOOKUP($B61,'[1]ACT NUM12'!$AB$3:$AM$128,9,FALSE),0)</f>
        <v>0</v>
      </c>
      <c r="AF61" s="91">
        <f>IFERROR(VLOOKUP($B61,'[1]ACT NUM12'!$AB$3:$AM$128,10,FALSE),0)</f>
        <v>0</v>
      </c>
      <c r="AG61" s="91">
        <f>IFERROR(VLOOKUP($B61,'[1]ACT NUM12'!$AB$3:$AM$128,11,FALSE),0)</f>
        <v>0</v>
      </c>
      <c r="AH61" s="95"/>
      <c r="AI61" s="95"/>
      <c r="AJ61" s="13">
        <f t="shared" si="4"/>
        <v>0</v>
      </c>
    </row>
    <row r="62" spans="1:37" ht="15" thickBot="1" x14ac:dyDescent="0.25">
      <c r="A62" s="333" t="s">
        <v>177</v>
      </c>
      <c r="B62" s="334"/>
      <c r="C62" s="250">
        <f>+D62/Metas!R88</f>
        <v>0.93056744163096883</v>
      </c>
      <c r="D62" s="207">
        <f>I62/AK62</f>
        <v>0.19479048697621745</v>
      </c>
      <c r="E62" s="10">
        <f t="shared" ref="E62:J62" si="46">SUM(E49:E61)</f>
        <v>552</v>
      </c>
      <c r="F62" s="10">
        <f t="shared" si="46"/>
        <v>562</v>
      </c>
      <c r="G62" s="10">
        <f>SUM(G49:G61)</f>
        <v>460</v>
      </c>
      <c r="H62" s="10">
        <f t="shared" si="46"/>
        <v>463</v>
      </c>
      <c r="I62" s="10">
        <f>SUM(I49:I61)</f>
        <v>516</v>
      </c>
      <c r="J62" s="10">
        <f t="shared" si="46"/>
        <v>0</v>
      </c>
      <c r="K62" s="10">
        <f t="shared" ref="K62:AI62" si="47">SUM(K49:K61)</f>
        <v>0</v>
      </c>
      <c r="L62" s="10">
        <f t="shared" si="47"/>
        <v>0</v>
      </c>
      <c r="M62" s="10">
        <f t="shared" si="47"/>
        <v>13</v>
      </c>
      <c r="N62" s="10">
        <f t="shared" si="47"/>
        <v>1</v>
      </c>
      <c r="O62" s="10">
        <f t="shared" ref="O62" si="48">SUM(O49:O61)</f>
        <v>4</v>
      </c>
      <c r="P62" s="10">
        <f t="shared" si="47"/>
        <v>7</v>
      </c>
      <c r="Q62" s="10">
        <f t="shared" si="47"/>
        <v>3</v>
      </c>
      <c r="R62" s="10">
        <f t="shared" ref="R62:S62" si="49">SUM(R49:R61)</f>
        <v>11</v>
      </c>
      <c r="S62" s="10">
        <f t="shared" si="49"/>
        <v>24</v>
      </c>
      <c r="T62" s="10">
        <f t="shared" ref="T62" si="50">SUM(T49:T61)</f>
        <v>28</v>
      </c>
      <c r="U62" s="10">
        <f t="shared" si="47"/>
        <v>0</v>
      </c>
      <c r="V62" s="10">
        <f t="shared" si="47"/>
        <v>0</v>
      </c>
      <c r="W62" s="10">
        <f t="shared" si="3"/>
        <v>91</v>
      </c>
      <c r="X62" s="10">
        <f t="shared" si="47"/>
        <v>0</v>
      </c>
      <c r="Y62" s="10">
        <f t="shared" si="47"/>
        <v>1</v>
      </c>
      <c r="Z62" s="10">
        <f t="shared" si="47"/>
        <v>0</v>
      </c>
      <c r="AA62" s="10">
        <f t="shared" si="47"/>
        <v>3</v>
      </c>
      <c r="AB62" s="10">
        <f t="shared" ref="AB62" si="51">SUM(AB49:AB61)</f>
        <v>19</v>
      </c>
      <c r="AC62" s="10">
        <f t="shared" si="47"/>
        <v>17</v>
      </c>
      <c r="AD62" s="10">
        <f t="shared" si="47"/>
        <v>0</v>
      </c>
      <c r="AE62" s="10">
        <f t="shared" ref="AE62:AF62" si="52">SUM(AE49:AE61)</f>
        <v>6</v>
      </c>
      <c r="AF62" s="10">
        <f t="shared" si="52"/>
        <v>2</v>
      </c>
      <c r="AG62" s="10">
        <f t="shared" ref="AG62" si="53">SUM(AG49:AG61)</f>
        <v>2</v>
      </c>
      <c r="AH62" s="10">
        <f t="shared" si="47"/>
        <v>0</v>
      </c>
      <c r="AI62" s="10">
        <f t="shared" si="47"/>
        <v>0</v>
      </c>
      <c r="AJ62" s="10">
        <f t="shared" si="4"/>
        <v>50</v>
      </c>
      <c r="AK62" s="10">
        <v>2649</v>
      </c>
    </row>
    <row r="63" spans="1:37" ht="15" thickBot="1" x14ac:dyDescent="0.25">
      <c r="A63" s="166" t="s">
        <v>99</v>
      </c>
      <c r="B63" s="165" t="s">
        <v>89</v>
      </c>
      <c r="C63" s="56"/>
      <c r="D63" s="205"/>
      <c r="E63" s="13">
        <f>IFERROR(VLOOKUP($B63,[2]NUM12!$H$3:$J$151,2,FALSE),0)</f>
        <v>69</v>
      </c>
      <c r="F63" s="43">
        <f t="shared" si="14"/>
        <v>117</v>
      </c>
      <c r="G63" s="13">
        <f>IFERROR(VLOOKUP($B63,[1]NUM12!$H$3:$J$167,2,FALSE),0)</f>
        <v>64</v>
      </c>
      <c r="H63" s="54">
        <f t="shared" ref="H63:H72" si="54">+G63+(Q63)-(AD63)</f>
        <v>70</v>
      </c>
      <c r="I63" s="54">
        <f t="shared" si="2"/>
        <v>108</v>
      </c>
      <c r="J63" s="45"/>
      <c r="K63" s="91">
        <f>IFERROR(VLOOKUP($B63,'[1]ACT NUM12'!$H$3:$S$162,2,FALSE),0)</f>
        <v>0</v>
      </c>
      <c r="L63" s="91">
        <f>IFERROR(VLOOKUP($B63,'[1]ACT NUM12'!$H$3:$S$162,3,FALSE),0)</f>
        <v>19</v>
      </c>
      <c r="M63" s="91">
        <f>IFERROR(VLOOKUP($B63,'[1]ACT NUM12'!$H$3:$S$162,4,FALSE),0)</f>
        <v>9</v>
      </c>
      <c r="N63" s="91">
        <f>IFERROR(VLOOKUP($B63,'[1]ACT NUM12'!$H$3:$S$162,5,FALSE),0)</f>
        <v>20</v>
      </c>
      <c r="O63" s="91">
        <f>IFERROR(VLOOKUP($B63,'[1]ACT NUM12'!$H$3:$S$162,6,FALSE),0)</f>
        <v>11</v>
      </c>
      <c r="P63" s="91">
        <f>IFERROR(VLOOKUP($B63,'[1]ACT NUM12'!$H$3:$S$162,7,FALSE),0)</f>
        <v>2</v>
      </c>
      <c r="Q63" s="91">
        <f>IFERROR(VLOOKUP($B63,'[1]ACT NUM12'!$H$3:$S$162,8,FALSE),0)</f>
        <v>6</v>
      </c>
      <c r="R63" s="91">
        <f>IFERROR(VLOOKUP($B63,'[1]ACT NUM12'!$H$3:$S$162,9,FALSE),0)</f>
        <v>11</v>
      </c>
      <c r="S63" s="91">
        <f>IFERROR(VLOOKUP($B63,'[1]ACT NUM12'!$H$3:$S$162,10,FALSE),0)</f>
        <v>11</v>
      </c>
      <c r="T63" s="91">
        <f>IFERROR(VLOOKUP($B63,'[1]ACT NUM12'!$H$3:$S$162,11,FALSE),0)</f>
        <v>19</v>
      </c>
      <c r="U63" s="95"/>
      <c r="V63" s="95"/>
      <c r="W63" s="13">
        <f t="shared" si="3"/>
        <v>108</v>
      </c>
      <c r="X63" s="91">
        <f>IFERROR(VLOOKUP($B63,'[1]ACT NUM12'!$AB$3:$AM$128,2,FALSE),0)</f>
        <v>0</v>
      </c>
      <c r="Y63" s="91">
        <f>IFERROR(VLOOKUP($B63,'[1]ACT NUM12'!$AB$3:$AM$128,3,FALSE),0)</f>
        <v>0</v>
      </c>
      <c r="Z63" s="91">
        <f>IFERROR(VLOOKUP($B63,'[1]ACT NUM12'!$AB$3:$AM$128,4,FALSE),0)</f>
        <v>0</v>
      </c>
      <c r="AA63" s="91">
        <f>IFERROR(VLOOKUP($B63,'[1]ACT NUM12'!$AB$3:$AM$128,5,FALSE),0)</f>
        <v>0</v>
      </c>
      <c r="AB63" s="91">
        <f>IFERROR(VLOOKUP($B63,'[1]ACT NUM12'!$AB$3:$AM$128,6,FALSE),0)</f>
        <v>1</v>
      </c>
      <c r="AC63" s="91">
        <f>IFERROR(VLOOKUP($B63,'[1]ACT NUM12'!$AB$3:$AM$128,7,FALSE),0)</f>
        <v>0</v>
      </c>
      <c r="AD63" s="91">
        <f>IFERROR(VLOOKUP($B63,'[1]ACT NUM12'!$AB$3:$AM$128,8,FALSE),0)</f>
        <v>0</v>
      </c>
      <c r="AE63" s="91">
        <f>IFERROR(VLOOKUP($B63,'[1]ACT NUM12'!$AB$3:$AM$128,9,FALSE),0)</f>
        <v>1</v>
      </c>
      <c r="AF63" s="91">
        <f>IFERROR(VLOOKUP($B63,'[1]ACT NUM12'!$AB$3:$AM$128,10,FALSE),0)</f>
        <v>1</v>
      </c>
      <c r="AG63" s="91">
        <f>IFERROR(VLOOKUP($B63,'[1]ACT NUM12'!$AB$3:$AM$128,11,FALSE),0)</f>
        <v>1</v>
      </c>
      <c r="AH63" s="95"/>
      <c r="AI63" s="95"/>
      <c r="AJ63" s="13">
        <f t="shared" si="4"/>
        <v>4</v>
      </c>
    </row>
    <row r="64" spans="1:37" ht="15" thickBot="1" x14ac:dyDescent="0.25">
      <c r="A64" s="166" t="s">
        <v>99</v>
      </c>
      <c r="B64" s="165" t="s">
        <v>90</v>
      </c>
      <c r="C64" s="56"/>
      <c r="D64" s="205"/>
      <c r="E64" s="13">
        <f>IFERROR(VLOOKUP($B64,[2]NUM12!$H$3:$J$151,2,FALSE),0)</f>
        <v>49</v>
      </c>
      <c r="F64" s="43">
        <f t="shared" si="14"/>
        <v>56</v>
      </c>
      <c r="G64" s="13">
        <f>IFERROR(VLOOKUP($B64,[1]NUM12!$H$3:$J$167,2,FALSE),0)</f>
        <v>44</v>
      </c>
      <c r="H64" s="54">
        <f t="shared" si="54"/>
        <v>44</v>
      </c>
      <c r="I64" s="54">
        <f t="shared" si="2"/>
        <v>49</v>
      </c>
      <c r="J64" s="45"/>
      <c r="K64" s="91">
        <f>IFERROR(VLOOKUP($B64,'[1]ACT NUM12'!$H$3:$S$162,2,FALSE),0)</f>
        <v>0</v>
      </c>
      <c r="L64" s="91">
        <f>IFERROR(VLOOKUP($B64,'[1]ACT NUM12'!$H$3:$S$162,3,FALSE),0)</f>
        <v>0</v>
      </c>
      <c r="M64" s="91">
        <f>IFERROR(VLOOKUP($B64,'[1]ACT NUM12'!$H$3:$S$162,4,FALSE),0)</f>
        <v>0</v>
      </c>
      <c r="N64" s="91">
        <f>IFERROR(VLOOKUP($B64,'[1]ACT NUM12'!$H$3:$S$162,5,FALSE),0)</f>
        <v>7</v>
      </c>
      <c r="O64" s="91">
        <f>IFERROR(VLOOKUP($B64,'[1]ACT NUM12'!$H$3:$S$162,6,FALSE),0)</f>
        <v>2</v>
      </c>
      <c r="P64" s="91">
        <f>IFERROR(VLOOKUP($B64,'[1]ACT NUM12'!$H$3:$S$162,7,FALSE),0)</f>
        <v>1</v>
      </c>
      <c r="Q64" s="91">
        <f>IFERROR(VLOOKUP($B64,'[1]ACT NUM12'!$H$3:$S$162,8,FALSE),0)</f>
        <v>0</v>
      </c>
      <c r="R64" s="91">
        <f>IFERROR(VLOOKUP($B64,'[1]ACT NUM12'!$H$3:$S$162,9,FALSE),0)</f>
        <v>4</v>
      </c>
      <c r="S64" s="91">
        <f>IFERROR(VLOOKUP($B64,'[1]ACT NUM12'!$H$3:$S$162,10,FALSE),0)</f>
        <v>0</v>
      </c>
      <c r="T64" s="91">
        <f>IFERROR(VLOOKUP($B64,'[1]ACT NUM12'!$H$3:$S$162,11,FALSE),0)</f>
        <v>1</v>
      </c>
      <c r="U64" s="95"/>
      <c r="V64" s="95"/>
      <c r="W64" s="13">
        <f t="shared" si="3"/>
        <v>15</v>
      </c>
      <c r="X64" s="91">
        <f>IFERROR(VLOOKUP($B64,'[1]ACT NUM12'!$AB$3:$AM$128,2,FALSE),0)</f>
        <v>0</v>
      </c>
      <c r="Y64" s="91">
        <f>IFERROR(VLOOKUP($B64,'[1]ACT NUM12'!$AB$3:$AM$128,3,FALSE),0)</f>
        <v>0</v>
      </c>
      <c r="Z64" s="91">
        <f>IFERROR(VLOOKUP($B64,'[1]ACT NUM12'!$AB$3:$AM$128,4,FALSE),0)</f>
        <v>0</v>
      </c>
      <c r="AA64" s="91">
        <f>IFERROR(VLOOKUP($B64,'[1]ACT NUM12'!$AB$3:$AM$128,5,FALSE),0)</f>
        <v>0</v>
      </c>
      <c r="AB64" s="91">
        <f>IFERROR(VLOOKUP($B64,'[1]ACT NUM12'!$AB$3:$AM$128,6,FALSE),0)</f>
        <v>0</v>
      </c>
      <c r="AC64" s="91">
        <f>IFERROR(VLOOKUP($B64,'[1]ACT NUM12'!$AB$3:$AM$128,7,FALSE),0)</f>
        <v>0</v>
      </c>
      <c r="AD64" s="91">
        <f>IFERROR(VLOOKUP($B64,'[1]ACT NUM12'!$AB$3:$AM$128,8,FALSE),0)</f>
        <v>0</v>
      </c>
      <c r="AE64" s="91">
        <f>IFERROR(VLOOKUP($B64,'[1]ACT NUM12'!$AB$3:$AM$128,9,FALSE),0)</f>
        <v>0</v>
      </c>
      <c r="AF64" s="91">
        <f>IFERROR(VLOOKUP($B64,'[1]ACT NUM12'!$AB$3:$AM$128,10,FALSE),0)</f>
        <v>0</v>
      </c>
      <c r="AG64" s="91">
        <f>IFERROR(VLOOKUP($B64,'[1]ACT NUM12'!$AB$3:$AM$128,11,FALSE),0)</f>
        <v>0</v>
      </c>
      <c r="AH64" s="95"/>
      <c r="AI64" s="95"/>
      <c r="AJ64" s="13">
        <f t="shared" si="4"/>
        <v>0</v>
      </c>
    </row>
    <row r="65" spans="1:37" ht="15" thickBot="1" x14ac:dyDescent="0.25">
      <c r="A65" s="166" t="s">
        <v>99</v>
      </c>
      <c r="B65" s="165" t="s">
        <v>91</v>
      </c>
      <c r="C65" s="56"/>
      <c r="D65" s="205"/>
      <c r="E65" s="13">
        <f>IFERROR(VLOOKUP($B65,[2]NUM12!$H$3:$J$151,2,FALSE),0)</f>
        <v>14</v>
      </c>
      <c r="F65" s="43">
        <f t="shared" si="14"/>
        <v>18</v>
      </c>
      <c r="G65" s="13">
        <f>IFERROR(VLOOKUP($B65,[1]NUM12!$H$3:$J$167,2,FALSE),0)</f>
        <v>13</v>
      </c>
      <c r="H65" s="54">
        <f t="shared" si="54"/>
        <v>15</v>
      </c>
      <c r="I65" s="54">
        <f t="shared" si="2"/>
        <v>19</v>
      </c>
      <c r="J65" s="45"/>
      <c r="K65" s="91">
        <f>IFERROR(VLOOKUP($B65,'[1]ACT NUM12'!$H$3:$S$162,2,FALSE),0)</f>
        <v>0</v>
      </c>
      <c r="L65" s="91">
        <f>IFERROR(VLOOKUP($B65,'[1]ACT NUM12'!$H$3:$S$162,3,FALSE),0)</f>
        <v>0</v>
      </c>
      <c r="M65" s="91">
        <f>IFERROR(VLOOKUP($B65,'[1]ACT NUM12'!$H$3:$S$162,4,FALSE),0)</f>
        <v>4</v>
      </c>
      <c r="N65" s="91">
        <f>IFERROR(VLOOKUP($B65,'[1]ACT NUM12'!$H$3:$S$162,5,FALSE),0)</f>
        <v>0</v>
      </c>
      <c r="O65" s="91">
        <f>IFERROR(VLOOKUP($B65,'[1]ACT NUM12'!$H$3:$S$162,6,FALSE),0)</f>
        <v>0</v>
      </c>
      <c r="P65" s="91">
        <f>IFERROR(VLOOKUP($B65,'[1]ACT NUM12'!$H$3:$S$162,7,FALSE),0)</f>
        <v>0</v>
      </c>
      <c r="Q65" s="91">
        <f>IFERROR(VLOOKUP($B65,'[1]ACT NUM12'!$H$3:$S$162,8,FALSE),0)</f>
        <v>2</v>
      </c>
      <c r="R65" s="91">
        <f>IFERROR(VLOOKUP($B65,'[1]ACT NUM12'!$H$3:$S$162,9,FALSE),0)</f>
        <v>0</v>
      </c>
      <c r="S65" s="91">
        <f>IFERROR(VLOOKUP($B65,'[1]ACT NUM12'!$H$3:$S$162,10,FALSE),0)</f>
        <v>2</v>
      </c>
      <c r="T65" s="91">
        <f>IFERROR(VLOOKUP($B65,'[1]ACT NUM12'!$H$3:$S$162,11,FALSE),0)</f>
        <v>2</v>
      </c>
      <c r="U65" s="95"/>
      <c r="V65" s="95"/>
      <c r="W65" s="13">
        <f t="shared" si="3"/>
        <v>10</v>
      </c>
      <c r="X65" s="91">
        <f>IFERROR(VLOOKUP($B65,'[1]ACT NUM12'!$AB$3:$AM$128,2,FALSE),0)</f>
        <v>0</v>
      </c>
      <c r="Y65" s="91">
        <f>IFERROR(VLOOKUP($B65,'[1]ACT NUM12'!$AB$3:$AM$128,3,FALSE),0)</f>
        <v>0</v>
      </c>
      <c r="Z65" s="91">
        <f>IFERROR(VLOOKUP($B65,'[1]ACT NUM12'!$AB$3:$AM$128,4,FALSE),0)</f>
        <v>0</v>
      </c>
      <c r="AA65" s="91">
        <f>IFERROR(VLOOKUP($B65,'[1]ACT NUM12'!$AB$3:$AM$128,5,FALSE),0)</f>
        <v>0</v>
      </c>
      <c r="AB65" s="91">
        <f>IFERROR(VLOOKUP($B65,'[1]ACT NUM12'!$AB$3:$AM$128,6,FALSE),0)</f>
        <v>0</v>
      </c>
      <c r="AC65" s="91">
        <f>IFERROR(VLOOKUP($B65,'[1]ACT NUM12'!$AB$3:$AM$128,7,FALSE),0)</f>
        <v>0</v>
      </c>
      <c r="AD65" s="91">
        <f>IFERROR(VLOOKUP($B65,'[1]ACT NUM12'!$AB$3:$AM$128,8,FALSE),0)</f>
        <v>0</v>
      </c>
      <c r="AE65" s="91">
        <f>IFERROR(VLOOKUP($B65,'[1]ACT NUM12'!$AB$3:$AM$128,9,FALSE),0)</f>
        <v>0</v>
      </c>
      <c r="AF65" s="91">
        <f>IFERROR(VLOOKUP($B65,'[1]ACT NUM12'!$AB$3:$AM$128,10,FALSE),0)</f>
        <v>0</v>
      </c>
      <c r="AG65" s="91">
        <f>IFERROR(VLOOKUP($B65,'[1]ACT NUM12'!$AB$3:$AM$128,11,FALSE),0)</f>
        <v>0</v>
      </c>
      <c r="AH65" s="95"/>
      <c r="AI65" s="95"/>
      <c r="AJ65" s="13">
        <f t="shared" si="4"/>
        <v>0</v>
      </c>
    </row>
    <row r="66" spans="1:37" ht="15" thickBot="1" x14ac:dyDescent="0.25">
      <c r="A66" s="166" t="s">
        <v>99</v>
      </c>
      <c r="B66" s="165" t="s">
        <v>92</v>
      </c>
      <c r="C66" s="56"/>
      <c r="D66" s="205"/>
      <c r="E66" s="13">
        <f>IFERROR(VLOOKUP($B66,[2]NUM12!$H$3:$J$151,2,FALSE),0)</f>
        <v>16</v>
      </c>
      <c r="F66" s="43">
        <f t="shared" si="14"/>
        <v>20</v>
      </c>
      <c r="G66" s="13">
        <f>IFERROR(VLOOKUP($B66,[1]NUM12!$H$3:$J$167,2,FALSE),0)</f>
        <v>10</v>
      </c>
      <c r="H66" s="54">
        <f t="shared" si="54"/>
        <v>10</v>
      </c>
      <c r="I66" s="54">
        <f t="shared" si="2"/>
        <v>10</v>
      </c>
      <c r="J66" s="45"/>
      <c r="K66" s="91">
        <f>IFERROR(VLOOKUP($B66,'[1]ACT NUM12'!$H$3:$S$162,2,FALSE),0)</f>
        <v>0</v>
      </c>
      <c r="L66" s="91">
        <f>IFERROR(VLOOKUP($B66,'[1]ACT NUM12'!$H$3:$S$162,3,FALSE),0)</f>
        <v>4</v>
      </c>
      <c r="M66" s="91">
        <f>IFERROR(VLOOKUP($B66,'[1]ACT NUM12'!$H$3:$S$162,4,FALSE),0)</f>
        <v>0</v>
      </c>
      <c r="N66" s="91">
        <f>IFERROR(VLOOKUP($B66,'[1]ACT NUM12'!$H$3:$S$162,5,FALSE),0)</f>
        <v>0</v>
      </c>
      <c r="O66" s="91">
        <f>IFERROR(VLOOKUP($B66,'[1]ACT NUM12'!$H$3:$S$162,6,FALSE),0)</f>
        <v>0</v>
      </c>
      <c r="P66" s="91">
        <f>IFERROR(VLOOKUP($B66,'[1]ACT NUM12'!$H$3:$S$162,7,FALSE),0)</f>
        <v>0</v>
      </c>
      <c r="Q66" s="91">
        <f>IFERROR(VLOOKUP($B66,'[1]ACT NUM12'!$H$3:$S$162,8,FALSE),0)</f>
        <v>0</v>
      </c>
      <c r="R66" s="91">
        <f>IFERROR(VLOOKUP($B66,'[1]ACT NUM12'!$H$3:$S$162,9,FALSE),0)</f>
        <v>0</v>
      </c>
      <c r="S66" s="91">
        <f>IFERROR(VLOOKUP($B66,'[1]ACT NUM12'!$H$3:$S$162,10,FALSE),0)</f>
        <v>0</v>
      </c>
      <c r="T66" s="91">
        <f>IFERROR(VLOOKUP($B66,'[1]ACT NUM12'!$H$3:$S$162,11,FALSE),0)</f>
        <v>0</v>
      </c>
      <c r="U66" s="95"/>
      <c r="V66" s="95"/>
      <c r="W66" s="13">
        <f t="shared" si="3"/>
        <v>4</v>
      </c>
      <c r="X66" s="91">
        <f>IFERROR(VLOOKUP($B66,'[1]ACT NUM12'!$AB$3:$AM$128,2,FALSE),0)</f>
        <v>0</v>
      </c>
      <c r="Y66" s="91">
        <f>IFERROR(VLOOKUP($B66,'[1]ACT NUM12'!$AB$3:$AM$128,3,FALSE),0)</f>
        <v>0</v>
      </c>
      <c r="Z66" s="91">
        <f>IFERROR(VLOOKUP($B66,'[1]ACT NUM12'!$AB$3:$AM$128,4,FALSE),0)</f>
        <v>0</v>
      </c>
      <c r="AA66" s="91">
        <f>IFERROR(VLOOKUP($B66,'[1]ACT NUM12'!$AB$3:$AM$128,5,FALSE),0)</f>
        <v>0</v>
      </c>
      <c r="AB66" s="91">
        <f>IFERROR(VLOOKUP($B66,'[1]ACT NUM12'!$AB$3:$AM$128,6,FALSE),0)</f>
        <v>0</v>
      </c>
      <c r="AC66" s="91">
        <f>IFERROR(VLOOKUP($B66,'[1]ACT NUM12'!$AB$3:$AM$128,7,FALSE),0)</f>
        <v>0</v>
      </c>
      <c r="AD66" s="91">
        <f>IFERROR(VLOOKUP($B66,'[1]ACT NUM12'!$AB$3:$AM$128,8,FALSE),0)</f>
        <v>0</v>
      </c>
      <c r="AE66" s="91">
        <f>IFERROR(VLOOKUP($B66,'[1]ACT NUM12'!$AB$3:$AM$128,9,FALSE),0)</f>
        <v>0</v>
      </c>
      <c r="AF66" s="91">
        <f>IFERROR(VLOOKUP($B66,'[1]ACT NUM12'!$AB$3:$AM$128,10,FALSE),0)</f>
        <v>0</v>
      </c>
      <c r="AG66" s="91">
        <f>IFERROR(VLOOKUP($B66,'[1]ACT NUM12'!$AB$3:$AM$128,11,FALSE),0)</f>
        <v>0</v>
      </c>
      <c r="AH66" s="95"/>
      <c r="AI66" s="95"/>
      <c r="AJ66" s="13">
        <f t="shared" si="4"/>
        <v>0</v>
      </c>
    </row>
    <row r="67" spans="1:37" ht="15" thickBot="1" x14ac:dyDescent="0.25">
      <c r="A67" s="166" t="s">
        <v>99</v>
      </c>
      <c r="B67" s="165" t="s">
        <v>93</v>
      </c>
      <c r="C67" s="56"/>
      <c r="D67" s="205"/>
      <c r="E67" s="13">
        <f>IFERROR(VLOOKUP($B67,[2]NUM12!$H$3:$J$151,2,FALSE),0)</f>
        <v>5</v>
      </c>
      <c r="F67" s="43">
        <f t="shared" si="14"/>
        <v>5</v>
      </c>
      <c r="G67" s="13">
        <f>IFERROR(VLOOKUP($B67,[1]NUM12!$H$3:$J$167,2,FALSE),0)</f>
        <v>6</v>
      </c>
      <c r="H67" s="54">
        <f t="shared" si="54"/>
        <v>6</v>
      </c>
      <c r="I67" s="54">
        <f t="shared" si="2"/>
        <v>6</v>
      </c>
      <c r="J67" s="45"/>
      <c r="K67" s="91">
        <f>IFERROR(VLOOKUP($B67,'[1]ACT NUM12'!$H$3:$S$162,2,FALSE),0)</f>
        <v>0</v>
      </c>
      <c r="L67" s="91">
        <f>IFERROR(VLOOKUP($B67,'[1]ACT NUM12'!$H$3:$S$162,3,FALSE),0)</f>
        <v>0</v>
      </c>
      <c r="M67" s="91">
        <f>IFERROR(VLOOKUP($B67,'[1]ACT NUM12'!$H$3:$S$162,4,FALSE),0)</f>
        <v>0</v>
      </c>
      <c r="N67" s="91">
        <f>IFERROR(VLOOKUP($B67,'[1]ACT NUM12'!$H$3:$S$162,5,FALSE),0)</f>
        <v>0</v>
      </c>
      <c r="O67" s="91">
        <f>IFERROR(VLOOKUP($B67,'[1]ACT NUM12'!$H$3:$S$162,6,FALSE),0)</f>
        <v>0</v>
      </c>
      <c r="P67" s="91">
        <f>IFERROR(VLOOKUP($B67,'[1]ACT NUM12'!$H$3:$S$162,7,FALSE),0)</f>
        <v>0</v>
      </c>
      <c r="Q67" s="91">
        <f>IFERROR(VLOOKUP($B67,'[1]ACT NUM12'!$H$3:$S$162,8,FALSE),0)</f>
        <v>0</v>
      </c>
      <c r="R67" s="91">
        <f>IFERROR(VLOOKUP($B67,'[1]ACT NUM12'!$H$3:$S$162,9,FALSE),0)</f>
        <v>0</v>
      </c>
      <c r="S67" s="91">
        <f>IFERROR(VLOOKUP($B67,'[1]ACT NUM12'!$H$3:$S$162,10,FALSE),0)</f>
        <v>0</v>
      </c>
      <c r="T67" s="91">
        <f>IFERROR(VLOOKUP($B67,'[1]ACT NUM12'!$H$3:$S$162,11,FALSE),0)</f>
        <v>0</v>
      </c>
      <c r="U67" s="95"/>
      <c r="V67" s="95"/>
      <c r="W67" s="13">
        <f t="shared" si="3"/>
        <v>0</v>
      </c>
      <c r="X67" s="91">
        <f>IFERROR(VLOOKUP($B67,'[1]ACT NUM12'!$AB$3:$AM$128,2,FALSE),0)</f>
        <v>0</v>
      </c>
      <c r="Y67" s="91">
        <f>IFERROR(VLOOKUP($B67,'[1]ACT NUM12'!$AB$3:$AM$128,3,FALSE),0)</f>
        <v>0</v>
      </c>
      <c r="Z67" s="91">
        <f>IFERROR(VLOOKUP($B67,'[1]ACT NUM12'!$AB$3:$AM$128,4,FALSE),0)</f>
        <v>0</v>
      </c>
      <c r="AA67" s="91">
        <f>IFERROR(VLOOKUP($B67,'[1]ACT NUM12'!$AB$3:$AM$128,5,FALSE),0)</f>
        <v>0</v>
      </c>
      <c r="AB67" s="91">
        <f>IFERROR(VLOOKUP($B67,'[1]ACT NUM12'!$AB$3:$AM$128,6,FALSE),0)</f>
        <v>0</v>
      </c>
      <c r="AC67" s="91">
        <f>IFERROR(VLOOKUP($B67,'[1]ACT NUM12'!$AB$3:$AM$128,7,FALSE),0)</f>
        <v>0</v>
      </c>
      <c r="AD67" s="91">
        <f>IFERROR(VLOOKUP($B67,'[1]ACT NUM12'!$AB$3:$AM$128,8,FALSE),0)</f>
        <v>0</v>
      </c>
      <c r="AE67" s="91">
        <f>IFERROR(VLOOKUP($B67,'[1]ACT NUM12'!$AB$3:$AM$128,9,FALSE),0)</f>
        <v>0</v>
      </c>
      <c r="AF67" s="91">
        <f>IFERROR(VLOOKUP($B67,'[1]ACT NUM12'!$AB$3:$AM$128,10,FALSE),0)</f>
        <v>0</v>
      </c>
      <c r="AG67" s="91">
        <f>IFERROR(VLOOKUP($B67,'[1]ACT NUM12'!$AB$3:$AM$128,11,FALSE),0)</f>
        <v>0</v>
      </c>
      <c r="AH67" s="95"/>
      <c r="AI67" s="95"/>
      <c r="AJ67" s="13">
        <f t="shared" si="4"/>
        <v>0</v>
      </c>
    </row>
    <row r="68" spans="1:37" ht="15" thickBot="1" x14ac:dyDescent="0.25">
      <c r="A68" s="166" t="s">
        <v>99</v>
      </c>
      <c r="B68" s="165" t="s">
        <v>94</v>
      </c>
      <c r="C68" s="56"/>
      <c r="D68" s="205"/>
      <c r="E68" s="13">
        <f>IFERROR(VLOOKUP($B68,[2]NUM12!$H$3:$J$151,2,FALSE),0)</f>
        <v>29</v>
      </c>
      <c r="F68" s="43">
        <f t="shared" si="14"/>
        <v>33</v>
      </c>
      <c r="G68" s="13">
        <f>IFERROR(VLOOKUP($B68,[1]NUM12!$H$3:$J$167,2,FALSE),0)</f>
        <v>26</v>
      </c>
      <c r="H68" s="54">
        <f t="shared" si="54"/>
        <v>28</v>
      </c>
      <c r="I68" s="54">
        <f t="shared" si="2"/>
        <v>30</v>
      </c>
      <c r="J68" s="45"/>
      <c r="K68" s="91">
        <f>IFERROR(VLOOKUP($B68,'[1]ACT NUM12'!$H$3:$S$162,2,FALSE),0)</f>
        <v>0</v>
      </c>
      <c r="L68" s="91">
        <f>IFERROR(VLOOKUP($B68,'[1]ACT NUM12'!$H$3:$S$162,3,FALSE),0)</f>
        <v>0</v>
      </c>
      <c r="M68" s="91">
        <f>IFERROR(VLOOKUP($B68,'[1]ACT NUM12'!$H$3:$S$162,4,FALSE),0)</f>
        <v>4</v>
      </c>
      <c r="N68" s="91">
        <f>IFERROR(VLOOKUP($B68,'[1]ACT NUM12'!$H$3:$S$162,5,FALSE),0)</f>
        <v>0</v>
      </c>
      <c r="O68" s="91">
        <f>IFERROR(VLOOKUP($B68,'[1]ACT NUM12'!$H$3:$S$162,6,FALSE),0)</f>
        <v>0</v>
      </c>
      <c r="P68" s="91">
        <f>IFERROR(VLOOKUP($B68,'[1]ACT NUM12'!$H$3:$S$162,7,FALSE),0)</f>
        <v>0</v>
      </c>
      <c r="Q68" s="91">
        <f>IFERROR(VLOOKUP($B68,'[1]ACT NUM12'!$H$3:$S$162,8,FALSE),0)</f>
        <v>2</v>
      </c>
      <c r="R68" s="91">
        <f>IFERROR(VLOOKUP($B68,'[1]ACT NUM12'!$H$3:$S$162,9,FALSE),0)</f>
        <v>2</v>
      </c>
      <c r="S68" s="91">
        <f>IFERROR(VLOOKUP($B68,'[1]ACT NUM12'!$H$3:$S$162,10,FALSE),0)</f>
        <v>0</v>
      </c>
      <c r="T68" s="91">
        <f>IFERROR(VLOOKUP($B68,'[1]ACT NUM12'!$H$3:$S$162,11,FALSE),0)</f>
        <v>0</v>
      </c>
      <c r="U68" s="95"/>
      <c r="V68" s="95"/>
      <c r="W68" s="13">
        <f t="shared" si="3"/>
        <v>8</v>
      </c>
      <c r="X68" s="91">
        <f>IFERROR(VLOOKUP($B68,'[1]ACT NUM12'!$AB$3:$AM$128,2,FALSE),0)</f>
        <v>0</v>
      </c>
      <c r="Y68" s="91">
        <f>IFERROR(VLOOKUP($B68,'[1]ACT NUM12'!$AB$3:$AM$128,3,FALSE),0)</f>
        <v>0</v>
      </c>
      <c r="Z68" s="91">
        <f>IFERROR(VLOOKUP($B68,'[1]ACT NUM12'!$AB$3:$AM$128,4,FALSE),0)</f>
        <v>0</v>
      </c>
      <c r="AA68" s="91">
        <f>IFERROR(VLOOKUP($B68,'[1]ACT NUM12'!$AB$3:$AM$128,5,FALSE),0)</f>
        <v>0</v>
      </c>
      <c r="AB68" s="91">
        <f>IFERROR(VLOOKUP($B68,'[1]ACT NUM12'!$AB$3:$AM$128,6,FALSE),0)</f>
        <v>0</v>
      </c>
      <c r="AC68" s="91">
        <f>IFERROR(VLOOKUP($B68,'[1]ACT NUM12'!$AB$3:$AM$128,7,FALSE),0)</f>
        <v>0</v>
      </c>
      <c r="AD68" s="91">
        <f>IFERROR(VLOOKUP($B68,'[1]ACT NUM12'!$AB$3:$AM$128,8,FALSE),0)</f>
        <v>0</v>
      </c>
      <c r="AE68" s="91">
        <f>IFERROR(VLOOKUP($B68,'[1]ACT NUM12'!$AB$3:$AM$128,9,FALSE),0)</f>
        <v>0</v>
      </c>
      <c r="AF68" s="91">
        <f>IFERROR(VLOOKUP($B68,'[1]ACT NUM12'!$AB$3:$AM$128,10,FALSE),0)</f>
        <v>0</v>
      </c>
      <c r="AG68" s="91">
        <f>IFERROR(VLOOKUP($B68,'[1]ACT NUM12'!$AB$3:$AM$128,11,FALSE),0)</f>
        <v>0</v>
      </c>
      <c r="AH68" s="95"/>
      <c r="AI68" s="95"/>
      <c r="AJ68" s="13">
        <f t="shared" si="4"/>
        <v>0</v>
      </c>
    </row>
    <row r="69" spans="1:37" ht="15" thickBot="1" x14ac:dyDescent="0.25">
      <c r="A69" s="166" t="s">
        <v>99</v>
      </c>
      <c r="B69" s="165" t="s">
        <v>95</v>
      </c>
      <c r="C69" s="56"/>
      <c r="D69" s="205"/>
      <c r="E69" s="13">
        <f>IFERROR(VLOOKUP($B69,[2]NUM12!$H$3:$J$151,2,FALSE),0)</f>
        <v>12</v>
      </c>
      <c r="F69" s="43">
        <f t="shared" si="14"/>
        <v>19</v>
      </c>
      <c r="G69" s="13">
        <f>IFERROR(VLOOKUP($B69,[1]NUM12!$H$3:$J$167,2,FALSE),0)</f>
        <v>15</v>
      </c>
      <c r="H69" s="54">
        <f t="shared" si="54"/>
        <v>15</v>
      </c>
      <c r="I69" s="54">
        <f t="shared" si="2"/>
        <v>16</v>
      </c>
      <c r="J69" s="45"/>
      <c r="K69" s="91">
        <f>IFERROR(VLOOKUP($B69,'[1]ACT NUM12'!$H$3:$S$162,2,FALSE),0)</f>
        <v>0</v>
      </c>
      <c r="L69" s="91">
        <f>IFERROR(VLOOKUP($B69,'[1]ACT NUM12'!$H$3:$S$162,3,FALSE),0)</f>
        <v>5</v>
      </c>
      <c r="M69" s="91">
        <f>IFERROR(VLOOKUP($B69,'[1]ACT NUM12'!$H$3:$S$162,4,FALSE),0)</f>
        <v>2</v>
      </c>
      <c r="N69" s="91">
        <f>IFERROR(VLOOKUP($B69,'[1]ACT NUM12'!$H$3:$S$162,5,FALSE),0)</f>
        <v>0</v>
      </c>
      <c r="O69" s="91">
        <f>IFERROR(VLOOKUP($B69,'[1]ACT NUM12'!$H$3:$S$162,6,FALSE),0)</f>
        <v>0</v>
      </c>
      <c r="P69" s="91">
        <f>IFERROR(VLOOKUP($B69,'[1]ACT NUM12'!$H$3:$S$162,7,FALSE),0)</f>
        <v>0</v>
      </c>
      <c r="Q69" s="91">
        <f>IFERROR(VLOOKUP($B69,'[1]ACT NUM12'!$H$3:$S$162,8,FALSE),0)</f>
        <v>0</v>
      </c>
      <c r="R69" s="91">
        <f>IFERROR(VLOOKUP($B69,'[1]ACT NUM12'!$H$3:$S$162,9,FALSE),0)</f>
        <v>0</v>
      </c>
      <c r="S69" s="91">
        <f>IFERROR(VLOOKUP($B69,'[1]ACT NUM12'!$H$3:$S$162,10,FALSE),0)</f>
        <v>0</v>
      </c>
      <c r="T69" s="91">
        <f>IFERROR(VLOOKUP($B69,'[1]ACT NUM12'!$H$3:$S$162,11,FALSE),0)</f>
        <v>1</v>
      </c>
      <c r="U69" s="95"/>
      <c r="V69" s="95"/>
      <c r="W69" s="13">
        <f t="shared" si="3"/>
        <v>8</v>
      </c>
      <c r="X69" s="91">
        <f>IFERROR(VLOOKUP($B69,'[1]ACT NUM12'!$AB$3:$AM$128,2,FALSE),0)</f>
        <v>0</v>
      </c>
      <c r="Y69" s="91">
        <f>IFERROR(VLOOKUP($B69,'[1]ACT NUM12'!$AB$3:$AM$128,3,FALSE),0)</f>
        <v>0</v>
      </c>
      <c r="Z69" s="91">
        <f>IFERROR(VLOOKUP($B69,'[1]ACT NUM12'!$AB$3:$AM$128,4,FALSE),0)</f>
        <v>0</v>
      </c>
      <c r="AA69" s="91">
        <f>IFERROR(VLOOKUP($B69,'[1]ACT NUM12'!$AB$3:$AM$128,5,FALSE),0)</f>
        <v>0</v>
      </c>
      <c r="AB69" s="91">
        <f>IFERROR(VLOOKUP($B69,'[1]ACT NUM12'!$AB$3:$AM$128,6,FALSE),0)</f>
        <v>0</v>
      </c>
      <c r="AC69" s="91">
        <f>IFERROR(VLOOKUP($B69,'[1]ACT NUM12'!$AB$3:$AM$128,7,FALSE),0)</f>
        <v>0</v>
      </c>
      <c r="AD69" s="91">
        <f>IFERROR(VLOOKUP($B69,'[1]ACT NUM12'!$AB$3:$AM$128,8,FALSE),0)</f>
        <v>0</v>
      </c>
      <c r="AE69" s="91">
        <f>IFERROR(VLOOKUP($B69,'[1]ACT NUM12'!$AB$3:$AM$128,9,FALSE),0)</f>
        <v>0</v>
      </c>
      <c r="AF69" s="91">
        <f>IFERROR(VLOOKUP($B69,'[1]ACT NUM12'!$AB$3:$AM$128,10,FALSE),0)</f>
        <v>0</v>
      </c>
      <c r="AG69" s="91">
        <f>IFERROR(VLOOKUP($B69,'[1]ACT NUM12'!$AB$3:$AM$128,11,FALSE),0)</f>
        <v>0</v>
      </c>
      <c r="AH69" s="95"/>
      <c r="AI69" s="95"/>
      <c r="AJ69" s="13">
        <f t="shared" si="4"/>
        <v>0</v>
      </c>
    </row>
    <row r="70" spans="1:37" ht="15" thickBot="1" x14ac:dyDescent="0.25">
      <c r="A70" s="166" t="s">
        <v>99</v>
      </c>
      <c r="B70" s="165" t="s">
        <v>96</v>
      </c>
      <c r="C70" s="56"/>
      <c r="D70" s="205"/>
      <c r="E70" s="13">
        <f>IFERROR(VLOOKUP($B70,[2]NUM12!$H$3:$J$151,2,FALSE),0)</f>
        <v>8</v>
      </c>
      <c r="F70" s="43">
        <f t="shared" si="14"/>
        <v>14</v>
      </c>
      <c r="G70" s="13">
        <f>IFERROR(VLOOKUP($B70,[1]NUM12!$H$3:$J$167,2,FALSE),0)</f>
        <v>8</v>
      </c>
      <c r="H70" s="54">
        <f t="shared" si="54"/>
        <v>8</v>
      </c>
      <c r="I70" s="54">
        <f t="shared" si="2"/>
        <v>11</v>
      </c>
      <c r="J70" s="45"/>
      <c r="K70" s="91">
        <f>IFERROR(VLOOKUP($B70,'[1]ACT NUM12'!$H$3:$S$162,2,FALSE),0)</f>
        <v>0</v>
      </c>
      <c r="L70" s="91">
        <f>IFERROR(VLOOKUP($B70,'[1]ACT NUM12'!$H$3:$S$162,3,FALSE),0)</f>
        <v>3</v>
      </c>
      <c r="M70" s="91">
        <f>IFERROR(VLOOKUP($B70,'[1]ACT NUM12'!$H$3:$S$162,4,FALSE),0)</f>
        <v>3</v>
      </c>
      <c r="N70" s="91">
        <f>IFERROR(VLOOKUP($B70,'[1]ACT NUM12'!$H$3:$S$162,5,FALSE),0)</f>
        <v>0</v>
      </c>
      <c r="O70" s="91">
        <f>IFERROR(VLOOKUP($B70,'[1]ACT NUM12'!$H$3:$S$162,6,FALSE),0)</f>
        <v>0</v>
      </c>
      <c r="P70" s="91">
        <f>IFERROR(VLOOKUP($B70,'[1]ACT NUM12'!$H$3:$S$162,7,FALSE),0)</f>
        <v>0</v>
      </c>
      <c r="Q70" s="91">
        <f>IFERROR(VLOOKUP($B70,'[1]ACT NUM12'!$H$3:$S$162,8,FALSE),0)</f>
        <v>0</v>
      </c>
      <c r="R70" s="91">
        <f>IFERROR(VLOOKUP($B70,'[1]ACT NUM12'!$H$3:$S$162,9,FALSE),0)</f>
        <v>0</v>
      </c>
      <c r="S70" s="91">
        <f>IFERROR(VLOOKUP($B70,'[1]ACT NUM12'!$H$3:$S$162,10,FALSE),0)</f>
        <v>1</v>
      </c>
      <c r="T70" s="91">
        <f>IFERROR(VLOOKUP($B70,'[1]ACT NUM12'!$H$3:$S$162,11,FALSE),0)</f>
        <v>2</v>
      </c>
      <c r="U70" s="95"/>
      <c r="V70" s="95"/>
      <c r="W70" s="13">
        <f t="shared" si="3"/>
        <v>9</v>
      </c>
      <c r="X70" s="91">
        <f>IFERROR(VLOOKUP($B70,'[1]ACT NUM12'!$AB$3:$AM$128,2,FALSE),0)</f>
        <v>0</v>
      </c>
      <c r="Y70" s="91">
        <f>IFERROR(VLOOKUP($B70,'[1]ACT NUM12'!$AB$3:$AM$128,3,FALSE),0)</f>
        <v>0</v>
      </c>
      <c r="Z70" s="91">
        <f>IFERROR(VLOOKUP($B70,'[1]ACT NUM12'!$AB$3:$AM$128,4,FALSE),0)</f>
        <v>0</v>
      </c>
      <c r="AA70" s="91">
        <f>IFERROR(VLOOKUP($B70,'[1]ACT NUM12'!$AB$3:$AM$128,5,FALSE),0)</f>
        <v>0</v>
      </c>
      <c r="AB70" s="91">
        <f>IFERROR(VLOOKUP($B70,'[1]ACT NUM12'!$AB$3:$AM$128,6,FALSE),0)</f>
        <v>0</v>
      </c>
      <c r="AC70" s="91">
        <f>IFERROR(VLOOKUP($B70,'[1]ACT NUM12'!$AB$3:$AM$128,7,FALSE),0)</f>
        <v>0</v>
      </c>
      <c r="AD70" s="91">
        <f>IFERROR(VLOOKUP($B70,'[1]ACT NUM12'!$AB$3:$AM$128,8,FALSE),0)</f>
        <v>0</v>
      </c>
      <c r="AE70" s="91">
        <f>IFERROR(VLOOKUP($B70,'[1]ACT NUM12'!$AB$3:$AM$128,9,FALSE),0)</f>
        <v>0</v>
      </c>
      <c r="AF70" s="91">
        <f>IFERROR(VLOOKUP($B70,'[1]ACT NUM12'!$AB$3:$AM$128,10,FALSE),0)</f>
        <v>0</v>
      </c>
      <c r="AG70" s="91">
        <f>IFERROR(VLOOKUP($B70,'[1]ACT NUM12'!$AB$3:$AM$128,11,FALSE),0)</f>
        <v>0</v>
      </c>
      <c r="AH70" s="95"/>
      <c r="AI70" s="95"/>
      <c r="AJ70" s="13">
        <f t="shared" si="4"/>
        <v>0</v>
      </c>
    </row>
    <row r="71" spans="1:37" ht="15" thickBot="1" x14ac:dyDescent="0.25">
      <c r="A71" s="166" t="s">
        <v>99</v>
      </c>
      <c r="B71" s="165" t="s">
        <v>97</v>
      </c>
      <c r="C71" s="56"/>
      <c r="D71" s="205"/>
      <c r="E71" s="13">
        <f>IFERROR(VLOOKUP($B71,[2]NUM12!$H$3:$J$151,2,FALSE),0)</f>
        <v>7</v>
      </c>
      <c r="F71" s="43">
        <f t="shared" si="14"/>
        <v>11</v>
      </c>
      <c r="G71" s="13">
        <f>IFERROR(VLOOKUP($B71,[1]NUM12!$H$3:$J$167,2,FALSE),0)</f>
        <v>4</v>
      </c>
      <c r="H71" s="54">
        <f t="shared" si="54"/>
        <v>4</v>
      </c>
      <c r="I71" s="54">
        <f t="shared" si="2"/>
        <v>4</v>
      </c>
      <c r="J71" s="45"/>
      <c r="K71" s="91">
        <f>IFERROR(VLOOKUP($B71,'[1]ACT NUM12'!$H$3:$S$162,2,FALSE),0)</f>
        <v>0</v>
      </c>
      <c r="L71" s="91">
        <f>IFERROR(VLOOKUP($B71,'[1]ACT NUM12'!$H$3:$S$162,3,FALSE),0)</f>
        <v>0</v>
      </c>
      <c r="M71" s="91">
        <f>IFERROR(VLOOKUP($B71,'[1]ACT NUM12'!$H$3:$S$162,4,FALSE),0)</f>
        <v>4</v>
      </c>
      <c r="N71" s="91">
        <f>IFERROR(VLOOKUP($B71,'[1]ACT NUM12'!$H$3:$S$162,5,FALSE),0)</f>
        <v>0</v>
      </c>
      <c r="O71" s="91">
        <f>IFERROR(VLOOKUP($B71,'[1]ACT NUM12'!$H$3:$S$162,6,FALSE),0)</f>
        <v>0</v>
      </c>
      <c r="P71" s="91">
        <f>IFERROR(VLOOKUP($B71,'[1]ACT NUM12'!$H$3:$S$162,7,FALSE),0)</f>
        <v>0</v>
      </c>
      <c r="Q71" s="91">
        <f>IFERROR(VLOOKUP($B71,'[1]ACT NUM12'!$H$3:$S$162,8,FALSE),0)</f>
        <v>0</v>
      </c>
      <c r="R71" s="91">
        <f>IFERROR(VLOOKUP($B71,'[1]ACT NUM12'!$H$3:$S$162,9,FALSE),0)</f>
        <v>0</v>
      </c>
      <c r="S71" s="91">
        <f>IFERROR(VLOOKUP($B71,'[1]ACT NUM12'!$H$3:$S$162,10,FALSE),0)</f>
        <v>0</v>
      </c>
      <c r="T71" s="91">
        <f>IFERROR(VLOOKUP($B71,'[1]ACT NUM12'!$H$3:$S$162,11,FALSE),0)</f>
        <v>0</v>
      </c>
      <c r="U71" s="95"/>
      <c r="V71" s="95"/>
      <c r="W71" s="13">
        <f t="shared" si="3"/>
        <v>4</v>
      </c>
      <c r="X71" s="91">
        <f>IFERROR(VLOOKUP($B71,'[1]ACT NUM12'!$AB$3:$AM$128,2,FALSE),0)</f>
        <v>0</v>
      </c>
      <c r="Y71" s="91">
        <f>IFERROR(VLOOKUP($B71,'[1]ACT NUM12'!$AB$3:$AM$128,3,FALSE),0)</f>
        <v>0</v>
      </c>
      <c r="Z71" s="91">
        <f>IFERROR(VLOOKUP($B71,'[1]ACT NUM12'!$AB$3:$AM$128,4,FALSE),0)</f>
        <v>0</v>
      </c>
      <c r="AA71" s="91">
        <f>IFERROR(VLOOKUP($B71,'[1]ACT NUM12'!$AB$3:$AM$128,5,FALSE),0)</f>
        <v>0</v>
      </c>
      <c r="AB71" s="91">
        <f>IFERROR(VLOOKUP($B71,'[1]ACT NUM12'!$AB$3:$AM$128,6,FALSE),0)</f>
        <v>0</v>
      </c>
      <c r="AC71" s="91">
        <f>IFERROR(VLOOKUP($B71,'[1]ACT NUM12'!$AB$3:$AM$128,7,FALSE),0)</f>
        <v>0</v>
      </c>
      <c r="AD71" s="91">
        <f>IFERROR(VLOOKUP($B71,'[1]ACT NUM12'!$AB$3:$AM$128,8,FALSE),0)</f>
        <v>0</v>
      </c>
      <c r="AE71" s="91">
        <f>IFERROR(VLOOKUP($B71,'[1]ACT NUM12'!$AB$3:$AM$128,9,FALSE),0)</f>
        <v>0</v>
      </c>
      <c r="AF71" s="91">
        <f>IFERROR(VLOOKUP($B71,'[1]ACT NUM12'!$AB$3:$AM$128,10,FALSE),0)</f>
        <v>0</v>
      </c>
      <c r="AG71" s="91">
        <f>IFERROR(VLOOKUP($B71,'[1]ACT NUM12'!$AB$3:$AM$128,11,FALSE),0)</f>
        <v>0</v>
      </c>
      <c r="AH71" s="95"/>
      <c r="AI71" s="95"/>
      <c r="AJ71" s="13">
        <f t="shared" si="4"/>
        <v>0</v>
      </c>
    </row>
    <row r="72" spans="1:37" ht="15" thickBot="1" x14ac:dyDescent="0.25">
      <c r="A72" s="166" t="s">
        <v>99</v>
      </c>
      <c r="B72" s="165" t="s">
        <v>98</v>
      </c>
      <c r="C72" s="56"/>
      <c r="D72" s="205"/>
      <c r="E72" s="13">
        <f>IFERROR(VLOOKUP($B72,[2]NUM12!$H$3:$J$151,2,FALSE),0)</f>
        <v>12</v>
      </c>
      <c r="F72" s="43">
        <f t="shared" si="14"/>
        <v>12</v>
      </c>
      <c r="G72" s="13">
        <f>IFERROR(VLOOKUP($B72,[1]NUM12!$H$3:$J$167,2,FALSE),0)</f>
        <v>11</v>
      </c>
      <c r="H72" s="54">
        <f t="shared" si="54"/>
        <v>11</v>
      </c>
      <c r="I72" s="54">
        <f t="shared" si="2"/>
        <v>11</v>
      </c>
      <c r="J72" s="45"/>
      <c r="K72" s="91">
        <f>IFERROR(VLOOKUP($B72,'[1]ACT NUM12'!$H$3:$S$162,2,FALSE),0)</f>
        <v>0</v>
      </c>
      <c r="L72" s="91">
        <f>IFERROR(VLOOKUP($B72,'[1]ACT NUM12'!$H$3:$S$162,3,FALSE),0)</f>
        <v>0</v>
      </c>
      <c r="M72" s="91">
        <f>IFERROR(VLOOKUP($B72,'[1]ACT NUM12'!$H$3:$S$162,4,FALSE),0)</f>
        <v>0</v>
      </c>
      <c r="N72" s="91">
        <f>IFERROR(VLOOKUP($B72,'[1]ACT NUM12'!$H$3:$S$162,5,FALSE),0)</f>
        <v>0</v>
      </c>
      <c r="O72" s="91">
        <f>IFERROR(VLOOKUP($B72,'[1]ACT NUM12'!$H$3:$S$162,6,FALSE),0)</f>
        <v>0</v>
      </c>
      <c r="P72" s="91">
        <f>IFERROR(VLOOKUP($B72,'[1]ACT NUM12'!$H$3:$S$162,7,FALSE),0)</f>
        <v>0</v>
      </c>
      <c r="Q72" s="91">
        <f>IFERROR(VLOOKUP($B72,'[1]ACT NUM12'!$H$3:$S$162,8,FALSE),0)</f>
        <v>0</v>
      </c>
      <c r="R72" s="91">
        <f>IFERROR(VLOOKUP($B72,'[1]ACT NUM12'!$H$3:$S$162,9,FALSE),0)</f>
        <v>0</v>
      </c>
      <c r="S72" s="91">
        <f>IFERROR(VLOOKUP($B72,'[1]ACT NUM12'!$H$3:$S$162,10,FALSE),0)</f>
        <v>0</v>
      </c>
      <c r="T72" s="91">
        <f>IFERROR(VLOOKUP($B72,'[1]ACT NUM12'!$H$3:$S$162,11,FALSE),0)</f>
        <v>0</v>
      </c>
      <c r="U72" s="95"/>
      <c r="V72" s="95"/>
      <c r="W72" s="13">
        <f t="shared" si="3"/>
        <v>0</v>
      </c>
      <c r="X72" s="91">
        <f>IFERROR(VLOOKUP($B72,'[1]ACT NUM12'!$AB$3:$AM$128,2,FALSE),0)</f>
        <v>0</v>
      </c>
      <c r="Y72" s="91">
        <f>IFERROR(VLOOKUP($B72,'[1]ACT NUM12'!$AB$3:$AM$128,3,FALSE),0)</f>
        <v>0</v>
      </c>
      <c r="Z72" s="91">
        <f>IFERROR(VLOOKUP($B72,'[1]ACT NUM12'!$AB$3:$AM$128,4,FALSE),0)</f>
        <v>0</v>
      </c>
      <c r="AA72" s="91">
        <f>IFERROR(VLOOKUP($B72,'[1]ACT NUM12'!$AB$3:$AM$128,5,FALSE),0)</f>
        <v>0</v>
      </c>
      <c r="AB72" s="91">
        <f>IFERROR(VLOOKUP($B72,'[1]ACT NUM12'!$AB$3:$AM$128,6,FALSE),0)</f>
        <v>0</v>
      </c>
      <c r="AC72" s="91">
        <f>IFERROR(VLOOKUP($B72,'[1]ACT NUM12'!$AB$3:$AM$128,7,FALSE),0)</f>
        <v>0</v>
      </c>
      <c r="AD72" s="91">
        <f>IFERROR(VLOOKUP($B72,'[1]ACT NUM12'!$AB$3:$AM$128,8,FALSE),0)</f>
        <v>0</v>
      </c>
      <c r="AE72" s="91">
        <f>IFERROR(VLOOKUP($B72,'[1]ACT NUM12'!$AB$3:$AM$128,9,FALSE),0)</f>
        <v>0</v>
      </c>
      <c r="AF72" s="91">
        <f>IFERROR(VLOOKUP($B72,'[1]ACT NUM12'!$AB$3:$AM$128,10,FALSE),0)</f>
        <v>0</v>
      </c>
      <c r="AG72" s="91">
        <f>IFERROR(VLOOKUP($B72,'[1]ACT NUM12'!$AB$3:$AM$128,11,FALSE),0)</f>
        <v>0</v>
      </c>
      <c r="AH72" s="95"/>
      <c r="AI72" s="95"/>
      <c r="AJ72" s="13">
        <f t="shared" si="4"/>
        <v>0</v>
      </c>
    </row>
    <row r="73" spans="1:37" ht="15" thickBot="1" x14ac:dyDescent="0.25">
      <c r="A73" s="333" t="s">
        <v>18</v>
      </c>
      <c r="B73" s="334"/>
      <c r="C73" s="250">
        <f>+D73/Metas!R85</f>
        <v>0.93978177412857689</v>
      </c>
      <c r="D73" s="207">
        <f>I73/AK73</f>
        <v>0.13380638621388749</v>
      </c>
      <c r="E73" s="10">
        <f t="shared" ref="E73:J73" si="55">SUM(E63:E72)</f>
        <v>221</v>
      </c>
      <c r="F73" s="10">
        <f t="shared" si="55"/>
        <v>305</v>
      </c>
      <c r="G73" s="10">
        <f t="shared" si="55"/>
        <v>201</v>
      </c>
      <c r="H73" s="10">
        <f t="shared" si="55"/>
        <v>211</v>
      </c>
      <c r="I73" s="10">
        <f>SUM(I63:I72)</f>
        <v>264</v>
      </c>
      <c r="J73" s="10">
        <f t="shared" si="55"/>
        <v>0</v>
      </c>
      <c r="K73" s="10">
        <f t="shared" ref="K73:V73" si="56">SUM(K63:K72)</f>
        <v>0</v>
      </c>
      <c r="L73" s="10">
        <f t="shared" si="56"/>
        <v>31</v>
      </c>
      <c r="M73" s="10">
        <f t="shared" si="56"/>
        <v>26</v>
      </c>
      <c r="N73" s="10">
        <f t="shared" si="56"/>
        <v>27</v>
      </c>
      <c r="O73" s="10">
        <f t="shared" ref="O73" si="57">SUM(O63:O72)</f>
        <v>13</v>
      </c>
      <c r="P73" s="10">
        <f t="shared" si="56"/>
        <v>3</v>
      </c>
      <c r="Q73" s="10">
        <f t="shared" si="56"/>
        <v>10</v>
      </c>
      <c r="R73" s="10">
        <f t="shared" ref="R73:S73" si="58">SUM(R63:R72)</f>
        <v>17</v>
      </c>
      <c r="S73" s="10">
        <f t="shared" si="58"/>
        <v>14</v>
      </c>
      <c r="T73" s="10">
        <f t="shared" ref="T73" si="59">SUM(T63:T72)</f>
        <v>25</v>
      </c>
      <c r="U73" s="10">
        <f t="shared" si="56"/>
        <v>0</v>
      </c>
      <c r="V73" s="10">
        <f t="shared" si="56"/>
        <v>0</v>
      </c>
      <c r="W73" s="10">
        <f t="shared" si="3"/>
        <v>166</v>
      </c>
      <c r="X73" s="10">
        <f t="shared" ref="X73:AI73" si="60">SUM(X63:X72)</f>
        <v>0</v>
      </c>
      <c r="Y73" s="10">
        <f t="shared" si="60"/>
        <v>0</v>
      </c>
      <c r="Z73" s="10">
        <f t="shared" si="60"/>
        <v>0</v>
      </c>
      <c r="AA73" s="10">
        <f t="shared" si="60"/>
        <v>0</v>
      </c>
      <c r="AB73" s="10">
        <f t="shared" ref="AB73" si="61">SUM(AB63:AB72)</f>
        <v>1</v>
      </c>
      <c r="AC73" s="10">
        <f t="shared" si="60"/>
        <v>0</v>
      </c>
      <c r="AD73" s="10">
        <f t="shared" si="60"/>
        <v>0</v>
      </c>
      <c r="AE73" s="10">
        <f t="shared" ref="AE73:AF73" si="62">SUM(AE63:AE72)</f>
        <v>1</v>
      </c>
      <c r="AF73" s="10">
        <f t="shared" si="62"/>
        <v>1</v>
      </c>
      <c r="AG73" s="10">
        <f t="shared" ref="AG73" si="63">SUM(AG63:AG72)</f>
        <v>1</v>
      </c>
      <c r="AH73" s="10">
        <f t="shared" si="60"/>
        <v>0</v>
      </c>
      <c r="AI73" s="10">
        <f t="shared" si="60"/>
        <v>0</v>
      </c>
      <c r="AJ73" s="10">
        <f t="shared" si="4"/>
        <v>4</v>
      </c>
      <c r="AK73" s="10">
        <v>1973</v>
      </c>
    </row>
    <row r="74" spans="1:37" ht="15" thickBot="1" x14ac:dyDescent="0.25">
      <c r="A74" s="87" t="s">
        <v>105</v>
      </c>
      <c r="B74" s="165" t="s">
        <v>100</v>
      </c>
      <c r="C74" s="56"/>
      <c r="D74" s="205"/>
      <c r="E74" s="13">
        <f>IFERROR(VLOOKUP($B74,[2]NUM12!$H$3:$J$151,2,FALSE),0)</f>
        <v>84</v>
      </c>
      <c r="F74" s="43">
        <f t="shared" si="14"/>
        <v>86</v>
      </c>
      <c r="G74" s="13">
        <f>IFERROR(VLOOKUP($B74,[1]NUM12!$H$3:$J$167,2,FALSE),0)</f>
        <v>37</v>
      </c>
      <c r="H74" s="54">
        <f t="shared" ref="H74:H78" si="64">+G74+(Q74)-(AD74)</f>
        <v>38</v>
      </c>
      <c r="I74" s="54">
        <f t="shared" si="2"/>
        <v>38</v>
      </c>
      <c r="J74" s="45"/>
      <c r="K74" s="91">
        <f>IFERROR(VLOOKUP($B74,'[1]ACT NUM12'!$H$3:$S$162,2,FALSE),0)</f>
        <v>0</v>
      </c>
      <c r="L74" s="91">
        <f>IFERROR(VLOOKUP($B74,'[1]ACT NUM12'!$H$3:$S$162,3,FALSE),0)</f>
        <v>1</v>
      </c>
      <c r="M74" s="91">
        <f>IFERROR(VLOOKUP($B74,'[1]ACT NUM12'!$H$3:$S$162,4,FALSE),0)</f>
        <v>1</v>
      </c>
      <c r="N74" s="91">
        <f>IFERROR(VLOOKUP($B74,'[1]ACT NUM12'!$H$3:$S$162,5,FALSE),0)</f>
        <v>1</v>
      </c>
      <c r="O74" s="91">
        <f>IFERROR(VLOOKUP($B74,'[1]ACT NUM12'!$H$3:$S$162,6,FALSE),0)</f>
        <v>1</v>
      </c>
      <c r="P74" s="91">
        <f>IFERROR(VLOOKUP($B74,'[1]ACT NUM12'!$H$3:$S$162,7,FALSE),0)</f>
        <v>1</v>
      </c>
      <c r="Q74" s="91">
        <f>IFERROR(VLOOKUP($B74,'[1]ACT NUM12'!$H$3:$S$162,8,FALSE),0)</f>
        <v>1</v>
      </c>
      <c r="R74" s="91">
        <f>IFERROR(VLOOKUP($B74,'[1]ACT NUM12'!$H$3:$S$162,9,FALSE),0)</f>
        <v>0</v>
      </c>
      <c r="S74" s="91">
        <f>IFERROR(VLOOKUP($B74,'[1]ACT NUM12'!$H$3:$S$162,10,FALSE),0)</f>
        <v>0</v>
      </c>
      <c r="T74" s="91">
        <f>IFERROR(VLOOKUP($B74,'[1]ACT NUM12'!$H$3:$S$162,11,FALSE),0)</f>
        <v>0</v>
      </c>
      <c r="U74" s="95"/>
      <c r="V74" s="95"/>
      <c r="W74" s="13">
        <f t="shared" si="3"/>
        <v>6</v>
      </c>
      <c r="X74" s="91">
        <f>IFERROR(VLOOKUP($B74,'[1]ACT NUM12'!$AB$3:$AM$128,2,FALSE),0)</f>
        <v>0</v>
      </c>
      <c r="Y74" s="91">
        <f>IFERROR(VLOOKUP($B74,'[1]ACT NUM12'!$AB$3:$AM$128,3,FALSE),0)</f>
        <v>0</v>
      </c>
      <c r="Z74" s="91">
        <f>IFERROR(VLOOKUP($B74,'[1]ACT NUM12'!$AB$3:$AM$128,4,FALSE),0)</f>
        <v>1</v>
      </c>
      <c r="AA74" s="91">
        <f>IFERROR(VLOOKUP($B74,'[1]ACT NUM12'!$AB$3:$AM$128,5,FALSE),0)</f>
        <v>0</v>
      </c>
      <c r="AB74" s="91">
        <f>IFERROR(VLOOKUP($B74,'[1]ACT NUM12'!$AB$3:$AM$128,6,FALSE),0)</f>
        <v>0</v>
      </c>
      <c r="AC74" s="91">
        <f>IFERROR(VLOOKUP($B74,'[1]ACT NUM12'!$AB$3:$AM$128,7,FALSE),0)</f>
        <v>72</v>
      </c>
      <c r="AD74" s="91">
        <f>IFERROR(VLOOKUP($B74,'[1]ACT NUM12'!$AB$3:$AM$128,8,FALSE),0)</f>
        <v>0</v>
      </c>
      <c r="AE74" s="91">
        <f>IFERROR(VLOOKUP($B74,'[1]ACT NUM12'!$AB$3:$AM$128,9,FALSE),0)</f>
        <v>0</v>
      </c>
      <c r="AF74" s="91">
        <f>IFERROR(VLOOKUP($B74,'[1]ACT NUM12'!$AB$3:$AM$128,10,FALSE),0)</f>
        <v>0</v>
      </c>
      <c r="AG74" s="91">
        <f>IFERROR(VLOOKUP($B74,'[1]ACT NUM12'!$AB$3:$AM$128,11,FALSE),0)</f>
        <v>0</v>
      </c>
      <c r="AH74" s="95"/>
      <c r="AI74" s="95"/>
      <c r="AJ74" s="13">
        <f t="shared" si="4"/>
        <v>73</v>
      </c>
    </row>
    <row r="75" spans="1:37" ht="15" thickBot="1" x14ac:dyDescent="0.25">
      <c r="A75" s="87" t="s">
        <v>105</v>
      </c>
      <c r="B75" s="165" t="s">
        <v>101</v>
      </c>
      <c r="C75" s="56"/>
      <c r="D75" s="205"/>
      <c r="E75" s="13">
        <f>IFERROR(VLOOKUP($B75,[2]NUM12!$H$3:$J$151,2,FALSE),0)</f>
        <v>39</v>
      </c>
      <c r="F75" s="43">
        <f t="shared" si="14"/>
        <v>39</v>
      </c>
      <c r="G75" s="13">
        <f>IFERROR(VLOOKUP($B75,[1]NUM12!$H$3:$J$167,2,FALSE),0)</f>
        <v>12</v>
      </c>
      <c r="H75" s="54">
        <f t="shared" si="64"/>
        <v>12</v>
      </c>
      <c r="I75" s="54">
        <f t="shared" si="2"/>
        <v>13</v>
      </c>
      <c r="J75" s="45"/>
      <c r="K75" s="91">
        <f>IFERROR(VLOOKUP($B75,'[1]ACT NUM12'!$H$3:$S$162,2,FALSE),0)</f>
        <v>0</v>
      </c>
      <c r="L75" s="91">
        <f>IFERROR(VLOOKUP($B75,'[1]ACT NUM12'!$H$3:$S$162,3,FALSE),0)</f>
        <v>0</v>
      </c>
      <c r="M75" s="91">
        <f>IFERROR(VLOOKUP($B75,'[1]ACT NUM12'!$H$3:$S$162,4,FALSE),0)</f>
        <v>0</v>
      </c>
      <c r="N75" s="91">
        <f>IFERROR(VLOOKUP($B75,'[1]ACT NUM12'!$H$3:$S$162,5,FALSE),0)</f>
        <v>0</v>
      </c>
      <c r="O75" s="91">
        <f>IFERROR(VLOOKUP($B75,'[1]ACT NUM12'!$H$3:$S$162,6,FALSE),0)</f>
        <v>0</v>
      </c>
      <c r="P75" s="91">
        <f>IFERROR(VLOOKUP($B75,'[1]ACT NUM12'!$H$3:$S$162,7,FALSE),0)</f>
        <v>1</v>
      </c>
      <c r="Q75" s="91">
        <f>IFERROR(VLOOKUP($B75,'[1]ACT NUM12'!$H$3:$S$162,8,FALSE),0)</f>
        <v>0</v>
      </c>
      <c r="R75" s="91">
        <f>IFERROR(VLOOKUP($B75,'[1]ACT NUM12'!$H$3:$S$162,9,FALSE),0)</f>
        <v>1</v>
      </c>
      <c r="S75" s="91">
        <f>IFERROR(VLOOKUP($B75,'[1]ACT NUM12'!$H$3:$S$162,10,FALSE),0)</f>
        <v>0</v>
      </c>
      <c r="T75" s="91">
        <f>IFERROR(VLOOKUP($B75,'[1]ACT NUM12'!$H$3:$S$162,11,FALSE),0)</f>
        <v>0</v>
      </c>
      <c r="U75" s="95"/>
      <c r="V75" s="95"/>
      <c r="W75" s="13">
        <f t="shared" si="3"/>
        <v>2</v>
      </c>
      <c r="X75" s="91">
        <f>IFERROR(VLOOKUP($B75,'[1]ACT NUM12'!$AB$3:$AM$128,2,FALSE),0)</f>
        <v>0</v>
      </c>
      <c r="Y75" s="91">
        <f>IFERROR(VLOOKUP($B75,'[1]ACT NUM12'!$AB$3:$AM$128,3,FALSE),0)</f>
        <v>0</v>
      </c>
      <c r="Z75" s="91">
        <f>IFERROR(VLOOKUP($B75,'[1]ACT NUM12'!$AB$3:$AM$128,4,FALSE),0)</f>
        <v>0</v>
      </c>
      <c r="AA75" s="91">
        <f>IFERROR(VLOOKUP($B75,'[1]ACT NUM12'!$AB$3:$AM$128,5,FALSE),0)</f>
        <v>0</v>
      </c>
      <c r="AB75" s="91">
        <f>IFERROR(VLOOKUP($B75,'[1]ACT NUM12'!$AB$3:$AM$128,6,FALSE),0)</f>
        <v>0</v>
      </c>
      <c r="AC75" s="91">
        <f>IFERROR(VLOOKUP($B75,'[1]ACT NUM12'!$AB$3:$AM$128,7,FALSE),0)</f>
        <v>18</v>
      </c>
      <c r="AD75" s="91">
        <f>IFERROR(VLOOKUP($B75,'[1]ACT NUM12'!$AB$3:$AM$128,8,FALSE),0)</f>
        <v>0</v>
      </c>
      <c r="AE75" s="91">
        <f>IFERROR(VLOOKUP($B75,'[1]ACT NUM12'!$AB$3:$AM$128,9,FALSE),0)</f>
        <v>0</v>
      </c>
      <c r="AF75" s="91">
        <f>IFERROR(VLOOKUP($B75,'[1]ACT NUM12'!$AB$3:$AM$128,10,FALSE),0)</f>
        <v>0</v>
      </c>
      <c r="AG75" s="91">
        <f>IFERROR(VLOOKUP($B75,'[1]ACT NUM12'!$AB$3:$AM$128,11,FALSE),0)</f>
        <v>0</v>
      </c>
      <c r="AH75" s="95"/>
      <c r="AI75" s="95"/>
      <c r="AJ75" s="13">
        <f t="shared" si="4"/>
        <v>18</v>
      </c>
    </row>
    <row r="76" spans="1:37" ht="15" thickBot="1" x14ac:dyDescent="0.25">
      <c r="A76" s="87" t="s">
        <v>105</v>
      </c>
      <c r="B76" s="165" t="s">
        <v>102</v>
      </c>
      <c r="C76" s="56"/>
      <c r="D76" s="205"/>
      <c r="E76" s="13">
        <f>IFERROR(VLOOKUP($B76,[2]NUM12!$H$3:$J$151,2,FALSE),0)</f>
        <v>81</v>
      </c>
      <c r="F76" s="43">
        <f t="shared" si="14"/>
        <v>83</v>
      </c>
      <c r="G76" s="13">
        <f>IFERROR(VLOOKUP($B76,[1]NUM12!$H$3:$J$167,2,FALSE),0)</f>
        <v>21</v>
      </c>
      <c r="H76" s="54">
        <f t="shared" si="64"/>
        <v>21</v>
      </c>
      <c r="I76" s="54">
        <f t="shared" si="2"/>
        <v>21</v>
      </c>
      <c r="J76" s="45"/>
      <c r="K76" s="91">
        <f>IFERROR(VLOOKUP($B76,'[1]ACT NUM12'!$H$3:$S$162,2,FALSE),0)</f>
        <v>2</v>
      </c>
      <c r="L76" s="91">
        <f>IFERROR(VLOOKUP($B76,'[1]ACT NUM12'!$H$3:$S$162,3,FALSE),0)</f>
        <v>0</v>
      </c>
      <c r="M76" s="91">
        <f>IFERROR(VLOOKUP($B76,'[1]ACT NUM12'!$H$3:$S$162,4,FALSE),0)</f>
        <v>0</v>
      </c>
      <c r="N76" s="91">
        <f>IFERROR(VLOOKUP($B76,'[1]ACT NUM12'!$H$3:$S$162,5,FALSE),0)</f>
        <v>0</v>
      </c>
      <c r="O76" s="91">
        <f>IFERROR(VLOOKUP($B76,'[1]ACT NUM12'!$H$3:$S$162,6,FALSE),0)</f>
        <v>0</v>
      </c>
      <c r="P76" s="91">
        <f>IFERROR(VLOOKUP($B76,'[1]ACT NUM12'!$H$3:$S$162,7,FALSE),0)</f>
        <v>0</v>
      </c>
      <c r="Q76" s="91">
        <f>IFERROR(VLOOKUP($B76,'[1]ACT NUM12'!$H$3:$S$162,8,FALSE),0)</f>
        <v>0</v>
      </c>
      <c r="R76" s="91">
        <f>IFERROR(VLOOKUP($B76,'[1]ACT NUM12'!$H$3:$S$162,9,FALSE),0)</f>
        <v>0</v>
      </c>
      <c r="S76" s="91">
        <f>IFERROR(VLOOKUP($B76,'[1]ACT NUM12'!$H$3:$S$162,10,FALSE),0)</f>
        <v>0</v>
      </c>
      <c r="T76" s="91">
        <f>IFERROR(VLOOKUP($B76,'[1]ACT NUM12'!$H$3:$S$162,11,FALSE),0)</f>
        <v>0</v>
      </c>
      <c r="U76" s="95"/>
      <c r="V76" s="95"/>
      <c r="W76" s="13">
        <f t="shared" si="3"/>
        <v>2</v>
      </c>
      <c r="X76" s="91">
        <f>IFERROR(VLOOKUP($B76,'[1]ACT NUM12'!$AB$3:$AM$128,2,FALSE),0)</f>
        <v>0</v>
      </c>
      <c r="Y76" s="91">
        <f>IFERROR(VLOOKUP($B76,'[1]ACT NUM12'!$AB$3:$AM$128,3,FALSE),0)</f>
        <v>0</v>
      </c>
      <c r="Z76" s="91">
        <f>IFERROR(VLOOKUP($B76,'[1]ACT NUM12'!$AB$3:$AM$128,4,FALSE),0)</f>
        <v>0</v>
      </c>
      <c r="AA76" s="91">
        <f>IFERROR(VLOOKUP($B76,'[1]ACT NUM12'!$AB$3:$AM$128,5,FALSE),0)</f>
        <v>0</v>
      </c>
      <c r="AB76" s="91">
        <f>IFERROR(VLOOKUP($B76,'[1]ACT NUM12'!$AB$3:$AM$128,6,FALSE),0)</f>
        <v>0</v>
      </c>
      <c r="AC76" s="91">
        <f>IFERROR(VLOOKUP($B76,'[1]ACT NUM12'!$AB$3:$AM$128,7,FALSE),0)</f>
        <v>81</v>
      </c>
      <c r="AD76" s="91">
        <f>IFERROR(VLOOKUP($B76,'[1]ACT NUM12'!$AB$3:$AM$128,8,FALSE),0)</f>
        <v>0</v>
      </c>
      <c r="AE76" s="91">
        <f>IFERROR(VLOOKUP($B76,'[1]ACT NUM12'!$AB$3:$AM$128,9,FALSE),0)</f>
        <v>0</v>
      </c>
      <c r="AF76" s="91">
        <f>IFERROR(VLOOKUP($B76,'[1]ACT NUM12'!$AB$3:$AM$128,10,FALSE),0)</f>
        <v>0</v>
      </c>
      <c r="AG76" s="91">
        <f>IFERROR(VLOOKUP($B76,'[1]ACT NUM12'!$AB$3:$AM$128,11,FALSE),0)</f>
        <v>0</v>
      </c>
      <c r="AH76" s="95"/>
      <c r="AI76" s="95"/>
      <c r="AJ76" s="13">
        <f t="shared" si="4"/>
        <v>81</v>
      </c>
    </row>
    <row r="77" spans="1:37" ht="15" thickBot="1" x14ac:dyDescent="0.25">
      <c r="A77" s="87" t="s">
        <v>105</v>
      </c>
      <c r="B77" s="165" t="s">
        <v>103</v>
      </c>
      <c r="C77" s="56"/>
      <c r="D77" s="205"/>
      <c r="E77" s="13">
        <f>IFERROR(VLOOKUP($B77,[2]NUM12!$H$3:$J$151,2,FALSE),0)</f>
        <v>19</v>
      </c>
      <c r="F77" s="43">
        <f t="shared" ref="F77:F78" si="65">+E77+(K77+L77+M77+N77)-(X77+Y77+Z77+AA77)</f>
        <v>17</v>
      </c>
      <c r="G77" s="13">
        <f>IFERROR(VLOOKUP($B77,[1]NUM12!$H$3:$J$167,2,FALSE),0)</f>
        <v>3</v>
      </c>
      <c r="H77" s="54">
        <f t="shared" si="64"/>
        <v>3</v>
      </c>
      <c r="I77" s="54">
        <f t="shared" ref="I77:I78" si="66">+G77+(Q77+R77+S77+T77)-(AD77+AE77+AF77+AG77)</f>
        <v>3</v>
      </c>
      <c r="J77" s="45"/>
      <c r="K77" s="91">
        <f>IFERROR(VLOOKUP($B77,'[1]ACT NUM12'!$H$3:$S$162,2,FALSE),0)</f>
        <v>0</v>
      </c>
      <c r="L77" s="91">
        <f>IFERROR(VLOOKUP($B77,'[1]ACT NUM12'!$H$3:$S$162,3,FALSE),0)</f>
        <v>0</v>
      </c>
      <c r="M77" s="91">
        <f>IFERROR(VLOOKUP($B77,'[1]ACT NUM12'!$H$3:$S$162,4,FALSE),0)</f>
        <v>0</v>
      </c>
      <c r="N77" s="91">
        <f>IFERROR(VLOOKUP($B77,'[1]ACT NUM12'!$H$3:$S$162,5,FALSE),0)</f>
        <v>0</v>
      </c>
      <c r="O77" s="91">
        <f>IFERROR(VLOOKUP($B77,'[1]ACT NUM12'!$H$3:$S$162,6,FALSE),0)</f>
        <v>1</v>
      </c>
      <c r="P77" s="91">
        <f>IFERROR(VLOOKUP($B77,'[1]ACT NUM12'!$H$3:$S$162,7,FALSE),0)</f>
        <v>1</v>
      </c>
      <c r="Q77" s="91">
        <f>IFERROR(VLOOKUP($B77,'[1]ACT NUM12'!$H$3:$S$162,8,FALSE),0)</f>
        <v>0</v>
      </c>
      <c r="R77" s="91">
        <f>IFERROR(VLOOKUP($B77,'[1]ACT NUM12'!$H$3:$S$162,9,FALSE),0)</f>
        <v>0</v>
      </c>
      <c r="S77" s="91">
        <f>IFERROR(VLOOKUP($B77,'[1]ACT NUM12'!$H$3:$S$162,10,FALSE),0)</f>
        <v>0</v>
      </c>
      <c r="T77" s="91">
        <f>IFERROR(VLOOKUP($B77,'[1]ACT NUM12'!$H$3:$S$162,11,FALSE),0)</f>
        <v>0</v>
      </c>
      <c r="U77" s="95"/>
      <c r="V77" s="95"/>
      <c r="W77" s="13">
        <f>SUM(K77:V77)</f>
        <v>2</v>
      </c>
      <c r="X77" s="91">
        <f>IFERROR(VLOOKUP($B77,'[1]ACT NUM12'!$AB$3:$AM$128,2,FALSE),0)</f>
        <v>0</v>
      </c>
      <c r="Y77" s="91">
        <f>IFERROR(VLOOKUP($B77,'[1]ACT NUM12'!$AB$3:$AM$128,3,FALSE),0)</f>
        <v>0</v>
      </c>
      <c r="Z77" s="91">
        <f>IFERROR(VLOOKUP($B77,'[1]ACT NUM12'!$AB$3:$AM$128,4,FALSE),0)</f>
        <v>0</v>
      </c>
      <c r="AA77" s="91">
        <f>IFERROR(VLOOKUP($B77,'[1]ACT NUM12'!$AB$3:$AM$128,5,FALSE),0)</f>
        <v>2</v>
      </c>
      <c r="AB77" s="91">
        <f>IFERROR(VLOOKUP($B77,'[1]ACT NUM12'!$AB$3:$AM$128,6,FALSE),0)</f>
        <v>1</v>
      </c>
      <c r="AC77" s="91">
        <f>IFERROR(VLOOKUP($B77,'[1]ACT NUM12'!$AB$3:$AM$128,7,FALSE),0)</f>
        <v>0</v>
      </c>
      <c r="AD77" s="91">
        <f>IFERROR(VLOOKUP($B77,'[1]ACT NUM12'!$AB$3:$AM$128,8,FALSE),0)</f>
        <v>0</v>
      </c>
      <c r="AE77" s="91">
        <f>IFERROR(VLOOKUP($B77,'[1]ACT NUM12'!$AB$3:$AM$128,9,FALSE),0)</f>
        <v>0</v>
      </c>
      <c r="AF77" s="91">
        <f>IFERROR(VLOOKUP($B77,'[1]ACT NUM12'!$AB$3:$AM$128,10,FALSE),0)</f>
        <v>0</v>
      </c>
      <c r="AG77" s="91">
        <f>IFERROR(VLOOKUP($B77,'[1]ACT NUM12'!$AB$3:$AM$128,11,FALSE),0)</f>
        <v>0</v>
      </c>
      <c r="AH77" s="95"/>
      <c r="AI77" s="95"/>
      <c r="AJ77" s="13">
        <f t="shared" ref="AJ77:AJ142" si="67">SUM(X77:AI77)</f>
        <v>3</v>
      </c>
    </row>
    <row r="78" spans="1:37" ht="15" thickBot="1" x14ac:dyDescent="0.25">
      <c r="A78" s="87" t="s">
        <v>105</v>
      </c>
      <c r="B78" s="165" t="s">
        <v>104</v>
      </c>
      <c r="C78" s="56"/>
      <c r="D78" s="205"/>
      <c r="E78" s="13">
        <f>IFERROR(VLOOKUP($B78,[2]NUM12!$H$3:$J$151,2,FALSE),0)</f>
        <v>15</v>
      </c>
      <c r="F78" s="43">
        <f t="shared" si="65"/>
        <v>14</v>
      </c>
      <c r="G78" s="13">
        <f>IFERROR(VLOOKUP($B78,[1]NUM12!$H$3:$J$167,2,FALSE),0)</f>
        <v>5</v>
      </c>
      <c r="H78" s="54">
        <f t="shared" si="64"/>
        <v>5</v>
      </c>
      <c r="I78" s="54">
        <f t="shared" si="66"/>
        <v>5</v>
      </c>
      <c r="J78" s="45"/>
      <c r="K78" s="91">
        <f>IFERROR(VLOOKUP($B78,'[1]ACT NUM12'!$H$3:$S$162,2,FALSE),0)</f>
        <v>0</v>
      </c>
      <c r="L78" s="91">
        <f>IFERROR(VLOOKUP($B78,'[1]ACT NUM12'!$H$3:$S$162,3,FALSE),0)</f>
        <v>0</v>
      </c>
      <c r="M78" s="91">
        <f>IFERROR(VLOOKUP($B78,'[1]ACT NUM12'!$H$3:$S$162,4,FALSE),0)</f>
        <v>0</v>
      </c>
      <c r="N78" s="91">
        <f>IFERROR(VLOOKUP($B78,'[1]ACT NUM12'!$H$3:$S$162,5,FALSE),0)</f>
        <v>0</v>
      </c>
      <c r="O78" s="91">
        <f>IFERROR(VLOOKUP($B78,'[1]ACT NUM12'!$H$3:$S$162,6,FALSE),0)</f>
        <v>0</v>
      </c>
      <c r="P78" s="91">
        <f>IFERROR(VLOOKUP($B78,'[1]ACT NUM12'!$H$3:$S$162,7,FALSE),0)</f>
        <v>1</v>
      </c>
      <c r="Q78" s="91">
        <f>IFERROR(VLOOKUP($B78,'[1]ACT NUM12'!$H$3:$S$162,8,FALSE),0)</f>
        <v>0</v>
      </c>
      <c r="R78" s="91">
        <f>IFERROR(VLOOKUP($B78,'[1]ACT NUM12'!$H$3:$S$162,9,FALSE),0)</f>
        <v>0</v>
      </c>
      <c r="S78" s="91">
        <f>IFERROR(VLOOKUP($B78,'[1]ACT NUM12'!$H$3:$S$162,10,FALSE),0)</f>
        <v>0</v>
      </c>
      <c r="T78" s="91">
        <f>IFERROR(VLOOKUP($B78,'[1]ACT NUM12'!$H$3:$S$162,11,FALSE),0)</f>
        <v>0</v>
      </c>
      <c r="U78" s="95"/>
      <c r="V78" s="95"/>
      <c r="W78" s="13">
        <f>SUM(K78:V78)</f>
        <v>1</v>
      </c>
      <c r="X78" s="91">
        <f>IFERROR(VLOOKUP($B78,'[1]ACT NUM12'!$AB$3:$AM$128,2,FALSE),0)</f>
        <v>0</v>
      </c>
      <c r="Y78" s="91">
        <f>IFERROR(VLOOKUP($B78,'[1]ACT NUM12'!$AB$3:$AM$128,3,FALSE),0)</f>
        <v>1</v>
      </c>
      <c r="Z78" s="91">
        <f>IFERROR(VLOOKUP($B78,'[1]ACT NUM12'!$AB$3:$AM$128,4,FALSE),0)</f>
        <v>0</v>
      </c>
      <c r="AA78" s="91">
        <f>IFERROR(VLOOKUP($B78,'[1]ACT NUM12'!$AB$3:$AM$128,5,FALSE),0)</f>
        <v>0</v>
      </c>
      <c r="AB78" s="91">
        <f>IFERROR(VLOOKUP($B78,'[1]ACT NUM12'!$AB$3:$AM$128,6,FALSE),0)</f>
        <v>0</v>
      </c>
      <c r="AC78" s="91">
        <f>IFERROR(VLOOKUP($B78,'[1]ACT NUM12'!$AB$3:$AM$128,7,FALSE),0)</f>
        <v>22</v>
      </c>
      <c r="AD78" s="91">
        <f>IFERROR(VLOOKUP($B78,'[1]ACT NUM12'!$AB$3:$AM$128,8,FALSE),0)</f>
        <v>0</v>
      </c>
      <c r="AE78" s="91">
        <f>IFERROR(VLOOKUP($B78,'[1]ACT NUM12'!$AB$3:$AM$128,9,FALSE),0)</f>
        <v>0</v>
      </c>
      <c r="AF78" s="91">
        <f>IFERROR(VLOOKUP($B78,'[1]ACT NUM12'!$AB$3:$AM$128,10,FALSE),0)</f>
        <v>0</v>
      </c>
      <c r="AG78" s="91">
        <f>IFERROR(VLOOKUP($B78,'[1]ACT NUM12'!$AB$3:$AM$128,11,FALSE),0)</f>
        <v>0</v>
      </c>
      <c r="AH78" s="95"/>
      <c r="AI78" s="95"/>
      <c r="AJ78" s="13">
        <f t="shared" si="67"/>
        <v>23</v>
      </c>
    </row>
    <row r="79" spans="1:37" ht="15" thickBot="1" x14ac:dyDescent="0.25">
      <c r="A79" s="333" t="s">
        <v>178</v>
      </c>
      <c r="B79" s="334"/>
      <c r="C79" s="250">
        <f>+D79/Metas!R90</f>
        <v>0.33465410152066827</v>
      </c>
      <c r="D79" s="207">
        <f>I79/AK79</f>
        <v>6.3141278610891874E-2</v>
      </c>
      <c r="E79" s="10">
        <f t="shared" ref="E79:K79" si="68">SUM(E74:E78)</f>
        <v>238</v>
      </c>
      <c r="F79" s="10">
        <f t="shared" si="68"/>
        <v>239</v>
      </c>
      <c r="G79" s="10">
        <f t="shared" si="68"/>
        <v>78</v>
      </c>
      <c r="H79" s="10">
        <f t="shared" si="68"/>
        <v>79</v>
      </c>
      <c r="I79" s="10">
        <f>SUM(I74:I78)</f>
        <v>80</v>
      </c>
      <c r="J79" s="10">
        <f t="shared" si="68"/>
        <v>0</v>
      </c>
      <c r="K79" s="10">
        <f t="shared" si="68"/>
        <v>2</v>
      </c>
      <c r="L79" s="10">
        <f t="shared" ref="L79:V79" si="69">SUM(L74:L78)</f>
        <v>1</v>
      </c>
      <c r="M79" s="10">
        <f t="shared" si="69"/>
        <v>1</v>
      </c>
      <c r="N79" s="10">
        <f t="shared" si="69"/>
        <v>1</v>
      </c>
      <c r="O79" s="10">
        <f t="shared" ref="O79" si="70">SUM(O74:O78)</f>
        <v>2</v>
      </c>
      <c r="P79" s="10">
        <f t="shared" si="69"/>
        <v>4</v>
      </c>
      <c r="Q79" s="10">
        <f t="shared" si="69"/>
        <v>1</v>
      </c>
      <c r="R79" s="10">
        <f t="shared" ref="R79:S79" si="71">SUM(R74:R78)</f>
        <v>1</v>
      </c>
      <c r="S79" s="10">
        <f t="shared" si="71"/>
        <v>0</v>
      </c>
      <c r="T79" s="10">
        <f t="shared" ref="T79" si="72">SUM(T74:T78)</f>
        <v>0</v>
      </c>
      <c r="U79" s="10">
        <f t="shared" si="69"/>
        <v>0</v>
      </c>
      <c r="V79" s="10">
        <f t="shared" si="69"/>
        <v>0</v>
      </c>
      <c r="W79" s="10">
        <f t="shared" ref="W79:W144" si="73">SUM(K79:V79)</f>
        <v>13</v>
      </c>
      <c r="X79" s="10">
        <f t="shared" ref="X79:AI79" si="74">SUM(X74:X78)</f>
        <v>0</v>
      </c>
      <c r="Y79" s="10">
        <f t="shared" si="74"/>
        <v>1</v>
      </c>
      <c r="Z79" s="10">
        <f t="shared" si="74"/>
        <v>1</v>
      </c>
      <c r="AA79" s="10">
        <f t="shared" si="74"/>
        <v>2</v>
      </c>
      <c r="AB79" s="10">
        <f t="shared" ref="AB79" si="75">SUM(AB74:AB78)</f>
        <v>1</v>
      </c>
      <c r="AC79" s="10">
        <f t="shared" si="74"/>
        <v>193</v>
      </c>
      <c r="AD79" s="10">
        <f t="shared" si="74"/>
        <v>0</v>
      </c>
      <c r="AE79" s="10">
        <f t="shared" ref="AE79:AF79" si="76">SUM(AE74:AE78)</f>
        <v>0</v>
      </c>
      <c r="AF79" s="10">
        <f t="shared" si="76"/>
        <v>0</v>
      </c>
      <c r="AG79" s="10">
        <f t="shared" ref="AG79" si="77">SUM(AG74:AG78)</f>
        <v>0</v>
      </c>
      <c r="AH79" s="10">
        <f t="shared" si="74"/>
        <v>0</v>
      </c>
      <c r="AI79" s="10">
        <f t="shared" si="74"/>
        <v>0</v>
      </c>
      <c r="AJ79" s="10">
        <f t="shared" si="67"/>
        <v>198</v>
      </c>
      <c r="AK79" s="10">
        <v>1267</v>
      </c>
    </row>
    <row r="80" spans="1:37" ht="15" thickBot="1" x14ac:dyDescent="0.25">
      <c r="A80" s="87" t="s">
        <v>116</v>
      </c>
      <c r="B80" s="165" t="s">
        <v>106</v>
      </c>
      <c r="C80" s="56"/>
      <c r="D80" s="205"/>
      <c r="E80" s="13">
        <f>IFERROR(VLOOKUP($B80,[2]NUM12!$H$3:$J$151,2,FALSE),0)</f>
        <v>275</v>
      </c>
      <c r="F80" s="43">
        <f t="shared" ref="F80:F89" si="78">+E80+(K80+L80+M80+N80)-(X80+Y80+Z80+AA80)</f>
        <v>314</v>
      </c>
      <c r="G80" s="13">
        <f>IFERROR(VLOOKUP($B80,[1]NUM12!$H$3:$J$167,2,FALSE),0)</f>
        <v>342</v>
      </c>
      <c r="H80" s="54">
        <f t="shared" ref="H80:H89" si="79">+G80+(Q80)-(AD80)</f>
        <v>352</v>
      </c>
      <c r="I80" s="54">
        <f t="shared" ref="I80:I89" si="80">+G80+(Q80+R80+S80+T80)-(AD80+AE80+AF80+AG80)</f>
        <v>380</v>
      </c>
      <c r="J80" s="45"/>
      <c r="K80" s="91">
        <f>IFERROR(VLOOKUP($B80,'[1]ACT NUM12'!$H$3:$S$162,2,FALSE),0)</f>
        <v>5</v>
      </c>
      <c r="L80" s="91">
        <f>IFERROR(VLOOKUP($B80,'[1]ACT NUM12'!$H$3:$S$162,3,FALSE),0)</f>
        <v>16</v>
      </c>
      <c r="M80" s="91">
        <f>IFERROR(VLOOKUP($B80,'[1]ACT NUM12'!$H$3:$S$162,4,FALSE),0)</f>
        <v>28</v>
      </c>
      <c r="N80" s="91">
        <f>IFERROR(VLOOKUP($B80,'[1]ACT NUM12'!$H$3:$S$162,5,FALSE),0)</f>
        <v>11</v>
      </c>
      <c r="O80" s="91">
        <f>IFERROR(VLOOKUP($B80,'[1]ACT NUM12'!$H$3:$S$162,6,FALSE),0)</f>
        <v>11</v>
      </c>
      <c r="P80" s="91">
        <f>IFERROR(VLOOKUP($B80,'[1]ACT NUM12'!$H$3:$S$162,7,FALSE),0)</f>
        <v>8</v>
      </c>
      <c r="Q80" s="91">
        <f>IFERROR(VLOOKUP($B80,'[1]ACT NUM12'!$H$3:$S$162,8,FALSE),0)</f>
        <v>10</v>
      </c>
      <c r="R80" s="91">
        <f>IFERROR(VLOOKUP($B80,'[1]ACT NUM12'!$H$3:$S$162,9,FALSE),0)</f>
        <v>3</v>
      </c>
      <c r="S80" s="91">
        <f>IFERROR(VLOOKUP($B80,'[1]ACT NUM12'!$H$3:$S$162,10,FALSE),0)</f>
        <v>14</v>
      </c>
      <c r="T80" s="91">
        <f>IFERROR(VLOOKUP($B80,'[1]ACT NUM12'!$H$3:$S$162,11,FALSE),0)</f>
        <v>17</v>
      </c>
      <c r="U80" s="95"/>
      <c r="V80" s="95"/>
      <c r="W80" s="13">
        <f t="shared" si="73"/>
        <v>123</v>
      </c>
      <c r="X80" s="91">
        <f>IFERROR(VLOOKUP($B80,'[1]ACT NUM12'!$AB$3:$AM$128,2,FALSE),0)</f>
        <v>2</v>
      </c>
      <c r="Y80" s="91">
        <f>IFERROR(VLOOKUP($B80,'[1]ACT NUM12'!$AB$3:$AM$128,3,FALSE),0)</f>
        <v>3</v>
      </c>
      <c r="Z80" s="91">
        <f>IFERROR(VLOOKUP($B80,'[1]ACT NUM12'!$AB$3:$AM$128,4,FALSE),0)</f>
        <v>2</v>
      </c>
      <c r="AA80" s="91">
        <f>IFERROR(VLOOKUP($B80,'[1]ACT NUM12'!$AB$3:$AM$128,5,FALSE),0)</f>
        <v>14</v>
      </c>
      <c r="AB80" s="91">
        <f>IFERROR(VLOOKUP($B80,'[1]ACT NUM12'!$AB$3:$AM$128,6,FALSE),0)</f>
        <v>0</v>
      </c>
      <c r="AC80" s="91">
        <f>IFERROR(VLOOKUP($B80,'[1]ACT NUM12'!$AB$3:$AM$128,7,FALSE),0)</f>
        <v>13</v>
      </c>
      <c r="AD80" s="91">
        <f>IFERROR(VLOOKUP($B80,'[1]ACT NUM12'!$AB$3:$AM$128,8,FALSE),0)</f>
        <v>0</v>
      </c>
      <c r="AE80" s="91">
        <f>IFERROR(VLOOKUP($B80,'[1]ACT NUM12'!$AB$3:$AM$128,9,FALSE),0)</f>
        <v>0</v>
      </c>
      <c r="AF80" s="91">
        <f>IFERROR(VLOOKUP($B80,'[1]ACT NUM12'!$AB$3:$AM$128,10,FALSE),0)</f>
        <v>4</v>
      </c>
      <c r="AG80" s="91">
        <f>IFERROR(VLOOKUP($B80,'[1]ACT NUM12'!$AB$3:$AM$128,11,FALSE),0)</f>
        <v>2</v>
      </c>
      <c r="AH80" s="95"/>
      <c r="AI80" s="95"/>
      <c r="AJ80" s="13">
        <f t="shared" si="67"/>
        <v>40</v>
      </c>
    </row>
    <row r="81" spans="1:37" ht="15" thickBot="1" x14ac:dyDescent="0.25">
      <c r="A81" s="87" t="s">
        <v>116</v>
      </c>
      <c r="B81" s="165" t="s">
        <v>107</v>
      </c>
      <c r="C81" s="56"/>
      <c r="D81" s="205"/>
      <c r="E81" s="13">
        <f>IFERROR(VLOOKUP($B81,[2]NUM12!$H$3:$J$151,2,FALSE),0)</f>
        <v>48</v>
      </c>
      <c r="F81" s="43">
        <f t="shared" si="78"/>
        <v>55</v>
      </c>
      <c r="G81" s="13">
        <f>IFERROR(VLOOKUP($B81,[1]NUM12!$H$3:$J$167,2,FALSE),0)</f>
        <v>31</v>
      </c>
      <c r="H81" s="54">
        <f t="shared" si="79"/>
        <v>33</v>
      </c>
      <c r="I81" s="54">
        <f t="shared" si="80"/>
        <v>34</v>
      </c>
      <c r="J81" s="45"/>
      <c r="K81" s="91">
        <f>IFERROR(VLOOKUP($B81,'[1]ACT NUM12'!$H$3:$S$162,2,FALSE),0)</f>
        <v>1</v>
      </c>
      <c r="L81" s="91">
        <f>IFERROR(VLOOKUP($B81,'[1]ACT NUM12'!$H$3:$S$162,3,FALSE),0)</f>
        <v>3</v>
      </c>
      <c r="M81" s="91">
        <f>IFERROR(VLOOKUP($B81,'[1]ACT NUM12'!$H$3:$S$162,4,FALSE),0)</f>
        <v>2</v>
      </c>
      <c r="N81" s="91">
        <f>IFERROR(VLOOKUP($B81,'[1]ACT NUM12'!$H$3:$S$162,5,FALSE),0)</f>
        <v>1</v>
      </c>
      <c r="O81" s="91">
        <f>IFERROR(VLOOKUP($B81,'[1]ACT NUM12'!$H$3:$S$162,6,FALSE),0)</f>
        <v>2</v>
      </c>
      <c r="P81" s="91">
        <f>IFERROR(VLOOKUP($B81,'[1]ACT NUM12'!$H$3:$S$162,7,FALSE),0)</f>
        <v>0</v>
      </c>
      <c r="Q81" s="91">
        <f>IFERROR(VLOOKUP($B81,'[1]ACT NUM12'!$H$3:$S$162,8,FALSE),0)</f>
        <v>2</v>
      </c>
      <c r="R81" s="91">
        <f>IFERROR(VLOOKUP($B81,'[1]ACT NUM12'!$H$3:$S$162,9,FALSE),0)</f>
        <v>0</v>
      </c>
      <c r="S81" s="91">
        <f>IFERROR(VLOOKUP($B81,'[1]ACT NUM12'!$H$3:$S$162,10,FALSE),0)</f>
        <v>1</v>
      </c>
      <c r="T81" s="91">
        <f>IFERROR(VLOOKUP($B81,'[1]ACT NUM12'!$H$3:$S$162,11,FALSE),0)</f>
        <v>0</v>
      </c>
      <c r="U81" s="95"/>
      <c r="V81" s="95"/>
      <c r="W81" s="13">
        <f t="shared" si="73"/>
        <v>12</v>
      </c>
      <c r="X81" s="91">
        <f>IFERROR(VLOOKUP($B81,'[1]ACT NUM12'!$AB$3:$AM$128,2,FALSE),0)</f>
        <v>0</v>
      </c>
      <c r="Y81" s="91">
        <f>IFERROR(VLOOKUP($B81,'[1]ACT NUM12'!$AB$3:$AM$128,3,FALSE),0)</f>
        <v>0</v>
      </c>
      <c r="Z81" s="91">
        <f>IFERROR(VLOOKUP($B81,'[1]ACT NUM12'!$AB$3:$AM$128,4,FALSE),0)</f>
        <v>0</v>
      </c>
      <c r="AA81" s="91">
        <f>IFERROR(VLOOKUP($B81,'[1]ACT NUM12'!$AB$3:$AM$128,5,FALSE),0)</f>
        <v>0</v>
      </c>
      <c r="AB81" s="91">
        <f>IFERROR(VLOOKUP($B81,'[1]ACT NUM12'!$AB$3:$AM$128,6,FALSE),0)</f>
        <v>0</v>
      </c>
      <c r="AC81" s="91">
        <f>IFERROR(VLOOKUP($B81,'[1]ACT NUM12'!$AB$3:$AM$128,7,FALSE),0)</f>
        <v>0</v>
      </c>
      <c r="AD81" s="91">
        <f>IFERROR(VLOOKUP($B81,'[1]ACT NUM12'!$AB$3:$AM$128,8,FALSE),0)</f>
        <v>0</v>
      </c>
      <c r="AE81" s="91">
        <f>IFERROR(VLOOKUP($B81,'[1]ACT NUM12'!$AB$3:$AM$128,9,FALSE),0)</f>
        <v>0</v>
      </c>
      <c r="AF81" s="91">
        <f>IFERROR(VLOOKUP($B81,'[1]ACT NUM12'!$AB$3:$AM$128,10,FALSE),0)</f>
        <v>0</v>
      </c>
      <c r="AG81" s="91">
        <f>IFERROR(VLOOKUP($B81,'[1]ACT NUM12'!$AB$3:$AM$128,11,FALSE),0)</f>
        <v>0</v>
      </c>
      <c r="AH81" s="95"/>
      <c r="AI81" s="95"/>
      <c r="AJ81" s="13">
        <f t="shared" si="67"/>
        <v>0</v>
      </c>
    </row>
    <row r="82" spans="1:37" ht="15" thickBot="1" x14ac:dyDescent="0.25">
      <c r="A82" s="87" t="s">
        <v>116</v>
      </c>
      <c r="B82" s="165" t="s">
        <v>108</v>
      </c>
      <c r="C82" s="56"/>
      <c r="D82" s="205"/>
      <c r="E82" s="13">
        <f>IFERROR(VLOOKUP($B82,[2]NUM12!$H$3:$J$151,2,FALSE),0)</f>
        <v>13</v>
      </c>
      <c r="F82" s="43">
        <f t="shared" si="78"/>
        <v>17</v>
      </c>
      <c r="G82" s="13">
        <f>IFERROR(VLOOKUP($B82,[1]NUM12!$H$3:$J$167,2,FALSE),0)</f>
        <v>18</v>
      </c>
      <c r="H82" s="54">
        <f t="shared" si="79"/>
        <v>17</v>
      </c>
      <c r="I82" s="54">
        <f t="shared" si="80"/>
        <v>16</v>
      </c>
      <c r="J82" s="45"/>
      <c r="K82" s="91">
        <f>IFERROR(VLOOKUP($B82,'[1]ACT NUM12'!$H$3:$S$162,2,FALSE),0)</f>
        <v>0</v>
      </c>
      <c r="L82" s="91">
        <f>IFERROR(VLOOKUP($B82,'[1]ACT NUM12'!$H$3:$S$162,3,FALSE),0)</f>
        <v>0</v>
      </c>
      <c r="M82" s="91">
        <f>IFERROR(VLOOKUP($B82,'[1]ACT NUM12'!$H$3:$S$162,4,FALSE),0)</f>
        <v>4</v>
      </c>
      <c r="N82" s="91">
        <f>IFERROR(VLOOKUP($B82,'[1]ACT NUM12'!$H$3:$S$162,5,FALSE),0)</f>
        <v>0</v>
      </c>
      <c r="O82" s="91">
        <f>IFERROR(VLOOKUP($B82,'[1]ACT NUM12'!$H$3:$S$162,6,FALSE),0)</f>
        <v>0</v>
      </c>
      <c r="P82" s="91">
        <f>IFERROR(VLOOKUP($B82,'[1]ACT NUM12'!$H$3:$S$162,7,FALSE),0)</f>
        <v>0</v>
      </c>
      <c r="Q82" s="91">
        <f>IFERROR(VLOOKUP($B82,'[1]ACT NUM12'!$H$3:$S$162,8,FALSE),0)</f>
        <v>0</v>
      </c>
      <c r="R82" s="91">
        <f>IFERROR(VLOOKUP($B82,'[1]ACT NUM12'!$H$3:$S$162,9,FALSE),0)</f>
        <v>1</v>
      </c>
      <c r="S82" s="91">
        <f>IFERROR(VLOOKUP($B82,'[1]ACT NUM12'!$H$3:$S$162,10,FALSE),0)</f>
        <v>0</v>
      </c>
      <c r="T82" s="91">
        <f>IFERROR(VLOOKUP($B82,'[1]ACT NUM12'!$H$3:$S$162,11,FALSE),0)</f>
        <v>0</v>
      </c>
      <c r="U82" s="95"/>
      <c r="V82" s="95"/>
      <c r="W82" s="13">
        <f t="shared" si="73"/>
        <v>5</v>
      </c>
      <c r="X82" s="91">
        <f>IFERROR(VLOOKUP($B82,'[1]ACT NUM12'!$AB$3:$AM$128,2,FALSE),0)</f>
        <v>0</v>
      </c>
      <c r="Y82" s="91">
        <f>IFERROR(VLOOKUP($B82,'[1]ACT NUM12'!$AB$3:$AM$128,3,FALSE),0)</f>
        <v>0</v>
      </c>
      <c r="Z82" s="91">
        <f>IFERROR(VLOOKUP($B82,'[1]ACT NUM12'!$AB$3:$AM$128,4,FALSE),0)</f>
        <v>0</v>
      </c>
      <c r="AA82" s="91">
        <f>IFERROR(VLOOKUP($B82,'[1]ACT NUM12'!$AB$3:$AM$128,5,FALSE),0)</f>
        <v>0</v>
      </c>
      <c r="AB82" s="91">
        <f>IFERROR(VLOOKUP($B82,'[1]ACT NUM12'!$AB$3:$AM$128,6,FALSE),0)</f>
        <v>3</v>
      </c>
      <c r="AC82" s="91">
        <f>IFERROR(VLOOKUP($B82,'[1]ACT NUM12'!$AB$3:$AM$128,7,FALSE),0)</f>
        <v>0</v>
      </c>
      <c r="AD82" s="91">
        <f>IFERROR(VLOOKUP($B82,'[1]ACT NUM12'!$AB$3:$AM$128,8,FALSE),0)</f>
        <v>1</v>
      </c>
      <c r="AE82" s="91">
        <f>IFERROR(VLOOKUP($B82,'[1]ACT NUM12'!$AB$3:$AM$128,9,FALSE),0)</f>
        <v>0</v>
      </c>
      <c r="AF82" s="91">
        <f>IFERROR(VLOOKUP($B82,'[1]ACT NUM12'!$AB$3:$AM$128,10,FALSE),0)</f>
        <v>0</v>
      </c>
      <c r="AG82" s="91">
        <f>IFERROR(VLOOKUP($B82,'[1]ACT NUM12'!$AB$3:$AM$128,11,FALSE),0)</f>
        <v>2</v>
      </c>
      <c r="AH82" s="95"/>
      <c r="AI82" s="95"/>
      <c r="AJ82" s="13">
        <f t="shared" si="67"/>
        <v>6</v>
      </c>
    </row>
    <row r="83" spans="1:37" ht="15" thickBot="1" x14ac:dyDescent="0.25">
      <c r="A83" s="87" t="s">
        <v>116</v>
      </c>
      <c r="B83" s="165" t="s">
        <v>109</v>
      </c>
      <c r="C83" s="56"/>
      <c r="D83" s="205"/>
      <c r="E83" s="13">
        <f>IFERROR(VLOOKUP($B83,[2]NUM12!$H$3:$J$151,2,FALSE),0)</f>
        <v>40</v>
      </c>
      <c r="F83" s="43">
        <f t="shared" si="78"/>
        <v>50</v>
      </c>
      <c r="G83" s="13">
        <f>IFERROR(VLOOKUP($B83,[1]NUM12!$H$3:$J$167,2,FALSE),0)</f>
        <v>52</v>
      </c>
      <c r="H83" s="54">
        <f t="shared" si="79"/>
        <v>54</v>
      </c>
      <c r="I83" s="54">
        <f t="shared" si="80"/>
        <v>56</v>
      </c>
      <c r="J83" s="45"/>
      <c r="K83" s="91">
        <f>IFERROR(VLOOKUP($B83,'[1]ACT NUM12'!$H$3:$S$162,2,FALSE),0)</f>
        <v>2</v>
      </c>
      <c r="L83" s="91">
        <f>IFERROR(VLOOKUP($B83,'[1]ACT NUM12'!$H$3:$S$162,3,FALSE),0)</f>
        <v>1</v>
      </c>
      <c r="M83" s="91">
        <f>IFERROR(VLOOKUP($B83,'[1]ACT NUM12'!$H$3:$S$162,4,FALSE),0)</f>
        <v>3</v>
      </c>
      <c r="N83" s="91">
        <f>IFERROR(VLOOKUP($B83,'[1]ACT NUM12'!$H$3:$S$162,5,FALSE),0)</f>
        <v>6</v>
      </c>
      <c r="O83" s="91">
        <f>IFERROR(VLOOKUP($B83,'[1]ACT NUM12'!$H$3:$S$162,6,FALSE),0)</f>
        <v>3</v>
      </c>
      <c r="P83" s="91">
        <f>IFERROR(VLOOKUP($B83,'[1]ACT NUM12'!$H$3:$S$162,7,FALSE),0)</f>
        <v>2</v>
      </c>
      <c r="Q83" s="91">
        <f>IFERROR(VLOOKUP($B83,'[1]ACT NUM12'!$H$3:$S$162,8,FALSE),0)</f>
        <v>2</v>
      </c>
      <c r="R83" s="91">
        <f>IFERROR(VLOOKUP($B83,'[1]ACT NUM12'!$H$3:$S$162,9,FALSE),0)</f>
        <v>1</v>
      </c>
      <c r="S83" s="91">
        <f>IFERROR(VLOOKUP($B83,'[1]ACT NUM12'!$H$3:$S$162,10,FALSE),0)</f>
        <v>1</v>
      </c>
      <c r="T83" s="91">
        <f>IFERROR(VLOOKUP($B83,'[1]ACT NUM12'!$H$3:$S$162,11,FALSE),0)</f>
        <v>0</v>
      </c>
      <c r="U83" s="95"/>
      <c r="V83" s="95"/>
      <c r="W83" s="13">
        <f t="shared" si="73"/>
        <v>21</v>
      </c>
      <c r="X83" s="91">
        <f>IFERROR(VLOOKUP($B83,'[1]ACT NUM12'!$AB$3:$AM$128,2,FALSE),0)</f>
        <v>0</v>
      </c>
      <c r="Y83" s="91">
        <f>IFERROR(VLOOKUP($B83,'[1]ACT NUM12'!$AB$3:$AM$128,3,FALSE),0)</f>
        <v>0</v>
      </c>
      <c r="Z83" s="91">
        <f>IFERROR(VLOOKUP($B83,'[1]ACT NUM12'!$AB$3:$AM$128,4,FALSE),0)</f>
        <v>0</v>
      </c>
      <c r="AA83" s="91">
        <f>IFERROR(VLOOKUP($B83,'[1]ACT NUM12'!$AB$3:$AM$128,5,FALSE),0)</f>
        <v>2</v>
      </c>
      <c r="AB83" s="91">
        <f>IFERROR(VLOOKUP($B83,'[1]ACT NUM12'!$AB$3:$AM$128,6,FALSE),0)</f>
        <v>0</v>
      </c>
      <c r="AC83" s="91">
        <f>IFERROR(VLOOKUP($B83,'[1]ACT NUM12'!$AB$3:$AM$128,7,FALSE),0)</f>
        <v>0</v>
      </c>
      <c r="AD83" s="91">
        <f>IFERROR(VLOOKUP($B83,'[1]ACT NUM12'!$AB$3:$AM$128,8,FALSE),0)</f>
        <v>0</v>
      </c>
      <c r="AE83" s="91">
        <f>IFERROR(VLOOKUP($B83,'[1]ACT NUM12'!$AB$3:$AM$128,9,FALSE),0)</f>
        <v>0</v>
      </c>
      <c r="AF83" s="91">
        <f>IFERROR(VLOOKUP($B83,'[1]ACT NUM12'!$AB$3:$AM$128,10,FALSE),0)</f>
        <v>0</v>
      </c>
      <c r="AG83" s="91">
        <f>IFERROR(VLOOKUP($B83,'[1]ACT NUM12'!$AB$3:$AM$128,11,FALSE),0)</f>
        <v>0</v>
      </c>
      <c r="AH83" s="95"/>
      <c r="AI83" s="95"/>
      <c r="AJ83" s="13">
        <f t="shared" si="67"/>
        <v>2</v>
      </c>
    </row>
    <row r="84" spans="1:37" ht="15" thickBot="1" x14ac:dyDescent="0.25">
      <c r="A84" s="87" t="s">
        <v>116</v>
      </c>
      <c r="B84" s="165" t="s">
        <v>110</v>
      </c>
      <c r="C84" s="56"/>
      <c r="D84" s="205"/>
      <c r="E84" s="13">
        <f>IFERROR(VLOOKUP($B84,[2]NUM12!$H$3:$J$151,2,FALSE),0)</f>
        <v>52</v>
      </c>
      <c r="F84" s="43">
        <f t="shared" si="78"/>
        <v>72</v>
      </c>
      <c r="G84" s="13">
        <f>IFERROR(VLOOKUP($B84,[1]NUM12!$H$3:$J$167,2,FALSE),0)</f>
        <v>75</v>
      </c>
      <c r="H84" s="54">
        <f t="shared" si="79"/>
        <v>76</v>
      </c>
      <c r="I84" s="54">
        <f t="shared" si="80"/>
        <v>79</v>
      </c>
      <c r="J84" s="45"/>
      <c r="K84" s="91">
        <f>IFERROR(VLOOKUP($B84,'[1]ACT NUM12'!$H$3:$S$162,2,FALSE),0)</f>
        <v>2</v>
      </c>
      <c r="L84" s="91">
        <f>IFERROR(VLOOKUP($B84,'[1]ACT NUM12'!$H$3:$S$162,3,FALSE),0)</f>
        <v>1</v>
      </c>
      <c r="M84" s="91">
        <f>IFERROR(VLOOKUP($B84,'[1]ACT NUM12'!$H$3:$S$162,4,FALSE),0)</f>
        <v>14</v>
      </c>
      <c r="N84" s="91">
        <f>IFERROR(VLOOKUP($B84,'[1]ACT NUM12'!$H$3:$S$162,5,FALSE),0)</f>
        <v>3</v>
      </c>
      <c r="O84" s="91">
        <f>IFERROR(VLOOKUP($B84,'[1]ACT NUM12'!$H$3:$S$162,6,FALSE),0)</f>
        <v>0</v>
      </c>
      <c r="P84" s="91">
        <f>IFERROR(VLOOKUP($B84,'[1]ACT NUM12'!$H$3:$S$162,7,FALSE),0)</f>
        <v>6</v>
      </c>
      <c r="Q84" s="91">
        <f>IFERROR(VLOOKUP($B84,'[1]ACT NUM12'!$H$3:$S$162,8,FALSE),0)</f>
        <v>4</v>
      </c>
      <c r="R84" s="91">
        <f>IFERROR(VLOOKUP($B84,'[1]ACT NUM12'!$H$3:$S$162,9,FALSE),0)</f>
        <v>3</v>
      </c>
      <c r="S84" s="91">
        <f>IFERROR(VLOOKUP($B84,'[1]ACT NUM12'!$H$3:$S$162,10,FALSE),0)</f>
        <v>0</v>
      </c>
      <c r="T84" s="91">
        <f>IFERROR(VLOOKUP($B84,'[1]ACT NUM12'!$H$3:$S$162,11,FALSE),0)</f>
        <v>1</v>
      </c>
      <c r="U84" s="95"/>
      <c r="V84" s="95"/>
      <c r="W84" s="13">
        <f t="shared" si="73"/>
        <v>34</v>
      </c>
      <c r="X84" s="91">
        <f>IFERROR(VLOOKUP($B84,'[1]ACT NUM12'!$AB$3:$AM$128,2,FALSE),0)</f>
        <v>0</v>
      </c>
      <c r="Y84" s="91">
        <f>IFERROR(VLOOKUP($B84,'[1]ACT NUM12'!$AB$3:$AM$128,3,FALSE),0)</f>
        <v>0</v>
      </c>
      <c r="Z84" s="91">
        <f>IFERROR(VLOOKUP($B84,'[1]ACT NUM12'!$AB$3:$AM$128,4,FALSE),0)</f>
        <v>0</v>
      </c>
      <c r="AA84" s="91">
        <f>IFERROR(VLOOKUP($B84,'[1]ACT NUM12'!$AB$3:$AM$128,5,FALSE),0)</f>
        <v>0</v>
      </c>
      <c r="AB84" s="91">
        <f>IFERROR(VLOOKUP($B84,'[1]ACT NUM12'!$AB$3:$AM$128,6,FALSE),0)</f>
        <v>5</v>
      </c>
      <c r="AC84" s="91">
        <f>IFERROR(VLOOKUP($B84,'[1]ACT NUM12'!$AB$3:$AM$128,7,FALSE),0)</f>
        <v>8</v>
      </c>
      <c r="AD84" s="91">
        <f>IFERROR(VLOOKUP($B84,'[1]ACT NUM12'!$AB$3:$AM$128,8,FALSE),0)</f>
        <v>3</v>
      </c>
      <c r="AE84" s="91">
        <f>IFERROR(VLOOKUP($B84,'[1]ACT NUM12'!$AB$3:$AM$128,9,FALSE),0)</f>
        <v>0</v>
      </c>
      <c r="AF84" s="91">
        <f>IFERROR(VLOOKUP($B84,'[1]ACT NUM12'!$AB$3:$AM$128,10,FALSE),0)</f>
        <v>0</v>
      </c>
      <c r="AG84" s="91">
        <f>IFERROR(VLOOKUP($B84,'[1]ACT NUM12'!$AB$3:$AM$128,11,FALSE),0)</f>
        <v>1</v>
      </c>
      <c r="AH84" s="95"/>
      <c r="AI84" s="95"/>
      <c r="AJ84" s="13">
        <f t="shared" si="67"/>
        <v>17</v>
      </c>
    </row>
    <row r="85" spans="1:37" ht="15" thickBot="1" x14ac:dyDescent="0.25">
      <c r="A85" s="87" t="s">
        <v>116</v>
      </c>
      <c r="B85" s="165" t="s">
        <v>111</v>
      </c>
      <c r="C85" s="56"/>
      <c r="D85" s="205"/>
      <c r="E85" s="13">
        <f>IFERROR(VLOOKUP($B85,[2]NUM12!$H$3:$J$151,2,FALSE),0)</f>
        <v>23</v>
      </c>
      <c r="F85" s="43">
        <f t="shared" si="78"/>
        <v>24</v>
      </c>
      <c r="G85" s="13">
        <f>IFERROR(VLOOKUP($B85,[1]NUM12!$H$3:$J$167,2,FALSE),0)</f>
        <v>30</v>
      </c>
      <c r="H85" s="54">
        <f t="shared" si="79"/>
        <v>31</v>
      </c>
      <c r="I85" s="54">
        <f t="shared" si="80"/>
        <v>32</v>
      </c>
      <c r="J85" s="45"/>
      <c r="K85" s="91">
        <f>IFERROR(VLOOKUP($B85,'[1]ACT NUM12'!$H$3:$S$162,2,FALSE),0)</f>
        <v>0</v>
      </c>
      <c r="L85" s="91">
        <f>IFERROR(VLOOKUP($B85,'[1]ACT NUM12'!$H$3:$S$162,3,FALSE),0)</f>
        <v>0</v>
      </c>
      <c r="M85" s="91">
        <f>IFERROR(VLOOKUP($B85,'[1]ACT NUM12'!$H$3:$S$162,4,FALSE),0)</f>
        <v>1</v>
      </c>
      <c r="N85" s="91">
        <f>IFERROR(VLOOKUP($B85,'[1]ACT NUM12'!$H$3:$S$162,5,FALSE),0)</f>
        <v>2</v>
      </c>
      <c r="O85" s="91">
        <f>IFERROR(VLOOKUP($B85,'[1]ACT NUM12'!$H$3:$S$162,6,FALSE),0)</f>
        <v>2</v>
      </c>
      <c r="P85" s="91">
        <f>IFERROR(VLOOKUP($B85,'[1]ACT NUM12'!$H$3:$S$162,7,FALSE),0)</f>
        <v>1</v>
      </c>
      <c r="Q85" s="91">
        <f>IFERROR(VLOOKUP($B85,'[1]ACT NUM12'!$H$3:$S$162,8,FALSE),0)</f>
        <v>1</v>
      </c>
      <c r="R85" s="91">
        <f>IFERROR(VLOOKUP($B85,'[1]ACT NUM12'!$H$3:$S$162,9,FALSE),0)</f>
        <v>0</v>
      </c>
      <c r="S85" s="91">
        <f>IFERROR(VLOOKUP($B85,'[1]ACT NUM12'!$H$3:$S$162,10,FALSE),0)</f>
        <v>0</v>
      </c>
      <c r="T85" s="91">
        <f>IFERROR(VLOOKUP($B85,'[1]ACT NUM12'!$H$3:$S$162,11,FALSE),0)</f>
        <v>1</v>
      </c>
      <c r="U85" s="95"/>
      <c r="V85" s="95"/>
      <c r="W85" s="13">
        <f t="shared" si="73"/>
        <v>8</v>
      </c>
      <c r="X85" s="91">
        <f>IFERROR(VLOOKUP($B85,'[1]ACT NUM12'!$AB$3:$AM$128,2,FALSE),0)</f>
        <v>0</v>
      </c>
      <c r="Y85" s="91">
        <f>IFERROR(VLOOKUP($B85,'[1]ACT NUM12'!$AB$3:$AM$128,3,FALSE),0)</f>
        <v>2</v>
      </c>
      <c r="Z85" s="91">
        <f>IFERROR(VLOOKUP($B85,'[1]ACT NUM12'!$AB$3:$AM$128,4,FALSE),0)</f>
        <v>0</v>
      </c>
      <c r="AA85" s="91">
        <f>IFERROR(VLOOKUP($B85,'[1]ACT NUM12'!$AB$3:$AM$128,5,FALSE),0)</f>
        <v>0</v>
      </c>
      <c r="AB85" s="91">
        <f>IFERROR(VLOOKUP($B85,'[1]ACT NUM12'!$AB$3:$AM$128,6,FALSE),0)</f>
        <v>0</v>
      </c>
      <c r="AC85" s="91">
        <f>IFERROR(VLOOKUP($B85,'[1]ACT NUM12'!$AB$3:$AM$128,7,FALSE),0)</f>
        <v>0</v>
      </c>
      <c r="AD85" s="91">
        <f>IFERROR(VLOOKUP($B85,'[1]ACT NUM12'!$AB$3:$AM$128,8,FALSE),0)</f>
        <v>0</v>
      </c>
      <c r="AE85" s="91">
        <f>IFERROR(VLOOKUP($B85,'[1]ACT NUM12'!$AB$3:$AM$128,9,FALSE),0)</f>
        <v>0</v>
      </c>
      <c r="AF85" s="91">
        <f>IFERROR(VLOOKUP($B85,'[1]ACT NUM12'!$AB$3:$AM$128,10,FALSE),0)</f>
        <v>0</v>
      </c>
      <c r="AG85" s="91">
        <f>IFERROR(VLOOKUP($B85,'[1]ACT NUM12'!$AB$3:$AM$128,11,FALSE),0)</f>
        <v>0</v>
      </c>
      <c r="AH85" s="95"/>
      <c r="AI85" s="95"/>
      <c r="AJ85" s="13">
        <f t="shared" si="67"/>
        <v>2</v>
      </c>
    </row>
    <row r="86" spans="1:37" ht="15" thickBot="1" x14ac:dyDescent="0.25">
      <c r="A86" s="87" t="s">
        <v>116</v>
      </c>
      <c r="B86" s="165" t="s">
        <v>112</v>
      </c>
      <c r="C86" s="56"/>
      <c r="D86" s="205"/>
      <c r="E86" s="13">
        <f>IFERROR(VLOOKUP($B86,[2]NUM12!$H$3:$J$151,2,FALSE),0)</f>
        <v>35</v>
      </c>
      <c r="F86" s="43">
        <f t="shared" si="78"/>
        <v>39</v>
      </c>
      <c r="G86" s="13">
        <f>IFERROR(VLOOKUP($B86,[1]NUM12!$H$3:$J$167,2,FALSE),0)</f>
        <v>26</v>
      </c>
      <c r="H86" s="54">
        <f t="shared" si="79"/>
        <v>27</v>
      </c>
      <c r="I86" s="54">
        <f t="shared" si="80"/>
        <v>29</v>
      </c>
      <c r="J86" s="45"/>
      <c r="K86" s="91">
        <f>IFERROR(VLOOKUP($B86,'[1]ACT NUM12'!$H$3:$S$162,2,FALSE),0)</f>
        <v>1</v>
      </c>
      <c r="L86" s="91">
        <f>IFERROR(VLOOKUP($B86,'[1]ACT NUM12'!$H$3:$S$162,3,FALSE),0)</f>
        <v>0</v>
      </c>
      <c r="M86" s="91">
        <f>IFERROR(VLOOKUP($B86,'[1]ACT NUM12'!$H$3:$S$162,4,FALSE),0)</f>
        <v>1</v>
      </c>
      <c r="N86" s="91">
        <f>IFERROR(VLOOKUP($B86,'[1]ACT NUM12'!$H$3:$S$162,5,FALSE),0)</f>
        <v>3</v>
      </c>
      <c r="O86" s="91">
        <f>IFERROR(VLOOKUP($B86,'[1]ACT NUM12'!$H$3:$S$162,6,FALSE),0)</f>
        <v>1</v>
      </c>
      <c r="P86" s="91">
        <f>IFERROR(VLOOKUP($B86,'[1]ACT NUM12'!$H$3:$S$162,7,FALSE),0)</f>
        <v>0</v>
      </c>
      <c r="Q86" s="91">
        <f>IFERROR(VLOOKUP($B86,'[1]ACT NUM12'!$H$3:$S$162,8,FALSE),0)</f>
        <v>1</v>
      </c>
      <c r="R86" s="91">
        <f>IFERROR(VLOOKUP($B86,'[1]ACT NUM12'!$H$3:$S$162,9,FALSE),0)</f>
        <v>0</v>
      </c>
      <c r="S86" s="91">
        <f>IFERROR(VLOOKUP($B86,'[1]ACT NUM12'!$H$3:$S$162,10,FALSE),0)</f>
        <v>1</v>
      </c>
      <c r="T86" s="91">
        <f>IFERROR(VLOOKUP($B86,'[1]ACT NUM12'!$H$3:$S$162,11,FALSE),0)</f>
        <v>1</v>
      </c>
      <c r="U86" s="95"/>
      <c r="V86" s="95"/>
      <c r="W86" s="13">
        <f t="shared" si="73"/>
        <v>9</v>
      </c>
      <c r="X86" s="91">
        <f>IFERROR(VLOOKUP($B86,'[1]ACT NUM12'!$AB$3:$AM$128,2,FALSE),0)</f>
        <v>0</v>
      </c>
      <c r="Y86" s="91">
        <f>IFERROR(VLOOKUP($B86,'[1]ACT NUM12'!$AB$3:$AM$128,3,FALSE),0)</f>
        <v>0</v>
      </c>
      <c r="Z86" s="91">
        <f>IFERROR(VLOOKUP($B86,'[1]ACT NUM12'!$AB$3:$AM$128,4,FALSE),0)</f>
        <v>0</v>
      </c>
      <c r="AA86" s="91">
        <f>IFERROR(VLOOKUP($B86,'[1]ACT NUM12'!$AB$3:$AM$128,5,FALSE),0)</f>
        <v>1</v>
      </c>
      <c r="AB86" s="91">
        <f>IFERROR(VLOOKUP($B86,'[1]ACT NUM12'!$AB$3:$AM$128,6,FALSE),0)</f>
        <v>0</v>
      </c>
      <c r="AC86" s="91">
        <f>IFERROR(VLOOKUP($B86,'[1]ACT NUM12'!$AB$3:$AM$128,7,FALSE),0)</f>
        <v>1</v>
      </c>
      <c r="AD86" s="91">
        <f>IFERROR(VLOOKUP($B86,'[1]ACT NUM12'!$AB$3:$AM$128,8,FALSE),0)</f>
        <v>0</v>
      </c>
      <c r="AE86" s="91">
        <f>IFERROR(VLOOKUP($B86,'[1]ACT NUM12'!$AB$3:$AM$128,9,FALSE),0)</f>
        <v>0</v>
      </c>
      <c r="AF86" s="91">
        <f>IFERROR(VLOOKUP($B86,'[1]ACT NUM12'!$AB$3:$AM$128,10,FALSE),0)</f>
        <v>0</v>
      </c>
      <c r="AG86" s="91">
        <f>IFERROR(VLOOKUP($B86,'[1]ACT NUM12'!$AB$3:$AM$128,11,FALSE),0)</f>
        <v>0</v>
      </c>
      <c r="AH86" s="95"/>
      <c r="AI86" s="95"/>
      <c r="AJ86" s="13">
        <f t="shared" si="67"/>
        <v>2</v>
      </c>
    </row>
    <row r="87" spans="1:37" ht="15" thickBot="1" x14ac:dyDescent="0.25">
      <c r="A87" s="87" t="s">
        <v>116</v>
      </c>
      <c r="B87" s="165" t="s">
        <v>113</v>
      </c>
      <c r="C87" s="56"/>
      <c r="D87" s="205"/>
      <c r="E87" s="13">
        <f>IFERROR(VLOOKUP($B87,[2]NUM12!$H$3:$J$151,2,FALSE),0)</f>
        <v>38</v>
      </c>
      <c r="F87" s="43">
        <f t="shared" si="78"/>
        <v>46</v>
      </c>
      <c r="G87" s="13">
        <f>IFERROR(VLOOKUP($B87,[1]NUM12!$H$3:$J$167,2,FALSE),0)</f>
        <v>45</v>
      </c>
      <c r="H87" s="54">
        <f t="shared" si="79"/>
        <v>45</v>
      </c>
      <c r="I87" s="54">
        <f t="shared" si="80"/>
        <v>38</v>
      </c>
      <c r="J87" s="45"/>
      <c r="K87" s="91">
        <f>IFERROR(VLOOKUP($B87,'[1]ACT NUM12'!$H$3:$S$162,2,FALSE),0)</f>
        <v>1</v>
      </c>
      <c r="L87" s="91">
        <f>IFERROR(VLOOKUP($B87,'[1]ACT NUM12'!$H$3:$S$162,3,FALSE),0)</f>
        <v>0</v>
      </c>
      <c r="M87" s="91">
        <f>IFERROR(VLOOKUP($B87,'[1]ACT NUM12'!$H$3:$S$162,4,FALSE),0)</f>
        <v>7</v>
      </c>
      <c r="N87" s="91">
        <f>IFERROR(VLOOKUP($B87,'[1]ACT NUM12'!$H$3:$S$162,5,FALSE),0)</f>
        <v>3</v>
      </c>
      <c r="O87" s="91">
        <f>IFERROR(VLOOKUP($B87,'[1]ACT NUM12'!$H$3:$S$162,6,FALSE),0)</f>
        <v>0</v>
      </c>
      <c r="P87" s="91">
        <f>IFERROR(VLOOKUP($B87,'[1]ACT NUM12'!$H$3:$S$162,7,FALSE),0)</f>
        <v>0</v>
      </c>
      <c r="Q87" s="91">
        <f>IFERROR(VLOOKUP($B87,'[1]ACT NUM12'!$H$3:$S$162,8,FALSE),0)</f>
        <v>0</v>
      </c>
      <c r="R87" s="91">
        <f>IFERROR(VLOOKUP($B87,'[1]ACT NUM12'!$H$3:$S$162,9,FALSE),0)</f>
        <v>2</v>
      </c>
      <c r="S87" s="91">
        <f>IFERROR(VLOOKUP($B87,'[1]ACT NUM12'!$H$3:$S$162,10,FALSE),0)</f>
        <v>0</v>
      </c>
      <c r="T87" s="91">
        <f>IFERROR(VLOOKUP($B87,'[1]ACT NUM12'!$H$3:$S$162,11,FALSE),0)</f>
        <v>2</v>
      </c>
      <c r="U87" s="95"/>
      <c r="V87" s="95"/>
      <c r="W87" s="13">
        <f t="shared" si="73"/>
        <v>15</v>
      </c>
      <c r="X87" s="91">
        <f>IFERROR(VLOOKUP($B87,'[1]ACT NUM12'!$AB$3:$AM$128,2,FALSE),0)</f>
        <v>0</v>
      </c>
      <c r="Y87" s="91">
        <f>IFERROR(VLOOKUP($B87,'[1]ACT NUM12'!$AB$3:$AM$128,3,FALSE),0)</f>
        <v>2</v>
      </c>
      <c r="Z87" s="91">
        <f>IFERROR(VLOOKUP($B87,'[1]ACT NUM12'!$AB$3:$AM$128,4,FALSE),0)</f>
        <v>1</v>
      </c>
      <c r="AA87" s="91">
        <f>IFERROR(VLOOKUP($B87,'[1]ACT NUM12'!$AB$3:$AM$128,5,FALSE),0)</f>
        <v>0</v>
      </c>
      <c r="AB87" s="91">
        <f>IFERROR(VLOOKUP($B87,'[1]ACT NUM12'!$AB$3:$AM$128,6,FALSE),0)</f>
        <v>2</v>
      </c>
      <c r="AC87" s="91">
        <f>IFERROR(VLOOKUP($B87,'[1]ACT NUM12'!$AB$3:$AM$128,7,FALSE),0)</f>
        <v>0</v>
      </c>
      <c r="AD87" s="91">
        <f>IFERROR(VLOOKUP($B87,'[1]ACT NUM12'!$AB$3:$AM$128,8,FALSE),0)</f>
        <v>0</v>
      </c>
      <c r="AE87" s="91">
        <f>IFERROR(VLOOKUP($B87,'[1]ACT NUM12'!$AB$3:$AM$128,9,FALSE),0)</f>
        <v>4</v>
      </c>
      <c r="AF87" s="91">
        <f>IFERROR(VLOOKUP($B87,'[1]ACT NUM12'!$AB$3:$AM$128,10,FALSE),0)</f>
        <v>6</v>
      </c>
      <c r="AG87" s="91">
        <f>IFERROR(VLOOKUP($B87,'[1]ACT NUM12'!$AB$3:$AM$128,11,FALSE),0)</f>
        <v>1</v>
      </c>
      <c r="AH87" s="95"/>
      <c r="AI87" s="95"/>
      <c r="AJ87" s="13">
        <f t="shared" si="67"/>
        <v>16</v>
      </c>
    </row>
    <row r="88" spans="1:37" ht="15" thickBot="1" x14ac:dyDescent="0.25">
      <c r="A88" s="87" t="s">
        <v>116</v>
      </c>
      <c r="B88" s="165" t="s">
        <v>114</v>
      </c>
      <c r="C88" s="56"/>
      <c r="D88" s="205"/>
      <c r="E88" s="13">
        <f>IFERROR(VLOOKUP($B88,[2]NUM12!$H$3:$J$151,2,FALSE),0)</f>
        <v>28</v>
      </c>
      <c r="F88" s="43">
        <f t="shared" si="78"/>
        <v>32</v>
      </c>
      <c r="G88" s="13">
        <f>IFERROR(VLOOKUP($B88,[1]NUM12!$H$3:$J$167,2,FALSE),0)</f>
        <v>58</v>
      </c>
      <c r="H88" s="54">
        <f t="shared" si="79"/>
        <v>61</v>
      </c>
      <c r="I88" s="54">
        <f t="shared" si="80"/>
        <v>64</v>
      </c>
      <c r="J88" s="45"/>
      <c r="K88" s="91">
        <f>IFERROR(VLOOKUP($B88,'[1]ACT NUM12'!$H$3:$S$162,2,FALSE),0)</f>
        <v>0</v>
      </c>
      <c r="L88" s="91">
        <f>IFERROR(VLOOKUP($B88,'[1]ACT NUM12'!$H$3:$S$162,3,FALSE),0)</f>
        <v>3</v>
      </c>
      <c r="M88" s="91">
        <f>IFERROR(VLOOKUP($B88,'[1]ACT NUM12'!$H$3:$S$162,4,FALSE),0)</f>
        <v>1</v>
      </c>
      <c r="N88" s="91">
        <f>IFERROR(VLOOKUP($B88,'[1]ACT NUM12'!$H$3:$S$162,5,FALSE),0)</f>
        <v>2</v>
      </c>
      <c r="O88" s="91">
        <f>IFERROR(VLOOKUP($B88,'[1]ACT NUM12'!$H$3:$S$162,6,FALSE),0)</f>
        <v>2</v>
      </c>
      <c r="P88" s="91">
        <f>IFERROR(VLOOKUP($B88,'[1]ACT NUM12'!$H$3:$S$162,7,FALSE),0)</f>
        <v>2</v>
      </c>
      <c r="Q88" s="91">
        <f>IFERROR(VLOOKUP($B88,'[1]ACT NUM12'!$H$3:$S$162,8,FALSE),0)</f>
        <v>3</v>
      </c>
      <c r="R88" s="91">
        <f>IFERROR(VLOOKUP($B88,'[1]ACT NUM12'!$H$3:$S$162,9,FALSE),0)</f>
        <v>1</v>
      </c>
      <c r="S88" s="91">
        <f>IFERROR(VLOOKUP($B88,'[1]ACT NUM12'!$H$3:$S$162,10,FALSE),0)</f>
        <v>0</v>
      </c>
      <c r="T88" s="91">
        <f>IFERROR(VLOOKUP($B88,'[1]ACT NUM12'!$H$3:$S$162,11,FALSE),0)</f>
        <v>3</v>
      </c>
      <c r="U88" s="95"/>
      <c r="V88" s="95"/>
      <c r="W88" s="13">
        <f t="shared" si="73"/>
        <v>17</v>
      </c>
      <c r="X88" s="91">
        <f>IFERROR(VLOOKUP($B88,'[1]ACT NUM12'!$AB$3:$AM$128,2,FALSE),0)</f>
        <v>0</v>
      </c>
      <c r="Y88" s="91">
        <f>IFERROR(VLOOKUP($B88,'[1]ACT NUM12'!$AB$3:$AM$128,3,FALSE),0)</f>
        <v>2</v>
      </c>
      <c r="Z88" s="91">
        <f>IFERROR(VLOOKUP($B88,'[1]ACT NUM12'!$AB$3:$AM$128,4,FALSE),0)</f>
        <v>0</v>
      </c>
      <c r="AA88" s="91">
        <f>IFERROR(VLOOKUP($B88,'[1]ACT NUM12'!$AB$3:$AM$128,5,FALSE),0)</f>
        <v>0</v>
      </c>
      <c r="AB88" s="91">
        <f>IFERROR(VLOOKUP($B88,'[1]ACT NUM12'!$AB$3:$AM$128,6,FALSE),0)</f>
        <v>3</v>
      </c>
      <c r="AC88" s="91">
        <f>IFERROR(VLOOKUP($B88,'[1]ACT NUM12'!$AB$3:$AM$128,7,FALSE),0)</f>
        <v>6</v>
      </c>
      <c r="AD88" s="91">
        <f>IFERROR(VLOOKUP($B88,'[1]ACT NUM12'!$AB$3:$AM$128,8,FALSE),0)</f>
        <v>0</v>
      </c>
      <c r="AE88" s="91">
        <f>IFERROR(VLOOKUP($B88,'[1]ACT NUM12'!$AB$3:$AM$128,9,FALSE),0)</f>
        <v>1</v>
      </c>
      <c r="AF88" s="91">
        <f>IFERROR(VLOOKUP($B88,'[1]ACT NUM12'!$AB$3:$AM$128,10,FALSE),0)</f>
        <v>0</v>
      </c>
      <c r="AG88" s="91">
        <f>IFERROR(VLOOKUP($B88,'[1]ACT NUM12'!$AB$3:$AM$128,11,FALSE),0)</f>
        <v>0</v>
      </c>
      <c r="AH88" s="95"/>
      <c r="AI88" s="95"/>
      <c r="AJ88" s="13">
        <f t="shared" si="67"/>
        <v>12</v>
      </c>
    </row>
    <row r="89" spans="1:37" ht="15" thickBot="1" x14ac:dyDescent="0.25">
      <c r="A89" s="87" t="s">
        <v>116</v>
      </c>
      <c r="B89" s="165" t="s">
        <v>115</v>
      </c>
      <c r="C89" s="56"/>
      <c r="D89" s="205"/>
      <c r="E89" s="13">
        <f>IFERROR(VLOOKUP($B89,[2]NUM12!$H$3:$J$151,2,FALSE),0)</f>
        <v>57</v>
      </c>
      <c r="F89" s="43">
        <f t="shared" si="78"/>
        <v>59</v>
      </c>
      <c r="G89" s="13">
        <f>IFERROR(VLOOKUP($B89,[1]NUM12!$H$3:$J$167,2,FALSE),0)</f>
        <v>47</v>
      </c>
      <c r="H89" s="54">
        <f t="shared" si="79"/>
        <v>48</v>
      </c>
      <c r="I89" s="54">
        <f t="shared" si="80"/>
        <v>43</v>
      </c>
      <c r="J89" s="45"/>
      <c r="K89" s="91">
        <f>IFERROR(VLOOKUP($B89,'[1]ACT NUM12'!$H$3:$S$162,2,FALSE),0)</f>
        <v>1</v>
      </c>
      <c r="L89" s="91">
        <f>IFERROR(VLOOKUP($B89,'[1]ACT NUM12'!$H$3:$S$162,3,FALSE),0)</f>
        <v>3</v>
      </c>
      <c r="M89" s="91">
        <f>IFERROR(VLOOKUP($B89,'[1]ACT NUM12'!$H$3:$S$162,4,FALSE),0)</f>
        <v>0</v>
      </c>
      <c r="N89" s="91">
        <f>IFERROR(VLOOKUP($B89,'[1]ACT NUM12'!$H$3:$S$162,5,FALSE),0)</f>
        <v>2</v>
      </c>
      <c r="O89" s="91">
        <f>IFERROR(VLOOKUP($B89,'[1]ACT NUM12'!$H$3:$S$162,6,FALSE),0)</f>
        <v>2</v>
      </c>
      <c r="P89" s="91">
        <f>IFERROR(VLOOKUP($B89,'[1]ACT NUM12'!$H$3:$S$162,7,FALSE),0)</f>
        <v>1</v>
      </c>
      <c r="Q89" s="91">
        <f>IFERROR(VLOOKUP($B89,'[1]ACT NUM12'!$H$3:$S$162,8,FALSE),0)</f>
        <v>1</v>
      </c>
      <c r="R89" s="91">
        <f>IFERROR(VLOOKUP($B89,'[1]ACT NUM12'!$H$3:$S$162,9,FALSE),0)</f>
        <v>0</v>
      </c>
      <c r="S89" s="91">
        <f>IFERROR(VLOOKUP($B89,'[1]ACT NUM12'!$H$3:$S$162,10,FALSE),0)</f>
        <v>1</v>
      </c>
      <c r="T89" s="91">
        <f>IFERROR(VLOOKUP($B89,'[1]ACT NUM12'!$H$3:$S$162,11,FALSE),0)</f>
        <v>2</v>
      </c>
      <c r="U89" s="95"/>
      <c r="V89" s="95"/>
      <c r="W89" s="13">
        <f t="shared" si="73"/>
        <v>13</v>
      </c>
      <c r="X89" s="91">
        <f>IFERROR(VLOOKUP($B89,'[1]ACT NUM12'!$AB$3:$AM$128,2,FALSE),0)</f>
        <v>0</v>
      </c>
      <c r="Y89" s="91">
        <f>IFERROR(VLOOKUP($B89,'[1]ACT NUM12'!$AB$3:$AM$128,3,FALSE),0)</f>
        <v>1</v>
      </c>
      <c r="Z89" s="91">
        <f>IFERROR(VLOOKUP($B89,'[1]ACT NUM12'!$AB$3:$AM$128,4,FALSE),0)</f>
        <v>1</v>
      </c>
      <c r="AA89" s="91">
        <f>IFERROR(VLOOKUP($B89,'[1]ACT NUM12'!$AB$3:$AM$128,5,FALSE),0)</f>
        <v>2</v>
      </c>
      <c r="AB89" s="91">
        <f>IFERROR(VLOOKUP($B89,'[1]ACT NUM12'!$AB$3:$AM$128,6,FALSE),0)</f>
        <v>4</v>
      </c>
      <c r="AC89" s="91">
        <f>IFERROR(VLOOKUP($B89,'[1]ACT NUM12'!$AB$3:$AM$128,7,FALSE),0)</f>
        <v>3</v>
      </c>
      <c r="AD89" s="91">
        <f>IFERROR(VLOOKUP($B89,'[1]ACT NUM12'!$AB$3:$AM$128,8,FALSE),0)</f>
        <v>0</v>
      </c>
      <c r="AE89" s="91">
        <f>IFERROR(VLOOKUP($B89,'[1]ACT NUM12'!$AB$3:$AM$128,9,FALSE),0)</f>
        <v>7</v>
      </c>
      <c r="AF89" s="91">
        <f>IFERROR(VLOOKUP($B89,'[1]ACT NUM12'!$AB$3:$AM$128,10,FALSE),0)</f>
        <v>0</v>
      </c>
      <c r="AG89" s="91">
        <f>IFERROR(VLOOKUP($B89,'[1]ACT NUM12'!$AB$3:$AM$128,11,FALSE),0)</f>
        <v>1</v>
      </c>
      <c r="AH89" s="95"/>
      <c r="AI89" s="95"/>
      <c r="AJ89" s="13">
        <f t="shared" si="67"/>
        <v>19</v>
      </c>
    </row>
    <row r="90" spans="1:37" ht="22.5" customHeight="1" thickBot="1" x14ac:dyDescent="0.25">
      <c r="A90" s="333" t="s">
        <v>179</v>
      </c>
      <c r="B90" s="334"/>
      <c r="C90" s="250">
        <f>+D90/Metas!R95</f>
        <v>1.2614954798211773</v>
      </c>
      <c r="D90" s="207">
        <f>I90/AK90</f>
        <v>0.29116314199395771</v>
      </c>
      <c r="E90" s="10">
        <f t="shared" ref="E90:K90" si="81">SUM(E80:E89)</f>
        <v>609</v>
      </c>
      <c r="F90" s="10">
        <f>SUM(F80:F89)</f>
        <v>708</v>
      </c>
      <c r="G90" s="10">
        <f t="shared" si="81"/>
        <v>724</v>
      </c>
      <c r="H90" s="10">
        <f t="shared" si="81"/>
        <v>744</v>
      </c>
      <c r="I90" s="10">
        <f>SUM(I80:I89)</f>
        <v>771</v>
      </c>
      <c r="J90" s="10">
        <f>SUM(J80:J89)</f>
        <v>0</v>
      </c>
      <c r="K90" s="10">
        <f t="shared" si="81"/>
        <v>13</v>
      </c>
      <c r="L90" s="10">
        <f t="shared" ref="L90:V90" si="82">SUM(L80:L89)</f>
        <v>27</v>
      </c>
      <c r="M90" s="10">
        <f t="shared" si="82"/>
        <v>61</v>
      </c>
      <c r="N90" s="10">
        <f t="shared" si="82"/>
        <v>33</v>
      </c>
      <c r="O90" s="10">
        <f t="shared" ref="O90" si="83">SUM(O80:O89)</f>
        <v>23</v>
      </c>
      <c r="P90" s="10">
        <f t="shared" si="82"/>
        <v>20</v>
      </c>
      <c r="Q90" s="10">
        <f t="shared" si="82"/>
        <v>24</v>
      </c>
      <c r="R90" s="10">
        <f t="shared" ref="R90:S90" si="84">SUM(R80:R89)</f>
        <v>11</v>
      </c>
      <c r="S90" s="10">
        <f t="shared" si="84"/>
        <v>18</v>
      </c>
      <c r="T90" s="10">
        <f t="shared" ref="T90" si="85">SUM(T80:T89)</f>
        <v>27</v>
      </c>
      <c r="U90" s="10">
        <f t="shared" si="82"/>
        <v>0</v>
      </c>
      <c r="V90" s="10">
        <f t="shared" si="82"/>
        <v>0</v>
      </c>
      <c r="W90" s="10">
        <f t="shared" si="73"/>
        <v>257</v>
      </c>
      <c r="X90" s="10">
        <f t="shared" ref="X90:AI90" si="86">SUM(X80:X89)</f>
        <v>2</v>
      </c>
      <c r="Y90" s="10">
        <f t="shared" si="86"/>
        <v>10</v>
      </c>
      <c r="Z90" s="10">
        <f t="shared" si="86"/>
        <v>4</v>
      </c>
      <c r="AA90" s="10">
        <f t="shared" si="86"/>
        <v>19</v>
      </c>
      <c r="AB90" s="10">
        <f t="shared" ref="AB90" si="87">SUM(AB80:AB89)</f>
        <v>17</v>
      </c>
      <c r="AC90" s="10">
        <f t="shared" si="86"/>
        <v>31</v>
      </c>
      <c r="AD90" s="10">
        <f t="shared" si="86"/>
        <v>4</v>
      </c>
      <c r="AE90" s="10">
        <f t="shared" ref="AE90:AF90" si="88">SUM(AE80:AE89)</f>
        <v>12</v>
      </c>
      <c r="AF90" s="10">
        <f t="shared" si="88"/>
        <v>10</v>
      </c>
      <c r="AG90" s="10">
        <f t="shared" ref="AG90" si="89">SUM(AG80:AG89)</f>
        <v>7</v>
      </c>
      <c r="AH90" s="10">
        <f t="shared" si="86"/>
        <v>0</v>
      </c>
      <c r="AI90" s="10">
        <f t="shared" si="86"/>
        <v>0</v>
      </c>
      <c r="AJ90" s="10">
        <f t="shared" si="67"/>
        <v>116</v>
      </c>
      <c r="AK90" s="10">
        <v>2648</v>
      </c>
    </row>
    <row r="91" spans="1:37" ht="15" thickBot="1" x14ac:dyDescent="0.25">
      <c r="A91" s="87" t="s">
        <v>133</v>
      </c>
      <c r="B91" s="165" t="s">
        <v>117</v>
      </c>
      <c r="C91" s="56"/>
      <c r="D91" s="205"/>
      <c r="E91" s="13">
        <f>IFERROR(VLOOKUP($B91,[2]NUM12!$H$3:$J$151,2,FALSE),0)</f>
        <v>133</v>
      </c>
      <c r="F91" s="43">
        <f t="shared" ref="F91:F107" si="90">+E91+(K91+L91+M91+N91)-(X91+Y91+Z91+AA91)</f>
        <v>155</v>
      </c>
      <c r="G91" s="13">
        <f>IFERROR(VLOOKUP($B91,[1]NUM12!$H$3:$J$167,2,FALSE),0)</f>
        <v>179</v>
      </c>
      <c r="H91" s="54">
        <f t="shared" ref="H91:H107" si="91">+G91+(Q91)-(AD91)</f>
        <v>194</v>
      </c>
      <c r="I91" s="54">
        <f t="shared" ref="I91:I107" si="92">+G91+(Q91+R91+S91+T91)-(AD91+AE91+AF91+AG91)</f>
        <v>188</v>
      </c>
      <c r="J91" s="45"/>
      <c r="K91" s="91">
        <f>IFERROR(VLOOKUP($B91,'[1]ACT NUM12'!$H$3:$S$162,2,FALSE),0)</f>
        <v>4</v>
      </c>
      <c r="L91" s="91">
        <f>IFERROR(VLOOKUP($B91,'[1]ACT NUM12'!$H$3:$S$162,3,FALSE),0)</f>
        <v>4</v>
      </c>
      <c r="M91" s="91">
        <f>IFERROR(VLOOKUP($B91,'[1]ACT NUM12'!$H$3:$S$162,4,FALSE),0)</f>
        <v>9</v>
      </c>
      <c r="N91" s="91">
        <f>IFERROR(VLOOKUP($B91,'[1]ACT NUM12'!$H$3:$S$162,5,FALSE),0)</f>
        <v>17</v>
      </c>
      <c r="O91" s="91">
        <f>IFERROR(VLOOKUP($B91,'[1]ACT NUM12'!$H$3:$S$162,6,FALSE),0)</f>
        <v>22</v>
      </c>
      <c r="P91" s="91">
        <f>IFERROR(VLOOKUP($B91,'[1]ACT NUM12'!$H$3:$S$162,7,FALSE),0)</f>
        <v>31</v>
      </c>
      <c r="Q91" s="91">
        <f>IFERROR(VLOOKUP($B91,'[1]ACT NUM12'!$H$3:$S$162,8,FALSE),0)</f>
        <v>15</v>
      </c>
      <c r="R91" s="91">
        <f>IFERROR(VLOOKUP($B91,'[1]ACT NUM12'!$H$3:$S$162,9,FALSE),0)</f>
        <v>0</v>
      </c>
      <c r="S91" s="91">
        <f>IFERROR(VLOOKUP($B91,'[1]ACT NUM12'!$H$3:$S$162,10,FALSE),0)</f>
        <v>5</v>
      </c>
      <c r="T91" s="91">
        <f>IFERROR(VLOOKUP($B91,'[1]ACT NUM12'!$H$3:$S$162,11,FALSE),0)</f>
        <v>5</v>
      </c>
      <c r="U91" s="95"/>
      <c r="V91" s="95"/>
      <c r="W91" s="13">
        <f t="shared" si="73"/>
        <v>112</v>
      </c>
      <c r="X91" s="91">
        <f>IFERROR(VLOOKUP($B91,'[1]ACT NUM12'!$AB$3:$AM$128,2,FALSE),0)</f>
        <v>4</v>
      </c>
      <c r="Y91" s="91">
        <f>IFERROR(VLOOKUP($B91,'[1]ACT NUM12'!$AB$3:$AM$128,3,FALSE),0)</f>
        <v>0</v>
      </c>
      <c r="Z91" s="91">
        <f>IFERROR(VLOOKUP($B91,'[1]ACT NUM12'!$AB$3:$AM$128,4,FALSE),0)</f>
        <v>2</v>
      </c>
      <c r="AA91" s="91">
        <f>IFERROR(VLOOKUP($B91,'[1]ACT NUM12'!$AB$3:$AM$128,5,FALSE),0)</f>
        <v>6</v>
      </c>
      <c r="AB91" s="91">
        <f>IFERROR(VLOOKUP($B91,'[1]ACT NUM12'!$AB$3:$AM$128,6,FALSE),0)</f>
        <v>6</v>
      </c>
      <c r="AC91" s="91">
        <f>IFERROR(VLOOKUP($B91,'[1]ACT NUM12'!$AB$3:$AM$128,7,FALSE),0)</f>
        <v>11</v>
      </c>
      <c r="AD91" s="91">
        <f>IFERROR(VLOOKUP($B91,'[1]ACT NUM12'!$AB$3:$AM$128,8,FALSE),0)</f>
        <v>0</v>
      </c>
      <c r="AE91" s="91">
        <f>IFERROR(VLOOKUP($B91,'[1]ACT NUM12'!$AB$3:$AM$128,9,FALSE),0)</f>
        <v>0</v>
      </c>
      <c r="AF91" s="91">
        <f>IFERROR(VLOOKUP($B91,'[1]ACT NUM12'!$AB$3:$AM$128,10,FALSE),0)</f>
        <v>3</v>
      </c>
      <c r="AG91" s="91">
        <f>IFERROR(VLOOKUP($B91,'[1]ACT NUM12'!$AB$3:$AM$128,11,FALSE),0)</f>
        <v>13</v>
      </c>
      <c r="AH91" s="95"/>
      <c r="AI91" s="95"/>
      <c r="AJ91" s="13">
        <f t="shared" si="67"/>
        <v>45</v>
      </c>
    </row>
    <row r="92" spans="1:37" ht="15" thickBot="1" x14ac:dyDescent="0.25">
      <c r="A92" s="87" t="s">
        <v>133</v>
      </c>
      <c r="B92" s="165" t="s">
        <v>118</v>
      </c>
      <c r="C92" s="56"/>
      <c r="D92" s="205"/>
      <c r="E92" s="13">
        <f>IFERROR(VLOOKUP($B92,[2]NUM12!$H$3:$J$151,2,FALSE),0)</f>
        <v>753</v>
      </c>
      <c r="F92" s="43">
        <f t="shared" si="90"/>
        <v>917</v>
      </c>
      <c r="G92" s="13">
        <f>IFERROR(VLOOKUP($B92,[1]NUM12!$H$3:$J$167,2,FALSE),0)</f>
        <v>694</v>
      </c>
      <c r="H92" s="54">
        <f t="shared" si="91"/>
        <v>713</v>
      </c>
      <c r="I92" s="54">
        <f t="shared" si="92"/>
        <v>754</v>
      </c>
      <c r="J92" s="45"/>
      <c r="K92" s="91">
        <f>IFERROR(VLOOKUP($B92,'[1]ACT NUM12'!$H$3:$S$162,2,FALSE),0)</f>
        <v>38</v>
      </c>
      <c r="L92" s="91">
        <f>IFERROR(VLOOKUP($B92,'[1]ACT NUM12'!$H$3:$S$162,3,FALSE),0)</f>
        <v>24</v>
      </c>
      <c r="M92" s="91">
        <f>IFERROR(VLOOKUP($B92,'[1]ACT NUM12'!$H$3:$S$162,4,FALSE),0)</f>
        <v>64</v>
      </c>
      <c r="N92" s="91">
        <f>IFERROR(VLOOKUP($B92,'[1]ACT NUM12'!$H$3:$S$162,5,FALSE),0)</f>
        <v>55</v>
      </c>
      <c r="O92" s="91">
        <f>IFERROR(VLOOKUP($B92,'[1]ACT NUM12'!$H$3:$S$162,6,FALSE),0)</f>
        <v>54</v>
      </c>
      <c r="P92" s="91">
        <f>IFERROR(VLOOKUP($B92,'[1]ACT NUM12'!$H$3:$S$162,7,FALSE),0)</f>
        <v>59</v>
      </c>
      <c r="Q92" s="91">
        <f>IFERROR(VLOOKUP($B92,'[1]ACT NUM12'!$H$3:$S$162,8,FALSE),0)</f>
        <v>19</v>
      </c>
      <c r="R92" s="91">
        <f>IFERROR(VLOOKUP($B92,'[1]ACT NUM12'!$H$3:$S$162,9,FALSE),0)</f>
        <v>0</v>
      </c>
      <c r="S92" s="91">
        <f>IFERROR(VLOOKUP($B92,'[1]ACT NUM12'!$H$3:$S$162,10,FALSE),0)</f>
        <v>29</v>
      </c>
      <c r="T92" s="91">
        <f>IFERROR(VLOOKUP($B92,'[1]ACT NUM12'!$H$3:$S$162,11,FALSE),0)</f>
        <v>18</v>
      </c>
      <c r="U92" s="95"/>
      <c r="V92" s="95"/>
      <c r="W92" s="13">
        <f t="shared" si="73"/>
        <v>360</v>
      </c>
      <c r="X92" s="91">
        <f>IFERROR(VLOOKUP($B92,'[1]ACT NUM12'!$AB$3:$AM$128,2,FALSE),0)</f>
        <v>3</v>
      </c>
      <c r="Y92" s="91">
        <f>IFERROR(VLOOKUP($B92,'[1]ACT NUM12'!$AB$3:$AM$128,3,FALSE),0)</f>
        <v>0</v>
      </c>
      <c r="Z92" s="91">
        <f>IFERROR(VLOOKUP($B92,'[1]ACT NUM12'!$AB$3:$AM$128,4,FALSE),0)</f>
        <v>6</v>
      </c>
      <c r="AA92" s="91">
        <f>IFERROR(VLOOKUP($B92,'[1]ACT NUM12'!$AB$3:$AM$128,5,FALSE),0)</f>
        <v>8</v>
      </c>
      <c r="AB92" s="91">
        <f>IFERROR(VLOOKUP($B92,'[1]ACT NUM12'!$AB$3:$AM$128,6,FALSE),0)</f>
        <v>2</v>
      </c>
      <c r="AC92" s="91">
        <f>IFERROR(VLOOKUP($B92,'[1]ACT NUM12'!$AB$3:$AM$128,7,FALSE),0)</f>
        <v>5</v>
      </c>
      <c r="AD92" s="91">
        <f>IFERROR(VLOOKUP($B92,'[1]ACT NUM12'!$AB$3:$AM$128,8,FALSE),0)</f>
        <v>0</v>
      </c>
      <c r="AE92" s="91">
        <f>IFERROR(VLOOKUP($B92,'[1]ACT NUM12'!$AB$3:$AM$128,9,FALSE),0)</f>
        <v>0</v>
      </c>
      <c r="AF92" s="91">
        <f>IFERROR(VLOOKUP($B92,'[1]ACT NUM12'!$AB$3:$AM$128,10,FALSE),0)</f>
        <v>4</v>
      </c>
      <c r="AG92" s="91">
        <f>IFERROR(VLOOKUP($B92,'[1]ACT NUM12'!$AB$3:$AM$128,11,FALSE),0)</f>
        <v>2</v>
      </c>
      <c r="AH92" s="95"/>
      <c r="AI92" s="95"/>
      <c r="AJ92" s="13">
        <f t="shared" si="67"/>
        <v>30</v>
      </c>
    </row>
    <row r="93" spans="1:37" ht="15" thickBot="1" x14ac:dyDescent="0.25">
      <c r="A93" s="87" t="s">
        <v>133</v>
      </c>
      <c r="B93" s="165" t="s">
        <v>119</v>
      </c>
      <c r="C93" s="56"/>
      <c r="D93" s="205"/>
      <c r="E93" s="13">
        <f>IFERROR(VLOOKUP($B93,[2]NUM12!$H$3:$J$151,2,FALSE),0)</f>
        <v>1237</v>
      </c>
      <c r="F93" s="43">
        <f t="shared" si="90"/>
        <v>1568</v>
      </c>
      <c r="G93" s="13">
        <f>IFERROR(VLOOKUP($B93,[1]NUM12!$H$3:$J$167,2,FALSE),0)</f>
        <v>1197</v>
      </c>
      <c r="H93" s="54">
        <f t="shared" si="91"/>
        <v>1282</v>
      </c>
      <c r="I93" s="54">
        <f t="shared" si="92"/>
        <v>1496</v>
      </c>
      <c r="J93" s="45"/>
      <c r="K93" s="91">
        <f>IFERROR(VLOOKUP($B93,'[1]ACT NUM12'!$H$3:$S$162,2,FALSE),0)</f>
        <v>80</v>
      </c>
      <c r="L93" s="91">
        <f>IFERROR(VLOOKUP($B93,'[1]ACT NUM12'!$H$3:$S$162,3,FALSE),0)</f>
        <v>85</v>
      </c>
      <c r="M93" s="91">
        <f>IFERROR(VLOOKUP($B93,'[1]ACT NUM12'!$H$3:$S$162,4,FALSE),0)</f>
        <v>152</v>
      </c>
      <c r="N93" s="91">
        <f>IFERROR(VLOOKUP($B93,'[1]ACT NUM12'!$H$3:$S$162,5,FALSE),0)</f>
        <v>79</v>
      </c>
      <c r="O93" s="91">
        <f>IFERROR(VLOOKUP($B93,'[1]ACT NUM12'!$H$3:$S$162,6,FALSE),0)</f>
        <v>88</v>
      </c>
      <c r="P93" s="91">
        <f>IFERROR(VLOOKUP($B93,'[1]ACT NUM12'!$H$3:$S$162,7,FALSE),0)</f>
        <v>100</v>
      </c>
      <c r="Q93" s="91">
        <f>IFERROR(VLOOKUP($B93,'[1]ACT NUM12'!$H$3:$S$162,8,FALSE),0)</f>
        <v>112</v>
      </c>
      <c r="R93" s="91">
        <f>IFERROR(VLOOKUP($B93,'[1]ACT NUM12'!$H$3:$S$162,9,FALSE),0)</f>
        <v>116</v>
      </c>
      <c r="S93" s="91">
        <f>IFERROR(VLOOKUP($B93,'[1]ACT NUM12'!$H$3:$S$162,10,FALSE),0)</f>
        <v>62</v>
      </c>
      <c r="T93" s="91">
        <f>IFERROR(VLOOKUP($B93,'[1]ACT NUM12'!$H$3:$S$162,11,FALSE),0)</f>
        <v>87</v>
      </c>
      <c r="U93" s="95"/>
      <c r="V93" s="95"/>
      <c r="W93" s="13">
        <f t="shared" si="73"/>
        <v>961</v>
      </c>
      <c r="X93" s="91">
        <f>IFERROR(VLOOKUP($B93,'[1]ACT NUM12'!$AB$3:$AM$128,2,FALSE),0)</f>
        <v>6</v>
      </c>
      <c r="Y93" s="91">
        <f>IFERROR(VLOOKUP($B93,'[1]ACT NUM12'!$AB$3:$AM$128,3,FALSE),0)</f>
        <v>11</v>
      </c>
      <c r="Z93" s="91">
        <f>IFERROR(VLOOKUP($B93,'[1]ACT NUM12'!$AB$3:$AM$128,4,FALSE),0)</f>
        <v>46</v>
      </c>
      <c r="AA93" s="91">
        <f>IFERROR(VLOOKUP($B93,'[1]ACT NUM12'!$AB$3:$AM$128,5,FALSE),0)</f>
        <v>2</v>
      </c>
      <c r="AB93" s="91">
        <f>IFERROR(VLOOKUP($B93,'[1]ACT NUM12'!$AB$3:$AM$128,6,FALSE),0)</f>
        <v>3</v>
      </c>
      <c r="AC93" s="91">
        <f>IFERROR(VLOOKUP($B93,'[1]ACT NUM12'!$AB$3:$AM$128,7,FALSE),0)</f>
        <v>16</v>
      </c>
      <c r="AD93" s="91">
        <f>IFERROR(VLOOKUP($B93,'[1]ACT NUM12'!$AB$3:$AM$128,8,FALSE),0)</f>
        <v>27</v>
      </c>
      <c r="AE93" s="91">
        <f>IFERROR(VLOOKUP($B93,'[1]ACT NUM12'!$AB$3:$AM$128,9,FALSE),0)</f>
        <v>14</v>
      </c>
      <c r="AF93" s="91">
        <f>IFERROR(VLOOKUP($B93,'[1]ACT NUM12'!$AB$3:$AM$128,10,FALSE),0)</f>
        <v>25</v>
      </c>
      <c r="AG93" s="91">
        <f>IFERROR(VLOOKUP($B93,'[1]ACT NUM12'!$AB$3:$AM$128,11,FALSE),0)</f>
        <v>12</v>
      </c>
      <c r="AH93" s="95"/>
      <c r="AI93" s="95"/>
      <c r="AJ93" s="13">
        <f t="shared" si="67"/>
        <v>162</v>
      </c>
    </row>
    <row r="94" spans="1:37" ht="15" thickBot="1" x14ac:dyDescent="0.25">
      <c r="A94" s="87" t="s">
        <v>133</v>
      </c>
      <c r="B94" s="165" t="s">
        <v>120</v>
      </c>
      <c r="C94" s="56"/>
      <c r="D94" s="205"/>
      <c r="E94" s="13">
        <f>IFERROR(VLOOKUP($B94,[2]NUM12!$H$3:$J$151,2,FALSE),0)</f>
        <v>181</v>
      </c>
      <c r="F94" s="43">
        <f t="shared" si="90"/>
        <v>219</v>
      </c>
      <c r="G94" s="13">
        <f>IFERROR(VLOOKUP($B94,[1]NUM12!$H$3:$J$167,2,FALSE),0)</f>
        <v>197</v>
      </c>
      <c r="H94" s="54">
        <f t="shared" si="91"/>
        <v>209</v>
      </c>
      <c r="I94" s="54">
        <f t="shared" si="92"/>
        <v>251</v>
      </c>
      <c r="J94" s="45"/>
      <c r="K94" s="91">
        <f>IFERROR(VLOOKUP($B94,'[1]ACT NUM12'!$H$3:$S$162,2,FALSE),0)</f>
        <v>10</v>
      </c>
      <c r="L94" s="91">
        <f>IFERROR(VLOOKUP($B94,'[1]ACT NUM12'!$H$3:$S$162,3,FALSE),0)</f>
        <v>13</v>
      </c>
      <c r="M94" s="91">
        <f>IFERROR(VLOOKUP($B94,'[1]ACT NUM12'!$H$3:$S$162,4,FALSE),0)</f>
        <v>21</v>
      </c>
      <c r="N94" s="91">
        <f>IFERROR(VLOOKUP($B94,'[1]ACT NUM12'!$H$3:$S$162,5,FALSE),0)</f>
        <v>19</v>
      </c>
      <c r="O94" s="91">
        <f>IFERROR(VLOOKUP($B94,'[1]ACT NUM12'!$H$3:$S$162,6,FALSE),0)</f>
        <v>8</v>
      </c>
      <c r="P94" s="91">
        <f>IFERROR(VLOOKUP($B94,'[1]ACT NUM12'!$H$3:$S$162,7,FALSE),0)</f>
        <v>9</v>
      </c>
      <c r="Q94" s="91">
        <f>IFERROR(VLOOKUP($B94,'[1]ACT NUM12'!$H$3:$S$162,8,FALSE),0)</f>
        <v>13</v>
      </c>
      <c r="R94" s="91">
        <f>IFERROR(VLOOKUP($B94,'[1]ACT NUM12'!$H$3:$S$162,9,FALSE),0)</f>
        <v>8</v>
      </c>
      <c r="S94" s="91">
        <f>IFERROR(VLOOKUP($B94,'[1]ACT NUM12'!$H$3:$S$162,10,FALSE),0)</f>
        <v>23</v>
      </c>
      <c r="T94" s="91">
        <f>IFERROR(VLOOKUP($B94,'[1]ACT NUM12'!$H$3:$S$162,11,FALSE),0)</f>
        <v>18</v>
      </c>
      <c r="U94" s="95"/>
      <c r="V94" s="95"/>
      <c r="W94" s="13">
        <f t="shared" si="73"/>
        <v>142</v>
      </c>
      <c r="X94" s="91">
        <f>IFERROR(VLOOKUP($B94,'[1]ACT NUM12'!$AB$3:$AM$128,2,FALSE),0)</f>
        <v>17</v>
      </c>
      <c r="Y94" s="91">
        <f>IFERROR(VLOOKUP($B94,'[1]ACT NUM12'!$AB$3:$AM$128,3,FALSE),0)</f>
        <v>0</v>
      </c>
      <c r="Z94" s="91">
        <f>IFERROR(VLOOKUP($B94,'[1]ACT NUM12'!$AB$3:$AM$128,4,FALSE),0)</f>
        <v>2</v>
      </c>
      <c r="AA94" s="91">
        <f>IFERROR(VLOOKUP($B94,'[1]ACT NUM12'!$AB$3:$AM$128,5,FALSE),0)</f>
        <v>6</v>
      </c>
      <c r="AB94" s="91">
        <f>IFERROR(VLOOKUP($B94,'[1]ACT NUM12'!$AB$3:$AM$128,6,FALSE),0)</f>
        <v>14</v>
      </c>
      <c r="AC94" s="91">
        <f>IFERROR(VLOOKUP($B94,'[1]ACT NUM12'!$AB$3:$AM$128,7,FALSE),0)</f>
        <v>1</v>
      </c>
      <c r="AD94" s="91">
        <f>IFERROR(VLOOKUP($B94,'[1]ACT NUM12'!$AB$3:$AM$128,8,FALSE),0)</f>
        <v>1</v>
      </c>
      <c r="AE94" s="91">
        <f>IFERROR(VLOOKUP($B94,'[1]ACT NUM12'!$AB$3:$AM$128,9,FALSE),0)</f>
        <v>1</v>
      </c>
      <c r="AF94" s="91">
        <f>IFERROR(VLOOKUP($B94,'[1]ACT NUM12'!$AB$3:$AM$128,10,FALSE),0)</f>
        <v>5</v>
      </c>
      <c r="AG94" s="91">
        <f>IFERROR(VLOOKUP($B94,'[1]ACT NUM12'!$AB$3:$AM$128,11,FALSE),0)</f>
        <v>1</v>
      </c>
      <c r="AH94" s="95"/>
      <c r="AI94" s="95"/>
      <c r="AJ94" s="13">
        <f t="shared" si="67"/>
        <v>48</v>
      </c>
    </row>
    <row r="95" spans="1:37" ht="15" thickBot="1" x14ac:dyDescent="0.25">
      <c r="A95" s="87" t="s">
        <v>133</v>
      </c>
      <c r="B95" s="165" t="s">
        <v>121</v>
      </c>
      <c r="C95" s="56"/>
      <c r="D95" s="205"/>
      <c r="E95" s="13">
        <f>IFERROR(VLOOKUP($B95,[2]NUM12!$H$3:$J$151,2,FALSE),0)</f>
        <v>70</v>
      </c>
      <c r="F95" s="43">
        <f t="shared" si="90"/>
        <v>74</v>
      </c>
      <c r="G95" s="13">
        <f>IFERROR(VLOOKUP($B95,[1]NUM12!$H$3:$J$167,2,FALSE),0)</f>
        <v>60</v>
      </c>
      <c r="H95" s="54">
        <f t="shared" si="91"/>
        <v>61</v>
      </c>
      <c r="I95" s="54">
        <f t="shared" si="92"/>
        <v>61</v>
      </c>
      <c r="J95" s="45"/>
      <c r="K95" s="91">
        <f>IFERROR(VLOOKUP($B95,'[1]ACT NUM12'!$H$3:$S$162,2,FALSE),0)</f>
        <v>0</v>
      </c>
      <c r="L95" s="91">
        <f>IFERROR(VLOOKUP($B95,'[1]ACT NUM12'!$H$3:$S$162,3,FALSE),0)</f>
        <v>0</v>
      </c>
      <c r="M95" s="91">
        <f>IFERROR(VLOOKUP($B95,'[1]ACT NUM12'!$H$3:$S$162,4,FALSE),0)</f>
        <v>0</v>
      </c>
      <c r="N95" s="91">
        <f>IFERROR(VLOOKUP($B95,'[1]ACT NUM12'!$H$3:$S$162,5,FALSE),0)</f>
        <v>4</v>
      </c>
      <c r="O95" s="91">
        <f>IFERROR(VLOOKUP($B95,'[1]ACT NUM12'!$H$3:$S$162,6,FALSE),0)</f>
        <v>7</v>
      </c>
      <c r="P95" s="91">
        <f>IFERROR(VLOOKUP($B95,'[1]ACT NUM12'!$H$3:$S$162,7,FALSE),0)</f>
        <v>2</v>
      </c>
      <c r="Q95" s="91">
        <f>IFERROR(VLOOKUP($B95,'[1]ACT NUM12'!$H$3:$S$162,8,FALSE),0)</f>
        <v>2</v>
      </c>
      <c r="R95" s="91">
        <f>IFERROR(VLOOKUP($B95,'[1]ACT NUM12'!$H$3:$S$162,9,FALSE),0)</f>
        <v>0</v>
      </c>
      <c r="S95" s="91">
        <f>IFERROR(VLOOKUP($B95,'[1]ACT NUM12'!$H$3:$S$162,10,FALSE),0)</f>
        <v>0</v>
      </c>
      <c r="T95" s="91">
        <f>IFERROR(VLOOKUP($B95,'[1]ACT NUM12'!$H$3:$S$162,11,FALSE),0)</f>
        <v>0</v>
      </c>
      <c r="U95" s="95"/>
      <c r="V95" s="95"/>
      <c r="W95" s="13">
        <f t="shared" si="73"/>
        <v>15</v>
      </c>
      <c r="X95" s="91">
        <f>IFERROR(VLOOKUP($B95,'[1]ACT NUM12'!$AB$3:$AM$128,2,FALSE),0)</f>
        <v>0</v>
      </c>
      <c r="Y95" s="91">
        <f>IFERROR(VLOOKUP($B95,'[1]ACT NUM12'!$AB$3:$AM$128,3,FALSE),0)</f>
        <v>0</v>
      </c>
      <c r="Z95" s="91">
        <f>IFERROR(VLOOKUP($B95,'[1]ACT NUM12'!$AB$3:$AM$128,4,FALSE),0)</f>
        <v>0</v>
      </c>
      <c r="AA95" s="91">
        <f>IFERROR(VLOOKUP($B95,'[1]ACT NUM12'!$AB$3:$AM$128,5,FALSE),0)</f>
        <v>0</v>
      </c>
      <c r="AB95" s="91">
        <f>IFERROR(VLOOKUP($B95,'[1]ACT NUM12'!$AB$3:$AM$128,6,FALSE),0)</f>
        <v>1</v>
      </c>
      <c r="AC95" s="91">
        <f>IFERROR(VLOOKUP($B95,'[1]ACT NUM12'!$AB$3:$AM$128,7,FALSE),0)</f>
        <v>2</v>
      </c>
      <c r="AD95" s="91">
        <f>IFERROR(VLOOKUP($B95,'[1]ACT NUM12'!$AB$3:$AM$128,8,FALSE),0)</f>
        <v>1</v>
      </c>
      <c r="AE95" s="91">
        <f>IFERROR(VLOOKUP($B95,'[1]ACT NUM12'!$AB$3:$AM$128,9,FALSE),0)</f>
        <v>0</v>
      </c>
      <c r="AF95" s="91">
        <f>IFERROR(VLOOKUP($B95,'[1]ACT NUM12'!$AB$3:$AM$128,10,FALSE),0)</f>
        <v>0</v>
      </c>
      <c r="AG95" s="91">
        <f>IFERROR(VLOOKUP($B95,'[1]ACT NUM12'!$AB$3:$AM$128,11,FALSE),0)</f>
        <v>0</v>
      </c>
      <c r="AH95" s="95"/>
      <c r="AI95" s="95"/>
      <c r="AJ95" s="13">
        <f t="shared" si="67"/>
        <v>4</v>
      </c>
    </row>
    <row r="96" spans="1:37" ht="15" thickBot="1" x14ac:dyDescent="0.25">
      <c r="A96" s="87" t="s">
        <v>133</v>
      </c>
      <c r="B96" s="165" t="s">
        <v>122</v>
      </c>
      <c r="C96" s="56"/>
      <c r="D96" s="205"/>
      <c r="E96" s="13">
        <f>IFERROR(VLOOKUP($B96,[2]NUM12!$H$3:$J$151,2,FALSE),0)</f>
        <v>54</v>
      </c>
      <c r="F96" s="43">
        <f t="shared" si="90"/>
        <v>56</v>
      </c>
      <c r="G96" s="13">
        <f>IFERROR(VLOOKUP($B96,[1]NUM12!$H$3:$J$167,2,FALSE),0)</f>
        <v>58</v>
      </c>
      <c r="H96" s="54">
        <f t="shared" si="91"/>
        <v>58</v>
      </c>
      <c r="I96" s="54">
        <f t="shared" si="92"/>
        <v>58</v>
      </c>
      <c r="J96" s="45"/>
      <c r="K96" s="91">
        <f>IFERROR(VLOOKUP($B96,'[1]ACT NUM12'!$H$3:$S$162,2,FALSE),0)</f>
        <v>0</v>
      </c>
      <c r="L96" s="91">
        <f>IFERROR(VLOOKUP($B96,'[1]ACT NUM12'!$H$3:$S$162,3,FALSE),0)</f>
        <v>0</v>
      </c>
      <c r="M96" s="91">
        <f>IFERROR(VLOOKUP($B96,'[1]ACT NUM12'!$H$3:$S$162,4,FALSE),0)</f>
        <v>2</v>
      </c>
      <c r="N96" s="91">
        <f>IFERROR(VLOOKUP($B96,'[1]ACT NUM12'!$H$3:$S$162,5,FALSE),0)</f>
        <v>2</v>
      </c>
      <c r="O96" s="91">
        <f>IFERROR(VLOOKUP($B96,'[1]ACT NUM12'!$H$3:$S$162,6,FALSE),0)</f>
        <v>2</v>
      </c>
      <c r="P96" s="91">
        <f>IFERROR(VLOOKUP($B96,'[1]ACT NUM12'!$H$3:$S$162,7,FALSE),0)</f>
        <v>0</v>
      </c>
      <c r="Q96" s="91">
        <f>IFERROR(VLOOKUP($B96,'[1]ACT NUM12'!$H$3:$S$162,8,FALSE),0)</f>
        <v>0</v>
      </c>
      <c r="R96" s="91">
        <f>IFERROR(VLOOKUP($B96,'[1]ACT NUM12'!$H$3:$S$162,9,FALSE),0)</f>
        <v>0</v>
      </c>
      <c r="S96" s="91">
        <f>IFERROR(VLOOKUP($B96,'[1]ACT NUM12'!$H$3:$S$162,10,FALSE),0)</f>
        <v>0</v>
      </c>
      <c r="T96" s="91">
        <f>IFERROR(VLOOKUP($B96,'[1]ACT NUM12'!$H$3:$S$162,11,FALSE),0)</f>
        <v>0</v>
      </c>
      <c r="U96" s="95"/>
      <c r="V96" s="95"/>
      <c r="W96" s="13">
        <f t="shared" si="73"/>
        <v>6</v>
      </c>
      <c r="X96" s="91">
        <f>IFERROR(VLOOKUP($B96,'[1]ACT NUM12'!$AB$3:$AM$128,2,FALSE),0)</f>
        <v>0</v>
      </c>
      <c r="Y96" s="91">
        <f>IFERROR(VLOOKUP($B96,'[1]ACT NUM12'!$AB$3:$AM$128,3,FALSE),0)</f>
        <v>0</v>
      </c>
      <c r="Z96" s="91">
        <f>IFERROR(VLOOKUP($B96,'[1]ACT NUM12'!$AB$3:$AM$128,4,FALSE),0)</f>
        <v>1</v>
      </c>
      <c r="AA96" s="91">
        <f>IFERROR(VLOOKUP($B96,'[1]ACT NUM12'!$AB$3:$AM$128,5,FALSE),0)</f>
        <v>1</v>
      </c>
      <c r="AB96" s="91">
        <f>IFERROR(VLOOKUP($B96,'[1]ACT NUM12'!$AB$3:$AM$128,6,FALSE),0)</f>
        <v>0</v>
      </c>
      <c r="AC96" s="91">
        <f>IFERROR(VLOOKUP($B96,'[1]ACT NUM12'!$AB$3:$AM$128,7,FALSE),0)</f>
        <v>0</v>
      </c>
      <c r="AD96" s="91">
        <f>IFERROR(VLOOKUP($B96,'[1]ACT NUM12'!$AB$3:$AM$128,8,FALSE),0)</f>
        <v>0</v>
      </c>
      <c r="AE96" s="91">
        <f>IFERROR(VLOOKUP($B96,'[1]ACT NUM12'!$AB$3:$AM$128,9,FALSE),0)</f>
        <v>0</v>
      </c>
      <c r="AF96" s="91">
        <f>IFERROR(VLOOKUP($B96,'[1]ACT NUM12'!$AB$3:$AM$128,10,FALSE),0)</f>
        <v>0</v>
      </c>
      <c r="AG96" s="91">
        <f>IFERROR(VLOOKUP($B96,'[1]ACT NUM12'!$AB$3:$AM$128,11,FALSE),0)</f>
        <v>0</v>
      </c>
      <c r="AH96" s="95"/>
      <c r="AI96" s="95"/>
      <c r="AJ96" s="13">
        <f t="shared" si="67"/>
        <v>2</v>
      </c>
    </row>
    <row r="97" spans="1:37" ht="15" thickBot="1" x14ac:dyDescent="0.25">
      <c r="A97" s="87" t="s">
        <v>133</v>
      </c>
      <c r="B97" s="165" t="s">
        <v>123</v>
      </c>
      <c r="C97" s="56"/>
      <c r="D97" s="205"/>
      <c r="E97" s="13">
        <f>IFERROR(VLOOKUP($B97,[2]NUM12!$H$3:$J$151,2,FALSE),0)</f>
        <v>56</v>
      </c>
      <c r="F97" s="43">
        <f t="shared" si="90"/>
        <v>57</v>
      </c>
      <c r="G97" s="13">
        <f>IFERROR(VLOOKUP($B97,[1]NUM12!$H$3:$J$167,2,FALSE),0)</f>
        <v>57</v>
      </c>
      <c r="H97" s="54">
        <f t="shared" si="91"/>
        <v>57</v>
      </c>
      <c r="I97" s="54">
        <f t="shared" si="92"/>
        <v>57</v>
      </c>
      <c r="J97" s="45"/>
      <c r="K97" s="91">
        <f>IFERROR(VLOOKUP($B97,'[1]ACT NUM12'!$H$3:$S$162,2,FALSE),0)</f>
        <v>0</v>
      </c>
      <c r="L97" s="91">
        <f>IFERROR(VLOOKUP($B97,'[1]ACT NUM12'!$H$3:$S$162,3,FALSE),0)</f>
        <v>0</v>
      </c>
      <c r="M97" s="91">
        <f>IFERROR(VLOOKUP($B97,'[1]ACT NUM12'!$H$3:$S$162,4,FALSE),0)</f>
        <v>0</v>
      </c>
      <c r="N97" s="91">
        <f>IFERROR(VLOOKUP($B97,'[1]ACT NUM12'!$H$3:$S$162,5,FALSE),0)</f>
        <v>1</v>
      </c>
      <c r="O97" s="91">
        <f>IFERROR(VLOOKUP($B97,'[1]ACT NUM12'!$H$3:$S$162,6,FALSE),0)</f>
        <v>0</v>
      </c>
      <c r="P97" s="91">
        <f>IFERROR(VLOOKUP($B97,'[1]ACT NUM12'!$H$3:$S$162,7,FALSE),0)</f>
        <v>0</v>
      </c>
      <c r="Q97" s="91">
        <f>IFERROR(VLOOKUP($B97,'[1]ACT NUM12'!$H$3:$S$162,8,FALSE),0)</f>
        <v>0</v>
      </c>
      <c r="R97" s="91">
        <f>IFERROR(VLOOKUP($B97,'[1]ACT NUM12'!$H$3:$S$162,9,FALSE),0)</f>
        <v>0</v>
      </c>
      <c r="S97" s="91">
        <f>IFERROR(VLOOKUP($B97,'[1]ACT NUM12'!$H$3:$S$162,10,FALSE),0)</f>
        <v>0</v>
      </c>
      <c r="T97" s="91">
        <f>IFERROR(VLOOKUP($B97,'[1]ACT NUM12'!$H$3:$S$162,11,FALSE),0)</f>
        <v>0</v>
      </c>
      <c r="U97" s="95"/>
      <c r="V97" s="95"/>
      <c r="W97" s="13">
        <f t="shared" si="73"/>
        <v>1</v>
      </c>
      <c r="X97" s="91">
        <f>IFERROR(VLOOKUP($B97,'[1]ACT NUM12'!$AB$3:$AM$128,2,FALSE),0)</f>
        <v>0</v>
      </c>
      <c r="Y97" s="91">
        <f>IFERROR(VLOOKUP($B97,'[1]ACT NUM12'!$AB$3:$AM$128,3,FALSE),0)</f>
        <v>0</v>
      </c>
      <c r="Z97" s="91">
        <f>IFERROR(VLOOKUP($B97,'[1]ACT NUM12'!$AB$3:$AM$128,4,FALSE),0)</f>
        <v>0</v>
      </c>
      <c r="AA97" s="91">
        <f>IFERROR(VLOOKUP($B97,'[1]ACT NUM12'!$AB$3:$AM$128,5,FALSE),0)</f>
        <v>0</v>
      </c>
      <c r="AB97" s="91">
        <f>IFERROR(VLOOKUP($B97,'[1]ACT NUM12'!$AB$3:$AM$128,6,FALSE),0)</f>
        <v>0</v>
      </c>
      <c r="AC97" s="91">
        <f>IFERROR(VLOOKUP($B97,'[1]ACT NUM12'!$AB$3:$AM$128,7,FALSE),0)</f>
        <v>0</v>
      </c>
      <c r="AD97" s="91">
        <f>IFERROR(VLOOKUP($B97,'[1]ACT NUM12'!$AB$3:$AM$128,8,FALSE),0)</f>
        <v>0</v>
      </c>
      <c r="AE97" s="91">
        <f>IFERROR(VLOOKUP($B97,'[1]ACT NUM12'!$AB$3:$AM$128,9,FALSE),0)</f>
        <v>0</v>
      </c>
      <c r="AF97" s="91">
        <f>IFERROR(VLOOKUP($B97,'[1]ACT NUM12'!$AB$3:$AM$128,10,FALSE),0)</f>
        <v>0</v>
      </c>
      <c r="AG97" s="91">
        <f>IFERROR(VLOOKUP($B97,'[1]ACT NUM12'!$AB$3:$AM$128,11,FALSE),0)</f>
        <v>0</v>
      </c>
      <c r="AH97" s="95"/>
      <c r="AI97" s="95"/>
      <c r="AJ97" s="13">
        <f t="shared" si="67"/>
        <v>0</v>
      </c>
    </row>
    <row r="98" spans="1:37" ht="15" thickBot="1" x14ac:dyDescent="0.25">
      <c r="A98" s="87" t="s">
        <v>133</v>
      </c>
      <c r="B98" s="165" t="s">
        <v>124</v>
      </c>
      <c r="C98" s="56"/>
      <c r="D98" s="205"/>
      <c r="E98" s="13">
        <f>IFERROR(VLOOKUP($B98,[2]NUM12!$H$3:$J$151,2,FALSE),0)</f>
        <v>48</v>
      </c>
      <c r="F98" s="43">
        <f t="shared" si="90"/>
        <v>48</v>
      </c>
      <c r="G98" s="13">
        <f>IFERROR(VLOOKUP($B98,[1]NUM12!$H$3:$J$167,2,FALSE),0)</f>
        <v>35</v>
      </c>
      <c r="H98" s="54">
        <f t="shared" si="91"/>
        <v>35</v>
      </c>
      <c r="I98" s="54">
        <f t="shared" si="92"/>
        <v>35</v>
      </c>
      <c r="J98" s="45"/>
      <c r="K98" s="91">
        <f>IFERROR(VLOOKUP($B98,'[1]ACT NUM12'!$H$3:$S$162,2,FALSE),0)</f>
        <v>0</v>
      </c>
      <c r="L98" s="91">
        <f>IFERROR(VLOOKUP($B98,'[1]ACT NUM12'!$H$3:$S$162,3,FALSE),0)</f>
        <v>0</v>
      </c>
      <c r="M98" s="91">
        <f>IFERROR(VLOOKUP($B98,'[1]ACT NUM12'!$H$3:$S$162,4,FALSE),0)</f>
        <v>0</v>
      </c>
      <c r="N98" s="91">
        <f>IFERROR(VLOOKUP($B98,'[1]ACT NUM12'!$H$3:$S$162,5,FALSE),0)</f>
        <v>0</v>
      </c>
      <c r="O98" s="91">
        <f>IFERROR(VLOOKUP($B98,'[1]ACT NUM12'!$H$3:$S$162,6,FALSE),0)</f>
        <v>0</v>
      </c>
      <c r="P98" s="91">
        <f>IFERROR(VLOOKUP($B98,'[1]ACT NUM12'!$H$3:$S$162,7,FALSE),0)</f>
        <v>0</v>
      </c>
      <c r="Q98" s="91">
        <f>IFERROR(VLOOKUP($B98,'[1]ACT NUM12'!$H$3:$S$162,8,FALSE),0)</f>
        <v>0</v>
      </c>
      <c r="R98" s="91">
        <f>IFERROR(VLOOKUP($B98,'[1]ACT NUM12'!$H$3:$S$162,9,FALSE),0)</f>
        <v>0</v>
      </c>
      <c r="S98" s="91">
        <f>IFERROR(VLOOKUP($B98,'[1]ACT NUM12'!$H$3:$S$162,10,FALSE),0)</f>
        <v>0</v>
      </c>
      <c r="T98" s="91">
        <f>IFERROR(VLOOKUP($B98,'[1]ACT NUM12'!$H$3:$S$162,11,FALSE),0)</f>
        <v>0</v>
      </c>
      <c r="U98" s="95"/>
      <c r="V98" s="95"/>
      <c r="W98" s="13">
        <f t="shared" si="73"/>
        <v>0</v>
      </c>
      <c r="X98" s="91">
        <f>IFERROR(VLOOKUP($B98,'[1]ACT NUM12'!$AB$3:$AM$128,2,FALSE),0)</f>
        <v>0</v>
      </c>
      <c r="Y98" s="91">
        <f>IFERROR(VLOOKUP($B98,'[1]ACT NUM12'!$AB$3:$AM$128,3,FALSE),0)</f>
        <v>0</v>
      </c>
      <c r="Z98" s="91">
        <f>IFERROR(VLOOKUP($B98,'[1]ACT NUM12'!$AB$3:$AM$128,4,FALSE),0)</f>
        <v>0</v>
      </c>
      <c r="AA98" s="91">
        <f>IFERROR(VLOOKUP($B98,'[1]ACT NUM12'!$AB$3:$AM$128,5,FALSE),0)</f>
        <v>0</v>
      </c>
      <c r="AB98" s="91">
        <f>IFERROR(VLOOKUP($B98,'[1]ACT NUM12'!$AB$3:$AM$128,6,FALSE),0)</f>
        <v>0</v>
      </c>
      <c r="AC98" s="91">
        <f>IFERROR(VLOOKUP($B98,'[1]ACT NUM12'!$AB$3:$AM$128,7,FALSE),0)</f>
        <v>0</v>
      </c>
      <c r="AD98" s="91">
        <f>IFERROR(VLOOKUP($B98,'[1]ACT NUM12'!$AB$3:$AM$128,8,FALSE),0)</f>
        <v>0</v>
      </c>
      <c r="AE98" s="91">
        <f>IFERROR(VLOOKUP($B98,'[1]ACT NUM12'!$AB$3:$AM$128,9,FALSE),0)</f>
        <v>0</v>
      </c>
      <c r="AF98" s="91">
        <f>IFERROR(VLOOKUP($B98,'[1]ACT NUM12'!$AB$3:$AM$128,10,FALSE),0)</f>
        <v>0</v>
      </c>
      <c r="AG98" s="91">
        <f>IFERROR(VLOOKUP($B98,'[1]ACT NUM12'!$AB$3:$AM$128,11,FALSE),0)</f>
        <v>0</v>
      </c>
      <c r="AH98" s="95"/>
      <c r="AI98" s="95"/>
      <c r="AJ98" s="13">
        <f t="shared" si="67"/>
        <v>0</v>
      </c>
    </row>
    <row r="99" spans="1:37" ht="15" thickBot="1" x14ac:dyDescent="0.25">
      <c r="A99" s="87" t="s">
        <v>133</v>
      </c>
      <c r="B99" s="165" t="s">
        <v>125</v>
      </c>
      <c r="C99" s="56"/>
      <c r="D99" s="205"/>
      <c r="E99" s="13">
        <f>IFERROR(VLOOKUP($B99,[2]NUM12!$H$3:$J$151,2,FALSE),0)</f>
        <v>56</v>
      </c>
      <c r="F99" s="43">
        <f t="shared" si="90"/>
        <v>57</v>
      </c>
      <c r="G99" s="13">
        <f>IFERROR(VLOOKUP($B99,[1]NUM12!$H$3:$J$167,2,FALSE),0)</f>
        <v>24</v>
      </c>
      <c r="H99" s="54">
        <f t="shared" si="91"/>
        <v>24</v>
      </c>
      <c r="I99" s="54">
        <f t="shared" si="92"/>
        <v>24</v>
      </c>
      <c r="J99" s="45"/>
      <c r="K99" s="91">
        <f>IFERROR(VLOOKUP($B99,'[1]ACT NUM12'!$H$3:$S$162,2,FALSE),0)</f>
        <v>0</v>
      </c>
      <c r="L99" s="91">
        <f>IFERROR(VLOOKUP($B99,'[1]ACT NUM12'!$H$3:$S$162,3,FALSE),0)</f>
        <v>0</v>
      </c>
      <c r="M99" s="91">
        <f>IFERROR(VLOOKUP($B99,'[1]ACT NUM12'!$H$3:$S$162,4,FALSE),0)</f>
        <v>2</v>
      </c>
      <c r="N99" s="91">
        <f>IFERROR(VLOOKUP($B99,'[1]ACT NUM12'!$H$3:$S$162,5,FALSE),0)</f>
        <v>0</v>
      </c>
      <c r="O99" s="91">
        <f>IFERROR(VLOOKUP($B99,'[1]ACT NUM12'!$H$3:$S$162,6,FALSE),0)</f>
        <v>0</v>
      </c>
      <c r="P99" s="91">
        <f>IFERROR(VLOOKUP($B99,'[1]ACT NUM12'!$H$3:$S$162,7,FALSE),0)</f>
        <v>0</v>
      </c>
      <c r="Q99" s="91">
        <f>IFERROR(VLOOKUP($B99,'[1]ACT NUM12'!$H$3:$S$162,8,FALSE),0)</f>
        <v>0</v>
      </c>
      <c r="R99" s="91">
        <f>IFERROR(VLOOKUP($B99,'[1]ACT NUM12'!$H$3:$S$162,9,FALSE),0)</f>
        <v>0</v>
      </c>
      <c r="S99" s="91">
        <f>IFERROR(VLOOKUP($B99,'[1]ACT NUM12'!$H$3:$S$162,10,FALSE),0)</f>
        <v>0</v>
      </c>
      <c r="T99" s="91">
        <f>IFERROR(VLOOKUP($B99,'[1]ACT NUM12'!$H$3:$S$162,11,FALSE),0)</f>
        <v>0</v>
      </c>
      <c r="U99" s="95"/>
      <c r="V99" s="95"/>
      <c r="W99" s="13">
        <f t="shared" si="73"/>
        <v>2</v>
      </c>
      <c r="X99" s="91">
        <f>IFERROR(VLOOKUP($B99,'[1]ACT NUM12'!$AB$3:$AM$128,2,FALSE),0)</f>
        <v>0</v>
      </c>
      <c r="Y99" s="91">
        <f>IFERROR(VLOOKUP($B99,'[1]ACT NUM12'!$AB$3:$AM$128,3,FALSE),0)</f>
        <v>0</v>
      </c>
      <c r="Z99" s="91">
        <f>IFERROR(VLOOKUP($B99,'[1]ACT NUM12'!$AB$3:$AM$128,4,FALSE),0)</f>
        <v>1</v>
      </c>
      <c r="AA99" s="91">
        <f>IFERROR(VLOOKUP($B99,'[1]ACT NUM12'!$AB$3:$AM$128,5,FALSE),0)</f>
        <v>0</v>
      </c>
      <c r="AB99" s="91">
        <f>IFERROR(VLOOKUP($B99,'[1]ACT NUM12'!$AB$3:$AM$128,6,FALSE),0)</f>
        <v>0</v>
      </c>
      <c r="AC99" s="91">
        <f>IFERROR(VLOOKUP($B99,'[1]ACT NUM12'!$AB$3:$AM$128,7,FALSE),0)</f>
        <v>0</v>
      </c>
      <c r="AD99" s="91">
        <f>IFERROR(VLOOKUP($B99,'[1]ACT NUM12'!$AB$3:$AM$128,8,FALSE),0)</f>
        <v>0</v>
      </c>
      <c r="AE99" s="91">
        <f>IFERROR(VLOOKUP($B99,'[1]ACT NUM12'!$AB$3:$AM$128,9,FALSE),0)</f>
        <v>0</v>
      </c>
      <c r="AF99" s="91">
        <f>IFERROR(VLOOKUP($B99,'[1]ACT NUM12'!$AB$3:$AM$128,10,FALSE),0)</f>
        <v>0</v>
      </c>
      <c r="AG99" s="91">
        <f>IFERROR(VLOOKUP($B99,'[1]ACT NUM12'!$AB$3:$AM$128,11,FALSE),0)</f>
        <v>0</v>
      </c>
      <c r="AH99" s="95"/>
      <c r="AI99" s="95"/>
      <c r="AJ99" s="13">
        <f t="shared" si="67"/>
        <v>1</v>
      </c>
    </row>
    <row r="100" spans="1:37" ht="15" thickBot="1" x14ac:dyDescent="0.25">
      <c r="A100" s="87" t="s">
        <v>133</v>
      </c>
      <c r="B100" s="165" t="s">
        <v>126</v>
      </c>
      <c r="C100" s="56"/>
      <c r="D100" s="205"/>
      <c r="E100" s="13">
        <f>IFERROR(VLOOKUP($B100,[2]NUM12!$H$3:$J$151,2,FALSE),0)</f>
        <v>8</v>
      </c>
      <c r="F100" s="43">
        <f t="shared" si="90"/>
        <v>8</v>
      </c>
      <c r="G100" s="13">
        <f>IFERROR(VLOOKUP($B100,[1]NUM12!$H$3:$J$167,2,FALSE),0)</f>
        <v>7</v>
      </c>
      <c r="H100" s="54">
        <f t="shared" si="91"/>
        <v>7</v>
      </c>
      <c r="I100" s="54">
        <f t="shared" si="92"/>
        <v>7</v>
      </c>
      <c r="J100" s="45"/>
      <c r="K100" s="91">
        <f>IFERROR(VLOOKUP($B100,'[1]ACT NUM12'!$H$3:$S$162,2,FALSE),0)</f>
        <v>0</v>
      </c>
      <c r="L100" s="91">
        <f>IFERROR(VLOOKUP($B100,'[1]ACT NUM12'!$H$3:$S$162,3,FALSE),0)</f>
        <v>0</v>
      </c>
      <c r="M100" s="91">
        <f>IFERROR(VLOOKUP($B100,'[1]ACT NUM12'!$H$3:$S$162,4,FALSE),0)</f>
        <v>0</v>
      </c>
      <c r="N100" s="91">
        <f>IFERROR(VLOOKUP($B100,'[1]ACT NUM12'!$H$3:$S$162,5,FALSE),0)</f>
        <v>0</v>
      </c>
      <c r="O100" s="91">
        <f>IFERROR(VLOOKUP($B100,'[1]ACT NUM12'!$H$3:$S$162,6,FALSE),0)</f>
        <v>0</v>
      </c>
      <c r="P100" s="91">
        <f>IFERROR(VLOOKUP($B100,'[1]ACT NUM12'!$H$3:$S$162,7,FALSE),0)</f>
        <v>0</v>
      </c>
      <c r="Q100" s="91">
        <f>IFERROR(VLOOKUP($B100,'[1]ACT NUM12'!$H$3:$S$162,8,FALSE),0)</f>
        <v>0</v>
      </c>
      <c r="R100" s="91">
        <f>IFERROR(VLOOKUP($B100,'[1]ACT NUM12'!$H$3:$S$162,9,FALSE),0)</f>
        <v>0</v>
      </c>
      <c r="S100" s="91">
        <f>IFERROR(VLOOKUP($B100,'[1]ACT NUM12'!$H$3:$S$162,10,FALSE),0)</f>
        <v>0</v>
      </c>
      <c r="T100" s="91">
        <f>IFERROR(VLOOKUP($B100,'[1]ACT NUM12'!$H$3:$S$162,11,FALSE),0)</f>
        <v>0</v>
      </c>
      <c r="U100" s="95"/>
      <c r="V100" s="95"/>
      <c r="W100" s="13">
        <f t="shared" si="73"/>
        <v>0</v>
      </c>
      <c r="X100" s="91">
        <f>IFERROR(VLOOKUP($B100,'[1]ACT NUM12'!$AB$3:$AM$128,2,FALSE),0)</f>
        <v>0</v>
      </c>
      <c r="Y100" s="91">
        <f>IFERROR(VLOOKUP($B100,'[1]ACT NUM12'!$AB$3:$AM$128,3,FALSE),0)</f>
        <v>0</v>
      </c>
      <c r="Z100" s="91">
        <f>IFERROR(VLOOKUP($B100,'[1]ACT NUM12'!$AB$3:$AM$128,4,FALSE),0)</f>
        <v>0</v>
      </c>
      <c r="AA100" s="91">
        <f>IFERROR(VLOOKUP($B100,'[1]ACT NUM12'!$AB$3:$AM$128,5,FALSE),0)</f>
        <v>0</v>
      </c>
      <c r="AB100" s="91">
        <f>IFERROR(VLOOKUP($B100,'[1]ACT NUM12'!$AB$3:$AM$128,6,FALSE),0)</f>
        <v>0</v>
      </c>
      <c r="AC100" s="91">
        <f>IFERROR(VLOOKUP($B100,'[1]ACT NUM12'!$AB$3:$AM$128,7,FALSE),0)</f>
        <v>0</v>
      </c>
      <c r="AD100" s="91">
        <f>IFERROR(VLOOKUP($B100,'[1]ACT NUM12'!$AB$3:$AM$128,8,FALSE),0)</f>
        <v>0</v>
      </c>
      <c r="AE100" s="91">
        <f>IFERROR(VLOOKUP($B100,'[1]ACT NUM12'!$AB$3:$AM$128,9,FALSE),0)</f>
        <v>0</v>
      </c>
      <c r="AF100" s="91">
        <f>IFERROR(VLOOKUP($B100,'[1]ACT NUM12'!$AB$3:$AM$128,10,FALSE),0)</f>
        <v>0</v>
      </c>
      <c r="AG100" s="91">
        <f>IFERROR(VLOOKUP($B100,'[1]ACT NUM12'!$AB$3:$AM$128,11,FALSE),0)</f>
        <v>0</v>
      </c>
      <c r="AH100" s="95"/>
      <c r="AI100" s="95"/>
      <c r="AJ100" s="13">
        <f t="shared" si="67"/>
        <v>0</v>
      </c>
    </row>
    <row r="101" spans="1:37" ht="15" thickBot="1" x14ac:dyDescent="0.25">
      <c r="A101" s="87" t="s">
        <v>133</v>
      </c>
      <c r="B101" s="165" t="s">
        <v>127</v>
      </c>
      <c r="C101" s="56"/>
      <c r="D101" s="205"/>
      <c r="E101" s="13">
        <f>IFERROR(VLOOKUP($B101,[2]NUM12!$H$3:$J$151,2,FALSE),0)</f>
        <v>25</v>
      </c>
      <c r="F101" s="43">
        <f t="shared" si="90"/>
        <v>25</v>
      </c>
      <c r="G101" s="13">
        <f>IFERROR(VLOOKUP($B101,[1]NUM12!$H$3:$J$167,2,FALSE),0)</f>
        <v>25</v>
      </c>
      <c r="H101" s="54">
        <f t="shared" si="91"/>
        <v>25</v>
      </c>
      <c r="I101" s="54">
        <f t="shared" si="92"/>
        <v>25</v>
      </c>
      <c r="J101" s="45"/>
      <c r="K101" s="91">
        <f>IFERROR(VLOOKUP($B101,'[1]ACT NUM12'!$H$3:$S$162,2,FALSE),0)</f>
        <v>0</v>
      </c>
      <c r="L101" s="91">
        <f>IFERROR(VLOOKUP($B101,'[1]ACT NUM12'!$H$3:$S$162,3,FALSE),0)</f>
        <v>0</v>
      </c>
      <c r="M101" s="91">
        <f>IFERROR(VLOOKUP($B101,'[1]ACT NUM12'!$H$3:$S$162,4,FALSE),0)</f>
        <v>0</v>
      </c>
      <c r="N101" s="91">
        <f>IFERROR(VLOOKUP($B101,'[1]ACT NUM12'!$H$3:$S$162,5,FALSE),0)</f>
        <v>0</v>
      </c>
      <c r="O101" s="91">
        <f>IFERROR(VLOOKUP($B101,'[1]ACT NUM12'!$H$3:$S$162,6,FALSE),0)</f>
        <v>0</v>
      </c>
      <c r="P101" s="91">
        <f>IFERROR(VLOOKUP($B101,'[1]ACT NUM12'!$H$3:$S$162,7,FALSE),0)</f>
        <v>0</v>
      </c>
      <c r="Q101" s="91">
        <f>IFERROR(VLOOKUP($B101,'[1]ACT NUM12'!$H$3:$S$162,8,FALSE),0)</f>
        <v>0</v>
      </c>
      <c r="R101" s="91">
        <f>IFERROR(VLOOKUP($B101,'[1]ACT NUM12'!$H$3:$S$162,9,FALSE),0)</f>
        <v>0</v>
      </c>
      <c r="S101" s="91">
        <f>IFERROR(VLOOKUP($B101,'[1]ACT NUM12'!$H$3:$S$162,10,FALSE),0)</f>
        <v>0</v>
      </c>
      <c r="T101" s="91">
        <f>IFERROR(VLOOKUP($B101,'[1]ACT NUM12'!$H$3:$S$162,11,FALSE),0)</f>
        <v>0</v>
      </c>
      <c r="U101" s="95"/>
      <c r="V101" s="95"/>
      <c r="W101" s="13">
        <f t="shared" si="73"/>
        <v>0</v>
      </c>
      <c r="X101" s="91">
        <f>IFERROR(VLOOKUP($B101,'[1]ACT NUM12'!$AB$3:$AM$128,2,FALSE),0)</f>
        <v>0</v>
      </c>
      <c r="Y101" s="91">
        <f>IFERROR(VLOOKUP($B101,'[1]ACT NUM12'!$AB$3:$AM$128,3,FALSE),0)</f>
        <v>0</v>
      </c>
      <c r="Z101" s="91">
        <f>IFERROR(VLOOKUP($B101,'[1]ACT NUM12'!$AB$3:$AM$128,4,FALSE),0)</f>
        <v>0</v>
      </c>
      <c r="AA101" s="91">
        <f>IFERROR(VLOOKUP($B101,'[1]ACT NUM12'!$AB$3:$AM$128,5,FALSE),0)</f>
        <v>0</v>
      </c>
      <c r="AB101" s="91">
        <f>IFERROR(VLOOKUP($B101,'[1]ACT NUM12'!$AB$3:$AM$128,6,FALSE),0)</f>
        <v>0</v>
      </c>
      <c r="AC101" s="91">
        <f>IFERROR(VLOOKUP($B101,'[1]ACT NUM12'!$AB$3:$AM$128,7,FALSE),0)</f>
        <v>0</v>
      </c>
      <c r="AD101" s="91">
        <f>IFERROR(VLOOKUP($B101,'[1]ACT NUM12'!$AB$3:$AM$128,8,FALSE),0)</f>
        <v>0</v>
      </c>
      <c r="AE101" s="91">
        <f>IFERROR(VLOOKUP($B101,'[1]ACT NUM12'!$AB$3:$AM$128,9,FALSE),0)</f>
        <v>0</v>
      </c>
      <c r="AF101" s="91">
        <f>IFERROR(VLOOKUP($B101,'[1]ACT NUM12'!$AB$3:$AM$128,10,FALSE),0)</f>
        <v>0</v>
      </c>
      <c r="AG101" s="91">
        <f>IFERROR(VLOOKUP($B101,'[1]ACT NUM12'!$AB$3:$AM$128,11,FALSE),0)</f>
        <v>0</v>
      </c>
      <c r="AH101" s="95"/>
      <c r="AI101" s="95"/>
      <c r="AJ101" s="13">
        <f t="shared" si="67"/>
        <v>0</v>
      </c>
    </row>
    <row r="102" spans="1:37" ht="15" thickBot="1" x14ac:dyDescent="0.25">
      <c r="A102" s="87" t="s">
        <v>133</v>
      </c>
      <c r="B102" s="165" t="s">
        <v>128</v>
      </c>
      <c r="C102" s="56"/>
      <c r="D102" s="205"/>
      <c r="E102" s="13">
        <f>IFERROR(VLOOKUP($B102,[2]NUM12!$H$3:$J$151,2,FALSE),0)</f>
        <v>8</v>
      </c>
      <c r="F102" s="43">
        <f t="shared" si="90"/>
        <v>10</v>
      </c>
      <c r="G102" s="13">
        <f>IFERROR(VLOOKUP($B102,[1]NUM12!$H$3:$J$167,2,FALSE),0)</f>
        <v>8</v>
      </c>
      <c r="H102" s="54">
        <f t="shared" si="91"/>
        <v>8</v>
      </c>
      <c r="I102" s="54">
        <f t="shared" si="92"/>
        <v>8</v>
      </c>
      <c r="J102" s="45"/>
      <c r="K102" s="91">
        <f>IFERROR(VLOOKUP($B102,'[1]ACT NUM12'!$H$3:$S$162,2,FALSE),0)</f>
        <v>2</v>
      </c>
      <c r="L102" s="91">
        <f>IFERROR(VLOOKUP($B102,'[1]ACT NUM12'!$H$3:$S$162,3,FALSE),0)</f>
        <v>0</v>
      </c>
      <c r="M102" s="91">
        <f>IFERROR(VLOOKUP($B102,'[1]ACT NUM12'!$H$3:$S$162,4,FALSE),0)</f>
        <v>0</v>
      </c>
      <c r="N102" s="91">
        <f>IFERROR(VLOOKUP($B102,'[1]ACT NUM12'!$H$3:$S$162,5,FALSE),0)</f>
        <v>0</v>
      </c>
      <c r="O102" s="91">
        <f>IFERROR(VLOOKUP($B102,'[1]ACT NUM12'!$H$3:$S$162,6,FALSE),0)</f>
        <v>0</v>
      </c>
      <c r="P102" s="91">
        <f>IFERROR(VLOOKUP($B102,'[1]ACT NUM12'!$H$3:$S$162,7,FALSE),0)</f>
        <v>0</v>
      </c>
      <c r="Q102" s="91">
        <f>IFERROR(VLOOKUP($B102,'[1]ACT NUM12'!$H$3:$S$162,8,FALSE),0)</f>
        <v>0</v>
      </c>
      <c r="R102" s="91">
        <f>IFERROR(VLOOKUP($B102,'[1]ACT NUM12'!$H$3:$S$162,9,FALSE),0)</f>
        <v>0</v>
      </c>
      <c r="S102" s="91">
        <f>IFERROR(VLOOKUP($B102,'[1]ACT NUM12'!$H$3:$S$162,10,FALSE),0)</f>
        <v>0</v>
      </c>
      <c r="T102" s="91">
        <f>IFERROR(VLOOKUP($B102,'[1]ACT NUM12'!$H$3:$S$162,11,FALSE),0)</f>
        <v>0</v>
      </c>
      <c r="U102" s="95"/>
      <c r="V102" s="95"/>
      <c r="W102" s="13">
        <f t="shared" si="73"/>
        <v>2</v>
      </c>
      <c r="X102" s="91">
        <f>IFERROR(VLOOKUP($B102,'[1]ACT NUM12'!$AB$3:$AM$128,2,FALSE),0)</f>
        <v>0</v>
      </c>
      <c r="Y102" s="91">
        <f>IFERROR(VLOOKUP($B102,'[1]ACT NUM12'!$AB$3:$AM$128,3,FALSE),0)</f>
        <v>0</v>
      </c>
      <c r="Z102" s="91">
        <f>IFERROR(VLOOKUP($B102,'[1]ACT NUM12'!$AB$3:$AM$128,4,FALSE),0)</f>
        <v>0</v>
      </c>
      <c r="AA102" s="91">
        <f>IFERROR(VLOOKUP($B102,'[1]ACT NUM12'!$AB$3:$AM$128,5,FALSE),0)</f>
        <v>0</v>
      </c>
      <c r="AB102" s="91">
        <f>IFERROR(VLOOKUP($B102,'[1]ACT NUM12'!$AB$3:$AM$128,6,FALSE),0)</f>
        <v>0</v>
      </c>
      <c r="AC102" s="91">
        <f>IFERROR(VLOOKUP($B102,'[1]ACT NUM12'!$AB$3:$AM$128,7,FALSE),0)</f>
        <v>0</v>
      </c>
      <c r="AD102" s="91">
        <f>IFERROR(VLOOKUP($B102,'[1]ACT NUM12'!$AB$3:$AM$128,8,FALSE),0)</f>
        <v>0</v>
      </c>
      <c r="AE102" s="91">
        <f>IFERROR(VLOOKUP($B102,'[1]ACT NUM12'!$AB$3:$AM$128,9,FALSE),0)</f>
        <v>0</v>
      </c>
      <c r="AF102" s="91">
        <f>IFERROR(VLOOKUP($B102,'[1]ACT NUM12'!$AB$3:$AM$128,10,FALSE),0)</f>
        <v>0</v>
      </c>
      <c r="AG102" s="91">
        <f>IFERROR(VLOOKUP($B102,'[1]ACT NUM12'!$AB$3:$AM$128,11,FALSE),0)</f>
        <v>0</v>
      </c>
      <c r="AH102" s="95"/>
      <c r="AI102" s="95"/>
      <c r="AJ102" s="13">
        <f t="shared" si="67"/>
        <v>0</v>
      </c>
    </row>
    <row r="103" spans="1:37" ht="15" thickBot="1" x14ac:dyDescent="0.25">
      <c r="A103" s="87" t="s">
        <v>133</v>
      </c>
      <c r="B103" s="165" t="s">
        <v>129</v>
      </c>
      <c r="C103" s="56"/>
      <c r="D103" s="205"/>
      <c r="E103" s="13">
        <f>IFERROR(VLOOKUP($B103,[2]NUM12!$H$3:$J$151,2,FALSE),0)</f>
        <v>68</v>
      </c>
      <c r="F103" s="43">
        <f t="shared" si="90"/>
        <v>71</v>
      </c>
      <c r="G103" s="13">
        <f>IFERROR(VLOOKUP($B103,[1]NUM12!$H$3:$J$167,2,FALSE),0)</f>
        <v>64</v>
      </c>
      <c r="H103" s="54">
        <f t="shared" si="91"/>
        <v>65</v>
      </c>
      <c r="I103" s="54">
        <f t="shared" si="92"/>
        <v>67</v>
      </c>
      <c r="J103" s="45"/>
      <c r="K103" s="91">
        <f>IFERROR(VLOOKUP($B103,'[1]ACT NUM12'!$H$3:$S$162,2,FALSE),0)</f>
        <v>2</v>
      </c>
      <c r="L103" s="91">
        <f>IFERROR(VLOOKUP($B103,'[1]ACT NUM12'!$H$3:$S$162,3,FALSE),0)</f>
        <v>0</v>
      </c>
      <c r="M103" s="91">
        <f>IFERROR(VLOOKUP($B103,'[1]ACT NUM12'!$H$3:$S$162,4,FALSE),0)</f>
        <v>0</v>
      </c>
      <c r="N103" s="91">
        <f>IFERROR(VLOOKUP($B103,'[1]ACT NUM12'!$H$3:$S$162,5,FALSE),0)</f>
        <v>2</v>
      </c>
      <c r="O103" s="91">
        <f>IFERROR(VLOOKUP($B103,'[1]ACT NUM12'!$H$3:$S$162,6,FALSE),0)</f>
        <v>0</v>
      </c>
      <c r="P103" s="91">
        <f>IFERROR(VLOOKUP($B103,'[1]ACT NUM12'!$H$3:$S$162,7,FALSE),0)</f>
        <v>0</v>
      </c>
      <c r="Q103" s="91">
        <f>IFERROR(VLOOKUP($B103,'[1]ACT NUM12'!$H$3:$S$162,8,FALSE),0)</f>
        <v>1</v>
      </c>
      <c r="R103" s="91">
        <f>IFERROR(VLOOKUP($B103,'[1]ACT NUM12'!$H$3:$S$162,9,FALSE),0)</f>
        <v>1</v>
      </c>
      <c r="S103" s="91">
        <f>IFERROR(VLOOKUP($B103,'[1]ACT NUM12'!$H$3:$S$162,10,FALSE),0)</f>
        <v>1</v>
      </c>
      <c r="T103" s="91">
        <f>IFERROR(VLOOKUP($B103,'[1]ACT NUM12'!$H$3:$S$162,11,FALSE),0)</f>
        <v>0</v>
      </c>
      <c r="U103" s="95"/>
      <c r="V103" s="95"/>
      <c r="W103" s="13">
        <f t="shared" si="73"/>
        <v>7</v>
      </c>
      <c r="X103" s="91">
        <f>IFERROR(VLOOKUP($B103,'[1]ACT NUM12'!$AB$3:$AM$128,2,FALSE),0)</f>
        <v>0</v>
      </c>
      <c r="Y103" s="91">
        <f>IFERROR(VLOOKUP($B103,'[1]ACT NUM12'!$AB$3:$AM$128,3,FALSE),0)</f>
        <v>0</v>
      </c>
      <c r="Z103" s="91">
        <f>IFERROR(VLOOKUP($B103,'[1]ACT NUM12'!$AB$3:$AM$128,4,FALSE),0)</f>
        <v>0</v>
      </c>
      <c r="AA103" s="91">
        <f>IFERROR(VLOOKUP($B103,'[1]ACT NUM12'!$AB$3:$AM$128,5,FALSE),0)</f>
        <v>1</v>
      </c>
      <c r="AB103" s="91">
        <f>IFERROR(VLOOKUP($B103,'[1]ACT NUM12'!$AB$3:$AM$128,6,FALSE),0)</f>
        <v>0</v>
      </c>
      <c r="AC103" s="91">
        <f>IFERROR(VLOOKUP($B103,'[1]ACT NUM12'!$AB$3:$AM$128,7,FALSE),0)</f>
        <v>0</v>
      </c>
      <c r="AD103" s="91">
        <f>IFERROR(VLOOKUP($B103,'[1]ACT NUM12'!$AB$3:$AM$128,8,FALSE),0)</f>
        <v>0</v>
      </c>
      <c r="AE103" s="91">
        <f>IFERROR(VLOOKUP($B103,'[1]ACT NUM12'!$AB$3:$AM$128,9,FALSE),0)</f>
        <v>0</v>
      </c>
      <c r="AF103" s="91">
        <f>IFERROR(VLOOKUP($B103,'[1]ACT NUM12'!$AB$3:$AM$128,10,FALSE),0)</f>
        <v>0</v>
      </c>
      <c r="AG103" s="91">
        <f>IFERROR(VLOOKUP($B103,'[1]ACT NUM12'!$AB$3:$AM$128,11,FALSE),0)</f>
        <v>0</v>
      </c>
      <c r="AH103" s="95"/>
      <c r="AI103" s="95"/>
      <c r="AJ103" s="13">
        <f t="shared" si="67"/>
        <v>1</v>
      </c>
    </row>
    <row r="104" spans="1:37" ht="15" thickBot="1" x14ac:dyDescent="0.25">
      <c r="A104" s="87" t="s">
        <v>133</v>
      </c>
      <c r="B104" s="165" t="s">
        <v>130</v>
      </c>
      <c r="C104" s="56"/>
      <c r="D104" s="205"/>
      <c r="E104" s="13">
        <f>IFERROR(VLOOKUP($B104,[2]NUM12!$H$3:$J$151,2,FALSE),0)</f>
        <v>69</v>
      </c>
      <c r="F104" s="43">
        <f t="shared" si="90"/>
        <v>71</v>
      </c>
      <c r="G104" s="13">
        <f>IFERROR(VLOOKUP($B104,[1]NUM12!$H$3:$J$167,2,FALSE),0)</f>
        <v>70</v>
      </c>
      <c r="H104" s="54">
        <f t="shared" si="91"/>
        <v>70</v>
      </c>
      <c r="I104" s="54">
        <f t="shared" si="92"/>
        <v>70</v>
      </c>
      <c r="J104" s="45"/>
      <c r="K104" s="91">
        <f>IFERROR(VLOOKUP($B104,'[1]ACT NUM12'!$H$3:$S$162,2,FALSE),0)</f>
        <v>0</v>
      </c>
      <c r="L104" s="91">
        <f>IFERROR(VLOOKUP($B104,'[1]ACT NUM12'!$H$3:$S$162,3,FALSE),0)</f>
        <v>0</v>
      </c>
      <c r="M104" s="91">
        <f>IFERROR(VLOOKUP($B104,'[1]ACT NUM12'!$H$3:$S$162,4,FALSE),0)</f>
        <v>1</v>
      </c>
      <c r="N104" s="91">
        <f>IFERROR(VLOOKUP($B104,'[1]ACT NUM12'!$H$3:$S$162,5,FALSE),0)</f>
        <v>2</v>
      </c>
      <c r="O104" s="91">
        <f>IFERROR(VLOOKUP($B104,'[1]ACT NUM12'!$H$3:$S$162,6,FALSE),0)</f>
        <v>5</v>
      </c>
      <c r="P104" s="91">
        <f>IFERROR(VLOOKUP($B104,'[1]ACT NUM12'!$H$3:$S$162,7,FALSE),0)</f>
        <v>1</v>
      </c>
      <c r="Q104" s="91">
        <f>IFERROR(VLOOKUP($B104,'[1]ACT NUM12'!$H$3:$S$162,8,FALSE),0)</f>
        <v>0</v>
      </c>
      <c r="R104" s="91">
        <f>IFERROR(VLOOKUP($B104,'[1]ACT NUM12'!$H$3:$S$162,9,FALSE),0)</f>
        <v>0</v>
      </c>
      <c r="S104" s="91">
        <f>IFERROR(VLOOKUP($B104,'[1]ACT NUM12'!$H$3:$S$162,10,FALSE),0)</f>
        <v>0</v>
      </c>
      <c r="T104" s="91">
        <f>IFERROR(VLOOKUP($B104,'[1]ACT NUM12'!$H$3:$S$162,11,FALSE),0)</f>
        <v>0</v>
      </c>
      <c r="U104" s="95"/>
      <c r="V104" s="95"/>
      <c r="W104" s="13">
        <f t="shared" si="73"/>
        <v>9</v>
      </c>
      <c r="X104" s="91">
        <f>IFERROR(VLOOKUP($B104,'[1]ACT NUM12'!$AB$3:$AM$128,2,FALSE),0)</f>
        <v>0</v>
      </c>
      <c r="Y104" s="91">
        <f>IFERROR(VLOOKUP($B104,'[1]ACT NUM12'!$AB$3:$AM$128,3,FALSE),0)</f>
        <v>0</v>
      </c>
      <c r="Z104" s="91">
        <f>IFERROR(VLOOKUP($B104,'[1]ACT NUM12'!$AB$3:$AM$128,4,FALSE),0)</f>
        <v>1</v>
      </c>
      <c r="AA104" s="91">
        <f>IFERROR(VLOOKUP($B104,'[1]ACT NUM12'!$AB$3:$AM$128,5,FALSE),0)</f>
        <v>0</v>
      </c>
      <c r="AB104" s="91">
        <f>IFERROR(VLOOKUP($B104,'[1]ACT NUM12'!$AB$3:$AM$128,6,FALSE),0)</f>
        <v>0</v>
      </c>
      <c r="AC104" s="91">
        <f>IFERROR(VLOOKUP($B104,'[1]ACT NUM12'!$AB$3:$AM$128,7,FALSE),0)</f>
        <v>0</v>
      </c>
      <c r="AD104" s="91">
        <f>IFERROR(VLOOKUP($B104,'[1]ACT NUM12'!$AB$3:$AM$128,8,FALSE),0)</f>
        <v>0</v>
      </c>
      <c r="AE104" s="91">
        <f>IFERROR(VLOOKUP($B104,'[1]ACT NUM12'!$AB$3:$AM$128,9,FALSE),0)</f>
        <v>0</v>
      </c>
      <c r="AF104" s="91">
        <f>IFERROR(VLOOKUP($B104,'[1]ACT NUM12'!$AB$3:$AM$128,10,FALSE),0)</f>
        <v>0</v>
      </c>
      <c r="AG104" s="91">
        <f>IFERROR(VLOOKUP($B104,'[1]ACT NUM12'!$AB$3:$AM$128,11,FALSE),0)</f>
        <v>0</v>
      </c>
      <c r="AH104" s="95"/>
      <c r="AI104" s="95"/>
      <c r="AJ104" s="13">
        <f t="shared" si="67"/>
        <v>1</v>
      </c>
    </row>
    <row r="105" spans="1:37" ht="15" thickBot="1" x14ac:dyDescent="0.25">
      <c r="A105" s="87" t="s">
        <v>133</v>
      </c>
      <c r="B105" s="165" t="s">
        <v>131</v>
      </c>
      <c r="C105" s="56"/>
      <c r="D105" s="205"/>
      <c r="E105" s="13">
        <f>IFERROR(VLOOKUP($B105,[2]NUM12!$H$3:$J$151,2,FALSE),0)</f>
        <v>398</v>
      </c>
      <c r="F105" s="43">
        <f t="shared" si="90"/>
        <v>444</v>
      </c>
      <c r="G105" s="13">
        <f>IFERROR(VLOOKUP($B105,[1]NUM12!$H$3:$J$167,2,FALSE),0)</f>
        <v>453</v>
      </c>
      <c r="H105" s="54">
        <f t="shared" si="91"/>
        <v>462</v>
      </c>
      <c r="I105" s="54">
        <f t="shared" si="92"/>
        <v>472</v>
      </c>
      <c r="J105" s="45"/>
      <c r="K105" s="91">
        <f>IFERROR(VLOOKUP($B105,'[1]ACT NUM12'!$H$3:$S$162,2,FALSE),0)</f>
        <v>18</v>
      </c>
      <c r="L105" s="91">
        <f>IFERROR(VLOOKUP($B105,'[1]ACT NUM12'!$H$3:$S$162,3,FALSE),0)</f>
        <v>11</v>
      </c>
      <c r="M105" s="91">
        <f>IFERROR(VLOOKUP($B105,'[1]ACT NUM12'!$H$3:$S$162,4,FALSE),0)</f>
        <v>17</v>
      </c>
      <c r="N105" s="91">
        <f>IFERROR(VLOOKUP($B105,'[1]ACT NUM12'!$H$3:$S$162,5,FALSE),0)</f>
        <v>9</v>
      </c>
      <c r="O105" s="91">
        <f>IFERROR(VLOOKUP($B105,'[1]ACT NUM12'!$H$3:$S$162,6,FALSE),0)</f>
        <v>6</v>
      </c>
      <c r="P105" s="91">
        <f>IFERROR(VLOOKUP($B105,'[1]ACT NUM12'!$H$3:$S$162,7,FALSE),0)</f>
        <v>8</v>
      </c>
      <c r="Q105" s="91">
        <f>IFERROR(VLOOKUP($B105,'[1]ACT NUM12'!$H$3:$S$162,8,FALSE),0)</f>
        <v>9</v>
      </c>
      <c r="R105" s="91">
        <f>IFERROR(VLOOKUP($B105,'[1]ACT NUM12'!$H$3:$S$162,9,FALSE),0)</f>
        <v>15</v>
      </c>
      <c r="S105" s="91">
        <f>IFERROR(VLOOKUP($B105,'[1]ACT NUM12'!$H$3:$S$162,10,FALSE),0)</f>
        <v>0</v>
      </c>
      <c r="T105" s="91">
        <f>IFERROR(VLOOKUP($B105,'[1]ACT NUM12'!$H$3:$S$162,11,FALSE),0)</f>
        <v>6</v>
      </c>
      <c r="U105" s="95"/>
      <c r="V105" s="95"/>
      <c r="W105" s="13">
        <f t="shared" si="73"/>
        <v>99</v>
      </c>
      <c r="X105" s="91">
        <f>IFERROR(VLOOKUP($B105,'[1]ACT NUM12'!$AB$3:$AM$128,2,FALSE),0)</f>
        <v>4</v>
      </c>
      <c r="Y105" s="91">
        <f>IFERROR(VLOOKUP($B105,'[1]ACT NUM12'!$AB$3:$AM$128,3,FALSE),0)</f>
        <v>0</v>
      </c>
      <c r="Z105" s="91">
        <f>IFERROR(VLOOKUP($B105,'[1]ACT NUM12'!$AB$3:$AM$128,4,FALSE),0)</f>
        <v>3</v>
      </c>
      <c r="AA105" s="91">
        <f>IFERROR(VLOOKUP($B105,'[1]ACT NUM12'!$AB$3:$AM$128,5,FALSE),0)</f>
        <v>2</v>
      </c>
      <c r="AB105" s="91">
        <f>IFERROR(VLOOKUP($B105,'[1]ACT NUM12'!$AB$3:$AM$128,6,FALSE),0)</f>
        <v>1</v>
      </c>
      <c r="AC105" s="91">
        <f>IFERROR(VLOOKUP($B105,'[1]ACT NUM12'!$AB$3:$AM$128,7,FALSE),0)</f>
        <v>6</v>
      </c>
      <c r="AD105" s="91">
        <f>IFERROR(VLOOKUP($B105,'[1]ACT NUM12'!$AB$3:$AM$128,8,FALSE),0)</f>
        <v>0</v>
      </c>
      <c r="AE105" s="91">
        <f>IFERROR(VLOOKUP($B105,'[1]ACT NUM12'!$AB$3:$AM$128,9,FALSE),0)</f>
        <v>0</v>
      </c>
      <c r="AF105" s="91">
        <f>IFERROR(VLOOKUP($B105,'[1]ACT NUM12'!$AB$3:$AM$128,10,FALSE),0)</f>
        <v>1</v>
      </c>
      <c r="AG105" s="91">
        <f>IFERROR(VLOOKUP($B105,'[1]ACT NUM12'!$AB$3:$AM$128,11,FALSE),0)</f>
        <v>10</v>
      </c>
      <c r="AH105" s="95"/>
      <c r="AI105" s="95"/>
      <c r="AJ105" s="13">
        <f t="shared" si="67"/>
        <v>27</v>
      </c>
    </row>
    <row r="106" spans="1:37" ht="15" thickBot="1" x14ac:dyDescent="0.25">
      <c r="A106" s="87" t="s">
        <v>133</v>
      </c>
      <c r="B106" s="165" t="s">
        <v>132</v>
      </c>
      <c r="C106" s="56"/>
      <c r="D106" s="205"/>
      <c r="E106" s="13">
        <f>IFERROR(VLOOKUP($B106,[2]NUM12!$H$3:$J$151,2,FALSE),0)</f>
        <v>172</v>
      </c>
      <c r="F106" s="43">
        <f t="shared" si="90"/>
        <v>189</v>
      </c>
      <c r="G106" s="13">
        <f>IFERROR(VLOOKUP($B106,[1]NUM12!$H$3:$J$167,2,FALSE),0)</f>
        <v>198</v>
      </c>
      <c r="H106" s="54">
        <f t="shared" si="91"/>
        <v>198</v>
      </c>
      <c r="I106" s="54">
        <f t="shared" si="92"/>
        <v>198</v>
      </c>
      <c r="J106" s="45"/>
      <c r="K106" s="91">
        <f>IFERROR(VLOOKUP($B106,'[1]ACT NUM12'!$H$3:$S$162,2,FALSE),0)</f>
        <v>4</v>
      </c>
      <c r="L106" s="91">
        <f>IFERROR(VLOOKUP($B106,'[1]ACT NUM12'!$H$3:$S$162,3,FALSE),0)</f>
        <v>0</v>
      </c>
      <c r="M106" s="91">
        <f>IFERROR(VLOOKUP($B106,'[1]ACT NUM12'!$H$3:$S$162,4,FALSE),0)</f>
        <v>7</v>
      </c>
      <c r="N106" s="91">
        <f>IFERROR(VLOOKUP($B106,'[1]ACT NUM12'!$H$3:$S$162,5,FALSE),0)</f>
        <v>12</v>
      </c>
      <c r="O106" s="91">
        <f>IFERROR(VLOOKUP($B106,'[1]ACT NUM12'!$H$3:$S$162,6,FALSE),0)</f>
        <v>3</v>
      </c>
      <c r="P106" s="91">
        <f>IFERROR(VLOOKUP($B106,'[1]ACT NUM12'!$H$3:$S$162,7,FALSE),0)</f>
        <v>12</v>
      </c>
      <c r="Q106" s="91">
        <f>IFERROR(VLOOKUP($B106,'[1]ACT NUM12'!$H$3:$S$162,8,FALSE),0)</f>
        <v>15</v>
      </c>
      <c r="R106" s="91">
        <f>IFERROR(VLOOKUP($B106,'[1]ACT NUM12'!$H$3:$S$162,9,FALSE),0)</f>
        <v>9</v>
      </c>
      <c r="S106" s="91">
        <f>IFERROR(VLOOKUP($B106,'[1]ACT NUM12'!$H$3:$S$162,10,FALSE),0)</f>
        <v>7</v>
      </c>
      <c r="T106" s="91">
        <f>IFERROR(VLOOKUP($B106,'[1]ACT NUM12'!$H$3:$S$162,11,FALSE),0)</f>
        <v>6</v>
      </c>
      <c r="U106" s="95"/>
      <c r="V106" s="95"/>
      <c r="W106" s="13">
        <f t="shared" si="73"/>
        <v>75</v>
      </c>
      <c r="X106" s="91">
        <f>IFERROR(VLOOKUP($B106,'[1]ACT NUM12'!$AB$3:$AM$128,2,FALSE),0)</f>
        <v>4</v>
      </c>
      <c r="Y106" s="91">
        <f>IFERROR(VLOOKUP($B106,'[1]ACT NUM12'!$AB$3:$AM$128,3,FALSE),0)</f>
        <v>0</v>
      </c>
      <c r="Z106" s="91">
        <f>IFERROR(VLOOKUP($B106,'[1]ACT NUM12'!$AB$3:$AM$128,4,FALSE),0)</f>
        <v>0</v>
      </c>
      <c r="AA106" s="91">
        <f>IFERROR(VLOOKUP($B106,'[1]ACT NUM12'!$AB$3:$AM$128,5,FALSE),0)</f>
        <v>2</v>
      </c>
      <c r="AB106" s="91">
        <f>IFERROR(VLOOKUP($B106,'[1]ACT NUM12'!$AB$3:$AM$128,6,FALSE),0)</f>
        <v>0</v>
      </c>
      <c r="AC106" s="91">
        <f>IFERROR(VLOOKUP($B106,'[1]ACT NUM12'!$AB$3:$AM$128,7,FALSE),0)</f>
        <v>10</v>
      </c>
      <c r="AD106" s="91">
        <f>IFERROR(VLOOKUP($B106,'[1]ACT NUM12'!$AB$3:$AM$128,8,FALSE),0)</f>
        <v>15</v>
      </c>
      <c r="AE106" s="91">
        <f>IFERROR(VLOOKUP($B106,'[1]ACT NUM12'!$AB$3:$AM$128,9,FALSE),0)</f>
        <v>10</v>
      </c>
      <c r="AF106" s="91">
        <f>IFERROR(VLOOKUP($B106,'[1]ACT NUM12'!$AB$3:$AM$128,10,FALSE),0)</f>
        <v>2</v>
      </c>
      <c r="AG106" s="91">
        <f>IFERROR(VLOOKUP($B106,'[1]ACT NUM12'!$AB$3:$AM$128,11,FALSE),0)</f>
        <v>10</v>
      </c>
      <c r="AH106" s="95"/>
      <c r="AI106" s="95"/>
      <c r="AJ106" s="13">
        <f>SUM(X106:AI106)</f>
        <v>53</v>
      </c>
    </row>
    <row r="107" spans="1:37" ht="15" thickBot="1" x14ac:dyDescent="0.25">
      <c r="A107" s="87" t="s">
        <v>133</v>
      </c>
      <c r="B107" s="165" t="s">
        <v>346</v>
      </c>
      <c r="C107" s="56"/>
      <c r="D107" s="205"/>
      <c r="E107" s="13">
        <f>IFERROR(VLOOKUP($B107,[2]NUM12!$H$3:$J$151,2,FALSE),0)</f>
        <v>28</v>
      </c>
      <c r="F107" s="43">
        <f t="shared" si="90"/>
        <v>28</v>
      </c>
      <c r="G107" s="13">
        <f>IFERROR(VLOOKUP($B107,[1]NUM12!$H$3:$J$167,2,FALSE),0)</f>
        <v>104</v>
      </c>
      <c r="H107" s="54">
        <f t="shared" si="91"/>
        <v>104</v>
      </c>
      <c r="I107" s="54">
        <f t="shared" si="92"/>
        <v>125</v>
      </c>
      <c r="J107" s="45"/>
      <c r="K107" s="91">
        <f>IFERROR(VLOOKUP($B107,'[1]ACT NUM12'!$H$3:$S$162,2,FALSE),0)</f>
        <v>0</v>
      </c>
      <c r="L107" s="91">
        <f>IFERROR(VLOOKUP($B107,'[1]ACT NUM12'!$H$3:$S$162,3,FALSE),0)</f>
        <v>0</v>
      </c>
      <c r="M107" s="91">
        <f>IFERROR(VLOOKUP($B107,'[1]ACT NUM12'!$H$3:$S$162,4,FALSE),0)</f>
        <v>0</v>
      </c>
      <c r="N107" s="91">
        <f>IFERROR(VLOOKUP($B107,'[1]ACT NUM12'!$H$3:$S$162,5,FALSE),0)</f>
        <v>0</v>
      </c>
      <c r="O107" s="91">
        <f>IFERROR(VLOOKUP($B107,'[1]ACT NUM12'!$H$3:$S$162,6,FALSE),0)</f>
        <v>20</v>
      </c>
      <c r="P107" s="91">
        <f>IFERROR(VLOOKUP($B107,'[1]ACT NUM12'!$H$3:$S$162,7,FALSE),0)</f>
        <v>0</v>
      </c>
      <c r="Q107" s="91">
        <f>IFERROR(VLOOKUP($B107,'[1]ACT NUM12'!$H$3:$S$162,8,FALSE),0)</f>
        <v>0</v>
      </c>
      <c r="R107" s="91">
        <f>IFERROR(VLOOKUP($B107,'[1]ACT NUM12'!$H$3:$S$162,9,FALSE),0)</f>
        <v>10</v>
      </c>
      <c r="S107" s="91">
        <f>IFERROR(VLOOKUP($B107,'[1]ACT NUM12'!$H$3:$S$162,10,FALSE),0)</f>
        <v>4</v>
      </c>
      <c r="T107" s="91">
        <f>IFERROR(VLOOKUP($B107,'[1]ACT NUM12'!$H$3:$S$162,11,FALSE),0)</f>
        <v>7</v>
      </c>
      <c r="U107" s="95"/>
      <c r="V107" s="95"/>
      <c r="W107" s="13">
        <f t="shared" si="73"/>
        <v>41</v>
      </c>
      <c r="X107" s="91">
        <f>IFERROR(VLOOKUP($B107,'[1]ACT NUM12'!$AB$3:$AM$128,2,FALSE),0)</f>
        <v>0</v>
      </c>
      <c r="Y107" s="91">
        <f>IFERROR(VLOOKUP($B107,'[1]ACT NUM12'!$AB$3:$AM$128,3,FALSE),0)</f>
        <v>0</v>
      </c>
      <c r="Z107" s="91">
        <f>IFERROR(VLOOKUP($B107,'[1]ACT NUM12'!$AB$3:$AM$128,4,FALSE),0)</f>
        <v>0</v>
      </c>
      <c r="AA107" s="91">
        <f>IFERROR(VLOOKUP($B107,'[1]ACT NUM12'!$AB$3:$AM$128,5,FALSE),0)</f>
        <v>0</v>
      </c>
      <c r="AB107" s="91">
        <f>IFERROR(VLOOKUP($B107,'[1]ACT NUM12'!$AB$3:$AM$128,6,FALSE),0)</f>
        <v>0</v>
      </c>
      <c r="AC107" s="91">
        <f>IFERROR(VLOOKUP($B107,'[1]ACT NUM12'!$AB$3:$AM$128,7,FALSE),0)</f>
        <v>0</v>
      </c>
      <c r="AD107" s="91">
        <f>IFERROR(VLOOKUP($B107,'[1]ACT NUM12'!$AB$3:$AM$128,8,FALSE),0)</f>
        <v>0</v>
      </c>
      <c r="AE107" s="91">
        <f>IFERROR(VLOOKUP($B107,'[1]ACT NUM12'!$AB$3:$AM$128,9,FALSE),0)</f>
        <v>0</v>
      </c>
      <c r="AF107" s="91">
        <f>IFERROR(VLOOKUP($B107,'[1]ACT NUM12'!$AB$3:$AM$128,10,FALSE),0)</f>
        <v>0</v>
      </c>
      <c r="AG107" s="91">
        <f>IFERROR(VLOOKUP($B107,'[1]ACT NUM12'!$AB$3:$AM$128,11,FALSE),0)</f>
        <v>0</v>
      </c>
      <c r="AH107" s="95"/>
      <c r="AI107" s="95"/>
      <c r="AJ107" s="13">
        <f t="shared" ref="AJ107:AJ108" si="93">SUM(X107:AI107)</f>
        <v>0</v>
      </c>
    </row>
    <row r="108" spans="1:37" ht="15" thickBot="1" x14ac:dyDescent="0.25">
      <c r="A108" s="87" t="s">
        <v>133</v>
      </c>
      <c r="B108" s="165" t="s">
        <v>396</v>
      </c>
      <c r="C108" s="56"/>
      <c r="D108" s="205"/>
      <c r="E108" s="13"/>
      <c r="F108" s="43"/>
      <c r="G108" s="13"/>
      <c r="H108" s="54"/>
      <c r="I108" s="54"/>
      <c r="J108" s="45"/>
      <c r="K108" s="91">
        <f>IFERROR(VLOOKUP($B108,'[1]ACT NUM12'!$H$3:$S$162,2,FALSE),0)</f>
        <v>0</v>
      </c>
      <c r="L108" s="91">
        <f>IFERROR(VLOOKUP($B108,'[1]ACT NUM12'!$H$3:$S$162,3,FALSE),0)</f>
        <v>0</v>
      </c>
      <c r="M108" s="91">
        <f>IFERROR(VLOOKUP($B108,'[1]ACT NUM12'!$H$3:$S$162,4,FALSE),0)</f>
        <v>0</v>
      </c>
      <c r="N108" s="91">
        <f>IFERROR(VLOOKUP($B108,'[1]ACT NUM12'!$H$3:$S$162,5,FALSE),0)</f>
        <v>0</v>
      </c>
      <c r="O108" s="91">
        <f>IFERROR(VLOOKUP($B108,'[1]ACT NUM12'!$H$3:$S$162,6,FALSE),0)</f>
        <v>0</v>
      </c>
      <c r="P108" s="91">
        <f>IFERROR(VLOOKUP($B108,'[1]ACT NUM12'!$H$3:$S$162,7,FALSE),0)</f>
        <v>0</v>
      </c>
      <c r="Q108" s="91">
        <f>IFERROR(VLOOKUP($B108,'[1]ACT NUM12'!$H$3:$S$162,8,FALSE),0)</f>
        <v>0</v>
      </c>
      <c r="R108" s="91">
        <f>IFERROR(VLOOKUP($B108,'[1]ACT NUM12'!$H$3:$S$162,9,FALSE),0)</f>
        <v>0</v>
      </c>
      <c r="S108" s="91">
        <f>IFERROR(VLOOKUP($B108,'[1]ACT NUM12'!$H$3:$S$162,10,FALSE),0)</f>
        <v>11</v>
      </c>
      <c r="T108" s="91">
        <f>IFERROR(VLOOKUP($B108,'[1]ACT NUM12'!$H$3:$S$162,11,FALSE),0)</f>
        <v>22</v>
      </c>
      <c r="U108" s="95"/>
      <c r="V108" s="95"/>
      <c r="W108" s="13">
        <f t="shared" si="73"/>
        <v>33</v>
      </c>
      <c r="X108" s="91">
        <f>IFERROR(VLOOKUP($B108,'[1]ACT NUM12'!$AB$3:$AM$128,2,FALSE),0)</f>
        <v>0</v>
      </c>
      <c r="Y108" s="91">
        <f>IFERROR(VLOOKUP($B108,'[1]ACT NUM12'!$AB$3:$AM$128,3,FALSE),0)</f>
        <v>0</v>
      </c>
      <c r="Z108" s="91">
        <f>IFERROR(VLOOKUP($B108,'[1]ACT NUM12'!$AB$3:$AM$128,4,FALSE),0)</f>
        <v>0</v>
      </c>
      <c r="AA108" s="91">
        <f>IFERROR(VLOOKUP($B108,'[1]ACT NUM12'!$AB$3:$AM$128,5,FALSE),0)</f>
        <v>0</v>
      </c>
      <c r="AB108" s="91">
        <f>IFERROR(VLOOKUP($B108,'[1]ACT NUM12'!$AB$3:$AM$128,6,FALSE),0)</f>
        <v>0</v>
      </c>
      <c r="AC108" s="91">
        <f>IFERROR(VLOOKUP($B108,'[1]ACT NUM12'!$AB$3:$AM$128,7,FALSE),0)</f>
        <v>0</v>
      </c>
      <c r="AD108" s="91">
        <f>IFERROR(VLOOKUP($B108,'[1]ACT NUM12'!$AB$3:$AM$128,8,FALSE),0)</f>
        <v>0</v>
      </c>
      <c r="AE108" s="91">
        <f>IFERROR(VLOOKUP($B108,'[1]ACT NUM12'!$AB$3:$AM$128,9,FALSE),0)</f>
        <v>0</v>
      </c>
      <c r="AF108" s="91">
        <f>IFERROR(VLOOKUP($B108,'[1]ACT NUM12'!$AB$3:$AM$128,10,FALSE),0)</f>
        <v>0</v>
      </c>
      <c r="AG108" s="91">
        <f>IFERROR(VLOOKUP($B108,'[1]ACT NUM12'!$AB$3:$AM$128,11,FALSE),0)</f>
        <v>4</v>
      </c>
      <c r="AH108" s="95"/>
      <c r="AI108" s="95"/>
      <c r="AJ108" s="13">
        <f t="shared" si="93"/>
        <v>4</v>
      </c>
    </row>
    <row r="109" spans="1:37" ht="22.5" customHeight="1" thickBot="1" x14ac:dyDescent="0.25">
      <c r="A109" s="333" t="s">
        <v>180</v>
      </c>
      <c r="B109" s="334"/>
      <c r="C109" s="250">
        <f>+D109/Metas!R92</f>
        <v>1.1450987685897056</v>
      </c>
      <c r="D109" s="207">
        <f>I109/AK109</f>
        <v>0.19964130156290033</v>
      </c>
      <c r="E109" s="10">
        <f>SUM(E91:E108)</f>
        <v>3364</v>
      </c>
      <c r="F109" s="10">
        <f t="shared" ref="F109:J109" si="94">SUM(F91:F107)</f>
        <v>3997</v>
      </c>
      <c r="G109" s="10">
        <f t="shared" si="94"/>
        <v>3430</v>
      </c>
      <c r="H109" s="10">
        <f t="shared" si="94"/>
        <v>3572</v>
      </c>
      <c r="I109" s="10">
        <f t="shared" si="94"/>
        <v>3896</v>
      </c>
      <c r="J109" s="10">
        <f t="shared" si="94"/>
        <v>0</v>
      </c>
      <c r="K109" s="10">
        <f>SUM(K91:K108)</f>
        <v>158</v>
      </c>
      <c r="L109" s="10">
        <f t="shared" ref="L109:AJ109" si="95">SUM(L91:L108)</f>
        <v>137</v>
      </c>
      <c r="M109" s="10">
        <f t="shared" si="95"/>
        <v>275</v>
      </c>
      <c r="N109" s="10">
        <f t="shared" si="95"/>
        <v>202</v>
      </c>
      <c r="O109" s="10">
        <f t="shared" si="95"/>
        <v>215</v>
      </c>
      <c r="P109" s="10">
        <f t="shared" si="95"/>
        <v>222</v>
      </c>
      <c r="Q109" s="10">
        <f t="shared" si="95"/>
        <v>186</v>
      </c>
      <c r="R109" s="10">
        <f t="shared" si="95"/>
        <v>159</v>
      </c>
      <c r="S109" s="10">
        <f t="shared" si="95"/>
        <v>142</v>
      </c>
      <c r="T109" s="10">
        <f t="shared" ref="T109" si="96">SUM(T91:T108)</f>
        <v>169</v>
      </c>
      <c r="U109" s="10">
        <f t="shared" si="95"/>
        <v>0</v>
      </c>
      <c r="V109" s="10">
        <f t="shared" si="95"/>
        <v>0</v>
      </c>
      <c r="W109" s="10">
        <f t="shared" si="95"/>
        <v>1865</v>
      </c>
      <c r="X109" s="10">
        <f t="shared" si="95"/>
        <v>38</v>
      </c>
      <c r="Y109" s="10">
        <f t="shared" si="95"/>
        <v>11</v>
      </c>
      <c r="Z109" s="10">
        <f t="shared" si="95"/>
        <v>62</v>
      </c>
      <c r="AA109" s="10">
        <f t="shared" si="95"/>
        <v>28</v>
      </c>
      <c r="AB109" s="10">
        <f t="shared" si="95"/>
        <v>27</v>
      </c>
      <c r="AC109" s="10">
        <f t="shared" si="95"/>
        <v>51</v>
      </c>
      <c r="AD109" s="10">
        <f t="shared" si="95"/>
        <v>44</v>
      </c>
      <c r="AE109" s="10">
        <f t="shared" si="95"/>
        <v>25</v>
      </c>
      <c r="AF109" s="10">
        <f t="shared" si="95"/>
        <v>40</v>
      </c>
      <c r="AG109" s="10">
        <f t="shared" ref="AG109" si="97">SUM(AG91:AG108)</f>
        <v>52</v>
      </c>
      <c r="AH109" s="10">
        <f t="shared" si="95"/>
        <v>0</v>
      </c>
      <c r="AI109" s="10">
        <f t="shared" si="95"/>
        <v>0</v>
      </c>
      <c r="AJ109" s="10">
        <f t="shared" si="95"/>
        <v>378</v>
      </c>
      <c r="AK109" s="10">
        <v>19515</v>
      </c>
    </row>
    <row r="110" spans="1:37" ht="15" thickBot="1" x14ac:dyDescent="0.25">
      <c r="A110" s="87" t="s">
        <v>146</v>
      </c>
      <c r="B110" s="165" t="s">
        <v>134</v>
      </c>
      <c r="C110" s="56"/>
      <c r="D110" s="205"/>
      <c r="E110" s="13">
        <f>IFERROR(VLOOKUP($B110,[2]NUM12!$H$3:$J$151,2,FALSE),0)</f>
        <v>11</v>
      </c>
      <c r="F110" s="43">
        <f t="shared" ref="F110:F121" si="98">+E110+(K110+L110+M110+N110)-(X110+Y110+Z110+AA110)</f>
        <v>11</v>
      </c>
      <c r="G110" s="13">
        <f>IFERROR(VLOOKUP($B110,[1]NUM12!$H$3:$J$167,2,FALSE),0)</f>
        <v>0</v>
      </c>
      <c r="H110" s="54">
        <f t="shared" ref="H110:H121" si="99">+G110+(Q110)-(AD110)</f>
        <v>0</v>
      </c>
      <c r="I110" s="54">
        <f t="shared" ref="I110:I121" si="100">+G110+(Q110+R110+S110+T110)-(AD110+AE110+AF110+AG110)</f>
        <v>0</v>
      </c>
      <c r="J110" s="45"/>
      <c r="K110" s="91">
        <f>IFERROR(VLOOKUP($B110,'[1]ACT NUM12'!$H$3:$S$162,2,FALSE),0)</f>
        <v>0</v>
      </c>
      <c r="L110" s="91">
        <f>IFERROR(VLOOKUP($B110,'[1]ACT NUM12'!$H$3:$S$162,3,FALSE),0)</f>
        <v>0</v>
      </c>
      <c r="M110" s="91">
        <f>IFERROR(VLOOKUP($B110,'[1]ACT NUM12'!$H$3:$S$162,4,FALSE),0)</f>
        <v>0</v>
      </c>
      <c r="N110" s="91">
        <f>IFERROR(VLOOKUP($B110,'[1]ACT NUM12'!$H$3:$S$162,5,FALSE),0)</f>
        <v>0</v>
      </c>
      <c r="O110" s="91">
        <f>IFERROR(VLOOKUP($B110,'[1]ACT NUM12'!$H$3:$S$162,6,FALSE),0)</f>
        <v>0</v>
      </c>
      <c r="P110" s="91">
        <f>IFERROR(VLOOKUP($B110,'[1]ACT NUM12'!$H$3:$S$162,7,FALSE),0)</f>
        <v>0</v>
      </c>
      <c r="Q110" s="91">
        <f>IFERROR(VLOOKUP($B110,'[1]ACT NUM12'!$H$3:$S$162,8,FALSE),0)</f>
        <v>0</v>
      </c>
      <c r="R110" s="91">
        <f>IFERROR(VLOOKUP($B110,'[1]ACT NUM12'!$H$3:$S$162,9,FALSE),0)</f>
        <v>0</v>
      </c>
      <c r="S110" s="91">
        <f>IFERROR(VLOOKUP($B110,'[1]ACT NUM12'!$H$3:$S$162,10,FALSE),0)</f>
        <v>0</v>
      </c>
      <c r="T110" s="91">
        <f>IFERROR(VLOOKUP($B110,'[1]ACT NUM12'!$H$3:$S$162,11,FALSE),0)</f>
        <v>0</v>
      </c>
      <c r="U110" s="95"/>
      <c r="V110" s="95"/>
      <c r="W110" s="13">
        <f t="shared" si="73"/>
        <v>0</v>
      </c>
      <c r="X110" s="91">
        <f>IFERROR(VLOOKUP($B110,'[1]ACT NUM12'!$AB$3:$AM$128,2,FALSE),0)</f>
        <v>0</v>
      </c>
      <c r="Y110" s="91">
        <f>IFERROR(VLOOKUP($B110,'[1]ACT NUM12'!$AB$3:$AM$128,3,FALSE),0)</f>
        <v>0</v>
      </c>
      <c r="Z110" s="91">
        <f>IFERROR(VLOOKUP($B110,'[1]ACT NUM12'!$AB$3:$AM$128,4,FALSE),0)</f>
        <v>0</v>
      </c>
      <c r="AA110" s="91">
        <f>IFERROR(VLOOKUP($B110,'[1]ACT NUM12'!$AB$3:$AM$128,5,FALSE),0)</f>
        <v>0</v>
      </c>
      <c r="AB110" s="91">
        <f>IFERROR(VLOOKUP($B110,'[1]ACT NUM12'!$AB$3:$AM$128,6,FALSE),0)</f>
        <v>0</v>
      </c>
      <c r="AC110" s="91">
        <f>IFERROR(VLOOKUP($B110,'[1]ACT NUM12'!$AB$3:$AM$128,7,FALSE),0)</f>
        <v>0</v>
      </c>
      <c r="AD110" s="91">
        <f>IFERROR(VLOOKUP($B110,'[1]ACT NUM12'!$AB$3:$AM$128,8,FALSE),0)</f>
        <v>0</v>
      </c>
      <c r="AE110" s="91">
        <f>IFERROR(VLOOKUP($B110,'[1]ACT NUM12'!$AB$3:$AM$128,9,FALSE),0)</f>
        <v>0</v>
      </c>
      <c r="AF110" s="91">
        <f>IFERROR(VLOOKUP($B110,'[1]ACT NUM12'!$AB$3:$AM$128,10,FALSE),0)</f>
        <v>0</v>
      </c>
      <c r="AG110" s="91">
        <f>IFERROR(VLOOKUP($B110,'[1]ACT NUM12'!$AB$3:$AM$128,11,FALSE),0)</f>
        <v>0</v>
      </c>
      <c r="AH110" s="95"/>
      <c r="AI110" s="95"/>
      <c r="AJ110" s="13">
        <f t="shared" si="67"/>
        <v>0</v>
      </c>
    </row>
    <row r="111" spans="1:37" ht="15" thickBot="1" x14ac:dyDescent="0.25">
      <c r="A111" s="87" t="s">
        <v>146</v>
      </c>
      <c r="B111" s="165" t="s">
        <v>135</v>
      </c>
      <c r="C111" s="56"/>
      <c r="D111" s="205"/>
      <c r="E111" s="13">
        <f>IFERROR(VLOOKUP($B111,[2]NUM12!$H$3:$J$151,2,FALSE),0)</f>
        <v>25</v>
      </c>
      <c r="F111" s="43">
        <f t="shared" si="98"/>
        <v>26</v>
      </c>
      <c r="G111" s="13">
        <f>IFERROR(VLOOKUP($B111,[1]NUM12!$H$3:$J$167,2,FALSE),0)</f>
        <v>14</v>
      </c>
      <c r="H111" s="54">
        <f t="shared" si="99"/>
        <v>14</v>
      </c>
      <c r="I111" s="54">
        <f t="shared" si="100"/>
        <v>13</v>
      </c>
      <c r="J111" s="45"/>
      <c r="K111" s="91">
        <f>IFERROR(VLOOKUP($B111,'[1]ACT NUM12'!$H$3:$S$162,2,FALSE),0)</f>
        <v>1</v>
      </c>
      <c r="L111" s="91">
        <f>IFERROR(VLOOKUP($B111,'[1]ACT NUM12'!$H$3:$S$162,3,FALSE),0)</f>
        <v>0</v>
      </c>
      <c r="M111" s="91">
        <f>IFERROR(VLOOKUP($B111,'[1]ACT NUM12'!$H$3:$S$162,4,FALSE),0)</f>
        <v>0</v>
      </c>
      <c r="N111" s="91">
        <f>IFERROR(VLOOKUP($B111,'[1]ACT NUM12'!$H$3:$S$162,5,FALSE),0)</f>
        <v>0</v>
      </c>
      <c r="O111" s="91">
        <f>IFERROR(VLOOKUP($B111,'[1]ACT NUM12'!$H$3:$S$162,6,FALSE),0)</f>
        <v>0</v>
      </c>
      <c r="P111" s="91">
        <f>IFERROR(VLOOKUP($B111,'[1]ACT NUM12'!$H$3:$S$162,7,FALSE),0)</f>
        <v>0</v>
      </c>
      <c r="Q111" s="91">
        <f>IFERROR(VLOOKUP($B111,'[1]ACT NUM12'!$H$3:$S$162,8,FALSE),0)</f>
        <v>0</v>
      </c>
      <c r="R111" s="91">
        <f>IFERROR(VLOOKUP($B111,'[1]ACT NUM12'!$H$3:$S$162,9,FALSE),0)</f>
        <v>0</v>
      </c>
      <c r="S111" s="91">
        <f>IFERROR(VLOOKUP($B111,'[1]ACT NUM12'!$H$3:$S$162,10,FALSE),0)</f>
        <v>1</v>
      </c>
      <c r="T111" s="91">
        <f>IFERROR(VLOOKUP($B111,'[1]ACT NUM12'!$H$3:$S$162,11,FALSE),0)</f>
        <v>0</v>
      </c>
      <c r="U111" s="95"/>
      <c r="V111" s="95"/>
      <c r="W111" s="13">
        <f t="shared" si="73"/>
        <v>2</v>
      </c>
      <c r="X111" s="91">
        <f>IFERROR(VLOOKUP($B111,'[1]ACT NUM12'!$AB$3:$AM$128,2,FALSE),0)</f>
        <v>0</v>
      </c>
      <c r="Y111" s="91">
        <f>IFERROR(VLOOKUP($B111,'[1]ACT NUM12'!$AB$3:$AM$128,3,FALSE),0)</f>
        <v>0</v>
      </c>
      <c r="Z111" s="91">
        <f>IFERROR(VLOOKUP($B111,'[1]ACT NUM12'!$AB$3:$AM$128,4,FALSE),0)</f>
        <v>0</v>
      </c>
      <c r="AA111" s="91">
        <f>IFERROR(VLOOKUP($B111,'[1]ACT NUM12'!$AB$3:$AM$128,5,FALSE),0)</f>
        <v>0</v>
      </c>
      <c r="AB111" s="91">
        <f>IFERROR(VLOOKUP($B111,'[1]ACT NUM12'!$AB$3:$AM$128,6,FALSE),0)</f>
        <v>0</v>
      </c>
      <c r="AC111" s="91">
        <f>IFERROR(VLOOKUP($B111,'[1]ACT NUM12'!$AB$3:$AM$128,7,FALSE),0)</f>
        <v>0</v>
      </c>
      <c r="AD111" s="91">
        <f>IFERROR(VLOOKUP($B111,'[1]ACT NUM12'!$AB$3:$AM$128,8,FALSE),0)</f>
        <v>0</v>
      </c>
      <c r="AE111" s="91">
        <f>IFERROR(VLOOKUP($B111,'[1]ACT NUM12'!$AB$3:$AM$128,9,FALSE),0)</f>
        <v>0</v>
      </c>
      <c r="AF111" s="91">
        <f>IFERROR(VLOOKUP($B111,'[1]ACT NUM12'!$AB$3:$AM$128,10,FALSE),0)</f>
        <v>1</v>
      </c>
      <c r="AG111" s="91">
        <f>IFERROR(VLOOKUP($B111,'[1]ACT NUM12'!$AB$3:$AM$128,11,FALSE),0)</f>
        <v>1</v>
      </c>
      <c r="AH111" s="95"/>
      <c r="AI111" s="95"/>
      <c r="AJ111" s="13">
        <f t="shared" si="67"/>
        <v>2</v>
      </c>
    </row>
    <row r="112" spans="1:37" ht="15" thickBot="1" x14ac:dyDescent="0.25">
      <c r="A112" s="87" t="s">
        <v>146</v>
      </c>
      <c r="B112" s="165" t="s">
        <v>136</v>
      </c>
      <c r="C112" s="56"/>
      <c r="D112" s="205"/>
      <c r="E112" s="13">
        <f>IFERROR(VLOOKUP($B112,[2]NUM12!$H$3:$J$151,2,FALSE),0)</f>
        <v>27</v>
      </c>
      <c r="F112" s="43">
        <f t="shared" si="98"/>
        <v>27</v>
      </c>
      <c r="G112" s="13">
        <f>IFERROR(VLOOKUP($B112,[1]NUM12!$H$3:$J$167,2,FALSE),0)</f>
        <v>21</v>
      </c>
      <c r="H112" s="54">
        <f t="shared" si="99"/>
        <v>21</v>
      </c>
      <c r="I112" s="54">
        <f t="shared" si="100"/>
        <v>23</v>
      </c>
      <c r="J112" s="45"/>
      <c r="K112" s="91">
        <f>IFERROR(VLOOKUP($B112,'[1]ACT NUM12'!$H$3:$S$162,2,FALSE),0)</f>
        <v>2</v>
      </c>
      <c r="L112" s="91">
        <f>IFERROR(VLOOKUP($B112,'[1]ACT NUM12'!$H$3:$S$162,3,FALSE),0)</f>
        <v>2</v>
      </c>
      <c r="M112" s="91">
        <f>IFERROR(VLOOKUP($B112,'[1]ACT NUM12'!$H$3:$S$162,4,FALSE),0)</f>
        <v>1</v>
      </c>
      <c r="N112" s="91">
        <f>IFERROR(VLOOKUP($B112,'[1]ACT NUM12'!$H$3:$S$162,5,FALSE),0)</f>
        <v>1</v>
      </c>
      <c r="O112" s="91">
        <f>IFERROR(VLOOKUP($B112,'[1]ACT NUM12'!$H$3:$S$162,6,FALSE),0)</f>
        <v>0</v>
      </c>
      <c r="P112" s="91">
        <f>IFERROR(VLOOKUP($B112,'[1]ACT NUM12'!$H$3:$S$162,7,FALSE),0)</f>
        <v>0</v>
      </c>
      <c r="Q112" s="91">
        <f>IFERROR(VLOOKUP($B112,'[1]ACT NUM12'!$H$3:$S$162,8,FALSE),0)</f>
        <v>0</v>
      </c>
      <c r="R112" s="91">
        <f>IFERROR(VLOOKUP($B112,'[1]ACT NUM12'!$H$3:$S$162,9,FALSE),0)</f>
        <v>0</v>
      </c>
      <c r="S112" s="91">
        <f>IFERROR(VLOOKUP($B112,'[1]ACT NUM12'!$H$3:$S$162,10,FALSE),0)</f>
        <v>0</v>
      </c>
      <c r="T112" s="91">
        <f>IFERROR(VLOOKUP($B112,'[1]ACT NUM12'!$H$3:$S$162,11,FALSE),0)</f>
        <v>4</v>
      </c>
      <c r="U112" s="95"/>
      <c r="V112" s="95"/>
      <c r="W112" s="13">
        <f t="shared" si="73"/>
        <v>10</v>
      </c>
      <c r="X112" s="91">
        <f>IFERROR(VLOOKUP($B112,'[1]ACT NUM12'!$AB$3:$AM$128,2,FALSE),0)</f>
        <v>0</v>
      </c>
      <c r="Y112" s="91">
        <f>IFERROR(VLOOKUP($B112,'[1]ACT NUM12'!$AB$3:$AM$128,3,FALSE),0)</f>
        <v>3</v>
      </c>
      <c r="Z112" s="91">
        <f>IFERROR(VLOOKUP($B112,'[1]ACT NUM12'!$AB$3:$AM$128,4,FALSE),0)</f>
        <v>3</v>
      </c>
      <c r="AA112" s="91">
        <f>IFERROR(VLOOKUP($B112,'[1]ACT NUM12'!$AB$3:$AM$128,5,FALSE),0)</f>
        <v>0</v>
      </c>
      <c r="AB112" s="91">
        <f>IFERROR(VLOOKUP($B112,'[1]ACT NUM12'!$AB$3:$AM$128,6,FALSE),0)</f>
        <v>0</v>
      </c>
      <c r="AC112" s="91">
        <f>IFERROR(VLOOKUP($B112,'[1]ACT NUM12'!$AB$3:$AM$128,7,FALSE),0)</f>
        <v>0</v>
      </c>
      <c r="AD112" s="91">
        <f>IFERROR(VLOOKUP($B112,'[1]ACT NUM12'!$AB$3:$AM$128,8,FALSE),0)</f>
        <v>0</v>
      </c>
      <c r="AE112" s="91">
        <f>IFERROR(VLOOKUP($B112,'[1]ACT NUM12'!$AB$3:$AM$128,9,FALSE),0)</f>
        <v>2</v>
      </c>
      <c r="AF112" s="91">
        <f>IFERROR(VLOOKUP($B112,'[1]ACT NUM12'!$AB$3:$AM$128,10,FALSE),0)</f>
        <v>0</v>
      </c>
      <c r="AG112" s="91">
        <f>IFERROR(VLOOKUP($B112,'[1]ACT NUM12'!$AB$3:$AM$128,11,FALSE),0)</f>
        <v>0</v>
      </c>
      <c r="AH112" s="95"/>
      <c r="AI112" s="95"/>
      <c r="AJ112" s="13">
        <f t="shared" si="67"/>
        <v>8</v>
      </c>
    </row>
    <row r="113" spans="1:37" ht="15" thickBot="1" x14ac:dyDescent="0.25">
      <c r="A113" s="87" t="s">
        <v>146</v>
      </c>
      <c r="B113" s="165" t="s">
        <v>137</v>
      </c>
      <c r="C113" s="56"/>
      <c r="D113" s="205"/>
      <c r="E113" s="13">
        <f>IFERROR(VLOOKUP($B113,[2]NUM12!$H$3:$J$151,2,FALSE),0)</f>
        <v>15</v>
      </c>
      <c r="F113" s="43">
        <f t="shared" si="98"/>
        <v>18</v>
      </c>
      <c r="G113" s="13">
        <f>IFERROR(VLOOKUP($B113,[1]NUM12!$H$3:$J$167,2,FALSE),0)</f>
        <v>19</v>
      </c>
      <c r="H113" s="54">
        <f t="shared" si="99"/>
        <v>19</v>
      </c>
      <c r="I113" s="54">
        <f t="shared" si="100"/>
        <v>20</v>
      </c>
      <c r="J113" s="45"/>
      <c r="K113" s="91">
        <f>IFERROR(VLOOKUP($B113,'[1]ACT NUM12'!$H$3:$S$162,2,FALSE),0)</f>
        <v>4</v>
      </c>
      <c r="L113" s="91">
        <f>IFERROR(VLOOKUP($B113,'[1]ACT NUM12'!$H$3:$S$162,3,FALSE),0)</f>
        <v>0</v>
      </c>
      <c r="M113" s="91">
        <f>IFERROR(VLOOKUP($B113,'[1]ACT NUM12'!$H$3:$S$162,4,FALSE),0)</f>
        <v>0</v>
      </c>
      <c r="N113" s="91">
        <f>IFERROR(VLOOKUP($B113,'[1]ACT NUM12'!$H$3:$S$162,5,FALSE),0)</f>
        <v>0</v>
      </c>
      <c r="O113" s="91">
        <f>IFERROR(VLOOKUP($B113,'[1]ACT NUM12'!$H$3:$S$162,6,FALSE),0)</f>
        <v>0</v>
      </c>
      <c r="P113" s="91">
        <f>IFERROR(VLOOKUP($B113,'[1]ACT NUM12'!$H$3:$S$162,7,FALSE),0)</f>
        <v>0</v>
      </c>
      <c r="Q113" s="91">
        <f>IFERROR(VLOOKUP($B113,'[1]ACT NUM12'!$H$3:$S$162,8,FALSE),0)</f>
        <v>0</v>
      </c>
      <c r="R113" s="91">
        <f>IFERROR(VLOOKUP($B113,'[1]ACT NUM12'!$H$3:$S$162,9,FALSE),0)</f>
        <v>0</v>
      </c>
      <c r="S113" s="91">
        <f>IFERROR(VLOOKUP($B113,'[1]ACT NUM12'!$H$3:$S$162,10,FALSE),0)</f>
        <v>0</v>
      </c>
      <c r="T113" s="91">
        <f>IFERROR(VLOOKUP($B113,'[1]ACT NUM12'!$H$3:$S$162,11,FALSE),0)</f>
        <v>1</v>
      </c>
      <c r="U113" s="95"/>
      <c r="V113" s="95"/>
      <c r="W113" s="13">
        <f t="shared" si="73"/>
        <v>5</v>
      </c>
      <c r="X113" s="91">
        <f>IFERROR(VLOOKUP($B113,'[1]ACT NUM12'!$AB$3:$AM$128,2,FALSE),0)</f>
        <v>0</v>
      </c>
      <c r="Y113" s="91">
        <f>IFERROR(VLOOKUP($B113,'[1]ACT NUM12'!$AB$3:$AM$128,3,FALSE),0)</f>
        <v>0</v>
      </c>
      <c r="Z113" s="91">
        <f>IFERROR(VLOOKUP($B113,'[1]ACT NUM12'!$AB$3:$AM$128,4,FALSE),0)</f>
        <v>1</v>
      </c>
      <c r="AA113" s="91">
        <f>IFERROR(VLOOKUP($B113,'[1]ACT NUM12'!$AB$3:$AM$128,5,FALSE),0)</f>
        <v>0</v>
      </c>
      <c r="AB113" s="91">
        <f>IFERROR(VLOOKUP($B113,'[1]ACT NUM12'!$AB$3:$AM$128,6,FALSE),0)</f>
        <v>0</v>
      </c>
      <c r="AC113" s="91">
        <f>IFERROR(VLOOKUP($B113,'[1]ACT NUM12'!$AB$3:$AM$128,7,FALSE),0)</f>
        <v>0</v>
      </c>
      <c r="AD113" s="91">
        <f>IFERROR(VLOOKUP($B113,'[1]ACT NUM12'!$AB$3:$AM$128,8,FALSE),0)</f>
        <v>0</v>
      </c>
      <c r="AE113" s="91">
        <f>IFERROR(VLOOKUP($B113,'[1]ACT NUM12'!$AB$3:$AM$128,9,FALSE),0)</f>
        <v>0</v>
      </c>
      <c r="AF113" s="91">
        <f>IFERROR(VLOOKUP($B113,'[1]ACT NUM12'!$AB$3:$AM$128,10,FALSE),0)</f>
        <v>0</v>
      </c>
      <c r="AG113" s="91">
        <f>IFERROR(VLOOKUP($B113,'[1]ACT NUM12'!$AB$3:$AM$128,11,FALSE),0)</f>
        <v>0</v>
      </c>
      <c r="AH113" s="95"/>
      <c r="AI113" s="95"/>
      <c r="AJ113" s="13">
        <f t="shared" si="67"/>
        <v>1</v>
      </c>
    </row>
    <row r="114" spans="1:37" ht="15" thickBot="1" x14ac:dyDescent="0.25">
      <c r="A114" s="87" t="s">
        <v>146</v>
      </c>
      <c r="B114" s="165" t="s">
        <v>138</v>
      </c>
      <c r="C114" s="56"/>
      <c r="D114" s="205"/>
      <c r="E114" s="13">
        <f>IFERROR(VLOOKUP($B114,[2]NUM12!$H$3:$J$151,2,FALSE),0)</f>
        <v>29</v>
      </c>
      <c r="F114" s="43">
        <f t="shared" si="98"/>
        <v>29</v>
      </c>
      <c r="G114" s="13">
        <f>IFERROR(VLOOKUP($B114,[1]NUM12!$H$3:$J$167,2,FALSE),0)</f>
        <v>14</v>
      </c>
      <c r="H114" s="54">
        <f t="shared" si="99"/>
        <v>14</v>
      </c>
      <c r="I114" s="54">
        <f t="shared" si="100"/>
        <v>15</v>
      </c>
      <c r="J114" s="45"/>
      <c r="K114" s="91">
        <f>IFERROR(VLOOKUP($B114,'[1]ACT NUM12'!$H$3:$S$162,2,FALSE),0)</f>
        <v>3</v>
      </c>
      <c r="L114" s="91">
        <f>IFERROR(VLOOKUP($B114,'[1]ACT NUM12'!$H$3:$S$162,3,FALSE),0)</f>
        <v>1</v>
      </c>
      <c r="M114" s="91">
        <f>IFERROR(VLOOKUP($B114,'[1]ACT NUM12'!$H$3:$S$162,4,FALSE),0)</f>
        <v>0</v>
      </c>
      <c r="N114" s="91">
        <f>IFERROR(VLOOKUP($B114,'[1]ACT NUM12'!$H$3:$S$162,5,FALSE),0)</f>
        <v>2</v>
      </c>
      <c r="O114" s="91">
        <f>IFERROR(VLOOKUP($B114,'[1]ACT NUM12'!$H$3:$S$162,6,FALSE),0)</f>
        <v>0</v>
      </c>
      <c r="P114" s="91">
        <f>IFERROR(VLOOKUP($B114,'[1]ACT NUM12'!$H$3:$S$162,7,FALSE),0)</f>
        <v>0</v>
      </c>
      <c r="Q114" s="91">
        <f>IFERROR(VLOOKUP($B114,'[1]ACT NUM12'!$H$3:$S$162,8,FALSE),0)</f>
        <v>0</v>
      </c>
      <c r="R114" s="91">
        <f>IFERROR(VLOOKUP($B114,'[1]ACT NUM12'!$H$3:$S$162,9,FALSE),0)</f>
        <v>0</v>
      </c>
      <c r="S114" s="91">
        <f>IFERROR(VLOOKUP($B114,'[1]ACT NUM12'!$H$3:$S$162,10,FALSE),0)</f>
        <v>2</v>
      </c>
      <c r="T114" s="91">
        <f>IFERROR(VLOOKUP($B114,'[1]ACT NUM12'!$H$3:$S$162,11,FALSE),0)</f>
        <v>1</v>
      </c>
      <c r="U114" s="95"/>
      <c r="V114" s="95"/>
      <c r="W114" s="13">
        <f t="shared" si="73"/>
        <v>9</v>
      </c>
      <c r="X114" s="91">
        <f>IFERROR(VLOOKUP($B114,'[1]ACT NUM12'!$AB$3:$AM$128,2,FALSE),0)</f>
        <v>0</v>
      </c>
      <c r="Y114" s="91">
        <f>IFERROR(VLOOKUP($B114,'[1]ACT NUM12'!$AB$3:$AM$128,3,FALSE),0)</f>
        <v>0</v>
      </c>
      <c r="Z114" s="91">
        <f>IFERROR(VLOOKUP($B114,'[1]ACT NUM12'!$AB$3:$AM$128,4,FALSE),0)</f>
        <v>6</v>
      </c>
      <c r="AA114" s="91">
        <f>IFERROR(VLOOKUP($B114,'[1]ACT NUM12'!$AB$3:$AM$128,5,FALSE),0)</f>
        <v>0</v>
      </c>
      <c r="AB114" s="91">
        <f>IFERROR(VLOOKUP($B114,'[1]ACT NUM12'!$AB$3:$AM$128,6,FALSE),0)</f>
        <v>0</v>
      </c>
      <c r="AC114" s="91">
        <f>IFERROR(VLOOKUP($B114,'[1]ACT NUM12'!$AB$3:$AM$128,7,FALSE),0)</f>
        <v>0</v>
      </c>
      <c r="AD114" s="91">
        <f>IFERROR(VLOOKUP($B114,'[1]ACT NUM12'!$AB$3:$AM$128,8,FALSE),0)</f>
        <v>0</v>
      </c>
      <c r="AE114" s="91">
        <f>IFERROR(VLOOKUP($B114,'[1]ACT NUM12'!$AB$3:$AM$128,9,FALSE),0)</f>
        <v>1</v>
      </c>
      <c r="AF114" s="91">
        <f>IFERROR(VLOOKUP($B114,'[1]ACT NUM12'!$AB$3:$AM$128,10,FALSE),0)</f>
        <v>1</v>
      </c>
      <c r="AG114" s="91">
        <f>IFERROR(VLOOKUP($B114,'[1]ACT NUM12'!$AB$3:$AM$128,11,FALSE),0)</f>
        <v>0</v>
      </c>
      <c r="AH114" s="95"/>
      <c r="AI114" s="95"/>
      <c r="AJ114" s="13">
        <f t="shared" si="67"/>
        <v>8</v>
      </c>
    </row>
    <row r="115" spans="1:37" ht="15" thickBot="1" x14ac:dyDescent="0.25">
      <c r="A115" s="87" t="s">
        <v>146</v>
      </c>
      <c r="B115" s="165" t="s">
        <v>139</v>
      </c>
      <c r="C115" s="56"/>
      <c r="D115" s="205"/>
      <c r="E115" s="13">
        <f>IFERROR(VLOOKUP($B115,[2]NUM12!$H$3:$J$151,2,FALSE),0)</f>
        <v>14</v>
      </c>
      <c r="F115" s="43">
        <f t="shared" si="98"/>
        <v>16</v>
      </c>
      <c r="G115" s="13">
        <f>IFERROR(VLOOKUP($B115,[1]NUM12!$H$3:$J$167,2,FALSE),0)</f>
        <v>13</v>
      </c>
      <c r="H115" s="54">
        <f t="shared" si="99"/>
        <v>13</v>
      </c>
      <c r="I115" s="54">
        <f t="shared" si="100"/>
        <v>13</v>
      </c>
      <c r="J115" s="45"/>
      <c r="K115" s="91">
        <f>IFERROR(VLOOKUP($B115,'[1]ACT NUM12'!$H$3:$S$162,2,FALSE),0)</f>
        <v>0</v>
      </c>
      <c r="L115" s="91">
        <f>IFERROR(VLOOKUP($B115,'[1]ACT NUM12'!$H$3:$S$162,3,FALSE),0)</f>
        <v>0</v>
      </c>
      <c r="M115" s="91">
        <f>IFERROR(VLOOKUP($B115,'[1]ACT NUM12'!$H$3:$S$162,4,FALSE),0)</f>
        <v>0</v>
      </c>
      <c r="N115" s="91">
        <f>IFERROR(VLOOKUP($B115,'[1]ACT NUM12'!$H$3:$S$162,5,FALSE),0)</f>
        <v>2</v>
      </c>
      <c r="O115" s="91">
        <f>IFERROR(VLOOKUP($B115,'[1]ACT NUM12'!$H$3:$S$162,6,FALSE),0)</f>
        <v>0</v>
      </c>
      <c r="P115" s="91">
        <f>IFERROR(VLOOKUP($B115,'[1]ACT NUM12'!$H$3:$S$162,7,FALSE),0)</f>
        <v>0</v>
      </c>
      <c r="Q115" s="91">
        <f>IFERROR(VLOOKUP($B115,'[1]ACT NUM12'!$H$3:$S$162,8,FALSE),0)</f>
        <v>0</v>
      </c>
      <c r="R115" s="91">
        <f>IFERROR(VLOOKUP($B115,'[1]ACT NUM12'!$H$3:$S$162,9,FALSE),0)</f>
        <v>0</v>
      </c>
      <c r="S115" s="91">
        <f>IFERROR(VLOOKUP($B115,'[1]ACT NUM12'!$H$3:$S$162,10,FALSE),0)</f>
        <v>0</v>
      </c>
      <c r="T115" s="91">
        <f>IFERROR(VLOOKUP($B115,'[1]ACT NUM12'!$H$3:$S$162,11,FALSE),0)</f>
        <v>0</v>
      </c>
      <c r="U115" s="95"/>
      <c r="V115" s="95"/>
      <c r="W115" s="13">
        <f t="shared" si="73"/>
        <v>2</v>
      </c>
      <c r="X115" s="91">
        <f>IFERROR(VLOOKUP($B115,'[1]ACT NUM12'!$AB$3:$AM$128,2,FALSE),0)</f>
        <v>0</v>
      </c>
      <c r="Y115" s="91">
        <f>IFERROR(VLOOKUP($B115,'[1]ACT NUM12'!$AB$3:$AM$128,3,FALSE),0)</f>
        <v>0</v>
      </c>
      <c r="Z115" s="91">
        <f>IFERROR(VLOOKUP($B115,'[1]ACT NUM12'!$AB$3:$AM$128,4,FALSE),0)</f>
        <v>0</v>
      </c>
      <c r="AA115" s="91">
        <f>IFERROR(VLOOKUP($B115,'[1]ACT NUM12'!$AB$3:$AM$128,5,FALSE),0)</f>
        <v>0</v>
      </c>
      <c r="AB115" s="91">
        <f>IFERROR(VLOOKUP($B115,'[1]ACT NUM12'!$AB$3:$AM$128,6,FALSE),0)</f>
        <v>0</v>
      </c>
      <c r="AC115" s="91">
        <f>IFERROR(VLOOKUP($B115,'[1]ACT NUM12'!$AB$3:$AM$128,7,FALSE),0)</f>
        <v>0</v>
      </c>
      <c r="AD115" s="91">
        <f>IFERROR(VLOOKUP($B115,'[1]ACT NUM12'!$AB$3:$AM$128,8,FALSE),0)</f>
        <v>0</v>
      </c>
      <c r="AE115" s="91">
        <f>IFERROR(VLOOKUP($B115,'[1]ACT NUM12'!$AB$3:$AM$128,9,FALSE),0)</f>
        <v>0</v>
      </c>
      <c r="AF115" s="91">
        <f>IFERROR(VLOOKUP($B115,'[1]ACT NUM12'!$AB$3:$AM$128,10,FALSE),0)</f>
        <v>0</v>
      </c>
      <c r="AG115" s="91">
        <f>IFERROR(VLOOKUP($B115,'[1]ACT NUM12'!$AB$3:$AM$128,11,FALSE),0)</f>
        <v>0</v>
      </c>
      <c r="AH115" s="95"/>
      <c r="AI115" s="95"/>
      <c r="AJ115" s="13">
        <f t="shared" si="67"/>
        <v>0</v>
      </c>
    </row>
    <row r="116" spans="1:37" ht="15" thickBot="1" x14ac:dyDescent="0.25">
      <c r="A116" s="87" t="s">
        <v>146</v>
      </c>
      <c r="B116" s="165" t="s">
        <v>140</v>
      </c>
      <c r="C116" s="56"/>
      <c r="D116" s="205"/>
      <c r="E116" s="13">
        <f>IFERROR(VLOOKUP($B116,[2]NUM12!$H$3:$J$151,2,FALSE),0)</f>
        <v>16</v>
      </c>
      <c r="F116" s="43">
        <f t="shared" si="98"/>
        <v>16</v>
      </c>
      <c r="G116" s="13">
        <f>IFERROR(VLOOKUP($B116,[1]NUM12!$H$3:$J$167,2,FALSE),0)</f>
        <v>18</v>
      </c>
      <c r="H116" s="54">
        <f t="shared" si="99"/>
        <v>18</v>
      </c>
      <c r="I116" s="54">
        <f t="shared" si="100"/>
        <v>18</v>
      </c>
      <c r="J116" s="45"/>
      <c r="K116" s="91">
        <f>IFERROR(VLOOKUP($B116,'[1]ACT NUM12'!$H$3:$S$162,2,FALSE),0)</f>
        <v>3</v>
      </c>
      <c r="L116" s="91">
        <f>IFERROR(VLOOKUP($B116,'[1]ACT NUM12'!$H$3:$S$162,3,FALSE),0)</f>
        <v>0</v>
      </c>
      <c r="M116" s="91">
        <f>IFERROR(VLOOKUP($B116,'[1]ACT NUM12'!$H$3:$S$162,4,FALSE),0)</f>
        <v>0</v>
      </c>
      <c r="N116" s="91">
        <f>IFERROR(VLOOKUP($B116,'[1]ACT NUM12'!$H$3:$S$162,5,FALSE),0)</f>
        <v>0</v>
      </c>
      <c r="O116" s="91">
        <f>IFERROR(VLOOKUP($B116,'[1]ACT NUM12'!$H$3:$S$162,6,FALSE),0)</f>
        <v>0</v>
      </c>
      <c r="P116" s="91">
        <f>IFERROR(VLOOKUP($B116,'[1]ACT NUM12'!$H$3:$S$162,7,FALSE),0)</f>
        <v>1</v>
      </c>
      <c r="Q116" s="91">
        <f>IFERROR(VLOOKUP($B116,'[1]ACT NUM12'!$H$3:$S$162,8,FALSE),0)</f>
        <v>0</v>
      </c>
      <c r="R116" s="91">
        <f>IFERROR(VLOOKUP($B116,'[1]ACT NUM12'!$H$3:$S$162,9,FALSE),0)</f>
        <v>0</v>
      </c>
      <c r="S116" s="91">
        <f>IFERROR(VLOOKUP($B116,'[1]ACT NUM12'!$H$3:$S$162,10,FALSE),0)</f>
        <v>0</v>
      </c>
      <c r="T116" s="91">
        <f>IFERROR(VLOOKUP($B116,'[1]ACT NUM12'!$H$3:$S$162,11,FALSE),0)</f>
        <v>0</v>
      </c>
      <c r="U116" s="95"/>
      <c r="V116" s="95"/>
      <c r="W116" s="13">
        <f t="shared" si="73"/>
        <v>4</v>
      </c>
      <c r="X116" s="91">
        <f>IFERROR(VLOOKUP($B116,'[1]ACT NUM12'!$AB$3:$AM$128,2,FALSE),0)</f>
        <v>0</v>
      </c>
      <c r="Y116" s="91">
        <f>IFERROR(VLOOKUP($B116,'[1]ACT NUM12'!$AB$3:$AM$128,3,FALSE),0)</f>
        <v>1</v>
      </c>
      <c r="Z116" s="91">
        <f>IFERROR(VLOOKUP($B116,'[1]ACT NUM12'!$AB$3:$AM$128,4,FALSE),0)</f>
        <v>2</v>
      </c>
      <c r="AA116" s="91">
        <f>IFERROR(VLOOKUP($B116,'[1]ACT NUM12'!$AB$3:$AM$128,5,FALSE),0)</f>
        <v>0</v>
      </c>
      <c r="AB116" s="91">
        <f>IFERROR(VLOOKUP($B116,'[1]ACT NUM12'!$AB$3:$AM$128,6,FALSE),0)</f>
        <v>0</v>
      </c>
      <c r="AC116" s="91">
        <f>IFERROR(VLOOKUP($B116,'[1]ACT NUM12'!$AB$3:$AM$128,7,FALSE),0)</f>
        <v>0</v>
      </c>
      <c r="AD116" s="91">
        <f>IFERROR(VLOOKUP($B116,'[1]ACT NUM12'!$AB$3:$AM$128,8,FALSE),0)</f>
        <v>0</v>
      </c>
      <c r="AE116" s="91">
        <f>IFERROR(VLOOKUP($B116,'[1]ACT NUM12'!$AB$3:$AM$128,9,FALSE),0)</f>
        <v>0</v>
      </c>
      <c r="AF116" s="91">
        <f>IFERROR(VLOOKUP($B116,'[1]ACT NUM12'!$AB$3:$AM$128,10,FALSE),0)</f>
        <v>0</v>
      </c>
      <c r="AG116" s="91">
        <f>IFERROR(VLOOKUP($B116,'[1]ACT NUM12'!$AB$3:$AM$128,11,FALSE),0)</f>
        <v>0</v>
      </c>
      <c r="AH116" s="95"/>
      <c r="AI116" s="95"/>
      <c r="AJ116" s="13">
        <f t="shared" si="67"/>
        <v>3</v>
      </c>
    </row>
    <row r="117" spans="1:37" ht="15" thickBot="1" x14ac:dyDescent="0.25">
      <c r="A117" s="87" t="s">
        <v>146</v>
      </c>
      <c r="B117" s="165" t="s">
        <v>141</v>
      </c>
      <c r="C117" s="56"/>
      <c r="D117" s="205"/>
      <c r="E117" s="13">
        <f>IFERROR(VLOOKUP($B117,[2]NUM12!$H$3:$J$151,2,FALSE),0)</f>
        <v>35</v>
      </c>
      <c r="F117" s="43">
        <f t="shared" si="98"/>
        <v>38</v>
      </c>
      <c r="G117" s="13">
        <f>IFERROR(VLOOKUP($B117,[1]NUM12!$H$3:$J$167,2,FALSE),0)</f>
        <v>35</v>
      </c>
      <c r="H117" s="54">
        <f t="shared" si="99"/>
        <v>35</v>
      </c>
      <c r="I117" s="54">
        <f t="shared" si="100"/>
        <v>34</v>
      </c>
      <c r="J117" s="45"/>
      <c r="K117" s="91">
        <f>IFERROR(VLOOKUP($B117,'[1]ACT NUM12'!$H$3:$S$162,2,FALSE),0)</f>
        <v>3</v>
      </c>
      <c r="L117" s="91">
        <f>IFERROR(VLOOKUP($B117,'[1]ACT NUM12'!$H$3:$S$162,3,FALSE),0)</f>
        <v>1</v>
      </c>
      <c r="M117" s="91">
        <f>IFERROR(VLOOKUP($B117,'[1]ACT NUM12'!$H$3:$S$162,4,FALSE),0)</f>
        <v>1</v>
      </c>
      <c r="N117" s="91">
        <f>IFERROR(VLOOKUP($B117,'[1]ACT NUM12'!$H$3:$S$162,5,FALSE),0)</f>
        <v>1</v>
      </c>
      <c r="O117" s="91">
        <f>IFERROR(VLOOKUP($B117,'[1]ACT NUM12'!$H$3:$S$162,6,FALSE),0)</f>
        <v>0</v>
      </c>
      <c r="P117" s="91">
        <f>IFERROR(VLOOKUP($B117,'[1]ACT NUM12'!$H$3:$S$162,7,FALSE),0)</f>
        <v>0</v>
      </c>
      <c r="Q117" s="91">
        <f>IFERROR(VLOOKUP($B117,'[1]ACT NUM12'!$H$3:$S$162,8,FALSE),0)</f>
        <v>0</v>
      </c>
      <c r="R117" s="91">
        <f>IFERROR(VLOOKUP($B117,'[1]ACT NUM12'!$H$3:$S$162,9,FALSE),0)</f>
        <v>0</v>
      </c>
      <c r="S117" s="91">
        <f>IFERROR(VLOOKUP($B117,'[1]ACT NUM12'!$H$3:$S$162,10,FALSE),0)</f>
        <v>1</v>
      </c>
      <c r="T117" s="91">
        <f>IFERROR(VLOOKUP($B117,'[1]ACT NUM12'!$H$3:$S$162,11,FALSE),0)</f>
        <v>0</v>
      </c>
      <c r="U117" s="95"/>
      <c r="V117" s="95"/>
      <c r="W117" s="13">
        <f t="shared" si="73"/>
        <v>7</v>
      </c>
      <c r="X117" s="91">
        <f>IFERROR(VLOOKUP($B117,'[1]ACT NUM12'!$AB$3:$AM$128,2,FALSE),0)</f>
        <v>0</v>
      </c>
      <c r="Y117" s="91">
        <f>IFERROR(VLOOKUP($B117,'[1]ACT NUM12'!$AB$3:$AM$128,3,FALSE),0)</f>
        <v>0</v>
      </c>
      <c r="Z117" s="91">
        <f>IFERROR(VLOOKUP($B117,'[1]ACT NUM12'!$AB$3:$AM$128,4,FALSE),0)</f>
        <v>3</v>
      </c>
      <c r="AA117" s="91">
        <f>IFERROR(VLOOKUP($B117,'[1]ACT NUM12'!$AB$3:$AM$128,5,FALSE),0)</f>
        <v>0</v>
      </c>
      <c r="AB117" s="91">
        <f>IFERROR(VLOOKUP($B117,'[1]ACT NUM12'!$AB$3:$AM$128,6,FALSE),0)</f>
        <v>0</v>
      </c>
      <c r="AC117" s="91">
        <f>IFERROR(VLOOKUP($B117,'[1]ACT NUM12'!$AB$3:$AM$128,7,FALSE),0)</f>
        <v>0</v>
      </c>
      <c r="AD117" s="91">
        <f>IFERROR(VLOOKUP($B117,'[1]ACT NUM12'!$AB$3:$AM$128,8,FALSE),0)</f>
        <v>0</v>
      </c>
      <c r="AE117" s="91">
        <f>IFERROR(VLOOKUP($B117,'[1]ACT NUM12'!$AB$3:$AM$128,9,FALSE),0)</f>
        <v>2</v>
      </c>
      <c r="AF117" s="91">
        <f>IFERROR(VLOOKUP($B117,'[1]ACT NUM12'!$AB$3:$AM$128,10,FALSE),0)</f>
        <v>0</v>
      </c>
      <c r="AG117" s="91">
        <f>IFERROR(VLOOKUP($B117,'[1]ACT NUM12'!$AB$3:$AM$128,11,FALSE),0)</f>
        <v>0</v>
      </c>
      <c r="AH117" s="95"/>
      <c r="AI117" s="95"/>
      <c r="AJ117" s="13">
        <f t="shared" si="67"/>
        <v>5</v>
      </c>
    </row>
    <row r="118" spans="1:37" ht="15" thickBot="1" x14ac:dyDescent="0.25">
      <c r="A118" s="87" t="s">
        <v>146</v>
      </c>
      <c r="B118" s="165" t="s">
        <v>142</v>
      </c>
      <c r="C118" s="56"/>
      <c r="D118" s="205"/>
      <c r="E118" s="13">
        <f>IFERROR(VLOOKUP($B118,[2]NUM12!$H$3:$J$151,2,FALSE),0)</f>
        <v>28</v>
      </c>
      <c r="F118" s="43">
        <f t="shared" si="98"/>
        <v>31</v>
      </c>
      <c r="G118" s="13">
        <f>IFERROR(VLOOKUP($B118,[1]NUM12!$H$3:$J$167,2,FALSE),0)</f>
        <v>33</v>
      </c>
      <c r="H118" s="54">
        <f t="shared" si="99"/>
        <v>33</v>
      </c>
      <c r="I118" s="54">
        <f t="shared" si="100"/>
        <v>33</v>
      </c>
      <c r="J118" s="45"/>
      <c r="K118" s="91">
        <f>IFERROR(VLOOKUP($B118,'[1]ACT NUM12'!$H$3:$S$162,2,FALSE),0)</f>
        <v>1</v>
      </c>
      <c r="L118" s="91">
        <f>IFERROR(VLOOKUP($B118,'[1]ACT NUM12'!$H$3:$S$162,3,FALSE),0)</f>
        <v>1</v>
      </c>
      <c r="M118" s="91">
        <f>IFERROR(VLOOKUP($B118,'[1]ACT NUM12'!$H$3:$S$162,4,FALSE),0)</f>
        <v>1</v>
      </c>
      <c r="N118" s="91">
        <f>IFERROR(VLOOKUP($B118,'[1]ACT NUM12'!$H$3:$S$162,5,FALSE),0)</f>
        <v>0</v>
      </c>
      <c r="O118" s="91">
        <f>IFERROR(VLOOKUP($B118,'[1]ACT NUM12'!$H$3:$S$162,6,FALSE),0)</f>
        <v>0</v>
      </c>
      <c r="P118" s="91">
        <f>IFERROR(VLOOKUP($B118,'[1]ACT NUM12'!$H$3:$S$162,7,FALSE),0)</f>
        <v>0</v>
      </c>
      <c r="Q118" s="91">
        <f>IFERROR(VLOOKUP($B118,'[1]ACT NUM12'!$H$3:$S$162,8,FALSE),0)</f>
        <v>0</v>
      </c>
      <c r="R118" s="91">
        <f>IFERROR(VLOOKUP($B118,'[1]ACT NUM12'!$H$3:$S$162,9,FALSE),0)</f>
        <v>0</v>
      </c>
      <c r="S118" s="91">
        <f>IFERROR(VLOOKUP($B118,'[1]ACT NUM12'!$H$3:$S$162,10,FALSE),0)</f>
        <v>0</v>
      </c>
      <c r="T118" s="91">
        <f>IFERROR(VLOOKUP($B118,'[1]ACT NUM12'!$H$3:$S$162,11,FALSE),0)</f>
        <v>0</v>
      </c>
      <c r="U118" s="95"/>
      <c r="V118" s="95"/>
      <c r="W118" s="13">
        <f t="shared" si="73"/>
        <v>3</v>
      </c>
      <c r="X118" s="91">
        <f>IFERROR(VLOOKUP($B118,'[1]ACT NUM12'!$AB$3:$AM$128,2,FALSE),0)</f>
        <v>0</v>
      </c>
      <c r="Y118" s="91">
        <f>IFERROR(VLOOKUP($B118,'[1]ACT NUM12'!$AB$3:$AM$128,3,FALSE),0)</f>
        <v>0</v>
      </c>
      <c r="Z118" s="91">
        <f>IFERROR(VLOOKUP($B118,'[1]ACT NUM12'!$AB$3:$AM$128,4,FALSE),0)</f>
        <v>0</v>
      </c>
      <c r="AA118" s="91">
        <f>IFERROR(VLOOKUP($B118,'[1]ACT NUM12'!$AB$3:$AM$128,5,FALSE),0)</f>
        <v>0</v>
      </c>
      <c r="AB118" s="91">
        <f>IFERROR(VLOOKUP($B118,'[1]ACT NUM12'!$AB$3:$AM$128,6,FALSE),0)</f>
        <v>0</v>
      </c>
      <c r="AC118" s="91">
        <f>IFERROR(VLOOKUP($B118,'[1]ACT NUM12'!$AB$3:$AM$128,7,FALSE),0)</f>
        <v>0</v>
      </c>
      <c r="AD118" s="91">
        <f>IFERROR(VLOOKUP($B118,'[1]ACT NUM12'!$AB$3:$AM$128,8,FALSE),0)</f>
        <v>0</v>
      </c>
      <c r="AE118" s="91">
        <f>IFERROR(VLOOKUP($B118,'[1]ACT NUM12'!$AB$3:$AM$128,9,FALSE),0)</f>
        <v>0</v>
      </c>
      <c r="AF118" s="91">
        <f>IFERROR(VLOOKUP($B118,'[1]ACT NUM12'!$AB$3:$AM$128,10,FALSE),0)</f>
        <v>0</v>
      </c>
      <c r="AG118" s="91">
        <f>IFERROR(VLOOKUP($B118,'[1]ACT NUM12'!$AB$3:$AM$128,11,FALSE),0)</f>
        <v>0</v>
      </c>
      <c r="AH118" s="95"/>
      <c r="AI118" s="95"/>
      <c r="AJ118" s="13">
        <f t="shared" si="67"/>
        <v>0</v>
      </c>
    </row>
    <row r="119" spans="1:37" ht="15" thickBot="1" x14ac:dyDescent="0.25">
      <c r="A119" s="87" t="s">
        <v>146</v>
      </c>
      <c r="B119" s="165" t="s">
        <v>143</v>
      </c>
      <c r="C119" s="56"/>
      <c r="D119" s="205"/>
      <c r="E119" s="13">
        <f>IFERROR(VLOOKUP($B119,[2]NUM12!$H$3:$J$151,2,FALSE),0)</f>
        <v>7</v>
      </c>
      <c r="F119" s="43">
        <f t="shared" si="98"/>
        <v>7</v>
      </c>
      <c r="G119" s="13">
        <f>IFERROR(VLOOKUP($B119,[1]NUM12!$H$3:$J$167,2,FALSE),0)</f>
        <v>6</v>
      </c>
      <c r="H119" s="54">
        <f t="shared" si="99"/>
        <v>6</v>
      </c>
      <c r="I119" s="54">
        <f t="shared" si="100"/>
        <v>8</v>
      </c>
      <c r="J119" s="45"/>
      <c r="K119" s="91">
        <f>IFERROR(VLOOKUP($B119,'[1]ACT NUM12'!$H$3:$S$162,2,FALSE),0)</f>
        <v>0</v>
      </c>
      <c r="L119" s="91">
        <f>IFERROR(VLOOKUP($B119,'[1]ACT NUM12'!$H$3:$S$162,3,FALSE),0)</f>
        <v>0</v>
      </c>
      <c r="M119" s="91">
        <f>IFERROR(VLOOKUP($B119,'[1]ACT NUM12'!$H$3:$S$162,4,FALSE),0)</f>
        <v>0</v>
      </c>
      <c r="N119" s="91">
        <f>IFERROR(VLOOKUP($B119,'[1]ACT NUM12'!$H$3:$S$162,5,FALSE),0)</f>
        <v>1</v>
      </c>
      <c r="O119" s="91">
        <f>IFERROR(VLOOKUP($B119,'[1]ACT NUM12'!$H$3:$S$162,6,FALSE),0)</f>
        <v>1</v>
      </c>
      <c r="P119" s="91">
        <f>IFERROR(VLOOKUP($B119,'[1]ACT NUM12'!$H$3:$S$162,7,FALSE),0)</f>
        <v>0</v>
      </c>
      <c r="Q119" s="91">
        <f>IFERROR(VLOOKUP($B119,'[1]ACT NUM12'!$H$3:$S$162,8,FALSE),0)</f>
        <v>0</v>
      </c>
      <c r="R119" s="91">
        <f>IFERROR(VLOOKUP($B119,'[1]ACT NUM12'!$H$3:$S$162,9,FALSE),0)</f>
        <v>2</v>
      </c>
      <c r="S119" s="91">
        <f>IFERROR(VLOOKUP($B119,'[1]ACT NUM12'!$H$3:$S$162,10,FALSE),0)</f>
        <v>0</v>
      </c>
      <c r="T119" s="91">
        <f>IFERROR(VLOOKUP($B119,'[1]ACT NUM12'!$H$3:$S$162,11,FALSE),0)</f>
        <v>0</v>
      </c>
      <c r="U119" s="95"/>
      <c r="V119" s="95"/>
      <c r="W119" s="13">
        <f t="shared" si="73"/>
        <v>4</v>
      </c>
      <c r="X119" s="91">
        <f>IFERROR(VLOOKUP($B119,'[1]ACT NUM12'!$AB$3:$AM$128,2,FALSE),0)</f>
        <v>0</v>
      </c>
      <c r="Y119" s="91">
        <f>IFERROR(VLOOKUP($B119,'[1]ACT NUM12'!$AB$3:$AM$128,3,FALSE),0)</f>
        <v>0</v>
      </c>
      <c r="Z119" s="91">
        <f>IFERROR(VLOOKUP($B119,'[1]ACT NUM12'!$AB$3:$AM$128,4,FALSE),0)</f>
        <v>1</v>
      </c>
      <c r="AA119" s="91">
        <f>IFERROR(VLOOKUP($B119,'[1]ACT NUM12'!$AB$3:$AM$128,5,FALSE),0)</f>
        <v>0</v>
      </c>
      <c r="AB119" s="91">
        <f>IFERROR(VLOOKUP($B119,'[1]ACT NUM12'!$AB$3:$AM$128,6,FALSE),0)</f>
        <v>0</v>
      </c>
      <c r="AC119" s="91">
        <f>IFERROR(VLOOKUP($B119,'[1]ACT NUM12'!$AB$3:$AM$128,7,FALSE),0)</f>
        <v>0</v>
      </c>
      <c r="AD119" s="91">
        <f>IFERROR(VLOOKUP($B119,'[1]ACT NUM12'!$AB$3:$AM$128,8,FALSE),0)</f>
        <v>0</v>
      </c>
      <c r="AE119" s="91">
        <f>IFERROR(VLOOKUP($B119,'[1]ACT NUM12'!$AB$3:$AM$128,9,FALSE),0)</f>
        <v>0</v>
      </c>
      <c r="AF119" s="91">
        <f>IFERROR(VLOOKUP($B119,'[1]ACT NUM12'!$AB$3:$AM$128,10,FALSE),0)</f>
        <v>0</v>
      </c>
      <c r="AG119" s="91">
        <f>IFERROR(VLOOKUP($B119,'[1]ACT NUM12'!$AB$3:$AM$128,11,FALSE),0)</f>
        <v>0</v>
      </c>
      <c r="AH119" s="95"/>
      <c r="AI119" s="95"/>
      <c r="AJ119" s="13">
        <f t="shared" si="67"/>
        <v>1</v>
      </c>
    </row>
    <row r="120" spans="1:37" ht="15" thickBot="1" x14ac:dyDescent="0.25">
      <c r="A120" s="87" t="s">
        <v>146</v>
      </c>
      <c r="B120" s="165" t="s">
        <v>144</v>
      </c>
      <c r="C120" s="56"/>
      <c r="D120" s="205"/>
      <c r="E120" s="13">
        <f>IFERROR(VLOOKUP($B120,[2]NUM12!$H$3:$J$151,2,FALSE),0)</f>
        <v>10</v>
      </c>
      <c r="F120" s="43">
        <f t="shared" si="98"/>
        <v>13</v>
      </c>
      <c r="G120" s="13">
        <f>IFERROR(VLOOKUP($B120,[1]NUM12!$H$3:$J$167,2,FALSE),0)</f>
        <v>28</v>
      </c>
      <c r="H120" s="54">
        <f t="shared" si="99"/>
        <v>28</v>
      </c>
      <c r="I120" s="54">
        <f t="shared" si="100"/>
        <v>29</v>
      </c>
      <c r="J120" s="45"/>
      <c r="K120" s="91">
        <f>IFERROR(VLOOKUP($B120,'[1]ACT NUM12'!$H$3:$S$162,2,FALSE),0)</f>
        <v>2</v>
      </c>
      <c r="L120" s="91">
        <f>IFERROR(VLOOKUP($B120,'[1]ACT NUM12'!$H$3:$S$162,3,FALSE),0)</f>
        <v>1</v>
      </c>
      <c r="M120" s="91">
        <f>IFERROR(VLOOKUP($B120,'[1]ACT NUM12'!$H$3:$S$162,4,FALSE),0)</f>
        <v>0</v>
      </c>
      <c r="N120" s="91">
        <f>IFERROR(VLOOKUP($B120,'[1]ACT NUM12'!$H$3:$S$162,5,FALSE),0)</f>
        <v>0</v>
      </c>
      <c r="O120" s="91">
        <f>IFERROR(VLOOKUP($B120,'[1]ACT NUM12'!$H$3:$S$162,6,FALSE),0)</f>
        <v>0</v>
      </c>
      <c r="P120" s="91">
        <f>IFERROR(VLOOKUP($B120,'[1]ACT NUM12'!$H$3:$S$162,7,FALSE),0)</f>
        <v>0</v>
      </c>
      <c r="Q120" s="91">
        <f>IFERROR(VLOOKUP($B120,'[1]ACT NUM12'!$H$3:$S$162,8,FALSE),0)</f>
        <v>0</v>
      </c>
      <c r="R120" s="91">
        <f>IFERROR(VLOOKUP($B120,'[1]ACT NUM12'!$H$3:$S$162,9,FALSE),0)</f>
        <v>0</v>
      </c>
      <c r="S120" s="91">
        <f>IFERROR(VLOOKUP($B120,'[1]ACT NUM12'!$H$3:$S$162,10,FALSE),0)</f>
        <v>0</v>
      </c>
      <c r="T120" s="91">
        <f>IFERROR(VLOOKUP($B120,'[1]ACT NUM12'!$H$3:$S$162,11,FALSE),0)</f>
        <v>1</v>
      </c>
      <c r="U120" s="95"/>
      <c r="V120" s="95"/>
      <c r="W120" s="13">
        <f t="shared" si="73"/>
        <v>4</v>
      </c>
      <c r="X120" s="91">
        <f>IFERROR(VLOOKUP($B120,'[1]ACT NUM12'!$AB$3:$AM$128,2,FALSE),0)</f>
        <v>0</v>
      </c>
      <c r="Y120" s="91">
        <f>IFERROR(VLOOKUP($B120,'[1]ACT NUM12'!$AB$3:$AM$128,3,FALSE),0)</f>
        <v>0</v>
      </c>
      <c r="Z120" s="91">
        <f>IFERROR(VLOOKUP($B120,'[1]ACT NUM12'!$AB$3:$AM$128,4,FALSE),0)</f>
        <v>0</v>
      </c>
      <c r="AA120" s="91">
        <f>IFERROR(VLOOKUP($B120,'[1]ACT NUM12'!$AB$3:$AM$128,5,FALSE),0)</f>
        <v>0</v>
      </c>
      <c r="AB120" s="91">
        <f>IFERROR(VLOOKUP($B120,'[1]ACT NUM12'!$AB$3:$AM$128,6,FALSE),0)</f>
        <v>0</v>
      </c>
      <c r="AC120" s="91">
        <f>IFERROR(VLOOKUP($B120,'[1]ACT NUM12'!$AB$3:$AM$128,7,FALSE),0)</f>
        <v>0</v>
      </c>
      <c r="AD120" s="91">
        <f>IFERROR(VLOOKUP($B120,'[1]ACT NUM12'!$AB$3:$AM$128,8,FALSE),0)</f>
        <v>0</v>
      </c>
      <c r="AE120" s="91">
        <f>IFERROR(VLOOKUP($B120,'[1]ACT NUM12'!$AB$3:$AM$128,9,FALSE),0)</f>
        <v>0</v>
      </c>
      <c r="AF120" s="91">
        <f>IFERROR(VLOOKUP($B120,'[1]ACT NUM12'!$AB$3:$AM$128,10,FALSE),0)</f>
        <v>0</v>
      </c>
      <c r="AG120" s="91">
        <f>IFERROR(VLOOKUP($B120,'[1]ACT NUM12'!$AB$3:$AM$128,11,FALSE),0)</f>
        <v>0</v>
      </c>
      <c r="AH120" s="95"/>
      <c r="AI120" s="95"/>
      <c r="AJ120" s="13">
        <f t="shared" si="67"/>
        <v>0</v>
      </c>
    </row>
    <row r="121" spans="1:37" ht="15" thickBot="1" x14ac:dyDescent="0.25">
      <c r="A121" s="87" t="s">
        <v>146</v>
      </c>
      <c r="B121" s="165" t="s">
        <v>145</v>
      </c>
      <c r="C121" s="56"/>
      <c r="D121" s="205"/>
      <c r="E121" s="13">
        <f>IFERROR(VLOOKUP($B121,[2]NUM12!$H$3:$J$151,2,FALSE),0)</f>
        <v>13</v>
      </c>
      <c r="F121" s="43">
        <f t="shared" si="98"/>
        <v>13</v>
      </c>
      <c r="G121" s="13">
        <f>IFERROR(VLOOKUP($B121,[1]NUM12!$H$3:$J$167,2,FALSE),0)</f>
        <v>10</v>
      </c>
      <c r="H121" s="54">
        <f t="shared" si="99"/>
        <v>10</v>
      </c>
      <c r="I121" s="54">
        <f t="shared" si="100"/>
        <v>8</v>
      </c>
      <c r="J121" s="45"/>
      <c r="K121" s="91">
        <f>IFERROR(VLOOKUP($B121,'[1]ACT NUM12'!$H$3:$S$162,2,FALSE),0)</f>
        <v>1</v>
      </c>
      <c r="L121" s="91">
        <f>IFERROR(VLOOKUP($B121,'[1]ACT NUM12'!$H$3:$S$162,3,FALSE),0)</f>
        <v>0</v>
      </c>
      <c r="M121" s="91">
        <f>IFERROR(VLOOKUP($B121,'[1]ACT NUM12'!$H$3:$S$162,4,FALSE),0)</f>
        <v>0</v>
      </c>
      <c r="N121" s="91">
        <f>IFERROR(VLOOKUP($B121,'[1]ACT NUM12'!$H$3:$S$162,5,FALSE),0)</f>
        <v>0</v>
      </c>
      <c r="O121" s="91">
        <f>IFERROR(VLOOKUP($B121,'[1]ACT NUM12'!$H$3:$S$162,6,FALSE),0)</f>
        <v>0</v>
      </c>
      <c r="P121" s="91">
        <f>IFERROR(VLOOKUP($B121,'[1]ACT NUM12'!$H$3:$S$162,7,FALSE),0)</f>
        <v>1</v>
      </c>
      <c r="Q121" s="91">
        <f>IFERROR(VLOOKUP($B121,'[1]ACT NUM12'!$H$3:$S$162,8,FALSE),0)</f>
        <v>0</v>
      </c>
      <c r="R121" s="91">
        <f>IFERROR(VLOOKUP($B121,'[1]ACT NUM12'!$H$3:$S$162,9,FALSE),0)</f>
        <v>0</v>
      </c>
      <c r="S121" s="91">
        <f>IFERROR(VLOOKUP($B121,'[1]ACT NUM12'!$H$3:$S$162,10,FALSE),0)</f>
        <v>0</v>
      </c>
      <c r="T121" s="91">
        <f>IFERROR(VLOOKUP($B121,'[1]ACT NUM12'!$H$3:$S$162,11,FALSE),0)</f>
        <v>0</v>
      </c>
      <c r="U121" s="95"/>
      <c r="V121" s="95"/>
      <c r="W121" s="13">
        <f t="shared" si="73"/>
        <v>2</v>
      </c>
      <c r="X121" s="91">
        <f>IFERROR(VLOOKUP($B121,'[1]ACT NUM12'!$AB$3:$AM$128,2,FALSE),0)</f>
        <v>0</v>
      </c>
      <c r="Y121" s="91">
        <f>IFERROR(VLOOKUP($B121,'[1]ACT NUM12'!$AB$3:$AM$128,3,FALSE),0)</f>
        <v>0</v>
      </c>
      <c r="Z121" s="91">
        <f>IFERROR(VLOOKUP($B121,'[1]ACT NUM12'!$AB$3:$AM$128,4,FALSE),0)</f>
        <v>1</v>
      </c>
      <c r="AA121" s="91">
        <f>IFERROR(VLOOKUP($B121,'[1]ACT NUM12'!$AB$3:$AM$128,5,FALSE),0)</f>
        <v>0</v>
      </c>
      <c r="AB121" s="91">
        <f>IFERROR(VLOOKUP($B121,'[1]ACT NUM12'!$AB$3:$AM$128,6,FALSE),0)</f>
        <v>0</v>
      </c>
      <c r="AC121" s="91">
        <f>IFERROR(VLOOKUP($B121,'[1]ACT NUM12'!$AB$3:$AM$128,7,FALSE),0)</f>
        <v>0</v>
      </c>
      <c r="AD121" s="91">
        <f>IFERROR(VLOOKUP($B121,'[1]ACT NUM12'!$AB$3:$AM$128,8,FALSE),0)</f>
        <v>0</v>
      </c>
      <c r="AE121" s="91">
        <f>IFERROR(VLOOKUP($B121,'[1]ACT NUM12'!$AB$3:$AM$128,9,FALSE),0)</f>
        <v>2</v>
      </c>
      <c r="AF121" s="91">
        <f>IFERROR(VLOOKUP($B121,'[1]ACT NUM12'!$AB$3:$AM$128,10,FALSE),0)</f>
        <v>0</v>
      </c>
      <c r="AG121" s="91">
        <f>IFERROR(VLOOKUP($B121,'[1]ACT NUM12'!$AB$3:$AM$128,11,FALSE),0)</f>
        <v>0</v>
      </c>
      <c r="AH121" s="95"/>
      <c r="AI121" s="95"/>
      <c r="AJ121" s="13">
        <f t="shared" si="67"/>
        <v>3</v>
      </c>
    </row>
    <row r="122" spans="1:37" ht="15" thickBot="1" x14ac:dyDescent="0.25">
      <c r="A122" s="333" t="s">
        <v>181</v>
      </c>
      <c r="B122" s="334"/>
      <c r="C122" s="250">
        <f>+D122/Metas!R86</f>
        <v>0.89767480413071354</v>
      </c>
      <c r="D122" s="207">
        <f>I122/AK122</f>
        <v>0.15166548547129696</v>
      </c>
      <c r="E122" s="10">
        <f t="shared" ref="E122:K122" si="101">SUM(E110:E121)</f>
        <v>230</v>
      </c>
      <c r="F122" s="10">
        <f t="shared" si="101"/>
        <v>245</v>
      </c>
      <c r="G122" s="10">
        <f t="shared" si="101"/>
        <v>211</v>
      </c>
      <c r="H122" s="10">
        <f t="shared" si="101"/>
        <v>211</v>
      </c>
      <c r="I122" s="10">
        <f>SUM(I110:I121)</f>
        <v>214</v>
      </c>
      <c r="J122" s="10">
        <f t="shared" si="101"/>
        <v>0</v>
      </c>
      <c r="K122" s="10">
        <f t="shared" si="101"/>
        <v>20</v>
      </c>
      <c r="L122" s="10">
        <f t="shared" ref="L122:V122" si="102">SUM(L110:L121)</f>
        <v>6</v>
      </c>
      <c r="M122" s="10">
        <f t="shared" si="102"/>
        <v>3</v>
      </c>
      <c r="N122" s="10">
        <f t="shared" si="102"/>
        <v>7</v>
      </c>
      <c r="O122" s="10">
        <f t="shared" ref="O122" si="103">SUM(O110:O121)</f>
        <v>1</v>
      </c>
      <c r="P122" s="10">
        <f t="shared" si="102"/>
        <v>2</v>
      </c>
      <c r="Q122" s="10">
        <f t="shared" si="102"/>
        <v>0</v>
      </c>
      <c r="R122" s="10">
        <f t="shared" ref="R122:S122" si="104">SUM(R110:R121)</f>
        <v>2</v>
      </c>
      <c r="S122" s="10">
        <f t="shared" si="104"/>
        <v>4</v>
      </c>
      <c r="T122" s="10">
        <f t="shared" ref="T122" si="105">SUM(T110:T121)</f>
        <v>7</v>
      </c>
      <c r="U122" s="10">
        <f t="shared" si="102"/>
        <v>0</v>
      </c>
      <c r="V122" s="10">
        <f t="shared" si="102"/>
        <v>0</v>
      </c>
      <c r="W122" s="10">
        <f t="shared" si="73"/>
        <v>52</v>
      </c>
      <c r="X122" s="10">
        <f t="shared" ref="X122:AI122" si="106">SUM(X110:X121)</f>
        <v>0</v>
      </c>
      <c r="Y122" s="10">
        <f t="shared" si="106"/>
        <v>4</v>
      </c>
      <c r="Z122" s="10">
        <f t="shared" si="106"/>
        <v>17</v>
      </c>
      <c r="AA122" s="10">
        <f t="shared" si="106"/>
        <v>0</v>
      </c>
      <c r="AB122" s="10">
        <f t="shared" ref="AB122" si="107">SUM(AB110:AB121)</f>
        <v>0</v>
      </c>
      <c r="AC122" s="10">
        <f t="shared" si="106"/>
        <v>0</v>
      </c>
      <c r="AD122" s="10">
        <f t="shared" si="106"/>
        <v>0</v>
      </c>
      <c r="AE122" s="10">
        <f t="shared" ref="AE122:AF122" si="108">SUM(AE110:AE121)</f>
        <v>7</v>
      </c>
      <c r="AF122" s="10">
        <f t="shared" si="108"/>
        <v>2</v>
      </c>
      <c r="AG122" s="10">
        <f t="shared" ref="AG122" si="109">SUM(AG110:AG121)</f>
        <v>1</v>
      </c>
      <c r="AH122" s="10">
        <f t="shared" si="106"/>
        <v>0</v>
      </c>
      <c r="AI122" s="10">
        <f t="shared" si="106"/>
        <v>0</v>
      </c>
      <c r="AJ122" s="10">
        <f t="shared" si="67"/>
        <v>31</v>
      </c>
      <c r="AK122" s="10">
        <v>1411</v>
      </c>
    </row>
    <row r="123" spans="1:37" ht="15" thickBot="1" x14ac:dyDescent="0.25">
      <c r="A123" s="87" t="s">
        <v>160</v>
      </c>
      <c r="B123" s="165" t="s">
        <v>147</v>
      </c>
      <c r="C123" s="56"/>
      <c r="D123" s="205"/>
      <c r="E123" s="13">
        <f>IFERROR(VLOOKUP($B123,[2]NUM12!$H$3:$J$151,2,FALSE),0)</f>
        <v>302</v>
      </c>
      <c r="F123" s="43">
        <f t="shared" ref="F123:F135" si="110">+E123+(K123+L123+M123+N123)-(X123+Y123+Z123+AA123)</f>
        <v>333</v>
      </c>
      <c r="G123" s="13">
        <f>IFERROR(VLOOKUP($B123,[1]NUM12!$H$3:$J$167,2,FALSE),0)</f>
        <v>308</v>
      </c>
      <c r="H123" s="54">
        <f t="shared" ref="H123:H135" si="111">+G123+(Q123)-(AD123)</f>
        <v>314</v>
      </c>
      <c r="I123" s="54">
        <f t="shared" ref="I123:I135" si="112">+G123+(Q123+R123+S123+T123)-(AD123+AE123+AF123+AG123)</f>
        <v>334</v>
      </c>
      <c r="J123" s="45"/>
      <c r="K123" s="91">
        <f>IFERROR(VLOOKUP($B123,'[1]ACT NUM12'!$H$3:$S$162,2,FALSE),0)</f>
        <v>8</v>
      </c>
      <c r="L123" s="91">
        <f>IFERROR(VLOOKUP($B123,'[1]ACT NUM12'!$H$3:$S$162,3,FALSE),0)</f>
        <v>8</v>
      </c>
      <c r="M123" s="91">
        <f>IFERROR(VLOOKUP($B123,'[1]ACT NUM12'!$H$3:$S$162,4,FALSE),0)</f>
        <v>12</v>
      </c>
      <c r="N123" s="91">
        <f>IFERROR(VLOOKUP($B123,'[1]ACT NUM12'!$H$3:$S$162,5,FALSE),0)</f>
        <v>16</v>
      </c>
      <c r="O123" s="91">
        <f>IFERROR(VLOOKUP($B123,'[1]ACT NUM12'!$H$3:$S$162,6,FALSE),0)</f>
        <v>4</v>
      </c>
      <c r="P123" s="91">
        <f>IFERROR(VLOOKUP($B123,'[1]ACT NUM12'!$H$3:$S$162,7,FALSE),0)</f>
        <v>13</v>
      </c>
      <c r="Q123" s="91">
        <f>IFERROR(VLOOKUP($B123,'[1]ACT NUM12'!$H$3:$S$162,8,FALSE),0)</f>
        <v>9</v>
      </c>
      <c r="R123" s="91">
        <f>IFERROR(VLOOKUP($B123,'[1]ACT NUM12'!$H$3:$S$162,9,FALSE),0)</f>
        <v>3</v>
      </c>
      <c r="S123" s="91">
        <f>IFERROR(VLOOKUP($B123,'[1]ACT NUM12'!$H$3:$S$162,10,FALSE),0)</f>
        <v>16</v>
      </c>
      <c r="T123" s="91">
        <f>IFERROR(VLOOKUP($B123,'[1]ACT NUM12'!$H$3:$S$162,11,FALSE),0)</f>
        <v>2</v>
      </c>
      <c r="U123" s="95"/>
      <c r="V123" s="95"/>
      <c r="W123" s="13">
        <f t="shared" si="73"/>
        <v>91</v>
      </c>
      <c r="X123" s="91">
        <f>IFERROR(VLOOKUP($B123,'[1]ACT NUM12'!$AB$3:$AM$128,2,FALSE),0)</f>
        <v>11</v>
      </c>
      <c r="Y123" s="91">
        <f>IFERROR(VLOOKUP($B123,'[1]ACT NUM12'!$AB$3:$AM$128,3,FALSE),0)</f>
        <v>0</v>
      </c>
      <c r="Z123" s="91">
        <f>IFERROR(VLOOKUP($B123,'[1]ACT NUM12'!$AB$3:$AM$128,4,FALSE),0)</f>
        <v>2</v>
      </c>
      <c r="AA123" s="91">
        <f>IFERROR(VLOOKUP($B123,'[1]ACT NUM12'!$AB$3:$AM$128,5,FALSE),0)</f>
        <v>0</v>
      </c>
      <c r="AB123" s="91">
        <f>IFERROR(VLOOKUP($B123,'[1]ACT NUM12'!$AB$3:$AM$128,6,FALSE),0)</f>
        <v>0</v>
      </c>
      <c r="AC123" s="91">
        <f>IFERROR(VLOOKUP($B123,'[1]ACT NUM12'!$AB$3:$AM$128,7,FALSE),0)</f>
        <v>1</v>
      </c>
      <c r="AD123" s="91">
        <f>IFERROR(VLOOKUP($B123,'[1]ACT NUM12'!$AB$3:$AM$128,8,FALSE),0)</f>
        <v>3</v>
      </c>
      <c r="AE123" s="91">
        <f>IFERROR(VLOOKUP($B123,'[1]ACT NUM12'!$AB$3:$AM$128,9,FALSE),0)</f>
        <v>0</v>
      </c>
      <c r="AF123" s="91">
        <f>IFERROR(VLOOKUP($B123,'[1]ACT NUM12'!$AB$3:$AM$128,10,FALSE),0)</f>
        <v>0</v>
      </c>
      <c r="AG123" s="91">
        <f>IFERROR(VLOOKUP($B123,'[1]ACT NUM12'!$AB$3:$AM$128,11,FALSE),0)</f>
        <v>1</v>
      </c>
      <c r="AH123" s="95"/>
      <c r="AI123" s="95"/>
      <c r="AJ123" s="13">
        <f t="shared" si="67"/>
        <v>18</v>
      </c>
    </row>
    <row r="124" spans="1:37" ht="15" thickBot="1" x14ac:dyDescent="0.25">
      <c r="A124" s="87" t="s">
        <v>160</v>
      </c>
      <c r="B124" s="165" t="s">
        <v>148</v>
      </c>
      <c r="C124" s="56"/>
      <c r="D124" s="205"/>
      <c r="E124" s="13">
        <f>IFERROR(VLOOKUP($B124,[2]NUM12!$H$3:$J$151,2,FALSE),0)</f>
        <v>127</v>
      </c>
      <c r="F124" s="43">
        <f t="shared" si="110"/>
        <v>138</v>
      </c>
      <c r="G124" s="13">
        <f>IFERROR(VLOOKUP($B124,[1]NUM12!$H$3:$J$167,2,FALSE),0)</f>
        <v>141</v>
      </c>
      <c r="H124" s="54">
        <f t="shared" si="111"/>
        <v>143</v>
      </c>
      <c r="I124" s="54">
        <f t="shared" si="112"/>
        <v>156</v>
      </c>
      <c r="J124" s="45"/>
      <c r="K124" s="91">
        <f>IFERROR(VLOOKUP($B124,'[1]ACT NUM12'!$H$3:$S$162,2,FALSE),0)</f>
        <v>9</v>
      </c>
      <c r="L124" s="91">
        <f>IFERROR(VLOOKUP($B124,'[1]ACT NUM12'!$H$3:$S$162,3,FALSE),0)</f>
        <v>1</v>
      </c>
      <c r="M124" s="91">
        <f>IFERROR(VLOOKUP($B124,'[1]ACT NUM12'!$H$3:$S$162,4,FALSE),0)</f>
        <v>1</v>
      </c>
      <c r="N124" s="91">
        <f>IFERROR(VLOOKUP($B124,'[1]ACT NUM12'!$H$3:$S$162,5,FALSE),0)</f>
        <v>0</v>
      </c>
      <c r="O124" s="91">
        <f>IFERROR(VLOOKUP($B124,'[1]ACT NUM12'!$H$3:$S$162,6,FALSE),0)</f>
        <v>0</v>
      </c>
      <c r="P124" s="91">
        <f>IFERROR(VLOOKUP($B124,'[1]ACT NUM12'!$H$3:$S$162,7,FALSE),0)</f>
        <v>3</v>
      </c>
      <c r="Q124" s="91">
        <f>IFERROR(VLOOKUP($B124,'[1]ACT NUM12'!$H$3:$S$162,8,FALSE),0)</f>
        <v>2</v>
      </c>
      <c r="R124" s="91">
        <f>IFERROR(VLOOKUP($B124,'[1]ACT NUM12'!$H$3:$S$162,9,FALSE),0)</f>
        <v>2</v>
      </c>
      <c r="S124" s="91">
        <f>IFERROR(VLOOKUP($B124,'[1]ACT NUM12'!$H$3:$S$162,10,FALSE),0)</f>
        <v>6</v>
      </c>
      <c r="T124" s="91">
        <f>IFERROR(VLOOKUP($B124,'[1]ACT NUM12'!$H$3:$S$162,11,FALSE),0)</f>
        <v>5</v>
      </c>
      <c r="U124" s="95"/>
      <c r="V124" s="95"/>
      <c r="W124" s="13">
        <f t="shared" si="73"/>
        <v>29</v>
      </c>
      <c r="X124" s="91">
        <f>IFERROR(VLOOKUP($B124,'[1]ACT NUM12'!$AB$3:$AM$128,2,FALSE),0)</f>
        <v>0</v>
      </c>
      <c r="Y124" s="91">
        <f>IFERROR(VLOOKUP($B124,'[1]ACT NUM12'!$AB$3:$AM$128,3,FALSE),0)</f>
        <v>0</v>
      </c>
      <c r="Z124" s="91">
        <f>IFERROR(VLOOKUP($B124,'[1]ACT NUM12'!$AB$3:$AM$128,4,FALSE),0)</f>
        <v>0</v>
      </c>
      <c r="AA124" s="91">
        <f>IFERROR(VLOOKUP($B124,'[1]ACT NUM12'!$AB$3:$AM$128,5,FALSE),0)</f>
        <v>0</v>
      </c>
      <c r="AB124" s="91">
        <f>IFERROR(VLOOKUP($B124,'[1]ACT NUM12'!$AB$3:$AM$128,6,FALSE),0)</f>
        <v>0</v>
      </c>
      <c r="AC124" s="91">
        <f>IFERROR(VLOOKUP($B124,'[1]ACT NUM12'!$AB$3:$AM$128,7,FALSE),0)</f>
        <v>2</v>
      </c>
      <c r="AD124" s="91">
        <f>IFERROR(VLOOKUP($B124,'[1]ACT NUM12'!$AB$3:$AM$128,8,FALSE),0)</f>
        <v>0</v>
      </c>
      <c r="AE124" s="91">
        <f>IFERROR(VLOOKUP($B124,'[1]ACT NUM12'!$AB$3:$AM$128,9,FALSE),0)</f>
        <v>0</v>
      </c>
      <c r="AF124" s="91">
        <f>IFERROR(VLOOKUP($B124,'[1]ACT NUM12'!$AB$3:$AM$128,10,FALSE),0)</f>
        <v>0</v>
      </c>
      <c r="AG124" s="91">
        <f>IFERROR(VLOOKUP($B124,'[1]ACT NUM12'!$AB$3:$AM$128,11,FALSE),0)</f>
        <v>0</v>
      </c>
      <c r="AH124" s="95"/>
      <c r="AI124" s="95"/>
      <c r="AJ124" s="13">
        <f t="shared" si="67"/>
        <v>2</v>
      </c>
    </row>
    <row r="125" spans="1:37" ht="15" thickBot="1" x14ac:dyDescent="0.25">
      <c r="A125" s="87" t="s">
        <v>160</v>
      </c>
      <c r="B125" s="165" t="s">
        <v>149</v>
      </c>
      <c r="C125" s="56"/>
      <c r="D125" s="205"/>
      <c r="E125" s="13">
        <f>IFERROR(VLOOKUP($B125,[2]NUM12!$H$3:$J$151,2,FALSE),0)</f>
        <v>86</v>
      </c>
      <c r="F125" s="43">
        <f t="shared" si="110"/>
        <v>100</v>
      </c>
      <c r="G125" s="13">
        <f>IFERROR(VLOOKUP($B125,[1]NUM12!$H$3:$J$167,2,FALSE),0)</f>
        <v>76</v>
      </c>
      <c r="H125" s="54">
        <f t="shared" si="111"/>
        <v>79</v>
      </c>
      <c r="I125" s="54">
        <f t="shared" si="112"/>
        <v>89</v>
      </c>
      <c r="J125" s="45"/>
      <c r="K125" s="91">
        <f>IFERROR(VLOOKUP($B125,'[1]ACT NUM12'!$H$3:$S$162,2,FALSE),0)</f>
        <v>5</v>
      </c>
      <c r="L125" s="91">
        <f>IFERROR(VLOOKUP($B125,'[1]ACT NUM12'!$H$3:$S$162,3,FALSE),0)</f>
        <v>1</v>
      </c>
      <c r="M125" s="91">
        <f>IFERROR(VLOOKUP($B125,'[1]ACT NUM12'!$H$3:$S$162,4,FALSE),0)</f>
        <v>10</v>
      </c>
      <c r="N125" s="91">
        <f>IFERROR(VLOOKUP($B125,'[1]ACT NUM12'!$H$3:$S$162,5,FALSE),0)</f>
        <v>0</v>
      </c>
      <c r="O125" s="91">
        <f>IFERROR(VLOOKUP($B125,'[1]ACT NUM12'!$H$3:$S$162,6,FALSE),0)</f>
        <v>2</v>
      </c>
      <c r="P125" s="91">
        <f>IFERROR(VLOOKUP($B125,'[1]ACT NUM12'!$H$3:$S$162,7,FALSE),0)</f>
        <v>0</v>
      </c>
      <c r="Q125" s="91">
        <f>IFERROR(VLOOKUP($B125,'[1]ACT NUM12'!$H$3:$S$162,8,FALSE),0)</f>
        <v>4</v>
      </c>
      <c r="R125" s="91">
        <f>IFERROR(VLOOKUP($B125,'[1]ACT NUM12'!$H$3:$S$162,9,FALSE),0)</f>
        <v>2</v>
      </c>
      <c r="S125" s="91">
        <f>IFERROR(VLOOKUP($B125,'[1]ACT NUM12'!$H$3:$S$162,10,FALSE),0)</f>
        <v>8</v>
      </c>
      <c r="T125" s="91">
        <f>IFERROR(VLOOKUP($B125,'[1]ACT NUM12'!$H$3:$S$162,11,FALSE),0)</f>
        <v>0</v>
      </c>
      <c r="U125" s="95"/>
      <c r="V125" s="95"/>
      <c r="W125" s="13">
        <f t="shared" si="73"/>
        <v>32</v>
      </c>
      <c r="X125" s="91">
        <f>IFERROR(VLOOKUP($B125,'[1]ACT NUM12'!$AB$3:$AM$128,2,FALSE),0)</f>
        <v>1</v>
      </c>
      <c r="Y125" s="91">
        <f>IFERROR(VLOOKUP($B125,'[1]ACT NUM12'!$AB$3:$AM$128,3,FALSE),0)</f>
        <v>1</v>
      </c>
      <c r="Z125" s="91">
        <f>IFERROR(VLOOKUP($B125,'[1]ACT NUM12'!$AB$3:$AM$128,4,FALSE),0)</f>
        <v>0</v>
      </c>
      <c r="AA125" s="91">
        <f>IFERROR(VLOOKUP($B125,'[1]ACT NUM12'!$AB$3:$AM$128,5,FALSE),0)</f>
        <v>0</v>
      </c>
      <c r="AB125" s="91">
        <f>IFERROR(VLOOKUP($B125,'[1]ACT NUM12'!$AB$3:$AM$128,6,FALSE),0)</f>
        <v>0</v>
      </c>
      <c r="AC125" s="91">
        <f>IFERROR(VLOOKUP($B125,'[1]ACT NUM12'!$AB$3:$AM$128,7,FALSE),0)</f>
        <v>25</v>
      </c>
      <c r="AD125" s="91">
        <f>IFERROR(VLOOKUP($B125,'[1]ACT NUM12'!$AB$3:$AM$128,8,FALSE),0)</f>
        <v>1</v>
      </c>
      <c r="AE125" s="91">
        <f>IFERROR(VLOOKUP($B125,'[1]ACT NUM12'!$AB$3:$AM$128,9,FALSE),0)</f>
        <v>0</v>
      </c>
      <c r="AF125" s="91">
        <f>IFERROR(VLOOKUP($B125,'[1]ACT NUM12'!$AB$3:$AM$128,10,FALSE),0)</f>
        <v>0</v>
      </c>
      <c r="AG125" s="91">
        <f>IFERROR(VLOOKUP($B125,'[1]ACT NUM12'!$AB$3:$AM$128,11,FALSE),0)</f>
        <v>0</v>
      </c>
      <c r="AH125" s="95"/>
      <c r="AI125" s="95"/>
      <c r="AJ125" s="13">
        <f t="shared" si="67"/>
        <v>28</v>
      </c>
    </row>
    <row r="126" spans="1:37" ht="15" thickBot="1" x14ac:dyDescent="0.25">
      <c r="A126" s="87" t="s">
        <v>160</v>
      </c>
      <c r="B126" s="165" t="s">
        <v>150</v>
      </c>
      <c r="C126" s="56"/>
      <c r="D126" s="205"/>
      <c r="E126" s="13">
        <f>IFERROR(VLOOKUP($B126,[2]NUM12!$H$3:$J$151,2,FALSE),0)</f>
        <v>276</v>
      </c>
      <c r="F126" s="43">
        <f t="shared" si="110"/>
        <v>306</v>
      </c>
      <c r="G126" s="13">
        <f>IFERROR(VLOOKUP($B126,[1]NUM12!$H$3:$J$167,2,FALSE),0)</f>
        <v>220</v>
      </c>
      <c r="H126" s="54">
        <f t="shared" si="111"/>
        <v>227</v>
      </c>
      <c r="I126" s="54">
        <f t="shared" si="112"/>
        <v>250</v>
      </c>
      <c r="J126" s="45"/>
      <c r="K126" s="91">
        <f>IFERROR(VLOOKUP($B126,'[1]ACT NUM12'!$H$3:$S$162,2,FALSE),0)</f>
        <v>9</v>
      </c>
      <c r="L126" s="91">
        <f>IFERROR(VLOOKUP($B126,'[1]ACT NUM12'!$H$3:$S$162,3,FALSE),0)</f>
        <v>10</v>
      </c>
      <c r="M126" s="91">
        <f>IFERROR(VLOOKUP($B126,'[1]ACT NUM12'!$H$3:$S$162,4,FALSE),0)</f>
        <v>14</v>
      </c>
      <c r="N126" s="91">
        <f>IFERROR(VLOOKUP($B126,'[1]ACT NUM12'!$H$3:$S$162,5,FALSE),0)</f>
        <v>10</v>
      </c>
      <c r="O126" s="91">
        <f>IFERROR(VLOOKUP($B126,'[1]ACT NUM12'!$H$3:$S$162,6,FALSE),0)</f>
        <v>1</v>
      </c>
      <c r="P126" s="91">
        <f>IFERROR(VLOOKUP($B126,'[1]ACT NUM12'!$H$3:$S$162,7,FALSE),0)</f>
        <v>16</v>
      </c>
      <c r="Q126" s="91">
        <f>IFERROR(VLOOKUP($B126,'[1]ACT NUM12'!$H$3:$S$162,8,FALSE),0)</f>
        <v>10</v>
      </c>
      <c r="R126" s="91">
        <f>IFERROR(VLOOKUP($B126,'[1]ACT NUM12'!$H$3:$S$162,9,FALSE),0)</f>
        <v>10</v>
      </c>
      <c r="S126" s="91">
        <f>IFERROR(VLOOKUP($B126,'[1]ACT NUM12'!$H$3:$S$162,10,FALSE),0)</f>
        <v>9</v>
      </c>
      <c r="T126" s="91">
        <f>IFERROR(VLOOKUP($B126,'[1]ACT NUM12'!$H$3:$S$162,11,FALSE),0)</f>
        <v>4</v>
      </c>
      <c r="U126" s="95"/>
      <c r="V126" s="95"/>
      <c r="W126" s="13">
        <f t="shared" si="73"/>
        <v>93</v>
      </c>
      <c r="X126" s="91">
        <f>IFERROR(VLOOKUP($B126,'[1]ACT NUM12'!$AB$3:$AM$128,2,FALSE),0)</f>
        <v>5</v>
      </c>
      <c r="Y126" s="91">
        <f>IFERROR(VLOOKUP($B126,'[1]ACT NUM12'!$AB$3:$AM$128,3,FALSE),0)</f>
        <v>1</v>
      </c>
      <c r="Z126" s="91">
        <f>IFERROR(VLOOKUP($B126,'[1]ACT NUM12'!$AB$3:$AM$128,4,FALSE),0)</f>
        <v>5</v>
      </c>
      <c r="AA126" s="91">
        <f>IFERROR(VLOOKUP($B126,'[1]ACT NUM12'!$AB$3:$AM$128,5,FALSE),0)</f>
        <v>2</v>
      </c>
      <c r="AB126" s="91">
        <f>IFERROR(VLOOKUP($B126,'[1]ACT NUM12'!$AB$3:$AM$128,6,FALSE),0)</f>
        <v>0</v>
      </c>
      <c r="AC126" s="91">
        <f>IFERROR(VLOOKUP($B126,'[1]ACT NUM12'!$AB$3:$AM$128,7,FALSE),0)</f>
        <v>12</v>
      </c>
      <c r="AD126" s="91">
        <f>IFERROR(VLOOKUP($B126,'[1]ACT NUM12'!$AB$3:$AM$128,8,FALSE),0)</f>
        <v>3</v>
      </c>
      <c r="AE126" s="91">
        <f>IFERROR(VLOOKUP($B126,'[1]ACT NUM12'!$AB$3:$AM$128,9,FALSE),0)</f>
        <v>0</v>
      </c>
      <c r="AF126" s="91">
        <f>IFERROR(VLOOKUP($B126,'[1]ACT NUM12'!$AB$3:$AM$128,10,FALSE),0)</f>
        <v>0</v>
      </c>
      <c r="AG126" s="91">
        <f>IFERROR(VLOOKUP($B126,'[1]ACT NUM12'!$AB$3:$AM$128,11,FALSE),0)</f>
        <v>0</v>
      </c>
      <c r="AH126" s="95"/>
      <c r="AI126" s="95"/>
      <c r="AJ126" s="13">
        <f t="shared" si="67"/>
        <v>28</v>
      </c>
    </row>
    <row r="127" spans="1:37" ht="15" thickBot="1" x14ac:dyDescent="0.25">
      <c r="A127" s="87" t="s">
        <v>160</v>
      </c>
      <c r="B127" s="165" t="s">
        <v>151</v>
      </c>
      <c r="C127" s="56"/>
      <c r="D127" s="205"/>
      <c r="E127" s="13">
        <f>IFERROR(VLOOKUP($B127,[2]NUM12!$H$3:$J$151,2,FALSE),0)</f>
        <v>26</v>
      </c>
      <c r="F127" s="43">
        <f t="shared" si="110"/>
        <v>26</v>
      </c>
      <c r="G127" s="13">
        <f>IFERROR(VLOOKUP($B127,[1]NUM12!$H$3:$J$167,2,FALSE),0)</f>
        <v>22</v>
      </c>
      <c r="H127" s="54">
        <f t="shared" si="111"/>
        <v>22</v>
      </c>
      <c r="I127" s="54">
        <f t="shared" si="112"/>
        <v>26</v>
      </c>
      <c r="J127" s="45"/>
      <c r="K127" s="91">
        <f>IFERROR(VLOOKUP($B127,'[1]ACT NUM12'!$H$3:$S$162,2,FALSE),0)</f>
        <v>0</v>
      </c>
      <c r="L127" s="91">
        <f>IFERROR(VLOOKUP($B127,'[1]ACT NUM12'!$H$3:$S$162,3,FALSE),0)</f>
        <v>0</v>
      </c>
      <c r="M127" s="91">
        <f>IFERROR(VLOOKUP($B127,'[1]ACT NUM12'!$H$3:$S$162,4,FALSE),0)</f>
        <v>0</v>
      </c>
      <c r="N127" s="91">
        <f>IFERROR(VLOOKUP($B127,'[1]ACT NUM12'!$H$3:$S$162,5,FALSE),0)</f>
        <v>1</v>
      </c>
      <c r="O127" s="91">
        <f>IFERROR(VLOOKUP($B127,'[1]ACT NUM12'!$H$3:$S$162,6,FALSE),0)</f>
        <v>0</v>
      </c>
      <c r="P127" s="91">
        <f>IFERROR(VLOOKUP($B127,'[1]ACT NUM12'!$H$3:$S$162,7,FALSE),0)</f>
        <v>0</v>
      </c>
      <c r="Q127" s="91">
        <f>IFERROR(VLOOKUP($B127,'[1]ACT NUM12'!$H$3:$S$162,8,FALSE),0)</f>
        <v>0</v>
      </c>
      <c r="R127" s="91">
        <f>IFERROR(VLOOKUP($B127,'[1]ACT NUM12'!$H$3:$S$162,9,FALSE),0)</f>
        <v>3</v>
      </c>
      <c r="S127" s="91">
        <f>IFERROR(VLOOKUP($B127,'[1]ACT NUM12'!$H$3:$S$162,10,FALSE),0)</f>
        <v>1</v>
      </c>
      <c r="T127" s="91">
        <f>IFERROR(VLOOKUP($B127,'[1]ACT NUM12'!$H$3:$S$162,11,FALSE),0)</f>
        <v>0</v>
      </c>
      <c r="U127" s="95"/>
      <c r="V127" s="95"/>
      <c r="W127" s="13">
        <f t="shared" si="73"/>
        <v>5</v>
      </c>
      <c r="X127" s="91">
        <f>IFERROR(VLOOKUP($B127,'[1]ACT NUM12'!$AB$3:$AM$128,2,FALSE),0)</f>
        <v>0</v>
      </c>
      <c r="Y127" s="91">
        <f>IFERROR(VLOOKUP($B127,'[1]ACT NUM12'!$AB$3:$AM$128,3,FALSE),0)</f>
        <v>0</v>
      </c>
      <c r="Z127" s="91">
        <f>IFERROR(VLOOKUP($B127,'[1]ACT NUM12'!$AB$3:$AM$128,4,FALSE),0)</f>
        <v>1</v>
      </c>
      <c r="AA127" s="91">
        <f>IFERROR(VLOOKUP($B127,'[1]ACT NUM12'!$AB$3:$AM$128,5,FALSE),0)</f>
        <v>0</v>
      </c>
      <c r="AB127" s="91">
        <f>IFERROR(VLOOKUP($B127,'[1]ACT NUM12'!$AB$3:$AM$128,6,FALSE),0)</f>
        <v>0</v>
      </c>
      <c r="AC127" s="91">
        <f>IFERROR(VLOOKUP($B127,'[1]ACT NUM12'!$AB$3:$AM$128,7,FALSE),0)</f>
        <v>0</v>
      </c>
      <c r="AD127" s="91">
        <f>IFERROR(VLOOKUP($B127,'[1]ACT NUM12'!$AB$3:$AM$128,8,FALSE),0)</f>
        <v>0</v>
      </c>
      <c r="AE127" s="91">
        <f>IFERROR(VLOOKUP($B127,'[1]ACT NUM12'!$AB$3:$AM$128,9,FALSE),0)</f>
        <v>0</v>
      </c>
      <c r="AF127" s="91">
        <f>IFERROR(VLOOKUP($B127,'[1]ACT NUM12'!$AB$3:$AM$128,10,FALSE),0)</f>
        <v>0</v>
      </c>
      <c r="AG127" s="91">
        <f>IFERROR(VLOOKUP($B127,'[1]ACT NUM12'!$AB$3:$AM$128,11,FALSE),0)</f>
        <v>0</v>
      </c>
      <c r="AH127" s="95"/>
      <c r="AI127" s="95"/>
      <c r="AJ127" s="13">
        <f t="shared" si="67"/>
        <v>1</v>
      </c>
    </row>
    <row r="128" spans="1:37" ht="15" thickBot="1" x14ac:dyDescent="0.25">
      <c r="A128" s="87" t="s">
        <v>160</v>
      </c>
      <c r="B128" s="165" t="s">
        <v>152</v>
      </c>
      <c r="C128" s="56"/>
      <c r="D128" s="205"/>
      <c r="E128" s="13">
        <f>IFERROR(VLOOKUP($B128,[2]NUM12!$H$3:$J$151,2,FALSE),0)</f>
        <v>20</v>
      </c>
      <c r="F128" s="43">
        <f t="shared" si="110"/>
        <v>20</v>
      </c>
      <c r="G128" s="13">
        <f>IFERROR(VLOOKUP($B128,[1]NUM12!$H$3:$J$167,2,FALSE),0)</f>
        <v>17</v>
      </c>
      <c r="H128" s="54">
        <f t="shared" si="111"/>
        <v>17</v>
      </c>
      <c r="I128" s="54">
        <f t="shared" si="112"/>
        <v>18</v>
      </c>
      <c r="J128" s="45"/>
      <c r="K128" s="91">
        <f>IFERROR(VLOOKUP($B128,'[1]ACT NUM12'!$H$3:$S$162,2,FALSE),0)</f>
        <v>0</v>
      </c>
      <c r="L128" s="91">
        <f>IFERROR(VLOOKUP($B128,'[1]ACT NUM12'!$H$3:$S$162,3,FALSE),0)</f>
        <v>0</v>
      </c>
      <c r="M128" s="91">
        <f>IFERROR(VLOOKUP($B128,'[1]ACT NUM12'!$H$3:$S$162,4,FALSE),0)</f>
        <v>0</v>
      </c>
      <c r="N128" s="91">
        <f>IFERROR(VLOOKUP($B128,'[1]ACT NUM12'!$H$3:$S$162,5,FALSE),0)</f>
        <v>0</v>
      </c>
      <c r="O128" s="91">
        <f>IFERROR(VLOOKUP($B128,'[1]ACT NUM12'!$H$3:$S$162,6,FALSE),0)</f>
        <v>0</v>
      </c>
      <c r="P128" s="91">
        <f>IFERROR(VLOOKUP($B128,'[1]ACT NUM12'!$H$3:$S$162,7,FALSE),0)</f>
        <v>0</v>
      </c>
      <c r="Q128" s="91">
        <f>IFERROR(VLOOKUP($B128,'[1]ACT NUM12'!$H$3:$S$162,8,FALSE),0)</f>
        <v>0</v>
      </c>
      <c r="R128" s="91">
        <f>IFERROR(VLOOKUP($B128,'[1]ACT NUM12'!$H$3:$S$162,9,FALSE),0)</f>
        <v>1</v>
      </c>
      <c r="S128" s="91">
        <f>IFERROR(VLOOKUP($B128,'[1]ACT NUM12'!$H$3:$S$162,10,FALSE),0)</f>
        <v>0</v>
      </c>
      <c r="T128" s="91">
        <f>IFERROR(VLOOKUP($B128,'[1]ACT NUM12'!$H$3:$S$162,11,FALSE),0)</f>
        <v>0</v>
      </c>
      <c r="U128" s="95"/>
      <c r="V128" s="95"/>
      <c r="W128" s="13">
        <f t="shared" si="73"/>
        <v>1</v>
      </c>
      <c r="X128" s="91">
        <f>IFERROR(VLOOKUP($B128,'[1]ACT NUM12'!$AB$3:$AM$128,2,FALSE),0)</f>
        <v>0</v>
      </c>
      <c r="Y128" s="91">
        <f>IFERROR(VLOOKUP($B128,'[1]ACT NUM12'!$AB$3:$AM$128,3,FALSE),0)</f>
        <v>0</v>
      </c>
      <c r="Z128" s="91">
        <f>IFERROR(VLOOKUP($B128,'[1]ACT NUM12'!$AB$3:$AM$128,4,FALSE),0)</f>
        <v>0</v>
      </c>
      <c r="AA128" s="91">
        <f>IFERROR(VLOOKUP($B128,'[1]ACT NUM12'!$AB$3:$AM$128,5,FALSE),0)</f>
        <v>0</v>
      </c>
      <c r="AB128" s="91">
        <f>IFERROR(VLOOKUP($B128,'[1]ACT NUM12'!$AB$3:$AM$128,6,FALSE),0)</f>
        <v>0</v>
      </c>
      <c r="AC128" s="91">
        <f>IFERROR(VLOOKUP($B128,'[1]ACT NUM12'!$AB$3:$AM$128,7,FALSE),0)</f>
        <v>0</v>
      </c>
      <c r="AD128" s="91">
        <f>IFERROR(VLOOKUP($B128,'[1]ACT NUM12'!$AB$3:$AM$128,8,FALSE),0)</f>
        <v>0</v>
      </c>
      <c r="AE128" s="91">
        <f>IFERROR(VLOOKUP($B128,'[1]ACT NUM12'!$AB$3:$AM$128,9,FALSE),0)</f>
        <v>0</v>
      </c>
      <c r="AF128" s="91">
        <f>IFERROR(VLOOKUP($B128,'[1]ACT NUM12'!$AB$3:$AM$128,10,FALSE),0)</f>
        <v>0</v>
      </c>
      <c r="AG128" s="91">
        <f>IFERROR(VLOOKUP($B128,'[1]ACT NUM12'!$AB$3:$AM$128,11,FALSE),0)</f>
        <v>0</v>
      </c>
      <c r="AH128" s="95"/>
      <c r="AI128" s="95"/>
      <c r="AJ128" s="13">
        <f t="shared" si="67"/>
        <v>0</v>
      </c>
    </row>
    <row r="129" spans="1:37" ht="15" thickBot="1" x14ac:dyDescent="0.25">
      <c r="A129" s="87" t="s">
        <v>160</v>
      </c>
      <c r="B129" s="165" t="s">
        <v>153</v>
      </c>
      <c r="C129" s="56"/>
      <c r="D129" s="205"/>
      <c r="E129" s="13">
        <f>IFERROR(VLOOKUP($B129,[2]NUM12!$H$3:$J$151,2,FALSE),0)</f>
        <v>20</v>
      </c>
      <c r="F129" s="43">
        <f t="shared" si="110"/>
        <v>23</v>
      </c>
      <c r="G129" s="13">
        <f>IFERROR(VLOOKUP($B129,[1]NUM12!$H$3:$J$167,2,FALSE),0)</f>
        <v>27</v>
      </c>
      <c r="H129" s="54">
        <f t="shared" si="111"/>
        <v>29</v>
      </c>
      <c r="I129" s="54">
        <f t="shared" si="112"/>
        <v>32</v>
      </c>
      <c r="J129" s="45"/>
      <c r="K129" s="91">
        <f>IFERROR(VLOOKUP($B129,'[1]ACT NUM12'!$H$3:$S$162,2,FALSE),0)</f>
        <v>0</v>
      </c>
      <c r="L129" s="91">
        <f>IFERROR(VLOOKUP($B129,'[1]ACT NUM12'!$H$3:$S$162,3,FALSE),0)</f>
        <v>3</v>
      </c>
      <c r="M129" s="91">
        <f>IFERROR(VLOOKUP($B129,'[1]ACT NUM12'!$H$3:$S$162,4,FALSE),0)</f>
        <v>0</v>
      </c>
      <c r="N129" s="91">
        <f>IFERROR(VLOOKUP($B129,'[1]ACT NUM12'!$H$3:$S$162,5,FALSE),0)</f>
        <v>0</v>
      </c>
      <c r="O129" s="91">
        <f>IFERROR(VLOOKUP($B129,'[1]ACT NUM12'!$H$3:$S$162,6,FALSE),0)</f>
        <v>0</v>
      </c>
      <c r="P129" s="91">
        <f>IFERROR(VLOOKUP($B129,'[1]ACT NUM12'!$H$3:$S$162,7,FALSE),0)</f>
        <v>1</v>
      </c>
      <c r="Q129" s="91">
        <f>IFERROR(VLOOKUP($B129,'[1]ACT NUM12'!$H$3:$S$162,8,FALSE),0)</f>
        <v>2</v>
      </c>
      <c r="R129" s="91">
        <f>IFERROR(VLOOKUP($B129,'[1]ACT NUM12'!$H$3:$S$162,9,FALSE),0)</f>
        <v>2</v>
      </c>
      <c r="S129" s="91">
        <f>IFERROR(VLOOKUP($B129,'[1]ACT NUM12'!$H$3:$S$162,10,FALSE),0)</f>
        <v>1</v>
      </c>
      <c r="T129" s="91">
        <f>IFERROR(VLOOKUP($B129,'[1]ACT NUM12'!$H$3:$S$162,11,FALSE),0)</f>
        <v>0</v>
      </c>
      <c r="U129" s="95"/>
      <c r="V129" s="95"/>
      <c r="W129" s="13">
        <f t="shared" si="73"/>
        <v>9</v>
      </c>
      <c r="X129" s="91">
        <f>IFERROR(VLOOKUP($B129,'[1]ACT NUM12'!$AB$3:$AM$128,2,FALSE),0)</f>
        <v>0</v>
      </c>
      <c r="Y129" s="91">
        <f>IFERROR(VLOOKUP($B129,'[1]ACT NUM12'!$AB$3:$AM$128,3,FALSE),0)</f>
        <v>0</v>
      </c>
      <c r="Z129" s="91">
        <f>IFERROR(VLOOKUP($B129,'[1]ACT NUM12'!$AB$3:$AM$128,4,FALSE),0)</f>
        <v>0</v>
      </c>
      <c r="AA129" s="91">
        <f>IFERROR(VLOOKUP($B129,'[1]ACT NUM12'!$AB$3:$AM$128,5,FALSE),0)</f>
        <v>0</v>
      </c>
      <c r="AB129" s="91">
        <f>IFERROR(VLOOKUP($B129,'[1]ACT NUM12'!$AB$3:$AM$128,6,FALSE),0)</f>
        <v>0</v>
      </c>
      <c r="AC129" s="91">
        <f>IFERROR(VLOOKUP($B129,'[1]ACT NUM12'!$AB$3:$AM$128,7,FALSE),0)</f>
        <v>0</v>
      </c>
      <c r="AD129" s="91">
        <f>IFERROR(VLOOKUP($B129,'[1]ACT NUM12'!$AB$3:$AM$128,8,FALSE),0)</f>
        <v>0</v>
      </c>
      <c r="AE129" s="91">
        <f>IFERROR(VLOOKUP($B129,'[1]ACT NUM12'!$AB$3:$AM$128,9,FALSE),0)</f>
        <v>0</v>
      </c>
      <c r="AF129" s="91">
        <f>IFERROR(VLOOKUP($B129,'[1]ACT NUM12'!$AB$3:$AM$128,10,FALSE),0)</f>
        <v>0</v>
      </c>
      <c r="AG129" s="91">
        <f>IFERROR(VLOOKUP($B129,'[1]ACT NUM12'!$AB$3:$AM$128,11,FALSE),0)</f>
        <v>0</v>
      </c>
      <c r="AH129" s="95"/>
      <c r="AI129" s="95"/>
      <c r="AJ129" s="13">
        <f t="shared" si="67"/>
        <v>0</v>
      </c>
    </row>
    <row r="130" spans="1:37" ht="15" thickBot="1" x14ac:dyDescent="0.25">
      <c r="A130" s="87" t="s">
        <v>160</v>
      </c>
      <c r="B130" s="165" t="s">
        <v>154</v>
      </c>
      <c r="C130" s="56"/>
      <c r="D130" s="205"/>
      <c r="E130" s="13">
        <f>IFERROR(VLOOKUP($B130,[2]NUM12!$H$3:$J$151,2,FALSE),0)</f>
        <v>27</v>
      </c>
      <c r="F130" s="43">
        <f t="shared" si="110"/>
        <v>31</v>
      </c>
      <c r="G130" s="13">
        <f>IFERROR(VLOOKUP($B130,[1]NUM12!$H$3:$J$167,2,FALSE),0)</f>
        <v>22</v>
      </c>
      <c r="H130" s="54">
        <f t="shared" si="111"/>
        <v>22</v>
      </c>
      <c r="I130" s="54">
        <f t="shared" si="112"/>
        <v>24</v>
      </c>
      <c r="J130" s="45"/>
      <c r="K130" s="91">
        <f>IFERROR(VLOOKUP($B130,'[1]ACT NUM12'!$H$3:$S$162,2,FALSE),0)</f>
        <v>2</v>
      </c>
      <c r="L130" s="91">
        <f>IFERROR(VLOOKUP($B130,'[1]ACT NUM12'!$H$3:$S$162,3,FALSE),0)</f>
        <v>0</v>
      </c>
      <c r="M130" s="91">
        <f>IFERROR(VLOOKUP($B130,'[1]ACT NUM12'!$H$3:$S$162,4,FALSE),0)</f>
        <v>1</v>
      </c>
      <c r="N130" s="91">
        <f>IFERROR(VLOOKUP($B130,'[1]ACT NUM12'!$H$3:$S$162,5,FALSE),0)</f>
        <v>1</v>
      </c>
      <c r="O130" s="91">
        <f>IFERROR(VLOOKUP($B130,'[1]ACT NUM12'!$H$3:$S$162,6,FALSE),0)</f>
        <v>0</v>
      </c>
      <c r="P130" s="91">
        <f>IFERROR(VLOOKUP($B130,'[1]ACT NUM12'!$H$3:$S$162,7,FALSE),0)</f>
        <v>1</v>
      </c>
      <c r="Q130" s="91">
        <f>IFERROR(VLOOKUP($B130,'[1]ACT NUM12'!$H$3:$S$162,8,FALSE),0)</f>
        <v>0</v>
      </c>
      <c r="R130" s="91">
        <f>IFERROR(VLOOKUP($B130,'[1]ACT NUM12'!$H$3:$S$162,9,FALSE),0)</f>
        <v>0</v>
      </c>
      <c r="S130" s="91">
        <f>IFERROR(VLOOKUP($B130,'[1]ACT NUM12'!$H$3:$S$162,10,FALSE),0)</f>
        <v>2</v>
      </c>
      <c r="T130" s="91">
        <f>IFERROR(VLOOKUP($B130,'[1]ACT NUM12'!$H$3:$S$162,11,FALSE),0)</f>
        <v>0</v>
      </c>
      <c r="U130" s="95"/>
      <c r="V130" s="95"/>
      <c r="W130" s="13">
        <f t="shared" si="73"/>
        <v>7</v>
      </c>
      <c r="X130" s="91">
        <f>IFERROR(VLOOKUP($B130,'[1]ACT NUM12'!$AB$3:$AM$128,2,FALSE),0)</f>
        <v>0</v>
      </c>
      <c r="Y130" s="91">
        <f>IFERROR(VLOOKUP($B130,'[1]ACT NUM12'!$AB$3:$AM$128,3,FALSE),0)</f>
        <v>0</v>
      </c>
      <c r="Z130" s="91">
        <f>IFERROR(VLOOKUP($B130,'[1]ACT NUM12'!$AB$3:$AM$128,4,FALSE),0)</f>
        <v>0</v>
      </c>
      <c r="AA130" s="91">
        <f>IFERROR(VLOOKUP($B130,'[1]ACT NUM12'!$AB$3:$AM$128,5,FALSE),0)</f>
        <v>0</v>
      </c>
      <c r="AB130" s="91">
        <f>IFERROR(VLOOKUP($B130,'[1]ACT NUM12'!$AB$3:$AM$128,6,FALSE),0)</f>
        <v>0</v>
      </c>
      <c r="AC130" s="91">
        <f>IFERROR(VLOOKUP($B130,'[1]ACT NUM12'!$AB$3:$AM$128,7,FALSE),0)</f>
        <v>0</v>
      </c>
      <c r="AD130" s="91">
        <f>IFERROR(VLOOKUP($B130,'[1]ACT NUM12'!$AB$3:$AM$128,8,FALSE),0)</f>
        <v>0</v>
      </c>
      <c r="AE130" s="91">
        <f>IFERROR(VLOOKUP($B130,'[1]ACT NUM12'!$AB$3:$AM$128,9,FALSE),0)</f>
        <v>0</v>
      </c>
      <c r="AF130" s="91">
        <f>IFERROR(VLOOKUP($B130,'[1]ACT NUM12'!$AB$3:$AM$128,10,FALSE),0)</f>
        <v>0</v>
      </c>
      <c r="AG130" s="91">
        <f>IFERROR(VLOOKUP($B130,'[1]ACT NUM12'!$AB$3:$AM$128,11,FALSE),0)</f>
        <v>0</v>
      </c>
      <c r="AH130" s="95"/>
      <c r="AI130" s="95"/>
      <c r="AJ130" s="13">
        <f t="shared" si="67"/>
        <v>0</v>
      </c>
    </row>
    <row r="131" spans="1:37" ht="15" thickBot="1" x14ac:dyDescent="0.25">
      <c r="A131" s="87" t="s">
        <v>160</v>
      </c>
      <c r="B131" s="165" t="s">
        <v>155</v>
      </c>
      <c r="C131" s="56"/>
      <c r="D131" s="205"/>
      <c r="E131" s="13">
        <f>IFERROR(VLOOKUP($B131,[2]NUM12!$H$3:$J$151,2,FALSE),0)</f>
        <v>27</v>
      </c>
      <c r="F131" s="43">
        <f t="shared" si="110"/>
        <v>26</v>
      </c>
      <c r="G131" s="13">
        <f>IFERROR(VLOOKUP($B131,[1]NUM12!$H$3:$J$167,2,FALSE),0)</f>
        <v>19</v>
      </c>
      <c r="H131" s="54">
        <f t="shared" si="111"/>
        <v>19</v>
      </c>
      <c r="I131" s="54">
        <f t="shared" si="112"/>
        <v>20</v>
      </c>
      <c r="J131" s="45"/>
      <c r="K131" s="91">
        <f>IFERROR(VLOOKUP($B131,'[1]ACT NUM12'!$H$3:$S$162,2,FALSE),0)</f>
        <v>0</v>
      </c>
      <c r="L131" s="91">
        <f>IFERROR(VLOOKUP($B131,'[1]ACT NUM12'!$H$3:$S$162,3,FALSE),0)</f>
        <v>0</v>
      </c>
      <c r="M131" s="91">
        <f>IFERROR(VLOOKUP($B131,'[1]ACT NUM12'!$H$3:$S$162,4,FALSE),0)</f>
        <v>0</v>
      </c>
      <c r="N131" s="91">
        <f>IFERROR(VLOOKUP($B131,'[1]ACT NUM12'!$H$3:$S$162,5,FALSE),0)</f>
        <v>0</v>
      </c>
      <c r="O131" s="91">
        <f>IFERROR(VLOOKUP($B131,'[1]ACT NUM12'!$H$3:$S$162,6,FALSE),0)</f>
        <v>0</v>
      </c>
      <c r="P131" s="91">
        <f>IFERROR(VLOOKUP($B131,'[1]ACT NUM12'!$H$3:$S$162,7,FALSE),0)</f>
        <v>0</v>
      </c>
      <c r="Q131" s="91">
        <f>IFERROR(VLOOKUP($B131,'[1]ACT NUM12'!$H$3:$S$162,8,FALSE),0)</f>
        <v>0</v>
      </c>
      <c r="R131" s="91">
        <f>IFERROR(VLOOKUP($B131,'[1]ACT NUM12'!$H$3:$S$162,9,FALSE),0)</f>
        <v>1</v>
      </c>
      <c r="S131" s="91">
        <f>IFERROR(VLOOKUP($B131,'[1]ACT NUM12'!$H$3:$S$162,10,FALSE),0)</f>
        <v>0</v>
      </c>
      <c r="T131" s="91">
        <f>IFERROR(VLOOKUP($B131,'[1]ACT NUM12'!$H$3:$S$162,11,FALSE),0)</f>
        <v>0</v>
      </c>
      <c r="U131" s="95"/>
      <c r="V131" s="95"/>
      <c r="W131" s="13">
        <f t="shared" si="73"/>
        <v>1</v>
      </c>
      <c r="X131" s="91">
        <f>IFERROR(VLOOKUP($B131,'[1]ACT NUM12'!$AB$3:$AM$128,2,FALSE),0)</f>
        <v>1</v>
      </c>
      <c r="Y131" s="91">
        <f>IFERROR(VLOOKUP($B131,'[1]ACT NUM12'!$AB$3:$AM$128,3,FALSE),0)</f>
        <v>0</v>
      </c>
      <c r="Z131" s="91">
        <f>IFERROR(VLOOKUP($B131,'[1]ACT NUM12'!$AB$3:$AM$128,4,FALSE),0)</f>
        <v>0</v>
      </c>
      <c r="AA131" s="91">
        <f>IFERROR(VLOOKUP($B131,'[1]ACT NUM12'!$AB$3:$AM$128,5,FALSE),0)</f>
        <v>0</v>
      </c>
      <c r="AB131" s="91">
        <f>IFERROR(VLOOKUP($B131,'[1]ACT NUM12'!$AB$3:$AM$128,6,FALSE),0)</f>
        <v>0</v>
      </c>
      <c r="AC131" s="91">
        <f>IFERROR(VLOOKUP($B131,'[1]ACT NUM12'!$AB$3:$AM$128,7,FALSE),0)</f>
        <v>9</v>
      </c>
      <c r="AD131" s="91">
        <f>IFERROR(VLOOKUP($B131,'[1]ACT NUM12'!$AB$3:$AM$128,8,FALSE),0)</f>
        <v>0</v>
      </c>
      <c r="AE131" s="91">
        <f>IFERROR(VLOOKUP($B131,'[1]ACT NUM12'!$AB$3:$AM$128,9,FALSE),0)</f>
        <v>0</v>
      </c>
      <c r="AF131" s="91">
        <f>IFERROR(VLOOKUP($B131,'[1]ACT NUM12'!$AB$3:$AM$128,10,FALSE),0)</f>
        <v>0</v>
      </c>
      <c r="AG131" s="91">
        <f>IFERROR(VLOOKUP($B131,'[1]ACT NUM12'!$AB$3:$AM$128,11,FALSE),0)</f>
        <v>0</v>
      </c>
      <c r="AH131" s="95"/>
      <c r="AI131" s="95"/>
      <c r="AJ131" s="13">
        <f t="shared" si="67"/>
        <v>10</v>
      </c>
    </row>
    <row r="132" spans="1:37" ht="15" thickBot="1" x14ac:dyDescent="0.25">
      <c r="A132" s="87" t="s">
        <v>160</v>
      </c>
      <c r="B132" s="165" t="s">
        <v>156</v>
      </c>
      <c r="C132" s="56"/>
      <c r="D132" s="205"/>
      <c r="E132" s="13">
        <f>IFERROR(VLOOKUP($B132,[2]NUM12!$H$3:$J$151,2,FALSE),0)</f>
        <v>42</v>
      </c>
      <c r="F132" s="43">
        <f t="shared" si="110"/>
        <v>42</v>
      </c>
      <c r="G132" s="13">
        <f>IFERROR(VLOOKUP($B132,[1]NUM12!$H$3:$J$167,2,FALSE),0)</f>
        <v>39</v>
      </c>
      <c r="H132" s="54">
        <f t="shared" si="111"/>
        <v>41</v>
      </c>
      <c r="I132" s="54">
        <f t="shared" si="112"/>
        <v>41</v>
      </c>
      <c r="J132" s="45"/>
      <c r="K132" s="91">
        <f>IFERROR(VLOOKUP($B132,'[1]ACT NUM12'!$H$3:$S$162,2,FALSE),0)</f>
        <v>0</v>
      </c>
      <c r="L132" s="91">
        <f>IFERROR(VLOOKUP($B132,'[1]ACT NUM12'!$H$3:$S$162,3,FALSE),0)</f>
        <v>0</v>
      </c>
      <c r="M132" s="91">
        <f>IFERROR(VLOOKUP($B132,'[1]ACT NUM12'!$H$3:$S$162,4,FALSE),0)</f>
        <v>0</v>
      </c>
      <c r="N132" s="91">
        <f>IFERROR(VLOOKUP($B132,'[1]ACT NUM12'!$H$3:$S$162,5,FALSE),0)</f>
        <v>2</v>
      </c>
      <c r="O132" s="91">
        <f>IFERROR(VLOOKUP($B132,'[1]ACT NUM12'!$H$3:$S$162,6,FALSE),0)</f>
        <v>2</v>
      </c>
      <c r="P132" s="91">
        <f>IFERROR(VLOOKUP($B132,'[1]ACT NUM12'!$H$3:$S$162,7,FALSE),0)</f>
        <v>0</v>
      </c>
      <c r="Q132" s="91">
        <f>IFERROR(VLOOKUP($B132,'[1]ACT NUM12'!$H$3:$S$162,8,FALSE),0)</f>
        <v>3</v>
      </c>
      <c r="R132" s="91">
        <f>IFERROR(VLOOKUP($B132,'[1]ACT NUM12'!$H$3:$S$162,9,FALSE),0)</f>
        <v>0</v>
      </c>
      <c r="S132" s="91">
        <f>IFERROR(VLOOKUP($B132,'[1]ACT NUM12'!$H$3:$S$162,10,FALSE),0)</f>
        <v>1</v>
      </c>
      <c r="T132" s="91">
        <f>IFERROR(VLOOKUP($B132,'[1]ACT NUM12'!$H$3:$S$162,11,FALSE),0)</f>
        <v>2</v>
      </c>
      <c r="U132" s="95"/>
      <c r="V132" s="95"/>
      <c r="W132" s="13">
        <f t="shared" si="73"/>
        <v>10</v>
      </c>
      <c r="X132" s="91">
        <f>IFERROR(VLOOKUP($B132,'[1]ACT NUM12'!$AB$3:$AM$128,2,FALSE),0)</f>
        <v>0</v>
      </c>
      <c r="Y132" s="91">
        <f>IFERROR(VLOOKUP($B132,'[1]ACT NUM12'!$AB$3:$AM$128,3,FALSE),0)</f>
        <v>0</v>
      </c>
      <c r="Z132" s="91">
        <f>IFERROR(VLOOKUP($B132,'[1]ACT NUM12'!$AB$3:$AM$128,4,FALSE),0)</f>
        <v>1</v>
      </c>
      <c r="AA132" s="91">
        <f>IFERROR(VLOOKUP($B132,'[1]ACT NUM12'!$AB$3:$AM$128,5,FALSE),0)</f>
        <v>1</v>
      </c>
      <c r="AB132" s="91">
        <f>IFERROR(VLOOKUP($B132,'[1]ACT NUM12'!$AB$3:$AM$128,6,FALSE),0)</f>
        <v>1</v>
      </c>
      <c r="AC132" s="91">
        <f>IFERROR(VLOOKUP($B132,'[1]ACT NUM12'!$AB$3:$AM$128,7,FALSE),0)</f>
        <v>0</v>
      </c>
      <c r="AD132" s="91">
        <f>IFERROR(VLOOKUP($B132,'[1]ACT NUM12'!$AB$3:$AM$128,8,FALSE),0)</f>
        <v>1</v>
      </c>
      <c r="AE132" s="91">
        <f>IFERROR(VLOOKUP($B132,'[1]ACT NUM12'!$AB$3:$AM$128,9,FALSE),0)</f>
        <v>2</v>
      </c>
      <c r="AF132" s="91">
        <f>IFERROR(VLOOKUP($B132,'[1]ACT NUM12'!$AB$3:$AM$128,10,FALSE),0)</f>
        <v>1</v>
      </c>
      <c r="AG132" s="91">
        <f>IFERROR(VLOOKUP($B132,'[1]ACT NUM12'!$AB$3:$AM$128,11,FALSE),0)</f>
        <v>0</v>
      </c>
      <c r="AH132" s="95"/>
      <c r="AI132" s="95"/>
      <c r="AJ132" s="13">
        <f t="shared" si="67"/>
        <v>7</v>
      </c>
    </row>
    <row r="133" spans="1:37" ht="15" thickBot="1" x14ac:dyDescent="0.25">
      <c r="A133" s="87" t="s">
        <v>160</v>
      </c>
      <c r="B133" s="165" t="s">
        <v>157</v>
      </c>
      <c r="C133" s="56"/>
      <c r="D133" s="205"/>
      <c r="E133" s="13">
        <f>IFERROR(VLOOKUP($B133,[2]NUM12!$H$3:$J$151,2,FALSE),0)</f>
        <v>32</v>
      </c>
      <c r="F133" s="43">
        <f t="shared" si="110"/>
        <v>33</v>
      </c>
      <c r="G133" s="13">
        <f>IFERROR(VLOOKUP($B133,[1]NUM12!$H$3:$J$167,2,FALSE),0)</f>
        <v>33</v>
      </c>
      <c r="H133" s="54">
        <f t="shared" si="111"/>
        <v>36</v>
      </c>
      <c r="I133" s="54">
        <f t="shared" si="112"/>
        <v>37</v>
      </c>
      <c r="J133" s="45"/>
      <c r="K133" s="91">
        <f>IFERROR(VLOOKUP($B133,'[1]ACT NUM12'!$H$3:$S$162,2,FALSE),0)</f>
        <v>0</v>
      </c>
      <c r="L133" s="91">
        <f>IFERROR(VLOOKUP($B133,'[1]ACT NUM12'!$H$3:$S$162,3,FALSE),0)</f>
        <v>0</v>
      </c>
      <c r="M133" s="91">
        <f>IFERROR(VLOOKUP($B133,'[1]ACT NUM12'!$H$3:$S$162,4,FALSE),0)</f>
        <v>0</v>
      </c>
      <c r="N133" s="91">
        <f>IFERROR(VLOOKUP($B133,'[1]ACT NUM12'!$H$3:$S$162,5,FALSE),0)</f>
        <v>1</v>
      </c>
      <c r="O133" s="91">
        <f>IFERROR(VLOOKUP($B133,'[1]ACT NUM12'!$H$3:$S$162,6,FALSE),0)</f>
        <v>1</v>
      </c>
      <c r="P133" s="91">
        <f>IFERROR(VLOOKUP($B133,'[1]ACT NUM12'!$H$3:$S$162,7,FALSE),0)</f>
        <v>0</v>
      </c>
      <c r="Q133" s="91">
        <f>IFERROR(VLOOKUP($B133,'[1]ACT NUM12'!$H$3:$S$162,8,FALSE),0)</f>
        <v>3</v>
      </c>
      <c r="R133" s="91">
        <f>IFERROR(VLOOKUP($B133,'[1]ACT NUM12'!$H$3:$S$162,9,FALSE),0)</f>
        <v>1</v>
      </c>
      <c r="S133" s="91">
        <f>IFERROR(VLOOKUP($B133,'[1]ACT NUM12'!$H$3:$S$162,10,FALSE),0)</f>
        <v>0</v>
      </c>
      <c r="T133" s="91">
        <f>IFERROR(VLOOKUP($B133,'[1]ACT NUM12'!$H$3:$S$162,11,FALSE),0)</f>
        <v>0</v>
      </c>
      <c r="U133" s="96"/>
      <c r="V133" s="96"/>
      <c r="W133" s="13">
        <f t="shared" si="73"/>
        <v>6</v>
      </c>
      <c r="X133" s="91">
        <f>IFERROR(VLOOKUP($B133,'[1]ACT NUM12'!$AB$3:$AM$128,2,FALSE),0)</f>
        <v>0</v>
      </c>
      <c r="Y133" s="91">
        <f>IFERROR(VLOOKUP($B133,'[1]ACT NUM12'!$AB$3:$AM$128,3,FALSE),0)</f>
        <v>0</v>
      </c>
      <c r="Z133" s="91">
        <f>IFERROR(VLOOKUP($B133,'[1]ACT NUM12'!$AB$3:$AM$128,4,FALSE),0)</f>
        <v>0</v>
      </c>
      <c r="AA133" s="91">
        <f>IFERROR(VLOOKUP($B133,'[1]ACT NUM12'!$AB$3:$AM$128,5,FALSE),0)</f>
        <v>0</v>
      </c>
      <c r="AB133" s="91">
        <f>IFERROR(VLOOKUP($B133,'[1]ACT NUM12'!$AB$3:$AM$128,6,FALSE),0)</f>
        <v>0</v>
      </c>
      <c r="AC133" s="91">
        <f>IFERROR(VLOOKUP($B133,'[1]ACT NUM12'!$AB$3:$AM$128,7,FALSE),0)</f>
        <v>0</v>
      </c>
      <c r="AD133" s="91">
        <f>IFERROR(VLOOKUP($B133,'[1]ACT NUM12'!$AB$3:$AM$128,8,FALSE),0)</f>
        <v>0</v>
      </c>
      <c r="AE133" s="91">
        <f>IFERROR(VLOOKUP($B133,'[1]ACT NUM12'!$AB$3:$AM$128,9,FALSE),0)</f>
        <v>0</v>
      </c>
      <c r="AF133" s="91">
        <f>IFERROR(VLOOKUP($B133,'[1]ACT NUM12'!$AB$3:$AM$128,10,FALSE),0)</f>
        <v>0</v>
      </c>
      <c r="AG133" s="91">
        <f>IFERROR(VLOOKUP($B133,'[1]ACT NUM12'!$AB$3:$AM$128,11,FALSE),0)</f>
        <v>0</v>
      </c>
      <c r="AH133" s="96"/>
      <c r="AI133" s="96"/>
      <c r="AJ133" s="13">
        <f>SUM(X133:AI133)</f>
        <v>0</v>
      </c>
    </row>
    <row r="134" spans="1:37" ht="15" thickBot="1" x14ac:dyDescent="0.25">
      <c r="A134" s="87" t="s">
        <v>160</v>
      </c>
      <c r="B134" s="165" t="s">
        <v>158</v>
      </c>
      <c r="C134" s="56"/>
      <c r="D134" s="205"/>
      <c r="E134" s="13">
        <f>IFERROR(VLOOKUP($B134,[2]NUM12!$H$3:$J$151,2,FALSE),0)</f>
        <v>18</v>
      </c>
      <c r="F134" s="43">
        <f t="shared" si="110"/>
        <v>18</v>
      </c>
      <c r="G134" s="13">
        <f>IFERROR(VLOOKUP($B134,[1]NUM12!$H$3:$J$167,2,FALSE),0)</f>
        <v>15</v>
      </c>
      <c r="H134" s="54">
        <f t="shared" si="111"/>
        <v>15</v>
      </c>
      <c r="I134" s="54">
        <f t="shared" si="112"/>
        <v>15</v>
      </c>
      <c r="J134" s="45"/>
      <c r="K134" s="91">
        <f>IFERROR(VLOOKUP($B134,'[1]ACT NUM12'!$H$3:$S$162,2,FALSE),0)</f>
        <v>0</v>
      </c>
      <c r="L134" s="91">
        <f>IFERROR(VLOOKUP($B134,'[1]ACT NUM12'!$H$3:$S$162,3,FALSE),0)</f>
        <v>0</v>
      </c>
      <c r="M134" s="91">
        <f>IFERROR(VLOOKUP($B134,'[1]ACT NUM12'!$H$3:$S$162,4,FALSE),0)</f>
        <v>0</v>
      </c>
      <c r="N134" s="91">
        <f>IFERROR(VLOOKUP($B134,'[1]ACT NUM12'!$H$3:$S$162,5,FALSE),0)</f>
        <v>0</v>
      </c>
      <c r="O134" s="91">
        <f>IFERROR(VLOOKUP($B134,'[1]ACT NUM12'!$H$3:$S$162,6,FALSE),0)</f>
        <v>1</v>
      </c>
      <c r="P134" s="91">
        <f>IFERROR(VLOOKUP($B134,'[1]ACT NUM12'!$H$3:$S$162,7,FALSE),0)</f>
        <v>0</v>
      </c>
      <c r="Q134" s="91">
        <f>IFERROR(VLOOKUP($B134,'[1]ACT NUM12'!$H$3:$S$162,8,FALSE),0)</f>
        <v>0</v>
      </c>
      <c r="R134" s="91">
        <f>IFERROR(VLOOKUP($B134,'[1]ACT NUM12'!$H$3:$S$162,9,FALSE),0)</f>
        <v>0</v>
      </c>
      <c r="S134" s="91">
        <f>IFERROR(VLOOKUP($B134,'[1]ACT NUM12'!$H$3:$S$162,10,FALSE),0)</f>
        <v>0</v>
      </c>
      <c r="T134" s="91">
        <f>IFERROR(VLOOKUP($B134,'[1]ACT NUM12'!$H$3:$S$162,11,FALSE),0)</f>
        <v>0</v>
      </c>
      <c r="U134" s="96"/>
      <c r="V134" s="96"/>
      <c r="W134" s="13">
        <f t="shared" si="73"/>
        <v>1</v>
      </c>
      <c r="X134" s="91">
        <f>IFERROR(VLOOKUP($B134,'[1]ACT NUM12'!$AB$3:$AM$128,2,FALSE),0)</f>
        <v>0</v>
      </c>
      <c r="Y134" s="91">
        <f>IFERROR(VLOOKUP($B134,'[1]ACT NUM12'!$AB$3:$AM$128,3,FALSE),0)</f>
        <v>0</v>
      </c>
      <c r="Z134" s="91">
        <f>IFERROR(VLOOKUP($B134,'[1]ACT NUM12'!$AB$3:$AM$128,4,FALSE),0)</f>
        <v>0</v>
      </c>
      <c r="AA134" s="91">
        <f>IFERROR(VLOOKUP($B134,'[1]ACT NUM12'!$AB$3:$AM$128,5,FALSE),0)</f>
        <v>0</v>
      </c>
      <c r="AB134" s="91">
        <f>IFERROR(VLOOKUP($B134,'[1]ACT NUM12'!$AB$3:$AM$128,6,FALSE),0)</f>
        <v>0</v>
      </c>
      <c r="AC134" s="91">
        <f>IFERROR(VLOOKUP($B134,'[1]ACT NUM12'!$AB$3:$AM$128,7,FALSE),0)</f>
        <v>3</v>
      </c>
      <c r="AD134" s="91">
        <f>IFERROR(VLOOKUP($B134,'[1]ACT NUM12'!$AB$3:$AM$128,8,FALSE),0)</f>
        <v>0</v>
      </c>
      <c r="AE134" s="91">
        <f>IFERROR(VLOOKUP($B134,'[1]ACT NUM12'!$AB$3:$AM$128,9,FALSE),0)</f>
        <v>0</v>
      </c>
      <c r="AF134" s="91">
        <f>IFERROR(VLOOKUP($B134,'[1]ACT NUM12'!$AB$3:$AM$128,10,FALSE),0)</f>
        <v>0</v>
      </c>
      <c r="AG134" s="91">
        <f>IFERROR(VLOOKUP($B134,'[1]ACT NUM12'!$AB$3:$AM$128,11,FALSE),0)</f>
        <v>0</v>
      </c>
      <c r="AH134" s="96"/>
      <c r="AI134" s="96"/>
      <c r="AJ134" s="13">
        <f t="shared" si="67"/>
        <v>3</v>
      </c>
    </row>
    <row r="135" spans="1:37" ht="15" thickBot="1" x14ac:dyDescent="0.25">
      <c r="A135" s="87" t="s">
        <v>160</v>
      </c>
      <c r="B135" s="165" t="s">
        <v>159</v>
      </c>
      <c r="C135" s="56"/>
      <c r="D135" s="205"/>
      <c r="E135" s="13">
        <f>IFERROR(VLOOKUP($B135,[2]NUM12!$H$3:$J$151,2,FALSE),0)</f>
        <v>10</v>
      </c>
      <c r="F135" s="43">
        <f t="shared" si="110"/>
        <v>13</v>
      </c>
      <c r="G135" s="13">
        <f>IFERROR(VLOOKUP($B135,[1]NUM12!$H$3:$J$167,2,FALSE),0)</f>
        <v>12</v>
      </c>
      <c r="H135" s="54">
        <f t="shared" si="111"/>
        <v>12</v>
      </c>
      <c r="I135" s="54">
        <f t="shared" si="112"/>
        <v>15</v>
      </c>
      <c r="J135" s="45"/>
      <c r="K135" s="91">
        <f>IFERROR(VLOOKUP($B135,'[1]ACT NUM12'!$H$3:$S$162,2,FALSE),0)</f>
        <v>1</v>
      </c>
      <c r="L135" s="91">
        <f>IFERROR(VLOOKUP($B135,'[1]ACT NUM12'!$H$3:$S$162,3,FALSE),0)</f>
        <v>0</v>
      </c>
      <c r="M135" s="91">
        <f>IFERROR(VLOOKUP($B135,'[1]ACT NUM12'!$H$3:$S$162,4,FALSE),0)</f>
        <v>2</v>
      </c>
      <c r="N135" s="91">
        <f>IFERROR(VLOOKUP($B135,'[1]ACT NUM12'!$H$3:$S$162,5,FALSE),0)</f>
        <v>0</v>
      </c>
      <c r="O135" s="91">
        <f>IFERROR(VLOOKUP($B135,'[1]ACT NUM12'!$H$3:$S$162,6,FALSE),0)</f>
        <v>0</v>
      </c>
      <c r="P135" s="91">
        <f>IFERROR(VLOOKUP($B135,'[1]ACT NUM12'!$H$3:$S$162,7,FALSE),0)</f>
        <v>0</v>
      </c>
      <c r="Q135" s="91">
        <f>IFERROR(VLOOKUP($B135,'[1]ACT NUM12'!$H$3:$S$162,8,FALSE),0)</f>
        <v>0</v>
      </c>
      <c r="R135" s="91">
        <f>IFERROR(VLOOKUP($B135,'[1]ACT NUM12'!$H$3:$S$162,9,FALSE),0)</f>
        <v>2</v>
      </c>
      <c r="S135" s="91">
        <f>IFERROR(VLOOKUP($B135,'[1]ACT NUM12'!$H$3:$S$162,10,FALSE),0)</f>
        <v>0</v>
      </c>
      <c r="T135" s="91">
        <f>IFERROR(VLOOKUP($B135,'[1]ACT NUM12'!$H$3:$S$162,11,FALSE),0)</f>
        <v>1</v>
      </c>
      <c r="U135" s="96"/>
      <c r="V135" s="96"/>
      <c r="W135" s="13">
        <f t="shared" si="73"/>
        <v>6</v>
      </c>
      <c r="X135" s="91">
        <f>IFERROR(VLOOKUP($B135,'[1]ACT NUM12'!$AB$3:$AM$128,2,FALSE),0)</f>
        <v>0</v>
      </c>
      <c r="Y135" s="91">
        <f>IFERROR(VLOOKUP($B135,'[1]ACT NUM12'!$AB$3:$AM$128,3,FALSE),0)</f>
        <v>0</v>
      </c>
      <c r="Z135" s="91">
        <f>IFERROR(VLOOKUP($B135,'[1]ACT NUM12'!$AB$3:$AM$128,4,FALSE),0)</f>
        <v>0</v>
      </c>
      <c r="AA135" s="91">
        <f>IFERROR(VLOOKUP($B135,'[1]ACT NUM12'!$AB$3:$AM$128,5,FALSE),0)</f>
        <v>0</v>
      </c>
      <c r="AB135" s="91">
        <f>IFERROR(VLOOKUP($B135,'[1]ACT NUM12'!$AB$3:$AM$128,6,FALSE),0)</f>
        <v>0</v>
      </c>
      <c r="AC135" s="91">
        <f>IFERROR(VLOOKUP($B135,'[1]ACT NUM12'!$AB$3:$AM$128,7,FALSE),0)</f>
        <v>1</v>
      </c>
      <c r="AD135" s="91">
        <f>IFERROR(VLOOKUP($B135,'[1]ACT NUM12'!$AB$3:$AM$128,8,FALSE),0)</f>
        <v>0</v>
      </c>
      <c r="AE135" s="91">
        <f>IFERROR(VLOOKUP($B135,'[1]ACT NUM12'!$AB$3:$AM$128,9,FALSE),0)</f>
        <v>0</v>
      </c>
      <c r="AF135" s="91">
        <f>IFERROR(VLOOKUP($B135,'[1]ACT NUM12'!$AB$3:$AM$128,10,FALSE),0)</f>
        <v>0</v>
      </c>
      <c r="AG135" s="91">
        <f>IFERROR(VLOOKUP($B135,'[1]ACT NUM12'!$AB$3:$AM$128,11,FALSE),0)</f>
        <v>0</v>
      </c>
      <c r="AH135" s="96"/>
      <c r="AI135" s="96"/>
      <c r="AJ135" s="13">
        <f t="shared" si="67"/>
        <v>1</v>
      </c>
    </row>
    <row r="136" spans="1:37" ht="15" thickBot="1" x14ac:dyDescent="0.25">
      <c r="A136" s="333" t="s">
        <v>182</v>
      </c>
      <c r="B136" s="334"/>
      <c r="C136" s="250">
        <f>+D136/Metas!R91</f>
        <v>0.90567602674700354</v>
      </c>
      <c r="D136" s="207">
        <f>I136/AK136</f>
        <v>0.15274566473988438</v>
      </c>
      <c r="E136" s="10">
        <f t="shared" ref="E136:K136" si="113">SUM(E123:E135)</f>
        <v>1013</v>
      </c>
      <c r="F136" s="10">
        <f t="shared" si="113"/>
        <v>1109</v>
      </c>
      <c r="G136" s="10">
        <f t="shared" si="113"/>
        <v>951</v>
      </c>
      <c r="H136" s="10">
        <f t="shared" si="113"/>
        <v>976</v>
      </c>
      <c r="I136" s="10">
        <f>SUM(I123:I135)</f>
        <v>1057</v>
      </c>
      <c r="J136" s="10">
        <f t="shared" si="113"/>
        <v>0</v>
      </c>
      <c r="K136" s="10">
        <f t="shared" si="113"/>
        <v>34</v>
      </c>
      <c r="L136" s="10">
        <f t="shared" ref="L136:V136" si="114">SUM(L123:L135)</f>
        <v>23</v>
      </c>
      <c r="M136" s="10">
        <f t="shared" si="114"/>
        <v>40</v>
      </c>
      <c r="N136" s="10">
        <f t="shared" si="114"/>
        <v>31</v>
      </c>
      <c r="O136" s="10">
        <f t="shared" ref="O136" si="115">SUM(O123:O135)</f>
        <v>11</v>
      </c>
      <c r="P136" s="10">
        <f t="shared" si="114"/>
        <v>34</v>
      </c>
      <c r="Q136" s="10">
        <f t="shared" si="114"/>
        <v>33</v>
      </c>
      <c r="R136" s="10">
        <f t="shared" ref="R136:S136" si="116">SUM(R123:R135)</f>
        <v>27</v>
      </c>
      <c r="S136" s="10">
        <f t="shared" si="116"/>
        <v>44</v>
      </c>
      <c r="T136" s="10">
        <f t="shared" ref="T136" si="117">SUM(T123:T135)</f>
        <v>14</v>
      </c>
      <c r="U136" s="10">
        <f t="shared" si="114"/>
        <v>0</v>
      </c>
      <c r="V136" s="10">
        <f t="shared" si="114"/>
        <v>0</v>
      </c>
      <c r="W136" s="10">
        <f t="shared" si="73"/>
        <v>291</v>
      </c>
      <c r="X136" s="10">
        <f t="shared" ref="X136:AI136" si="118">SUM(X123:X135)</f>
        <v>18</v>
      </c>
      <c r="Y136" s="10">
        <f t="shared" si="118"/>
        <v>2</v>
      </c>
      <c r="Z136" s="10">
        <f t="shared" si="118"/>
        <v>9</v>
      </c>
      <c r="AA136" s="10">
        <f t="shared" si="118"/>
        <v>3</v>
      </c>
      <c r="AB136" s="10">
        <f t="shared" ref="AB136" si="119">SUM(AB123:AB135)</f>
        <v>1</v>
      </c>
      <c r="AC136" s="10">
        <f t="shared" si="118"/>
        <v>53</v>
      </c>
      <c r="AD136" s="10">
        <f t="shared" si="118"/>
        <v>8</v>
      </c>
      <c r="AE136" s="10">
        <f t="shared" ref="AE136:AF136" si="120">SUM(AE123:AE135)</f>
        <v>2</v>
      </c>
      <c r="AF136" s="10">
        <f t="shared" si="120"/>
        <v>1</v>
      </c>
      <c r="AG136" s="10">
        <f t="shared" ref="AG136" si="121">SUM(AG123:AG135)</f>
        <v>1</v>
      </c>
      <c r="AH136" s="10">
        <f t="shared" si="118"/>
        <v>0</v>
      </c>
      <c r="AI136" s="10">
        <f t="shared" si="118"/>
        <v>0</v>
      </c>
      <c r="AJ136" s="10">
        <f t="shared" si="67"/>
        <v>98</v>
      </c>
      <c r="AK136" s="10">
        <v>6920</v>
      </c>
    </row>
    <row r="137" spans="1:37" ht="15" thickBot="1" x14ac:dyDescent="0.25">
      <c r="A137" s="87" t="s">
        <v>165</v>
      </c>
      <c r="B137" s="165" t="s">
        <v>161</v>
      </c>
      <c r="C137" s="56"/>
      <c r="D137" s="205"/>
      <c r="E137" s="13">
        <f>IFERROR(VLOOKUP($B137,[2]NUM12!$H$3:$J$151,2,FALSE),0)</f>
        <v>364</v>
      </c>
      <c r="F137" s="43">
        <f t="shared" ref="F137:F140" si="122">+E137+(K137+L137+M137+N137)-(X137+Y137+Z137+AA137)</f>
        <v>436</v>
      </c>
      <c r="G137" s="13">
        <f>IFERROR(VLOOKUP($B137,[1]NUM12!$H$3:$J$167,2,FALSE),0)</f>
        <v>422</v>
      </c>
      <c r="H137" s="54">
        <f t="shared" ref="H137:H140" si="123">+G137+(Q137)-(AD137)</f>
        <v>443</v>
      </c>
      <c r="I137" s="54">
        <f t="shared" ref="I137:I140" si="124">+G137+(Q137+R137+S137+T137)-(AD137+AE137+AF137+AG137)</f>
        <v>491</v>
      </c>
      <c r="J137" s="45"/>
      <c r="K137" s="91">
        <f>IFERROR(VLOOKUP($B137,'[1]ACT NUM12'!$H$3:$S$162,2,FALSE),0)</f>
        <v>16</v>
      </c>
      <c r="L137" s="91">
        <f>IFERROR(VLOOKUP($B137,'[1]ACT NUM12'!$H$3:$S$162,3,FALSE),0)</f>
        <v>13</v>
      </c>
      <c r="M137" s="91">
        <f>IFERROR(VLOOKUP($B137,'[1]ACT NUM12'!$H$3:$S$162,4,FALSE),0)</f>
        <v>17</v>
      </c>
      <c r="N137" s="91">
        <f>IFERROR(VLOOKUP($B137,'[1]ACT NUM12'!$H$3:$S$162,5,FALSE),0)</f>
        <v>26</v>
      </c>
      <c r="O137" s="91">
        <f>IFERROR(VLOOKUP($B137,'[1]ACT NUM12'!$H$3:$S$162,6,FALSE),0)</f>
        <v>19</v>
      </c>
      <c r="P137" s="91">
        <f>IFERROR(VLOOKUP($B137,'[1]ACT NUM12'!$H$3:$S$162,7,FALSE),0)</f>
        <v>20</v>
      </c>
      <c r="Q137" s="91">
        <f>IFERROR(VLOOKUP($B137,'[1]ACT NUM12'!$H$3:$S$162,8,FALSE),0)</f>
        <v>21</v>
      </c>
      <c r="R137" s="91">
        <f>IFERROR(VLOOKUP($B137,'[1]ACT NUM12'!$H$3:$S$162,9,FALSE),0)</f>
        <v>22</v>
      </c>
      <c r="S137" s="91">
        <f>IFERROR(VLOOKUP($B137,'[1]ACT NUM12'!$H$3:$S$162,10,FALSE),0)</f>
        <v>15</v>
      </c>
      <c r="T137" s="91">
        <f>IFERROR(VLOOKUP($B137,'[1]ACT NUM12'!$H$3:$S$162,11,FALSE),0)</f>
        <v>13</v>
      </c>
      <c r="U137" s="91"/>
      <c r="V137" s="97"/>
      <c r="W137" s="13">
        <f t="shared" si="73"/>
        <v>182</v>
      </c>
      <c r="X137" s="91">
        <f>IFERROR(VLOOKUP($B137,'[1]ACT NUM12'!$AB$3:$AM$128,2,FALSE),0)</f>
        <v>0</v>
      </c>
      <c r="Y137" s="91">
        <f>IFERROR(VLOOKUP($B137,'[1]ACT NUM12'!$AB$3:$AM$128,3,FALSE),0)</f>
        <v>0</v>
      </c>
      <c r="Z137" s="91">
        <f>IFERROR(VLOOKUP($B137,'[1]ACT NUM12'!$AB$3:$AM$128,4,FALSE),0)</f>
        <v>0</v>
      </c>
      <c r="AA137" s="91">
        <f>IFERROR(VLOOKUP($B137,'[1]ACT NUM12'!$AB$3:$AM$128,5,FALSE),0)</f>
        <v>0</v>
      </c>
      <c r="AB137" s="91">
        <f>IFERROR(VLOOKUP($B137,'[1]ACT NUM12'!$AB$3:$AM$128,6,FALSE),0)</f>
        <v>2</v>
      </c>
      <c r="AC137" s="91">
        <f>IFERROR(VLOOKUP($B137,'[1]ACT NUM12'!$AB$3:$AM$128,7,FALSE),0)</f>
        <v>22</v>
      </c>
      <c r="AD137" s="91">
        <f>IFERROR(VLOOKUP($B137,'[1]ACT NUM12'!$AB$3:$AM$128,8,FALSE),0)</f>
        <v>0</v>
      </c>
      <c r="AE137" s="91">
        <f>IFERROR(VLOOKUP($B137,'[1]ACT NUM12'!$AB$3:$AM$128,9,FALSE),0)</f>
        <v>1</v>
      </c>
      <c r="AF137" s="91">
        <f>IFERROR(VLOOKUP($B137,'[1]ACT NUM12'!$AB$3:$AM$128,10,FALSE),0)</f>
        <v>1</v>
      </c>
      <c r="AG137" s="91">
        <f>IFERROR(VLOOKUP($B137,'[1]ACT NUM12'!$AB$3:$AM$128,11,FALSE),0)</f>
        <v>0</v>
      </c>
      <c r="AH137" s="91"/>
      <c r="AI137" s="91"/>
      <c r="AJ137" s="13">
        <f t="shared" si="67"/>
        <v>26</v>
      </c>
    </row>
    <row r="138" spans="1:37" ht="15" thickBot="1" x14ac:dyDescent="0.25">
      <c r="A138" s="87" t="s">
        <v>165</v>
      </c>
      <c r="B138" s="165" t="s">
        <v>162</v>
      </c>
      <c r="C138" s="56"/>
      <c r="D138" s="205"/>
      <c r="E138" s="13">
        <f>IFERROR(VLOOKUP($B138,[2]NUM12!$H$3:$J$151,2,FALSE),0)</f>
        <v>0</v>
      </c>
      <c r="F138" s="43">
        <f t="shared" si="122"/>
        <v>0</v>
      </c>
      <c r="G138" s="13">
        <f>IFERROR(VLOOKUP($B138,[1]NUM12!$H$3:$J$167,2,FALSE),0)</f>
        <v>0</v>
      </c>
      <c r="H138" s="54">
        <f t="shared" si="123"/>
        <v>0</v>
      </c>
      <c r="I138" s="54">
        <f t="shared" si="124"/>
        <v>6</v>
      </c>
      <c r="J138" s="45"/>
      <c r="K138" s="91">
        <f>IFERROR(VLOOKUP($B138,'[1]ACT NUM12'!$H$3:$S$162,2,FALSE),0)</f>
        <v>0</v>
      </c>
      <c r="L138" s="91">
        <f>IFERROR(VLOOKUP($B138,'[1]ACT NUM12'!$H$3:$S$162,3,FALSE),0)</f>
        <v>0</v>
      </c>
      <c r="M138" s="91">
        <f>IFERROR(VLOOKUP($B138,'[1]ACT NUM12'!$H$3:$S$162,4,FALSE),0)</f>
        <v>0</v>
      </c>
      <c r="N138" s="91">
        <f>IFERROR(VLOOKUP($B138,'[1]ACT NUM12'!$H$3:$S$162,5,FALSE),0)</f>
        <v>0</v>
      </c>
      <c r="O138" s="91">
        <f>IFERROR(VLOOKUP($B138,'[1]ACT NUM12'!$H$3:$S$162,6,FALSE),0)</f>
        <v>0</v>
      </c>
      <c r="P138" s="91">
        <f>IFERROR(VLOOKUP($B138,'[1]ACT NUM12'!$H$3:$S$162,7,FALSE),0)</f>
        <v>0</v>
      </c>
      <c r="Q138" s="91">
        <f>IFERROR(VLOOKUP($B138,'[1]ACT NUM12'!$H$3:$S$162,8,FALSE),0)</f>
        <v>0</v>
      </c>
      <c r="R138" s="91">
        <f>IFERROR(VLOOKUP($B138,'[1]ACT NUM12'!$H$3:$S$162,9,FALSE),0)</f>
        <v>6</v>
      </c>
      <c r="S138" s="91">
        <f>IFERROR(VLOOKUP($B138,'[1]ACT NUM12'!$H$3:$S$162,10,FALSE),0)</f>
        <v>0</v>
      </c>
      <c r="T138" s="91">
        <f>IFERROR(VLOOKUP($B138,'[1]ACT NUM12'!$H$3:$S$162,11,FALSE),0)</f>
        <v>0</v>
      </c>
      <c r="U138" s="91"/>
      <c r="V138" s="91"/>
      <c r="W138" s="13">
        <f t="shared" si="73"/>
        <v>6</v>
      </c>
      <c r="X138" s="91">
        <f>IFERROR(VLOOKUP($B138,'[1]ACT NUM12'!$AB$3:$AM$128,2,FALSE),0)</f>
        <v>0</v>
      </c>
      <c r="Y138" s="91">
        <f>IFERROR(VLOOKUP($B138,'[1]ACT NUM12'!$AB$3:$AM$128,3,FALSE),0)</f>
        <v>0</v>
      </c>
      <c r="Z138" s="91">
        <f>IFERROR(VLOOKUP($B138,'[1]ACT NUM12'!$AB$3:$AM$128,4,FALSE),0)</f>
        <v>0</v>
      </c>
      <c r="AA138" s="91">
        <f>IFERROR(VLOOKUP($B138,'[1]ACT NUM12'!$AB$3:$AM$128,5,FALSE),0)</f>
        <v>0</v>
      </c>
      <c r="AB138" s="91">
        <f>IFERROR(VLOOKUP($B138,'[1]ACT NUM12'!$AB$3:$AM$128,6,FALSE),0)</f>
        <v>0</v>
      </c>
      <c r="AC138" s="91">
        <f>IFERROR(VLOOKUP($B138,'[1]ACT NUM12'!$AB$3:$AM$128,7,FALSE),0)</f>
        <v>0</v>
      </c>
      <c r="AD138" s="91">
        <f>IFERROR(VLOOKUP($B138,'[1]ACT NUM12'!$AB$3:$AM$128,8,FALSE),0)</f>
        <v>0</v>
      </c>
      <c r="AE138" s="91">
        <f>IFERROR(VLOOKUP($B138,'[1]ACT NUM12'!$AB$3:$AM$128,9,FALSE),0)</f>
        <v>0</v>
      </c>
      <c r="AF138" s="91">
        <f>IFERROR(VLOOKUP($B138,'[1]ACT NUM12'!$AB$3:$AM$128,10,FALSE),0)</f>
        <v>0</v>
      </c>
      <c r="AG138" s="91">
        <f>IFERROR(VLOOKUP($B138,'[1]ACT NUM12'!$AB$3:$AM$128,11,FALSE),0)</f>
        <v>0</v>
      </c>
      <c r="AH138" s="91"/>
      <c r="AI138" s="91"/>
      <c r="AJ138" s="13">
        <f t="shared" si="67"/>
        <v>0</v>
      </c>
    </row>
    <row r="139" spans="1:37" ht="15" thickBot="1" x14ac:dyDescent="0.25">
      <c r="A139" s="87" t="s">
        <v>165</v>
      </c>
      <c r="B139" s="165" t="s">
        <v>163</v>
      </c>
      <c r="C139" s="56"/>
      <c r="D139" s="205"/>
      <c r="E139" s="13">
        <f>IFERROR(VLOOKUP($B139,[2]NUM12!$H$3:$J$151,2,FALSE),0)</f>
        <v>0</v>
      </c>
      <c r="F139" s="43">
        <f t="shared" si="122"/>
        <v>0</v>
      </c>
      <c r="G139" s="13">
        <f>IFERROR(VLOOKUP($B139,[1]NUM12!$H$3:$J$167,2,FALSE),0)</f>
        <v>0</v>
      </c>
      <c r="H139" s="54">
        <f t="shared" si="123"/>
        <v>0</v>
      </c>
      <c r="I139" s="54">
        <f t="shared" si="124"/>
        <v>0</v>
      </c>
      <c r="J139" s="45"/>
      <c r="K139" s="91">
        <f>IFERROR(VLOOKUP($B139,'[1]ACT NUM12'!$H$3:$S$162,2,FALSE),0)</f>
        <v>0</v>
      </c>
      <c r="L139" s="91">
        <f>IFERROR(VLOOKUP($B139,'[1]ACT NUM12'!$H$3:$S$162,3,FALSE),0)</f>
        <v>0</v>
      </c>
      <c r="M139" s="91">
        <f>IFERROR(VLOOKUP($B139,'[1]ACT NUM12'!$H$3:$S$162,4,FALSE),0)</f>
        <v>0</v>
      </c>
      <c r="N139" s="91">
        <f>IFERROR(VLOOKUP($B139,'[1]ACT NUM12'!$H$3:$S$162,5,FALSE),0)</f>
        <v>0</v>
      </c>
      <c r="O139" s="91">
        <f>IFERROR(VLOOKUP($B139,'[1]ACT NUM12'!$H$3:$S$162,6,FALSE),0)</f>
        <v>0</v>
      </c>
      <c r="P139" s="91">
        <f>IFERROR(VLOOKUP($B139,'[1]ACT NUM12'!$H$3:$S$162,7,FALSE),0)</f>
        <v>0</v>
      </c>
      <c r="Q139" s="91">
        <f>IFERROR(VLOOKUP($B139,'[1]ACT NUM12'!$H$3:$S$162,8,FALSE),0)</f>
        <v>0</v>
      </c>
      <c r="R139" s="91">
        <f>IFERROR(VLOOKUP($B139,'[1]ACT NUM12'!$H$3:$S$162,9,FALSE),0)</f>
        <v>0</v>
      </c>
      <c r="S139" s="91">
        <f>IFERROR(VLOOKUP($B139,'[1]ACT NUM12'!$H$3:$S$162,10,FALSE),0)</f>
        <v>0</v>
      </c>
      <c r="T139" s="91">
        <f>IFERROR(VLOOKUP($B139,'[1]ACT NUM12'!$H$3:$S$162,11,FALSE),0)</f>
        <v>0</v>
      </c>
      <c r="U139" s="91"/>
      <c r="V139" s="91"/>
      <c r="W139" s="13">
        <f t="shared" si="73"/>
        <v>0</v>
      </c>
      <c r="X139" s="91">
        <f>IFERROR(VLOOKUP($B139,'[1]ACT NUM12'!$AB$3:$AM$128,2,FALSE),0)</f>
        <v>0</v>
      </c>
      <c r="Y139" s="91">
        <f>IFERROR(VLOOKUP($B139,'[1]ACT NUM12'!$AB$3:$AM$128,3,FALSE),0)</f>
        <v>0</v>
      </c>
      <c r="Z139" s="91">
        <f>IFERROR(VLOOKUP($B139,'[1]ACT NUM12'!$AB$3:$AM$128,4,FALSE),0)</f>
        <v>0</v>
      </c>
      <c r="AA139" s="91">
        <f>IFERROR(VLOOKUP($B139,'[1]ACT NUM12'!$AB$3:$AM$128,5,FALSE),0)</f>
        <v>0</v>
      </c>
      <c r="AB139" s="91">
        <f>IFERROR(VLOOKUP($B139,'[1]ACT NUM12'!$AB$3:$AM$128,6,FALSE),0)</f>
        <v>0</v>
      </c>
      <c r="AC139" s="91">
        <f>IFERROR(VLOOKUP($B139,'[1]ACT NUM12'!$AB$3:$AM$128,7,FALSE),0)</f>
        <v>0</v>
      </c>
      <c r="AD139" s="91">
        <f>IFERROR(VLOOKUP($B139,'[1]ACT NUM12'!$AB$3:$AM$128,8,FALSE),0)</f>
        <v>0</v>
      </c>
      <c r="AE139" s="91">
        <f>IFERROR(VLOOKUP($B139,'[1]ACT NUM12'!$AB$3:$AM$128,9,FALSE),0)</f>
        <v>0</v>
      </c>
      <c r="AF139" s="91">
        <f>IFERROR(VLOOKUP($B139,'[1]ACT NUM12'!$AB$3:$AM$128,10,FALSE),0)</f>
        <v>0</v>
      </c>
      <c r="AG139" s="91">
        <f>IFERROR(VLOOKUP($B139,'[1]ACT NUM12'!$AB$3:$AM$128,11,FALSE),0)</f>
        <v>0</v>
      </c>
      <c r="AH139" s="91"/>
      <c r="AI139" s="91"/>
      <c r="AJ139" s="13">
        <f t="shared" si="67"/>
        <v>0</v>
      </c>
    </row>
    <row r="140" spans="1:37" ht="15" thickBot="1" x14ac:dyDescent="0.25">
      <c r="A140" s="87" t="s">
        <v>165</v>
      </c>
      <c r="B140" s="165" t="s">
        <v>164</v>
      </c>
      <c r="C140" s="56"/>
      <c r="D140" s="205"/>
      <c r="E140" s="13">
        <f>IFERROR(VLOOKUP($B140,[2]NUM12!$H$3:$J$151,2,FALSE),0)</f>
        <v>0</v>
      </c>
      <c r="F140" s="43">
        <f t="shared" si="122"/>
        <v>0</v>
      </c>
      <c r="G140" s="13">
        <f>IFERROR(VLOOKUP($B140,[1]NUM12!$H$3:$J$167,2,FALSE),0)</f>
        <v>1</v>
      </c>
      <c r="H140" s="54">
        <f t="shared" si="123"/>
        <v>1</v>
      </c>
      <c r="I140" s="54">
        <f t="shared" si="124"/>
        <v>1</v>
      </c>
      <c r="J140" s="45"/>
      <c r="K140" s="91">
        <f>IFERROR(VLOOKUP($B140,'[1]ACT NUM12'!$H$3:$S$162,2,FALSE),0)</f>
        <v>0</v>
      </c>
      <c r="L140" s="91">
        <f>IFERROR(VLOOKUP($B140,'[1]ACT NUM12'!$H$3:$S$162,3,FALSE),0)</f>
        <v>0</v>
      </c>
      <c r="M140" s="91">
        <f>IFERROR(VLOOKUP($B140,'[1]ACT NUM12'!$H$3:$S$162,4,FALSE),0)</f>
        <v>0</v>
      </c>
      <c r="N140" s="91">
        <f>IFERROR(VLOOKUP($B140,'[1]ACT NUM12'!$H$3:$S$162,5,FALSE),0)</f>
        <v>0</v>
      </c>
      <c r="O140" s="91">
        <f>IFERROR(VLOOKUP($B140,'[1]ACT NUM12'!$H$3:$S$162,6,FALSE),0)</f>
        <v>0</v>
      </c>
      <c r="P140" s="91">
        <f>IFERROR(VLOOKUP($B140,'[1]ACT NUM12'!$H$3:$S$162,7,FALSE),0)</f>
        <v>0</v>
      </c>
      <c r="Q140" s="91">
        <f>IFERROR(VLOOKUP($B140,'[1]ACT NUM12'!$H$3:$S$162,8,FALSE),0)</f>
        <v>0</v>
      </c>
      <c r="R140" s="91">
        <f>IFERROR(VLOOKUP($B140,'[1]ACT NUM12'!$H$3:$S$162,9,FALSE),0)</f>
        <v>0</v>
      </c>
      <c r="S140" s="91">
        <f>IFERROR(VLOOKUP($B140,'[1]ACT NUM12'!$H$3:$S$162,10,FALSE),0)</f>
        <v>0</v>
      </c>
      <c r="T140" s="91">
        <f>IFERROR(VLOOKUP($B140,'[1]ACT NUM12'!$H$3:$S$162,11,FALSE),0)</f>
        <v>0</v>
      </c>
      <c r="U140" s="91"/>
      <c r="V140" s="91"/>
      <c r="W140" s="13">
        <f t="shared" si="73"/>
        <v>0</v>
      </c>
      <c r="X140" s="91">
        <f>IFERROR(VLOOKUP($B140,'[1]ACT NUM12'!$AB$3:$AM$128,2,FALSE),0)</f>
        <v>0</v>
      </c>
      <c r="Y140" s="91">
        <f>IFERROR(VLOOKUP($B140,'[1]ACT NUM12'!$AB$3:$AM$128,3,FALSE),0)</f>
        <v>0</v>
      </c>
      <c r="Z140" s="91">
        <f>IFERROR(VLOOKUP($B140,'[1]ACT NUM12'!$AB$3:$AM$128,4,FALSE),0)</f>
        <v>0</v>
      </c>
      <c r="AA140" s="91">
        <f>IFERROR(VLOOKUP($B140,'[1]ACT NUM12'!$AB$3:$AM$128,5,FALSE),0)</f>
        <v>0</v>
      </c>
      <c r="AB140" s="91">
        <f>IFERROR(VLOOKUP($B140,'[1]ACT NUM12'!$AB$3:$AM$128,6,FALSE),0)</f>
        <v>0</v>
      </c>
      <c r="AC140" s="91">
        <f>IFERROR(VLOOKUP($B140,'[1]ACT NUM12'!$AB$3:$AM$128,7,FALSE),0)</f>
        <v>0</v>
      </c>
      <c r="AD140" s="91">
        <f>IFERROR(VLOOKUP($B140,'[1]ACT NUM12'!$AB$3:$AM$128,8,FALSE),0)</f>
        <v>0</v>
      </c>
      <c r="AE140" s="91">
        <f>IFERROR(VLOOKUP($B140,'[1]ACT NUM12'!$AB$3:$AM$128,9,FALSE),0)</f>
        <v>0</v>
      </c>
      <c r="AF140" s="91">
        <f>IFERROR(VLOOKUP($B140,'[1]ACT NUM12'!$AB$3:$AM$128,10,FALSE),0)</f>
        <v>0</v>
      </c>
      <c r="AG140" s="91">
        <f>IFERROR(VLOOKUP($B140,'[1]ACT NUM12'!$AB$3:$AM$128,11,FALSE),0)</f>
        <v>0</v>
      </c>
      <c r="AH140" s="91"/>
      <c r="AI140" s="91"/>
      <c r="AJ140" s="13">
        <f t="shared" si="67"/>
        <v>0</v>
      </c>
    </row>
    <row r="141" spans="1:37" ht="15" thickBot="1" x14ac:dyDescent="0.25">
      <c r="A141" s="333" t="s">
        <v>183</v>
      </c>
      <c r="B141" s="334"/>
      <c r="C141" s="250">
        <f>+D141/Metas!R93</f>
        <v>1.248575107534158</v>
      </c>
      <c r="D141" s="207">
        <f>I141/AK141</f>
        <v>0.21092757306226176</v>
      </c>
      <c r="E141" s="10">
        <f t="shared" ref="E141:K141" si="125">SUM(E137:E140)</f>
        <v>364</v>
      </c>
      <c r="F141" s="10">
        <f t="shared" si="125"/>
        <v>436</v>
      </c>
      <c r="G141" s="10">
        <f t="shared" si="125"/>
        <v>423</v>
      </c>
      <c r="H141" s="10">
        <f t="shared" si="125"/>
        <v>444</v>
      </c>
      <c r="I141" s="10">
        <f>SUM(I137:I140)</f>
        <v>498</v>
      </c>
      <c r="J141" s="10">
        <f t="shared" si="125"/>
        <v>0</v>
      </c>
      <c r="K141" s="10">
        <f t="shared" si="125"/>
        <v>16</v>
      </c>
      <c r="L141" s="10">
        <f t="shared" ref="L141:V141" si="126">SUM(L137:L140)</f>
        <v>13</v>
      </c>
      <c r="M141" s="10">
        <f t="shared" si="126"/>
        <v>17</v>
      </c>
      <c r="N141" s="10">
        <f t="shared" si="126"/>
        <v>26</v>
      </c>
      <c r="O141" s="10">
        <f t="shared" ref="O141" si="127">SUM(O137:O140)</f>
        <v>19</v>
      </c>
      <c r="P141" s="10">
        <f t="shared" si="126"/>
        <v>20</v>
      </c>
      <c r="Q141" s="10">
        <f t="shared" si="126"/>
        <v>21</v>
      </c>
      <c r="R141" s="10">
        <f t="shared" ref="R141:S141" si="128">SUM(R137:R140)</f>
        <v>28</v>
      </c>
      <c r="S141" s="10">
        <f t="shared" si="128"/>
        <v>15</v>
      </c>
      <c r="T141" s="10">
        <f t="shared" ref="T141" si="129">SUM(T137:T140)</f>
        <v>13</v>
      </c>
      <c r="U141" s="10">
        <f t="shared" si="126"/>
        <v>0</v>
      </c>
      <c r="V141" s="10">
        <f t="shared" si="126"/>
        <v>0</v>
      </c>
      <c r="W141" s="10">
        <f t="shared" si="73"/>
        <v>188</v>
      </c>
      <c r="X141" s="10">
        <f t="shared" ref="X141:AI141" si="130">SUM(X137:X140)</f>
        <v>0</v>
      </c>
      <c r="Y141" s="10">
        <f t="shared" si="130"/>
        <v>0</v>
      </c>
      <c r="Z141" s="10">
        <f t="shared" si="130"/>
        <v>0</v>
      </c>
      <c r="AA141" s="10">
        <f t="shared" si="130"/>
        <v>0</v>
      </c>
      <c r="AB141" s="10">
        <f t="shared" ref="AB141" si="131">SUM(AB137:AB140)</f>
        <v>2</v>
      </c>
      <c r="AC141" s="10">
        <f t="shared" si="130"/>
        <v>22</v>
      </c>
      <c r="AD141" s="10">
        <f t="shared" si="130"/>
        <v>0</v>
      </c>
      <c r="AE141" s="10">
        <f t="shared" ref="AE141:AF141" si="132">SUM(AE137:AE140)</f>
        <v>1</v>
      </c>
      <c r="AF141" s="10">
        <f t="shared" si="132"/>
        <v>1</v>
      </c>
      <c r="AG141" s="10">
        <f t="shared" ref="AG141" si="133">SUM(AG137:AG140)</f>
        <v>0</v>
      </c>
      <c r="AH141" s="10">
        <f t="shared" si="130"/>
        <v>0</v>
      </c>
      <c r="AI141" s="10">
        <f t="shared" si="130"/>
        <v>0</v>
      </c>
      <c r="AJ141" s="10">
        <f t="shared" si="67"/>
        <v>26</v>
      </c>
      <c r="AK141" s="10">
        <v>2361</v>
      </c>
    </row>
    <row r="142" spans="1:37" ht="15" thickBot="1" x14ac:dyDescent="0.25">
      <c r="A142" s="87" t="s">
        <v>173</v>
      </c>
      <c r="B142" s="165" t="s">
        <v>166</v>
      </c>
      <c r="C142" s="56"/>
      <c r="D142" s="205"/>
      <c r="E142" s="13">
        <f>IFERROR(VLOOKUP($B142,[2]NUM12!$H$3:$J$151,2,FALSE),0)</f>
        <v>93</v>
      </c>
      <c r="F142" s="43">
        <f t="shared" ref="F142:F148" si="134">+E142+(K142+L142+M142+N142)-(X142+Y142+Z142+AA142)</f>
        <v>93</v>
      </c>
      <c r="G142" s="13">
        <f>IFERROR(VLOOKUP($B142,[1]NUM12!$H$3:$J$167,2,FALSE),0)</f>
        <v>87</v>
      </c>
      <c r="H142" s="54">
        <f t="shared" ref="H142:H148" si="135">+G142+(Q142)-(AD142)</f>
        <v>87</v>
      </c>
      <c r="I142" s="54">
        <f t="shared" ref="I142:I148" si="136">+G142+(Q142+R142+S142+T142)-(AD142+AE142+AF142+AG142)</f>
        <v>90</v>
      </c>
      <c r="J142" s="45"/>
      <c r="K142" s="91">
        <f>IFERROR(VLOOKUP($B142,'[1]ACT NUM12'!$H$3:$S$162,2,FALSE),0)</f>
        <v>0</v>
      </c>
      <c r="L142" s="91">
        <f>IFERROR(VLOOKUP($B142,'[1]ACT NUM12'!$H$3:$S$162,3,FALSE),0)</f>
        <v>0</v>
      </c>
      <c r="M142" s="91">
        <f>IFERROR(VLOOKUP($B142,'[1]ACT NUM12'!$H$3:$S$162,4,FALSE),0)</f>
        <v>0</v>
      </c>
      <c r="N142" s="91">
        <f>IFERROR(VLOOKUP($B142,'[1]ACT NUM12'!$H$3:$S$162,5,FALSE),0)</f>
        <v>0</v>
      </c>
      <c r="O142" s="91">
        <f>IFERROR(VLOOKUP($B142,'[1]ACT NUM12'!$H$3:$S$162,6,FALSE),0)</f>
        <v>0</v>
      </c>
      <c r="P142" s="91">
        <f>IFERROR(VLOOKUP($B142,'[1]ACT NUM12'!$H$3:$S$162,7,FALSE),0)</f>
        <v>0</v>
      </c>
      <c r="Q142" s="91">
        <f>IFERROR(VLOOKUP($B142,'[1]ACT NUM12'!$H$3:$S$162,8,FALSE),0)</f>
        <v>0</v>
      </c>
      <c r="R142" s="91">
        <f>IFERROR(VLOOKUP($B142,'[1]ACT NUM12'!$H$3:$S$162,9,FALSE),0)</f>
        <v>0</v>
      </c>
      <c r="S142" s="91">
        <f>IFERROR(VLOOKUP($B142,'[1]ACT NUM12'!$H$3:$S$162,10,FALSE),0)</f>
        <v>0</v>
      </c>
      <c r="T142" s="91">
        <f>IFERROR(VLOOKUP($B142,'[1]ACT NUM12'!$H$3:$S$162,11,FALSE),0)</f>
        <v>4</v>
      </c>
      <c r="U142" s="91"/>
      <c r="V142" s="91"/>
      <c r="W142" s="13">
        <f t="shared" si="73"/>
        <v>4</v>
      </c>
      <c r="X142" s="91">
        <f>IFERROR(VLOOKUP($B142,'[1]ACT NUM12'!$AB$3:$AM$128,2,FALSE),0)</f>
        <v>0</v>
      </c>
      <c r="Y142" s="91">
        <f>IFERROR(VLOOKUP($B142,'[1]ACT NUM12'!$AB$3:$AM$128,3,FALSE),0)</f>
        <v>0</v>
      </c>
      <c r="Z142" s="91">
        <f>IFERROR(VLOOKUP($B142,'[1]ACT NUM12'!$AB$3:$AM$128,4,FALSE),0)</f>
        <v>0</v>
      </c>
      <c r="AA142" s="91">
        <f>IFERROR(VLOOKUP($B142,'[1]ACT NUM12'!$AB$3:$AM$128,5,FALSE),0)</f>
        <v>0</v>
      </c>
      <c r="AB142" s="91">
        <f>IFERROR(VLOOKUP($B142,'[1]ACT NUM12'!$AB$3:$AM$128,6,FALSE),0)</f>
        <v>0</v>
      </c>
      <c r="AC142" s="91">
        <f>IFERROR(VLOOKUP($B142,'[1]ACT NUM12'!$AB$3:$AM$128,7,FALSE),0)</f>
        <v>0</v>
      </c>
      <c r="AD142" s="91">
        <f>IFERROR(VLOOKUP($B142,'[1]ACT NUM12'!$AB$3:$AM$128,8,FALSE),0)</f>
        <v>0</v>
      </c>
      <c r="AE142" s="91">
        <f>IFERROR(VLOOKUP($B142,'[1]ACT NUM12'!$AB$3:$AM$128,9,FALSE),0)</f>
        <v>0</v>
      </c>
      <c r="AF142" s="91">
        <f>IFERROR(VLOOKUP($B142,'[1]ACT NUM12'!$AB$3:$AM$128,10,FALSE),0)</f>
        <v>0</v>
      </c>
      <c r="AG142" s="91">
        <f>IFERROR(VLOOKUP($B142,'[1]ACT NUM12'!$AB$3:$AM$128,11,FALSE),0)</f>
        <v>1</v>
      </c>
      <c r="AH142" s="91"/>
      <c r="AI142" s="91"/>
      <c r="AJ142" s="13">
        <f t="shared" si="67"/>
        <v>1</v>
      </c>
    </row>
    <row r="143" spans="1:37" ht="15" thickBot="1" x14ac:dyDescent="0.25">
      <c r="A143" s="87" t="s">
        <v>173</v>
      </c>
      <c r="B143" s="165" t="s">
        <v>167</v>
      </c>
      <c r="C143" s="56"/>
      <c r="D143" s="205"/>
      <c r="E143" s="13">
        <f>IFERROR(VLOOKUP($B143,[2]NUM12!$H$3:$J$151,2,FALSE),0)</f>
        <v>16</v>
      </c>
      <c r="F143" s="43">
        <f t="shared" si="134"/>
        <v>16</v>
      </c>
      <c r="G143" s="13">
        <f>IFERROR(VLOOKUP($B143,[1]NUM12!$H$3:$J$167,2,FALSE),0)</f>
        <v>19</v>
      </c>
      <c r="H143" s="54">
        <f t="shared" si="135"/>
        <v>19</v>
      </c>
      <c r="I143" s="54">
        <f t="shared" si="136"/>
        <v>22</v>
      </c>
      <c r="J143" s="45"/>
      <c r="K143" s="91">
        <f>IFERROR(VLOOKUP($B143,'[1]ACT NUM12'!$H$3:$S$162,2,FALSE),0)</f>
        <v>0</v>
      </c>
      <c r="L143" s="91">
        <f>IFERROR(VLOOKUP($B143,'[1]ACT NUM12'!$H$3:$S$162,3,FALSE),0)</f>
        <v>0</v>
      </c>
      <c r="M143" s="91">
        <f>IFERROR(VLOOKUP($B143,'[1]ACT NUM12'!$H$3:$S$162,4,FALSE),0)</f>
        <v>0</v>
      </c>
      <c r="N143" s="91">
        <f>IFERROR(VLOOKUP($B143,'[1]ACT NUM12'!$H$3:$S$162,5,FALSE),0)</f>
        <v>0</v>
      </c>
      <c r="O143" s="91">
        <f>IFERROR(VLOOKUP($B143,'[1]ACT NUM12'!$H$3:$S$162,6,FALSE),0)</f>
        <v>0</v>
      </c>
      <c r="P143" s="91">
        <f>IFERROR(VLOOKUP($B143,'[1]ACT NUM12'!$H$3:$S$162,7,FALSE),0)</f>
        <v>0</v>
      </c>
      <c r="Q143" s="91">
        <f>IFERROR(VLOOKUP($B143,'[1]ACT NUM12'!$H$3:$S$162,8,FALSE),0)</f>
        <v>0</v>
      </c>
      <c r="R143" s="91">
        <f>IFERROR(VLOOKUP($B143,'[1]ACT NUM12'!$H$3:$S$162,9,FALSE),0)</f>
        <v>0</v>
      </c>
      <c r="S143" s="91">
        <f>IFERROR(VLOOKUP($B143,'[1]ACT NUM12'!$H$3:$S$162,10,FALSE),0)</f>
        <v>0</v>
      </c>
      <c r="T143" s="91">
        <f>IFERROR(VLOOKUP($B143,'[1]ACT NUM12'!$H$3:$S$162,11,FALSE),0)</f>
        <v>4</v>
      </c>
      <c r="U143" s="91"/>
      <c r="V143" s="91"/>
      <c r="W143" s="13">
        <f t="shared" si="73"/>
        <v>4</v>
      </c>
      <c r="X143" s="91">
        <f>IFERROR(VLOOKUP($B143,'[1]ACT NUM12'!$AB$3:$AM$128,2,FALSE),0)</f>
        <v>0</v>
      </c>
      <c r="Y143" s="91">
        <f>IFERROR(VLOOKUP($B143,'[1]ACT NUM12'!$AB$3:$AM$128,3,FALSE),0)</f>
        <v>0</v>
      </c>
      <c r="Z143" s="91">
        <f>IFERROR(VLOOKUP($B143,'[1]ACT NUM12'!$AB$3:$AM$128,4,FALSE),0)</f>
        <v>0</v>
      </c>
      <c r="AA143" s="91">
        <f>IFERROR(VLOOKUP($B143,'[1]ACT NUM12'!$AB$3:$AM$128,5,FALSE),0)</f>
        <v>0</v>
      </c>
      <c r="AB143" s="91">
        <f>IFERROR(VLOOKUP($B143,'[1]ACT NUM12'!$AB$3:$AM$128,6,FALSE),0)</f>
        <v>0</v>
      </c>
      <c r="AC143" s="91">
        <f>IFERROR(VLOOKUP($B143,'[1]ACT NUM12'!$AB$3:$AM$128,7,FALSE),0)</f>
        <v>0</v>
      </c>
      <c r="AD143" s="91">
        <f>IFERROR(VLOOKUP($B143,'[1]ACT NUM12'!$AB$3:$AM$128,8,FALSE),0)</f>
        <v>0</v>
      </c>
      <c r="AE143" s="91">
        <f>IFERROR(VLOOKUP($B143,'[1]ACT NUM12'!$AB$3:$AM$128,9,FALSE),0)</f>
        <v>0</v>
      </c>
      <c r="AF143" s="91">
        <f>IFERROR(VLOOKUP($B143,'[1]ACT NUM12'!$AB$3:$AM$128,10,FALSE),0)</f>
        <v>0</v>
      </c>
      <c r="AG143" s="91">
        <f>IFERROR(VLOOKUP($B143,'[1]ACT NUM12'!$AB$3:$AM$128,11,FALSE),0)</f>
        <v>1</v>
      </c>
      <c r="AH143" s="91"/>
      <c r="AI143" s="91"/>
      <c r="AJ143" s="13">
        <f t="shared" ref="AJ143:AJ149" si="137">SUM(X143:AI143)</f>
        <v>1</v>
      </c>
    </row>
    <row r="144" spans="1:37" ht="15" thickBot="1" x14ac:dyDescent="0.25">
      <c r="A144" s="87" t="s">
        <v>173</v>
      </c>
      <c r="B144" s="165" t="s">
        <v>168</v>
      </c>
      <c r="C144" s="56"/>
      <c r="D144" s="205"/>
      <c r="E144" s="13">
        <f>IFERROR(VLOOKUP($B144,[2]NUM12!$H$3:$J$151,2,FALSE),0)</f>
        <v>25</v>
      </c>
      <c r="F144" s="43">
        <f t="shared" si="134"/>
        <v>25</v>
      </c>
      <c r="G144" s="13">
        <f>IFERROR(VLOOKUP($B144,[1]NUM12!$H$3:$J$167,2,FALSE),0)</f>
        <v>25</v>
      </c>
      <c r="H144" s="54">
        <f t="shared" si="135"/>
        <v>25</v>
      </c>
      <c r="I144" s="54">
        <f t="shared" si="136"/>
        <v>22</v>
      </c>
      <c r="J144" s="45"/>
      <c r="K144" s="91">
        <f>IFERROR(VLOOKUP($B144,'[1]ACT NUM12'!$H$3:$S$162,2,FALSE),0)</f>
        <v>0</v>
      </c>
      <c r="L144" s="91">
        <f>IFERROR(VLOOKUP($B144,'[1]ACT NUM12'!$H$3:$S$162,3,FALSE),0)</f>
        <v>0</v>
      </c>
      <c r="M144" s="91">
        <f>IFERROR(VLOOKUP($B144,'[1]ACT NUM12'!$H$3:$S$162,4,FALSE),0)</f>
        <v>0</v>
      </c>
      <c r="N144" s="91">
        <f>IFERROR(VLOOKUP($B144,'[1]ACT NUM12'!$H$3:$S$162,5,FALSE),0)</f>
        <v>0</v>
      </c>
      <c r="O144" s="91">
        <f>IFERROR(VLOOKUP($B144,'[1]ACT NUM12'!$H$3:$S$162,6,FALSE),0)</f>
        <v>0</v>
      </c>
      <c r="P144" s="91">
        <f>IFERROR(VLOOKUP($B144,'[1]ACT NUM12'!$H$3:$S$162,7,FALSE),0)</f>
        <v>0</v>
      </c>
      <c r="Q144" s="91">
        <f>IFERROR(VLOOKUP($B144,'[1]ACT NUM12'!$H$3:$S$162,8,FALSE),0)</f>
        <v>0</v>
      </c>
      <c r="R144" s="91">
        <f>IFERROR(VLOOKUP($B144,'[1]ACT NUM12'!$H$3:$S$162,9,FALSE),0)</f>
        <v>0</v>
      </c>
      <c r="S144" s="91">
        <f>IFERROR(VLOOKUP($B144,'[1]ACT NUM12'!$H$3:$S$162,10,FALSE),0)</f>
        <v>0</v>
      </c>
      <c r="T144" s="91">
        <f>IFERROR(VLOOKUP($B144,'[1]ACT NUM12'!$H$3:$S$162,11,FALSE),0)</f>
        <v>3</v>
      </c>
      <c r="U144" s="91"/>
      <c r="V144" s="91"/>
      <c r="W144" s="13">
        <f t="shared" si="73"/>
        <v>3</v>
      </c>
      <c r="X144" s="91">
        <f>IFERROR(VLOOKUP($B144,'[1]ACT NUM12'!$AB$3:$AM$128,2,FALSE),0)</f>
        <v>0</v>
      </c>
      <c r="Y144" s="91">
        <f>IFERROR(VLOOKUP($B144,'[1]ACT NUM12'!$AB$3:$AM$128,3,FALSE),0)</f>
        <v>0</v>
      </c>
      <c r="Z144" s="91">
        <f>IFERROR(VLOOKUP($B144,'[1]ACT NUM12'!$AB$3:$AM$128,4,FALSE),0)</f>
        <v>0</v>
      </c>
      <c r="AA144" s="91">
        <f>IFERROR(VLOOKUP($B144,'[1]ACT NUM12'!$AB$3:$AM$128,5,FALSE),0)</f>
        <v>0</v>
      </c>
      <c r="AB144" s="91">
        <f>IFERROR(VLOOKUP($B144,'[1]ACT NUM12'!$AB$3:$AM$128,6,FALSE),0)</f>
        <v>0</v>
      </c>
      <c r="AC144" s="91">
        <f>IFERROR(VLOOKUP($B144,'[1]ACT NUM12'!$AB$3:$AM$128,7,FALSE),0)</f>
        <v>0</v>
      </c>
      <c r="AD144" s="91">
        <f>IFERROR(VLOOKUP($B144,'[1]ACT NUM12'!$AB$3:$AM$128,8,FALSE),0)</f>
        <v>0</v>
      </c>
      <c r="AE144" s="91">
        <f>IFERROR(VLOOKUP($B144,'[1]ACT NUM12'!$AB$3:$AM$128,9,FALSE),0)</f>
        <v>0</v>
      </c>
      <c r="AF144" s="91">
        <f>IFERROR(VLOOKUP($B144,'[1]ACT NUM12'!$AB$3:$AM$128,10,FALSE),0)</f>
        <v>0</v>
      </c>
      <c r="AG144" s="91">
        <f>IFERROR(VLOOKUP($B144,'[1]ACT NUM12'!$AB$3:$AM$128,11,FALSE),0)</f>
        <v>6</v>
      </c>
      <c r="AH144" s="91"/>
      <c r="AI144" s="91"/>
      <c r="AJ144" s="13">
        <f t="shared" si="137"/>
        <v>6</v>
      </c>
    </row>
    <row r="145" spans="1:37" ht="15" thickBot="1" x14ac:dyDescent="0.25">
      <c r="A145" s="87" t="s">
        <v>173</v>
      </c>
      <c r="B145" s="165" t="s">
        <v>169</v>
      </c>
      <c r="C145" s="56"/>
      <c r="D145" s="205"/>
      <c r="E145" s="13">
        <f>IFERROR(VLOOKUP($B145,[2]NUM12!$H$3:$J$151,2,FALSE),0)</f>
        <v>0</v>
      </c>
      <c r="F145" s="43">
        <f t="shared" si="134"/>
        <v>0</v>
      </c>
      <c r="G145" s="13">
        <f>IFERROR(VLOOKUP($B145,[1]NUM12!$H$3:$J$167,2,FALSE),0)</f>
        <v>28</v>
      </c>
      <c r="H145" s="54">
        <f t="shared" si="135"/>
        <v>28</v>
      </c>
      <c r="I145" s="54">
        <f t="shared" si="136"/>
        <v>27</v>
      </c>
      <c r="J145" s="45"/>
      <c r="K145" s="91">
        <f>IFERROR(VLOOKUP($B145,'[1]ACT NUM12'!$H$3:$S$162,2,FALSE),0)</f>
        <v>0</v>
      </c>
      <c r="L145" s="91">
        <f>IFERROR(VLOOKUP($B145,'[1]ACT NUM12'!$H$3:$S$162,3,FALSE),0)</f>
        <v>0</v>
      </c>
      <c r="M145" s="91">
        <f>IFERROR(VLOOKUP($B145,'[1]ACT NUM12'!$H$3:$S$162,4,FALSE),0)</f>
        <v>0</v>
      </c>
      <c r="N145" s="91">
        <f>IFERROR(VLOOKUP($B145,'[1]ACT NUM12'!$H$3:$S$162,5,FALSE),0)</f>
        <v>0</v>
      </c>
      <c r="O145" s="91">
        <f>IFERROR(VLOOKUP($B145,'[1]ACT NUM12'!$H$3:$S$162,6,FALSE),0)</f>
        <v>0</v>
      </c>
      <c r="P145" s="91">
        <f>IFERROR(VLOOKUP($B145,'[1]ACT NUM12'!$H$3:$S$162,7,FALSE),0)</f>
        <v>0</v>
      </c>
      <c r="Q145" s="91">
        <f>IFERROR(VLOOKUP($B145,'[1]ACT NUM12'!$H$3:$S$162,8,FALSE),0)</f>
        <v>0</v>
      </c>
      <c r="R145" s="91">
        <f>IFERROR(VLOOKUP($B145,'[1]ACT NUM12'!$H$3:$S$162,9,FALSE),0)</f>
        <v>0</v>
      </c>
      <c r="S145" s="91">
        <f>IFERROR(VLOOKUP($B145,'[1]ACT NUM12'!$H$3:$S$162,10,FALSE),0)</f>
        <v>0</v>
      </c>
      <c r="T145" s="91">
        <f>IFERROR(VLOOKUP($B145,'[1]ACT NUM12'!$H$3:$S$162,11,FALSE),0)</f>
        <v>5</v>
      </c>
      <c r="U145" s="91"/>
      <c r="V145" s="91"/>
      <c r="W145" s="13">
        <f>SUM(K145:V145)</f>
        <v>5</v>
      </c>
      <c r="X145" s="91">
        <f>IFERROR(VLOOKUP($B145,'[1]ACT NUM12'!$AB$3:$AM$128,2,FALSE),0)</f>
        <v>0</v>
      </c>
      <c r="Y145" s="91">
        <f>IFERROR(VLOOKUP($B145,'[1]ACT NUM12'!$AB$3:$AM$128,3,FALSE),0)</f>
        <v>0</v>
      </c>
      <c r="Z145" s="91">
        <f>IFERROR(VLOOKUP($B145,'[1]ACT NUM12'!$AB$3:$AM$128,4,FALSE),0)</f>
        <v>0</v>
      </c>
      <c r="AA145" s="91">
        <f>IFERROR(VLOOKUP($B145,'[1]ACT NUM12'!$AB$3:$AM$128,5,FALSE),0)</f>
        <v>0</v>
      </c>
      <c r="AB145" s="91">
        <f>IFERROR(VLOOKUP($B145,'[1]ACT NUM12'!$AB$3:$AM$128,6,FALSE),0)</f>
        <v>0</v>
      </c>
      <c r="AC145" s="91">
        <f>IFERROR(VLOOKUP($B145,'[1]ACT NUM12'!$AB$3:$AM$128,7,FALSE),0)</f>
        <v>0</v>
      </c>
      <c r="AD145" s="91">
        <f>IFERROR(VLOOKUP($B145,'[1]ACT NUM12'!$AB$3:$AM$128,8,FALSE),0)</f>
        <v>0</v>
      </c>
      <c r="AE145" s="91">
        <f>IFERROR(VLOOKUP($B145,'[1]ACT NUM12'!$AB$3:$AM$128,9,FALSE),0)</f>
        <v>0</v>
      </c>
      <c r="AF145" s="91">
        <f>IFERROR(VLOOKUP($B145,'[1]ACT NUM12'!$AB$3:$AM$128,10,FALSE),0)</f>
        <v>0</v>
      </c>
      <c r="AG145" s="91">
        <f>IFERROR(VLOOKUP($B145,'[1]ACT NUM12'!$AB$3:$AM$128,11,FALSE),0)</f>
        <v>6</v>
      </c>
      <c r="AH145" s="91"/>
      <c r="AI145" s="91"/>
      <c r="AJ145" s="13">
        <f t="shared" si="137"/>
        <v>6</v>
      </c>
    </row>
    <row r="146" spans="1:37" ht="15" thickBot="1" x14ac:dyDescent="0.25">
      <c r="A146" s="87" t="s">
        <v>173</v>
      </c>
      <c r="B146" s="165" t="s">
        <v>170</v>
      </c>
      <c r="C146" s="56"/>
      <c r="D146" s="205"/>
      <c r="E146" s="13">
        <f>IFERROR(VLOOKUP($B146,[2]NUM12!$H$3:$J$151,2,FALSE),0)</f>
        <v>39</v>
      </c>
      <c r="F146" s="43">
        <f t="shared" si="134"/>
        <v>39</v>
      </c>
      <c r="G146" s="13">
        <f>IFERROR(VLOOKUP($B146,[1]NUM12!$H$3:$J$167,2,FALSE),0)</f>
        <v>42</v>
      </c>
      <c r="H146" s="54">
        <f t="shared" si="135"/>
        <v>42</v>
      </c>
      <c r="I146" s="54">
        <f t="shared" si="136"/>
        <v>42</v>
      </c>
      <c r="J146" s="45"/>
      <c r="K146" s="91">
        <f>IFERROR(VLOOKUP($B146,'[1]ACT NUM12'!$H$3:$S$162,2,FALSE),0)</f>
        <v>0</v>
      </c>
      <c r="L146" s="91">
        <f>IFERROR(VLOOKUP($B146,'[1]ACT NUM12'!$H$3:$S$162,3,FALSE),0)</f>
        <v>0</v>
      </c>
      <c r="M146" s="91">
        <f>IFERROR(VLOOKUP($B146,'[1]ACT NUM12'!$H$3:$S$162,4,FALSE),0)</f>
        <v>0</v>
      </c>
      <c r="N146" s="91">
        <f>IFERROR(VLOOKUP($B146,'[1]ACT NUM12'!$H$3:$S$162,5,FALSE),0)</f>
        <v>0</v>
      </c>
      <c r="O146" s="91">
        <f>IFERROR(VLOOKUP($B146,'[1]ACT NUM12'!$H$3:$S$162,6,FALSE),0)</f>
        <v>0</v>
      </c>
      <c r="P146" s="91">
        <f>IFERROR(VLOOKUP($B146,'[1]ACT NUM12'!$H$3:$S$162,7,FALSE),0)</f>
        <v>0</v>
      </c>
      <c r="Q146" s="91">
        <f>IFERROR(VLOOKUP($B146,'[1]ACT NUM12'!$H$3:$S$162,8,FALSE),0)</f>
        <v>0</v>
      </c>
      <c r="R146" s="91">
        <f>IFERROR(VLOOKUP($B146,'[1]ACT NUM12'!$H$3:$S$162,9,FALSE),0)</f>
        <v>0</v>
      </c>
      <c r="S146" s="91">
        <f>IFERROR(VLOOKUP($B146,'[1]ACT NUM12'!$H$3:$S$162,10,FALSE),0)</f>
        <v>0</v>
      </c>
      <c r="T146" s="91">
        <f>IFERROR(VLOOKUP($B146,'[1]ACT NUM12'!$H$3:$S$162,11,FALSE),0)</f>
        <v>0</v>
      </c>
      <c r="U146" s="91"/>
      <c r="V146" s="91"/>
      <c r="W146" s="13">
        <f>SUM(K146:V146)</f>
        <v>0</v>
      </c>
      <c r="X146" s="91">
        <f>IFERROR(VLOOKUP($B146,'[1]ACT NUM12'!$AB$3:$AM$128,2,FALSE),0)</f>
        <v>0</v>
      </c>
      <c r="Y146" s="91">
        <f>IFERROR(VLOOKUP($B146,'[1]ACT NUM12'!$AB$3:$AM$128,3,FALSE),0)</f>
        <v>0</v>
      </c>
      <c r="Z146" s="91">
        <f>IFERROR(VLOOKUP($B146,'[1]ACT NUM12'!$AB$3:$AM$128,4,FALSE),0)</f>
        <v>0</v>
      </c>
      <c r="AA146" s="91">
        <f>IFERROR(VLOOKUP($B146,'[1]ACT NUM12'!$AB$3:$AM$128,5,FALSE),0)</f>
        <v>0</v>
      </c>
      <c r="AB146" s="91">
        <f>IFERROR(VLOOKUP($B146,'[1]ACT NUM12'!$AB$3:$AM$128,6,FALSE),0)</f>
        <v>0</v>
      </c>
      <c r="AC146" s="91">
        <f>IFERROR(VLOOKUP($B146,'[1]ACT NUM12'!$AB$3:$AM$128,7,FALSE),0)</f>
        <v>0</v>
      </c>
      <c r="AD146" s="91">
        <f>IFERROR(VLOOKUP($B146,'[1]ACT NUM12'!$AB$3:$AM$128,8,FALSE),0)</f>
        <v>0</v>
      </c>
      <c r="AE146" s="91">
        <f>IFERROR(VLOOKUP($B146,'[1]ACT NUM12'!$AB$3:$AM$128,9,FALSE),0)</f>
        <v>0</v>
      </c>
      <c r="AF146" s="91">
        <f>IFERROR(VLOOKUP($B146,'[1]ACT NUM12'!$AB$3:$AM$128,10,FALSE),0)</f>
        <v>0</v>
      </c>
      <c r="AG146" s="91">
        <f>IFERROR(VLOOKUP($B146,'[1]ACT NUM12'!$AB$3:$AM$128,11,FALSE),0)</f>
        <v>0</v>
      </c>
      <c r="AH146" s="91"/>
      <c r="AI146" s="91"/>
      <c r="AJ146" s="13">
        <f t="shared" si="137"/>
        <v>0</v>
      </c>
    </row>
    <row r="147" spans="1:37" ht="15" thickBot="1" x14ac:dyDescent="0.25">
      <c r="A147" s="87" t="s">
        <v>173</v>
      </c>
      <c r="B147" s="165" t="s">
        <v>171</v>
      </c>
      <c r="C147" s="56"/>
      <c r="D147" s="205"/>
      <c r="E147" s="13">
        <f>IFERROR(VLOOKUP($B147,[2]NUM12!$H$3:$J$151,2,FALSE),0)</f>
        <v>40</v>
      </c>
      <c r="F147" s="43">
        <f t="shared" si="134"/>
        <v>40</v>
      </c>
      <c r="G147" s="13">
        <f>IFERROR(VLOOKUP($B147,[1]NUM12!$H$3:$J$167,2,FALSE),0)</f>
        <v>34</v>
      </c>
      <c r="H147" s="54">
        <f t="shared" si="135"/>
        <v>34</v>
      </c>
      <c r="I147" s="54">
        <f t="shared" si="136"/>
        <v>33</v>
      </c>
      <c r="J147" s="45"/>
      <c r="K147" s="91">
        <f>IFERROR(VLOOKUP($B147,'[1]ACT NUM12'!$H$3:$S$162,2,FALSE),0)</f>
        <v>0</v>
      </c>
      <c r="L147" s="91">
        <f>IFERROR(VLOOKUP($B147,'[1]ACT NUM12'!$H$3:$S$162,3,FALSE),0)</f>
        <v>0</v>
      </c>
      <c r="M147" s="91">
        <f>IFERROR(VLOOKUP($B147,'[1]ACT NUM12'!$H$3:$S$162,4,FALSE),0)</f>
        <v>0</v>
      </c>
      <c r="N147" s="91">
        <f>IFERROR(VLOOKUP($B147,'[1]ACT NUM12'!$H$3:$S$162,5,FALSE),0)</f>
        <v>0</v>
      </c>
      <c r="O147" s="91">
        <f>IFERROR(VLOOKUP($B147,'[1]ACT NUM12'!$H$3:$S$162,6,FALSE),0)</f>
        <v>0</v>
      </c>
      <c r="P147" s="91">
        <f>IFERROR(VLOOKUP($B147,'[1]ACT NUM12'!$H$3:$S$162,7,FALSE),0)</f>
        <v>0</v>
      </c>
      <c r="Q147" s="91">
        <f>IFERROR(VLOOKUP($B147,'[1]ACT NUM12'!$H$3:$S$162,8,FALSE),0)</f>
        <v>0</v>
      </c>
      <c r="R147" s="91">
        <f>IFERROR(VLOOKUP($B147,'[1]ACT NUM12'!$H$3:$S$162,9,FALSE),0)</f>
        <v>0</v>
      </c>
      <c r="S147" s="91">
        <f>IFERROR(VLOOKUP($B147,'[1]ACT NUM12'!$H$3:$S$162,10,FALSE),0)</f>
        <v>0</v>
      </c>
      <c r="T147" s="91">
        <f>IFERROR(VLOOKUP($B147,'[1]ACT NUM12'!$H$3:$S$162,11,FALSE),0)</f>
        <v>5</v>
      </c>
      <c r="U147" s="91"/>
      <c r="V147" s="91"/>
      <c r="W147" s="13">
        <f>SUM(K147:V147)</f>
        <v>5</v>
      </c>
      <c r="X147" s="91">
        <f>IFERROR(VLOOKUP($B147,'[1]ACT NUM12'!$AB$3:$AM$128,2,FALSE),0)</f>
        <v>0</v>
      </c>
      <c r="Y147" s="91">
        <f>IFERROR(VLOOKUP($B147,'[1]ACT NUM12'!$AB$3:$AM$128,3,FALSE),0)</f>
        <v>0</v>
      </c>
      <c r="Z147" s="91">
        <f>IFERROR(VLOOKUP($B147,'[1]ACT NUM12'!$AB$3:$AM$128,4,FALSE),0)</f>
        <v>0</v>
      </c>
      <c r="AA147" s="91">
        <f>IFERROR(VLOOKUP($B147,'[1]ACT NUM12'!$AB$3:$AM$128,5,FALSE),0)</f>
        <v>0</v>
      </c>
      <c r="AB147" s="91">
        <f>IFERROR(VLOOKUP($B147,'[1]ACT NUM12'!$AB$3:$AM$128,6,FALSE),0)</f>
        <v>0</v>
      </c>
      <c r="AC147" s="91">
        <f>IFERROR(VLOOKUP($B147,'[1]ACT NUM12'!$AB$3:$AM$128,7,FALSE),0)</f>
        <v>0</v>
      </c>
      <c r="AD147" s="91">
        <f>IFERROR(VLOOKUP($B147,'[1]ACT NUM12'!$AB$3:$AM$128,8,FALSE),0)</f>
        <v>0</v>
      </c>
      <c r="AE147" s="91">
        <f>IFERROR(VLOOKUP($B147,'[1]ACT NUM12'!$AB$3:$AM$128,9,FALSE),0)</f>
        <v>0</v>
      </c>
      <c r="AF147" s="91">
        <f>IFERROR(VLOOKUP($B147,'[1]ACT NUM12'!$AB$3:$AM$128,10,FALSE),0)</f>
        <v>0</v>
      </c>
      <c r="AG147" s="91">
        <f>IFERROR(VLOOKUP($B147,'[1]ACT NUM12'!$AB$3:$AM$128,11,FALSE),0)</f>
        <v>6</v>
      </c>
      <c r="AH147" s="91"/>
      <c r="AI147" s="91"/>
      <c r="AJ147" s="13">
        <f>SUM(X147:AI147)</f>
        <v>6</v>
      </c>
    </row>
    <row r="148" spans="1:37" ht="15" thickBot="1" x14ac:dyDescent="0.25">
      <c r="A148" s="87" t="s">
        <v>173</v>
      </c>
      <c r="B148" s="165" t="s">
        <v>172</v>
      </c>
      <c r="C148" s="56"/>
      <c r="D148" s="205"/>
      <c r="E148" s="13">
        <f>IFERROR(VLOOKUP($B148,[2]NUM12!$H$3:$J$151,2,FALSE),0)</f>
        <v>24</v>
      </c>
      <c r="F148" s="43">
        <f t="shared" si="134"/>
        <v>24</v>
      </c>
      <c r="G148" s="13">
        <f>IFERROR(VLOOKUP($B148,[1]NUM12!$H$3:$J$167,2,FALSE),0)</f>
        <v>22</v>
      </c>
      <c r="H148" s="54">
        <f t="shared" si="135"/>
        <v>22</v>
      </c>
      <c r="I148" s="54">
        <f t="shared" si="136"/>
        <v>22</v>
      </c>
      <c r="J148" s="45"/>
      <c r="K148" s="91">
        <f>IFERROR(VLOOKUP($B148,'[1]ACT NUM12'!$H$3:$S$162,2,FALSE),0)</f>
        <v>0</v>
      </c>
      <c r="L148" s="91">
        <f>IFERROR(VLOOKUP($B148,'[1]ACT NUM12'!$H$3:$S$162,3,FALSE),0)</f>
        <v>0</v>
      </c>
      <c r="M148" s="91">
        <f>IFERROR(VLOOKUP($B148,'[1]ACT NUM12'!$H$3:$S$162,4,FALSE),0)</f>
        <v>0</v>
      </c>
      <c r="N148" s="91">
        <f>IFERROR(VLOOKUP($B148,'[1]ACT NUM12'!$H$3:$S$162,5,FALSE),0)</f>
        <v>0</v>
      </c>
      <c r="O148" s="91">
        <f>IFERROR(VLOOKUP($B148,'[1]ACT NUM12'!$H$3:$S$162,6,FALSE),0)</f>
        <v>0</v>
      </c>
      <c r="P148" s="91">
        <f>IFERROR(VLOOKUP($B148,'[1]ACT NUM12'!$H$3:$S$162,7,FALSE),0)</f>
        <v>0</v>
      </c>
      <c r="Q148" s="91">
        <f>IFERROR(VLOOKUP($B148,'[1]ACT NUM12'!$H$3:$S$162,8,FALSE),0)</f>
        <v>0</v>
      </c>
      <c r="R148" s="91">
        <f>IFERROR(VLOOKUP($B148,'[1]ACT NUM12'!$H$3:$S$162,9,FALSE),0)</f>
        <v>0</v>
      </c>
      <c r="S148" s="91">
        <f>IFERROR(VLOOKUP($B148,'[1]ACT NUM12'!$H$3:$S$162,10,FALSE),0)</f>
        <v>0</v>
      </c>
      <c r="T148" s="91">
        <f>IFERROR(VLOOKUP($B148,'[1]ACT NUM12'!$H$3:$S$162,11,FALSE),0)</f>
        <v>0</v>
      </c>
      <c r="U148" s="91"/>
      <c r="V148" s="91"/>
      <c r="W148" s="13">
        <f>SUM(K148:V148)</f>
        <v>0</v>
      </c>
      <c r="X148" s="91">
        <f>IFERROR(VLOOKUP($B148,'[1]ACT NUM12'!$AB$3:$AM$128,2,FALSE),0)</f>
        <v>0</v>
      </c>
      <c r="Y148" s="91">
        <f>IFERROR(VLOOKUP($B148,'[1]ACT NUM12'!$AB$3:$AM$128,3,FALSE),0)</f>
        <v>0</v>
      </c>
      <c r="Z148" s="91">
        <f>IFERROR(VLOOKUP($B148,'[1]ACT NUM12'!$AB$3:$AM$128,4,FALSE),0)</f>
        <v>0</v>
      </c>
      <c r="AA148" s="91">
        <f>IFERROR(VLOOKUP($B148,'[1]ACT NUM12'!$AB$3:$AM$128,5,FALSE),0)</f>
        <v>0</v>
      </c>
      <c r="AB148" s="91">
        <f>IFERROR(VLOOKUP($B148,'[1]ACT NUM12'!$AB$3:$AM$128,6,FALSE),0)</f>
        <v>0</v>
      </c>
      <c r="AC148" s="91">
        <f>IFERROR(VLOOKUP($B148,'[1]ACT NUM12'!$AB$3:$AM$128,7,FALSE),0)</f>
        <v>0</v>
      </c>
      <c r="AD148" s="91">
        <f>IFERROR(VLOOKUP($B148,'[1]ACT NUM12'!$AB$3:$AM$128,8,FALSE),0)</f>
        <v>0</v>
      </c>
      <c r="AE148" s="91">
        <f>IFERROR(VLOOKUP($B148,'[1]ACT NUM12'!$AB$3:$AM$128,9,FALSE),0)</f>
        <v>0</v>
      </c>
      <c r="AF148" s="91">
        <f>IFERROR(VLOOKUP($B148,'[1]ACT NUM12'!$AB$3:$AM$128,10,FALSE),0)</f>
        <v>0</v>
      </c>
      <c r="AG148" s="91">
        <f>IFERROR(VLOOKUP($B148,'[1]ACT NUM12'!$AB$3:$AM$128,11,FALSE),0)</f>
        <v>0</v>
      </c>
      <c r="AH148" s="91"/>
      <c r="AI148" s="91"/>
      <c r="AJ148" s="13">
        <f>SUM(X148:AI148)</f>
        <v>0</v>
      </c>
    </row>
    <row r="149" spans="1:37" ht="15" thickBot="1" x14ac:dyDescent="0.25">
      <c r="A149" s="333" t="s">
        <v>184</v>
      </c>
      <c r="B149" s="334"/>
      <c r="C149" s="250">
        <f>+D149/Metas!R94</f>
        <v>1.0670896643184076</v>
      </c>
      <c r="D149" s="207">
        <f>I149/AK149</f>
        <v>0.28104575163398693</v>
      </c>
      <c r="E149" s="10">
        <f t="shared" ref="E149:J149" si="138">SUM(E142:E148)</f>
        <v>237</v>
      </c>
      <c r="F149" s="10">
        <f t="shared" si="138"/>
        <v>237</v>
      </c>
      <c r="G149" s="10">
        <f t="shared" si="138"/>
        <v>257</v>
      </c>
      <c r="H149" s="10">
        <f t="shared" si="138"/>
        <v>257</v>
      </c>
      <c r="I149" s="10">
        <f>SUM(I142:I148)</f>
        <v>258</v>
      </c>
      <c r="J149" s="10">
        <f t="shared" si="138"/>
        <v>0</v>
      </c>
      <c r="K149" s="10">
        <f>SUM(K142:K148)</f>
        <v>0</v>
      </c>
      <c r="L149" s="10">
        <f t="shared" ref="L149:V149" si="139">SUM(L142:L148)</f>
        <v>0</v>
      </c>
      <c r="M149" s="10">
        <f t="shared" si="139"/>
        <v>0</v>
      </c>
      <c r="N149" s="10">
        <f t="shared" si="139"/>
        <v>0</v>
      </c>
      <c r="O149" s="10">
        <f t="shared" ref="O149" si="140">SUM(O142:O148)</f>
        <v>0</v>
      </c>
      <c r="P149" s="10">
        <f t="shared" si="139"/>
        <v>0</v>
      </c>
      <c r="Q149" s="10">
        <f t="shared" si="139"/>
        <v>0</v>
      </c>
      <c r="R149" s="10">
        <f t="shared" ref="R149:S149" si="141">SUM(R142:R148)</f>
        <v>0</v>
      </c>
      <c r="S149" s="10">
        <f t="shared" si="141"/>
        <v>0</v>
      </c>
      <c r="T149" s="10">
        <f t="shared" ref="T149" si="142">SUM(T142:T148)</f>
        <v>21</v>
      </c>
      <c r="U149" s="10">
        <f t="shared" si="139"/>
        <v>0</v>
      </c>
      <c r="V149" s="10">
        <f t="shared" si="139"/>
        <v>0</v>
      </c>
      <c r="W149" s="10">
        <f>SUM(K149:V149)</f>
        <v>21</v>
      </c>
      <c r="X149" s="10">
        <f t="shared" ref="X149:AI149" si="143">SUM(X142:X148)</f>
        <v>0</v>
      </c>
      <c r="Y149" s="10">
        <f t="shared" si="143"/>
        <v>0</v>
      </c>
      <c r="Z149" s="10">
        <f t="shared" si="143"/>
        <v>0</v>
      </c>
      <c r="AA149" s="10">
        <f t="shared" si="143"/>
        <v>0</v>
      </c>
      <c r="AB149" s="10">
        <f t="shared" ref="AB149" si="144">SUM(AB142:AB148)</f>
        <v>0</v>
      </c>
      <c r="AC149" s="10">
        <f t="shared" si="143"/>
        <v>0</v>
      </c>
      <c r="AD149" s="10">
        <f t="shared" si="143"/>
        <v>0</v>
      </c>
      <c r="AE149" s="10">
        <f t="shared" ref="AE149:AF149" si="145">SUM(AE142:AE148)</f>
        <v>0</v>
      </c>
      <c r="AF149" s="10">
        <f t="shared" si="145"/>
        <v>0</v>
      </c>
      <c r="AG149" s="10">
        <f t="shared" ref="AG149" si="146">SUM(AG142:AG148)</f>
        <v>20</v>
      </c>
      <c r="AH149" s="10">
        <f t="shared" si="143"/>
        <v>0</v>
      </c>
      <c r="AI149" s="10">
        <f t="shared" si="143"/>
        <v>0</v>
      </c>
      <c r="AJ149" s="10">
        <f t="shared" si="137"/>
        <v>20</v>
      </c>
      <c r="AK149" s="10">
        <v>918</v>
      </c>
    </row>
    <row r="150" spans="1:37" ht="15" x14ac:dyDescent="0.25">
      <c r="B150" s="100" t="s">
        <v>189</v>
      </c>
      <c r="C150" s="262"/>
      <c r="D150" s="76"/>
      <c r="E150" s="67">
        <f t="shared" ref="E150:AK150" si="147">+E25+E37+E48+E62+E73+E79+E90+E109+E122+E136+E141+E149</f>
        <v>19864</v>
      </c>
      <c r="F150" s="67">
        <f t="shared" si="147"/>
        <v>22911</v>
      </c>
      <c r="G150" s="67">
        <f t="shared" si="147"/>
        <v>19690</v>
      </c>
      <c r="H150" s="67">
        <f t="shared" si="147"/>
        <v>20638</v>
      </c>
      <c r="I150" s="67">
        <f>+I25+I37+I48+I62+I73+I79+I90+I109+I122+I136+I141+I149</f>
        <v>22876</v>
      </c>
      <c r="J150" s="67">
        <f t="shared" si="147"/>
        <v>0</v>
      </c>
      <c r="K150" s="67">
        <f t="shared" si="147"/>
        <v>787</v>
      </c>
      <c r="L150" s="67">
        <f t="shared" si="147"/>
        <v>766</v>
      </c>
      <c r="M150" s="67">
        <f t="shared" si="147"/>
        <v>1109</v>
      </c>
      <c r="N150" s="67">
        <f t="shared" si="147"/>
        <v>841</v>
      </c>
      <c r="O150" s="67">
        <f t="shared" ref="O150" si="148">+O25+O37+O48+O62+O73+O79+O90+O109+O122+O136+O141+O149</f>
        <v>907</v>
      </c>
      <c r="P150" s="67">
        <f t="shared" si="147"/>
        <v>905</v>
      </c>
      <c r="Q150" s="67">
        <f t="shared" si="147"/>
        <v>1088</v>
      </c>
      <c r="R150" s="67">
        <f t="shared" ref="R150:S150" si="149">+R25+R37+R48+R62+R73+R79+R90+R109+R122+R136+R141+R149</f>
        <v>963</v>
      </c>
      <c r="S150" s="67">
        <f t="shared" si="149"/>
        <v>787</v>
      </c>
      <c r="T150" s="67">
        <f t="shared" ref="T150" si="150">+T25+T37+T48+T62+T73+T79+T90+T109+T122+T136+T141+T149</f>
        <v>959</v>
      </c>
      <c r="U150" s="67">
        <f t="shared" si="147"/>
        <v>0</v>
      </c>
      <c r="V150" s="67">
        <f t="shared" si="147"/>
        <v>0</v>
      </c>
      <c r="W150" s="67">
        <f>+W25+W37+W48+W62+W73+W79+W90+W109+W122+W136+W141+W149</f>
        <v>9112</v>
      </c>
      <c r="X150" s="67">
        <f t="shared" si="147"/>
        <v>118</v>
      </c>
      <c r="Y150" s="67">
        <f t="shared" si="147"/>
        <v>80</v>
      </c>
      <c r="Z150" s="67">
        <f t="shared" si="147"/>
        <v>148</v>
      </c>
      <c r="AA150" s="67">
        <f t="shared" si="147"/>
        <v>110</v>
      </c>
      <c r="AB150" s="67">
        <f t="shared" ref="AB150" si="151">+AB25+AB37+AB48+AB62+AB73+AB79+AB90+AB109+AB122+AB136+AB141+AB149</f>
        <v>127</v>
      </c>
      <c r="AC150" s="67">
        <f t="shared" si="147"/>
        <v>862</v>
      </c>
      <c r="AD150" s="67">
        <f t="shared" si="147"/>
        <v>140</v>
      </c>
      <c r="AE150" s="67">
        <f t="shared" ref="AE150:AF150" si="152">+AE25+AE37+AE48+AE62+AE73+AE79+AE90+AE109+AE122+AE136+AE141+AE149</f>
        <v>156</v>
      </c>
      <c r="AF150" s="67">
        <f t="shared" si="152"/>
        <v>144</v>
      </c>
      <c r="AG150" s="67">
        <f t="shared" ref="AG150" si="153">+AG25+AG37+AG48+AG62+AG73+AG79+AG90+AG109+AG122+AG136+AG141+AG149</f>
        <v>142</v>
      </c>
      <c r="AH150" s="67">
        <f t="shared" si="147"/>
        <v>0</v>
      </c>
      <c r="AI150" s="67">
        <f t="shared" si="147"/>
        <v>0</v>
      </c>
      <c r="AJ150" s="67">
        <f t="shared" si="147"/>
        <v>2027</v>
      </c>
      <c r="AK150" s="67">
        <f t="shared" si="147"/>
        <v>119801</v>
      </c>
    </row>
    <row r="151" spans="1:37" x14ac:dyDescent="0.2">
      <c r="C151" s="259"/>
      <c r="D151" s="208"/>
    </row>
  </sheetData>
  <mergeCells count="23">
    <mergeCell ref="A25:B25"/>
    <mergeCell ref="A37:B37"/>
    <mergeCell ref="A48:B48"/>
    <mergeCell ref="A1:A10"/>
    <mergeCell ref="B1:B10"/>
    <mergeCell ref="A122:B122"/>
    <mergeCell ref="A136:B136"/>
    <mergeCell ref="A141:B141"/>
    <mergeCell ref="A149:B149"/>
    <mergeCell ref="A62:B62"/>
    <mergeCell ref="A73:B73"/>
    <mergeCell ref="A79:B79"/>
    <mergeCell ref="A90:B90"/>
    <mergeCell ref="A109:B109"/>
    <mergeCell ref="E2:AJ9"/>
    <mergeCell ref="C1:C11"/>
    <mergeCell ref="AK2:AK9"/>
    <mergeCell ref="K10:W10"/>
    <mergeCell ref="X10:AJ10"/>
    <mergeCell ref="AK10:AK11"/>
    <mergeCell ref="E10:J10"/>
    <mergeCell ref="E1:AK1"/>
    <mergeCell ref="D1:D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87" bestFit="1" customWidth="1"/>
    <col min="2" max="2" width="36.7109375" style="87" bestFit="1" customWidth="1"/>
    <col min="3" max="3" width="14.42578125" style="58" customWidth="1"/>
    <col min="4" max="4" width="14.28515625" style="209" customWidth="1"/>
    <col min="5" max="6" width="11.140625" style="67" bestFit="1" customWidth="1"/>
    <col min="7" max="7" width="11.140625" style="67" customWidth="1"/>
    <col min="8" max="9" width="11.140625" style="67" bestFit="1" customWidth="1"/>
    <col min="10" max="10" width="11.140625" style="67" customWidth="1"/>
    <col min="11" max="11" width="9.7109375" style="67" customWidth="1"/>
    <col min="12" max="12" width="8.42578125" style="67" customWidth="1"/>
    <col min="13" max="17" width="7.5703125" style="67" customWidth="1"/>
    <col min="18" max="19" width="8.42578125" style="67" bestFit="1" customWidth="1"/>
    <col min="20" max="20" width="9" style="67" customWidth="1"/>
    <col min="21" max="21" width="8.42578125" style="67" customWidth="1"/>
    <col min="22" max="22" width="7.140625" style="67" customWidth="1"/>
    <col min="23" max="24" width="9.7109375" style="67" customWidth="1"/>
    <col min="25" max="25" width="8.28515625" style="67" customWidth="1"/>
    <col min="26" max="26" width="7" style="67" customWidth="1"/>
    <col min="27" max="28" width="7.140625" style="67" customWidth="1"/>
    <col min="29" max="29" width="7.5703125" style="67" customWidth="1"/>
    <col min="30" max="34" width="8.5703125" style="67" customWidth="1"/>
    <col min="35" max="35" width="7.140625" style="67" customWidth="1"/>
    <col min="36" max="36" width="7.28515625" style="67" customWidth="1"/>
    <col min="37" max="37" width="23.7109375" style="67" customWidth="1"/>
    <col min="38" max="16384" width="11.42578125" style="55"/>
  </cols>
  <sheetData>
    <row r="1" spans="1:37" s="123" customFormat="1" ht="73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414" t="s">
        <v>297</v>
      </c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  <c r="U1" s="415"/>
      <c r="V1" s="415"/>
      <c r="W1" s="415"/>
      <c r="X1" s="415"/>
      <c r="Y1" s="415"/>
      <c r="Z1" s="415"/>
      <c r="AA1" s="415"/>
      <c r="AB1" s="415"/>
      <c r="AC1" s="415"/>
      <c r="AD1" s="415"/>
      <c r="AE1" s="415"/>
      <c r="AF1" s="415"/>
      <c r="AG1" s="415"/>
      <c r="AH1" s="415"/>
      <c r="AI1" s="415"/>
      <c r="AJ1" s="415"/>
      <c r="AK1" s="416"/>
    </row>
    <row r="2" spans="1:37" s="123" customFormat="1" ht="15" customHeight="1" thickTop="1" x14ac:dyDescent="0.2">
      <c r="A2" s="336"/>
      <c r="B2" s="338"/>
      <c r="C2" s="305"/>
      <c r="D2" s="331"/>
      <c r="E2" s="398" t="s">
        <v>2</v>
      </c>
      <c r="F2" s="399"/>
      <c r="G2" s="399"/>
      <c r="H2" s="399"/>
      <c r="I2" s="399"/>
      <c r="J2" s="399"/>
      <c r="K2" s="399"/>
      <c r="L2" s="399"/>
      <c r="M2" s="399"/>
      <c r="N2" s="399"/>
      <c r="O2" s="399"/>
      <c r="P2" s="399"/>
      <c r="Q2" s="399"/>
      <c r="R2" s="399"/>
      <c r="S2" s="399"/>
      <c r="T2" s="399"/>
      <c r="U2" s="399"/>
      <c r="V2" s="399"/>
      <c r="W2" s="399"/>
      <c r="X2" s="399"/>
      <c r="Y2" s="399"/>
      <c r="Z2" s="399"/>
      <c r="AA2" s="399"/>
      <c r="AB2" s="399"/>
      <c r="AC2" s="399"/>
      <c r="AD2" s="399"/>
      <c r="AE2" s="399"/>
      <c r="AF2" s="399"/>
      <c r="AG2" s="399"/>
      <c r="AH2" s="399"/>
      <c r="AI2" s="399"/>
      <c r="AJ2" s="400"/>
      <c r="AK2" s="412" t="s">
        <v>3</v>
      </c>
    </row>
    <row r="3" spans="1:37" s="123" customFormat="1" ht="15" customHeight="1" x14ac:dyDescent="0.2">
      <c r="A3" s="336"/>
      <c r="B3" s="338"/>
      <c r="C3" s="305"/>
      <c r="D3" s="331"/>
      <c r="E3" s="40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  <c r="T3" s="321"/>
      <c r="U3" s="321"/>
      <c r="V3" s="321"/>
      <c r="W3" s="321"/>
      <c r="X3" s="321"/>
      <c r="Y3" s="321"/>
      <c r="Z3" s="321"/>
      <c r="AA3" s="321"/>
      <c r="AB3" s="321"/>
      <c r="AC3" s="321"/>
      <c r="AD3" s="321"/>
      <c r="AE3" s="321"/>
      <c r="AF3" s="321"/>
      <c r="AG3" s="321"/>
      <c r="AH3" s="321"/>
      <c r="AI3" s="321"/>
      <c r="AJ3" s="402"/>
      <c r="AK3" s="417"/>
    </row>
    <row r="4" spans="1:37" s="123" customFormat="1" ht="15" customHeight="1" x14ac:dyDescent="0.2">
      <c r="A4" s="336"/>
      <c r="B4" s="338"/>
      <c r="C4" s="305"/>
      <c r="D4" s="331"/>
      <c r="E4" s="401"/>
      <c r="F4" s="321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402"/>
      <c r="AK4" s="417"/>
    </row>
    <row r="5" spans="1:37" s="123" customFormat="1" ht="15" customHeight="1" x14ac:dyDescent="0.2">
      <c r="A5" s="336"/>
      <c r="B5" s="338"/>
      <c r="C5" s="305"/>
      <c r="D5" s="331"/>
      <c r="E5" s="401"/>
      <c r="F5" s="321"/>
      <c r="G5" s="321"/>
      <c r="H5" s="321"/>
      <c r="I5" s="321"/>
      <c r="J5" s="321"/>
      <c r="K5" s="321"/>
      <c r="L5" s="321"/>
      <c r="M5" s="321"/>
      <c r="N5" s="321"/>
      <c r="O5" s="321"/>
      <c r="P5" s="321"/>
      <c r="Q5" s="321"/>
      <c r="R5" s="321"/>
      <c r="S5" s="321"/>
      <c r="T5" s="321"/>
      <c r="U5" s="321"/>
      <c r="V5" s="321"/>
      <c r="W5" s="321"/>
      <c r="X5" s="321"/>
      <c r="Y5" s="321"/>
      <c r="Z5" s="321"/>
      <c r="AA5" s="321"/>
      <c r="AB5" s="321"/>
      <c r="AC5" s="321"/>
      <c r="AD5" s="321"/>
      <c r="AE5" s="321"/>
      <c r="AF5" s="321"/>
      <c r="AG5" s="321"/>
      <c r="AH5" s="321"/>
      <c r="AI5" s="321"/>
      <c r="AJ5" s="402"/>
      <c r="AK5" s="417"/>
    </row>
    <row r="6" spans="1:37" s="123" customFormat="1" ht="15" customHeight="1" x14ac:dyDescent="0.2">
      <c r="A6" s="336"/>
      <c r="B6" s="338"/>
      <c r="C6" s="305"/>
      <c r="D6" s="331"/>
      <c r="E6" s="401"/>
      <c r="F6" s="321"/>
      <c r="G6" s="321"/>
      <c r="H6" s="321"/>
      <c r="I6" s="321"/>
      <c r="J6" s="321"/>
      <c r="K6" s="321"/>
      <c r="L6" s="321"/>
      <c r="M6" s="321"/>
      <c r="N6" s="321"/>
      <c r="O6" s="321"/>
      <c r="P6" s="321"/>
      <c r="Q6" s="321"/>
      <c r="R6" s="321"/>
      <c r="S6" s="321"/>
      <c r="T6" s="321"/>
      <c r="U6" s="321"/>
      <c r="V6" s="321"/>
      <c r="W6" s="321"/>
      <c r="X6" s="321"/>
      <c r="Y6" s="321"/>
      <c r="Z6" s="321"/>
      <c r="AA6" s="321"/>
      <c r="AB6" s="321"/>
      <c r="AC6" s="321"/>
      <c r="AD6" s="321"/>
      <c r="AE6" s="321"/>
      <c r="AF6" s="321"/>
      <c r="AG6" s="321"/>
      <c r="AH6" s="321"/>
      <c r="AI6" s="321"/>
      <c r="AJ6" s="402"/>
      <c r="AK6" s="417"/>
    </row>
    <row r="7" spans="1:37" s="123" customFormat="1" ht="15" customHeight="1" x14ac:dyDescent="0.2">
      <c r="A7" s="336"/>
      <c r="B7" s="338"/>
      <c r="C7" s="305"/>
      <c r="D7" s="331"/>
      <c r="E7" s="401"/>
      <c r="F7" s="321"/>
      <c r="G7" s="321"/>
      <c r="H7" s="321"/>
      <c r="I7" s="321"/>
      <c r="J7" s="321"/>
      <c r="K7" s="321"/>
      <c r="L7" s="321"/>
      <c r="M7" s="321"/>
      <c r="N7" s="321"/>
      <c r="O7" s="321"/>
      <c r="P7" s="321"/>
      <c r="Q7" s="321"/>
      <c r="R7" s="321"/>
      <c r="S7" s="321"/>
      <c r="T7" s="321"/>
      <c r="U7" s="321"/>
      <c r="V7" s="321"/>
      <c r="W7" s="321"/>
      <c r="X7" s="321"/>
      <c r="Y7" s="321"/>
      <c r="Z7" s="321"/>
      <c r="AA7" s="321"/>
      <c r="AB7" s="321"/>
      <c r="AC7" s="321"/>
      <c r="AD7" s="321"/>
      <c r="AE7" s="321"/>
      <c r="AF7" s="321"/>
      <c r="AG7" s="321"/>
      <c r="AH7" s="321"/>
      <c r="AI7" s="321"/>
      <c r="AJ7" s="402"/>
      <c r="AK7" s="417"/>
    </row>
    <row r="8" spans="1:37" s="123" customFormat="1" ht="15" customHeight="1" x14ac:dyDescent="0.2">
      <c r="A8" s="336"/>
      <c r="B8" s="338"/>
      <c r="C8" s="305"/>
      <c r="D8" s="331"/>
      <c r="E8" s="401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21"/>
      <c r="S8" s="321"/>
      <c r="T8" s="321"/>
      <c r="U8" s="321"/>
      <c r="V8" s="321"/>
      <c r="W8" s="321"/>
      <c r="X8" s="321"/>
      <c r="Y8" s="321"/>
      <c r="Z8" s="321"/>
      <c r="AA8" s="321"/>
      <c r="AB8" s="321"/>
      <c r="AC8" s="321"/>
      <c r="AD8" s="321"/>
      <c r="AE8" s="321"/>
      <c r="AF8" s="321"/>
      <c r="AG8" s="321"/>
      <c r="AH8" s="321"/>
      <c r="AI8" s="321"/>
      <c r="AJ8" s="402"/>
      <c r="AK8" s="417"/>
    </row>
    <row r="9" spans="1:37" s="123" customFormat="1" ht="15.75" customHeight="1" thickBot="1" x14ac:dyDescent="0.25">
      <c r="A9" s="336"/>
      <c r="B9" s="338"/>
      <c r="C9" s="305"/>
      <c r="D9" s="331"/>
      <c r="E9" s="403"/>
      <c r="F9" s="404"/>
      <c r="G9" s="404"/>
      <c r="H9" s="404"/>
      <c r="I9" s="404"/>
      <c r="J9" s="404"/>
      <c r="K9" s="404"/>
      <c r="L9" s="404"/>
      <c r="M9" s="404"/>
      <c r="N9" s="404"/>
      <c r="O9" s="404"/>
      <c r="P9" s="404"/>
      <c r="Q9" s="404"/>
      <c r="R9" s="404"/>
      <c r="S9" s="404"/>
      <c r="T9" s="404"/>
      <c r="U9" s="404"/>
      <c r="V9" s="404"/>
      <c r="W9" s="404"/>
      <c r="X9" s="404"/>
      <c r="Y9" s="404"/>
      <c r="Z9" s="404"/>
      <c r="AA9" s="404"/>
      <c r="AB9" s="404"/>
      <c r="AC9" s="404"/>
      <c r="AD9" s="404"/>
      <c r="AE9" s="404"/>
      <c r="AF9" s="404"/>
      <c r="AG9" s="404"/>
      <c r="AH9" s="404"/>
      <c r="AI9" s="404"/>
      <c r="AJ9" s="405"/>
      <c r="AK9" s="413"/>
    </row>
    <row r="10" spans="1:37" s="123" customFormat="1" ht="57.75" customHeight="1" thickTop="1" thickBot="1" x14ac:dyDescent="0.25">
      <c r="A10" s="337"/>
      <c r="B10" s="306"/>
      <c r="C10" s="305"/>
      <c r="D10" s="332"/>
      <c r="E10" s="395" t="s">
        <v>224</v>
      </c>
      <c r="F10" s="396"/>
      <c r="G10" s="396"/>
      <c r="H10" s="396"/>
      <c r="I10" s="396"/>
      <c r="J10" s="397"/>
      <c r="K10" s="327" t="s">
        <v>225</v>
      </c>
      <c r="L10" s="327"/>
      <c r="M10" s="327"/>
      <c r="N10" s="327"/>
      <c r="O10" s="327"/>
      <c r="P10" s="327"/>
      <c r="Q10" s="327"/>
      <c r="R10" s="327"/>
      <c r="S10" s="327"/>
      <c r="T10" s="327"/>
      <c r="U10" s="327"/>
      <c r="V10" s="327"/>
      <c r="W10" s="327"/>
      <c r="X10" s="328" t="s">
        <v>255</v>
      </c>
      <c r="Y10" s="327"/>
      <c r="Z10" s="327"/>
      <c r="AA10" s="327"/>
      <c r="AB10" s="327"/>
      <c r="AC10" s="327"/>
      <c r="AD10" s="327"/>
      <c r="AE10" s="327"/>
      <c r="AF10" s="327"/>
      <c r="AG10" s="327"/>
      <c r="AH10" s="327"/>
      <c r="AI10" s="327"/>
      <c r="AJ10" s="327"/>
      <c r="AK10" s="417" t="s">
        <v>230</v>
      </c>
    </row>
    <row r="11" spans="1:37" s="123" customFormat="1" ht="33" thickBot="1" x14ac:dyDescent="0.25">
      <c r="A11" s="132"/>
      <c r="B11" s="132"/>
      <c r="C11" s="306"/>
      <c r="D11" s="126" t="s">
        <v>188</v>
      </c>
      <c r="E11" s="133" t="s">
        <v>294</v>
      </c>
      <c r="F11" s="134" t="s">
        <v>335</v>
      </c>
      <c r="G11" s="133" t="s">
        <v>17</v>
      </c>
      <c r="H11" s="134" t="s">
        <v>336</v>
      </c>
      <c r="I11" s="134" t="s">
        <v>20</v>
      </c>
      <c r="J11" s="134" t="s">
        <v>19</v>
      </c>
      <c r="K11" s="133" t="s">
        <v>4</v>
      </c>
      <c r="L11" s="133" t="s">
        <v>5</v>
      </c>
      <c r="M11" s="133" t="s">
        <v>6</v>
      </c>
      <c r="N11" s="133" t="s">
        <v>7</v>
      </c>
      <c r="O11" s="133" t="s">
        <v>8</v>
      </c>
      <c r="P11" s="133" t="s">
        <v>9</v>
      </c>
      <c r="Q11" s="133" t="s">
        <v>10</v>
      </c>
      <c r="R11" s="133" t="s">
        <v>11</v>
      </c>
      <c r="S11" s="133" t="s">
        <v>12</v>
      </c>
      <c r="T11" s="133" t="s">
        <v>13</v>
      </c>
      <c r="U11" s="133" t="s">
        <v>14</v>
      </c>
      <c r="V11" s="133" t="s">
        <v>15</v>
      </c>
      <c r="W11" s="133" t="s">
        <v>16</v>
      </c>
      <c r="X11" s="133" t="s">
        <v>4</v>
      </c>
      <c r="Y11" s="133" t="s">
        <v>5</v>
      </c>
      <c r="Z11" s="133" t="s">
        <v>6</v>
      </c>
      <c r="AA11" s="133" t="s">
        <v>7</v>
      </c>
      <c r="AB11" s="133" t="s">
        <v>8</v>
      </c>
      <c r="AC11" s="133" t="s">
        <v>9</v>
      </c>
      <c r="AD11" s="133" t="s">
        <v>10</v>
      </c>
      <c r="AE11" s="133" t="s">
        <v>11</v>
      </c>
      <c r="AF11" s="133" t="s">
        <v>12</v>
      </c>
      <c r="AG11" s="133" t="s">
        <v>13</v>
      </c>
      <c r="AH11" s="133" t="s">
        <v>14</v>
      </c>
      <c r="AI11" s="133" t="s">
        <v>15</v>
      </c>
      <c r="AJ11" s="134" t="s">
        <v>16</v>
      </c>
      <c r="AK11" s="413"/>
    </row>
    <row r="12" spans="1:37" ht="15" thickBot="1" x14ac:dyDescent="0.25">
      <c r="A12" s="87" t="s">
        <v>52</v>
      </c>
      <c r="B12" s="165" t="s">
        <v>39</v>
      </c>
      <c r="C12" s="56"/>
      <c r="D12" s="205"/>
      <c r="E12" s="13">
        <f>IFERROR(VLOOKUP($B12,[2]NUM13!$H$3:$J$144,2,FALSE),0)</f>
        <v>653</v>
      </c>
      <c r="F12" s="43">
        <f>+E12+(K12+L12+M12+N12)-(X12+Y12+Z12+AA12)</f>
        <v>815</v>
      </c>
      <c r="G12" s="13">
        <f>IFERROR(VLOOKUP($B12,[1]NUM13!$H$3:$J$155,2,FALSE),0)</f>
        <v>687</v>
      </c>
      <c r="H12" s="54">
        <f>+G12+(Q12)-(AD12)</f>
        <v>698</v>
      </c>
      <c r="I12" s="54">
        <f>+G12+(Q12+R12+S12+T12)-(AD12+AE12+AF12+AG12)</f>
        <v>743</v>
      </c>
      <c r="J12" s="13"/>
      <c r="K12" s="91">
        <f>IFERROR(VLOOKUP($B12,'[1]ACT NUM13'!$H$3:$S$123,2,FALSE),0)</f>
        <v>8</v>
      </c>
      <c r="L12" s="91">
        <f>IFERROR(VLOOKUP($B12,'[1]ACT NUM13'!$H$3:$S$123,3,FALSE),0)</f>
        <v>6</v>
      </c>
      <c r="M12" s="91">
        <f>IFERROR(VLOOKUP($B12,'[1]ACT NUM13'!$H$3:$S$123,4,FALSE),0)</f>
        <v>60</v>
      </c>
      <c r="N12" s="91">
        <f>IFERROR(VLOOKUP($B12,'[1]ACT NUM13'!$H$3:$S$123,5,FALSE),0)</f>
        <v>90</v>
      </c>
      <c r="O12" s="91">
        <f>IFERROR(VLOOKUP($B12,'[1]ACT NUM13'!$H$3:$S$123,6,FALSE),0)</f>
        <v>16</v>
      </c>
      <c r="P12" s="91">
        <f>IFERROR(VLOOKUP($B12,'[1]ACT NUM13'!$H$3:$S$123,7,FALSE),0)</f>
        <v>14</v>
      </c>
      <c r="Q12" s="91">
        <f>IFERROR(VLOOKUP($B12,'[1]ACT NUM13'!$H$3:$S$123,8,FALSE),0)</f>
        <v>13</v>
      </c>
      <c r="R12" s="91">
        <f>IFERROR(VLOOKUP($B12,'[1]ACT NUM13'!$H$3:$S$123,9,FALSE),0)</f>
        <v>13</v>
      </c>
      <c r="S12" s="91">
        <f>IFERROR(VLOOKUP($B12,'[1]ACT NUM13'!$H$3:$S$123,10,FALSE),0)</f>
        <v>23</v>
      </c>
      <c r="T12" s="91">
        <f>IFERROR(VLOOKUP($B12,'[1]ACT NUM13'!$H$3:$S$123,11,FALSE),0)</f>
        <v>10</v>
      </c>
      <c r="U12" s="82"/>
      <c r="V12" s="95"/>
      <c r="W12" s="13">
        <f>SUM(K12:V12)</f>
        <v>253</v>
      </c>
      <c r="X12" s="91">
        <f>IFERROR(VLOOKUP($B12,'[1]ACT NUM13'!$AB$3:$AM$64,2,FALSE),0)</f>
        <v>0</v>
      </c>
      <c r="Y12" s="91">
        <f>IFERROR(VLOOKUP($B12,'[1]ACT NUM13'!$AB$3:$AM$64,3,FALSE),0)</f>
        <v>0</v>
      </c>
      <c r="Z12" s="91">
        <f>IFERROR(VLOOKUP($B12,'[1]ACT NUM13'!$AB$3:$AM$64,4,FALSE),0)</f>
        <v>1</v>
      </c>
      <c r="AA12" s="91">
        <f>IFERROR(VLOOKUP($B12,'[1]ACT NUM13'!$AB$3:$AM$64,5,FALSE),0)</f>
        <v>1</v>
      </c>
      <c r="AB12" s="91">
        <f>IFERROR(VLOOKUP($B12,'[1]ACT NUM13'!$AB$3:$AM$64,6,FALSE),0)</f>
        <v>0</v>
      </c>
      <c r="AC12" s="91">
        <f>IFERROR(VLOOKUP($B12,'[1]ACT NUM13'!$AB$3:$AM$64,7,FALSE),0)</f>
        <v>39</v>
      </c>
      <c r="AD12" s="91">
        <f>IFERROR(VLOOKUP($B12,'[1]ACT NUM13'!$AB$3:$AM$64,8,FALSE),0)</f>
        <v>2</v>
      </c>
      <c r="AE12" s="91">
        <f>IFERROR(VLOOKUP($B12,'[1]ACT NUM13'!$AB$3:$AM$64,9,FALSE),0)</f>
        <v>1</v>
      </c>
      <c r="AF12" s="91">
        <f>IFERROR(VLOOKUP($B12,'[1]ACT NUM13'!$AB$3:$AM$64,10,FALSE),0)</f>
        <v>0</v>
      </c>
      <c r="AG12" s="91">
        <f>IFERROR(VLOOKUP($B12,'[1]ACT NUM13'!$AB$3:$AM$64,11,FALSE),0)</f>
        <v>0</v>
      </c>
      <c r="AH12" s="82"/>
      <c r="AI12" s="95"/>
      <c r="AJ12" s="13">
        <f>SUM(X12:AI12)</f>
        <v>44</v>
      </c>
    </row>
    <row r="13" spans="1:37" ht="15" thickBot="1" x14ac:dyDescent="0.25">
      <c r="A13" s="87" t="s">
        <v>52</v>
      </c>
      <c r="B13" s="165" t="s">
        <v>40</v>
      </c>
      <c r="C13" s="56"/>
      <c r="D13" s="205"/>
      <c r="E13" s="13">
        <f>IFERROR(VLOOKUP($B13,[2]NUM13!$H$3:$J$144,2,FALSE),0)</f>
        <v>482</v>
      </c>
      <c r="F13" s="43">
        <f t="shared" ref="F13:F24" si="0">+E13+(K13+L13+M13+N13)-(X13+Y13+Z13+AA13)</f>
        <v>501</v>
      </c>
      <c r="G13" s="13">
        <f>IFERROR(VLOOKUP($B13,[1]NUM13!$H$3:$J$155,2,FALSE),0)</f>
        <v>576</v>
      </c>
      <c r="H13" s="54">
        <f t="shared" ref="H13:H24" si="1">+G13+(Q13)-(AD13)</f>
        <v>582</v>
      </c>
      <c r="I13" s="54">
        <f t="shared" ref="I13:I76" si="2">+G13+(Q13+R13+S13+T13)-(AD13+AE13+AF13+AG13)</f>
        <v>609</v>
      </c>
      <c r="J13" s="45"/>
      <c r="K13" s="91">
        <f>IFERROR(VLOOKUP($B13,'[1]ACT NUM13'!$H$3:$S$123,2,FALSE),0)</f>
        <v>0</v>
      </c>
      <c r="L13" s="91">
        <f>IFERROR(VLOOKUP($B13,'[1]ACT NUM13'!$H$3:$S$123,3,FALSE),0)</f>
        <v>2</v>
      </c>
      <c r="M13" s="91">
        <f>IFERROR(VLOOKUP($B13,'[1]ACT NUM13'!$H$3:$S$123,4,FALSE),0)</f>
        <v>2</v>
      </c>
      <c r="N13" s="91">
        <f>IFERROR(VLOOKUP($B13,'[1]ACT NUM13'!$H$3:$S$123,5,FALSE),0)</f>
        <v>15</v>
      </c>
      <c r="O13" s="91">
        <f>IFERROR(VLOOKUP($B13,'[1]ACT NUM13'!$H$3:$S$123,6,FALSE),0)</f>
        <v>19</v>
      </c>
      <c r="P13" s="91">
        <f>IFERROR(VLOOKUP($B13,'[1]ACT NUM13'!$H$3:$S$123,7,FALSE),0)</f>
        <v>6</v>
      </c>
      <c r="Q13" s="91">
        <f>IFERROR(VLOOKUP($B13,'[1]ACT NUM13'!$H$3:$S$123,8,FALSE),0)</f>
        <v>6</v>
      </c>
      <c r="R13" s="91">
        <f>IFERROR(VLOOKUP($B13,'[1]ACT NUM13'!$H$3:$S$123,9,FALSE),0)</f>
        <v>7</v>
      </c>
      <c r="S13" s="91">
        <f>IFERROR(VLOOKUP($B13,'[1]ACT NUM13'!$H$3:$S$123,10,FALSE),0)</f>
        <v>2</v>
      </c>
      <c r="T13" s="91">
        <f>IFERROR(VLOOKUP($B13,'[1]ACT NUM13'!$H$3:$S$123,11,FALSE),0)</f>
        <v>19</v>
      </c>
      <c r="U13" s="82"/>
      <c r="V13" s="95"/>
      <c r="W13" s="13">
        <f t="shared" ref="W13:W76" si="3">SUM(K13:V13)</f>
        <v>78</v>
      </c>
      <c r="X13" s="91">
        <f>IFERROR(VLOOKUP($B13,'[1]ACT NUM13'!$AB$3:$AM$64,2,FALSE),0)</f>
        <v>0</v>
      </c>
      <c r="Y13" s="91">
        <f>IFERROR(VLOOKUP($B13,'[1]ACT NUM13'!$AB$3:$AM$64,3,FALSE),0)</f>
        <v>0</v>
      </c>
      <c r="Z13" s="91">
        <f>IFERROR(VLOOKUP($B13,'[1]ACT NUM13'!$AB$3:$AM$64,4,FALSE),0)</f>
        <v>0</v>
      </c>
      <c r="AA13" s="91">
        <f>IFERROR(VLOOKUP($B13,'[1]ACT NUM13'!$AB$3:$AM$64,5,FALSE),0)</f>
        <v>0</v>
      </c>
      <c r="AB13" s="91">
        <f>IFERROR(VLOOKUP($B13,'[1]ACT NUM13'!$AB$3:$AM$64,6,FALSE),0)</f>
        <v>0</v>
      </c>
      <c r="AC13" s="91">
        <f>IFERROR(VLOOKUP($B13,'[1]ACT NUM13'!$AB$3:$AM$64,7,FALSE),0)</f>
        <v>0</v>
      </c>
      <c r="AD13" s="91">
        <f>IFERROR(VLOOKUP($B13,'[1]ACT NUM13'!$AB$3:$AM$64,8,FALSE),0)</f>
        <v>0</v>
      </c>
      <c r="AE13" s="91">
        <f>IFERROR(VLOOKUP($B13,'[1]ACT NUM13'!$AB$3:$AM$64,9,FALSE),0)</f>
        <v>1</v>
      </c>
      <c r="AF13" s="91">
        <f>IFERROR(VLOOKUP($B13,'[1]ACT NUM13'!$AB$3:$AM$64,10,FALSE),0)</f>
        <v>0</v>
      </c>
      <c r="AG13" s="91">
        <f>IFERROR(VLOOKUP($B13,'[1]ACT NUM13'!$AB$3:$AM$64,11,FALSE),0)</f>
        <v>0</v>
      </c>
      <c r="AH13" s="95"/>
      <c r="AI13" s="95"/>
      <c r="AJ13" s="13">
        <f t="shared" ref="AJ13:AJ76" si="4">SUM(X13:AI13)</f>
        <v>1</v>
      </c>
    </row>
    <row r="14" spans="1:37" ht="15" thickBot="1" x14ac:dyDescent="0.25">
      <c r="A14" s="87" t="s">
        <v>52</v>
      </c>
      <c r="B14" s="165" t="s">
        <v>41</v>
      </c>
      <c r="C14" s="56"/>
      <c r="D14" s="205"/>
      <c r="E14" s="13">
        <f>IFERROR(VLOOKUP($B14,[2]NUM13!$H$3:$J$144,2,FALSE),0)</f>
        <v>552</v>
      </c>
      <c r="F14" s="43">
        <f t="shared" si="0"/>
        <v>563</v>
      </c>
      <c r="G14" s="13">
        <f>IFERROR(VLOOKUP($B14,[1]NUM13!$H$3:$J$155,2,FALSE),0)</f>
        <v>536</v>
      </c>
      <c r="H14" s="54">
        <f t="shared" si="1"/>
        <v>538</v>
      </c>
      <c r="I14" s="54">
        <f t="shared" si="2"/>
        <v>553</v>
      </c>
      <c r="J14" s="45"/>
      <c r="K14" s="91">
        <f>IFERROR(VLOOKUP($B14,'[1]ACT NUM13'!$H$3:$S$123,2,FALSE),0)</f>
        <v>2</v>
      </c>
      <c r="L14" s="91">
        <f>IFERROR(VLOOKUP($B14,'[1]ACT NUM13'!$H$3:$S$123,3,FALSE),0)</f>
        <v>5</v>
      </c>
      <c r="M14" s="91">
        <f>IFERROR(VLOOKUP($B14,'[1]ACT NUM13'!$H$3:$S$123,4,FALSE),0)</f>
        <v>13</v>
      </c>
      <c r="N14" s="91">
        <f>IFERROR(VLOOKUP($B14,'[1]ACT NUM13'!$H$3:$S$123,5,FALSE),0)</f>
        <v>13</v>
      </c>
      <c r="O14" s="91">
        <f>IFERROR(VLOOKUP($B14,'[1]ACT NUM13'!$H$3:$S$123,6,FALSE),0)</f>
        <v>15</v>
      </c>
      <c r="P14" s="91">
        <f>IFERROR(VLOOKUP($B14,'[1]ACT NUM13'!$H$3:$S$123,7,FALSE),0)</f>
        <v>4</v>
      </c>
      <c r="Q14" s="91">
        <f>IFERROR(VLOOKUP($B14,'[1]ACT NUM13'!$H$3:$S$123,8,FALSE),0)</f>
        <v>10</v>
      </c>
      <c r="R14" s="91">
        <f>IFERROR(VLOOKUP($B14,'[1]ACT NUM13'!$H$3:$S$123,9,FALSE),0)</f>
        <v>8</v>
      </c>
      <c r="S14" s="91">
        <f>IFERROR(VLOOKUP($B14,'[1]ACT NUM13'!$H$3:$S$123,10,FALSE),0)</f>
        <v>5</v>
      </c>
      <c r="T14" s="91">
        <f>IFERROR(VLOOKUP($B14,'[1]ACT NUM13'!$H$3:$S$123,11,FALSE),0)</f>
        <v>21</v>
      </c>
      <c r="U14" s="82"/>
      <c r="V14" s="95"/>
      <c r="W14" s="13">
        <f t="shared" si="3"/>
        <v>96</v>
      </c>
      <c r="X14" s="91">
        <f>IFERROR(VLOOKUP($B14,'[1]ACT NUM13'!$AB$3:$AM$64,2,FALSE),0)</f>
        <v>11</v>
      </c>
      <c r="Y14" s="91">
        <f>IFERROR(VLOOKUP($B14,'[1]ACT NUM13'!$AB$3:$AM$64,3,FALSE),0)</f>
        <v>4</v>
      </c>
      <c r="Z14" s="91">
        <f>IFERROR(VLOOKUP($B14,'[1]ACT NUM13'!$AB$3:$AM$64,4,FALSE),0)</f>
        <v>3</v>
      </c>
      <c r="AA14" s="91">
        <f>IFERROR(VLOOKUP($B14,'[1]ACT NUM13'!$AB$3:$AM$64,5,FALSE),0)</f>
        <v>4</v>
      </c>
      <c r="AB14" s="91">
        <f>IFERROR(VLOOKUP($B14,'[1]ACT NUM13'!$AB$3:$AM$64,6,FALSE),0)</f>
        <v>20</v>
      </c>
      <c r="AC14" s="91">
        <f>IFERROR(VLOOKUP($B14,'[1]ACT NUM13'!$AB$3:$AM$64,7,FALSE),0)</f>
        <v>17</v>
      </c>
      <c r="AD14" s="91">
        <f>IFERROR(VLOOKUP($B14,'[1]ACT NUM13'!$AB$3:$AM$64,8,FALSE),0)</f>
        <v>8</v>
      </c>
      <c r="AE14" s="91">
        <f>IFERROR(VLOOKUP($B14,'[1]ACT NUM13'!$AB$3:$AM$64,9,FALSE),0)</f>
        <v>10</v>
      </c>
      <c r="AF14" s="91">
        <f>IFERROR(VLOOKUP($B14,'[1]ACT NUM13'!$AB$3:$AM$64,10,FALSE),0)</f>
        <v>5</v>
      </c>
      <c r="AG14" s="91">
        <f>IFERROR(VLOOKUP($B14,'[1]ACT NUM13'!$AB$3:$AM$64,11,FALSE),0)</f>
        <v>4</v>
      </c>
      <c r="AH14" s="95"/>
      <c r="AI14" s="95"/>
      <c r="AJ14" s="13">
        <f t="shared" si="4"/>
        <v>86</v>
      </c>
    </row>
    <row r="15" spans="1:37" ht="15" thickBot="1" x14ac:dyDescent="0.25">
      <c r="A15" s="87" t="s">
        <v>52</v>
      </c>
      <c r="B15" s="165" t="s">
        <v>42</v>
      </c>
      <c r="C15" s="56"/>
      <c r="D15" s="205"/>
      <c r="E15" s="13">
        <f>IFERROR(VLOOKUP($B15,[2]NUM13!$H$3:$J$144,2,FALSE),0)</f>
        <v>444</v>
      </c>
      <c r="F15" s="43">
        <f t="shared" si="0"/>
        <v>475</v>
      </c>
      <c r="G15" s="13">
        <f>IFERROR(VLOOKUP($B15,[1]NUM13!$H$3:$J$155,2,FALSE),0)</f>
        <v>435</v>
      </c>
      <c r="H15" s="54">
        <f t="shared" si="1"/>
        <v>452</v>
      </c>
      <c r="I15" s="54">
        <f t="shared" si="2"/>
        <v>489</v>
      </c>
      <c r="J15" s="45"/>
      <c r="K15" s="91">
        <f>IFERROR(VLOOKUP($B15,'[1]ACT NUM13'!$H$3:$S$123,2,FALSE),0)</f>
        <v>8</v>
      </c>
      <c r="L15" s="91">
        <f>IFERROR(VLOOKUP($B15,'[1]ACT NUM13'!$H$3:$S$123,3,FALSE),0)</f>
        <v>6</v>
      </c>
      <c r="M15" s="91">
        <f>IFERROR(VLOOKUP($B15,'[1]ACT NUM13'!$H$3:$S$123,4,FALSE),0)</f>
        <v>11</v>
      </c>
      <c r="N15" s="91">
        <f>IFERROR(VLOOKUP($B15,'[1]ACT NUM13'!$H$3:$S$123,5,FALSE),0)</f>
        <v>12</v>
      </c>
      <c r="O15" s="91">
        <f>IFERROR(VLOOKUP($B15,'[1]ACT NUM13'!$H$3:$S$123,6,FALSE),0)</f>
        <v>12</v>
      </c>
      <c r="P15" s="91">
        <f>IFERROR(VLOOKUP($B15,'[1]ACT NUM13'!$H$3:$S$123,7,FALSE),0)</f>
        <v>13</v>
      </c>
      <c r="Q15" s="91">
        <f>IFERROR(VLOOKUP($B15,'[1]ACT NUM13'!$H$3:$S$123,8,FALSE),0)</f>
        <v>20</v>
      </c>
      <c r="R15" s="91">
        <f>IFERROR(VLOOKUP($B15,'[1]ACT NUM13'!$H$3:$S$123,9,FALSE),0)</f>
        <v>18</v>
      </c>
      <c r="S15" s="91">
        <f>IFERROR(VLOOKUP($B15,'[1]ACT NUM13'!$H$3:$S$123,10,FALSE),0)</f>
        <v>12</v>
      </c>
      <c r="T15" s="91">
        <f>IFERROR(VLOOKUP($B15,'[1]ACT NUM13'!$H$3:$S$123,11,FALSE),0)</f>
        <v>17</v>
      </c>
      <c r="U15" s="82"/>
      <c r="V15" s="95"/>
      <c r="W15" s="13">
        <f t="shared" si="3"/>
        <v>129</v>
      </c>
      <c r="X15" s="91">
        <f>IFERROR(VLOOKUP($B15,'[1]ACT NUM13'!$AB$3:$AM$64,2,FALSE),0)</f>
        <v>1</v>
      </c>
      <c r="Y15" s="91">
        <f>IFERROR(VLOOKUP($B15,'[1]ACT NUM13'!$AB$3:$AM$64,3,FALSE),0)</f>
        <v>3</v>
      </c>
      <c r="Z15" s="91">
        <f>IFERROR(VLOOKUP($B15,'[1]ACT NUM13'!$AB$3:$AM$64,4,FALSE),0)</f>
        <v>0</v>
      </c>
      <c r="AA15" s="91">
        <f>IFERROR(VLOOKUP($B15,'[1]ACT NUM13'!$AB$3:$AM$64,5,FALSE),0)</f>
        <v>2</v>
      </c>
      <c r="AB15" s="91">
        <f>IFERROR(VLOOKUP($B15,'[1]ACT NUM13'!$AB$3:$AM$64,6,FALSE),0)</f>
        <v>4</v>
      </c>
      <c r="AC15" s="91">
        <f>IFERROR(VLOOKUP($B15,'[1]ACT NUM13'!$AB$3:$AM$64,7,FALSE),0)</f>
        <v>6</v>
      </c>
      <c r="AD15" s="91">
        <f>IFERROR(VLOOKUP($B15,'[1]ACT NUM13'!$AB$3:$AM$64,8,FALSE),0)</f>
        <v>3</v>
      </c>
      <c r="AE15" s="91">
        <f>IFERROR(VLOOKUP($B15,'[1]ACT NUM13'!$AB$3:$AM$64,9,FALSE),0)</f>
        <v>3</v>
      </c>
      <c r="AF15" s="91">
        <f>IFERROR(VLOOKUP($B15,'[1]ACT NUM13'!$AB$3:$AM$64,10,FALSE),0)</f>
        <v>2</v>
      </c>
      <c r="AG15" s="91">
        <f>IFERROR(VLOOKUP($B15,'[1]ACT NUM13'!$AB$3:$AM$64,11,FALSE),0)</f>
        <v>5</v>
      </c>
      <c r="AH15" s="95"/>
      <c r="AI15" s="95"/>
      <c r="AJ15" s="13">
        <f t="shared" si="4"/>
        <v>29</v>
      </c>
    </row>
    <row r="16" spans="1:37" ht="15" thickBot="1" x14ac:dyDescent="0.25">
      <c r="A16" s="87" t="s">
        <v>52</v>
      </c>
      <c r="B16" s="165" t="s">
        <v>43</v>
      </c>
      <c r="C16" s="59"/>
      <c r="D16" s="205"/>
      <c r="E16" s="13">
        <f>IFERROR(VLOOKUP($B16,[2]NUM13!$H$3:$J$144,2,FALSE),0)</f>
        <v>472</v>
      </c>
      <c r="F16" s="43">
        <f t="shared" si="0"/>
        <v>484</v>
      </c>
      <c r="G16" s="13">
        <f>IFERROR(VLOOKUP($B16,[1]NUM13!$H$3:$J$155,2,FALSE),0)</f>
        <v>573</v>
      </c>
      <c r="H16" s="54">
        <f t="shared" si="1"/>
        <v>580</v>
      </c>
      <c r="I16" s="54">
        <f t="shared" si="2"/>
        <v>592</v>
      </c>
      <c r="J16" s="45"/>
      <c r="K16" s="91">
        <f>IFERROR(VLOOKUP($B16,'[1]ACT NUM13'!$H$3:$S$123,2,FALSE),0)</f>
        <v>14</v>
      </c>
      <c r="L16" s="91">
        <f>IFERROR(VLOOKUP($B16,'[1]ACT NUM13'!$H$3:$S$123,3,FALSE),0)</f>
        <v>7</v>
      </c>
      <c r="M16" s="91">
        <f>IFERROR(VLOOKUP($B16,'[1]ACT NUM13'!$H$3:$S$123,4,FALSE),0)</f>
        <v>9</v>
      </c>
      <c r="N16" s="91">
        <f>IFERROR(VLOOKUP($B16,'[1]ACT NUM13'!$H$3:$S$123,5,FALSE),0)</f>
        <v>13</v>
      </c>
      <c r="O16" s="91">
        <f>IFERROR(VLOOKUP($B16,'[1]ACT NUM13'!$H$3:$S$123,6,FALSE),0)</f>
        <v>17</v>
      </c>
      <c r="P16" s="91">
        <f>IFERROR(VLOOKUP($B16,'[1]ACT NUM13'!$H$3:$S$123,7,FALSE),0)</f>
        <v>21</v>
      </c>
      <c r="Q16" s="91">
        <f>IFERROR(VLOOKUP($B16,'[1]ACT NUM13'!$H$3:$S$123,8,FALSE),0)</f>
        <v>27</v>
      </c>
      <c r="R16" s="91">
        <f>IFERROR(VLOOKUP($B16,'[1]ACT NUM13'!$H$3:$S$123,9,FALSE),0)</f>
        <v>21</v>
      </c>
      <c r="S16" s="91">
        <f>IFERROR(VLOOKUP($B16,'[1]ACT NUM13'!$H$3:$S$123,10,FALSE),0)</f>
        <v>7</v>
      </c>
      <c r="T16" s="91">
        <f>IFERROR(VLOOKUP($B16,'[1]ACT NUM13'!$H$3:$S$123,11,FALSE),0)</f>
        <v>10</v>
      </c>
      <c r="U16" s="82"/>
      <c r="V16" s="95"/>
      <c r="W16" s="13">
        <f t="shared" si="3"/>
        <v>146</v>
      </c>
      <c r="X16" s="91">
        <f>IFERROR(VLOOKUP($B16,'[1]ACT NUM13'!$AB$3:$AM$64,2,FALSE),0)</f>
        <v>12</v>
      </c>
      <c r="Y16" s="91">
        <f>IFERROR(VLOOKUP($B16,'[1]ACT NUM13'!$AB$3:$AM$64,3,FALSE),0)</f>
        <v>7</v>
      </c>
      <c r="Z16" s="91">
        <f>IFERROR(VLOOKUP($B16,'[1]ACT NUM13'!$AB$3:$AM$64,4,FALSE),0)</f>
        <v>8</v>
      </c>
      <c r="AA16" s="91">
        <f>IFERROR(VLOOKUP($B16,'[1]ACT NUM13'!$AB$3:$AM$64,5,FALSE),0)</f>
        <v>4</v>
      </c>
      <c r="AB16" s="91">
        <f>IFERROR(VLOOKUP($B16,'[1]ACT NUM13'!$AB$3:$AM$64,6,FALSE),0)</f>
        <v>9</v>
      </c>
      <c r="AC16" s="91">
        <f>IFERROR(VLOOKUP($B16,'[1]ACT NUM13'!$AB$3:$AM$64,7,FALSE),0)</f>
        <v>6</v>
      </c>
      <c r="AD16" s="91">
        <f>IFERROR(VLOOKUP($B16,'[1]ACT NUM13'!$AB$3:$AM$64,8,FALSE),0)</f>
        <v>20</v>
      </c>
      <c r="AE16" s="91">
        <f>IFERROR(VLOOKUP($B16,'[1]ACT NUM13'!$AB$3:$AM$64,9,FALSE),0)</f>
        <v>9</v>
      </c>
      <c r="AF16" s="91">
        <f>IFERROR(VLOOKUP($B16,'[1]ACT NUM13'!$AB$3:$AM$64,10,FALSE),0)</f>
        <v>9</v>
      </c>
      <c r="AG16" s="91">
        <f>IFERROR(VLOOKUP($B16,'[1]ACT NUM13'!$AB$3:$AM$64,11,FALSE),0)</f>
        <v>8</v>
      </c>
      <c r="AH16" s="95"/>
      <c r="AI16" s="95"/>
      <c r="AJ16" s="13">
        <f t="shared" si="4"/>
        <v>92</v>
      </c>
    </row>
    <row r="17" spans="1:37" ht="15" thickBot="1" x14ac:dyDescent="0.25">
      <c r="A17" s="87" t="s">
        <v>52</v>
      </c>
      <c r="B17" s="165" t="s">
        <v>44</v>
      </c>
      <c r="C17" s="56"/>
      <c r="D17" s="205"/>
      <c r="E17" s="13">
        <f>IFERROR(VLOOKUP($B17,[2]NUM13!$H$3:$J$144,2,FALSE),0)</f>
        <v>562</v>
      </c>
      <c r="F17" s="43">
        <f t="shared" si="0"/>
        <v>610</v>
      </c>
      <c r="G17" s="13">
        <f>IFERROR(VLOOKUP($B17,[1]NUM13!$H$3:$J$155,2,FALSE),0)</f>
        <v>655</v>
      </c>
      <c r="H17" s="54">
        <f t="shared" si="1"/>
        <v>658</v>
      </c>
      <c r="I17" s="54">
        <f>+G17+(Q17+R17+S17+T17)-(AD17+AE17+AF17+AG17)</f>
        <v>677</v>
      </c>
      <c r="J17" s="45"/>
      <c r="K17" s="91">
        <f>IFERROR(VLOOKUP($B17,'[1]ACT NUM13'!$H$3:$S$123,2,FALSE),0)</f>
        <v>20</v>
      </c>
      <c r="L17" s="91">
        <f>IFERROR(VLOOKUP($B17,'[1]ACT NUM13'!$H$3:$S$123,3,FALSE),0)</f>
        <v>11</v>
      </c>
      <c r="M17" s="91">
        <f>IFERROR(VLOOKUP($B17,'[1]ACT NUM13'!$H$3:$S$123,4,FALSE),0)</f>
        <v>9</v>
      </c>
      <c r="N17" s="91">
        <f>IFERROR(VLOOKUP($B17,'[1]ACT NUM13'!$H$3:$S$123,5,FALSE),0)</f>
        <v>13</v>
      </c>
      <c r="O17" s="91">
        <f>IFERROR(VLOOKUP($B17,'[1]ACT NUM13'!$H$3:$S$123,6,FALSE),0)</f>
        <v>9</v>
      </c>
      <c r="P17" s="91">
        <f>IFERROR(VLOOKUP($B17,'[1]ACT NUM13'!$H$3:$S$123,7,FALSE),0)</f>
        <v>13</v>
      </c>
      <c r="Q17" s="91">
        <f>IFERROR(VLOOKUP($B17,'[1]ACT NUM13'!$H$3:$S$123,8,FALSE),0)</f>
        <v>9</v>
      </c>
      <c r="R17" s="91">
        <f>IFERROR(VLOOKUP($B17,'[1]ACT NUM13'!$H$3:$S$123,9,FALSE),0)</f>
        <v>16</v>
      </c>
      <c r="S17" s="91">
        <f>IFERROR(VLOOKUP($B17,'[1]ACT NUM13'!$H$3:$S$123,10,FALSE),0)</f>
        <v>13</v>
      </c>
      <c r="T17" s="91">
        <f>IFERROR(VLOOKUP($B17,'[1]ACT NUM13'!$H$3:$S$123,11,FALSE),0)</f>
        <v>16</v>
      </c>
      <c r="U17" s="82"/>
      <c r="V17" s="95"/>
      <c r="W17" s="13">
        <f t="shared" si="3"/>
        <v>129</v>
      </c>
      <c r="X17" s="91">
        <f>IFERROR(VLOOKUP($B17,'[1]ACT NUM13'!$AB$3:$AM$64,2,FALSE),0)</f>
        <v>2</v>
      </c>
      <c r="Y17" s="91">
        <f>IFERROR(VLOOKUP($B17,'[1]ACT NUM13'!$AB$3:$AM$64,3,FALSE),0)</f>
        <v>2</v>
      </c>
      <c r="Z17" s="91">
        <f>IFERROR(VLOOKUP($B17,'[1]ACT NUM13'!$AB$3:$AM$64,4,FALSE),0)</f>
        <v>0</v>
      </c>
      <c r="AA17" s="91">
        <f>IFERROR(VLOOKUP($B17,'[1]ACT NUM13'!$AB$3:$AM$64,5,FALSE),0)</f>
        <v>1</v>
      </c>
      <c r="AB17" s="91">
        <f>IFERROR(VLOOKUP($B17,'[1]ACT NUM13'!$AB$3:$AM$64,6,FALSE),0)</f>
        <v>2</v>
      </c>
      <c r="AC17" s="91">
        <f>IFERROR(VLOOKUP($B17,'[1]ACT NUM13'!$AB$3:$AM$64,7,FALSE),0)</f>
        <v>6</v>
      </c>
      <c r="AD17" s="91">
        <f>IFERROR(VLOOKUP($B17,'[1]ACT NUM13'!$AB$3:$AM$64,8,FALSE),0)</f>
        <v>6</v>
      </c>
      <c r="AE17" s="91">
        <f>IFERROR(VLOOKUP($B17,'[1]ACT NUM13'!$AB$3:$AM$64,9,FALSE),0)</f>
        <v>10</v>
      </c>
      <c r="AF17" s="91">
        <f>IFERROR(VLOOKUP($B17,'[1]ACT NUM13'!$AB$3:$AM$64,10,FALSE),0)</f>
        <v>8</v>
      </c>
      <c r="AG17" s="91">
        <f>IFERROR(VLOOKUP($B17,'[1]ACT NUM13'!$AB$3:$AM$64,11,FALSE),0)</f>
        <v>8</v>
      </c>
      <c r="AH17" s="95"/>
      <c r="AI17" s="95"/>
      <c r="AJ17" s="13">
        <f t="shared" si="4"/>
        <v>45</v>
      </c>
    </row>
    <row r="18" spans="1:37" ht="15" thickBot="1" x14ac:dyDescent="0.25">
      <c r="A18" s="87" t="s">
        <v>52</v>
      </c>
      <c r="B18" s="165" t="s">
        <v>45</v>
      </c>
      <c r="C18" s="56"/>
      <c r="D18" s="205"/>
      <c r="E18" s="13">
        <f>IFERROR(VLOOKUP($B18,[2]NUM13!$H$3:$J$144,2,FALSE),0)</f>
        <v>83</v>
      </c>
      <c r="F18" s="43">
        <f t="shared" si="0"/>
        <v>107</v>
      </c>
      <c r="G18" s="13">
        <f>IFERROR(VLOOKUP($B18,[1]NUM13!$H$3:$J$155,2,FALSE),0)</f>
        <v>95</v>
      </c>
      <c r="H18" s="54">
        <f t="shared" si="1"/>
        <v>103</v>
      </c>
      <c r="I18" s="54">
        <f t="shared" si="2"/>
        <v>105</v>
      </c>
      <c r="J18" s="45"/>
      <c r="K18" s="91">
        <f>IFERROR(VLOOKUP($B18,'[1]ACT NUM13'!$H$3:$S$123,2,FALSE),0)</f>
        <v>9</v>
      </c>
      <c r="L18" s="91">
        <f>IFERROR(VLOOKUP($B18,'[1]ACT NUM13'!$H$3:$S$123,3,FALSE),0)</f>
        <v>5</v>
      </c>
      <c r="M18" s="91">
        <f>IFERROR(VLOOKUP($B18,'[1]ACT NUM13'!$H$3:$S$123,4,FALSE),0)</f>
        <v>9</v>
      </c>
      <c r="N18" s="91">
        <f>IFERROR(VLOOKUP($B18,'[1]ACT NUM13'!$H$3:$S$123,5,FALSE),0)</f>
        <v>1</v>
      </c>
      <c r="O18" s="91">
        <f>IFERROR(VLOOKUP($B18,'[1]ACT NUM13'!$H$3:$S$123,6,FALSE),0)</f>
        <v>5</v>
      </c>
      <c r="P18" s="91">
        <f>IFERROR(VLOOKUP($B18,'[1]ACT NUM13'!$H$3:$S$123,7,FALSE),0)</f>
        <v>2</v>
      </c>
      <c r="Q18" s="91">
        <f>IFERROR(VLOOKUP($B18,'[1]ACT NUM13'!$H$3:$S$123,8,FALSE),0)</f>
        <v>8</v>
      </c>
      <c r="R18" s="91">
        <f>IFERROR(VLOOKUP($B18,'[1]ACT NUM13'!$H$3:$S$123,9,FALSE),0)</f>
        <v>0</v>
      </c>
      <c r="S18" s="91">
        <f>IFERROR(VLOOKUP($B18,'[1]ACT NUM13'!$H$3:$S$123,10,FALSE),0)</f>
        <v>2</v>
      </c>
      <c r="T18" s="91">
        <f>IFERROR(VLOOKUP($B18,'[1]ACT NUM13'!$H$3:$S$123,11,FALSE),0)</f>
        <v>0</v>
      </c>
      <c r="U18" s="82"/>
      <c r="V18" s="95"/>
      <c r="W18" s="13">
        <f t="shared" si="3"/>
        <v>41</v>
      </c>
      <c r="X18" s="91">
        <f>IFERROR(VLOOKUP($B18,'[1]ACT NUM13'!$AB$3:$AM$64,2,FALSE),0)</f>
        <v>0</v>
      </c>
      <c r="Y18" s="91">
        <f>IFERROR(VLOOKUP($B18,'[1]ACT NUM13'!$AB$3:$AM$64,3,FALSE),0)</f>
        <v>0</v>
      </c>
      <c r="Z18" s="91">
        <f>IFERROR(VLOOKUP($B18,'[1]ACT NUM13'!$AB$3:$AM$64,4,FALSE),0)</f>
        <v>0</v>
      </c>
      <c r="AA18" s="91">
        <f>IFERROR(VLOOKUP($B18,'[1]ACT NUM13'!$AB$3:$AM$64,5,FALSE),0)</f>
        <v>0</v>
      </c>
      <c r="AB18" s="91">
        <f>IFERROR(VLOOKUP($B18,'[1]ACT NUM13'!$AB$3:$AM$64,6,FALSE),0)</f>
        <v>0</v>
      </c>
      <c r="AC18" s="91">
        <f>IFERROR(VLOOKUP($B18,'[1]ACT NUM13'!$AB$3:$AM$64,7,FALSE),0)</f>
        <v>2</v>
      </c>
      <c r="AD18" s="91">
        <f>IFERROR(VLOOKUP($B18,'[1]ACT NUM13'!$AB$3:$AM$64,8,FALSE),0)</f>
        <v>0</v>
      </c>
      <c r="AE18" s="91">
        <f>IFERROR(VLOOKUP($B18,'[1]ACT NUM13'!$AB$3:$AM$64,9,FALSE),0)</f>
        <v>0</v>
      </c>
      <c r="AF18" s="91">
        <f>IFERROR(VLOOKUP($B18,'[1]ACT NUM13'!$AB$3:$AM$64,10,FALSE),0)</f>
        <v>0</v>
      </c>
      <c r="AG18" s="91">
        <f>IFERROR(VLOOKUP($B18,'[1]ACT NUM13'!$AB$3:$AM$64,11,FALSE),0)</f>
        <v>0</v>
      </c>
      <c r="AH18" s="95"/>
      <c r="AI18" s="95"/>
      <c r="AJ18" s="13">
        <f t="shared" si="4"/>
        <v>2</v>
      </c>
    </row>
    <row r="19" spans="1:37" ht="15" thickBot="1" x14ac:dyDescent="0.25">
      <c r="A19" s="87" t="s">
        <v>52</v>
      </c>
      <c r="B19" s="165" t="s">
        <v>46</v>
      </c>
      <c r="C19" s="56"/>
      <c r="D19" s="205"/>
      <c r="E19" s="13">
        <f>IFERROR(VLOOKUP($B19,[2]NUM13!$H$3:$J$144,2,FALSE),0)</f>
        <v>17</v>
      </c>
      <c r="F19" s="43">
        <f t="shared" si="0"/>
        <v>17</v>
      </c>
      <c r="G19" s="13">
        <f>IFERROR(VLOOKUP($B19,[1]NUM13!$H$3:$J$155,2,FALSE),0)</f>
        <v>19</v>
      </c>
      <c r="H19" s="54">
        <f t="shared" si="1"/>
        <v>24</v>
      </c>
      <c r="I19" s="54">
        <f t="shared" si="2"/>
        <v>24</v>
      </c>
      <c r="J19" s="45"/>
      <c r="K19" s="91">
        <f>IFERROR(VLOOKUP($B19,'[1]ACT NUM13'!$H$3:$S$123,2,FALSE),0)</f>
        <v>0</v>
      </c>
      <c r="L19" s="91">
        <f>IFERROR(VLOOKUP($B19,'[1]ACT NUM13'!$H$3:$S$123,3,FALSE),0)</f>
        <v>0</v>
      </c>
      <c r="M19" s="91">
        <f>IFERROR(VLOOKUP($B19,'[1]ACT NUM13'!$H$3:$S$123,4,FALSE),0)</f>
        <v>0</v>
      </c>
      <c r="N19" s="91">
        <f>IFERROR(VLOOKUP($B19,'[1]ACT NUM13'!$H$3:$S$123,5,FALSE),0)</f>
        <v>0</v>
      </c>
      <c r="O19" s="91">
        <f>IFERROR(VLOOKUP($B19,'[1]ACT NUM13'!$H$3:$S$123,6,FALSE),0)</f>
        <v>0</v>
      </c>
      <c r="P19" s="91">
        <f>IFERROR(VLOOKUP($B19,'[1]ACT NUM13'!$H$3:$S$123,7,FALSE),0)</f>
        <v>0</v>
      </c>
      <c r="Q19" s="91">
        <f>IFERROR(VLOOKUP($B19,'[1]ACT NUM13'!$H$3:$S$123,8,FALSE),0)</f>
        <v>5</v>
      </c>
      <c r="R19" s="91">
        <f>IFERROR(VLOOKUP($B19,'[1]ACT NUM13'!$H$3:$S$123,9,FALSE),0)</f>
        <v>0</v>
      </c>
      <c r="S19" s="91">
        <f>IFERROR(VLOOKUP($B19,'[1]ACT NUM13'!$H$3:$S$123,10,FALSE),0)</f>
        <v>0</v>
      </c>
      <c r="T19" s="91">
        <f>IFERROR(VLOOKUP($B19,'[1]ACT NUM13'!$H$3:$S$123,11,FALSE),0)</f>
        <v>0</v>
      </c>
      <c r="U19" s="82"/>
      <c r="V19" s="95"/>
      <c r="W19" s="13">
        <f t="shared" si="3"/>
        <v>5</v>
      </c>
      <c r="X19" s="91">
        <f>IFERROR(VLOOKUP($B19,'[1]ACT NUM13'!$AB$3:$AM$64,2,FALSE),0)</f>
        <v>0</v>
      </c>
      <c r="Y19" s="91">
        <f>IFERROR(VLOOKUP($B19,'[1]ACT NUM13'!$AB$3:$AM$64,3,FALSE),0)</f>
        <v>0</v>
      </c>
      <c r="Z19" s="91">
        <f>IFERROR(VLOOKUP($B19,'[1]ACT NUM13'!$AB$3:$AM$64,4,FALSE),0)</f>
        <v>0</v>
      </c>
      <c r="AA19" s="91">
        <f>IFERROR(VLOOKUP($B19,'[1]ACT NUM13'!$AB$3:$AM$64,5,FALSE),0)</f>
        <v>0</v>
      </c>
      <c r="AB19" s="91">
        <f>IFERROR(VLOOKUP($B19,'[1]ACT NUM13'!$AB$3:$AM$64,6,FALSE),0)</f>
        <v>0</v>
      </c>
      <c r="AC19" s="91">
        <f>IFERROR(VLOOKUP($B19,'[1]ACT NUM13'!$AB$3:$AM$64,7,FALSE),0)</f>
        <v>0</v>
      </c>
      <c r="AD19" s="91">
        <f>IFERROR(VLOOKUP($B19,'[1]ACT NUM13'!$AB$3:$AM$64,8,FALSE),0)</f>
        <v>0</v>
      </c>
      <c r="AE19" s="91">
        <f>IFERROR(VLOOKUP($B19,'[1]ACT NUM13'!$AB$3:$AM$64,9,FALSE),0)</f>
        <v>0</v>
      </c>
      <c r="AF19" s="91">
        <f>IFERROR(VLOOKUP($B19,'[1]ACT NUM13'!$AB$3:$AM$64,10,FALSE),0)</f>
        <v>0</v>
      </c>
      <c r="AG19" s="91">
        <f>IFERROR(VLOOKUP($B19,'[1]ACT NUM13'!$AB$3:$AM$64,11,FALSE),0)</f>
        <v>0</v>
      </c>
      <c r="AH19" s="95"/>
      <c r="AI19" s="95"/>
      <c r="AJ19" s="13">
        <f t="shared" si="4"/>
        <v>0</v>
      </c>
    </row>
    <row r="20" spans="1:37" ht="15" thickBot="1" x14ac:dyDescent="0.25">
      <c r="A20" s="87" t="s">
        <v>52</v>
      </c>
      <c r="B20" s="165" t="s">
        <v>47</v>
      </c>
      <c r="C20" s="56"/>
      <c r="D20" s="205"/>
      <c r="E20" s="13">
        <f>IFERROR(VLOOKUP($B20,[2]NUM13!$H$3:$J$144,2,FALSE),0)</f>
        <v>6</v>
      </c>
      <c r="F20" s="43">
        <f t="shared" si="0"/>
        <v>6</v>
      </c>
      <c r="G20" s="13">
        <f>IFERROR(VLOOKUP($B20,[1]NUM13!$H$3:$J$155,2,FALSE),0)</f>
        <v>6</v>
      </c>
      <c r="H20" s="54">
        <f t="shared" si="1"/>
        <v>6</v>
      </c>
      <c r="I20" s="54">
        <f t="shared" si="2"/>
        <v>6</v>
      </c>
      <c r="J20" s="45"/>
      <c r="K20" s="91">
        <f>IFERROR(VLOOKUP($B20,'[1]ACT NUM13'!$H$3:$S$123,2,FALSE),0)</f>
        <v>0</v>
      </c>
      <c r="L20" s="91">
        <f>IFERROR(VLOOKUP($B20,'[1]ACT NUM13'!$H$3:$S$123,3,FALSE),0)</f>
        <v>0</v>
      </c>
      <c r="M20" s="91">
        <f>IFERROR(VLOOKUP($B20,'[1]ACT NUM13'!$H$3:$S$123,4,FALSE),0)</f>
        <v>0</v>
      </c>
      <c r="N20" s="91">
        <f>IFERROR(VLOOKUP($B20,'[1]ACT NUM13'!$H$3:$S$123,5,FALSE),0)</f>
        <v>0</v>
      </c>
      <c r="O20" s="91">
        <f>IFERROR(VLOOKUP($B20,'[1]ACT NUM13'!$H$3:$S$123,6,FALSE),0)</f>
        <v>0</v>
      </c>
      <c r="P20" s="91">
        <f>IFERROR(VLOOKUP($B20,'[1]ACT NUM13'!$H$3:$S$123,7,FALSE),0)</f>
        <v>0</v>
      </c>
      <c r="Q20" s="91">
        <f>IFERROR(VLOOKUP($B20,'[1]ACT NUM13'!$H$3:$S$123,8,FALSE),0)</f>
        <v>0</v>
      </c>
      <c r="R20" s="91">
        <f>IFERROR(VLOOKUP($B20,'[1]ACT NUM13'!$H$3:$S$123,9,FALSE),0)</f>
        <v>0</v>
      </c>
      <c r="S20" s="91">
        <f>IFERROR(VLOOKUP($B20,'[1]ACT NUM13'!$H$3:$S$123,10,FALSE),0)</f>
        <v>0</v>
      </c>
      <c r="T20" s="91">
        <f>IFERROR(VLOOKUP($B20,'[1]ACT NUM13'!$H$3:$S$123,11,FALSE),0)</f>
        <v>0</v>
      </c>
      <c r="U20" s="82"/>
      <c r="V20" s="95"/>
      <c r="W20" s="13">
        <f t="shared" si="3"/>
        <v>0</v>
      </c>
      <c r="X20" s="91">
        <f>IFERROR(VLOOKUP($B20,'[1]ACT NUM13'!$AB$3:$AM$64,2,FALSE),0)</f>
        <v>0</v>
      </c>
      <c r="Y20" s="91">
        <f>IFERROR(VLOOKUP($B20,'[1]ACT NUM13'!$AB$3:$AM$64,3,FALSE),0)</f>
        <v>0</v>
      </c>
      <c r="Z20" s="91">
        <f>IFERROR(VLOOKUP($B20,'[1]ACT NUM13'!$AB$3:$AM$64,4,FALSE),0)</f>
        <v>0</v>
      </c>
      <c r="AA20" s="91">
        <f>IFERROR(VLOOKUP($B20,'[1]ACT NUM13'!$AB$3:$AM$64,5,FALSE),0)</f>
        <v>0</v>
      </c>
      <c r="AB20" s="91">
        <f>IFERROR(VLOOKUP($B20,'[1]ACT NUM13'!$AB$3:$AM$64,6,FALSE),0)</f>
        <v>0</v>
      </c>
      <c r="AC20" s="91">
        <f>IFERROR(VLOOKUP($B20,'[1]ACT NUM13'!$AB$3:$AM$64,7,FALSE),0)</f>
        <v>0</v>
      </c>
      <c r="AD20" s="91">
        <f>IFERROR(VLOOKUP($B20,'[1]ACT NUM13'!$AB$3:$AM$64,8,FALSE),0)</f>
        <v>0</v>
      </c>
      <c r="AE20" s="91">
        <f>IFERROR(VLOOKUP($B20,'[1]ACT NUM13'!$AB$3:$AM$64,9,FALSE),0)</f>
        <v>0</v>
      </c>
      <c r="AF20" s="91">
        <f>IFERROR(VLOOKUP($B20,'[1]ACT NUM13'!$AB$3:$AM$64,10,FALSE),0)</f>
        <v>0</v>
      </c>
      <c r="AG20" s="91">
        <f>IFERROR(VLOOKUP($B20,'[1]ACT NUM13'!$AB$3:$AM$64,11,FALSE),0)</f>
        <v>0</v>
      </c>
      <c r="AH20" s="95"/>
      <c r="AI20" s="95"/>
      <c r="AJ20" s="13">
        <f t="shared" si="4"/>
        <v>0</v>
      </c>
    </row>
    <row r="21" spans="1:37" ht="15" thickBot="1" x14ac:dyDescent="0.25">
      <c r="A21" s="87" t="s">
        <v>52</v>
      </c>
      <c r="B21" s="165" t="s">
        <v>48</v>
      </c>
      <c r="C21" s="60"/>
      <c r="D21" s="206"/>
      <c r="E21" s="13">
        <f>IFERROR(VLOOKUP($B21,[2]NUM13!$H$3:$J$144,2,FALSE),0)</f>
        <v>4</v>
      </c>
      <c r="F21" s="43">
        <f t="shared" si="0"/>
        <v>5</v>
      </c>
      <c r="G21" s="13">
        <f>IFERROR(VLOOKUP($B21,[1]NUM13!$H$3:$J$155,2,FALSE),0)</f>
        <v>3</v>
      </c>
      <c r="H21" s="54">
        <f t="shared" si="1"/>
        <v>3</v>
      </c>
      <c r="I21" s="54">
        <f t="shared" si="2"/>
        <v>3</v>
      </c>
      <c r="J21" s="45"/>
      <c r="K21" s="91">
        <f>IFERROR(VLOOKUP($B21,'[1]ACT NUM13'!$H$3:$S$123,2,FALSE),0)</f>
        <v>0</v>
      </c>
      <c r="L21" s="91">
        <f>IFERROR(VLOOKUP($B21,'[1]ACT NUM13'!$H$3:$S$123,3,FALSE),0)</f>
        <v>0</v>
      </c>
      <c r="M21" s="91">
        <f>IFERROR(VLOOKUP($B21,'[1]ACT NUM13'!$H$3:$S$123,4,FALSE),0)</f>
        <v>1</v>
      </c>
      <c r="N21" s="91">
        <f>IFERROR(VLOOKUP($B21,'[1]ACT NUM13'!$H$3:$S$123,5,FALSE),0)</f>
        <v>0</v>
      </c>
      <c r="O21" s="91">
        <f>IFERROR(VLOOKUP($B21,'[1]ACT NUM13'!$H$3:$S$123,6,FALSE),0)</f>
        <v>0</v>
      </c>
      <c r="P21" s="91">
        <f>IFERROR(VLOOKUP($B21,'[1]ACT NUM13'!$H$3:$S$123,7,FALSE),0)</f>
        <v>0</v>
      </c>
      <c r="Q21" s="91">
        <f>IFERROR(VLOOKUP($B21,'[1]ACT NUM13'!$H$3:$S$123,8,FALSE),0)</f>
        <v>0</v>
      </c>
      <c r="R21" s="91">
        <f>IFERROR(VLOOKUP($B21,'[1]ACT NUM13'!$H$3:$S$123,9,FALSE),0)</f>
        <v>0</v>
      </c>
      <c r="S21" s="91">
        <f>IFERROR(VLOOKUP($B21,'[1]ACT NUM13'!$H$3:$S$123,10,FALSE),0)</f>
        <v>0</v>
      </c>
      <c r="T21" s="91">
        <f>IFERROR(VLOOKUP($B21,'[1]ACT NUM13'!$H$3:$S$123,11,FALSE),0)</f>
        <v>0</v>
      </c>
      <c r="U21" s="82"/>
      <c r="V21" s="95"/>
      <c r="W21" s="13">
        <f t="shared" si="3"/>
        <v>1</v>
      </c>
      <c r="X21" s="91">
        <f>IFERROR(VLOOKUP($B21,'[1]ACT NUM13'!$AB$3:$AM$64,2,FALSE),0)</f>
        <v>0</v>
      </c>
      <c r="Y21" s="91">
        <f>IFERROR(VLOOKUP($B21,'[1]ACT NUM13'!$AB$3:$AM$64,3,FALSE),0)</f>
        <v>0</v>
      </c>
      <c r="Z21" s="91">
        <f>IFERROR(VLOOKUP($B21,'[1]ACT NUM13'!$AB$3:$AM$64,4,FALSE),0)</f>
        <v>0</v>
      </c>
      <c r="AA21" s="91">
        <f>IFERROR(VLOOKUP($B21,'[1]ACT NUM13'!$AB$3:$AM$64,5,FALSE),0)</f>
        <v>0</v>
      </c>
      <c r="AB21" s="91">
        <f>IFERROR(VLOOKUP($B21,'[1]ACT NUM13'!$AB$3:$AM$64,6,FALSE),0)</f>
        <v>0</v>
      </c>
      <c r="AC21" s="91">
        <f>IFERROR(VLOOKUP($B21,'[1]ACT NUM13'!$AB$3:$AM$64,7,FALSE),0)</f>
        <v>0</v>
      </c>
      <c r="AD21" s="91">
        <f>IFERROR(VLOOKUP($B21,'[1]ACT NUM13'!$AB$3:$AM$64,8,FALSE),0)</f>
        <v>0</v>
      </c>
      <c r="AE21" s="91">
        <f>IFERROR(VLOOKUP($B21,'[1]ACT NUM13'!$AB$3:$AM$64,9,FALSE),0)</f>
        <v>0</v>
      </c>
      <c r="AF21" s="91">
        <f>IFERROR(VLOOKUP($B21,'[1]ACT NUM13'!$AB$3:$AM$64,10,FALSE),0)</f>
        <v>0</v>
      </c>
      <c r="AG21" s="91">
        <f>IFERROR(VLOOKUP($B21,'[1]ACT NUM13'!$AB$3:$AM$64,11,FALSE),0)</f>
        <v>0</v>
      </c>
      <c r="AH21" s="95"/>
      <c r="AI21" s="95"/>
      <c r="AJ21" s="13">
        <f t="shared" si="4"/>
        <v>0</v>
      </c>
    </row>
    <row r="22" spans="1:37" ht="15" thickBot="1" x14ac:dyDescent="0.25">
      <c r="A22" s="87" t="s">
        <v>52</v>
      </c>
      <c r="B22" s="165" t="s">
        <v>49</v>
      </c>
      <c r="C22" s="56"/>
      <c r="D22" s="205"/>
      <c r="E22" s="13">
        <f>IFERROR(VLOOKUP($B22,[2]NUM13!$H$3:$J$144,2,FALSE),0)</f>
        <v>0</v>
      </c>
      <c r="F22" s="43">
        <f t="shared" si="0"/>
        <v>0</v>
      </c>
      <c r="G22" s="13">
        <f>IFERROR(VLOOKUP($B22,[1]NUM13!$H$3:$J$155,2,FALSE),0)</f>
        <v>0</v>
      </c>
      <c r="H22" s="54">
        <f t="shared" si="1"/>
        <v>0</v>
      </c>
      <c r="I22" s="54">
        <f t="shared" si="2"/>
        <v>0</v>
      </c>
      <c r="J22" s="45"/>
      <c r="K22" s="91">
        <f>IFERROR(VLOOKUP($B22,'[1]ACT NUM13'!$H$3:$S$123,2,FALSE),0)</f>
        <v>0</v>
      </c>
      <c r="L22" s="91">
        <f>IFERROR(VLOOKUP($B22,'[1]ACT NUM13'!$H$3:$S$123,3,FALSE),0)</f>
        <v>0</v>
      </c>
      <c r="M22" s="91">
        <f>IFERROR(VLOOKUP($B22,'[1]ACT NUM13'!$H$3:$S$123,4,FALSE),0)</f>
        <v>0</v>
      </c>
      <c r="N22" s="91">
        <f>IFERROR(VLOOKUP($B22,'[1]ACT NUM13'!$H$3:$S$123,5,FALSE),0)</f>
        <v>0</v>
      </c>
      <c r="O22" s="91">
        <f>IFERROR(VLOOKUP($B22,'[1]ACT NUM13'!$H$3:$S$123,6,FALSE),0)</f>
        <v>0</v>
      </c>
      <c r="P22" s="91">
        <f>IFERROR(VLOOKUP($B22,'[1]ACT NUM13'!$H$3:$S$123,7,FALSE),0)</f>
        <v>0</v>
      </c>
      <c r="Q22" s="91">
        <f>IFERROR(VLOOKUP($B22,'[1]ACT NUM13'!$H$3:$S$123,8,FALSE),0)</f>
        <v>0</v>
      </c>
      <c r="R22" s="91">
        <f>IFERROR(VLOOKUP($B22,'[1]ACT NUM13'!$H$3:$S$123,9,FALSE),0)</f>
        <v>0</v>
      </c>
      <c r="S22" s="91">
        <f>IFERROR(VLOOKUP($B22,'[1]ACT NUM13'!$H$3:$S$123,10,FALSE),0)</f>
        <v>0</v>
      </c>
      <c r="T22" s="91">
        <f>IFERROR(VLOOKUP($B22,'[1]ACT NUM13'!$H$3:$S$123,11,FALSE),0)</f>
        <v>0</v>
      </c>
      <c r="U22" s="82"/>
      <c r="V22" s="95"/>
      <c r="W22" s="13">
        <f t="shared" si="3"/>
        <v>0</v>
      </c>
      <c r="X22" s="91">
        <f>IFERROR(VLOOKUP($B22,'[1]ACT NUM13'!$AB$3:$AM$64,2,FALSE),0)</f>
        <v>0</v>
      </c>
      <c r="Y22" s="91">
        <f>IFERROR(VLOOKUP($B22,'[1]ACT NUM13'!$AB$3:$AM$64,3,FALSE),0)</f>
        <v>0</v>
      </c>
      <c r="Z22" s="91">
        <f>IFERROR(VLOOKUP($B22,'[1]ACT NUM13'!$AB$3:$AM$64,4,FALSE),0)</f>
        <v>0</v>
      </c>
      <c r="AA22" s="91">
        <f>IFERROR(VLOOKUP($B22,'[1]ACT NUM13'!$AB$3:$AM$64,5,FALSE),0)</f>
        <v>0</v>
      </c>
      <c r="AB22" s="91">
        <f>IFERROR(VLOOKUP($B22,'[1]ACT NUM13'!$AB$3:$AM$64,6,FALSE),0)</f>
        <v>0</v>
      </c>
      <c r="AC22" s="91">
        <f>IFERROR(VLOOKUP($B22,'[1]ACT NUM13'!$AB$3:$AM$64,7,FALSE),0)</f>
        <v>0</v>
      </c>
      <c r="AD22" s="91">
        <f>IFERROR(VLOOKUP($B22,'[1]ACT NUM13'!$AB$3:$AM$64,8,FALSE),0)</f>
        <v>0</v>
      </c>
      <c r="AE22" s="91">
        <f>IFERROR(VLOOKUP($B22,'[1]ACT NUM13'!$AB$3:$AM$64,9,FALSE),0)</f>
        <v>0</v>
      </c>
      <c r="AF22" s="91">
        <f>IFERROR(VLOOKUP($B22,'[1]ACT NUM13'!$AB$3:$AM$64,10,FALSE),0)</f>
        <v>0</v>
      </c>
      <c r="AG22" s="91">
        <f>IFERROR(VLOOKUP($B22,'[1]ACT NUM13'!$AB$3:$AM$64,11,FALSE),0)</f>
        <v>0</v>
      </c>
      <c r="AH22" s="95"/>
      <c r="AI22" s="95"/>
      <c r="AJ22" s="13">
        <f>SUM(X22:AI22)</f>
        <v>0</v>
      </c>
    </row>
    <row r="23" spans="1:37" ht="15" thickBot="1" x14ac:dyDescent="0.25">
      <c r="A23" s="87" t="s">
        <v>52</v>
      </c>
      <c r="B23" s="165" t="s">
        <v>50</v>
      </c>
      <c r="C23" s="56"/>
      <c r="D23" s="205"/>
      <c r="E23" s="13">
        <f>IFERROR(VLOOKUP($B23,[2]NUM13!$H$3:$J$144,2,FALSE),0)</f>
        <v>0</v>
      </c>
      <c r="F23" s="43">
        <f t="shared" si="0"/>
        <v>0</v>
      </c>
      <c r="G23" s="13">
        <f>IFERROR(VLOOKUP($B23,[1]NUM13!$H$3:$J$155,2,FALSE),0)</f>
        <v>0</v>
      </c>
      <c r="H23" s="54">
        <f t="shared" si="1"/>
        <v>0</v>
      </c>
      <c r="I23" s="54">
        <f t="shared" si="2"/>
        <v>0</v>
      </c>
      <c r="J23" s="45"/>
      <c r="K23" s="91">
        <f>IFERROR(VLOOKUP($B23,'[1]ACT NUM13'!$H$3:$S$123,2,FALSE),0)</f>
        <v>0</v>
      </c>
      <c r="L23" s="91">
        <f>IFERROR(VLOOKUP($B23,'[1]ACT NUM13'!$H$3:$S$123,3,FALSE),0)</f>
        <v>0</v>
      </c>
      <c r="M23" s="91">
        <f>IFERROR(VLOOKUP($B23,'[1]ACT NUM13'!$H$3:$S$123,4,FALSE),0)</f>
        <v>0</v>
      </c>
      <c r="N23" s="91">
        <f>IFERROR(VLOOKUP($B23,'[1]ACT NUM13'!$H$3:$S$123,5,FALSE),0)</f>
        <v>0</v>
      </c>
      <c r="O23" s="91">
        <f>IFERROR(VLOOKUP($B23,'[1]ACT NUM13'!$H$3:$S$123,6,FALSE),0)</f>
        <v>0</v>
      </c>
      <c r="P23" s="91">
        <f>IFERROR(VLOOKUP($B23,'[1]ACT NUM13'!$H$3:$S$123,7,FALSE),0)</f>
        <v>0</v>
      </c>
      <c r="Q23" s="91">
        <f>IFERROR(VLOOKUP($B23,'[1]ACT NUM13'!$H$3:$S$123,8,FALSE),0)</f>
        <v>0</v>
      </c>
      <c r="R23" s="91">
        <f>IFERROR(VLOOKUP($B23,'[1]ACT NUM13'!$H$3:$S$123,9,FALSE),0)</f>
        <v>0</v>
      </c>
      <c r="S23" s="91">
        <f>IFERROR(VLOOKUP($B23,'[1]ACT NUM13'!$H$3:$S$123,10,FALSE),0)</f>
        <v>0</v>
      </c>
      <c r="T23" s="91">
        <f>IFERROR(VLOOKUP($B23,'[1]ACT NUM13'!$H$3:$S$123,11,FALSE),0)</f>
        <v>0</v>
      </c>
      <c r="U23" s="82"/>
      <c r="V23" s="95"/>
      <c r="W23" s="13">
        <f t="shared" si="3"/>
        <v>0</v>
      </c>
      <c r="X23" s="91">
        <f>IFERROR(VLOOKUP($B23,'[1]ACT NUM13'!$AB$3:$AM$64,2,FALSE),0)</f>
        <v>0</v>
      </c>
      <c r="Y23" s="91">
        <f>IFERROR(VLOOKUP($B23,'[1]ACT NUM13'!$AB$3:$AM$64,3,FALSE),0)</f>
        <v>0</v>
      </c>
      <c r="Z23" s="91">
        <f>IFERROR(VLOOKUP($B23,'[1]ACT NUM13'!$AB$3:$AM$64,4,FALSE),0)</f>
        <v>0</v>
      </c>
      <c r="AA23" s="91">
        <f>IFERROR(VLOOKUP($B23,'[1]ACT NUM13'!$AB$3:$AM$64,5,FALSE),0)</f>
        <v>0</v>
      </c>
      <c r="AB23" s="91">
        <f>IFERROR(VLOOKUP($B23,'[1]ACT NUM13'!$AB$3:$AM$64,6,FALSE),0)</f>
        <v>0</v>
      </c>
      <c r="AC23" s="91">
        <f>IFERROR(VLOOKUP($B23,'[1]ACT NUM13'!$AB$3:$AM$64,7,FALSE),0)</f>
        <v>0</v>
      </c>
      <c r="AD23" s="91">
        <f>IFERROR(VLOOKUP($B23,'[1]ACT NUM13'!$AB$3:$AM$64,8,FALSE),0)</f>
        <v>0</v>
      </c>
      <c r="AE23" s="91">
        <f>IFERROR(VLOOKUP($B23,'[1]ACT NUM13'!$AB$3:$AM$64,9,FALSE),0)</f>
        <v>0</v>
      </c>
      <c r="AF23" s="91">
        <f>IFERROR(VLOOKUP($B23,'[1]ACT NUM13'!$AB$3:$AM$64,10,FALSE),0)</f>
        <v>0</v>
      </c>
      <c r="AG23" s="91">
        <f>IFERROR(VLOOKUP($B23,'[1]ACT NUM13'!$AB$3:$AM$64,11,FALSE),0)</f>
        <v>0</v>
      </c>
      <c r="AH23" s="95"/>
      <c r="AI23" s="95"/>
      <c r="AJ23" s="13">
        <f t="shared" si="4"/>
        <v>0</v>
      </c>
    </row>
    <row r="24" spans="1:37" ht="15" thickBot="1" x14ac:dyDescent="0.25">
      <c r="A24" s="87" t="s">
        <v>52</v>
      </c>
      <c r="B24" s="165" t="s">
        <v>51</v>
      </c>
      <c r="C24" s="56"/>
      <c r="D24" s="205"/>
      <c r="E24" s="13">
        <f>IFERROR(VLOOKUP($B24,[2]NUM13!$H$3:$J$144,2,FALSE),0)</f>
        <v>0</v>
      </c>
      <c r="F24" s="43">
        <f t="shared" si="0"/>
        <v>0</v>
      </c>
      <c r="G24" s="13">
        <f>IFERROR(VLOOKUP($B24,[1]NUM13!$H$3:$J$155,2,FALSE),0)</f>
        <v>0</v>
      </c>
      <c r="H24" s="54">
        <f t="shared" si="1"/>
        <v>0</v>
      </c>
      <c r="I24" s="54">
        <f t="shared" si="2"/>
        <v>0</v>
      </c>
      <c r="J24" s="45"/>
      <c r="K24" s="91">
        <f>IFERROR(VLOOKUP($B24,'[1]ACT NUM13'!$H$3:$S$123,2,FALSE),0)</f>
        <v>0</v>
      </c>
      <c r="L24" s="91">
        <f>IFERROR(VLOOKUP($B24,'[1]ACT NUM13'!$H$3:$S$123,3,FALSE),0)</f>
        <v>0</v>
      </c>
      <c r="M24" s="91">
        <f>IFERROR(VLOOKUP($B24,'[1]ACT NUM13'!$H$3:$S$123,4,FALSE),0)</f>
        <v>0</v>
      </c>
      <c r="N24" s="91">
        <f>IFERROR(VLOOKUP($B24,'[1]ACT NUM13'!$H$3:$S$123,5,FALSE),0)</f>
        <v>0</v>
      </c>
      <c r="O24" s="91">
        <f>IFERROR(VLOOKUP($B24,'[1]ACT NUM13'!$H$3:$S$123,6,FALSE),0)</f>
        <v>0</v>
      </c>
      <c r="P24" s="91">
        <f>IFERROR(VLOOKUP($B24,'[1]ACT NUM13'!$H$3:$S$123,7,FALSE),0)</f>
        <v>0</v>
      </c>
      <c r="Q24" s="91">
        <f>IFERROR(VLOOKUP($B24,'[1]ACT NUM13'!$H$3:$S$123,8,FALSE),0)</f>
        <v>0</v>
      </c>
      <c r="R24" s="91">
        <f>IFERROR(VLOOKUP($B24,'[1]ACT NUM13'!$H$3:$S$123,9,FALSE),0)</f>
        <v>0</v>
      </c>
      <c r="S24" s="91">
        <f>IFERROR(VLOOKUP($B24,'[1]ACT NUM13'!$H$3:$S$123,10,FALSE),0)</f>
        <v>0</v>
      </c>
      <c r="T24" s="91">
        <f>IFERROR(VLOOKUP($B24,'[1]ACT NUM13'!$H$3:$S$123,11,FALSE),0)</f>
        <v>0</v>
      </c>
      <c r="U24" s="82"/>
      <c r="V24" s="95"/>
      <c r="W24" s="13">
        <f t="shared" si="3"/>
        <v>0</v>
      </c>
      <c r="X24" s="91">
        <f>IFERROR(VLOOKUP($B24,'[1]ACT NUM13'!$AB$3:$AM$64,2,FALSE),0)</f>
        <v>0</v>
      </c>
      <c r="Y24" s="91">
        <f>IFERROR(VLOOKUP($B24,'[1]ACT NUM13'!$AB$3:$AM$64,3,FALSE),0)</f>
        <v>0</v>
      </c>
      <c r="Z24" s="91">
        <f>IFERROR(VLOOKUP($B24,'[1]ACT NUM13'!$AB$3:$AM$64,4,FALSE),0)</f>
        <v>0</v>
      </c>
      <c r="AA24" s="91">
        <f>IFERROR(VLOOKUP($B24,'[1]ACT NUM13'!$AB$3:$AM$64,5,FALSE),0)</f>
        <v>0</v>
      </c>
      <c r="AB24" s="91">
        <f>IFERROR(VLOOKUP($B24,'[1]ACT NUM13'!$AB$3:$AM$64,6,FALSE),0)</f>
        <v>0</v>
      </c>
      <c r="AC24" s="91">
        <f>IFERROR(VLOOKUP($B24,'[1]ACT NUM13'!$AB$3:$AM$64,7,FALSE),0)</f>
        <v>0</v>
      </c>
      <c r="AD24" s="91">
        <f>IFERROR(VLOOKUP($B24,'[1]ACT NUM13'!$AB$3:$AM$64,8,FALSE),0)</f>
        <v>0</v>
      </c>
      <c r="AE24" s="91">
        <f>IFERROR(VLOOKUP($B24,'[1]ACT NUM13'!$AB$3:$AM$64,9,FALSE),0)</f>
        <v>0</v>
      </c>
      <c r="AF24" s="91">
        <f>IFERROR(VLOOKUP($B24,'[1]ACT NUM13'!$AB$3:$AM$64,10,FALSE),0)</f>
        <v>0</v>
      </c>
      <c r="AG24" s="91">
        <f>IFERROR(VLOOKUP($B24,'[1]ACT NUM13'!$AB$3:$AM$64,11,FALSE),0)</f>
        <v>0</v>
      </c>
      <c r="AH24" s="95"/>
      <c r="AI24" s="95"/>
      <c r="AJ24" s="13">
        <f t="shared" si="4"/>
        <v>0</v>
      </c>
    </row>
    <row r="25" spans="1:37" ht="15" thickBot="1" x14ac:dyDescent="0.25">
      <c r="A25" s="333" t="s">
        <v>174</v>
      </c>
      <c r="B25" s="334"/>
      <c r="C25" s="250">
        <f>+D25/Metas!S89</f>
        <v>0.75483885948335239</v>
      </c>
      <c r="D25" s="207">
        <f>I25/AK25</f>
        <v>0.15236300958031027</v>
      </c>
      <c r="E25" s="10">
        <f>SUM(E12:E24)</f>
        <v>3275</v>
      </c>
      <c r="F25" s="10">
        <f>SUM(F12:F24)</f>
        <v>3583</v>
      </c>
      <c r="G25" s="10">
        <f>SUM(G12:G24)</f>
        <v>3585</v>
      </c>
      <c r="H25" s="10">
        <f t="shared" ref="H25:K25" si="5">SUM(H12:H24)</f>
        <v>3644</v>
      </c>
      <c r="I25" s="10">
        <f>SUM(I12:I24)</f>
        <v>3801</v>
      </c>
      <c r="J25" s="10">
        <f t="shared" si="5"/>
        <v>0</v>
      </c>
      <c r="K25" s="10">
        <f t="shared" si="5"/>
        <v>61</v>
      </c>
      <c r="L25" s="10">
        <f t="shared" ref="L25:V25" si="6">SUM(L12:L24)</f>
        <v>42</v>
      </c>
      <c r="M25" s="10">
        <f t="shared" si="6"/>
        <v>114</v>
      </c>
      <c r="N25" s="10">
        <f t="shared" si="6"/>
        <v>157</v>
      </c>
      <c r="O25" s="10">
        <f t="shared" ref="O25" si="7">SUM(O12:O24)</f>
        <v>93</v>
      </c>
      <c r="P25" s="10">
        <f t="shared" si="6"/>
        <v>73</v>
      </c>
      <c r="Q25" s="10">
        <f t="shared" si="6"/>
        <v>98</v>
      </c>
      <c r="R25" s="10">
        <f t="shared" ref="R25:S25" si="8">SUM(R12:R24)</f>
        <v>83</v>
      </c>
      <c r="S25" s="10">
        <f t="shared" si="8"/>
        <v>64</v>
      </c>
      <c r="T25" s="10">
        <f t="shared" ref="T25" si="9">SUM(T12:T24)</f>
        <v>93</v>
      </c>
      <c r="U25" s="10">
        <f t="shared" si="6"/>
        <v>0</v>
      </c>
      <c r="V25" s="10">
        <f t="shared" si="6"/>
        <v>0</v>
      </c>
      <c r="W25" s="10">
        <f t="shared" si="3"/>
        <v>878</v>
      </c>
      <c r="X25" s="10">
        <f t="shared" ref="X25:AI25" si="10">SUM(X12:X24)</f>
        <v>26</v>
      </c>
      <c r="Y25" s="10">
        <f t="shared" si="10"/>
        <v>16</v>
      </c>
      <c r="Z25" s="10">
        <f t="shared" si="10"/>
        <v>12</v>
      </c>
      <c r="AA25" s="10">
        <f t="shared" si="10"/>
        <v>12</v>
      </c>
      <c r="AB25" s="10">
        <f t="shared" ref="AB25" si="11">SUM(AB12:AB24)</f>
        <v>35</v>
      </c>
      <c r="AC25" s="10">
        <f t="shared" si="10"/>
        <v>76</v>
      </c>
      <c r="AD25" s="10">
        <f t="shared" si="10"/>
        <v>39</v>
      </c>
      <c r="AE25" s="10">
        <f t="shared" ref="AE25:AF25" si="12">SUM(AE12:AE24)</f>
        <v>34</v>
      </c>
      <c r="AF25" s="10">
        <f t="shared" si="12"/>
        <v>24</v>
      </c>
      <c r="AG25" s="10">
        <f t="shared" ref="AG25" si="13">SUM(AG12:AG24)</f>
        <v>25</v>
      </c>
      <c r="AH25" s="10">
        <f t="shared" si="10"/>
        <v>0</v>
      </c>
      <c r="AI25" s="10">
        <f t="shared" si="10"/>
        <v>0</v>
      </c>
      <c r="AJ25" s="10">
        <f t="shared" si="4"/>
        <v>299</v>
      </c>
      <c r="AK25" s="10">
        <v>24947</v>
      </c>
    </row>
    <row r="26" spans="1:37" ht="15" thickBot="1" x14ac:dyDescent="0.25">
      <c r="A26" s="87" t="s">
        <v>53</v>
      </c>
      <c r="B26" s="165" t="s">
        <v>54</v>
      </c>
      <c r="C26" s="56"/>
      <c r="D26" s="205"/>
      <c r="E26" s="13">
        <f>IFERROR(VLOOKUP($B26,[2]NUM13!$H$3:$J$144,2,FALSE),0)</f>
        <v>545</v>
      </c>
      <c r="F26" s="43">
        <f t="shared" ref="F26:F36" si="14">+E26+(K26+L26+M26+N26)-(X26+Y26+Z26+AA26)</f>
        <v>596</v>
      </c>
      <c r="G26" s="13">
        <f>IFERROR(VLOOKUP($B26,[1]NUM13!$H$3:$J$155,2,FALSE),0)</f>
        <v>500</v>
      </c>
      <c r="H26" s="54">
        <f t="shared" ref="H26:H36" si="15">+G26+(Q26)-(AD26)</f>
        <v>501</v>
      </c>
      <c r="I26" s="54">
        <f t="shared" si="2"/>
        <v>530</v>
      </c>
      <c r="J26" s="45"/>
      <c r="K26" s="91">
        <f>IFERROR(VLOOKUP($B26,'[1]ACT NUM13'!$H$3:$S$123,2,FALSE),0)</f>
        <v>14</v>
      </c>
      <c r="L26" s="91">
        <f>IFERROR(VLOOKUP($B26,'[1]ACT NUM13'!$H$3:$S$123,3,FALSE),0)</f>
        <v>15</v>
      </c>
      <c r="M26" s="91">
        <f>IFERROR(VLOOKUP($B26,'[1]ACT NUM13'!$H$3:$S$123,4,FALSE),0)</f>
        <v>12</v>
      </c>
      <c r="N26" s="91">
        <f>IFERROR(VLOOKUP($B26,'[1]ACT NUM13'!$H$3:$S$123,5,FALSE),0)</f>
        <v>10</v>
      </c>
      <c r="O26" s="91">
        <f>IFERROR(VLOOKUP($B26,'[1]ACT NUM13'!$H$3:$S$123,6,FALSE),0)</f>
        <v>11</v>
      </c>
      <c r="P26" s="91">
        <f>IFERROR(VLOOKUP($B26,'[1]ACT NUM13'!$H$3:$S$123,7,FALSE),0)</f>
        <v>12</v>
      </c>
      <c r="Q26" s="91">
        <f>IFERROR(VLOOKUP($B26,'[1]ACT NUM13'!$H$3:$S$123,8,FALSE),0)</f>
        <v>8</v>
      </c>
      <c r="R26" s="91">
        <f>IFERROR(VLOOKUP($B26,'[1]ACT NUM13'!$H$3:$S$123,9,FALSE),0)</f>
        <v>6</v>
      </c>
      <c r="S26" s="91">
        <f>IFERROR(VLOOKUP($B26,'[1]ACT NUM13'!$H$3:$S$123,10,FALSE),0)</f>
        <v>13</v>
      </c>
      <c r="T26" s="91">
        <f>IFERROR(VLOOKUP($B26,'[1]ACT NUM13'!$H$3:$S$123,11,FALSE),0)</f>
        <v>14</v>
      </c>
      <c r="U26" s="46"/>
      <c r="V26" s="46"/>
      <c r="W26" s="13">
        <f t="shared" si="3"/>
        <v>115</v>
      </c>
      <c r="X26" s="91">
        <f>IFERROR(VLOOKUP($B26,'[1]ACT NUM13'!$AB$3:$AM$64,2,FALSE),0)</f>
        <v>0</v>
      </c>
      <c r="Y26" s="91">
        <f>IFERROR(VLOOKUP($B26,'[1]ACT NUM13'!$AB$3:$AM$64,3,FALSE),0)</f>
        <v>0</v>
      </c>
      <c r="Z26" s="91">
        <f>IFERROR(VLOOKUP($B26,'[1]ACT NUM13'!$AB$3:$AM$64,4,FALSE),0)</f>
        <v>0</v>
      </c>
      <c r="AA26" s="91">
        <f>IFERROR(VLOOKUP($B26,'[1]ACT NUM13'!$AB$3:$AM$64,5,FALSE),0)</f>
        <v>0</v>
      </c>
      <c r="AB26" s="91">
        <f>IFERROR(VLOOKUP($B26,'[1]ACT NUM13'!$AB$3:$AM$64,6,FALSE),0)</f>
        <v>1</v>
      </c>
      <c r="AC26" s="91">
        <f>IFERROR(VLOOKUP($B26,'[1]ACT NUM13'!$AB$3:$AM$64,7,FALSE),0)</f>
        <v>3</v>
      </c>
      <c r="AD26" s="91">
        <f>IFERROR(VLOOKUP($B26,'[1]ACT NUM13'!$AB$3:$AM$64,8,FALSE),0)</f>
        <v>7</v>
      </c>
      <c r="AE26" s="91">
        <f>IFERROR(VLOOKUP($B26,'[1]ACT NUM13'!$AB$3:$AM$64,9,FALSE),0)</f>
        <v>1</v>
      </c>
      <c r="AF26" s="91">
        <f>IFERROR(VLOOKUP($B26,'[1]ACT NUM13'!$AB$3:$AM$64,10,FALSE),0)</f>
        <v>2</v>
      </c>
      <c r="AG26" s="91">
        <f>IFERROR(VLOOKUP($B26,'[1]ACT NUM13'!$AB$3:$AM$64,11,FALSE),0)</f>
        <v>1</v>
      </c>
      <c r="AH26" s="95"/>
      <c r="AI26" s="95"/>
      <c r="AJ26" s="13">
        <f t="shared" si="4"/>
        <v>15</v>
      </c>
    </row>
    <row r="27" spans="1:37" ht="15" thickBot="1" x14ac:dyDescent="0.25">
      <c r="A27" s="87" t="s">
        <v>53</v>
      </c>
      <c r="B27" s="165" t="s">
        <v>55</v>
      </c>
      <c r="C27" s="56"/>
      <c r="D27" s="205"/>
      <c r="E27" s="13">
        <f>IFERROR(VLOOKUP($B27,[2]NUM13!$H$3:$J$144,2,FALSE),0)</f>
        <v>517</v>
      </c>
      <c r="F27" s="43">
        <f t="shared" si="14"/>
        <v>584</v>
      </c>
      <c r="G27" s="13">
        <f>IFERROR(VLOOKUP($B27,[1]NUM13!$H$3:$J$155,2,FALSE),0)</f>
        <v>733</v>
      </c>
      <c r="H27" s="54">
        <f t="shared" si="15"/>
        <v>750</v>
      </c>
      <c r="I27" s="54">
        <f t="shared" si="2"/>
        <v>803</v>
      </c>
      <c r="J27" s="45"/>
      <c r="K27" s="91">
        <f>IFERROR(VLOOKUP($B27,'[1]ACT NUM13'!$H$3:$S$123,2,FALSE),0)</f>
        <v>8</v>
      </c>
      <c r="L27" s="91">
        <f>IFERROR(VLOOKUP($B27,'[1]ACT NUM13'!$H$3:$S$123,3,FALSE),0)</f>
        <v>10</v>
      </c>
      <c r="M27" s="91">
        <f>IFERROR(VLOOKUP($B27,'[1]ACT NUM13'!$H$3:$S$123,4,FALSE),0)</f>
        <v>30</v>
      </c>
      <c r="N27" s="91">
        <f>IFERROR(VLOOKUP($B27,'[1]ACT NUM13'!$H$3:$S$123,5,FALSE),0)</f>
        <v>20</v>
      </c>
      <c r="O27" s="91">
        <f>IFERROR(VLOOKUP($B27,'[1]ACT NUM13'!$H$3:$S$123,6,FALSE),0)</f>
        <v>0</v>
      </c>
      <c r="P27" s="91">
        <f>IFERROR(VLOOKUP($B27,'[1]ACT NUM13'!$H$3:$S$123,7,FALSE),0)</f>
        <v>21</v>
      </c>
      <c r="Q27" s="91">
        <f>IFERROR(VLOOKUP($B27,'[1]ACT NUM13'!$H$3:$S$123,8,FALSE),0)</f>
        <v>17</v>
      </c>
      <c r="R27" s="91">
        <f>IFERROR(VLOOKUP($B27,'[1]ACT NUM13'!$H$3:$S$123,9,FALSE),0)</f>
        <v>20</v>
      </c>
      <c r="S27" s="91">
        <f>IFERROR(VLOOKUP($B27,'[1]ACT NUM13'!$H$3:$S$123,10,FALSE),0)</f>
        <v>17</v>
      </c>
      <c r="T27" s="91">
        <f>IFERROR(VLOOKUP($B27,'[1]ACT NUM13'!$H$3:$S$123,11,FALSE),0)</f>
        <v>16</v>
      </c>
      <c r="U27" s="46"/>
      <c r="V27" s="46"/>
      <c r="W27" s="13">
        <f t="shared" si="3"/>
        <v>159</v>
      </c>
      <c r="X27" s="91">
        <f>IFERROR(VLOOKUP($B27,'[1]ACT NUM13'!$AB$3:$AM$64,2,FALSE),0)</f>
        <v>1</v>
      </c>
      <c r="Y27" s="91">
        <f>IFERROR(VLOOKUP($B27,'[1]ACT NUM13'!$AB$3:$AM$64,3,FALSE),0)</f>
        <v>0</v>
      </c>
      <c r="Z27" s="91">
        <f>IFERROR(VLOOKUP($B27,'[1]ACT NUM13'!$AB$3:$AM$64,4,FALSE),0)</f>
        <v>0</v>
      </c>
      <c r="AA27" s="91">
        <f>IFERROR(VLOOKUP($B27,'[1]ACT NUM13'!$AB$3:$AM$64,5,FALSE),0)</f>
        <v>0</v>
      </c>
      <c r="AB27" s="91">
        <f>IFERROR(VLOOKUP($B27,'[1]ACT NUM13'!$AB$3:$AM$64,6,FALSE),0)</f>
        <v>0</v>
      </c>
      <c r="AC27" s="91">
        <f>IFERROR(VLOOKUP($B27,'[1]ACT NUM13'!$AB$3:$AM$64,7,FALSE),0)</f>
        <v>0</v>
      </c>
      <c r="AD27" s="91">
        <f>IFERROR(VLOOKUP($B27,'[1]ACT NUM13'!$AB$3:$AM$64,8,FALSE),0)</f>
        <v>0</v>
      </c>
      <c r="AE27" s="91">
        <f>IFERROR(VLOOKUP($B27,'[1]ACT NUM13'!$AB$3:$AM$64,9,FALSE),0)</f>
        <v>0</v>
      </c>
      <c r="AF27" s="91">
        <f>IFERROR(VLOOKUP($B27,'[1]ACT NUM13'!$AB$3:$AM$64,10,FALSE),0)</f>
        <v>0</v>
      </c>
      <c r="AG27" s="91">
        <f>IFERROR(VLOOKUP($B27,'[1]ACT NUM13'!$AB$3:$AM$64,11,FALSE),0)</f>
        <v>0</v>
      </c>
      <c r="AH27" s="95"/>
      <c r="AI27" s="95"/>
      <c r="AJ27" s="13">
        <f t="shared" si="4"/>
        <v>1</v>
      </c>
    </row>
    <row r="28" spans="1:37" ht="15" thickBot="1" x14ac:dyDescent="0.25">
      <c r="A28" s="87" t="s">
        <v>53</v>
      </c>
      <c r="B28" s="165" t="s">
        <v>56</v>
      </c>
      <c r="C28" s="56"/>
      <c r="D28" s="205"/>
      <c r="E28" s="13">
        <f>IFERROR(VLOOKUP($B28,[2]NUM13!$H$3:$J$144,2,FALSE),0)</f>
        <v>1349</v>
      </c>
      <c r="F28" s="43">
        <f t="shared" si="14"/>
        <v>1374</v>
      </c>
      <c r="G28" s="13">
        <f>IFERROR(VLOOKUP($B28,[1]NUM13!$H$3:$J$155,2,FALSE),0)</f>
        <v>1458</v>
      </c>
      <c r="H28" s="54">
        <f t="shared" si="15"/>
        <v>1460</v>
      </c>
      <c r="I28" s="54">
        <f t="shared" si="2"/>
        <v>1492</v>
      </c>
      <c r="J28" s="45"/>
      <c r="K28" s="91">
        <f>IFERROR(VLOOKUP($B28,'[1]ACT NUM13'!$H$3:$S$123,2,FALSE),0)</f>
        <v>9</v>
      </c>
      <c r="L28" s="91">
        <f>IFERROR(VLOOKUP($B28,'[1]ACT NUM13'!$H$3:$S$123,3,FALSE),0)</f>
        <v>11</v>
      </c>
      <c r="M28" s="91">
        <f>IFERROR(VLOOKUP($B28,'[1]ACT NUM13'!$H$3:$S$123,4,FALSE),0)</f>
        <v>28</v>
      </c>
      <c r="N28" s="91">
        <f>IFERROR(VLOOKUP($B28,'[1]ACT NUM13'!$H$3:$S$123,5,FALSE),0)</f>
        <v>10</v>
      </c>
      <c r="O28" s="91">
        <f>IFERROR(VLOOKUP($B28,'[1]ACT NUM13'!$H$3:$S$123,6,FALSE),0)</f>
        <v>18</v>
      </c>
      <c r="P28" s="91">
        <f>IFERROR(VLOOKUP($B28,'[1]ACT NUM13'!$H$3:$S$123,7,FALSE),0)</f>
        <v>24</v>
      </c>
      <c r="Q28" s="91">
        <f>IFERROR(VLOOKUP($B28,'[1]ACT NUM13'!$H$3:$S$123,8,FALSE),0)</f>
        <v>10</v>
      </c>
      <c r="R28" s="91">
        <f>IFERROR(VLOOKUP($B28,'[1]ACT NUM13'!$H$3:$S$123,9,FALSE),0)</f>
        <v>16</v>
      </c>
      <c r="S28" s="91">
        <f>IFERROR(VLOOKUP($B28,'[1]ACT NUM13'!$H$3:$S$123,10,FALSE),0)</f>
        <v>14</v>
      </c>
      <c r="T28" s="91">
        <f>IFERROR(VLOOKUP($B28,'[1]ACT NUM13'!$H$3:$S$123,11,FALSE),0)</f>
        <v>16</v>
      </c>
      <c r="U28" s="46"/>
      <c r="V28" s="46"/>
      <c r="W28" s="13">
        <f t="shared" si="3"/>
        <v>156</v>
      </c>
      <c r="X28" s="91">
        <f>IFERROR(VLOOKUP($B28,'[1]ACT NUM13'!$AB$3:$AM$64,2,FALSE),0)</f>
        <v>2</v>
      </c>
      <c r="Y28" s="91">
        <f>IFERROR(VLOOKUP($B28,'[1]ACT NUM13'!$AB$3:$AM$64,3,FALSE),0)</f>
        <v>7</v>
      </c>
      <c r="Z28" s="91">
        <f>IFERROR(VLOOKUP($B28,'[1]ACT NUM13'!$AB$3:$AM$64,4,FALSE),0)</f>
        <v>19</v>
      </c>
      <c r="AA28" s="91">
        <f>IFERROR(VLOOKUP($B28,'[1]ACT NUM13'!$AB$3:$AM$64,5,FALSE),0)</f>
        <v>5</v>
      </c>
      <c r="AB28" s="91">
        <f>IFERROR(VLOOKUP($B28,'[1]ACT NUM13'!$AB$3:$AM$64,6,FALSE),0)</f>
        <v>5</v>
      </c>
      <c r="AC28" s="91">
        <f>IFERROR(VLOOKUP($B28,'[1]ACT NUM13'!$AB$3:$AM$64,7,FALSE),0)</f>
        <v>23</v>
      </c>
      <c r="AD28" s="91">
        <f>IFERROR(VLOOKUP($B28,'[1]ACT NUM13'!$AB$3:$AM$64,8,FALSE),0)</f>
        <v>8</v>
      </c>
      <c r="AE28" s="91">
        <f>IFERROR(VLOOKUP($B28,'[1]ACT NUM13'!$AB$3:$AM$64,9,FALSE),0)</f>
        <v>2</v>
      </c>
      <c r="AF28" s="91">
        <f>IFERROR(VLOOKUP($B28,'[1]ACT NUM13'!$AB$3:$AM$64,10,FALSE),0)</f>
        <v>3</v>
      </c>
      <c r="AG28" s="91">
        <f>IFERROR(VLOOKUP($B28,'[1]ACT NUM13'!$AB$3:$AM$64,11,FALSE),0)</f>
        <v>9</v>
      </c>
      <c r="AH28" s="95"/>
      <c r="AI28" s="95"/>
      <c r="AJ28" s="13">
        <f t="shared" si="4"/>
        <v>83</v>
      </c>
    </row>
    <row r="29" spans="1:37" ht="15" thickBot="1" x14ac:dyDescent="0.25">
      <c r="A29" s="87" t="s">
        <v>53</v>
      </c>
      <c r="B29" s="165" t="s">
        <v>57</v>
      </c>
      <c r="C29" s="56"/>
      <c r="D29" s="205"/>
      <c r="E29" s="13">
        <f>IFERROR(VLOOKUP($B29,[2]NUM13!$H$3:$J$144,2,FALSE),0)</f>
        <v>197</v>
      </c>
      <c r="F29" s="43">
        <f t="shared" si="14"/>
        <v>204</v>
      </c>
      <c r="G29" s="13">
        <f>IFERROR(VLOOKUP($B29,[1]NUM13!$H$3:$J$155,2,FALSE),0)</f>
        <v>154</v>
      </c>
      <c r="H29" s="54">
        <f t="shared" si="15"/>
        <v>154</v>
      </c>
      <c r="I29" s="54">
        <f t="shared" si="2"/>
        <v>154</v>
      </c>
      <c r="J29" s="45"/>
      <c r="K29" s="91">
        <f>IFERROR(VLOOKUP($B29,'[1]ACT NUM13'!$H$3:$S$123,2,FALSE),0)</f>
        <v>3</v>
      </c>
      <c r="L29" s="91">
        <f>IFERROR(VLOOKUP($B29,'[1]ACT NUM13'!$H$3:$S$123,3,FALSE),0)</f>
        <v>0</v>
      </c>
      <c r="M29" s="91">
        <f>IFERROR(VLOOKUP($B29,'[1]ACT NUM13'!$H$3:$S$123,4,FALSE),0)</f>
        <v>4</v>
      </c>
      <c r="N29" s="91">
        <f>IFERROR(VLOOKUP($B29,'[1]ACT NUM13'!$H$3:$S$123,5,FALSE),0)</f>
        <v>1</v>
      </c>
      <c r="O29" s="91">
        <f>IFERROR(VLOOKUP($B29,'[1]ACT NUM13'!$H$3:$S$123,6,FALSE),0)</f>
        <v>3</v>
      </c>
      <c r="P29" s="91">
        <f>IFERROR(VLOOKUP($B29,'[1]ACT NUM13'!$H$3:$S$123,7,FALSE),0)</f>
        <v>6</v>
      </c>
      <c r="Q29" s="91">
        <f>IFERROR(VLOOKUP($B29,'[1]ACT NUM13'!$H$3:$S$123,8,FALSE),0)</f>
        <v>0</v>
      </c>
      <c r="R29" s="91">
        <f>IFERROR(VLOOKUP($B29,'[1]ACT NUM13'!$H$3:$S$123,9,FALSE),0)</f>
        <v>3</v>
      </c>
      <c r="S29" s="91">
        <f>IFERROR(VLOOKUP($B29,'[1]ACT NUM13'!$H$3:$S$123,10,FALSE),0)</f>
        <v>0</v>
      </c>
      <c r="T29" s="91">
        <f>IFERROR(VLOOKUP($B29,'[1]ACT NUM13'!$H$3:$S$123,11,FALSE),0)</f>
        <v>1</v>
      </c>
      <c r="U29" s="46"/>
      <c r="V29" s="46"/>
      <c r="W29" s="13">
        <f t="shared" si="3"/>
        <v>21</v>
      </c>
      <c r="X29" s="91">
        <f>IFERROR(VLOOKUP($B29,'[1]ACT NUM13'!$AB$3:$AM$64,2,FALSE),0)</f>
        <v>0</v>
      </c>
      <c r="Y29" s="91">
        <f>IFERROR(VLOOKUP($B29,'[1]ACT NUM13'!$AB$3:$AM$64,3,FALSE),0)</f>
        <v>0</v>
      </c>
      <c r="Z29" s="91">
        <f>IFERROR(VLOOKUP($B29,'[1]ACT NUM13'!$AB$3:$AM$64,4,FALSE),0)</f>
        <v>1</v>
      </c>
      <c r="AA29" s="91">
        <f>IFERROR(VLOOKUP($B29,'[1]ACT NUM13'!$AB$3:$AM$64,5,FALSE),0)</f>
        <v>0</v>
      </c>
      <c r="AB29" s="91">
        <f>IFERROR(VLOOKUP($B29,'[1]ACT NUM13'!$AB$3:$AM$64,6,FALSE),0)</f>
        <v>0</v>
      </c>
      <c r="AC29" s="91">
        <f>IFERROR(VLOOKUP($B29,'[1]ACT NUM13'!$AB$3:$AM$64,7,FALSE),0)</f>
        <v>0</v>
      </c>
      <c r="AD29" s="91">
        <f>IFERROR(VLOOKUP($B29,'[1]ACT NUM13'!$AB$3:$AM$64,8,FALSE),0)</f>
        <v>0</v>
      </c>
      <c r="AE29" s="91">
        <f>IFERROR(VLOOKUP($B29,'[1]ACT NUM13'!$AB$3:$AM$64,9,FALSE),0)</f>
        <v>0</v>
      </c>
      <c r="AF29" s="91">
        <f>IFERROR(VLOOKUP($B29,'[1]ACT NUM13'!$AB$3:$AM$64,10,FALSE),0)</f>
        <v>2</v>
      </c>
      <c r="AG29" s="91">
        <f>IFERROR(VLOOKUP($B29,'[1]ACT NUM13'!$AB$3:$AM$64,11,FALSE),0)</f>
        <v>2</v>
      </c>
      <c r="AH29" s="95"/>
      <c r="AI29" s="95"/>
      <c r="AJ29" s="13">
        <f t="shared" si="4"/>
        <v>5</v>
      </c>
    </row>
    <row r="30" spans="1:37" ht="15" thickBot="1" x14ac:dyDescent="0.25">
      <c r="A30" s="87" t="s">
        <v>53</v>
      </c>
      <c r="B30" s="165" t="s">
        <v>58</v>
      </c>
      <c r="C30" s="56"/>
      <c r="D30" s="205"/>
      <c r="E30" s="13">
        <f>IFERROR(VLOOKUP($B30,[2]NUM13!$H$3:$J$144,2,FALSE),0)</f>
        <v>888</v>
      </c>
      <c r="F30" s="43">
        <f t="shared" si="14"/>
        <v>940</v>
      </c>
      <c r="G30" s="13">
        <f>IFERROR(VLOOKUP($B30,[1]NUM13!$H$3:$J$155,2,FALSE),0)</f>
        <v>899</v>
      </c>
      <c r="H30" s="54">
        <f t="shared" si="15"/>
        <v>934</v>
      </c>
      <c r="I30" s="54">
        <f t="shared" si="2"/>
        <v>1008</v>
      </c>
      <c r="J30" s="45"/>
      <c r="K30" s="91">
        <f>IFERROR(VLOOKUP($B30,'[1]ACT NUM13'!$H$3:$S$123,2,FALSE),0)</f>
        <v>21</v>
      </c>
      <c r="L30" s="91">
        <f>IFERROR(VLOOKUP($B30,'[1]ACT NUM13'!$H$3:$S$123,3,FALSE),0)</f>
        <v>6</v>
      </c>
      <c r="M30" s="91">
        <f>IFERROR(VLOOKUP($B30,'[1]ACT NUM13'!$H$3:$S$123,4,FALSE),0)</f>
        <v>22</v>
      </c>
      <c r="N30" s="91">
        <f>IFERROR(VLOOKUP($B30,'[1]ACT NUM13'!$H$3:$S$123,5,FALSE),0)</f>
        <v>3</v>
      </c>
      <c r="O30" s="91">
        <f>IFERROR(VLOOKUP($B30,'[1]ACT NUM13'!$H$3:$S$123,6,FALSE),0)</f>
        <v>10</v>
      </c>
      <c r="P30" s="91">
        <f>IFERROR(VLOOKUP($B30,'[1]ACT NUM13'!$H$3:$S$123,7,FALSE),0)</f>
        <v>41</v>
      </c>
      <c r="Q30" s="91">
        <f>IFERROR(VLOOKUP($B30,'[1]ACT NUM13'!$H$3:$S$123,8,FALSE),0)</f>
        <v>36</v>
      </c>
      <c r="R30" s="91">
        <f>IFERROR(VLOOKUP($B30,'[1]ACT NUM13'!$H$3:$S$123,9,FALSE),0)</f>
        <v>25</v>
      </c>
      <c r="S30" s="91">
        <f>IFERROR(VLOOKUP($B30,'[1]ACT NUM13'!$H$3:$S$123,10,FALSE),0)</f>
        <v>23</v>
      </c>
      <c r="T30" s="91">
        <f>IFERROR(VLOOKUP($B30,'[1]ACT NUM13'!$H$3:$S$123,11,FALSE),0)</f>
        <v>27</v>
      </c>
      <c r="U30" s="46"/>
      <c r="V30" s="46"/>
      <c r="W30" s="13">
        <f t="shared" si="3"/>
        <v>214</v>
      </c>
      <c r="X30" s="91">
        <f>IFERROR(VLOOKUP($B30,'[1]ACT NUM13'!$AB$3:$AM$64,2,FALSE),0)</f>
        <v>0</v>
      </c>
      <c r="Y30" s="91">
        <f>IFERROR(VLOOKUP($B30,'[1]ACT NUM13'!$AB$3:$AM$64,3,FALSE),0)</f>
        <v>0</v>
      </c>
      <c r="Z30" s="91">
        <f>IFERROR(VLOOKUP($B30,'[1]ACT NUM13'!$AB$3:$AM$64,4,FALSE),0)</f>
        <v>0</v>
      </c>
      <c r="AA30" s="91">
        <f>IFERROR(VLOOKUP($B30,'[1]ACT NUM13'!$AB$3:$AM$64,5,FALSE),0)</f>
        <v>0</v>
      </c>
      <c r="AB30" s="91">
        <f>IFERROR(VLOOKUP($B30,'[1]ACT NUM13'!$AB$3:$AM$64,6,FALSE),0)</f>
        <v>0</v>
      </c>
      <c r="AC30" s="91">
        <f>IFERROR(VLOOKUP($B30,'[1]ACT NUM13'!$AB$3:$AM$64,7,FALSE),0)</f>
        <v>0</v>
      </c>
      <c r="AD30" s="91">
        <f>IFERROR(VLOOKUP($B30,'[1]ACT NUM13'!$AB$3:$AM$64,8,FALSE),0)</f>
        <v>1</v>
      </c>
      <c r="AE30" s="91">
        <f>IFERROR(VLOOKUP($B30,'[1]ACT NUM13'!$AB$3:$AM$64,9,FALSE),0)</f>
        <v>0</v>
      </c>
      <c r="AF30" s="91">
        <f>IFERROR(VLOOKUP($B30,'[1]ACT NUM13'!$AB$3:$AM$64,10,FALSE),0)</f>
        <v>1</v>
      </c>
      <c r="AG30" s="91">
        <f>IFERROR(VLOOKUP($B30,'[1]ACT NUM13'!$AB$3:$AM$64,11,FALSE),0)</f>
        <v>0</v>
      </c>
      <c r="AH30" s="95"/>
      <c r="AI30" s="95"/>
      <c r="AJ30" s="13">
        <f t="shared" si="4"/>
        <v>2</v>
      </c>
    </row>
    <row r="31" spans="1:37" ht="15" thickBot="1" x14ac:dyDescent="0.25">
      <c r="A31" s="87" t="s">
        <v>53</v>
      </c>
      <c r="B31" s="165" t="s">
        <v>59</v>
      </c>
      <c r="C31" s="56"/>
      <c r="D31" s="205"/>
      <c r="E31" s="13">
        <f>IFERROR(VLOOKUP($B31,[2]NUM13!$H$3:$J$144,2,FALSE),0)</f>
        <v>31</v>
      </c>
      <c r="F31" s="43">
        <f t="shared" si="14"/>
        <v>31</v>
      </c>
      <c r="G31" s="13">
        <f>IFERROR(VLOOKUP($B31,[1]NUM13!$H$3:$J$155,2,FALSE),0)</f>
        <v>0</v>
      </c>
      <c r="H31" s="54">
        <f t="shared" si="15"/>
        <v>0</v>
      </c>
      <c r="I31" s="54">
        <f t="shared" si="2"/>
        <v>0</v>
      </c>
      <c r="J31" s="45"/>
      <c r="K31" s="91">
        <f>IFERROR(VLOOKUP($B31,'[1]ACT NUM13'!$H$3:$S$123,2,FALSE),0)</f>
        <v>0</v>
      </c>
      <c r="L31" s="91">
        <f>IFERROR(VLOOKUP($B31,'[1]ACT NUM13'!$H$3:$S$123,3,FALSE),0)</f>
        <v>0</v>
      </c>
      <c r="M31" s="91">
        <f>IFERROR(VLOOKUP($B31,'[1]ACT NUM13'!$H$3:$S$123,4,FALSE),0)</f>
        <v>0</v>
      </c>
      <c r="N31" s="91">
        <f>IFERROR(VLOOKUP($B31,'[1]ACT NUM13'!$H$3:$S$123,5,FALSE),0)</f>
        <v>0</v>
      </c>
      <c r="O31" s="91">
        <f>IFERROR(VLOOKUP($B31,'[1]ACT NUM13'!$H$3:$S$123,6,FALSE),0)</f>
        <v>0</v>
      </c>
      <c r="P31" s="91">
        <f>IFERROR(VLOOKUP($B31,'[1]ACT NUM13'!$H$3:$S$123,7,FALSE),0)</f>
        <v>0</v>
      </c>
      <c r="Q31" s="91">
        <f>IFERROR(VLOOKUP($B31,'[1]ACT NUM13'!$H$3:$S$123,8,FALSE),0)</f>
        <v>0</v>
      </c>
      <c r="R31" s="91">
        <f>IFERROR(VLOOKUP($B31,'[1]ACT NUM13'!$H$3:$S$123,9,FALSE),0)</f>
        <v>0</v>
      </c>
      <c r="S31" s="91">
        <f>IFERROR(VLOOKUP($B31,'[1]ACT NUM13'!$H$3:$S$123,10,FALSE),0)</f>
        <v>0</v>
      </c>
      <c r="T31" s="91">
        <f>IFERROR(VLOOKUP($B31,'[1]ACT NUM13'!$H$3:$S$123,11,FALSE),0)</f>
        <v>0</v>
      </c>
      <c r="U31" s="46"/>
      <c r="V31" s="46"/>
      <c r="W31" s="13">
        <f t="shared" si="3"/>
        <v>0</v>
      </c>
      <c r="X31" s="91">
        <f>IFERROR(VLOOKUP($B31,'[1]ACT NUM13'!$AB$3:$AM$64,2,FALSE),0)</f>
        <v>0</v>
      </c>
      <c r="Y31" s="91">
        <f>IFERROR(VLOOKUP($B31,'[1]ACT NUM13'!$AB$3:$AM$64,3,FALSE),0)</f>
        <v>0</v>
      </c>
      <c r="Z31" s="91">
        <f>IFERROR(VLOOKUP($B31,'[1]ACT NUM13'!$AB$3:$AM$64,4,FALSE),0)</f>
        <v>0</v>
      </c>
      <c r="AA31" s="91">
        <f>IFERROR(VLOOKUP($B31,'[1]ACT NUM13'!$AB$3:$AM$64,5,FALSE),0)</f>
        <v>0</v>
      </c>
      <c r="AB31" s="91">
        <f>IFERROR(VLOOKUP($B31,'[1]ACT NUM13'!$AB$3:$AM$64,6,FALSE),0)</f>
        <v>0</v>
      </c>
      <c r="AC31" s="91">
        <f>IFERROR(VLOOKUP($B31,'[1]ACT NUM13'!$AB$3:$AM$64,7,FALSE),0)</f>
        <v>0</v>
      </c>
      <c r="AD31" s="91">
        <f>IFERROR(VLOOKUP($B31,'[1]ACT NUM13'!$AB$3:$AM$64,8,FALSE),0)</f>
        <v>0</v>
      </c>
      <c r="AE31" s="91">
        <f>IFERROR(VLOOKUP($B31,'[1]ACT NUM13'!$AB$3:$AM$64,9,FALSE),0)</f>
        <v>0</v>
      </c>
      <c r="AF31" s="91">
        <f>IFERROR(VLOOKUP($B31,'[1]ACT NUM13'!$AB$3:$AM$64,10,FALSE),0)</f>
        <v>0</v>
      </c>
      <c r="AG31" s="91">
        <f>IFERROR(VLOOKUP($B31,'[1]ACT NUM13'!$AB$3:$AM$64,11,FALSE),0)</f>
        <v>0</v>
      </c>
      <c r="AH31" s="95"/>
      <c r="AI31" s="95"/>
      <c r="AJ31" s="13">
        <f t="shared" si="4"/>
        <v>0</v>
      </c>
    </row>
    <row r="32" spans="1:37" ht="15" thickBot="1" x14ac:dyDescent="0.25">
      <c r="A32" s="87" t="s">
        <v>53</v>
      </c>
      <c r="B32" s="165" t="s">
        <v>60</v>
      </c>
      <c r="C32" s="56"/>
      <c r="D32" s="205"/>
      <c r="E32" s="13">
        <f>IFERROR(VLOOKUP($B32,[2]NUM13!$H$3:$J$144,2,FALSE),0)</f>
        <v>32</v>
      </c>
      <c r="F32" s="43">
        <f t="shared" si="14"/>
        <v>32</v>
      </c>
      <c r="G32" s="13">
        <f>IFERROR(VLOOKUP($B32,[1]NUM13!$H$3:$J$155,2,FALSE),0)</f>
        <v>30</v>
      </c>
      <c r="H32" s="54">
        <f t="shared" si="15"/>
        <v>30</v>
      </c>
      <c r="I32" s="54">
        <f t="shared" si="2"/>
        <v>30</v>
      </c>
      <c r="J32" s="45"/>
      <c r="K32" s="91">
        <f>IFERROR(VLOOKUP($B32,'[1]ACT NUM13'!$H$3:$S$123,2,FALSE),0)</f>
        <v>0</v>
      </c>
      <c r="L32" s="91">
        <f>IFERROR(VLOOKUP($B32,'[1]ACT NUM13'!$H$3:$S$123,3,FALSE),0)</f>
        <v>0</v>
      </c>
      <c r="M32" s="91">
        <f>IFERROR(VLOOKUP($B32,'[1]ACT NUM13'!$H$3:$S$123,4,FALSE),0)</f>
        <v>0</v>
      </c>
      <c r="N32" s="91">
        <f>IFERROR(VLOOKUP($B32,'[1]ACT NUM13'!$H$3:$S$123,5,FALSE),0)</f>
        <v>0</v>
      </c>
      <c r="O32" s="91">
        <f>IFERROR(VLOOKUP($B32,'[1]ACT NUM13'!$H$3:$S$123,6,FALSE),0)</f>
        <v>0</v>
      </c>
      <c r="P32" s="91">
        <f>IFERROR(VLOOKUP($B32,'[1]ACT NUM13'!$H$3:$S$123,7,FALSE),0)</f>
        <v>0</v>
      </c>
      <c r="Q32" s="91">
        <f>IFERROR(VLOOKUP($B32,'[1]ACT NUM13'!$H$3:$S$123,8,FALSE),0)</f>
        <v>0</v>
      </c>
      <c r="R32" s="91">
        <f>IFERROR(VLOOKUP($B32,'[1]ACT NUM13'!$H$3:$S$123,9,FALSE),0)</f>
        <v>0</v>
      </c>
      <c r="S32" s="91">
        <f>IFERROR(VLOOKUP($B32,'[1]ACT NUM13'!$H$3:$S$123,10,FALSE),0)</f>
        <v>1</v>
      </c>
      <c r="T32" s="91">
        <f>IFERROR(VLOOKUP($B32,'[1]ACT NUM13'!$H$3:$S$123,11,FALSE),0)</f>
        <v>0</v>
      </c>
      <c r="U32" s="46"/>
      <c r="V32" s="46"/>
      <c r="W32" s="13">
        <f t="shared" si="3"/>
        <v>1</v>
      </c>
      <c r="X32" s="91">
        <f>IFERROR(VLOOKUP($B32,'[1]ACT NUM13'!$AB$3:$AM$64,2,FALSE),0)</f>
        <v>0</v>
      </c>
      <c r="Y32" s="91">
        <f>IFERROR(VLOOKUP($B32,'[1]ACT NUM13'!$AB$3:$AM$64,3,FALSE),0)</f>
        <v>0</v>
      </c>
      <c r="Z32" s="91">
        <f>IFERROR(VLOOKUP($B32,'[1]ACT NUM13'!$AB$3:$AM$64,4,FALSE),0)</f>
        <v>0</v>
      </c>
      <c r="AA32" s="91">
        <f>IFERROR(VLOOKUP($B32,'[1]ACT NUM13'!$AB$3:$AM$64,5,FALSE),0)</f>
        <v>0</v>
      </c>
      <c r="AB32" s="91">
        <f>IFERROR(VLOOKUP($B32,'[1]ACT NUM13'!$AB$3:$AM$64,6,FALSE),0)</f>
        <v>0</v>
      </c>
      <c r="AC32" s="91">
        <f>IFERROR(VLOOKUP($B32,'[1]ACT NUM13'!$AB$3:$AM$64,7,FALSE),0)</f>
        <v>0</v>
      </c>
      <c r="AD32" s="91">
        <f>IFERROR(VLOOKUP($B32,'[1]ACT NUM13'!$AB$3:$AM$64,8,FALSE),0)</f>
        <v>0</v>
      </c>
      <c r="AE32" s="91">
        <f>IFERROR(VLOOKUP($B32,'[1]ACT NUM13'!$AB$3:$AM$64,9,FALSE),0)</f>
        <v>0</v>
      </c>
      <c r="AF32" s="91">
        <f>IFERROR(VLOOKUP($B32,'[1]ACT NUM13'!$AB$3:$AM$64,10,FALSE),0)</f>
        <v>0</v>
      </c>
      <c r="AG32" s="91">
        <f>IFERROR(VLOOKUP($B32,'[1]ACT NUM13'!$AB$3:$AM$64,11,FALSE),0)</f>
        <v>1</v>
      </c>
      <c r="AH32" s="95"/>
      <c r="AI32" s="95"/>
      <c r="AJ32" s="13">
        <f t="shared" si="4"/>
        <v>1</v>
      </c>
    </row>
    <row r="33" spans="1:37" ht="15" thickBot="1" x14ac:dyDescent="0.25">
      <c r="A33" s="87" t="s">
        <v>53</v>
      </c>
      <c r="B33" s="165" t="s">
        <v>61</v>
      </c>
      <c r="C33" s="56"/>
      <c r="D33" s="205"/>
      <c r="E33" s="13">
        <f>IFERROR(VLOOKUP($B33,[2]NUM13!$H$3:$J$144,2,FALSE),0)</f>
        <v>82</v>
      </c>
      <c r="F33" s="43">
        <f t="shared" si="14"/>
        <v>98</v>
      </c>
      <c r="G33" s="13">
        <f>IFERROR(VLOOKUP($B33,[1]NUM13!$H$3:$J$155,2,FALSE),0)</f>
        <v>137</v>
      </c>
      <c r="H33" s="54">
        <f t="shared" si="15"/>
        <v>138</v>
      </c>
      <c r="I33" s="54">
        <f t="shared" si="2"/>
        <v>138</v>
      </c>
      <c r="J33" s="45"/>
      <c r="K33" s="91">
        <f>IFERROR(VLOOKUP($B33,'[1]ACT NUM13'!$H$3:$S$123,2,FALSE),0)</f>
        <v>3</v>
      </c>
      <c r="L33" s="91">
        <f>IFERROR(VLOOKUP($B33,'[1]ACT NUM13'!$H$3:$S$123,3,FALSE),0)</f>
        <v>2</v>
      </c>
      <c r="M33" s="91">
        <f>IFERROR(VLOOKUP($B33,'[1]ACT NUM13'!$H$3:$S$123,4,FALSE),0)</f>
        <v>2</v>
      </c>
      <c r="N33" s="91">
        <f>IFERROR(VLOOKUP($B33,'[1]ACT NUM13'!$H$3:$S$123,5,FALSE),0)</f>
        <v>9</v>
      </c>
      <c r="O33" s="91">
        <f>IFERROR(VLOOKUP($B33,'[1]ACT NUM13'!$H$3:$S$123,6,FALSE),0)</f>
        <v>0</v>
      </c>
      <c r="P33" s="91">
        <f>IFERROR(VLOOKUP($B33,'[1]ACT NUM13'!$H$3:$S$123,7,FALSE),0)</f>
        <v>1</v>
      </c>
      <c r="Q33" s="91">
        <f>IFERROR(VLOOKUP($B33,'[1]ACT NUM13'!$H$3:$S$123,8,FALSE),0)</f>
        <v>1</v>
      </c>
      <c r="R33" s="91">
        <f>IFERROR(VLOOKUP($B33,'[1]ACT NUM13'!$H$3:$S$123,9,FALSE),0)</f>
        <v>0</v>
      </c>
      <c r="S33" s="91">
        <f>IFERROR(VLOOKUP($B33,'[1]ACT NUM13'!$H$3:$S$123,10,FALSE),0)</f>
        <v>0</v>
      </c>
      <c r="T33" s="91">
        <f>IFERROR(VLOOKUP($B33,'[1]ACT NUM13'!$H$3:$S$123,11,FALSE),0)</f>
        <v>0</v>
      </c>
      <c r="U33" s="46"/>
      <c r="V33" s="46"/>
      <c r="W33" s="13">
        <f t="shared" si="3"/>
        <v>18</v>
      </c>
      <c r="X33" s="91">
        <f>IFERROR(VLOOKUP($B33,'[1]ACT NUM13'!$AB$3:$AM$64,2,FALSE),0)</f>
        <v>0</v>
      </c>
      <c r="Y33" s="91">
        <f>IFERROR(VLOOKUP($B33,'[1]ACT NUM13'!$AB$3:$AM$64,3,FALSE),0)</f>
        <v>0</v>
      </c>
      <c r="Z33" s="91">
        <f>IFERROR(VLOOKUP($B33,'[1]ACT NUM13'!$AB$3:$AM$64,4,FALSE),0)</f>
        <v>0</v>
      </c>
      <c r="AA33" s="91">
        <f>IFERROR(VLOOKUP($B33,'[1]ACT NUM13'!$AB$3:$AM$64,5,FALSE),0)</f>
        <v>0</v>
      </c>
      <c r="AB33" s="91">
        <f>IFERROR(VLOOKUP($B33,'[1]ACT NUM13'!$AB$3:$AM$64,6,FALSE),0)</f>
        <v>0</v>
      </c>
      <c r="AC33" s="91">
        <f>IFERROR(VLOOKUP($B33,'[1]ACT NUM13'!$AB$3:$AM$64,7,FALSE),0)</f>
        <v>0</v>
      </c>
      <c r="AD33" s="91">
        <f>IFERROR(VLOOKUP($B33,'[1]ACT NUM13'!$AB$3:$AM$64,8,FALSE),0)</f>
        <v>0</v>
      </c>
      <c r="AE33" s="91">
        <f>IFERROR(VLOOKUP($B33,'[1]ACT NUM13'!$AB$3:$AM$64,9,FALSE),0)</f>
        <v>0</v>
      </c>
      <c r="AF33" s="91">
        <f>IFERROR(VLOOKUP($B33,'[1]ACT NUM13'!$AB$3:$AM$64,10,FALSE),0)</f>
        <v>0</v>
      </c>
      <c r="AG33" s="91">
        <f>IFERROR(VLOOKUP($B33,'[1]ACT NUM13'!$AB$3:$AM$64,11,FALSE),0)</f>
        <v>0</v>
      </c>
      <c r="AH33" s="95"/>
      <c r="AI33" s="95"/>
      <c r="AJ33" s="13">
        <f t="shared" si="4"/>
        <v>0</v>
      </c>
    </row>
    <row r="34" spans="1:37" ht="15" thickBot="1" x14ac:dyDescent="0.25">
      <c r="A34" s="87" t="s">
        <v>53</v>
      </c>
      <c r="B34" s="165" t="s">
        <v>62</v>
      </c>
      <c r="C34" s="56"/>
      <c r="D34" s="205"/>
      <c r="E34" s="13">
        <f>IFERROR(VLOOKUP($B34,[2]NUM13!$H$3:$J$144,2,FALSE),0)</f>
        <v>21</v>
      </c>
      <c r="F34" s="43">
        <f t="shared" si="14"/>
        <v>21</v>
      </c>
      <c r="G34" s="13">
        <f>IFERROR(VLOOKUP($B34,[1]NUM13!$H$3:$J$155,2,FALSE),0)</f>
        <v>18</v>
      </c>
      <c r="H34" s="54">
        <f t="shared" si="15"/>
        <v>18</v>
      </c>
      <c r="I34" s="54">
        <f t="shared" si="2"/>
        <v>18</v>
      </c>
      <c r="J34" s="45"/>
      <c r="K34" s="91">
        <f>IFERROR(VLOOKUP($B34,'[1]ACT NUM13'!$H$3:$S$123,2,FALSE),0)</f>
        <v>0</v>
      </c>
      <c r="L34" s="91">
        <f>IFERROR(VLOOKUP($B34,'[1]ACT NUM13'!$H$3:$S$123,3,FALSE),0)</f>
        <v>0</v>
      </c>
      <c r="M34" s="91">
        <f>IFERROR(VLOOKUP($B34,'[1]ACT NUM13'!$H$3:$S$123,4,FALSE),0)</f>
        <v>0</v>
      </c>
      <c r="N34" s="91">
        <f>IFERROR(VLOOKUP($B34,'[1]ACT NUM13'!$H$3:$S$123,5,FALSE),0)</f>
        <v>0</v>
      </c>
      <c r="O34" s="91">
        <f>IFERROR(VLOOKUP($B34,'[1]ACT NUM13'!$H$3:$S$123,6,FALSE),0)</f>
        <v>1</v>
      </c>
      <c r="P34" s="91">
        <f>IFERROR(VLOOKUP($B34,'[1]ACT NUM13'!$H$3:$S$123,7,FALSE),0)</f>
        <v>0</v>
      </c>
      <c r="Q34" s="91">
        <f>IFERROR(VLOOKUP($B34,'[1]ACT NUM13'!$H$3:$S$123,8,FALSE),0)</f>
        <v>0</v>
      </c>
      <c r="R34" s="91">
        <f>IFERROR(VLOOKUP($B34,'[1]ACT NUM13'!$H$3:$S$123,9,FALSE),0)</f>
        <v>0</v>
      </c>
      <c r="S34" s="91">
        <f>IFERROR(VLOOKUP($B34,'[1]ACT NUM13'!$H$3:$S$123,10,FALSE),0)</f>
        <v>0</v>
      </c>
      <c r="T34" s="91">
        <f>IFERROR(VLOOKUP($B34,'[1]ACT NUM13'!$H$3:$S$123,11,FALSE),0)</f>
        <v>0</v>
      </c>
      <c r="U34" s="46"/>
      <c r="V34" s="46"/>
      <c r="W34" s="13">
        <f t="shared" si="3"/>
        <v>1</v>
      </c>
      <c r="X34" s="91">
        <f>IFERROR(VLOOKUP($B34,'[1]ACT NUM13'!$AB$3:$AM$64,2,FALSE),0)</f>
        <v>0</v>
      </c>
      <c r="Y34" s="91">
        <f>IFERROR(VLOOKUP($B34,'[1]ACT NUM13'!$AB$3:$AM$64,3,FALSE),0)</f>
        <v>0</v>
      </c>
      <c r="Z34" s="91">
        <f>IFERROR(VLOOKUP($B34,'[1]ACT NUM13'!$AB$3:$AM$64,4,FALSE),0)</f>
        <v>0</v>
      </c>
      <c r="AA34" s="91">
        <f>IFERROR(VLOOKUP($B34,'[1]ACT NUM13'!$AB$3:$AM$64,5,FALSE),0)</f>
        <v>0</v>
      </c>
      <c r="AB34" s="91">
        <f>IFERROR(VLOOKUP($B34,'[1]ACT NUM13'!$AB$3:$AM$64,6,FALSE),0)</f>
        <v>0</v>
      </c>
      <c r="AC34" s="91">
        <f>IFERROR(VLOOKUP($B34,'[1]ACT NUM13'!$AB$3:$AM$64,7,FALSE),0)</f>
        <v>0</v>
      </c>
      <c r="AD34" s="91">
        <f>IFERROR(VLOOKUP($B34,'[1]ACT NUM13'!$AB$3:$AM$64,8,FALSE),0)</f>
        <v>0</v>
      </c>
      <c r="AE34" s="91">
        <f>IFERROR(VLOOKUP($B34,'[1]ACT NUM13'!$AB$3:$AM$64,9,FALSE),0)</f>
        <v>0</v>
      </c>
      <c r="AF34" s="91">
        <f>IFERROR(VLOOKUP($B34,'[1]ACT NUM13'!$AB$3:$AM$64,10,FALSE),0)</f>
        <v>0</v>
      </c>
      <c r="AG34" s="91">
        <f>IFERROR(VLOOKUP($B34,'[1]ACT NUM13'!$AB$3:$AM$64,11,FALSE),0)</f>
        <v>0</v>
      </c>
      <c r="AH34" s="95"/>
      <c r="AI34" s="95"/>
      <c r="AJ34" s="13">
        <f t="shared" si="4"/>
        <v>0</v>
      </c>
    </row>
    <row r="35" spans="1:37" ht="15" thickBot="1" x14ac:dyDescent="0.25">
      <c r="A35" s="87" t="s">
        <v>53</v>
      </c>
      <c r="B35" s="165" t="s">
        <v>63</v>
      </c>
      <c r="C35" s="56"/>
      <c r="D35" s="205"/>
      <c r="E35" s="13">
        <f>IFERROR(VLOOKUP($B35,[2]NUM13!$H$3:$J$144,2,FALSE),0)</f>
        <v>0</v>
      </c>
      <c r="F35" s="43">
        <f t="shared" si="14"/>
        <v>0</v>
      </c>
      <c r="G35" s="13">
        <f>IFERROR(VLOOKUP($B35,[1]NUM13!$H$3:$J$155,2,FALSE),0)</f>
        <v>0</v>
      </c>
      <c r="H35" s="54">
        <f t="shared" si="15"/>
        <v>0</v>
      </c>
      <c r="I35" s="54">
        <f t="shared" si="2"/>
        <v>0</v>
      </c>
      <c r="J35" s="45"/>
      <c r="K35" s="91">
        <f>IFERROR(VLOOKUP($B35,'[1]ACT NUM13'!$H$3:$S$123,2,FALSE),0)</f>
        <v>0</v>
      </c>
      <c r="L35" s="91">
        <f>IFERROR(VLOOKUP($B35,'[1]ACT NUM13'!$H$3:$S$123,3,FALSE),0)</f>
        <v>0</v>
      </c>
      <c r="M35" s="91">
        <f>IFERROR(VLOOKUP($B35,'[1]ACT NUM13'!$H$3:$S$123,4,FALSE),0)</f>
        <v>0</v>
      </c>
      <c r="N35" s="91">
        <f>IFERROR(VLOOKUP($B35,'[1]ACT NUM13'!$H$3:$S$123,5,FALSE),0)</f>
        <v>0</v>
      </c>
      <c r="O35" s="91">
        <f>IFERROR(VLOOKUP($B35,'[1]ACT NUM13'!$H$3:$S$123,6,FALSE),0)</f>
        <v>0</v>
      </c>
      <c r="P35" s="91">
        <f>IFERROR(VLOOKUP($B35,'[1]ACT NUM13'!$H$3:$S$123,7,FALSE),0)</f>
        <v>0</v>
      </c>
      <c r="Q35" s="91">
        <f>IFERROR(VLOOKUP($B35,'[1]ACT NUM13'!$H$3:$S$123,8,FALSE),0)</f>
        <v>0</v>
      </c>
      <c r="R35" s="91">
        <f>IFERROR(VLOOKUP($B35,'[1]ACT NUM13'!$H$3:$S$123,9,FALSE),0)</f>
        <v>0</v>
      </c>
      <c r="S35" s="91">
        <f>IFERROR(VLOOKUP($B35,'[1]ACT NUM13'!$H$3:$S$123,10,FALSE),0)</f>
        <v>0</v>
      </c>
      <c r="T35" s="91">
        <f>IFERROR(VLOOKUP($B35,'[1]ACT NUM13'!$H$3:$S$123,11,FALSE),0)</f>
        <v>0</v>
      </c>
      <c r="U35" s="46"/>
      <c r="V35" s="46"/>
      <c r="W35" s="13">
        <f t="shared" si="3"/>
        <v>0</v>
      </c>
      <c r="X35" s="91">
        <f>IFERROR(VLOOKUP($B35,'[1]ACT NUM13'!$AB$3:$AM$64,2,FALSE),0)</f>
        <v>0</v>
      </c>
      <c r="Y35" s="91">
        <f>IFERROR(VLOOKUP($B35,'[1]ACT NUM13'!$AB$3:$AM$64,3,FALSE),0)</f>
        <v>0</v>
      </c>
      <c r="Z35" s="91">
        <f>IFERROR(VLOOKUP($B35,'[1]ACT NUM13'!$AB$3:$AM$64,4,FALSE),0)</f>
        <v>0</v>
      </c>
      <c r="AA35" s="91">
        <f>IFERROR(VLOOKUP($B35,'[1]ACT NUM13'!$AB$3:$AM$64,5,FALSE),0)</f>
        <v>0</v>
      </c>
      <c r="AB35" s="91">
        <f>IFERROR(VLOOKUP($B35,'[1]ACT NUM13'!$AB$3:$AM$64,6,FALSE),0)</f>
        <v>0</v>
      </c>
      <c r="AC35" s="91">
        <f>IFERROR(VLOOKUP($B35,'[1]ACT NUM13'!$AB$3:$AM$64,7,FALSE),0)</f>
        <v>0</v>
      </c>
      <c r="AD35" s="91">
        <f>IFERROR(VLOOKUP($B35,'[1]ACT NUM13'!$AB$3:$AM$64,8,FALSE),0)</f>
        <v>0</v>
      </c>
      <c r="AE35" s="91">
        <f>IFERROR(VLOOKUP($B35,'[1]ACT NUM13'!$AB$3:$AM$64,9,FALSE),0)</f>
        <v>0</v>
      </c>
      <c r="AF35" s="91">
        <f>IFERROR(VLOOKUP($B35,'[1]ACT NUM13'!$AB$3:$AM$64,10,FALSE),0)</f>
        <v>0</v>
      </c>
      <c r="AG35" s="91">
        <f>IFERROR(VLOOKUP($B35,'[1]ACT NUM13'!$AB$3:$AM$64,11,FALSE),0)</f>
        <v>0</v>
      </c>
      <c r="AH35" s="95"/>
      <c r="AI35" s="95"/>
      <c r="AJ35" s="13">
        <f t="shared" si="4"/>
        <v>0</v>
      </c>
    </row>
    <row r="36" spans="1:37" ht="15" thickBot="1" x14ac:dyDescent="0.25">
      <c r="A36" s="87" t="s">
        <v>53</v>
      </c>
      <c r="B36" s="165" t="s">
        <v>345</v>
      </c>
      <c r="C36" s="56"/>
      <c r="D36" s="205"/>
      <c r="E36" s="13">
        <f>IFERROR(VLOOKUP($B36,[2]NUM13!$H$3:$J$144,2,FALSE),0)</f>
        <v>0</v>
      </c>
      <c r="F36" s="43">
        <f t="shared" si="14"/>
        <v>6</v>
      </c>
      <c r="G36" s="13">
        <f>IFERROR(VLOOKUP($B36,[1]NUM13!$H$3:$J$155,2,FALSE),0)</f>
        <v>150</v>
      </c>
      <c r="H36" s="54">
        <f t="shared" si="15"/>
        <v>152</v>
      </c>
      <c r="I36" s="54">
        <f t="shared" si="2"/>
        <v>157</v>
      </c>
      <c r="J36" s="45"/>
      <c r="K36" s="91">
        <f>IFERROR(VLOOKUP($B36,'[1]ACT NUM13'!$H$3:$S$123,2,FALSE),0)</f>
        <v>1</v>
      </c>
      <c r="L36" s="91">
        <f>IFERROR(VLOOKUP($B36,'[1]ACT NUM13'!$H$3:$S$123,3,FALSE),0)</f>
        <v>2</v>
      </c>
      <c r="M36" s="91">
        <f>IFERROR(VLOOKUP($B36,'[1]ACT NUM13'!$H$3:$S$123,4,FALSE),0)</f>
        <v>3</v>
      </c>
      <c r="N36" s="91">
        <f>IFERROR(VLOOKUP($B36,'[1]ACT NUM13'!$H$3:$S$123,5,FALSE),0)</f>
        <v>0</v>
      </c>
      <c r="O36" s="91">
        <f>IFERROR(VLOOKUP($B36,'[1]ACT NUM13'!$H$3:$S$123,6,FALSE),0)</f>
        <v>1</v>
      </c>
      <c r="P36" s="91">
        <f>IFERROR(VLOOKUP($B36,'[1]ACT NUM13'!$H$3:$S$123,7,FALSE),0)</f>
        <v>5</v>
      </c>
      <c r="Q36" s="91">
        <f>IFERROR(VLOOKUP($B36,'[1]ACT NUM13'!$H$3:$S$123,8,FALSE),0)</f>
        <v>2</v>
      </c>
      <c r="R36" s="91">
        <f>IFERROR(VLOOKUP($B36,'[1]ACT NUM13'!$H$3:$S$123,9,FALSE),0)</f>
        <v>4</v>
      </c>
      <c r="S36" s="91">
        <f>IFERROR(VLOOKUP($B36,'[1]ACT NUM13'!$H$3:$S$123,10,FALSE),0)</f>
        <v>2</v>
      </c>
      <c r="T36" s="91">
        <f>IFERROR(VLOOKUP($B36,'[1]ACT NUM13'!$H$3:$S$123,11,FALSE),0)</f>
        <v>0</v>
      </c>
      <c r="U36" s="46"/>
      <c r="V36" s="46"/>
      <c r="W36" s="13">
        <f t="shared" si="3"/>
        <v>20</v>
      </c>
      <c r="X36" s="91">
        <f>IFERROR(VLOOKUP($B36,'[1]ACT NUM13'!$AB$3:$AM$64,2,FALSE),0)</f>
        <v>0</v>
      </c>
      <c r="Y36" s="91">
        <f>IFERROR(VLOOKUP($B36,'[1]ACT NUM13'!$AB$3:$AM$64,3,FALSE),0)</f>
        <v>0</v>
      </c>
      <c r="Z36" s="91">
        <f>IFERROR(VLOOKUP($B36,'[1]ACT NUM13'!$AB$3:$AM$64,4,FALSE),0)</f>
        <v>0</v>
      </c>
      <c r="AA36" s="91">
        <f>IFERROR(VLOOKUP($B36,'[1]ACT NUM13'!$AB$3:$AM$64,5,FALSE),0)</f>
        <v>0</v>
      </c>
      <c r="AB36" s="91">
        <f>IFERROR(VLOOKUP($B36,'[1]ACT NUM13'!$AB$3:$AM$64,6,FALSE),0)</f>
        <v>0</v>
      </c>
      <c r="AC36" s="91">
        <f>IFERROR(VLOOKUP($B36,'[1]ACT NUM13'!$AB$3:$AM$64,7,FALSE),0)</f>
        <v>0</v>
      </c>
      <c r="AD36" s="91">
        <f>IFERROR(VLOOKUP($B36,'[1]ACT NUM13'!$AB$3:$AM$64,8,FALSE),0)</f>
        <v>0</v>
      </c>
      <c r="AE36" s="91">
        <f>IFERROR(VLOOKUP($B36,'[1]ACT NUM13'!$AB$3:$AM$64,9,FALSE),0)</f>
        <v>0</v>
      </c>
      <c r="AF36" s="91">
        <f>IFERROR(VLOOKUP($B36,'[1]ACT NUM13'!$AB$3:$AM$64,10,FALSE),0)</f>
        <v>1</v>
      </c>
      <c r="AG36" s="91">
        <f>IFERROR(VLOOKUP($B36,'[1]ACT NUM13'!$AB$3:$AM$64,11,FALSE),0)</f>
        <v>0</v>
      </c>
      <c r="AH36" s="95"/>
      <c r="AI36" s="95"/>
      <c r="AJ36" s="13">
        <f t="shared" si="4"/>
        <v>1</v>
      </c>
    </row>
    <row r="37" spans="1:37" ht="15" thickBot="1" x14ac:dyDescent="0.25">
      <c r="A37" s="333" t="s">
        <v>175</v>
      </c>
      <c r="B37" s="334"/>
      <c r="C37" s="250">
        <f>+D37/Metas!S87</f>
        <v>0.87512360522623733</v>
      </c>
      <c r="D37" s="207">
        <f>I37/AK37</f>
        <v>0.18161989849419069</v>
      </c>
      <c r="E37" s="10">
        <f t="shared" ref="E37:K37" si="16">SUM(E26:E36)</f>
        <v>3662</v>
      </c>
      <c r="F37" s="10">
        <f t="shared" si="16"/>
        <v>3886</v>
      </c>
      <c r="G37" s="10">
        <f t="shared" ref="G37" si="17">SUM(G26:G36)</f>
        <v>4079</v>
      </c>
      <c r="H37" s="10">
        <f t="shared" si="16"/>
        <v>4137</v>
      </c>
      <c r="I37" s="10">
        <f t="shared" ref="I37" si="18">SUM(I26:I36)</f>
        <v>4330</v>
      </c>
      <c r="J37" s="10">
        <f t="shared" si="16"/>
        <v>0</v>
      </c>
      <c r="K37" s="10">
        <f t="shared" si="16"/>
        <v>59</v>
      </c>
      <c r="L37" s="10">
        <f t="shared" ref="L37:V37" si="19">SUM(L26:L36)</f>
        <v>46</v>
      </c>
      <c r="M37" s="10">
        <f t="shared" si="19"/>
        <v>101</v>
      </c>
      <c r="N37" s="10">
        <f t="shared" si="19"/>
        <v>53</v>
      </c>
      <c r="O37" s="10">
        <f t="shared" ref="O37" si="20">SUM(O26:O36)</f>
        <v>44</v>
      </c>
      <c r="P37" s="10">
        <f t="shared" si="19"/>
        <v>110</v>
      </c>
      <c r="Q37" s="10">
        <f t="shared" si="19"/>
        <v>74</v>
      </c>
      <c r="R37" s="10">
        <f t="shared" ref="R37:S37" si="21">SUM(R26:R36)</f>
        <v>74</v>
      </c>
      <c r="S37" s="10">
        <f t="shared" si="21"/>
        <v>70</v>
      </c>
      <c r="T37" s="10">
        <f t="shared" ref="T37" si="22">SUM(T26:T36)</f>
        <v>74</v>
      </c>
      <c r="U37" s="10">
        <f t="shared" si="19"/>
        <v>0</v>
      </c>
      <c r="V37" s="10">
        <f t="shared" si="19"/>
        <v>0</v>
      </c>
      <c r="W37" s="10">
        <f>SUM(W26:W36)</f>
        <v>705</v>
      </c>
      <c r="X37" s="10">
        <f t="shared" ref="X37" si="23">SUM(X26:X36)</f>
        <v>3</v>
      </c>
      <c r="Y37" s="10">
        <f t="shared" ref="Y37" si="24">SUM(Y26:Y36)</f>
        <v>7</v>
      </c>
      <c r="Z37" s="10">
        <f t="shared" ref="Z37" si="25">SUM(Z26:Z36)</f>
        <v>20</v>
      </c>
      <c r="AA37" s="10">
        <f t="shared" ref="AA37:AB37" si="26">SUM(AA26:AA36)</f>
        <v>5</v>
      </c>
      <c r="AB37" s="10">
        <f t="shared" si="26"/>
        <v>6</v>
      </c>
      <c r="AC37" s="10">
        <f t="shared" ref="AC37" si="27">SUM(AC26:AC36)</f>
        <v>26</v>
      </c>
      <c r="AD37" s="10">
        <f t="shared" ref="AD37:AE37" si="28">SUM(AD26:AD36)</f>
        <v>16</v>
      </c>
      <c r="AE37" s="10">
        <f t="shared" si="28"/>
        <v>3</v>
      </c>
      <c r="AF37" s="10">
        <f t="shared" ref="AF37:AG37" si="29">SUM(AF26:AF36)</f>
        <v>9</v>
      </c>
      <c r="AG37" s="10">
        <f t="shared" si="29"/>
        <v>13</v>
      </c>
      <c r="AH37" s="10">
        <f t="shared" ref="AH37" si="30">SUM(AH26:AH36)</f>
        <v>0</v>
      </c>
      <c r="AI37" s="10">
        <f t="shared" ref="AI37" si="31">SUM(AI26:AI36)</f>
        <v>0</v>
      </c>
      <c r="AJ37" s="10">
        <f>SUM(AJ26:AJ36)</f>
        <v>108</v>
      </c>
      <c r="AK37" s="10">
        <v>23841</v>
      </c>
    </row>
    <row r="38" spans="1:37" ht="15" thickBot="1" x14ac:dyDescent="0.25">
      <c r="A38" s="87" t="s">
        <v>74</v>
      </c>
      <c r="B38" s="165" t="s">
        <v>64</v>
      </c>
      <c r="C38" s="56"/>
      <c r="D38" s="205"/>
      <c r="E38" s="13">
        <f>IFERROR(VLOOKUP($B38,[2]NUM13!$H$3:$J$144,2,FALSE),0)</f>
        <v>46</v>
      </c>
      <c r="F38" s="43">
        <f t="shared" ref="F38:F47" si="32">+E38+(K38+L38+M38+N38)-(X38+Y38+Z38+AA38)</f>
        <v>46</v>
      </c>
      <c r="G38" s="13">
        <f>IFERROR(VLOOKUP($B38,[1]NUM13!$H$3:$J$155,2,FALSE),0)</f>
        <v>63</v>
      </c>
      <c r="H38" s="54">
        <f t="shared" ref="H38:H47" si="33">+G38+(Q38)-(AD38)</f>
        <v>63</v>
      </c>
      <c r="I38" s="54">
        <f t="shared" si="2"/>
        <v>64</v>
      </c>
      <c r="J38" s="45"/>
      <c r="K38" s="91">
        <f>IFERROR(VLOOKUP($B38,'[1]ACT NUM13'!$H$3:$S$123,2,FALSE),0)</f>
        <v>0</v>
      </c>
      <c r="L38" s="91">
        <f>IFERROR(VLOOKUP($B38,'[1]ACT NUM13'!$H$3:$S$123,3,FALSE),0)</f>
        <v>0</v>
      </c>
      <c r="M38" s="91">
        <f>IFERROR(VLOOKUP($B38,'[1]ACT NUM13'!$H$3:$S$123,4,FALSE),0)</f>
        <v>0</v>
      </c>
      <c r="N38" s="91">
        <f>IFERROR(VLOOKUP($B38,'[1]ACT NUM13'!$H$3:$S$123,5,FALSE),0)</f>
        <v>0</v>
      </c>
      <c r="O38" s="91">
        <f>IFERROR(VLOOKUP($B38,'[1]ACT NUM13'!$H$3:$S$123,6,FALSE),0)</f>
        <v>0</v>
      </c>
      <c r="P38" s="91">
        <f>IFERROR(VLOOKUP($B38,'[1]ACT NUM13'!$H$3:$S$123,7,FALSE),0)</f>
        <v>0</v>
      </c>
      <c r="Q38" s="91">
        <f>IFERROR(VLOOKUP($B38,'[1]ACT NUM13'!$H$3:$S$123,8,FALSE),0)</f>
        <v>0</v>
      </c>
      <c r="R38" s="91">
        <f>IFERROR(VLOOKUP($B38,'[1]ACT NUM13'!$H$3:$S$123,9,FALSE),0)</f>
        <v>0</v>
      </c>
      <c r="S38" s="91">
        <f>IFERROR(VLOOKUP($B38,'[1]ACT NUM13'!$H$3:$S$123,10,FALSE),0)</f>
        <v>0</v>
      </c>
      <c r="T38" s="91">
        <f>IFERROR(VLOOKUP($B38,'[1]ACT NUM13'!$H$3:$S$123,11,FALSE),0)</f>
        <v>1</v>
      </c>
      <c r="U38" s="95"/>
      <c r="V38" s="46"/>
      <c r="W38" s="13">
        <f t="shared" si="3"/>
        <v>1</v>
      </c>
      <c r="X38" s="91">
        <f>IFERROR(VLOOKUP($B38,'[1]ACT NUM13'!$AB$3:$AM$64,2,FALSE),0)</f>
        <v>0</v>
      </c>
      <c r="Y38" s="91">
        <f>IFERROR(VLOOKUP($B38,'[1]ACT NUM13'!$AB$3:$AM$64,3,FALSE),0)</f>
        <v>0</v>
      </c>
      <c r="Z38" s="91">
        <f>IFERROR(VLOOKUP($B38,'[1]ACT NUM13'!$AB$3:$AM$64,4,FALSE),0)</f>
        <v>0</v>
      </c>
      <c r="AA38" s="91">
        <f>IFERROR(VLOOKUP($B38,'[1]ACT NUM13'!$AB$3:$AM$64,5,FALSE),0)</f>
        <v>0</v>
      </c>
      <c r="AB38" s="91">
        <f>IFERROR(VLOOKUP($B38,'[1]ACT NUM13'!$AB$3:$AM$64,6,FALSE),0)</f>
        <v>0</v>
      </c>
      <c r="AC38" s="91">
        <f>IFERROR(VLOOKUP($B38,'[1]ACT NUM13'!$AB$3:$AM$64,7,FALSE),0)</f>
        <v>0</v>
      </c>
      <c r="AD38" s="91">
        <f>IFERROR(VLOOKUP($B38,'[1]ACT NUM13'!$AB$3:$AM$64,8,FALSE),0)</f>
        <v>0</v>
      </c>
      <c r="AE38" s="91">
        <f>IFERROR(VLOOKUP($B38,'[1]ACT NUM13'!$AB$3:$AM$64,9,FALSE),0)</f>
        <v>0</v>
      </c>
      <c r="AF38" s="91">
        <f>IFERROR(VLOOKUP($B38,'[1]ACT NUM13'!$AB$3:$AM$64,10,FALSE),0)</f>
        <v>0</v>
      </c>
      <c r="AG38" s="91">
        <f>IFERROR(VLOOKUP($B38,'[1]ACT NUM13'!$AB$3:$AM$64,11,FALSE),0)</f>
        <v>0</v>
      </c>
      <c r="AH38" s="95"/>
      <c r="AI38" s="95"/>
      <c r="AJ38" s="13">
        <f t="shared" si="4"/>
        <v>0</v>
      </c>
    </row>
    <row r="39" spans="1:37" ht="15" thickBot="1" x14ac:dyDescent="0.25">
      <c r="A39" s="87" t="s">
        <v>74</v>
      </c>
      <c r="B39" s="165" t="s">
        <v>65</v>
      </c>
      <c r="C39" s="56"/>
      <c r="D39" s="205"/>
      <c r="E39" s="13">
        <f>IFERROR(VLOOKUP($B39,[2]NUM13!$H$3:$J$144,2,FALSE),0)</f>
        <v>26</v>
      </c>
      <c r="F39" s="43">
        <f t="shared" si="32"/>
        <v>27</v>
      </c>
      <c r="G39" s="13">
        <f>IFERROR(VLOOKUP($B39,[1]NUM13!$H$3:$J$155,2,FALSE),0)</f>
        <v>31</v>
      </c>
      <c r="H39" s="54">
        <f t="shared" si="33"/>
        <v>31</v>
      </c>
      <c r="I39" s="54">
        <f t="shared" si="2"/>
        <v>32</v>
      </c>
      <c r="J39" s="45"/>
      <c r="K39" s="91">
        <f>IFERROR(VLOOKUP($B39,'[1]ACT NUM13'!$H$3:$S$123,2,FALSE),0)</f>
        <v>0</v>
      </c>
      <c r="L39" s="91">
        <f>IFERROR(VLOOKUP($B39,'[1]ACT NUM13'!$H$3:$S$123,3,FALSE),0)</f>
        <v>0</v>
      </c>
      <c r="M39" s="91">
        <f>IFERROR(VLOOKUP($B39,'[1]ACT NUM13'!$H$3:$S$123,4,FALSE),0)</f>
        <v>1</v>
      </c>
      <c r="N39" s="91">
        <f>IFERROR(VLOOKUP($B39,'[1]ACT NUM13'!$H$3:$S$123,5,FALSE),0)</f>
        <v>0</v>
      </c>
      <c r="O39" s="91">
        <f>IFERROR(VLOOKUP($B39,'[1]ACT NUM13'!$H$3:$S$123,6,FALSE),0)</f>
        <v>0</v>
      </c>
      <c r="P39" s="91">
        <f>IFERROR(VLOOKUP($B39,'[1]ACT NUM13'!$H$3:$S$123,7,FALSE),0)</f>
        <v>1</v>
      </c>
      <c r="Q39" s="91">
        <f>IFERROR(VLOOKUP($B39,'[1]ACT NUM13'!$H$3:$S$123,8,FALSE),0)</f>
        <v>0</v>
      </c>
      <c r="R39" s="91">
        <f>IFERROR(VLOOKUP($B39,'[1]ACT NUM13'!$H$3:$S$123,9,FALSE),0)</f>
        <v>0</v>
      </c>
      <c r="S39" s="91">
        <f>IFERROR(VLOOKUP($B39,'[1]ACT NUM13'!$H$3:$S$123,10,FALSE),0)</f>
        <v>0</v>
      </c>
      <c r="T39" s="91">
        <f>IFERROR(VLOOKUP($B39,'[1]ACT NUM13'!$H$3:$S$123,11,FALSE),0)</f>
        <v>1</v>
      </c>
      <c r="U39" s="95"/>
      <c r="V39" s="46"/>
      <c r="W39" s="13">
        <f t="shared" si="3"/>
        <v>3</v>
      </c>
      <c r="X39" s="91">
        <f>IFERROR(VLOOKUP($B39,'[1]ACT NUM13'!$AB$3:$AM$64,2,FALSE),0)</f>
        <v>0</v>
      </c>
      <c r="Y39" s="91">
        <f>IFERROR(VLOOKUP($B39,'[1]ACT NUM13'!$AB$3:$AM$64,3,FALSE),0)</f>
        <v>0</v>
      </c>
      <c r="Z39" s="91">
        <f>IFERROR(VLOOKUP($B39,'[1]ACT NUM13'!$AB$3:$AM$64,4,FALSE),0)</f>
        <v>0</v>
      </c>
      <c r="AA39" s="91">
        <f>IFERROR(VLOOKUP($B39,'[1]ACT NUM13'!$AB$3:$AM$64,5,FALSE),0)</f>
        <v>0</v>
      </c>
      <c r="AB39" s="91">
        <f>IFERROR(VLOOKUP($B39,'[1]ACT NUM13'!$AB$3:$AM$64,6,FALSE),0)</f>
        <v>0</v>
      </c>
      <c r="AC39" s="91">
        <f>IFERROR(VLOOKUP($B39,'[1]ACT NUM13'!$AB$3:$AM$64,7,FALSE),0)</f>
        <v>0</v>
      </c>
      <c r="AD39" s="91">
        <f>IFERROR(VLOOKUP($B39,'[1]ACT NUM13'!$AB$3:$AM$64,8,FALSE),0)</f>
        <v>0</v>
      </c>
      <c r="AE39" s="91">
        <f>IFERROR(VLOOKUP($B39,'[1]ACT NUM13'!$AB$3:$AM$64,9,FALSE),0)</f>
        <v>0</v>
      </c>
      <c r="AF39" s="91">
        <f>IFERROR(VLOOKUP($B39,'[1]ACT NUM13'!$AB$3:$AM$64,10,FALSE),0)</f>
        <v>0</v>
      </c>
      <c r="AG39" s="91">
        <f>IFERROR(VLOOKUP($B39,'[1]ACT NUM13'!$AB$3:$AM$64,11,FALSE),0)</f>
        <v>0</v>
      </c>
      <c r="AH39" s="95"/>
      <c r="AI39" s="95"/>
      <c r="AJ39" s="13">
        <f t="shared" si="4"/>
        <v>0</v>
      </c>
    </row>
    <row r="40" spans="1:37" ht="15" thickBot="1" x14ac:dyDescent="0.25">
      <c r="A40" s="87" t="s">
        <v>74</v>
      </c>
      <c r="B40" s="165" t="s">
        <v>66</v>
      </c>
      <c r="C40" s="56"/>
      <c r="D40" s="205"/>
      <c r="E40" s="13">
        <f>IFERROR(VLOOKUP($B40,[2]NUM13!$H$3:$J$144,2,FALSE),0)</f>
        <v>47</v>
      </c>
      <c r="F40" s="43">
        <f t="shared" si="32"/>
        <v>48</v>
      </c>
      <c r="G40" s="13">
        <f>IFERROR(VLOOKUP($B40,[1]NUM13!$H$3:$J$155,2,FALSE),0)</f>
        <v>34</v>
      </c>
      <c r="H40" s="54">
        <f t="shared" si="33"/>
        <v>38</v>
      </c>
      <c r="I40" s="54">
        <f t="shared" si="2"/>
        <v>51</v>
      </c>
      <c r="J40" s="45"/>
      <c r="K40" s="91">
        <f>IFERROR(VLOOKUP($B40,'[1]ACT NUM13'!$H$3:$S$123,2,FALSE),0)</f>
        <v>0</v>
      </c>
      <c r="L40" s="91">
        <f>IFERROR(VLOOKUP($B40,'[1]ACT NUM13'!$H$3:$S$123,3,FALSE),0)</f>
        <v>0</v>
      </c>
      <c r="M40" s="91">
        <f>IFERROR(VLOOKUP($B40,'[1]ACT NUM13'!$H$3:$S$123,4,FALSE),0)</f>
        <v>1</v>
      </c>
      <c r="N40" s="91">
        <f>IFERROR(VLOOKUP($B40,'[1]ACT NUM13'!$H$3:$S$123,5,FALSE),0)</f>
        <v>0</v>
      </c>
      <c r="O40" s="91">
        <f>IFERROR(VLOOKUP($B40,'[1]ACT NUM13'!$H$3:$S$123,6,FALSE),0)</f>
        <v>0</v>
      </c>
      <c r="P40" s="91">
        <f>IFERROR(VLOOKUP($B40,'[1]ACT NUM13'!$H$3:$S$123,7,FALSE),0)</f>
        <v>0</v>
      </c>
      <c r="Q40" s="91">
        <f>IFERROR(VLOOKUP($B40,'[1]ACT NUM13'!$H$3:$S$123,8,FALSE),0)</f>
        <v>4</v>
      </c>
      <c r="R40" s="91">
        <f>IFERROR(VLOOKUP($B40,'[1]ACT NUM13'!$H$3:$S$123,9,FALSE),0)</f>
        <v>10</v>
      </c>
      <c r="S40" s="91">
        <f>IFERROR(VLOOKUP($B40,'[1]ACT NUM13'!$H$3:$S$123,10,FALSE),0)</f>
        <v>0</v>
      </c>
      <c r="T40" s="91">
        <f>IFERROR(VLOOKUP($B40,'[1]ACT NUM13'!$H$3:$S$123,11,FALSE),0)</f>
        <v>3</v>
      </c>
      <c r="U40" s="95"/>
      <c r="V40" s="46"/>
      <c r="W40" s="13">
        <f t="shared" si="3"/>
        <v>18</v>
      </c>
      <c r="X40" s="91">
        <f>IFERROR(VLOOKUP($B40,'[1]ACT NUM13'!$AB$3:$AM$64,2,FALSE),0)</f>
        <v>0</v>
      </c>
      <c r="Y40" s="91">
        <f>IFERROR(VLOOKUP($B40,'[1]ACT NUM13'!$AB$3:$AM$64,3,FALSE),0)</f>
        <v>0</v>
      </c>
      <c r="Z40" s="91">
        <f>IFERROR(VLOOKUP($B40,'[1]ACT NUM13'!$AB$3:$AM$64,4,FALSE),0)</f>
        <v>0</v>
      </c>
      <c r="AA40" s="91">
        <f>IFERROR(VLOOKUP($B40,'[1]ACT NUM13'!$AB$3:$AM$64,5,FALSE),0)</f>
        <v>0</v>
      </c>
      <c r="AB40" s="91">
        <f>IFERROR(VLOOKUP($B40,'[1]ACT NUM13'!$AB$3:$AM$64,6,FALSE),0)</f>
        <v>0</v>
      </c>
      <c r="AC40" s="91">
        <f>IFERROR(VLOOKUP($B40,'[1]ACT NUM13'!$AB$3:$AM$64,7,FALSE),0)</f>
        <v>0</v>
      </c>
      <c r="AD40" s="91">
        <f>IFERROR(VLOOKUP($B40,'[1]ACT NUM13'!$AB$3:$AM$64,8,FALSE),0)</f>
        <v>0</v>
      </c>
      <c r="AE40" s="91">
        <f>IFERROR(VLOOKUP($B40,'[1]ACT NUM13'!$AB$3:$AM$64,9,FALSE),0)</f>
        <v>0</v>
      </c>
      <c r="AF40" s="91">
        <f>IFERROR(VLOOKUP($B40,'[1]ACT NUM13'!$AB$3:$AM$64,10,FALSE),0)</f>
        <v>0</v>
      </c>
      <c r="AG40" s="91">
        <f>IFERROR(VLOOKUP($B40,'[1]ACT NUM13'!$AB$3:$AM$64,11,FALSE),0)</f>
        <v>0</v>
      </c>
      <c r="AH40" s="95"/>
      <c r="AI40" s="95"/>
      <c r="AJ40" s="13">
        <f t="shared" si="4"/>
        <v>0</v>
      </c>
    </row>
    <row r="41" spans="1:37" ht="15" thickBot="1" x14ac:dyDescent="0.25">
      <c r="A41" s="87" t="s">
        <v>74</v>
      </c>
      <c r="B41" s="165" t="s">
        <v>67</v>
      </c>
      <c r="C41" s="56"/>
      <c r="D41" s="205"/>
      <c r="E41" s="13">
        <f>IFERROR(VLOOKUP($B41,[2]NUM13!$H$3:$J$144,2,FALSE),0)</f>
        <v>7</v>
      </c>
      <c r="F41" s="43">
        <f t="shared" si="32"/>
        <v>7</v>
      </c>
      <c r="G41" s="13">
        <f>IFERROR(VLOOKUP($B41,[1]NUM13!$H$3:$J$155,2,FALSE),0)</f>
        <v>5</v>
      </c>
      <c r="H41" s="54">
        <f t="shared" si="33"/>
        <v>5</v>
      </c>
      <c r="I41" s="54">
        <f t="shared" si="2"/>
        <v>4</v>
      </c>
      <c r="J41" s="45"/>
      <c r="K41" s="91">
        <f>IFERROR(VLOOKUP($B41,'[1]ACT NUM13'!$H$3:$S$123,2,FALSE),0)</f>
        <v>0</v>
      </c>
      <c r="L41" s="91">
        <f>IFERROR(VLOOKUP($B41,'[1]ACT NUM13'!$H$3:$S$123,3,FALSE),0)</f>
        <v>0</v>
      </c>
      <c r="M41" s="91">
        <f>IFERROR(VLOOKUP($B41,'[1]ACT NUM13'!$H$3:$S$123,4,FALSE),0)</f>
        <v>0</v>
      </c>
      <c r="N41" s="91">
        <f>IFERROR(VLOOKUP($B41,'[1]ACT NUM13'!$H$3:$S$123,5,FALSE),0)</f>
        <v>0</v>
      </c>
      <c r="O41" s="91">
        <f>IFERROR(VLOOKUP($B41,'[1]ACT NUM13'!$H$3:$S$123,6,FALSE),0)</f>
        <v>0</v>
      </c>
      <c r="P41" s="91">
        <f>IFERROR(VLOOKUP($B41,'[1]ACT NUM13'!$H$3:$S$123,7,FALSE),0)</f>
        <v>0</v>
      </c>
      <c r="Q41" s="91">
        <f>IFERROR(VLOOKUP($B41,'[1]ACT NUM13'!$H$3:$S$123,8,FALSE),0)</f>
        <v>0</v>
      </c>
      <c r="R41" s="91">
        <f>IFERROR(VLOOKUP($B41,'[1]ACT NUM13'!$H$3:$S$123,9,FALSE),0)</f>
        <v>0</v>
      </c>
      <c r="S41" s="91">
        <f>IFERROR(VLOOKUP($B41,'[1]ACT NUM13'!$H$3:$S$123,10,FALSE),0)</f>
        <v>0</v>
      </c>
      <c r="T41" s="91">
        <f>IFERROR(VLOOKUP($B41,'[1]ACT NUM13'!$H$3:$S$123,11,FALSE),0)</f>
        <v>0</v>
      </c>
      <c r="U41" s="95"/>
      <c r="V41" s="46"/>
      <c r="W41" s="13">
        <f t="shared" si="3"/>
        <v>0</v>
      </c>
      <c r="X41" s="91">
        <f>IFERROR(VLOOKUP($B41,'[1]ACT NUM13'!$AB$3:$AM$64,2,FALSE),0)</f>
        <v>0</v>
      </c>
      <c r="Y41" s="91">
        <f>IFERROR(VLOOKUP($B41,'[1]ACT NUM13'!$AB$3:$AM$64,3,FALSE),0)</f>
        <v>0</v>
      </c>
      <c r="Z41" s="91">
        <f>IFERROR(VLOOKUP($B41,'[1]ACT NUM13'!$AB$3:$AM$64,4,FALSE),0)</f>
        <v>0</v>
      </c>
      <c r="AA41" s="91">
        <f>IFERROR(VLOOKUP($B41,'[1]ACT NUM13'!$AB$3:$AM$64,5,FALSE),0)</f>
        <v>0</v>
      </c>
      <c r="AB41" s="91">
        <f>IFERROR(VLOOKUP($B41,'[1]ACT NUM13'!$AB$3:$AM$64,6,FALSE),0)</f>
        <v>0</v>
      </c>
      <c r="AC41" s="91">
        <f>IFERROR(VLOOKUP($B41,'[1]ACT NUM13'!$AB$3:$AM$64,7,FALSE),0)</f>
        <v>0</v>
      </c>
      <c r="AD41" s="91">
        <f>IFERROR(VLOOKUP($B41,'[1]ACT NUM13'!$AB$3:$AM$64,8,FALSE),0)</f>
        <v>0</v>
      </c>
      <c r="AE41" s="91">
        <f>IFERROR(VLOOKUP($B41,'[1]ACT NUM13'!$AB$3:$AM$64,9,FALSE),0)</f>
        <v>0</v>
      </c>
      <c r="AF41" s="91">
        <f>IFERROR(VLOOKUP($B41,'[1]ACT NUM13'!$AB$3:$AM$64,10,FALSE),0)</f>
        <v>0</v>
      </c>
      <c r="AG41" s="91">
        <f>IFERROR(VLOOKUP($B41,'[1]ACT NUM13'!$AB$3:$AM$64,11,FALSE),0)</f>
        <v>1</v>
      </c>
      <c r="AH41" s="95"/>
      <c r="AI41" s="95"/>
      <c r="AJ41" s="13">
        <f t="shared" si="4"/>
        <v>1</v>
      </c>
    </row>
    <row r="42" spans="1:37" ht="15" thickBot="1" x14ac:dyDescent="0.25">
      <c r="A42" s="87" t="s">
        <v>74</v>
      </c>
      <c r="B42" s="165" t="s">
        <v>68</v>
      </c>
      <c r="C42" s="56"/>
      <c r="D42" s="205"/>
      <c r="E42" s="13">
        <f>IFERROR(VLOOKUP($B42,[2]NUM13!$H$3:$J$144,2,FALSE),0)</f>
        <v>43</v>
      </c>
      <c r="F42" s="43">
        <f t="shared" si="32"/>
        <v>44</v>
      </c>
      <c r="G42" s="13">
        <f>IFERROR(VLOOKUP($B42,[1]NUM13!$H$3:$J$155,2,FALSE),0)</f>
        <v>51</v>
      </c>
      <c r="H42" s="54">
        <f t="shared" si="33"/>
        <v>51</v>
      </c>
      <c r="I42" s="54">
        <f t="shared" si="2"/>
        <v>51</v>
      </c>
      <c r="J42" s="45"/>
      <c r="K42" s="91">
        <f>IFERROR(VLOOKUP($B42,'[1]ACT NUM13'!$H$3:$S$123,2,FALSE),0)</f>
        <v>0</v>
      </c>
      <c r="L42" s="91">
        <f>IFERROR(VLOOKUP($B42,'[1]ACT NUM13'!$H$3:$S$123,3,FALSE),0)</f>
        <v>0</v>
      </c>
      <c r="M42" s="91">
        <f>IFERROR(VLOOKUP($B42,'[1]ACT NUM13'!$H$3:$S$123,4,FALSE),0)</f>
        <v>2</v>
      </c>
      <c r="N42" s="91">
        <f>IFERROR(VLOOKUP($B42,'[1]ACT NUM13'!$H$3:$S$123,5,FALSE),0)</f>
        <v>0</v>
      </c>
      <c r="O42" s="91">
        <f>IFERROR(VLOOKUP($B42,'[1]ACT NUM13'!$H$3:$S$123,6,FALSE),0)</f>
        <v>0</v>
      </c>
      <c r="P42" s="91">
        <f>IFERROR(VLOOKUP($B42,'[1]ACT NUM13'!$H$3:$S$123,7,FALSE),0)</f>
        <v>0</v>
      </c>
      <c r="Q42" s="91">
        <f>IFERROR(VLOOKUP($B42,'[1]ACT NUM13'!$H$3:$S$123,8,FALSE),0)</f>
        <v>0</v>
      </c>
      <c r="R42" s="91">
        <f>IFERROR(VLOOKUP($B42,'[1]ACT NUM13'!$H$3:$S$123,9,FALSE),0)</f>
        <v>1</v>
      </c>
      <c r="S42" s="91">
        <f>IFERROR(VLOOKUP($B42,'[1]ACT NUM13'!$H$3:$S$123,10,FALSE),0)</f>
        <v>0</v>
      </c>
      <c r="T42" s="91">
        <f>IFERROR(VLOOKUP($B42,'[1]ACT NUM13'!$H$3:$S$123,11,FALSE),0)</f>
        <v>0</v>
      </c>
      <c r="U42" s="95"/>
      <c r="V42" s="46"/>
      <c r="W42" s="13">
        <f t="shared" si="3"/>
        <v>3</v>
      </c>
      <c r="X42" s="91">
        <f>IFERROR(VLOOKUP($B42,'[1]ACT NUM13'!$AB$3:$AM$64,2,FALSE),0)</f>
        <v>0</v>
      </c>
      <c r="Y42" s="91">
        <f>IFERROR(VLOOKUP($B42,'[1]ACT NUM13'!$AB$3:$AM$64,3,FALSE),0)</f>
        <v>1</v>
      </c>
      <c r="Z42" s="91">
        <f>IFERROR(VLOOKUP($B42,'[1]ACT NUM13'!$AB$3:$AM$64,4,FALSE),0)</f>
        <v>0</v>
      </c>
      <c r="AA42" s="91">
        <f>IFERROR(VLOOKUP($B42,'[1]ACT NUM13'!$AB$3:$AM$64,5,FALSE),0)</f>
        <v>0</v>
      </c>
      <c r="AB42" s="91">
        <f>IFERROR(VLOOKUP($B42,'[1]ACT NUM13'!$AB$3:$AM$64,6,FALSE),0)</f>
        <v>0</v>
      </c>
      <c r="AC42" s="91">
        <f>IFERROR(VLOOKUP($B42,'[1]ACT NUM13'!$AB$3:$AM$64,7,FALSE),0)</f>
        <v>0</v>
      </c>
      <c r="AD42" s="91">
        <f>IFERROR(VLOOKUP($B42,'[1]ACT NUM13'!$AB$3:$AM$64,8,FALSE),0)</f>
        <v>0</v>
      </c>
      <c r="AE42" s="91">
        <f>IFERROR(VLOOKUP($B42,'[1]ACT NUM13'!$AB$3:$AM$64,9,FALSE),0)</f>
        <v>0</v>
      </c>
      <c r="AF42" s="91">
        <f>IFERROR(VLOOKUP($B42,'[1]ACT NUM13'!$AB$3:$AM$64,10,FALSE),0)</f>
        <v>0</v>
      </c>
      <c r="AG42" s="91">
        <f>IFERROR(VLOOKUP($B42,'[1]ACT NUM13'!$AB$3:$AM$64,11,FALSE),0)</f>
        <v>1</v>
      </c>
      <c r="AH42" s="95"/>
      <c r="AI42" s="95"/>
      <c r="AJ42" s="13">
        <f t="shared" si="4"/>
        <v>2</v>
      </c>
    </row>
    <row r="43" spans="1:37" ht="15" thickBot="1" x14ac:dyDescent="0.25">
      <c r="A43" s="87" t="s">
        <v>74</v>
      </c>
      <c r="B43" s="165" t="s">
        <v>69</v>
      </c>
      <c r="C43" s="56"/>
      <c r="D43" s="205"/>
      <c r="E43" s="13">
        <f>IFERROR(VLOOKUP($B43,[2]NUM13!$H$3:$J$144,2,FALSE),0)</f>
        <v>30</v>
      </c>
      <c r="F43" s="43">
        <f t="shared" si="32"/>
        <v>31</v>
      </c>
      <c r="G43" s="13">
        <f>IFERROR(VLOOKUP($B43,[1]NUM13!$H$3:$J$155,2,FALSE),0)</f>
        <v>27</v>
      </c>
      <c r="H43" s="54">
        <f t="shared" si="33"/>
        <v>29</v>
      </c>
      <c r="I43" s="54">
        <f t="shared" si="2"/>
        <v>30</v>
      </c>
      <c r="J43" s="45"/>
      <c r="K43" s="91">
        <f>IFERROR(VLOOKUP($B43,'[1]ACT NUM13'!$H$3:$S$123,2,FALSE),0)</f>
        <v>0</v>
      </c>
      <c r="L43" s="91">
        <f>IFERROR(VLOOKUP($B43,'[1]ACT NUM13'!$H$3:$S$123,3,FALSE),0)</f>
        <v>1</v>
      </c>
      <c r="M43" s="91">
        <f>IFERROR(VLOOKUP($B43,'[1]ACT NUM13'!$H$3:$S$123,4,FALSE),0)</f>
        <v>0</v>
      </c>
      <c r="N43" s="91">
        <f>IFERROR(VLOOKUP($B43,'[1]ACT NUM13'!$H$3:$S$123,5,FALSE),0)</f>
        <v>0</v>
      </c>
      <c r="O43" s="91">
        <f>IFERROR(VLOOKUP($B43,'[1]ACT NUM13'!$H$3:$S$123,6,FALSE),0)</f>
        <v>1</v>
      </c>
      <c r="P43" s="91">
        <f>IFERROR(VLOOKUP($B43,'[1]ACT NUM13'!$H$3:$S$123,7,FALSE),0)</f>
        <v>0</v>
      </c>
      <c r="Q43" s="91">
        <f>IFERROR(VLOOKUP($B43,'[1]ACT NUM13'!$H$3:$S$123,8,FALSE),0)</f>
        <v>2</v>
      </c>
      <c r="R43" s="91">
        <f>IFERROR(VLOOKUP($B43,'[1]ACT NUM13'!$H$3:$S$123,9,FALSE),0)</f>
        <v>1</v>
      </c>
      <c r="S43" s="91">
        <f>IFERROR(VLOOKUP($B43,'[1]ACT NUM13'!$H$3:$S$123,10,FALSE),0)</f>
        <v>0</v>
      </c>
      <c r="T43" s="91">
        <f>IFERROR(VLOOKUP($B43,'[1]ACT NUM13'!$H$3:$S$123,11,FALSE),0)</f>
        <v>0</v>
      </c>
      <c r="U43" s="95"/>
      <c r="V43" s="46"/>
      <c r="W43" s="13">
        <f t="shared" si="3"/>
        <v>5</v>
      </c>
      <c r="X43" s="91">
        <f>IFERROR(VLOOKUP($B43,'[1]ACT NUM13'!$AB$3:$AM$64,2,FALSE),0)</f>
        <v>0</v>
      </c>
      <c r="Y43" s="91">
        <f>IFERROR(VLOOKUP($B43,'[1]ACT NUM13'!$AB$3:$AM$64,3,FALSE),0)</f>
        <v>0</v>
      </c>
      <c r="Z43" s="91">
        <f>IFERROR(VLOOKUP($B43,'[1]ACT NUM13'!$AB$3:$AM$64,4,FALSE),0)</f>
        <v>0</v>
      </c>
      <c r="AA43" s="91">
        <f>IFERROR(VLOOKUP($B43,'[1]ACT NUM13'!$AB$3:$AM$64,5,FALSE),0)</f>
        <v>0</v>
      </c>
      <c r="AB43" s="91">
        <f>IFERROR(VLOOKUP($B43,'[1]ACT NUM13'!$AB$3:$AM$64,6,FALSE),0)</f>
        <v>0</v>
      </c>
      <c r="AC43" s="91">
        <f>IFERROR(VLOOKUP($B43,'[1]ACT NUM13'!$AB$3:$AM$64,7,FALSE),0)</f>
        <v>0</v>
      </c>
      <c r="AD43" s="91">
        <f>IFERROR(VLOOKUP($B43,'[1]ACT NUM13'!$AB$3:$AM$64,8,FALSE),0)</f>
        <v>0</v>
      </c>
      <c r="AE43" s="91">
        <f>IFERROR(VLOOKUP($B43,'[1]ACT NUM13'!$AB$3:$AM$64,9,FALSE),0)</f>
        <v>0</v>
      </c>
      <c r="AF43" s="91">
        <f>IFERROR(VLOOKUP($B43,'[1]ACT NUM13'!$AB$3:$AM$64,10,FALSE),0)</f>
        <v>0</v>
      </c>
      <c r="AG43" s="91">
        <f>IFERROR(VLOOKUP($B43,'[1]ACT NUM13'!$AB$3:$AM$64,11,FALSE),0)</f>
        <v>0</v>
      </c>
      <c r="AH43" s="95"/>
      <c r="AI43" s="95"/>
      <c r="AJ43" s="13">
        <f t="shared" si="4"/>
        <v>0</v>
      </c>
    </row>
    <row r="44" spans="1:37" ht="15" thickBot="1" x14ac:dyDescent="0.25">
      <c r="A44" s="87" t="s">
        <v>74</v>
      </c>
      <c r="B44" s="165" t="s">
        <v>70</v>
      </c>
      <c r="C44" s="56"/>
      <c r="D44" s="205"/>
      <c r="E44" s="13">
        <f>IFERROR(VLOOKUP($B44,[2]NUM13!$H$3:$J$144,2,FALSE),0)</f>
        <v>30</v>
      </c>
      <c r="F44" s="43">
        <f t="shared" si="32"/>
        <v>32</v>
      </c>
      <c r="G44" s="13">
        <f>IFERROR(VLOOKUP($B44,[1]NUM13!$H$3:$J$155,2,FALSE),0)</f>
        <v>31</v>
      </c>
      <c r="H44" s="54">
        <f t="shared" si="33"/>
        <v>35</v>
      </c>
      <c r="I44" s="54">
        <f t="shared" si="2"/>
        <v>37</v>
      </c>
      <c r="J44" s="45"/>
      <c r="K44" s="91">
        <f>IFERROR(VLOOKUP($B44,'[1]ACT NUM13'!$H$3:$S$123,2,FALSE),0)</f>
        <v>0</v>
      </c>
      <c r="L44" s="91">
        <f>IFERROR(VLOOKUP($B44,'[1]ACT NUM13'!$H$3:$S$123,3,FALSE),0)</f>
        <v>0</v>
      </c>
      <c r="M44" s="91">
        <f>IFERROR(VLOOKUP($B44,'[1]ACT NUM13'!$H$3:$S$123,4,FALSE),0)</f>
        <v>2</v>
      </c>
      <c r="N44" s="91">
        <f>IFERROR(VLOOKUP($B44,'[1]ACT NUM13'!$H$3:$S$123,5,FALSE),0)</f>
        <v>0</v>
      </c>
      <c r="O44" s="91">
        <f>IFERROR(VLOOKUP($B44,'[1]ACT NUM13'!$H$3:$S$123,6,FALSE),0)</f>
        <v>1</v>
      </c>
      <c r="P44" s="91">
        <f>IFERROR(VLOOKUP($B44,'[1]ACT NUM13'!$H$3:$S$123,7,FALSE),0)</f>
        <v>0</v>
      </c>
      <c r="Q44" s="91">
        <f>IFERROR(VLOOKUP($B44,'[1]ACT NUM13'!$H$3:$S$123,8,FALSE),0)</f>
        <v>4</v>
      </c>
      <c r="R44" s="91">
        <f>IFERROR(VLOOKUP($B44,'[1]ACT NUM13'!$H$3:$S$123,9,FALSE),0)</f>
        <v>0</v>
      </c>
      <c r="S44" s="91">
        <f>IFERROR(VLOOKUP($B44,'[1]ACT NUM13'!$H$3:$S$123,10,FALSE),0)</f>
        <v>0</v>
      </c>
      <c r="T44" s="91">
        <f>IFERROR(VLOOKUP($B44,'[1]ACT NUM13'!$H$3:$S$123,11,FALSE),0)</f>
        <v>2</v>
      </c>
      <c r="U44" s="95"/>
      <c r="V44" s="46"/>
      <c r="W44" s="13">
        <f t="shared" si="3"/>
        <v>9</v>
      </c>
      <c r="X44" s="91">
        <f>IFERROR(VLOOKUP($B44,'[1]ACT NUM13'!$AB$3:$AM$64,2,FALSE),0)</f>
        <v>0</v>
      </c>
      <c r="Y44" s="91">
        <f>IFERROR(VLOOKUP($B44,'[1]ACT NUM13'!$AB$3:$AM$64,3,FALSE),0)</f>
        <v>0</v>
      </c>
      <c r="Z44" s="91">
        <f>IFERROR(VLOOKUP($B44,'[1]ACT NUM13'!$AB$3:$AM$64,4,FALSE),0)</f>
        <v>0</v>
      </c>
      <c r="AA44" s="91">
        <f>IFERROR(VLOOKUP($B44,'[1]ACT NUM13'!$AB$3:$AM$64,5,FALSE),0)</f>
        <v>0</v>
      </c>
      <c r="AB44" s="91">
        <f>IFERROR(VLOOKUP($B44,'[1]ACT NUM13'!$AB$3:$AM$64,6,FALSE),0)</f>
        <v>0</v>
      </c>
      <c r="AC44" s="91">
        <f>IFERROR(VLOOKUP($B44,'[1]ACT NUM13'!$AB$3:$AM$64,7,FALSE),0)</f>
        <v>0</v>
      </c>
      <c r="AD44" s="91">
        <f>IFERROR(VLOOKUP($B44,'[1]ACT NUM13'!$AB$3:$AM$64,8,FALSE),0)</f>
        <v>0</v>
      </c>
      <c r="AE44" s="91">
        <f>IFERROR(VLOOKUP($B44,'[1]ACT NUM13'!$AB$3:$AM$64,9,FALSE),0)</f>
        <v>0</v>
      </c>
      <c r="AF44" s="91">
        <f>IFERROR(VLOOKUP($B44,'[1]ACT NUM13'!$AB$3:$AM$64,10,FALSE),0)</f>
        <v>0</v>
      </c>
      <c r="AG44" s="91">
        <f>IFERROR(VLOOKUP($B44,'[1]ACT NUM13'!$AB$3:$AM$64,11,FALSE),0)</f>
        <v>0</v>
      </c>
      <c r="AH44" s="95"/>
      <c r="AI44" s="95"/>
      <c r="AJ44" s="13">
        <f t="shared" si="4"/>
        <v>0</v>
      </c>
    </row>
    <row r="45" spans="1:37" ht="15" thickBot="1" x14ac:dyDescent="0.25">
      <c r="A45" s="87" t="s">
        <v>74</v>
      </c>
      <c r="B45" s="165" t="s">
        <v>71</v>
      </c>
      <c r="C45" s="56"/>
      <c r="D45" s="205"/>
      <c r="E45" s="13">
        <f>IFERROR(VLOOKUP($B45,[2]NUM13!$H$3:$J$144,2,FALSE),0)</f>
        <v>17</v>
      </c>
      <c r="F45" s="43">
        <f t="shared" si="32"/>
        <v>17</v>
      </c>
      <c r="G45" s="13">
        <f>IFERROR(VLOOKUP($B45,[1]NUM13!$H$3:$J$155,2,FALSE),0)</f>
        <v>19</v>
      </c>
      <c r="H45" s="54">
        <f t="shared" si="33"/>
        <v>19</v>
      </c>
      <c r="I45" s="54">
        <f t="shared" si="2"/>
        <v>21</v>
      </c>
      <c r="J45" s="45"/>
      <c r="K45" s="91">
        <f>IFERROR(VLOOKUP($B45,'[1]ACT NUM13'!$H$3:$S$123,2,FALSE),0)</f>
        <v>0</v>
      </c>
      <c r="L45" s="91">
        <f>IFERROR(VLOOKUP($B45,'[1]ACT NUM13'!$H$3:$S$123,3,FALSE),0)</f>
        <v>0</v>
      </c>
      <c r="M45" s="91">
        <f>IFERROR(VLOOKUP($B45,'[1]ACT NUM13'!$H$3:$S$123,4,FALSE),0)</f>
        <v>0</v>
      </c>
      <c r="N45" s="91">
        <f>IFERROR(VLOOKUP($B45,'[1]ACT NUM13'!$H$3:$S$123,5,FALSE),0)</f>
        <v>0</v>
      </c>
      <c r="O45" s="91">
        <f>IFERROR(VLOOKUP($B45,'[1]ACT NUM13'!$H$3:$S$123,6,FALSE),0)</f>
        <v>0</v>
      </c>
      <c r="P45" s="91">
        <f>IFERROR(VLOOKUP($B45,'[1]ACT NUM13'!$H$3:$S$123,7,FALSE),0)</f>
        <v>0</v>
      </c>
      <c r="Q45" s="91">
        <f>IFERROR(VLOOKUP($B45,'[1]ACT NUM13'!$H$3:$S$123,8,FALSE),0)</f>
        <v>0</v>
      </c>
      <c r="R45" s="91">
        <f>IFERROR(VLOOKUP($B45,'[1]ACT NUM13'!$H$3:$S$123,9,FALSE),0)</f>
        <v>0</v>
      </c>
      <c r="S45" s="91">
        <f>IFERROR(VLOOKUP($B45,'[1]ACT NUM13'!$H$3:$S$123,10,FALSE),0)</f>
        <v>0</v>
      </c>
      <c r="T45" s="91">
        <f>IFERROR(VLOOKUP($B45,'[1]ACT NUM13'!$H$3:$S$123,11,FALSE),0)</f>
        <v>2</v>
      </c>
      <c r="U45" s="95"/>
      <c r="V45" s="46"/>
      <c r="W45" s="13">
        <f t="shared" si="3"/>
        <v>2</v>
      </c>
      <c r="X45" s="91">
        <f>IFERROR(VLOOKUP($B45,'[1]ACT NUM13'!$AB$3:$AM$64,2,FALSE),0)</f>
        <v>0</v>
      </c>
      <c r="Y45" s="91">
        <f>IFERROR(VLOOKUP($B45,'[1]ACT NUM13'!$AB$3:$AM$64,3,FALSE),0)</f>
        <v>0</v>
      </c>
      <c r="Z45" s="91">
        <f>IFERROR(VLOOKUP($B45,'[1]ACT NUM13'!$AB$3:$AM$64,4,FALSE),0)</f>
        <v>0</v>
      </c>
      <c r="AA45" s="91">
        <f>IFERROR(VLOOKUP($B45,'[1]ACT NUM13'!$AB$3:$AM$64,5,FALSE),0)</f>
        <v>0</v>
      </c>
      <c r="AB45" s="91">
        <f>IFERROR(VLOOKUP($B45,'[1]ACT NUM13'!$AB$3:$AM$64,6,FALSE),0)</f>
        <v>0</v>
      </c>
      <c r="AC45" s="91">
        <f>IFERROR(VLOOKUP($B45,'[1]ACT NUM13'!$AB$3:$AM$64,7,FALSE),0)</f>
        <v>0</v>
      </c>
      <c r="AD45" s="91">
        <f>IFERROR(VLOOKUP($B45,'[1]ACT NUM13'!$AB$3:$AM$64,8,FALSE),0)</f>
        <v>0</v>
      </c>
      <c r="AE45" s="91">
        <f>IFERROR(VLOOKUP($B45,'[1]ACT NUM13'!$AB$3:$AM$64,9,FALSE),0)</f>
        <v>0</v>
      </c>
      <c r="AF45" s="91">
        <f>IFERROR(VLOOKUP($B45,'[1]ACT NUM13'!$AB$3:$AM$64,10,FALSE),0)</f>
        <v>0</v>
      </c>
      <c r="AG45" s="91">
        <f>IFERROR(VLOOKUP($B45,'[1]ACT NUM13'!$AB$3:$AM$64,11,FALSE),0)</f>
        <v>0</v>
      </c>
      <c r="AH45" s="95"/>
      <c r="AI45" s="95"/>
      <c r="AJ45" s="13">
        <f t="shared" si="4"/>
        <v>0</v>
      </c>
    </row>
    <row r="46" spans="1:37" ht="15" thickBot="1" x14ac:dyDescent="0.25">
      <c r="A46" s="87" t="s">
        <v>74</v>
      </c>
      <c r="B46" s="165" t="s">
        <v>72</v>
      </c>
      <c r="C46" s="56"/>
      <c r="D46" s="205"/>
      <c r="E46" s="13">
        <f>IFERROR(VLOOKUP($B46,[2]NUM13!$H$3:$J$144,2,FALSE),0)</f>
        <v>59</v>
      </c>
      <c r="F46" s="43">
        <f t="shared" si="32"/>
        <v>59</v>
      </c>
      <c r="G46" s="13">
        <f>IFERROR(VLOOKUP($B46,[1]NUM13!$H$3:$J$155,2,FALSE),0)</f>
        <v>58</v>
      </c>
      <c r="H46" s="54">
        <f t="shared" si="33"/>
        <v>60</v>
      </c>
      <c r="I46" s="54">
        <f t="shared" si="2"/>
        <v>61</v>
      </c>
      <c r="J46" s="45"/>
      <c r="K46" s="91">
        <f>IFERROR(VLOOKUP($B46,'[1]ACT NUM13'!$H$3:$S$123,2,FALSE),0)</f>
        <v>0</v>
      </c>
      <c r="L46" s="91">
        <f>IFERROR(VLOOKUP($B46,'[1]ACT NUM13'!$H$3:$S$123,3,FALSE),0)</f>
        <v>0</v>
      </c>
      <c r="M46" s="91">
        <f>IFERROR(VLOOKUP($B46,'[1]ACT NUM13'!$H$3:$S$123,4,FALSE),0)</f>
        <v>0</v>
      </c>
      <c r="N46" s="91">
        <f>IFERROR(VLOOKUP($B46,'[1]ACT NUM13'!$H$3:$S$123,5,FALSE),0)</f>
        <v>0</v>
      </c>
      <c r="O46" s="91">
        <f>IFERROR(VLOOKUP($B46,'[1]ACT NUM13'!$H$3:$S$123,6,FALSE),0)</f>
        <v>2</v>
      </c>
      <c r="P46" s="91">
        <f>IFERROR(VLOOKUP($B46,'[1]ACT NUM13'!$H$3:$S$123,7,FALSE),0)</f>
        <v>0</v>
      </c>
      <c r="Q46" s="91">
        <f>IFERROR(VLOOKUP($B46,'[1]ACT NUM13'!$H$3:$S$123,8,FALSE),0)</f>
        <v>2</v>
      </c>
      <c r="R46" s="91">
        <f>IFERROR(VLOOKUP($B46,'[1]ACT NUM13'!$H$3:$S$123,9,FALSE),0)</f>
        <v>0</v>
      </c>
      <c r="S46" s="91">
        <f>IFERROR(VLOOKUP($B46,'[1]ACT NUM13'!$H$3:$S$123,10,FALSE),0)</f>
        <v>0</v>
      </c>
      <c r="T46" s="91">
        <f>IFERROR(VLOOKUP($B46,'[1]ACT NUM13'!$H$3:$S$123,11,FALSE),0)</f>
        <v>2</v>
      </c>
      <c r="U46" s="95"/>
      <c r="V46" s="46"/>
      <c r="W46" s="13">
        <f t="shared" si="3"/>
        <v>6</v>
      </c>
      <c r="X46" s="91">
        <f>IFERROR(VLOOKUP($B46,'[1]ACT NUM13'!$AB$3:$AM$64,2,FALSE),0)</f>
        <v>0</v>
      </c>
      <c r="Y46" s="91">
        <f>IFERROR(VLOOKUP($B46,'[1]ACT NUM13'!$AB$3:$AM$64,3,FALSE),0)</f>
        <v>0</v>
      </c>
      <c r="Z46" s="91">
        <f>IFERROR(VLOOKUP($B46,'[1]ACT NUM13'!$AB$3:$AM$64,4,FALSE),0)</f>
        <v>0</v>
      </c>
      <c r="AA46" s="91">
        <f>IFERROR(VLOOKUP($B46,'[1]ACT NUM13'!$AB$3:$AM$64,5,FALSE),0)</f>
        <v>0</v>
      </c>
      <c r="AB46" s="91">
        <f>IFERROR(VLOOKUP($B46,'[1]ACT NUM13'!$AB$3:$AM$64,6,FALSE),0)</f>
        <v>0</v>
      </c>
      <c r="AC46" s="91">
        <f>IFERROR(VLOOKUP($B46,'[1]ACT NUM13'!$AB$3:$AM$64,7,FALSE),0)</f>
        <v>0</v>
      </c>
      <c r="AD46" s="91">
        <f>IFERROR(VLOOKUP($B46,'[1]ACT NUM13'!$AB$3:$AM$64,8,FALSE),0)</f>
        <v>0</v>
      </c>
      <c r="AE46" s="91">
        <f>IFERROR(VLOOKUP($B46,'[1]ACT NUM13'!$AB$3:$AM$64,9,FALSE),0)</f>
        <v>0</v>
      </c>
      <c r="AF46" s="91">
        <f>IFERROR(VLOOKUP($B46,'[1]ACT NUM13'!$AB$3:$AM$64,10,FALSE),0)</f>
        <v>0</v>
      </c>
      <c r="AG46" s="91">
        <f>IFERROR(VLOOKUP($B46,'[1]ACT NUM13'!$AB$3:$AM$64,11,FALSE),0)</f>
        <v>1</v>
      </c>
      <c r="AH46" s="95"/>
      <c r="AI46" s="95"/>
      <c r="AJ46" s="13">
        <f t="shared" si="4"/>
        <v>1</v>
      </c>
    </row>
    <row r="47" spans="1:37" ht="15" thickBot="1" x14ac:dyDescent="0.25">
      <c r="A47" s="87" t="s">
        <v>74</v>
      </c>
      <c r="B47" s="165" t="s">
        <v>73</v>
      </c>
      <c r="C47" s="56"/>
      <c r="D47" s="205"/>
      <c r="E47" s="13">
        <f>IFERROR(VLOOKUP($B47,[2]NUM13!$H$3:$J$144,2,FALSE),0)</f>
        <v>9</v>
      </c>
      <c r="F47" s="43">
        <f t="shared" si="32"/>
        <v>10</v>
      </c>
      <c r="G47" s="13">
        <f>IFERROR(VLOOKUP($B47,[1]NUM13!$H$3:$J$155,2,FALSE),0)</f>
        <v>12</v>
      </c>
      <c r="H47" s="54">
        <f t="shared" si="33"/>
        <v>12</v>
      </c>
      <c r="I47" s="54">
        <f t="shared" si="2"/>
        <v>12</v>
      </c>
      <c r="J47" s="45"/>
      <c r="K47" s="91">
        <f>IFERROR(VLOOKUP($B47,'[1]ACT NUM13'!$H$3:$S$123,2,FALSE),0)</f>
        <v>0</v>
      </c>
      <c r="L47" s="91">
        <f>IFERROR(VLOOKUP($B47,'[1]ACT NUM13'!$H$3:$S$123,3,FALSE),0)</f>
        <v>1</v>
      </c>
      <c r="M47" s="91">
        <f>IFERROR(VLOOKUP($B47,'[1]ACT NUM13'!$H$3:$S$123,4,FALSE),0)</f>
        <v>0</v>
      </c>
      <c r="N47" s="91">
        <f>IFERROR(VLOOKUP($B47,'[1]ACT NUM13'!$H$3:$S$123,5,FALSE),0)</f>
        <v>0</v>
      </c>
      <c r="O47" s="91">
        <f>IFERROR(VLOOKUP($B47,'[1]ACT NUM13'!$H$3:$S$123,6,FALSE),0)</f>
        <v>0</v>
      </c>
      <c r="P47" s="91">
        <f>IFERROR(VLOOKUP($B47,'[1]ACT NUM13'!$H$3:$S$123,7,FALSE),0)</f>
        <v>0</v>
      </c>
      <c r="Q47" s="91">
        <f>IFERROR(VLOOKUP($B47,'[1]ACT NUM13'!$H$3:$S$123,8,FALSE),0)</f>
        <v>0</v>
      </c>
      <c r="R47" s="91">
        <f>IFERROR(VLOOKUP($B47,'[1]ACT NUM13'!$H$3:$S$123,9,FALSE),0)</f>
        <v>0</v>
      </c>
      <c r="S47" s="91">
        <f>IFERROR(VLOOKUP($B47,'[1]ACT NUM13'!$H$3:$S$123,10,FALSE),0)</f>
        <v>0</v>
      </c>
      <c r="T47" s="91">
        <f>IFERROR(VLOOKUP($B47,'[1]ACT NUM13'!$H$3:$S$123,11,FALSE),0)</f>
        <v>0</v>
      </c>
      <c r="U47" s="95"/>
      <c r="V47" s="46"/>
      <c r="W47" s="13">
        <f t="shared" si="3"/>
        <v>1</v>
      </c>
      <c r="X47" s="91">
        <f>IFERROR(VLOOKUP($B47,'[1]ACT NUM13'!$AB$3:$AM$64,2,FALSE),0)</f>
        <v>0</v>
      </c>
      <c r="Y47" s="91">
        <f>IFERROR(VLOOKUP($B47,'[1]ACT NUM13'!$AB$3:$AM$64,3,FALSE),0)</f>
        <v>0</v>
      </c>
      <c r="Z47" s="91">
        <f>IFERROR(VLOOKUP($B47,'[1]ACT NUM13'!$AB$3:$AM$64,4,FALSE),0)</f>
        <v>0</v>
      </c>
      <c r="AA47" s="91">
        <f>IFERROR(VLOOKUP($B47,'[1]ACT NUM13'!$AB$3:$AM$64,5,FALSE),0)</f>
        <v>0</v>
      </c>
      <c r="AB47" s="91">
        <f>IFERROR(VLOOKUP($B47,'[1]ACT NUM13'!$AB$3:$AM$64,6,FALSE),0)</f>
        <v>0</v>
      </c>
      <c r="AC47" s="91">
        <f>IFERROR(VLOOKUP($B47,'[1]ACT NUM13'!$AB$3:$AM$64,7,FALSE),0)</f>
        <v>0</v>
      </c>
      <c r="AD47" s="91">
        <f>IFERROR(VLOOKUP($B47,'[1]ACT NUM13'!$AB$3:$AM$64,8,FALSE),0)</f>
        <v>0</v>
      </c>
      <c r="AE47" s="91">
        <f>IFERROR(VLOOKUP($B47,'[1]ACT NUM13'!$AB$3:$AM$64,9,FALSE),0)</f>
        <v>0</v>
      </c>
      <c r="AF47" s="91">
        <f>IFERROR(VLOOKUP($B47,'[1]ACT NUM13'!$AB$3:$AM$64,10,FALSE),0)</f>
        <v>0</v>
      </c>
      <c r="AG47" s="91">
        <f>IFERROR(VLOOKUP($B47,'[1]ACT NUM13'!$AB$3:$AM$64,11,FALSE),0)</f>
        <v>0</v>
      </c>
      <c r="AH47" s="95"/>
      <c r="AI47" s="95"/>
      <c r="AJ47" s="13">
        <f t="shared" si="4"/>
        <v>0</v>
      </c>
    </row>
    <row r="48" spans="1:37" ht="25.5" customHeight="1" thickBot="1" x14ac:dyDescent="0.25">
      <c r="A48" s="333" t="s">
        <v>176</v>
      </c>
      <c r="B48" s="334"/>
      <c r="C48" s="250">
        <f>+D48/Metas!S96</f>
        <v>0.91860997704440817</v>
      </c>
      <c r="D48" s="207">
        <f>I48/AK48</f>
        <v>0.19977985690698954</v>
      </c>
      <c r="E48" s="10">
        <f t="shared" ref="E48:K48" si="34">SUM(E38:E47)</f>
        <v>314</v>
      </c>
      <c r="F48" s="10">
        <f>SUM(F38:F47)</f>
        <v>321</v>
      </c>
      <c r="G48" s="10">
        <f t="shared" ref="G48" si="35">SUM(G38:G47)</f>
        <v>331</v>
      </c>
      <c r="H48" s="10">
        <f t="shared" si="34"/>
        <v>343</v>
      </c>
      <c r="I48" s="10">
        <f>SUM(I38:I47)</f>
        <v>363</v>
      </c>
      <c r="J48" s="10">
        <f t="shared" si="34"/>
        <v>0</v>
      </c>
      <c r="K48" s="10">
        <f t="shared" si="34"/>
        <v>0</v>
      </c>
      <c r="L48" s="10">
        <f t="shared" ref="L48:V48" si="36">SUM(L38:L47)</f>
        <v>2</v>
      </c>
      <c r="M48" s="10">
        <f t="shared" si="36"/>
        <v>6</v>
      </c>
      <c r="N48" s="10">
        <f t="shared" si="36"/>
        <v>0</v>
      </c>
      <c r="O48" s="10">
        <f t="shared" ref="O48" si="37">SUM(O38:O47)</f>
        <v>4</v>
      </c>
      <c r="P48" s="10">
        <f t="shared" si="36"/>
        <v>1</v>
      </c>
      <c r="Q48" s="10">
        <f>SUM(Q38:Q47)</f>
        <v>12</v>
      </c>
      <c r="R48" s="10">
        <f>SUM(R38:R47)</f>
        <v>12</v>
      </c>
      <c r="S48" s="10">
        <f>SUM(S38:S47)</f>
        <v>0</v>
      </c>
      <c r="T48" s="10">
        <f>SUM(T38:T47)</f>
        <v>11</v>
      </c>
      <c r="U48" s="10">
        <f t="shared" si="36"/>
        <v>0</v>
      </c>
      <c r="V48" s="10">
        <f t="shared" si="36"/>
        <v>0</v>
      </c>
      <c r="W48" s="10">
        <f t="shared" si="3"/>
        <v>48</v>
      </c>
      <c r="X48" s="10">
        <f t="shared" ref="X48:AI48" si="38">SUM(X38:X47)</f>
        <v>0</v>
      </c>
      <c r="Y48" s="10">
        <f t="shared" si="38"/>
        <v>1</v>
      </c>
      <c r="Z48" s="10">
        <f t="shared" si="38"/>
        <v>0</v>
      </c>
      <c r="AA48" s="10">
        <f t="shared" si="38"/>
        <v>0</v>
      </c>
      <c r="AB48" s="10">
        <f t="shared" ref="AB48" si="39">SUM(AB38:AB47)</f>
        <v>0</v>
      </c>
      <c r="AC48" s="10">
        <f t="shared" si="38"/>
        <v>0</v>
      </c>
      <c r="AD48" s="10">
        <f t="shared" si="38"/>
        <v>0</v>
      </c>
      <c r="AE48" s="10">
        <f t="shared" ref="AE48:AF48" si="40">SUM(AE38:AE47)</f>
        <v>0</v>
      </c>
      <c r="AF48" s="10">
        <f t="shared" si="40"/>
        <v>0</v>
      </c>
      <c r="AG48" s="10">
        <f t="shared" ref="AG48" si="41">SUM(AG38:AG47)</f>
        <v>3</v>
      </c>
      <c r="AH48" s="10">
        <f t="shared" si="38"/>
        <v>0</v>
      </c>
      <c r="AI48" s="10">
        <f t="shared" si="38"/>
        <v>0</v>
      </c>
      <c r="AJ48" s="10">
        <f t="shared" si="4"/>
        <v>4</v>
      </c>
      <c r="AK48" s="10">
        <v>1817</v>
      </c>
    </row>
    <row r="49" spans="1:37" ht="15" thickBot="1" x14ac:dyDescent="0.25">
      <c r="A49" s="166" t="s">
        <v>88</v>
      </c>
      <c r="B49" s="165" t="s">
        <v>75</v>
      </c>
      <c r="C49" s="56"/>
      <c r="D49" s="205"/>
      <c r="E49" s="13">
        <f>IFERROR(VLOOKUP($B49,[2]NUM13!$H$3:$J$144,2,FALSE),0)</f>
        <v>220</v>
      </c>
      <c r="F49" s="43">
        <f t="shared" ref="F49:F61" si="42">+E49+(K49+L49+M49+N49)-(X49+Y49+Z49+AA49)</f>
        <v>227</v>
      </c>
      <c r="G49" s="13">
        <f>IFERROR(VLOOKUP($B49,[1]NUM13!$H$3:$J$155,2,FALSE),0)</f>
        <v>115</v>
      </c>
      <c r="H49" s="54">
        <f t="shared" ref="H49:H61" si="43">+G49+(Q49)-(AD49)</f>
        <v>135</v>
      </c>
      <c r="I49" s="54">
        <f t="shared" si="2"/>
        <v>161</v>
      </c>
      <c r="J49" s="45"/>
      <c r="K49" s="91">
        <f>IFERROR(VLOOKUP($B49,'[1]ACT NUM13'!$H$3:$S$123,2,FALSE),0)</f>
        <v>1</v>
      </c>
      <c r="L49" s="91">
        <f>IFERROR(VLOOKUP($B49,'[1]ACT NUM13'!$H$3:$S$123,3,FALSE),0)</f>
        <v>1</v>
      </c>
      <c r="M49" s="91">
        <f>IFERROR(VLOOKUP($B49,'[1]ACT NUM13'!$H$3:$S$123,4,FALSE),0)</f>
        <v>8</v>
      </c>
      <c r="N49" s="91">
        <f>IFERROR(VLOOKUP($B49,'[1]ACT NUM13'!$H$3:$S$123,5,FALSE),0)</f>
        <v>2</v>
      </c>
      <c r="O49" s="91">
        <f>IFERROR(VLOOKUP($B49,'[1]ACT NUM13'!$H$3:$S$123,6,FALSE),0)</f>
        <v>3</v>
      </c>
      <c r="P49" s="91">
        <f>IFERROR(VLOOKUP($B49,'[1]ACT NUM13'!$H$3:$S$123,7,FALSE),0)</f>
        <v>7</v>
      </c>
      <c r="Q49" s="91">
        <f>IFERROR(VLOOKUP($B49,'[1]ACT NUM13'!$H$3:$S$123,8,FALSE),0)</f>
        <v>20</v>
      </c>
      <c r="R49" s="91">
        <f>IFERROR(VLOOKUP($B49,'[1]ACT NUM13'!$H$3:$S$123,9,FALSE),0)</f>
        <v>9</v>
      </c>
      <c r="S49" s="91">
        <f>IFERROR(VLOOKUP($B49,'[1]ACT NUM13'!$H$3:$S$123,10,FALSE),0)</f>
        <v>6</v>
      </c>
      <c r="T49" s="91">
        <f>IFERROR(VLOOKUP($B49,'[1]ACT NUM13'!$H$3:$S$123,11,FALSE),0)</f>
        <v>11</v>
      </c>
      <c r="U49" s="95"/>
      <c r="V49" s="95"/>
      <c r="W49" s="13">
        <f t="shared" si="3"/>
        <v>68</v>
      </c>
      <c r="X49" s="91">
        <f>IFERROR(VLOOKUP($B49,'[1]ACT NUM13'!$AB$3:$AM$64,2,FALSE),0)</f>
        <v>5</v>
      </c>
      <c r="Y49" s="91">
        <f>IFERROR(VLOOKUP($B49,'[1]ACT NUM13'!$AB$3:$AM$64,3,FALSE),0)</f>
        <v>0</v>
      </c>
      <c r="Z49" s="91">
        <f>IFERROR(VLOOKUP($B49,'[1]ACT NUM13'!$AB$3:$AM$64,4,FALSE),0)</f>
        <v>0</v>
      </c>
      <c r="AA49" s="91">
        <f>IFERROR(VLOOKUP($B49,'[1]ACT NUM13'!$AB$3:$AM$64,5,FALSE),0)</f>
        <v>0</v>
      </c>
      <c r="AB49" s="91">
        <f>IFERROR(VLOOKUP($B49,'[1]ACT NUM13'!$AB$3:$AM$64,6,FALSE),0)</f>
        <v>1</v>
      </c>
      <c r="AC49" s="91">
        <f>IFERROR(VLOOKUP($B49,'[1]ACT NUM13'!$AB$3:$AM$64,7,FALSE),0)</f>
        <v>1</v>
      </c>
      <c r="AD49" s="91">
        <f>IFERROR(VLOOKUP($B49,'[1]ACT NUM13'!$AB$3:$AM$64,8,FALSE),0)</f>
        <v>0</v>
      </c>
      <c r="AE49" s="91">
        <f>IFERROR(VLOOKUP($B49,'[1]ACT NUM13'!$AB$3:$AM$64,9,FALSE),0)</f>
        <v>0</v>
      </c>
      <c r="AF49" s="91">
        <f>IFERROR(VLOOKUP($B49,'[1]ACT NUM13'!$AB$3:$AM$64,10,FALSE),0)</f>
        <v>0</v>
      </c>
      <c r="AG49" s="91">
        <f>IFERROR(VLOOKUP($B49,'[1]ACT NUM13'!$AB$3:$AM$64,11,FALSE),0)</f>
        <v>0</v>
      </c>
      <c r="AH49" s="95"/>
      <c r="AI49" s="95"/>
      <c r="AJ49" s="13">
        <f t="shared" si="4"/>
        <v>7</v>
      </c>
    </row>
    <row r="50" spans="1:37" ht="15" thickBot="1" x14ac:dyDescent="0.25">
      <c r="A50" s="166" t="s">
        <v>88</v>
      </c>
      <c r="B50" s="165" t="s">
        <v>76</v>
      </c>
      <c r="C50" s="56"/>
      <c r="D50" s="205"/>
      <c r="E50" s="13">
        <f>IFERROR(VLOOKUP($B50,[2]NUM13!$H$3:$J$144,2,FALSE),0)</f>
        <v>15</v>
      </c>
      <c r="F50" s="43">
        <f t="shared" si="42"/>
        <v>15</v>
      </c>
      <c r="G50" s="13">
        <f>IFERROR(VLOOKUP($B50,[1]NUM13!$H$3:$J$155,2,FALSE),0)</f>
        <v>15</v>
      </c>
      <c r="H50" s="54">
        <f t="shared" si="43"/>
        <v>15</v>
      </c>
      <c r="I50" s="54">
        <f t="shared" si="2"/>
        <v>15</v>
      </c>
      <c r="J50" s="45"/>
      <c r="K50" s="91">
        <f>IFERROR(VLOOKUP($B50,'[1]ACT NUM13'!$H$3:$S$123,2,FALSE),0)</f>
        <v>0</v>
      </c>
      <c r="L50" s="91">
        <f>IFERROR(VLOOKUP($B50,'[1]ACT NUM13'!$H$3:$S$123,3,FALSE),0)</f>
        <v>0</v>
      </c>
      <c r="M50" s="91">
        <f>IFERROR(VLOOKUP($B50,'[1]ACT NUM13'!$H$3:$S$123,4,FALSE),0)</f>
        <v>0</v>
      </c>
      <c r="N50" s="91">
        <f>IFERROR(VLOOKUP($B50,'[1]ACT NUM13'!$H$3:$S$123,5,FALSE),0)</f>
        <v>0</v>
      </c>
      <c r="O50" s="91">
        <f>IFERROR(VLOOKUP($B50,'[1]ACT NUM13'!$H$3:$S$123,6,FALSE),0)</f>
        <v>0</v>
      </c>
      <c r="P50" s="91">
        <f>IFERROR(VLOOKUP($B50,'[1]ACT NUM13'!$H$3:$S$123,7,FALSE),0)</f>
        <v>0</v>
      </c>
      <c r="Q50" s="91">
        <f>IFERROR(VLOOKUP($B50,'[1]ACT NUM13'!$H$3:$S$123,8,FALSE),0)</f>
        <v>0</v>
      </c>
      <c r="R50" s="91">
        <f>IFERROR(VLOOKUP($B50,'[1]ACT NUM13'!$H$3:$S$123,9,FALSE),0)</f>
        <v>0</v>
      </c>
      <c r="S50" s="91">
        <f>IFERROR(VLOOKUP($B50,'[1]ACT NUM13'!$H$3:$S$123,10,FALSE),0)</f>
        <v>0</v>
      </c>
      <c r="T50" s="91">
        <f>IFERROR(VLOOKUP($B50,'[1]ACT NUM13'!$H$3:$S$123,11,FALSE),0)</f>
        <v>0</v>
      </c>
      <c r="U50" s="95"/>
      <c r="V50" s="95"/>
      <c r="W50" s="13">
        <f t="shared" si="3"/>
        <v>0</v>
      </c>
      <c r="X50" s="91">
        <f>IFERROR(VLOOKUP($B50,'[1]ACT NUM13'!$AB$3:$AM$64,2,FALSE),0)</f>
        <v>0</v>
      </c>
      <c r="Y50" s="91">
        <f>IFERROR(VLOOKUP($B50,'[1]ACT NUM13'!$AB$3:$AM$64,3,FALSE),0)</f>
        <v>0</v>
      </c>
      <c r="Z50" s="91">
        <f>IFERROR(VLOOKUP($B50,'[1]ACT NUM13'!$AB$3:$AM$64,4,FALSE),0)</f>
        <v>0</v>
      </c>
      <c r="AA50" s="91">
        <f>IFERROR(VLOOKUP($B50,'[1]ACT NUM13'!$AB$3:$AM$64,5,FALSE),0)</f>
        <v>0</v>
      </c>
      <c r="AB50" s="91">
        <f>IFERROR(VLOOKUP($B50,'[1]ACT NUM13'!$AB$3:$AM$64,6,FALSE),0)</f>
        <v>0</v>
      </c>
      <c r="AC50" s="91">
        <f>IFERROR(VLOOKUP($B50,'[1]ACT NUM13'!$AB$3:$AM$64,7,FALSE),0)</f>
        <v>0</v>
      </c>
      <c r="AD50" s="91">
        <f>IFERROR(VLOOKUP($B50,'[1]ACT NUM13'!$AB$3:$AM$64,8,FALSE),0)</f>
        <v>0</v>
      </c>
      <c r="AE50" s="91">
        <f>IFERROR(VLOOKUP($B50,'[1]ACT NUM13'!$AB$3:$AM$64,9,FALSE),0)</f>
        <v>0</v>
      </c>
      <c r="AF50" s="91">
        <f>IFERROR(VLOOKUP($B50,'[1]ACT NUM13'!$AB$3:$AM$64,10,FALSE),0)</f>
        <v>0</v>
      </c>
      <c r="AG50" s="91">
        <f>IFERROR(VLOOKUP($B50,'[1]ACT NUM13'!$AB$3:$AM$64,11,FALSE),0)</f>
        <v>0</v>
      </c>
      <c r="AH50" s="95"/>
      <c r="AI50" s="95"/>
      <c r="AJ50" s="13">
        <f t="shared" si="4"/>
        <v>0</v>
      </c>
    </row>
    <row r="51" spans="1:37" ht="15" thickBot="1" x14ac:dyDescent="0.25">
      <c r="A51" s="166" t="s">
        <v>88</v>
      </c>
      <c r="B51" s="165" t="s">
        <v>77</v>
      </c>
      <c r="C51" s="56"/>
      <c r="D51" s="205"/>
      <c r="E51" s="13">
        <f>IFERROR(VLOOKUP($B51,[2]NUM13!$H$3:$J$144,2,FALSE),0)</f>
        <v>10</v>
      </c>
      <c r="F51" s="43">
        <f t="shared" si="42"/>
        <v>10</v>
      </c>
      <c r="G51" s="13">
        <f>IFERROR(VLOOKUP($B51,[1]NUM13!$H$3:$J$155,2,FALSE),0)</f>
        <v>11</v>
      </c>
      <c r="H51" s="54">
        <f t="shared" si="43"/>
        <v>11</v>
      </c>
      <c r="I51" s="54">
        <f t="shared" si="2"/>
        <v>11</v>
      </c>
      <c r="J51" s="45"/>
      <c r="K51" s="91">
        <f>IFERROR(VLOOKUP($B51,'[1]ACT NUM13'!$H$3:$S$123,2,FALSE),0)</f>
        <v>0</v>
      </c>
      <c r="L51" s="91">
        <f>IFERROR(VLOOKUP($B51,'[1]ACT NUM13'!$H$3:$S$123,3,FALSE),0)</f>
        <v>0</v>
      </c>
      <c r="M51" s="91">
        <f>IFERROR(VLOOKUP($B51,'[1]ACT NUM13'!$H$3:$S$123,4,FALSE),0)</f>
        <v>0</v>
      </c>
      <c r="N51" s="91">
        <f>IFERROR(VLOOKUP($B51,'[1]ACT NUM13'!$H$3:$S$123,5,FALSE),0)</f>
        <v>0</v>
      </c>
      <c r="O51" s="91">
        <f>IFERROR(VLOOKUP($B51,'[1]ACT NUM13'!$H$3:$S$123,6,FALSE),0)</f>
        <v>0</v>
      </c>
      <c r="P51" s="91">
        <f>IFERROR(VLOOKUP($B51,'[1]ACT NUM13'!$H$3:$S$123,7,FALSE),0)</f>
        <v>1</v>
      </c>
      <c r="Q51" s="91">
        <f>IFERROR(VLOOKUP($B51,'[1]ACT NUM13'!$H$3:$S$123,8,FALSE),0)</f>
        <v>0</v>
      </c>
      <c r="R51" s="91">
        <f>IFERROR(VLOOKUP($B51,'[1]ACT NUM13'!$H$3:$S$123,9,FALSE),0)</f>
        <v>0</v>
      </c>
      <c r="S51" s="91">
        <f>IFERROR(VLOOKUP($B51,'[1]ACT NUM13'!$H$3:$S$123,10,FALSE),0)</f>
        <v>0</v>
      </c>
      <c r="T51" s="91">
        <f>IFERROR(VLOOKUP($B51,'[1]ACT NUM13'!$H$3:$S$123,11,FALSE),0)</f>
        <v>0</v>
      </c>
      <c r="U51" s="95"/>
      <c r="V51" s="95"/>
      <c r="W51" s="13">
        <f t="shared" si="3"/>
        <v>1</v>
      </c>
      <c r="X51" s="91">
        <f>IFERROR(VLOOKUP($B51,'[1]ACT NUM13'!$AB$3:$AM$64,2,FALSE),0)</f>
        <v>0</v>
      </c>
      <c r="Y51" s="91">
        <f>IFERROR(VLOOKUP($B51,'[1]ACT NUM13'!$AB$3:$AM$64,3,FALSE),0)</f>
        <v>0</v>
      </c>
      <c r="Z51" s="91">
        <f>IFERROR(VLOOKUP($B51,'[1]ACT NUM13'!$AB$3:$AM$64,4,FALSE),0)</f>
        <v>0</v>
      </c>
      <c r="AA51" s="91">
        <f>IFERROR(VLOOKUP($B51,'[1]ACT NUM13'!$AB$3:$AM$64,5,FALSE),0)</f>
        <v>0</v>
      </c>
      <c r="AB51" s="91">
        <f>IFERROR(VLOOKUP($B51,'[1]ACT NUM13'!$AB$3:$AM$64,6,FALSE),0)</f>
        <v>0</v>
      </c>
      <c r="AC51" s="91">
        <f>IFERROR(VLOOKUP($B51,'[1]ACT NUM13'!$AB$3:$AM$64,7,FALSE),0)</f>
        <v>0</v>
      </c>
      <c r="AD51" s="91">
        <f>IFERROR(VLOOKUP($B51,'[1]ACT NUM13'!$AB$3:$AM$64,8,FALSE),0)</f>
        <v>0</v>
      </c>
      <c r="AE51" s="91">
        <f>IFERROR(VLOOKUP($B51,'[1]ACT NUM13'!$AB$3:$AM$64,9,FALSE),0)</f>
        <v>0</v>
      </c>
      <c r="AF51" s="91">
        <f>IFERROR(VLOOKUP($B51,'[1]ACT NUM13'!$AB$3:$AM$64,10,FALSE),0)</f>
        <v>0</v>
      </c>
      <c r="AG51" s="91">
        <f>IFERROR(VLOOKUP($B51,'[1]ACT NUM13'!$AB$3:$AM$64,11,FALSE),0)</f>
        <v>0</v>
      </c>
      <c r="AH51" s="95"/>
      <c r="AI51" s="95"/>
      <c r="AJ51" s="13">
        <f t="shared" si="4"/>
        <v>0</v>
      </c>
    </row>
    <row r="52" spans="1:37" ht="15" thickBot="1" x14ac:dyDescent="0.25">
      <c r="A52" s="166" t="s">
        <v>88</v>
      </c>
      <c r="B52" s="165" t="s">
        <v>78</v>
      </c>
      <c r="C52" s="56"/>
      <c r="D52" s="205"/>
      <c r="E52" s="13">
        <f>IFERROR(VLOOKUP($B52,[2]NUM13!$H$3:$J$144,2,FALSE),0)</f>
        <v>3</v>
      </c>
      <c r="F52" s="43">
        <f t="shared" si="42"/>
        <v>3</v>
      </c>
      <c r="G52" s="13">
        <f>IFERROR(VLOOKUP($B52,[1]NUM13!$H$3:$J$155,2,FALSE),0)</f>
        <v>3</v>
      </c>
      <c r="H52" s="54">
        <f t="shared" si="43"/>
        <v>3</v>
      </c>
      <c r="I52" s="54">
        <f t="shared" si="2"/>
        <v>3</v>
      </c>
      <c r="J52" s="45"/>
      <c r="K52" s="91">
        <f>IFERROR(VLOOKUP($B52,'[1]ACT NUM13'!$H$3:$S$123,2,FALSE),0)</f>
        <v>0</v>
      </c>
      <c r="L52" s="91">
        <f>IFERROR(VLOOKUP($B52,'[1]ACT NUM13'!$H$3:$S$123,3,FALSE),0)</f>
        <v>0</v>
      </c>
      <c r="M52" s="91">
        <f>IFERROR(VLOOKUP($B52,'[1]ACT NUM13'!$H$3:$S$123,4,FALSE),0)</f>
        <v>0</v>
      </c>
      <c r="N52" s="91">
        <f>IFERROR(VLOOKUP($B52,'[1]ACT NUM13'!$H$3:$S$123,5,FALSE),0)</f>
        <v>0</v>
      </c>
      <c r="O52" s="91">
        <f>IFERROR(VLOOKUP($B52,'[1]ACT NUM13'!$H$3:$S$123,6,FALSE),0)</f>
        <v>0</v>
      </c>
      <c r="P52" s="91">
        <f>IFERROR(VLOOKUP($B52,'[1]ACT NUM13'!$H$3:$S$123,7,FALSE),0)</f>
        <v>0</v>
      </c>
      <c r="Q52" s="91">
        <f>IFERROR(VLOOKUP($B52,'[1]ACT NUM13'!$H$3:$S$123,8,FALSE),0)</f>
        <v>0</v>
      </c>
      <c r="R52" s="91">
        <f>IFERROR(VLOOKUP($B52,'[1]ACT NUM13'!$H$3:$S$123,9,FALSE),0)</f>
        <v>0</v>
      </c>
      <c r="S52" s="91">
        <f>IFERROR(VLOOKUP($B52,'[1]ACT NUM13'!$H$3:$S$123,10,FALSE),0)</f>
        <v>0</v>
      </c>
      <c r="T52" s="91">
        <f>IFERROR(VLOOKUP($B52,'[1]ACT NUM13'!$H$3:$S$123,11,FALSE),0)</f>
        <v>0</v>
      </c>
      <c r="U52" s="95"/>
      <c r="V52" s="95"/>
      <c r="W52" s="13">
        <f t="shared" si="3"/>
        <v>0</v>
      </c>
      <c r="X52" s="91">
        <f>IFERROR(VLOOKUP($B52,'[1]ACT NUM13'!$AB$3:$AM$64,2,FALSE),0)</f>
        <v>0</v>
      </c>
      <c r="Y52" s="91">
        <f>IFERROR(VLOOKUP($B52,'[1]ACT NUM13'!$AB$3:$AM$64,3,FALSE),0)</f>
        <v>0</v>
      </c>
      <c r="Z52" s="91">
        <f>IFERROR(VLOOKUP($B52,'[1]ACT NUM13'!$AB$3:$AM$64,4,FALSE),0)</f>
        <v>0</v>
      </c>
      <c r="AA52" s="91">
        <f>IFERROR(VLOOKUP($B52,'[1]ACT NUM13'!$AB$3:$AM$64,5,FALSE),0)</f>
        <v>0</v>
      </c>
      <c r="AB52" s="91">
        <f>IFERROR(VLOOKUP($B52,'[1]ACT NUM13'!$AB$3:$AM$64,6,FALSE),0)</f>
        <v>0</v>
      </c>
      <c r="AC52" s="91">
        <f>IFERROR(VLOOKUP($B52,'[1]ACT NUM13'!$AB$3:$AM$64,7,FALSE),0)</f>
        <v>0</v>
      </c>
      <c r="AD52" s="91">
        <f>IFERROR(VLOOKUP($B52,'[1]ACT NUM13'!$AB$3:$AM$64,8,FALSE),0)</f>
        <v>0</v>
      </c>
      <c r="AE52" s="91">
        <f>IFERROR(VLOOKUP($B52,'[1]ACT NUM13'!$AB$3:$AM$64,9,FALSE),0)</f>
        <v>0</v>
      </c>
      <c r="AF52" s="91">
        <f>IFERROR(VLOOKUP($B52,'[1]ACT NUM13'!$AB$3:$AM$64,10,FALSE),0)</f>
        <v>0</v>
      </c>
      <c r="AG52" s="91">
        <f>IFERROR(VLOOKUP($B52,'[1]ACT NUM13'!$AB$3:$AM$64,11,FALSE),0)</f>
        <v>0</v>
      </c>
      <c r="AH52" s="95"/>
      <c r="AI52" s="95"/>
      <c r="AJ52" s="13">
        <f t="shared" si="4"/>
        <v>0</v>
      </c>
    </row>
    <row r="53" spans="1:37" ht="15" thickBot="1" x14ac:dyDescent="0.25">
      <c r="A53" s="166" t="s">
        <v>88</v>
      </c>
      <c r="B53" s="165" t="s">
        <v>79</v>
      </c>
      <c r="C53" s="56"/>
      <c r="D53" s="205"/>
      <c r="E53" s="13">
        <f>IFERROR(VLOOKUP($B53,[2]NUM13!$H$3:$J$144,2,FALSE),0)</f>
        <v>5</v>
      </c>
      <c r="F53" s="43">
        <f t="shared" si="42"/>
        <v>5</v>
      </c>
      <c r="G53" s="13">
        <f>IFERROR(VLOOKUP($B53,[1]NUM13!$H$3:$J$155,2,FALSE),0)</f>
        <v>5</v>
      </c>
      <c r="H53" s="54">
        <f t="shared" si="43"/>
        <v>5</v>
      </c>
      <c r="I53" s="54">
        <f t="shared" si="2"/>
        <v>5</v>
      </c>
      <c r="J53" s="45"/>
      <c r="K53" s="91">
        <f>IFERROR(VLOOKUP($B53,'[1]ACT NUM13'!$H$3:$S$123,2,FALSE),0)</f>
        <v>0</v>
      </c>
      <c r="L53" s="91">
        <f>IFERROR(VLOOKUP($B53,'[1]ACT NUM13'!$H$3:$S$123,3,FALSE),0)</f>
        <v>0</v>
      </c>
      <c r="M53" s="91">
        <f>IFERROR(VLOOKUP($B53,'[1]ACT NUM13'!$H$3:$S$123,4,FALSE),0)</f>
        <v>0</v>
      </c>
      <c r="N53" s="91">
        <f>IFERROR(VLOOKUP($B53,'[1]ACT NUM13'!$H$3:$S$123,5,FALSE),0)</f>
        <v>0</v>
      </c>
      <c r="O53" s="91">
        <f>IFERROR(VLOOKUP($B53,'[1]ACT NUM13'!$H$3:$S$123,6,FALSE),0)</f>
        <v>0</v>
      </c>
      <c r="P53" s="91">
        <f>IFERROR(VLOOKUP($B53,'[1]ACT NUM13'!$H$3:$S$123,7,FALSE),0)</f>
        <v>0</v>
      </c>
      <c r="Q53" s="91">
        <f>IFERROR(VLOOKUP($B53,'[1]ACT NUM13'!$H$3:$S$123,8,FALSE),0)</f>
        <v>0</v>
      </c>
      <c r="R53" s="91">
        <f>IFERROR(VLOOKUP($B53,'[1]ACT NUM13'!$H$3:$S$123,9,FALSE),0)</f>
        <v>0</v>
      </c>
      <c r="S53" s="91">
        <f>IFERROR(VLOOKUP($B53,'[1]ACT NUM13'!$H$3:$S$123,10,FALSE),0)</f>
        <v>0</v>
      </c>
      <c r="T53" s="91">
        <f>IFERROR(VLOOKUP($B53,'[1]ACT NUM13'!$H$3:$S$123,11,FALSE),0)</f>
        <v>0</v>
      </c>
      <c r="U53" s="95"/>
      <c r="V53" s="95"/>
      <c r="W53" s="13">
        <f t="shared" si="3"/>
        <v>0</v>
      </c>
      <c r="X53" s="91">
        <f>IFERROR(VLOOKUP($B53,'[1]ACT NUM13'!$AB$3:$AM$64,2,FALSE),0)</f>
        <v>0</v>
      </c>
      <c r="Y53" s="91">
        <f>IFERROR(VLOOKUP($B53,'[1]ACT NUM13'!$AB$3:$AM$64,3,FALSE),0)</f>
        <v>0</v>
      </c>
      <c r="Z53" s="91">
        <f>IFERROR(VLOOKUP($B53,'[1]ACT NUM13'!$AB$3:$AM$64,4,FALSE),0)</f>
        <v>0</v>
      </c>
      <c r="AA53" s="91">
        <f>IFERROR(VLOOKUP($B53,'[1]ACT NUM13'!$AB$3:$AM$64,5,FALSE),0)</f>
        <v>0</v>
      </c>
      <c r="AB53" s="91">
        <f>IFERROR(VLOOKUP($B53,'[1]ACT NUM13'!$AB$3:$AM$64,6,FALSE),0)</f>
        <v>0</v>
      </c>
      <c r="AC53" s="91">
        <f>IFERROR(VLOOKUP($B53,'[1]ACT NUM13'!$AB$3:$AM$64,7,FALSE),0)</f>
        <v>0</v>
      </c>
      <c r="AD53" s="91">
        <f>IFERROR(VLOOKUP($B53,'[1]ACT NUM13'!$AB$3:$AM$64,8,FALSE),0)</f>
        <v>0</v>
      </c>
      <c r="AE53" s="91">
        <f>IFERROR(VLOOKUP($B53,'[1]ACT NUM13'!$AB$3:$AM$64,9,FALSE),0)</f>
        <v>0</v>
      </c>
      <c r="AF53" s="91">
        <f>IFERROR(VLOOKUP($B53,'[1]ACT NUM13'!$AB$3:$AM$64,10,FALSE),0)</f>
        <v>0</v>
      </c>
      <c r="AG53" s="91">
        <f>IFERROR(VLOOKUP($B53,'[1]ACT NUM13'!$AB$3:$AM$64,11,FALSE),0)</f>
        <v>0</v>
      </c>
      <c r="AH53" s="95"/>
      <c r="AI53" s="95"/>
      <c r="AJ53" s="13">
        <f t="shared" si="4"/>
        <v>0</v>
      </c>
    </row>
    <row r="54" spans="1:37" ht="15" thickBot="1" x14ac:dyDescent="0.25">
      <c r="A54" s="166" t="s">
        <v>88</v>
      </c>
      <c r="B54" s="165" t="s">
        <v>80</v>
      </c>
      <c r="C54" s="56"/>
      <c r="D54" s="205"/>
      <c r="E54" s="13">
        <f>IFERROR(VLOOKUP($B54,[2]NUM13!$H$3:$J$144,2,FALSE),0)</f>
        <v>11</v>
      </c>
      <c r="F54" s="43">
        <f t="shared" si="42"/>
        <v>11</v>
      </c>
      <c r="G54" s="13">
        <f>IFERROR(VLOOKUP($B54,[1]NUM13!$H$3:$J$155,2,FALSE),0)</f>
        <v>12</v>
      </c>
      <c r="H54" s="54">
        <f t="shared" si="43"/>
        <v>12</v>
      </c>
      <c r="I54" s="54">
        <f t="shared" si="2"/>
        <v>12</v>
      </c>
      <c r="J54" s="45"/>
      <c r="K54" s="91">
        <f>IFERROR(VLOOKUP($B54,'[1]ACT NUM13'!$H$3:$S$123,2,FALSE),0)</f>
        <v>0</v>
      </c>
      <c r="L54" s="91">
        <f>IFERROR(VLOOKUP($B54,'[1]ACT NUM13'!$H$3:$S$123,3,FALSE),0)</f>
        <v>0</v>
      </c>
      <c r="M54" s="91">
        <f>IFERROR(VLOOKUP($B54,'[1]ACT NUM13'!$H$3:$S$123,4,FALSE),0)</f>
        <v>0</v>
      </c>
      <c r="N54" s="91">
        <f>IFERROR(VLOOKUP($B54,'[1]ACT NUM13'!$H$3:$S$123,5,FALSE),0)</f>
        <v>0</v>
      </c>
      <c r="O54" s="91">
        <f>IFERROR(VLOOKUP($B54,'[1]ACT NUM13'!$H$3:$S$123,6,FALSE),0)</f>
        <v>0</v>
      </c>
      <c r="P54" s="91">
        <f>IFERROR(VLOOKUP($B54,'[1]ACT NUM13'!$H$3:$S$123,7,FALSE),0)</f>
        <v>0</v>
      </c>
      <c r="Q54" s="91">
        <f>IFERROR(VLOOKUP($B54,'[1]ACT NUM13'!$H$3:$S$123,8,FALSE),0)</f>
        <v>0</v>
      </c>
      <c r="R54" s="91">
        <f>IFERROR(VLOOKUP($B54,'[1]ACT NUM13'!$H$3:$S$123,9,FALSE),0)</f>
        <v>0</v>
      </c>
      <c r="S54" s="91">
        <f>IFERROR(VLOOKUP($B54,'[1]ACT NUM13'!$H$3:$S$123,10,FALSE),0)</f>
        <v>0</v>
      </c>
      <c r="T54" s="91">
        <f>IFERROR(VLOOKUP($B54,'[1]ACT NUM13'!$H$3:$S$123,11,FALSE),0)</f>
        <v>0</v>
      </c>
      <c r="U54" s="95"/>
      <c r="V54" s="95"/>
      <c r="W54" s="13">
        <f t="shared" si="3"/>
        <v>0</v>
      </c>
      <c r="X54" s="91">
        <f>IFERROR(VLOOKUP($B54,'[1]ACT NUM13'!$AB$3:$AM$64,2,FALSE),0)</f>
        <v>0</v>
      </c>
      <c r="Y54" s="91">
        <f>IFERROR(VLOOKUP($B54,'[1]ACT NUM13'!$AB$3:$AM$64,3,FALSE),0)</f>
        <v>0</v>
      </c>
      <c r="Z54" s="91">
        <f>IFERROR(VLOOKUP($B54,'[1]ACT NUM13'!$AB$3:$AM$64,4,FALSE),0)</f>
        <v>0</v>
      </c>
      <c r="AA54" s="91">
        <f>IFERROR(VLOOKUP($B54,'[1]ACT NUM13'!$AB$3:$AM$64,5,FALSE),0)</f>
        <v>0</v>
      </c>
      <c r="AB54" s="91">
        <f>IFERROR(VLOOKUP($B54,'[1]ACT NUM13'!$AB$3:$AM$64,6,FALSE),0)</f>
        <v>0</v>
      </c>
      <c r="AC54" s="91">
        <f>IFERROR(VLOOKUP($B54,'[1]ACT NUM13'!$AB$3:$AM$64,7,FALSE),0)</f>
        <v>0</v>
      </c>
      <c r="AD54" s="91">
        <f>IFERROR(VLOOKUP($B54,'[1]ACT NUM13'!$AB$3:$AM$64,8,FALSE),0)</f>
        <v>0</v>
      </c>
      <c r="AE54" s="91">
        <f>IFERROR(VLOOKUP($B54,'[1]ACT NUM13'!$AB$3:$AM$64,9,FALSE),0)</f>
        <v>0</v>
      </c>
      <c r="AF54" s="91">
        <f>IFERROR(VLOOKUP($B54,'[1]ACT NUM13'!$AB$3:$AM$64,10,FALSE),0)</f>
        <v>0</v>
      </c>
      <c r="AG54" s="91">
        <f>IFERROR(VLOOKUP($B54,'[1]ACT NUM13'!$AB$3:$AM$64,11,FALSE),0)</f>
        <v>0</v>
      </c>
      <c r="AH54" s="95"/>
      <c r="AI54" s="95"/>
      <c r="AJ54" s="13">
        <f t="shared" si="4"/>
        <v>0</v>
      </c>
    </row>
    <row r="55" spans="1:37" ht="15" thickBot="1" x14ac:dyDescent="0.25">
      <c r="A55" s="166" t="s">
        <v>88</v>
      </c>
      <c r="B55" s="165" t="s">
        <v>81</v>
      </c>
      <c r="C55" s="56"/>
      <c r="D55" s="205"/>
      <c r="E55" s="13">
        <f>IFERROR(VLOOKUP($B55,[2]NUM13!$H$3:$J$144,2,FALSE),0)</f>
        <v>7</v>
      </c>
      <c r="F55" s="43">
        <f t="shared" si="42"/>
        <v>7</v>
      </c>
      <c r="G55" s="13">
        <f>IFERROR(VLOOKUP($B55,[1]NUM13!$H$3:$J$155,2,FALSE),0)</f>
        <v>6</v>
      </c>
      <c r="H55" s="54">
        <f t="shared" si="43"/>
        <v>6</v>
      </c>
      <c r="I55" s="54">
        <f t="shared" si="2"/>
        <v>6</v>
      </c>
      <c r="J55" s="45"/>
      <c r="K55" s="91">
        <f>IFERROR(VLOOKUP($B55,'[1]ACT NUM13'!$H$3:$S$123,2,FALSE),0)</f>
        <v>0</v>
      </c>
      <c r="L55" s="91">
        <f>IFERROR(VLOOKUP($B55,'[1]ACT NUM13'!$H$3:$S$123,3,FALSE),0)</f>
        <v>0</v>
      </c>
      <c r="M55" s="91">
        <f>IFERROR(VLOOKUP($B55,'[1]ACT NUM13'!$H$3:$S$123,4,FALSE),0)</f>
        <v>0</v>
      </c>
      <c r="N55" s="91">
        <f>IFERROR(VLOOKUP($B55,'[1]ACT NUM13'!$H$3:$S$123,5,FALSE),0)</f>
        <v>0</v>
      </c>
      <c r="O55" s="91">
        <f>IFERROR(VLOOKUP($B55,'[1]ACT NUM13'!$H$3:$S$123,6,FALSE),0)</f>
        <v>0</v>
      </c>
      <c r="P55" s="91">
        <f>IFERROR(VLOOKUP($B55,'[1]ACT NUM13'!$H$3:$S$123,7,FALSE),0)</f>
        <v>0</v>
      </c>
      <c r="Q55" s="91">
        <f>IFERROR(VLOOKUP($B55,'[1]ACT NUM13'!$H$3:$S$123,8,FALSE),0)</f>
        <v>0</v>
      </c>
      <c r="R55" s="91">
        <f>IFERROR(VLOOKUP($B55,'[1]ACT NUM13'!$H$3:$S$123,9,FALSE),0)</f>
        <v>0</v>
      </c>
      <c r="S55" s="91">
        <f>IFERROR(VLOOKUP($B55,'[1]ACT NUM13'!$H$3:$S$123,10,FALSE),0)</f>
        <v>0</v>
      </c>
      <c r="T55" s="91">
        <f>IFERROR(VLOOKUP($B55,'[1]ACT NUM13'!$H$3:$S$123,11,FALSE),0)</f>
        <v>0</v>
      </c>
      <c r="U55" s="95"/>
      <c r="V55" s="95"/>
      <c r="W55" s="13">
        <f t="shared" si="3"/>
        <v>0</v>
      </c>
      <c r="X55" s="91">
        <f>IFERROR(VLOOKUP($B55,'[1]ACT NUM13'!$AB$3:$AM$64,2,FALSE),0)</f>
        <v>0</v>
      </c>
      <c r="Y55" s="91">
        <f>IFERROR(VLOOKUP($B55,'[1]ACT NUM13'!$AB$3:$AM$64,3,FALSE),0)</f>
        <v>0</v>
      </c>
      <c r="Z55" s="91">
        <f>IFERROR(VLOOKUP($B55,'[1]ACT NUM13'!$AB$3:$AM$64,4,FALSE),0)</f>
        <v>0</v>
      </c>
      <c r="AA55" s="91">
        <f>IFERROR(VLOOKUP($B55,'[1]ACT NUM13'!$AB$3:$AM$64,5,FALSE),0)</f>
        <v>0</v>
      </c>
      <c r="AB55" s="91">
        <f>IFERROR(VLOOKUP($B55,'[1]ACT NUM13'!$AB$3:$AM$64,6,FALSE),0)</f>
        <v>0</v>
      </c>
      <c r="AC55" s="91">
        <f>IFERROR(VLOOKUP($B55,'[1]ACT NUM13'!$AB$3:$AM$64,7,FALSE),0)</f>
        <v>0</v>
      </c>
      <c r="AD55" s="91">
        <f>IFERROR(VLOOKUP($B55,'[1]ACT NUM13'!$AB$3:$AM$64,8,FALSE),0)</f>
        <v>0</v>
      </c>
      <c r="AE55" s="91">
        <f>IFERROR(VLOOKUP($B55,'[1]ACT NUM13'!$AB$3:$AM$64,9,FALSE),0)</f>
        <v>0</v>
      </c>
      <c r="AF55" s="91">
        <f>IFERROR(VLOOKUP($B55,'[1]ACT NUM13'!$AB$3:$AM$64,10,FALSE),0)</f>
        <v>0</v>
      </c>
      <c r="AG55" s="91">
        <f>IFERROR(VLOOKUP($B55,'[1]ACT NUM13'!$AB$3:$AM$64,11,FALSE),0)</f>
        <v>0</v>
      </c>
      <c r="AH55" s="95"/>
      <c r="AI55" s="95"/>
      <c r="AJ55" s="13">
        <f t="shared" si="4"/>
        <v>0</v>
      </c>
    </row>
    <row r="56" spans="1:37" ht="15" thickBot="1" x14ac:dyDescent="0.25">
      <c r="A56" s="166" t="s">
        <v>88</v>
      </c>
      <c r="B56" s="165" t="s">
        <v>82</v>
      </c>
      <c r="C56" s="56"/>
      <c r="D56" s="205"/>
      <c r="E56" s="13">
        <f>IFERROR(VLOOKUP($B56,[2]NUM13!$H$3:$J$144,2,FALSE),0)</f>
        <v>8</v>
      </c>
      <c r="F56" s="43">
        <f t="shared" si="42"/>
        <v>8</v>
      </c>
      <c r="G56" s="13">
        <f>IFERROR(VLOOKUP($B56,[1]NUM13!$H$3:$J$155,2,FALSE),0)</f>
        <v>8</v>
      </c>
      <c r="H56" s="54">
        <f t="shared" si="43"/>
        <v>8</v>
      </c>
      <c r="I56" s="54">
        <f t="shared" si="2"/>
        <v>8</v>
      </c>
      <c r="J56" s="45"/>
      <c r="K56" s="91">
        <f>IFERROR(VLOOKUP($B56,'[1]ACT NUM13'!$H$3:$S$123,2,FALSE),0)</f>
        <v>0</v>
      </c>
      <c r="L56" s="91">
        <f>IFERROR(VLOOKUP($B56,'[1]ACT NUM13'!$H$3:$S$123,3,FALSE),0)</f>
        <v>0</v>
      </c>
      <c r="M56" s="91">
        <f>IFERROR(VLOOKUP($B56,'[1]ACT NUM13'!$H$3:$S$123,4,FALSE),0)</f>
        <v>0</v>
      </c>
      <c r="N56" s="91">
        <f>IFERROR(VLOOKUP($B56,'[1]ACT NUM13'!$H$3:$S$123,5,FALSE),0)</f>
        <v>0</v>
      </c>
      <c r="O56" s="91">
        <f>IFERROR(VLOOKUP($B56,'[1]ACT NUM13'!$H$3:$S$123,6,FALSE),0)</f>
        <v>0</v>
      </c>
      <c r="P56" s="91">
        <f>IFERROR(VLOOKUP($B56,'[1]ACT NUM13'!$H$3:$S$123,7,FALSE),0)</f>
        <v>0</v>
      </c>
      <c r="Q56" s="91">
        <f>IFERROR(VLOOKUP($B56,'[1]ACT NUM13'!$H$3:$S$123,8,FALSE),0)</f>
        <v>0</v>
      </c>
      <c r="R56" s="91">
        <f>IFERROR(VLOOKUP($B56,'[1]ACT NUM13'!$H$3:$S$123,9,FALSE),0)</f>
        <v>0</v>
      </c>
      <c r="S56" s="91">
        <f>IFERROR(VLOOKUP($B56,'[1]ACT NUM13'!$H$3:$S$123,10,FALSE),0)</f>
        <v>0</v>
      </c>
      <c r="T56" s="91">
        <f>IFERROR(VLOOKUP($B56,'[1]ACT NUM13'!$H$3:$S$123,11,FALSE),0)</f>
        <v>0</v>
      </c>
      <c r="U56" s="95"/>
      <c r="V56" s="95"/>
      <c r="W56" s="13">
        <f t="shared" si="3"/>
        <v>0</v>
      </c>
      <c r="X56" s="91">
        <f>IFERROR(VLOOKUP($B56,'[1]ACT NUM13'!$AB$3:$AM$64,2,FALSE),0)</f>
        <v>0</v>
      </c>
      <c r="Y56" s="91">
        <f>IFERROR(VLOOKUP($B56,'[1]ACT NUM13'!$AB$3:$AM$64,3,FALSE),0)</f>
        <v>0</v>
      </c>
      <c r="Z56" s="91">
        <f>IFERROR(VLOOKUP($B56,'[1]ACT NUM13'!$AB$3:$AM$64,4,FALSE),0)</f>
        <v>0</v>
      </c>
      <c r="AA56" s="91">
        <f>IFERROR(VLOOKUP($B56,'[1]ACT NUM13'!$AB$3:$AM$64,5,FALSE),0)</f>
        <v>0</v>
      </c>
      <c r="AB56" s="91">
        <f>IFERROR(VLOOKUP($B56,'[1]ACT NUM13'!$AB$3:$AM$64,6,FALSE),0)</f>
        <v>0</v>
      </c>
      <c r="AC56" s="91">
        <f>IFERROR(VLOOKUP($B56,'[1]ACT NUM13'!$AB$3:$AM$64,7,FALSE),0)</f>
        <v>0</v>
      </c>
      <c r="AD56" s="91">
        <f>IFERROR(VLOOKUP($B56,'[1]ACT NUM13'!$AB$3:$AM$64,8,FALSE),0)</f>
        <v>0</v>
      </c>
      <c r="AE56" s="91">
        <f>IFERROR(VLOOKUP($B56,'[1]ACT NUM13'!$AB$3:$AM$64,9,FALSE),0)</f>
        <v>0</v>
      </c>
      <c r="AF56" s="91">
        <f>IFERROR(VLOOKUP($B56,'[1]ACT NUM13'!$AB$3:$AM$64,10,FALSE),0)</f>
        <v>0</v>
      </c>
      <c r="AG56" s="91">
        <f>IFERROR(VLOOKUP($B56,'[1]ACT NUM13'!$AB$3:$AM$64,11,FALSE),0)</f>
        <v>0</v>
      </c>
      <c r="AH56" s="95"/>
      <c r="AI56" s="95"/>
      <c r="AJ56" s="13">
        <f t="shared" si="4"/>
        <v>0</v>
      </c>
    </row>
    <row r="57" spans="1:37" ht="15" thickBot="1" x14ac:dyDescent="0.25">
      <c r="A57" s="166" t="s">
        <v>88</v>
      </c>
      <c r="B57" s="165" t="s">
        <v>83</v>
      </c>
      <c r="C57" s="56"/>
      <c r="D57" s="205"/>
      <c r="E57" s="13">
        <f>IFERROR(VLOOKUP($B57,[2]NUM13!$H$3:$J$144,2,FALSE),0)</f>
        <v>16</v>
      </c>
      <c r="F57" s="43">
        <f t="shared" si="42"/>
        <v>16</v>
      </c>
      <c r="G57" s="13">
        <f>IFERROR(VLOOKUP($B57,[1]NUM13!$H$3:$J$155,2,FALSE),0)</f>
        <v>17</v>
      </c>
      <c r="H57" s="54">
        <f t="shared" si="43"/>
        <v>17</v>
      </c>
      <c r="I57" s="54">
        <f t="shared" si="2"/>
        <v>17</v>
      </c>
      <c r="J57" s="45"/>
      <c r="K57" s="91">
        <f>IFERROR(VLOOKUP($B57,'[1]ACT NUM13'!$H$3:$S$123,2,FALSE),0)</f>
        <v>0</v>
      </c>
      <c r="L57" s="91">
        <f>IFERROR(VLOOKUP($B57,'[1]ACT NUM13'!$H$3:$S$123,3,FALSE),0)</f>
        <v>0</v>
      </c>
      <c r="M57" s="91">
        <f>IFERROR(VLOOKUP($B57,'[1]ACT NUM13'!$H$3:$S$123,4,FALSE),0)</f>
        <v>0</v>
      </c>
      <c r="N57" s="91">
        <f>IFERROR(VLOOKUP($B57,'[1]ACT NUM13'!$H$3:$S$123,5,FALSE),0)</f>
        <v>0</v>
      </c>
      <c r="O57" s="91">
        <f>IFERROR(VLOOKUP($B57,'[1]ACT NUM13'!$H$3:$S$123,6,FALSE),0)</f>
        <v>0</v>
      </c>
      <c r="P57" s="91">
        <f>IFERROR(VLOOKUP($B57,'[1]ACT NUM13'!$H$3:$S$123,7,FALSE),0)</f>
        <v>0</v>
      </c>
      <c r="Q57" s="91">
        <f>IFERROR(VLOOKUP($B57,'[1]ACT NUM13'!$H$3:$S$123,8,FALSE),0)</f>
        <v>0</v>
      </c>
      <c r="R57" s="91">
        <f>IFERROR(VLOOKUP($B57,'[1]ACT NUM13'!$H$3:$S$123,9,FALSE),0)</f>
        <v>0</v>
      </c>
      <c r="S57" s="91">
        <f>IFERROR(VLOOKUP($B57,'[1]ACT NUM13'!$H$3:$S$123,10,FALSE),0)</f>
        <v>0</v>
      </c>
      <c r="T57" s="91">
        <f>IFERROR(VLOOKUP($B57,'[1]ACT NUM13'!$H$3:$S$123,11,FALSE),0)</f>
        <v>0</v>
      </c>
      <c r="U57" s="95"/>
      <c r="V57" s="95"/>
      <c r="W57" s="13">
        <f t="shared" si="3"/>
        <v>0</v>
      </c>
      <c r="X57" s="91">
        <f>IFERROR(VLOOKUP($B57,'[1]ACT NUM13'!$AB$3:$AM$64,2,FALSE),0)</f>
        <v>0</v>
      </c>
      <c r="Y57" s="91">
        <f>IFERROR(VLOOKUP($B57,'[1]ACT NUM13'!$AB$3:$AM$64,3,FALSE),0)</f>
        <v>0</v>
      </c>
      <c r="Z57" s="91">
        <f>IFERROR(VLOOKUP($B57,'[1]ACT NUM13'!$AB$3:$AM$64,4,FALSE),0)</f>
        <v>0</v>
      </c>
      <c r="AA57" s="91">
        <f>IFERROR(VLOOKUP($B57,'[1]ACT NUM13'!$AB$3:$AM$64,5,FALSE),0)</f>
        <v>0</v>
      </c>
      <c r="AB57" s="91">
        <f>IFERROR(VLOOKUP($B57,'[1]ACT NUM13'!$AB$3:$AM$64,6,FALSE),0)</f>
        <v>0</v>
      </c>
      <c r="AC57" s="91">
        <f>IFERROR(VLOOKUP($B57,'[1]ACT NUM13'!$AB$3:$AM$64,7,FALSE),0)</f>
        <v>0</v>
      </c>
      <c r="AD57" s="91">
        <f>IFERROR(VLOOKUP($B57,'[1]ACT NUM13'!$AB$3:$AM$64,8,FALSE),0)</f>
        <v>0</v>
      </c>
      <c r="AE57" s="91">
        <f>IFERROR(VLOOKUP($B57,'[1]ACT NUM13'!$AB$3:$AM$64,9,FALSE),0)</f>
        <v>0</v>
      </c>
      <c r="AF57" s="91">
        <f>IFERROR(VLOOKUP($B57,'[1]ACT NUM13'!$AB$3:$AM$64,10,FALSE),0)</f>
        <v>0</v>
      </c>
      <c r="AG57" s="91">
        <f>IFERROR(VLOOKUP($B57,'[1]ACT NUM13'!$AB$3:$AM$64,11,FALSE),0)</f>
        <v>0</v>
      </c>
      <c r="AH57" s="95"/>
      <c r="AI57" s="95"/>
      <c r="AJ57" s="13">
        <f t="shared" si="4"/>
        <v>0</v>
      </c>
    </row>
    <row r="58" spans="1:37" ht="15" thickBot="1" x14ac:dyDescent="0.25">
      <c r="A58" s="166" t="s">
        <v>88</v>
      </c>
      <c r="B58" s="165" t="s">
        <v>84</v>
      </c>
      <c r="C58" s="56"/>
      <c r="D58" s="205"/>
      <c r="E58" s="13">
        <f>IFERROR(VLOOKUP($B58,[2]NUM13!$H$3:$J$144,2,FALSE),0)</f>
        <v>5</v>
      </c>
      <c r="F58" s="43">
        <f t="shared" si="42"/>
        <v>5</v>
      </c>
      <c r="G58" s="13">
        <f>IFERROR(VLOOKUP($B58,[1]NUM13!$H$3:$J$155,2,FALSE),0)</f>
        <v>4</v>
      </c>
      <c r="H58" s="54">
        <f t="shared" si="43"/>
        <v>4</v>
      </c>
      <c r="I58" s="54">
        <f t="shared" si="2"/>
        <v>4</v>
      </c>
      <c r="J58" s="45"/>
      <c r="K58" s="91">
        <f>IFERROR(VLOOKUP($B58,'[1]ACT NUM13'!$H$3:$S$123,2,FALSE),0)</f>
        <v>0</v>
      </c>
      <c r="L58" s="91">
        <f>IFERROR(VLOOKUP($B58,'[1]ACT NUM13'!$H$3:$S$123,3,FALSE),0)</f>
        <v>0</v>
      </c>
      <c r="M58" s="91">
        <f>IFERROR(VLOOKUP($B58,'[1]ACT NUM13'!$H$3:$S$123,4,FALSE),0)</f>
        <v>0</v>
      </c>
      <c r="N58" s="91">
        <f>IFERROR(VLOOKUP($B58,'[1]ACT NUM13'!$H$3:$S$123,5,FALSE),0)</f>
        <v>0</v>
      </c>
      <c r="O58" s="91">
        <f>IFERROR(VLOOKUP($B58,'[1]ACT NUM13'!$H$3:$S$123,6,FALSE),0)</f>
        <v>0</v>
      </c>
      <c r="P58" s="91">
        <f>IFERROR(VLOOKUP($B58,'[1]ACT NUM13'!$H$3:$S$123,7,FALSE),0)</f>
        <v>0</v>
      </c>
      <c r="Q58" s="91">
        <f>IFERROR(VLOOKUP($B58,'[1]ACT NUM13'!$H$3:$S$123,8,FALSE),0)</f>
        <v>0</v>
      </c>
      <c r="R58" s="91">
        <f>IFERROR(VLOOKUP($B58,'[1]ACT NUM13'!$H$3:$S$123,9,FALSE),0)</f>
        <v>0</v>
      </c>
      <c r="S58" s="91">
        <f>IFERROR(VLOOKUP($B58,'[1]ACT NUM13'!$H$3:$S$123,10,FALSE),0)</f>
        <v>0</v>
      </c>
      <c r="T58" s="91">
        <f>IFERROR(VLOOKUP($B58,'[1]ACT NUM13'!$H$3:$S$123,11,FALSE),0)</f>
        <v>0</v>
      </c>
      <c r="U58" s="95"/>
      <c r="V58" s="95"/>
      <c r="W58" s="13">
        <f t="shared" si="3"/>
        <v>0</v>
      </c>
      <c r="X58" s="91">
        <f>IFERROR(VLOOKUP($B58,'[1]ACT NUM13'!$AB$3:$AM$64,2,FALSE),0)</f>
        <v>0</v>
      </c>
      <c r="Y58" s="91">
        <f>IFERROR(VLOOKUP($B58,'[1]ACT NUM13'!$AB$3:$AM$64,3,FALSE),0)</f>
        <v>0</v>
      </c>
      <c r="Z58" s="91">
        <f>IFERROR(VLOOKUP($B58,'[1]ACT NUM13'!$AB$3:$AM$64,4,FALSE),0)</f>
        <v>0</v>
      </c>
      <c r="AA58" s="91">
        <f>IFERROR(VLOOKUP($B58,'[1]ACT NUM13'!$AB$3:$AM$64,5,FALSE),0)</f>
        <v>0</v>
      </c>
      <c r="AB58" s="91">
        <f>IFERROR(VLOOKUP($B58,'[1]ACT NUM13'!$AB$3:$AM$64,6,FALSE),0)</f>
        <v>0</v>
      </c>
      <c r="AC58" s="91">
        <f>IFERROR(VLOOKUP($B58,'[1]ACT NUM13'!$AB$3:$AM$64,7,FALSE),0)</f>
        <v>0</v>
      </c>
      <c r="AD58" s="91">
        <f>IFERROR(VLOOKUP($B58,'[1]ACT NUM13'!$AB$3:$AM$64,8,FALSE),0)</f>
        <v>0</v>
      </c>
      <c r="AE58" s="91">
        <f>IFERROR(VLOOKUP($B58,'[1]ACT NUM13'!$AB$3:$AM$64,9,FALSE),0)</f>
        <v>0</v>
      </c>
      <c r="AF58" s="91">
        <f>IFERROR(VLOOKUP($B58,'[1]ACT NUM13'!$AB$3:$AM$64,10,FALSE),0)</f>
        <v>0</v>
      </c>
      <c r="AG58" s="91">
        <f>IFERROR(VLOOKUP($B58,'[1]ACT NUM13'!$AB$3:$AM$64,11,FALSE),0)</f>
        <v>0</v>
      </c>
      <c r="AH58" s="95"/>
      <c r="AI58" s="95"/>
      <c r="AJ58" s="13">
        <f t="shared" si="4"/>
        <v>0</v>
      </c>
    </row>
    <row r="59" spans="1:37" ht="15" thickBot="1" x14ac:dyDescent="0.25">
      <c r="A59" s="166" t="s">
        <v>88</v>
      </c>
      <c r="B59" s="165" t="s">
        <v>85</v>
      </c>
      <c r="C59" s="56"/>
      <c r="D59" s="205"/>
      <c r="E59" s="13">
        <f>IFERROR(VLOOKUP($B59,[2]NUM13!$H$3:$J$144,2,FALSE),0)</f>
        <v>44</v>
      </c>
      <c r="F59" s="43">
        <f t="shared" si="42"/>
        <v>44</v>
      </c>
      <c r="G59" s="13">
        <f>IFERROR(VLOOKUP($B59,[1]NUM13!$H$3:$J$155,2,FALSE),0)</f>
        <v>46</v>
      </c>
      <c r="H59" s="54">
        <f t="shared" si="43"/>
        <v>46</v>
      </c>
      <c r="I59" s="54">
        <f t="shared" si="2"/>
        <v>48</v>
      </c>
      <c r="J59" s="45"/>
      <c r="K59" s="91">
        <f>IFERROR(VLOOKUP($B59,'[1]ACT NUM13'!$H$3:$S$123,2,FALSE),0)</f>
        <v>0</v>
      </c>
      <c r="L59" s="91">
        <f>IFERROR(VLOOKUP($B59,'[1]ACT NUM13'!$H$3:$S$123,3,FALSE),0)</f>
        <v>0</v>
      </c>
      <c r="M59" s="91">
        <f>IFERROR(VLOOKUP($B59,'[1]ACT NUM13'!$H$3:$S$123,4,FALSE),0)</f>
        <v>0</v>
      </c>
      <c r="N59" s="91">
        <f>IFERROR(VLOOKUP($B59,'[1]ACT NUM13'!$H$3:$S$123,5,FALSE),0)</f>
        <v>0</v>
      </c>
      <c r="O59" s="91">
        <f>IFERROR(VLOOKUP($B59,'[1]ACT NUM13'!$H$3:$S$123,6,FALSE),0)</f>
        <v>0</v>
      </c>
      <c r="P59" s="91">
        <f>IFERROR(VLOOKUP($B59,'[1]ACT NUM13'!$H$3:$S$123,7,FALSE),0)</f>
        <v>0</v>
      </c>
      <c r="Q59" s="91">
        <f>IFERROR(VLOOKUP($B59,'[1]ACT NUM13'!$H$3:$S$123,8,FALSE),0)</f>
        <v>0</v>
      </c>
      <c r="R59" s="91">
        <f>IFERROR(VLOOKUP($B59,'[1]ACT NUM13'!$H$3:$S$123,9,FALSE),0)</f>
        <v>0</v>
      </c>
      <c r="S59" s="91">
        <f>IFERROR(VLOOKUP($B59,'[1]ACT NUM13'!$H$3:$S$123,10,FALSE),0)</f>
        <v>2</v>
      </c>
      <c r="T59" s="91">
        <f>IFERROR(VLOOKUP($B59,'[1]ACT NUM13'!$H$3:$S$123,11,FALSE),0)</f>
        <v>0</v>
      </c>
      <c r="U59" s="95"/>
      <c r="V59" s="95"/>
      <c r="W59" s="13">
        <f t="shared" si="3"/>
        <v>2</v>
      </c>
      <c r="X59" s="91">
        <f>IFERROR(VLOOKUP($B59,'[1]ACT NUM13'!$AB$3:$AM$64,2,FALSE),0)</f>
        <v>0</v>
      </c>
      <c r="Y59" s="91">
        <f>IFERROR(VLOOKUP($B59,'[1]ACT NUM13'!$AB$3:$AM$64,3,FALSE),0)</f>
        <v>0</v>
      </c>
      <c r="Z59" s="91">
        <f>IFERROR(VLOOKUP($B59,'[1]ACT NUM13'!$AB$3:$AM$64,4,FALSE),0)</f>
        <v>0</v>
      </c>
      <c r="AA59" s="91">
        <f>IFERROR(VLOOKUP($B59,'[1]ACT NUM13'!$AB$3:$AM$64,5,FALSE),0)</f>
        <v>0</v>
      </c>
      <c r="AB59" s="91">
        <f>IFERROR(VLOOKUP($B59,'[1]ACT NUM13'!$AB$3:$AM$64,6,FALSE),0)</f>
        <v>0</v>
      </c>
      <c r="AC59" s="91">
        <f>IFERROR(VLOOKUP($B59,'[1]ACT NUM13'!$AB$3:$AM$64,7,FALSE),0)</f>
        <v>0</v>
      </c>
      <c r="AD59" s="91">
        <f>IFERROR(VLOOKUP($B59,'[1]ACT NUM13'!$AB$3:$AM$64,8,FALSE),0)</f>
        <v>0</v>
      </c>
      <c r="AE59" s="91">
        <f>IFERROR(VLOOKUP($B59,'[1]ACT NUM13'!$AB$3:$AM$64,9,FALSE),0)</f>
        <v>0</v>
      </c>
      <c r="AF59" s="91">
        <f>IFERROR(VLOOKUP($B59,'[1]ACT NUM13'!$AB$3:$AM$64,10,FALSE),0)</f>
        <v>0</v>
      </c>
      <c r="AG59" s="91">
        <f>IFERROR(VLOOKUP($B59,'[1]ACT NUM13'!$AB$3:$AM$64,11,FALSE),0)</f>
        <v>0</v>
      </c>
      <c r="AH59" s="95"/>
      <c r="AI59" s="95"/>
      <c r="AJ59" s="13">
        <f t="shared" si="4"/>
        <v>0</v>
      </c>
    </row>
    <row r="60" spans="1:37" ht="15" thickBot="1" x14ac:dyDescent="0.25">
      <c r="A60" s="166" t="s">
        <v>88</v>
      </c>
      <c r="B60" s="165" t="s">
        <v>86</v>
      </c>
      <c r="C60" s="56"/>
      <c r="D60" s="205"/>
      <c r="E60" s="13">
        <f>IFERROR(VLOOKUP($B60,[2]NUM13!$H$3:$J$144,2,FALSE),0)</f>
        <v>1</v>
      </c>
      <c r="F60" s="43">
        <f t="shared" si="42"/>
        <v>1</v>
      </c>
      <c r="G60" s="13">
        <f>IFERROR(VLOOKUP($B60,[1]NUM13!$H$3:$J$155,2,FALSE),0)</f>
        <v>1</v>
      </c>
      <c r="H60" s="54">
        <f t="shared" si="43"/>
        <v>1</v>
      </c>
      <c r="I60" s="54">
        <f t="shared" si="2"/>
        <v>1</v>
      </c>
      <c r="J60" s="45"/>
      <c r="K60" s="91">
        <f>IFERROR(VLOOKUP($B60,'[1]ACT NUM13'!$H$3:$S$123,2,FALSE),0)</f>
        <v>0</v>
      </c>
      <c r="L60" s="91">
        <f>IFERROR(VLOOKUP($B60,'[1]ACT NUM13'!$H$3:$S$123,3,FALSE),0)</f>
        <v>0</v>
      </c>
      <c r="M60" s="91">
        <f>IFERROR(VLOOKUP($B60,'[1]ACT NUM13'!$H$3:$S$123,4,FALSE),0)</f>
        <v>0</v>
      </c>
      <c r="N60" s="91">
        <f>IFERROR(VLOOKUP($B60,'[1]ACT NUM13'!$H$3:$S$123,5,FALSE),0)</f>
        <v>0</v>
      </c>
      <c r="O60" s="91">
        <f>IFERROR(VLOOKUP($B60,'[1]ACT NUM13'!$H$3:$S$123,6,FALSE),0)</f>
        <v>0</v>
      </c>
      <c r="P60" s="91">
        <f>IFERROR(VLOOKUP($B60,'[1]ACT NUM13'!$H$3:$S$123,7,FALSE),0)</f>
        <v>0</v>
      </c>
      <c r="Q60" s="91">
        <f>IFERROR(VLOOKUP($B60,'[1]ACT NUM13'!$H$3:$S$123,8,FALSE),0)</f>
        <v>0</v>
      </c>
      <c r="R60" s="91">
        <f>IFERROR(VLOOKUP($B60,'[1]ACT NUM13'!$H$3:$S$123,9,FALSE),0)</f>
        <v>0</v>
      </c>
      <c r="S60" s="91">
        <f>IFERROR(VLOOKUP($B60,'[1]ACT NUM13'!$H$3:$S$123,10,FALSE),0)</f>
        <v>0</v>
      </c>
      <c r="T60" s="91">
        <f>IFERROR(VLOOKUP($B60,'[1]ACT NUM13'!$H$3:$S$123,11,FALSE),0)</f>
        <v>0</v>
      </c>
      <c r="U60" s="91"/>
      <c r="V60" s="91"/>
      <c r="W60" s="13">
        <f t="shared" si="3"/>
        <v>0</v>
      </c>
      <c r="X60" s="91">
        <f>IFERROR(VLOOKUP($B60,'[1]ACT NUM13'!$AB$3:$AM$64,2,FALSE),0)</f>
        <v>0</v>
      </c>
      <c r="Y60" s="91">
        <f>IFERROR(VLOOKUP($B60,'[1]ACT NUM13'!$AB$3:$AM$64,3,FALSE),0)</f>
        <v>0</v>
      </c>
      <c r="Z60" s="91">
        <f>IFERROR(VLOOKUP($B60,'[1]ACT NUM13'!$AB$3:$AM$64,4,FALSE),0)</f>
        <v>0</v>
      </c>
      <c r="AA60" s="91">
        <f>IFERROR(VLOOKUP($B60,'[1]ACT NUM13'!$AB$3:$AM$64,5,FALSE),0)</f>
        <v>0</v>
      </c>
      <c r="AB60" s="91">
        <f>IFERROR(VLOOKUP($B60,'[1]ACT NUM13'!$AB$3:$AM$64,6,FALSE),0)</f>
        <v>0</v>
      </c>
      <c r="AC60" s="91">
        <f>IFERROR(VLOOKUP($B60,'[1]ACT NUM13'!$AB$3:$AM$64,7,FALSE),0)</f>
        <v>0</v>
      </c>
      <c r="AD60" s="91">
        <f>IFERROR(VLOOKUP($B60,'[1]ACT NUM13'!$AB$3:$AM$64,8,FALSE),0)</f>
        <v>0</v>
      </c>
      <c r="AE60" s="91">
        <f>IFERROR(VLOOKUP($B60,'[1]ACT NUM13'!$AB$3:$AM$64,9,FALSE),0)</f>
        <v>0</v>
      </c>
      <c r="AF60" s="91">
        <f>IFERROR(VLOOKUP($B60,'[1]ACT NUM13'!$AB$3:$AM$64,10,FALSE),0)</f>
        <v>0</v>
      </c>
      <c r="AG60" s="91">
        <f>IFERROR(VLOOKUP($B60,'[1]ACT NUM13'!$AB$3:$AM$64,11,FALSE),0)</f>
        <v>0</v>
      </c>
      <c r="AH60" s="95"/>
      <c r="AI60" s="95"/>
      <c r="AJ60" s="13">
        <f t="shared" si="4"/>
        <v>0</v>
      </c>
    </row>
    <row r="61" spans="1:37" ht="15" thickBot="1" x14ac:dyDescent="0.25">
      <c r="A61" s="166" t="s">
        <v>88</v>
      </c>
      <c r="B61" s="165" t="s">
        <v>87</v>
      </c>
      <c r="C61" s="56"/>
      <c r="D61" s="205"/>
      <c r="E61" s="13">
        <f>IFERROR(VLOOKUP($B61,[2]NUM13!$H$3:$J$144,2,FALSE),0)</f>
        <v>4</v>
      </c>
      <c r="F61" s="43">
        <f t="shared" si="42"/>
        <v>4</v>
      </c>
      <c r="G61" s="13">
        <f>IFERROR(VLOOKUP($B61,[1]NUM13!$H$3:$J$155,2,FALSE),0)</f>
        <v>4</v>
      </c>
      <c r="H61" s="54">
        <f t="shared" si="43"/>
        <v>4</v>
      </c>
      <c r="I61" s="54">
        <f t="shared" si="2"/>
        <v>4</v>
      </c>
      <c r="J61" s="45"/>
      <c r="K61" s="91">
        <f>IFERROR(VLOOKUP($B61,'[1]ACT NUM13'!$H$3:$S$123,2,FALSE),0)</f>
        <v>0</v>
      </c>
      <c r="L61" s="91">
        <f>IFERROR(VLOOKUP($B61,'[1]ACT NUM13'!$H$3:$S$123,3,FALSE),0)</f>
        <v>0</v>
      </c>
      <c r="M61" s="91">
        <f>IFERROR(VLOOKUP($B61,'[1]ACT NUM13'!$H$3:$S$123,4,FALSE),0)</f>
        <v>0</v>
      </c>
      <c r="N61" s="91">
        <f>IFERROR(VLOOKUP($B61,'[1]ACT NUM13'!$H$3:$S$123,5,FALSE),0)</f>
        <v>0</v>
      </c>
      <c r="O61" s="91">
        <f>IFERROR(VLOOKUP($B61,'[1]ACT NUM13'!$H$3:$S$123,6,FALSE),0)</f>
        <v>0</v>
      </c>
      <c r="P61" s="91">
        <f>IFERROR(VLOOKUP($B61,'[1]ACT NUM13'!$H$3:$S$123,7,FALSE),0)</f>
        <v>0</v>
      </c>
      <c r="Q61" s="91">
        <f>IFERROR(VLOOKUP($B61,'[1]ACT NUM13'!$H$3:$S$123,8,FALSE),0)</f>
        <v>0</v>
      </c>
      <c r="R61" s="91">
        <f>IFERROR(VLOOKUP($B61,'[1]ACT NUM13'!$H$3:$S$123,9,FALSE),0)</f>
        <v>0</v>
      </c>
      <c r="S61" s="91">
        <f>IFERROR(VLOOKUP($B61,'[1]ACT NUM13'!$H$3:$S$123,10,FALSE),0)</f>
        <v>0</v>
      </c>
      <c r="T61" s="91">
        <f>IFERROR(VLOOKUP($B61,'[1]ACT NUM13'!$H$3:$S$123,11,FALSE),0)</f>
        <v>0</v>
      </c>
      <c r="U61" s="95"/>
      <c r="V61" s="95"/>
      <c r="W61" s="13">
        <f t="shared" si="3"/>
        <v>0</v>
      </c>
      <c r="X61" s="91">
        <f>IFERROR(VLOOKUP($B61,'[1]ACT NUM13'!$AB$3:$AM$64,2,FALSE),0)</f>
        <v>0</v>
      </c>
      <c r="Y61" s="91">
        <f>IFERROR(VLOOKUP($B61,'[1]ACT NUM13'!$AB$3:$AM$64,3,FALSE),0)</f>
        <v>0</v>
      </c>
      <c r="Z61" s="91">
        <f>IFERROR(VLOOKUP($B61,'[1]ACT NUM13'!$AB$3:$AM$64,4,FALSE),0)</f>
        <v>0</v>
      </c>
      <c r="AA61" s="91">
        <f>IFERROR(VLOOKUP($B61,'[1]ACT NUM13'!$AB$3:$AM$64,5,FALSE),0)</f>
        <v>0</v>
      </c>
      <c r="AB61" s="91">
        <f>IFERROR(VLOOKUP($B61,'[1]ACT NUM13'!$AB$3:$AM$64,6,FALSE),0)</f>
        <v>0</v>
      </c>
      <c r="AC61" s="91">
        <f>IFERROR(VLOOKUP($B61,'[1]ACT NUM13'!$AB$3:$AM$64,7,FALSE),0)</f>
        <v>0</v>
      </c>
      <c r="AD61" s="91">
        <f>IFERROR(VLOOKUP($B61,'[1]ACT NUM13'!$AB$3:$AM$64,8,FALSE),0)</f>
        <v>0</v>
      </c>
      <c r="AE61" s="91">
        <f>IFERROR(VLOOKUP($B61,'[1]ACT NUM13'!$AB$3:$AM$64,9,FALSE),0)</f>
        <v>0</v>
      </c>
      <c r="AF61" s="91">
        <f>IFERROR(VLOOKUP($B61,'[1]ACT NUM13'!$AB$3:$AM$64,10,FALSE),0)</f>
        <v>0</v>
      </c>
      <c r="AG61" s="91">
        <f>IFERROR(VLOOKUP($B61,'[1]ACT NUM13'!$AB$3:$AM$64,11,FALSE),0)</f>
        <v>0</v>
      </c>
      <c r="AH61" s="95"/>
      <c r="AI61" s="95"/>
      <c r="AJ61" s="13">
        <f t="shared" si="4"/>
        <v>0</v>
      </c>
    </row>
    <row r="62" spans="1:37" ht="15" thickBot="1" x14ac:dyDescent="0.25">
      <c r="A62" s="333" t="s">
        <v>177</v>
      </c>
      <c r="B62" s="334"/>
      <c r="C62" s="250">
        <f>+D62/Metas!S88</f>
        <v>0.8063601114976322</v>
      </c>
      <c r="D62" s="207">
        <f>I62/AK62</f>
        <v>0.17654099341711549</v>
      </c>
      <c r="E62" s="10">
        <f t="shared" ref="E62:G62" si="44">SUM(E49:E61)</f>
        <v>349</v>
      </c>
      <c r="F62" s="10">
        <f>SUM(F49:F61)</f>
        <v>356</v>
      </c>
      <c r="G62" s="10">
        <f t="shared" si="44"/>
        <v>247</v>
      </c>
      <c r="H62" s="10">
        <f>SUM(H49:H61)</f>
        <v>267</v>
      </c>
      <c r="I62" s="10">
        <f>SUM(I49:I61)</f>
        <v>295</v>
      </c>
      <c r="J62" s="10">
        <f>SUM(J49:J61)</f>
        <v>0</v>
      </c>
      <c r="K62" s="10">
        <f t="shared" ref="K62:V62" si="45">SUM(K49:K61)</f>
        <v>1</v>
      </c>
      <c r="L62" s="10">
        <f t="shared" si="45"/>
        <v>1</v>
      </c>
      <c r="M62" s="10">
        <f t="shared" si="45"/>
        <v>8</v>
      </c>
      <c r="N62" s="10">
        <f t="shared" si="45"/>
        <v>2</v>
      </c>
      <c r="O62" s="10">
        <f t="shared" ref="O62" si="46">SUM(O49:O61)</f>
        <v>3</v>
      </c>
      <c r="P62" s="10">
        <f t="shared" si="45"/>
        <v>8</v>
      </c>
      <c r="Q62" s="10">
        <f t="shared" si="45"/>
        <v>20</v>
      </c>
      <c r="R62" s="10">
        <f t="shared" ref="R62:S62" si="47">SUM(R49:R61)</f>
        <v>9</v>
      </c>
      <c r="S62" s="10">
        <f t="shared" si="47"/>
        <v>8</v>
      </c>
      <c r="T62" s="10">
        <f t="shared" ref="T62" si="48">SUM(T49:T61)</f>
        <v>11</v>
      </c>
      <c r="U62" s="10">
        <f t="shared" si="45"/>
        <v>0</v>
      </c>
      <c r="V62" s="10">
        <f t="shared" si="45"/>
        <v>0</v>
      </c>
      <c r="W62" s="10">
        <f>SUM(W49:W61)</f>
        <v>71</v>
      </c>
      <c r="X62" s="10">
        <f t="shared" ref="X62:AI62" si="49">SUM(X49:X61)</f>
        <v>5</v>
      </c>
      <c r="Y62" s="10">
        <f t="shared" si="49"/>
        <v>0</v>
      </c>
      <c r="Z62" s="10">
        <f t="shared" si="49"/>
        <v>0</v>
      </c>
      <c r="AA62" s="10">
        <f t="shared" si="49"/>
        <v>0</v>
      </c>
      <c r="AB62" s="10">
        <f t="shared" ref="AB62" si="50">SUM(AB49:AB61)</f>
        <v>1</v>
      </c>
      <c r="AC62" s="10">
        <f t="shared" si="49"/>
        <v>1</v>
      </c>
      <c r="AD62" s="10">
        <f t="shared" si="49"/>
        <v>0</v>
      </c>
      <c r="AE62" s="10">
        <f t="shared" ref="AE62:AF62" si="51">SUM(AE49:AE61)</f>
        <v>0</v>
      </c>
      <c r="AF62" s="10">
        <f t="shared" si="51"/>
        <v>0</v>
      </c>
      <c r="AG62" s="10">
        <f t="shared" ref="AG62" si="52">SUM(AG49:AG61)</f>
        <v>0</v>
      </c>
      <c r="AH62" s="10">
        <f t="shared" si="49"/>
        <v>0</v>
      </c>
      <c r="AI62" s="10">
        <f t="shared" si="49"/>
        <v>0</v>
      </c>
      <c r="AJ62" s="10">
        <f>SUM(AJ49:AJ61)</f>
        <v>7</v>
      </c>
      <c r="AK62" s="10">
        <v>1671</v>
      </c>
    </row>
    <row r="63" spans="1:37" ht="15" thickBot="1" x14ac:dyDescent="0.25">
      <c r="A63" s="166" t="s">
        <v>99</v>
      </c>
      <c r="B63" s="165" t="s">
        <v>89</v>
      </c>
      <c r="C63" s="56"/>
      <c r="D63" s="205"/>
      <c r="E63" s="13">
        <f>IFERROR(VLOOKUP($B63,[2]NUM13!$H$3:$J$144,2,FALSE),0)</f>
        <v>91</v>
      </c>
      <c r="F63" s="43">
        <f t="shared" ref="F63:F72" si="53">+E63+(K63+L63+M63+N63)-(X63+Y63+Z63+AA63)</f>
        <v>127</v>
      </c>
      <c r="G63" s="13">
        <f>IFERROR(VLOOKUP($B63,[1]NUM13!$H$3:$J$155,2,FALSE),0)</f>
        <v>148</v>
      </c>
      <c r="H63" s="54">
        <f t="shared" ref="H63:H72" si="54">+G63+(Q63)-(AD63)</f>
        <v>157</v>
      </c>
      <c r="I63" s="54">
        <f t="shared" si="2"/>
        <v>193</v>
      </c>
      <c r="J63" s="45"/>
      <c r="K63" s="91">
        <f>IFERROR(VLOOKUP($B63,'[1]ACT NUM13'!$H$3:$S$123,2,FALSE),0)</f>
        <v>5</v>
      </c>
      <c r="L63" s="91">
        <f>IFERROR(VLOOKUP($B63,'[1]ACT NUM13'!$H$3:$S$123,3,FALSE),0)</f>
        <v>18</v>
      </c>
      <c r="M63" s="91">
        <f>IFERROR(VLOOKUP($B63,'[1]ACT NUM13'!$H$3:$S$123,4,FALSE),0)</f>
        <v>9</v>
      </c>
      <c r="N63" s="91">
        <f>IFERROR(VLOOKUP($B63,'[1]ACT NUM13'!$H$3:$S$123,5,FALSE),0)</f>
        <v>4</v>
      </c>
      <c r="O63" s="91">
        <f>IFERROR(VLOOKUP($B63,'[1]ACT NUM13'!$H$3:$S$123,6,FALSE),0)</f>
        <v>3</v>
      </c>
      <c r="P63" s="91">
        <f>IFERROR(VLOOKUP($B63,'[1]ACT NUM13'!$H$3:$S$123,7,FALSE),0)</f>
        <v>3</v>
      </c>
      <c r="Q63" s="91">
        <f>IFERROR(VLOOKUP($B63,'[1]ACT NUM13'!$H$3:$S$123,8,FALSE),0)</f>
        <v>9</v>
      </c>
      <c r="R63" s="91">
        <f>IFERROR(VLOOKUP($B63,'[1]ACT NUM13'!$H$3:$S$123,9,FALSE),0)</f>
        <v>0</v>
      </c>
      <c r="S63" s="91">
        <f>IFERROR(VLOOKUP($B63,'[1]ACT NUM13'!$H$3:$S$123,10,FALSE),0)</f>
        <v>28</v>
      </c>
      <c r="T63" s="91">
        <f>IFERROR(VLOOKUP($B63,'[1]ACT NUM13'!$H$3:$S$123,11,FALSE),0)</f>
        <v>8</v>
      </c>
      <c r="U63" s="95"/>
      <c r="V63" s="95"/>
      <c r="W63" s="13">
        <f t="shared" si="3"/>
        <v>87</v>
      </c>
      <c r="X63" s="91">
        <f>IFERROR(VLOOKUP($B63,'[1]ACT NUM13'!$AB$3:$AM$64,2,FALSE),0)</f>
        <v>0</v>
      </c>
      <c r="Y63" s="91">
        <f>IFERROR(VLOOKUP($B63,'[1]ACT NUM13'!$AB$3:$AM$64,3,FALSE),0)</f>
        <v>0</v>
      </c>
      <c r="Z63" s="91">
        <f>IFERROR(VLOOKUP($B63,'[1]ACT NUM13'!$AB$3:$AM$64,4,FALSE),0)</f>
        <v>0</v>
      </c>
      <c r="AA63" s="91">
        <f>IFERROR(VLOOKUP($B63,'[1]ACT NUM13'!$AB$3:$AM$64,5,FALSE),0)</f>
        <v>0</v>
      </c>
      <c r="AB63" s="91">
        <f>IFERROR(VLOOKUP($B63,'[1]ACT NUM13'!$AB$3:$AM$64,6,FALSE),0)</f>
        <v>0</v>
      </c>
      <c r="AC63" s="91">
        <f>IFERROR(VLOOKUP($B63,'[1]ACT NUM13'!$AB$3:$AM$64,7,FALSE),0)</f>
        <v>0</v>
      </c>
      <c r="AD63" s="91">
        <f>IFERROR(VLOOKUP($B63,'[1]ACT NUM13'!$AB$3:$AM$64,8,FALSE),0)</f>
        <v>0</v>
      </c>
      <c r="AE63" s="91">
        <f>IFERROR(VLOOKUP($B63,'[1]ACT NUM13'!$AB$3:$AM$64,9,FALSE),0)</f>
        <v>0</v>
      </c>
      <c r="AF63" s="91">
        <f>IFERROR(VLOOKUP($B63,'[1]ACT NUM13'!$AB$3:$AM$64,10,FALSE),0)</f>
        <v>0</v>
      </c>
      <c r="AG63" s="91">
        <f>IFERROR(VLOOKUP($B63,'[1]ACT NUM13'!$AB$3:$AM$64,11,FALSE),0)</f>
        <v>0</v>
      </c>
      <c r="AH63" s="95"/>
      <c r="AI63" s="95"/>
      <c r="AJ63" s="13">
        <f t="shared" si="4"/>
        <v>0</v>
      </c>
    </row>
    <row r="64" spans="1:37" ht="15" thickBot="1" x14ac:dyDescent="0.25">
      <c r="A64" s="166" t="s">
        <v>99</v>
      </c>
      <c r="B64" s="165" t="s">
        <v>90</v>
      </c>
      <c r="C64" s="56"/>
      <c r="D64" s="205"/>
      <c r="E64" s="13">
        <f>IFERROR(VLOOKUP($B64,[2]NUM13!$H$3:$J$144,2,FALSE),0)</f>
        <v>43</v>
      </c>
      <c r="F64" s="43">
        <f t="shared" si="53"/>
        <v>43</v>
      </c>
      <c r="G64" s="13">
        <f>IFERROR(VLOOKUP($B64,[1]NUM13!$H$3:$J$155,2,FALSE),0)</f>
        <v>36</v>
      </c>
      <c r="H64" s="54">
        <f t="shared" si="54"/>
        <v>36</v>
      </c>
      <c r="I64" s="54">
        <f t="shared" si="2"/>
        <v>36</v>
      </c>
      <c r="J64" s="45"/>
      <c r="K64" s="91">
        <f>IFERROR(VLOOKUP($B64,'[1]ACT NUM13'!$H$3:$S$123,2,FALSE),0)</f>
        <v>0</v>
      </c>
      <c r="L64" s="91">
        <f>IFERROR(VLOOKUP($B64,'[1]ACT NUM13'!$H$3:$S$123,3,FALSE),0)</f>
        <v>0</v>
      </c>
      <c r="M64" s="91">
        <f>IFERROR(VLOOKUP($B64,'[1]ACT NUM13'!$H$3:$S$123,4,FALSE),0)</f>
        <v>0</v>
      </c>
      <c r="N64" s="91">
        <f>IFERROR(VLOOKUP($B64,'[1]ACT NUM13'!$H$3:$S$123,5,FALSE),0)</f>
        <v>0</v>
      </c>
      <c r="O64" s="91">
        <f>IFERROR(VLOOKUP($B64,'[1]ACT NUM13'!$H$3:$S$123,6,FALSE),0)</f>
        <v>0</v>
      </c>
      <c r="P64" s="91">
        <f>IFERROR(VLOOKUP($B64,'[1]ACT NUM13'!$H$3:$S$123,7,FALSE),0)</f>
        <v>0</v>
      </c>
      <c r="Q64" s="91">
        <f>IFERROR(VLOOKUP($B64,'[1]ACT NUM13'!$H$3:$S$123,8,FALSE),0)</f>
        <v>0</v>
      </c>
      <c r="R64" s="91">
        <f>IFERROR(VLOOKUP($B64,'[1]ACT NUM13'!$H$3:$S$123,9,FALSE),0)</f>
        <v>0</v>
      </c>
      <c r="S64" s="91">
        <f>IFERROR(VLOOKUP($B64,'[1]ACT NUM13'!$H$3:$S$123,10,FALSE),0)</f>
        <v>0</v>
      </c>
      <c r="T64" s="91">
        <f>IFERROR(VLOOKUP($B64,'[1]ACT NUM13'!$H$3:$S$123,11,FALSE),0)</f>
        <v>0</v>
      </c>
      <c r="U64" s="95"/>
      <c r="V64" s="95"/>
      <c r="W64" s="13">
        <f t="shared" si="3"/>
        <v>0</v>
      </c>
      <c r="X64" s="91">
        <f>IFERROR(VLOOKUP($B64,'[1]ACT NUM13'!$AB$3:$AM$64,2,FALSE),0)</f>
        <v>0</v>
      </c>
      <c r="Y64" s="91">
        <f>IFERROR(VLOOKUP($B64,'[1]ACT NUM13'!$AB$3:$AM$64,3,FALSE),0)</f>
        <v>0</v>
      </c>
      <c r="Z64" s="91">
        <f>IFERROR(VLOOKUP($B64,'[1]ACT NUM13'!$AB$3:$AM$64,4,FALSE),0)</f>
        <v>0</v>
      </c>
      <c r="AA64" s="91">
        <f>IFERROR(VLOOKUP($B64,'[1]ACT NUM13'!$AB$3:$AM$64,5,FALSE),0)</f>
        <v>0</v>
      </c>
      <c r="AB64" s="91">
        <f>IFERROR(VLOOKUP($B64,'[1]ACT NUM13'!$AB$3:$AM$64,6,FALSE),0)</f>
        <v>0</v>
      </c>
      <c r="AC64" s="91">
        <f>IFERROR(VLOOKUP($B64,'[1]ACT NUM13'!$AB$3:$AM$64,7,FALSE),0)</f>
        <v>0</v>
      </c>
      <c r="AD64" s="91">
        <f>IFERROR(VLOOKUP($B64,'[1]ACT NUM13'!$AB$3:$AM$64,8,FALSE),0)</f>
        <v>0</v>
      </c>
      <c r="AE64" s="91">
        <f>IFERROR(VLOOKUP($B64,'[1]ACT NUM13'!$AB$3:$AM$64,9,FALSE),0)</f>
        <v>0</v>
      </c>
      <c r="AF64" s="91">
        <f>IFERROR(VLOOKUP($B64,'[1]ACT NUM13'!$AB$3:$AM$64,10,FALSE),0)</f>
        <v>0</v>
      </c>
      <c r="AG64" s="91">
        <f>IFERROR(VLOOKUP($B64,'[1]ACT NUM13'!$AB$3:$AM$64,11,FALSE),0)</f>
        <v>0</v>
      </c>
      <c r="AH64" s="95"/>
      <c r="AI64" s="95"/>
      <c r="AJ64" s="13">
        <f t="shared" si="4"/>
        <v>0</v>
      </c>
    </row>
    <row r="65" spans="1:37" ht="15" thickBot="1" x14ac:dyDescent="0.25">
      <c r="A65" s="166" t="s">
        <v>99</v>
      </c>
      <c r="B65" s="165" t="s">
        <v>91</v>
      </c>
      <c r="C65" s="56"/>
      <c r="D65" s="205"/>
      <c r="E65" s="13">
        <f>IFERROR(VLOOKUP($B65,[2]NUM13!$H$3:$J$144,2,FALSE),0)</f>
        <v>9</v>
      </c>
      <c r="F65" s="43">
        <f t="shared" si="53"/>
        <v>9</v>
      </c>
      <c r="G65" s="13">
        <f>IFERROR(VLOOKUP($B65,[1]NUM13!$H$3:$J$155,2,FALSE),0)</f>
        <v>10</v>
      </c>
      <c r="H65" s="54">
        <f t="shared" si="54"/>
        <v>10</v>
      </c>
      <c r="I65" s="54">
        <f t="shared" si="2"/>
        <v>10</v>
      </c>
      <c r="J65" s="45"/>
      <c r="K65" s="91">
        <f>IFERROR(VLOOKUP($B65,'[1]ACT NUM13'!$H$3:$S$123,2,FALSE),0)</f>
        <v>0</v>
      </c>
      <c r="L65" s="91">
        <f>IFERROR(VLOOKUP($B65,'[1]ACT NUM13'!$H$3:$S$123,3,FALSE),0)</f>
        <v>0</v>
      </c>
      <c r="M65" s="91">
        <f>IFERROR(VLOOKUP($B65,'[1]ACT NUM13'!$H$3:$S$123,4,FALSE),0)</f>
        <v>0</v>
      </c>
      <c r="N65" s="91">
        <f>IFERROR(VLOOKUP($B65,'[1]ACT NUM13'!$H$3:$S$123,5,FALSE),0)</f>
        <v>0</v>
      </c>
      <c r="O65" s="91">
        <f>IFERROR(VLOOKUP($B65,'[1]ACT NUM13'!$H$3:$S$123,6,FALSE),0)</f>
        <v>0</v>
      </c>
      <c r="P65" s="91">
        <f>IFERROR(VLOOKUP($B65,'[1]ACT NUM13'!$H$3:$S$123,7,FALSE),0)</f>
        <v>0</v>
      </c>
      <c r="Q65" s="91">
        <f>IFERROR(VLOOKUP($B65,'[1]ACT NUM13'!$H$3:$S$123,8,FALSE),0)</f>
        <v>0</v>
      </c>
      <c r="R65" s="91">
        <f>IFERROR(VLOOKUP($B65,'[1]ACT NUM13'!$H$3:$S$123,9,FALSE),0)</f>
        <v>0</v>
      </c>
      <c r="S65" s="91">
        <f>IFERROR(VLOOKUP($B65,'[1]ACT NUM13'!$H$3:$S$123,10,FALSE),0)</f>
        <v>0</v>
      </c>
      <c r="T65" s="91">
        <f>IFERROR(VLOOKUP($B65,'[1]ACT NUM13'!$H$3:$S$123,11,FALSE),0)</f>
        <v>0</v>
      </c>
      <c r="U65" s="95"/>
      <c r="V65" s="95"/>
      <c r="W65" s="13">
        <f t="shared" si="3"/>
        <v>0</v>
      </c>
      <c r="X65" s="91">
        <f>IFERROR(VLOOKUP($B65,'[1]ACT NUM13'!$AB$3:$AM$64,2,FALSE),0)</f>
        <v>0</v>
      </c>
      <c r="Y65" s="91">
        <f>IFERROR(VLOOKUP($B65,'[1]ACT NUM13'!$AB$3:$AM$64,3,FALSE),0)</f>
        <v>0</v>
      </c>
      <c r="Z65" s="91">
        <f>IFERROR(VLOOKUP($B65,'[1]ACT NUM13'!$AB$3:$AM$64,4,FALSE),0)</f>
        <v>0</v>
      </c>
      <c r="AA65" s="91">
        <f>IFERROR(VLOOKUP($B65,'[1]ACT NUM13'!$AB$3:$AM$64,5,FALSE),0)</f>
        <v>0</v>
      </c>
      <c r="AB65" s="91">
        <f>IFERROR(VLOOKUP($B65,'[1]ACT NUM13'!$AB$3:$AM$64,6,FALSE),0)</f>
        <v>0</v>
      </c>
      <c r="AC65" s="91">
        <f>IFERROR(VLOOKUP($B65,'[1]ACT NUM13'!$AB$3:$AM$64,7,FALSE),0)</f>
        <v>0</v>
      </c>
      <c r="AD65" s="91">
        <f>IFERROR(VLOOKUP($B65,'[1]ACT NUM13'!$AB$3:$AM$64,8,FALSE),0)</f>
        <v>0</v>
      </c>
      <c r="AE65" s="91">
        <f>IFERROR(VLOOKUP($B65,'[1]ACT NUM13'!$AB$3:$AM$64,9,FALSE),0)</f>
        <v>0</v>
      </c>
      <c r="AF65" s="91">
        <f>IFERROR(VLOOKUP($B65,'[1]ACT NUM13'!$AB$3:$AM$64,10,FALSE),0)</f>
        <v>0</v>
      </c>
      <c r="AG65" s="91">
        <f>IFERROR(VLOOKUP($B65,'[1]ACT NUM13'!$AB$3:$AM$64,11,FALSE),0)</f>
        <v>0</v>
      </c>
      <c r="AH65" s="95"/>
      <c r="AI65" s="95"/>
      <c r="AJ65" s="13">
        <f t="shared" si="4"/>
        <v>0</v>
      </c>
    </row>
    <row r="66" spans="1:37" ht="15" thickBot="1" x14ac:dyDescent="0.25">
      <c r="A66" s="166" t="s">
        <v>99</v>
      </c>
      <c r="B66" s="165" t="s">
        <v>92</v>
      </c>
      <c r="C66" s="56"/>
      <c r="D66" s="205"/>
      <c r="E66" s="13">
        <f>IFERROR(VLOOKUP($B66,[2]NUM13!$H$3:$J$144,2,FALSE),0)</f>
        <v>8</v>
      </c>
      <c r="F66" s="43">
        <f t="shared" si="53"/>
        <v>8</v>
      </c>
      <c r="G66" s="13">
        <f>IFERROR(VLOOKUP($B66,[1]NUM13!$H$3:$J$155,2,FALSE),0)</f>
        <v>5</v>
      </c>
      <c r="H66" s="54">
        <f t="shared" si="54"/>
        <v>5</v>
      </c>
      <c r="I66" s="54">
        <f t="shared" si="2"/>
        <v>5</v>
      </c>
      <c r="J66" s="45"/>
      <c r="K66" s="91">
        <f>IFERROR(VLOOKUP($B66,'[1]ACT NUM13'!$H$3:$S$123,2,FALSE),0)</f>
        <v>0</v>
      </c>
      <c r="L66" s="91">
        <f>IFERROR(VLOOKUP($B66,'[1]ACT NUM13'!$H$3:$S$123,3,FALSE),0)</f>
        <v>0</v>
      </c>
      <c r="M66" s="91">
        <f>IFERROR(VLOOKUP($B66,'[1]ACT NUM13'!$H$3:$S$123,4,FALSE),0)</f>
        <v>0</v>
      </c>
      <c r="N66" s="91">
        <f>IFERROR(VLOOKUP($B66,'[1]ACT NUM13'!$H$3:$S$123,5,FALSE),0)</f>
        <v>0</v>
      </c>
      <c r="O66" s="91">
        <f>IFERROR(VLOOKUP($B66,'[1]ACT NUM13'!$H$3:$S$123,6,FALSE),0)</f>
        <v>0</v>
      </c>
      <c r="P66" s="91">
        <f>IFERROR(VLOOKUP($B66,'[1]ACT NUM13'!$H$3:$S$123,7,FALSE),0)</f>
        <v>0</v>
      </c>
      <c r="Q66" s="91">
        <f>IFERROR(VLOOKUP($B66,'[1]ACT NUM13'!$H$3:$S$123,8,FALSE),0)</f>
        <v>0</v>
      </c>
      <c r="R66" s="91">
        <f>IFERROR(VLOOKUP($B66,'[1]ACT NUM13'!$H$3:$S$123,9,FALSE),0)</f>
        <v>0</v>
      </c>
      <c r="S66" s="91">
        <f>IFERROR(VLOOKUP($B66,'[1]ACT NUM13'!$H$3:$S$123,10,FALSE),0)</f>
        <v>0</v>
      </c>
      <c r="T66" s="91">
        <f>IFERROR(VLOOKUP($B66,'[1]ACT NUM13'!$H$3:$S$123,11,FALSE),0)</f>
        <v>0</v>
      </c>
      <c r="U66" s="95"/>
      <c r="V66" s="95"/>
      <c r="W66" s="13">
        <f t="shared" si="3"/>
        <v>0</v>
      </c>
      <c r="X66" s="91">
        <f>IFERROR(VLOOKUP($B66,'[1]ACT NUM13'!$AB$3:$AM$64,2,FALSE),0)</f>
        <v>0</v>
      </c>
      <c r="Y66" s="91">
        <f>IFERROR(VLOOKUP($B66,'[1]ACT NUM13'!$AB$3:$AM$64,3,FALSE),0)</f>
        <v>0</v>
      </c>
      <c r="Z66" s="91">
        <f>IFERROR(VLOOKUP($B66,'[1]ACT NUM13'!$AB$3:$AM$64,4,FALSE),0)</f>
        <v>0</v>
      </c>
      <c r="AA66" s="91">
        <f>IFERROR(VLOOKUP($B66,'[1]ACT NUM13'!$AB$3:$AM$64,5,FALSE),0)</f>
        <v>0</v>
      </c>
      <c r="AB66" s="91">
        <f>IFERROR(VLOOKUP($B66,'[1]ACT NUM13'!$AB$3:$AM$64,6,FALSE),0)</f>
        <v>0</v>
      </c>
      <c r="AC66" s="91">
        <f>IFERROR(VLOOKUP($B66,'[1]ACT NUM13'!$AB$3:$AM$64,7,FALSE),0)</f>
        <v>0</v>
      </c>
      <c r="AD66" s="91">
        <f>IFERROR(VLOOKUP($B66,'[1]ACT NUM13'!$AB$3:$AM$64,8,FALSE),0)</f>
        <v>0</v>
      </c>
      <c r="AE66" s="91">
        <f>IFERROR(VLOOKUP($B66,'[1]ACT NUM13'!$AB$3:$AM$64,9,FALSE),0)</f>
        <v>0</v>
      </c>
      <c r="AF66" s="91">
        <f>IFERROR(VLOOKUP($B66,'[1]ACT NUM13'!$AB$3:$AM$64,10,FALSE),0)</f>
        <v>0</v>
      </c>
      <c r="AG66" s="91">
        <f>IFERROR(VLOOKUP($B66,'[1]ACT NUM13'!$AB$3:$AM$64,11,FALSE),0)</f>
        <v>0</v>
      </c>
      <c r="AH66" s="95"/>
      <c r="AI66" s="95"/>
      <c r="AJ66" s="13">
        <f t="shared" si="4"/>
        <v>0</v>
      </c>
    </row>
    <row r="67" spans="1:37" ht="15" thickBot="1" x14ac:dyDescent="0.25">
      <c r="A67" s="166" t="s">
        <v>99</v>
      </c>
      <c r="B67" s="165" t="s">
        <v>93</v>
      </c>
      <c r="C67" s="56"/>
      <c r="D67" s="205"/>
      <c r="E67" s="13">
        <f>IFERROR(VLOOKUP($B67,[2]NUM13!$H$3:$J$144,2,FALSE),0)</f>
        <v>7</v>
      </c>
      <c r="F67" s="43">
        <f t="shared" si="53"/>
        <v>7</v>
      </c>
      <c r="G67" s="13">
        <f>IFERROR(VLOOKUP($B67,[1]NUM13!$H$3:$J$155,2,FALSE),0)</f>
        <v>7</v>
      </c>
      <c r="H67" s="54">
        <f t="shared" si="54"/>
        <v>7</v>
      </c>
      <c r="I67" s="54">
        <f t="shared" si="2"/>
        <v>7</v>
      </c>
      <c r="J67" s="45"/>
      <c r="K67" s="91">
        <f>IFERROR(VLOOKUP($B67,'[1]ACT NUM13'!$H$3:$S$123,2,FALSE),0)</f>
        <v>0</v>
      </c>
      <c r="L67" s="91">
        <f>IFERROR(VLOOKUP($B67,'[1]ACT NUM13'!$H$3:$S$123,3,FALSE),0)</f>
        <v>0</v>
      </c>
      <c r="M67" s="91">
        <f>IFERROR(VLOOKUP($B67,'[1]ACT NUM13'!$H$3:$S$123,4,FALSE),0)</f>
        <v>0</v>
      </c>
      <c r="N67" s="91">
        <f>IFERROR(VLOOKUP($B67,'[1]ACT NUM13'!$H$3:$S$123,5,FALSE),0)</f>
        <v>0</v>
      </c>
      <c r="O67" s="91">
        <f>IFERROR(VLOOKUP($B67,'[1]ACT NUM13'!$H$3:$S$123,6,FALSE),0)</f>
        <v>0</v>
      </c>
      <c r="P67" s="91">
        <f>IFERROR(VLOOKUP($B67,'[1]ACT NUM13'!$H$3:$S$123,7,FALSE),0)</f>
        <v>0</v>
      </c>
      <c r="Q67" s="91">
        <f>IFERROR(VLOOKUP($B67,'[1]ACT NUM13'!$H$3:$S$123,8,FALSE),0)</f>
        <v>0</v>
      </c>
      <c r="R67" s="91">
        <f>IFERROR(VLOOKUP($B67,'[1]ACT NUM13'!$H$3:$S$123,9,FALSE),0)</f>
        <v>0</v>
      </c>
      <c r="S67" s="91">
        <f>IFERROR(VLOOKUP($B67,'[1]ACT NUM13'!$H$3:$S$123,10,FALSE),0)</f>
        <v>0</v>
      </c>
      <c r="T67" s="91">
        <f>IFERROR(VLOOKUP($B67,'[1]ACT NUM13'!$H$3:$S$123,11,FALSE),0)</f>
        <v>0</v>
      </c>
      <c r="U67" s="95"/>
      <c r="V67" s="95"/>
      <c r="W67" s="13">
        <f t="shared" si="3"/>
        <v>0</v>
      </c>
      <c r="X67" s="91">
        <f>IFERROR(VLOOKUP($B67,'[1]ACT NUM13'!$AB$3:$AM$64,2,FALSE),0)</f>
        <v>0</v>
      </c>
      <c r="Y67" s="91">
        <f>IFERROR(VLOOKUP($B67,'[1]ACT NUM13'!$AB$3:$AM$64,3,FALSE),0)</f>
        <v>0</v>
      </c>
      <c r="Z67" s="91">
        <f>IFERROR(VLOOKUP($B67,'[1]ACT NUM13'!$AB$3:$AM$64,4,FALSE),0)</f>
        <v>0</v>
      </c>
      <c r="AA67" s="91">
        <f>IFERROR(VLOOKUP($B67,'[1]ACT NUM13'!$AB$3:$AM$64,5,FALSE),0)</f>
        <v>0</v>
      </c>
      <c r="AB67" s="91">
        <f>IFERROR(VLOOKUP($B67,'[1]ACT NUM13'!$AB$3:$AM$64,6,FALSE),0)</f>
        <v>0</v>
      </c>
      <c r="AC67" s="91">
        <f>IFERROR(VLOOKUP($B67,'[1]ACT NUM13'!$AB$3:$AM$64,7,FALSE),0)</f>
        <v>0</v>
      </c>
      <c r="AD67" s="91">
        <f>IFERROR(VLOOKUP($B67,'[1]ACT NUM13'!$AB$3:$AM$64,8,FALSE),0)</f>
        <v>0</v>
      </c>
      <c r="AE67" s="91">
        <f>IFERROR(VLOOKUP($B67,'[1]ACT NUM13'!$AB$3:$AM$64,9,FALSE),0)</f>
        <v>0</v>
      </c>
      <c r="AF67" s="91">
        <f>IFERROR(VLOOKUP($B67,'[1]ACT NUM13'!$AB$3:$AM$64,10,FALSE),0)</f>
        <v>0</v>
      </c>
      <c r="AG67" s="91">
        <f>IFERROR(VLOOKUP($B67,'[1]ACT NUM13'!$AB$3:$AM$64,11,FALSE),0)</f>
        <v>0</v>
      </c>
      <c r="AH67" s="95"/>
      <c r="AI67" s="95"/>
      <c r="AJ67" s="13">
        <f t="shared" si="4"/>
        <v>0</v>
      </c>
    </row>
    <row r="68" spans="1:37" ht="15" thickBot="1" x14ac:dyDescent="0.25">
      <c r="A68" s="166" t="s">
        <v>99</v>
      </c>
      <c r="B68" s="165" t="s">
        <v>94</v>
      </c>
      <c r="C68" s="56"/>
      <c r="D68" s="205"/>
      <c r="E68" s="13">
        <f>IFERROR(VLOOKUP($B68,[2]NUM13!$H$3:$J$144,2,FALSE),0)</f>
        <v>9</v>
      </c>
      <c r="F68" s="43">
        <f t="shared" si="53"/>
        <v>9</v>
      </c>
      <c r="G68" s="13">
        <f>IFERROR(VLOOKUP($B68,[1]NUM13!$H$3:$J$155,2,FALSE),0)</f>
        <v>11</v>
      </c>
      <c r="H68" s="54">
        <f t="shared" si="54"/>
        <v>11</v>
      </c>
      <c r="I68" s="54">
        <f t="shared" si="2"/>
        <v>11</v>
      </c>
      <c r="J68" s="45"/>
      <c r="K68" s="91">
        <f>IFERROR(VLOOKUP($B68,'[1]ACT NUM13'!$H$3:$S$123,2,FALSE),0)</f>
        <v>0</v>
      </c>
      <c r="L68" s="91">
        <f>IFERROR(VLOOKUP($B68,'[1]ACT NUM13'!$H$3:$S$123,3,FALSE),0)</f>
        <v>0</v>
      </c>
      <c r="M68" s="91">
        <f>IFERROR(VLOOKUP($B68,'[1]ACT NUM13'!$H$3:$S$123,4,FALSE),0)</f>
        <v>0</v>
      </c>
      <c r="N68" s="91">
        <f>IFERROR(VLOOKUP($B68,'[1]ACT NUM13'!$H$3:$S$123,5,FALSE),0)</f>
        <v>0</v>
      </c>
      <c r="O68" s="91">
        <f>IFERROR(VLOOKUP($B68,'[1]ACT NUM13'!$H$3:$S$123,6,FALSE),0)</f>
        <v>0</v>
      </c>
      <c r="P68" s="91">
        <f>IFERROR(VLOOKUP($B68,'[1]ACT NUM13'!$H$3:$S$123,7,FALSE),0)</f>
        <v>0</v>
      </c>
      <c r="Q68" s="91">
        <f>IFERROR(VLOOKUP($B68,'[1]ACT NUM13'!$H$3:$S$123,8,FALSE),0)</f>
        <v>0</v>
      </c>
      <c r="R68" s="91">
        <f>IFERROR(VLOOKUP($B68,'[1]ACT NUM13'!$H$3:$S$123,9,FALSE),0)</f>
        <v>0</v>
      </c>
      <c r="S68" s="91">
        <f>IFERROR(VLOOKUP($B68,'[1]ACT NUM13'!$H$3:$S$123,10,FALSE),0)</f>
        <v>0</v>
      </c>
      <c r="T68" s="91">
        <f>IFERROR(VLOOKUP($B68,'[1]ACT NUM13'!$H$3:$S$123,11,FALSE),0)</f>
        <v>0</v>
      </c>
      <c r="U68" s="95"/>
      <c r="V68" s="95"/>
      <c r="W68" s="13">
        <f t="shared" si="3"/>
        <v>0</v>
      </c>
      <c r="X68" s="91">
        <f>IFERROR(VLOOKUP($B68,'[1]ACT NUM13'!$AB$3:$AM$64,2,FALSE),0)</f>
        <v>0</v>
      </c>
      <c r="Y68" s="91">
        <f>IFERROR(VLOOKUP($B68,'[1]ACT NUM13'!$AB$3:$AM$64,3,FALSE),0)</f>
        <v>0</v>
      </c>
      <c r="Z68" s="91">
        <f>IFERROR(VLOOKUP($B68,'[1]ACT NUM13'!$AB$3:$AM$64,4,FALSE),0)</f>
        <v>0</v>
      </c>
      <c r="AA68" s="91">
        <f>IFERROR(VLOOKUP($B68,'[1]ACT NUM13'!$AB$3:$AM$64,5,FALSE),0)</f>
        <v>0</v>
      </c>
      <c r="AB68" s="91">
        <f>IFERROR(VLOOKUP($B68,'[1]ACT NUM13'!$AB$3:$AM$64,6,FALSE),0)</f>
        <v>0</v>
      </c>
      <c r="AC68" s="91">
        <f>IFERROR(VLOOKUP($B68,'[1]ACT NUM13'!$AB$3:$AM$64,7,FALSE),0)</f>
        <v>0</v>
      </c>
      <c r="AD68" s="91">
        <f>IFERROR(VLOOKUP($B68,'[1]ACT NUM13'!$AB$3:$AM$64,8,FALSE),0)</f>
        <v>0</v>
      </c>
      <c r="AE68" s="91">
        <f>IFERROR(VLOOKUP($B68,'[1]ACT NUM13'!$AB$3:$AM$64,9,FALSE),0)</f>
        <v>0</v>
      </c>
      <c r="AF68" s="91">
        <f>IFERROR(VLOOKUP($B68,'[1]ACT NUM13'!$AB$3:$AM$64,10,FALSE),0)</f>
        <v>0</v>
      </c>
      <c r="AG68" s="91">
        <f>IFERROR(VLOOKUP($B68,'[1]ACT NUM13'!$AB$3:$AM$64,11,FALSE),0)</f>
        <v>0</v>
      </c>
      <c r="AH68" s="95"/>
      <c r="AI68" s="95"/>
      <c r="AJ68" s="13">
        <f t="shared" si="4"/>
        <v>0</v>
      </c>
    </row>
    <row r="69" spans="1:37" ht="15" thickBot="1" x14ac:dyDescent="0.25">
      <c r="A69" s="166" t="s">
        <v>99</v>
      </c>
      <c r="B69" s="165" t="s">
        <v>95</v>
      </c>
      <c r="C69" s="56"/>
      <c r="D69" s="205"/>
      <c r="E69" s="13">
        <f>IFERROR(VLOOKUP($B69,[2]NUM13!$H$3:$J$144,2,FALSE),0)</f>
        <v>1</v>
      </c>
      <c r="F69" s="43">
        <f t="shared" si="53"/>
        <v>1</v>
      </c>
      <c r="G69" s="13">
        <f>IFERROR(VLOOKUP($B69,[1]NUM13!$H$3:$J$155,2,FALSE),0)</f>
        <v>2</v>
      </c>
      <c r="H69" s="54">
        <f t="shared" si="54"/>
        <v>2</v>
      </c>
      <c r="I69" s="54">
        <f t="shared" si="2"/>
        <v>2</v>
      </c>
      <c r="J69" s="45"/>
      <c r="K69" s="91">
        <f>IFERROR(VLOOKUP($B69,'[1]ACT NUM13'!$H$3:$S$123,2,FALSE),0)</f>
        <v>0</v>
      </c>
      <c r="L69" s="91">
        <f>IFERROR(VLOOKUP($B69,'[1]ACT NUM13'!$H$3:$S$123,3,FALSE),0)</f>
        <v>0</v>
      </c>
      <c r="M69" s="91">
        <f>IFERROR(VLOOKUP($B69,'[1]ACT NUM13'!$H$3:$S$123,4,FALSE),0)</f>
        <v>0</v>
      </c>
      <c r="N69" s="91">
        <f>IFERROR(VLOOKUP($B69,'[1]ACT NUM13'!$H$3:$S$123,5,FALSE),0)</f>
        <v>0</v>
      </c>
      <c r="O69" s="91">
        <f>IFERROR(VLOOKUP($B69,'[1]ACT NUM13'!$H$3:$S$123,6,FALSE),0)</f>
        <v>0</v>
      </c>
      <c r="P69" s="91">
        <f>IFERROR(VLOOKUP($B69,'[1]ACT NUM13'!$H$3:$S$123,7,FALSE),0)</f>
        <v>0</v>
      </c>
      <c r="Q69" s="91">
        <f>IFERROR(VLOOKUP($B69,'[1]ACT NUM13'!$H$3:$S$123,8,FALSE),0)</f>
        <v>0</v>
      </c>
      <c r="R69" s="91">
        <f>IFERROR(VLOOKUP($B69,'[1]ACT NUM13'!$H$3:$S$123,9,FALSE),0)</f>
        <v>0</v>
      </c>
      <c r="S69" s="91">
        <f>IFERROR(VLOOKUP($B69,'[1]ACT NUM13'!$H$3:$S$123,10,FALSE),0)</f>
        <v>0</v>
      </c>
      <c r="T69" s="91">
        <f>IFERROR(VLOOKUP($B69,'[1]ACT NUM13'!$H$3:$S$123,11,FALSE),0)</f>
        <v>0</v>
      </c>
      <c r="U69" s="95"/>
      <c r="V69" s="95"/>
      <c r="W69" s="13">
        <f t="shared" si="3"/>
        <v>0</v>
      </c>
      <c r="X69" s="91">
        <f>IFERROR(VLOOKUP($B69,'[1]ACT NUM13'!$AB$3:$AM$64,2,FALSE),0)</f>
        <v>0</v>
      </c>
      <c r="Y69" s="91">
        <f>IFERROR(VLOOKUP($B69,'[1]ACT NUM13'!$AB$3:$AM$64,3,FALSE),0)</f>
        <v>0</v>
      </c>
      <c r="Z69" s="91">
        <f>IFERROR(VLOOKUP($B69,'[1]ACT NUM13'!$AB$3:$AM$64,4,FALSE),0)</f>
        <v>0</v>
      </c>
      <c r="AA69" s="91">
        <f>IFERROR(VLOOKUP($B69,'[1]ACT NUM13'!$AB$3:$AM$64,5,FALSE),0)</f>
        <v>0</v>
      </c>
      <c r="AB69" s="91">
        <f>IFERROR(VLOOKUP($B69,'[1]ACT NUM13'!$AB$3:$AM$64,6,FALSE),0)</f>
        <v>0</v>
      </c>
      <c r="AC69" s="91">
        <f>IFERROR(VLOOKUP($B69,'[1]ACT NUM13'!$AB$3:$AM$64,7,FALSE),0)</f>
        <v>0</v>
      </c>
      <c r="AD69" s="91">
        <f>IFERROR(VLOOKUP($B69,'[1]ACT NUM13'!$AB$3:$AM$64,8,FALSE),0)</f>
        <v>0</v>
      </c>
      <c r="AE69" s="91">
        <f>IFERROR(VLOOKUP($B69,'[1]ACT NUM13'!$AB$3:$AM$64,9,FALSE),0)</f>
        <v>0</v>
      </c>
      <c r="AF69" s="91">
        <f>IFERROR(VLOOKUP($B69,'[1]ACT NUM13'!$AB$3:$AM$64,10,FALSE),0)</f>
        <v>0</v>
      </c>
      <c r="AG69" s="91">
        <f>IFERROR(VLOOKUP($B69,'[1]ACT NUM13'!$AB$3:$AM$64,11,FALSE),0)</f>
        <v>0</v>
      </c>
      <c r="AH69" s="95"/>
      <c r="AI69" s="95"/>
      <c r="AJ69" s="13">
        <f t="shared" si="4"/>
        <v>0</v>
      </c>
    </row>
    <row r="70" spans="1:37" ht="15" thickBot="1" x14ac:dyDescent="0.25">
      <c r="A70" s="166" t="s">
        <v>99</v>
      </c>
      <c r="B70" s="165" t="s">
        <v>96</v>
      </c>
      <c r="C70" s="56"/>
      <c r="D70" s="205"/>
      <c r="E70" s="13">
        <f>IFERROR(VLOOKUP($B70,[2]NUM13!$H$3:$J$144,2,FALSE),0)</f>
        <v>0</v>
      </c>
      <c r="F70" s="43">
        <f t="shared" si="53"/>
        <v>0</v>
      </c>
      <c r="G70" s="13">
        <f>IFERROR(VLOOKUP($B70,[1]NUM13!$H$3:$J$155,2,FALSE),0)</f>
        <v>1</v>
      </c>
      <c r="H70" s="54">
        <f t="shared" si="54"/>
        <v>1</v>
      </c>
      <c r="I70" s="54">
        <f t="shared" si="2"/>
        <v>1</v>
      </c>
      <c r="J70" s="45"/>
      <c r="K70" s="91">
        <f>IFERROR(VLOOKUP($B70,'[1]ACT NUM13'!$H$3:$S$123,2,FALSE),0)</f>
        <v>0</v>
      </c>
      <c r="L70" s="91">
        <f>IFERROR(VLOOKUP($B70,'[1]ACT NUM13'!$H$3:$S$123,3,FALSE),0)</f>
        <v>0</v>
      </c>
      <c r="M70" s="91">
        <f>IFERROR(VLOOKUP($B70,'[1]ACT NUM13'!$H$3:$S$123,4,FALSE),0)</f>
        <v>0</v>
      </c>
      <c r="N70" s="91">
        <f>IFERROR(VLOOKUP($B70,'[1]ACT NUM13'!$H$3:$S$123,5,FALSE),0)</f>
        <v>0</v>
      </c>
      <c r="O70" s="91">
        <f>IFERROR(VLOOKUP($B70,'[1]ACT NUM13'!$H$3:$S$123,6,FALSE),0)</f>
        <v>0</v>
      </c>
      <c r="P70" s="91">
        <f>IFERROR(VLOOKUP($B70,'[1]ACT NUM13'!$H$3:$S$123,7,FALSE),0)</f>
        <v>0</v>
      </c>
      <c r="Q70" s="91">
        <f>IFERROR(VLOOKUP($B70,'[1]ACT NUM13'!$H$3:$S$123,8,FALSE),0)</f>
        <v>0</v>
      </c>
      <c r="R70" s="91">
        <f>IFERROR(VLOOKUP($B70,'[1]ACT NUM13'!$H$3:$S$123,9,FALSE),0)</f>
        <v>0</v>
      </c>
      <c r="S70" s="91">
        <f>IFERROR(VLOOKUP($B70,'[1]ACT NUM13'!$H$3:$S$123,10,FALSE),0)</f>
        <v>0</v>
      </c>
      <c r="T70" s="91">
        <f>IFERROR(VLOOKUP($B70,'[1]ACT NUM13'!$H$3:$S$123,11,FALSE),0)</f>
        <v>0</v>
      </c>
      <c r="U70" s="95"/>
      <c r="V70" s="95"/>
      <c r="W70" s="13">
        <f t="shared" si="3"/>
        <v>0</v>
      </c>
      <c r="X70" s="91">
        <f>IFERROR(VLOOKUP($B70,'[1]ACT NUM13'!$AB$3:$AM$64,2,FALSE),0)</f>
        <v>0</v>
      </c>
      <c r="Y70" s="91">
        <f>IFERROR(VLOOKUP($B70,'[1]ACT NUM13'!$AB$3:$AM$64,3,FALSE),0)</f>
        <v>0</v>
      </c>
      <c r="Z70" s="91">
        <f>IFERROR(VLOOKUP($B70,'[1]ACT NUM13'!$AB$3:$AM$64,4,FALSE),0)</f>
        <v>0</v>
      </c>
      <c r="AA70" s="91">
        <f>IFERROR(VLOOKUP($B70,'[1]ACT NUM13'!$AB$3:$AM$64,5,FALSE),0)</f>
        <v>0</v>
      </c>
      <c r="AB70" s="91">
        <f>IFERROR(VLOOKUP($B70,'[1]ACT NUM13'!$AB$3:$AM$64,6,FALSE),0)</f>
        <v>0</v>
      </c>
      <c r="AC70" s="91">
        <f>IFERROR(VLOOKUP($B70,'[1]ACT NUM13'!$AB$3:$AM$64,7,FALSE),0)</f>
        <v>0</v>
      </c>
      <c r="AD70" s="91">
        <f>IFERROR(VLOOKUP($B70,'[1]ACT NUM13'!$AB$3:$AM$64,8,FALSE),0)</f>
        <v>0</v>
      </c>
      <c r="AE70" s="91">
        <f>IFERROR(VLOOKUP($B70,'[1]ACT NUM13'!$AB$3:$AM$64,9,FALSE),0)</f>
        <v>0</v>
      </c>
      <c r="AF70" s="91">
        <f>IFERROR(VLOOKUP($B70,'[1]ACT NUM13'!$AB$3:$AM$64,10,FALSE),0)</f>
        <v>0</v>
      </c>
      <c r="AG70" s="91">
        <f>IFERROR(VLOOKUP($B70,'[1]ACT NUM13'!$AB$3:$AM$64,11,FALSE),0)</f>
        <v>0</v>
      </c>
      <c r="AH70" s="95"/>
      <c r="AI70" s="95"/>
      <c r="AJ70" s="13">
        <f t="shared" si="4"/>
        <v>0</v>
      </c>
    </row>
    <row r="71" spans="1:37" ht="15" thickBot="1" x14ac:dyDescent="0.25">
      <c r="A71" s="166" t="s">
        <v>99</v>
      </c>
      <c r="B71" s="165" t="s">
        <v>97</v>
      </c>
      <c r="C71" s="56"/>
      <c r="D71" s="205"/>
      <c r="E71" s="13">
        <f>IFERROR(VLOOKUP($B71,[2]NUM13!$H$3:$J$144,2,FALSE),0)</f>
        <v>0</v>
      </c>
      <c r="F71" s="43">
        <f t="shared" si="53"/>
        <v>0</v>
      </c>
      <c r="G71" s="13">
        <f>IFERROR(VLOOKUP($B71,[1]NUM13!$H$3:$J$155,2,FALSE),0)</f>
        <v>0</v>
      </c>
      <c r="H71" s="54">
        <f t="shared" si="54"/>
        <v>0</v>
      </c>
      <c r="I71" s="54">
        <f t="shared" si="2"/>
        <v>0</v>
      </c>
      <c r="J71" s="45"/>
      <c r="K71" s="91">
        <f>IFERROR(VLOOKUP($B71,'[1]ACT NUM13'!$H$3:$S$123,2,FALSE),0)</f>
        <v>0</v>
      </c>
      <c r="L71" s="91">
        <f>IFERROR(VLOOKUP($B71,'[1]ACT NUM13'!$H$3:$S$123,3,FALSE),0)</f>
        <v>0</v>
      </c>
      <c r="M71" s="91">
        <f>IFERROR(VLOOKUP($B71,'[1]ACT NUM13'!$H$3:$S$123,4,FALSE),0)</f>
        <v>0</v>
      </c>
      <c r="N71" s="91">
        <f>IFERROR(VLOOKUP($B71,'[1]ACT NUM13'!$H$3:$S$123,5,FALSE),0)</f>
        <v>0</v>
      </c>
      <c r="O71" s="91">
        <f>IFERROR(VLOOKUP($B71,'[1]ACT NUM13'!$H$3:$S$123,6,FALSE),0)</f>
        <v>0</v>
      </c>
      <c r="P71" s="91">
        <f>IFERROR(VLOOKUP($B71,'[1]ACT NUM13'!$H$3:$S$123,7,FALSE),0)</f>
        <v>0</v>
      </c>
      <c r="Q71" s="91">
        <f>IFERROR(VLOOKUP($B71,'[1]ACT NUM13'!$H$3:$S$123,8,FALSE),0)</f>
        <v>0</v>
      </c>
      <c r="R71" s="91">
        <f>IFERROR(VLOOKUP($B71,'[1]ACT NUM13'!$H$3:$S$123,9,FALSE),0)</f>
        <v>0</v>
      </c>
      <c r="S71" s="91">
        <f>IFERROR(VLOOKUP($B71,'[1]ACT NUM13'!$H$3:$S$123,10,FALSE),0)</f>
        <v>0</v>
      </c>
      <c r="T71" s="91">
        <f>IFERROR(VLOOKUP($B71,'[1]ACT NUM13'!$H$3:$S$123,11,FALSE),0)</f>
        <v>0</v>
      </c>
      <c r="U71" s="95"/>
      <c r="V71" s="95"/>
      <c r="W71" s="13">
        <f t="shared" si="3"/>
        <v>0</v>
      </c>
      <c r="X71" s="91">
        <f>IFERROR(VLOOKUP($B71,'[1]ACT NUM13'!$AB$3:$AM$64,2,FALSE),0)</f>
        <v>0</v>
      </c>
      <c r="Y71" s="91">
        <f>IFERROR(VLOOKUP($B71,'[1]ACT NUM13'!$AB$3:$AM$64,3,FALSE),0)</f>
        <v>0</v>
      </c>
      <c r="Z71" s="91">
        <f>IFERROR(VLOOKUP($B71,'[1]ACT NUM13'!$AB$3:$AM$64,4,FALSE),0)</f>
        <v>0</v>
      </c>
      <c r="AA71" s="91">
        <f>IFERROR(VLOOKUP($B71,'[1]ACT NUM13'!$AB$3:$AM$64,5,FALSE),0)</f>
        <v>0</v>
      </c>
      <c r="AB71" s="91">
        <f>IFERROR(VLOOKUP($B71,'[1]ACT NUM13'!$AB$3:$AM$64,6,FALSE),0)</f>
        <v>0</v>
      </c>
      <c r="AC71" s="91">
        <f>IFERROR(VLOOKUP($B71,'[1]ACT NUM13'!$AB$3:$AM$64,7,FALSE),0)</f>
        <v>0</v>
      </c>
      <c r="AD71" s="91">
        <f>IFERROR(VLOOKUP($B71,'[1]ACT NUM13'!$AB$3:$AM$64,8,FALSE),0)</f>
        <v>0</v>
      </c>
      <c r="AE71" s="91">
        <f>IFERROR(VLOOKUP($B71,'[1]ACT NUM13'!$AB$3:$AM$64,9,FALSE),0)</f>
        <v>0</v>
      </c>
      <c r="AF71" s="91">
        <f>IFERROR(VLOOKUP($B71,'[1]ACT NUM13'!$AB$3:$AM$64,10,FALSE),0)</f>
        <v>0</v>
      </c>
      <c r="AG71" s="91">
        <f>IFERROR(VLOOKUP($B71,'[1]ACT NUM13'!$AB$3:$AM$64,11,FALSE),0)</f>
        <v>0</v>
      </c>
      <c r="AH71" s="95"/>
      <c r="AI71" s="95"/>
      <c r="AJ71" s="13">
        <f t="shared" si="4"/>
        <v>0</v>
      </c>
    </row>
    <row r="72" spans="1:37" ht="15" thickBot="1" x14ac:dyDescent="0.25">
      <c r="A72" s="166" t="s">
        <v>99</v>
      </c>
      <c r="B72" s="165" t="s">
        <v>98</v>
      </c>
      <c r="C72" s="56"/>
      <c r="D72" s="205"/>
      <c r="E72" s="13">
        <f>IFERROR(VLOOKUP($B72,[2]NUM13!$H$3:$J$144,2,FALSE),0)</f>
        <v>4</v>
      </c>
      <c r="F72" s="43">
        <f t="shared" si="53"/>
        <v>4</v>
      </c>
      <c r="G72" s="13">
        <f>IFERROR(VLOOKUP($B72,[1]NUM13!$H$3:$J$155,2,FALSE),0)</f>
        <v>5</v>
      </c>
      <c r="H72" s="54">
        <f t="shared" si="54"/>
        <v>5</v>
      </c>
      <c r="I72" s="54">
        <f t="shared" si="2"/>
        <v>5</v>
      </c>
      <c r="J72" s="45"/>
      <c r="K72" s="91">
        <f>IFERROR(VLOOKUP($B72,'[1]ACT NUM13'!$H$3:$S$123,2,FALSE),0)</f>
        <v>0</v>
      </c>
      <c r="L72" s="91">
        <f>IFERROR(VLOOKUP($B72,'[1]ACT NUM13'!$H$3:$S$123,3,FALSE),0)</f>
        <v>0</v>
      </c>
      <c r="M72" s="91">
        <f>IFERROR(VLOOKUP($B72,'[1]ACT NUM13'!$H$3:$S$123,4,FALSE),0)</f>
        <v>0</v>
      </c>
      <c r="N72" s="91">
        <f>IFERROR(VLOOKUP($B72,'[1]ACT NUM13'!$H$3:$S$123,5,FALSE),0)</f>
        <v>0</v>
      </c>
      <c r="O72" s="91">
        <f>IFERROR(VLOOKUP($B72,'[1]ACT NUM13'!$H$3:$S$123,6,FALSE),0)</f>
        <v>0</v>
      </c>
      <c r="P72" s="91">
        <f>IFERROR(VLOOKUP($B72,'[1]ACT NUM13'!$H$3:$S$123,7,FALSE),0)</f>
        <v>0</v>
      </c>
      <c r="Q72" s="91">
        <f>IFERROR(VLOOKUP($B72,'[1]ACT NUM13'!$H$3:$S$123,8,FALSE),0)</f>
        <v>0</v>
      </c>
      <c r="R72" s="91">
        <f>IFERROR(VLOOKUP($B72,'[1]ACT NUM13'!$H$3:$S$123,9,FALSE),0)</f>
        <v>0</v>
      </c>
      <c r="S72" s="91">
        <f>IFERROR(VLOOKUP($B72,'[1]ACT NUM13'!$H$3:$S$123,10,FALSE),0)</f>
        <v>0</v>
      </c>
      <c r="T72" s="91">
        <f>IFERROR(VLOOKUP($B72,'[1]ACT NUM13'!$H$3:$S$123,11,FALSE),0)</f>
        <v>0</v>
      </c>
      <c r="U72" s="95"/>
      <c r="V72" s="95"/>
      <c r="W72" s="13">
        <f t="shared" si="3"/>
        <v>0</v>
      </c>
      <c r="X72" s="91">
        <f>IFERROR(VLOOKUP($B72,'[1]ACT NUM13'!$AB$3:$AM$64,2,FALSE),0)</f>
        <v>0</v>
      </c>
      <c r="Y72" s="91">
        <f>IFERROR(VLOOKUP($B72,'[1]ACT NUM13'!$AB$3:$AM$64,3,FALSE),0)</f>
        <v>0</v>
      </c>
      <c r="Z72" s="91">
        <f>IFERROR(VLOOKUP($B72,'[1]ACT NUM13'!$AB$3:$AM$64,4,FALSE),0)</f>
        <v>0</v>
      </c>
      <c r="AA72" s="91">
        <f>IFERROR(VLOOKUP($B72,'[1]ACT NUM13'!$AB$3:$AM$64,5,FALSE),0)</f>
        <v>0</v>
      </c>
      <c r="AB72" s="91">
        <f>IFERROR(VLOOKUP($B72,'[1]ACT NUM13'!$AB$3:$AM$64,6,FALSE),0)</f>
        <v>0</v>
      </c>
      <c r="AC72" s="91">
        <f>IFERROR(VLOOKUP($B72,'[1]ACT NUM13'!$AB$3:$AM$64,7,FALSE),0)</f>
        <v>0</v>
      </c>
      <c r="AD72" s="91">
        <f>IFERROR(VLOOKUP($B72,'[1]ACT NUM13'!$AB$3:$AM$64,8,FALSE),0)</f>
        <v>0</v>
      </c>
      <c r="AE72" s="91">
        <f>IFERROR(VLOOKUP($B72,'[1]ACT NUM13'!$AB$3:$AM$64,9,FALSE),0)</f>
        <v>0</v>
      </c>
      <c r="AF72" s="91">
        <f>IFERROR(VLOOKUP($B72,'[1]ACT NUM13'!$AB$3:$AM$64,10,FALSE),0)</f>
        <v>0</v>
      </c>
      <c r="AG72" s="91">
        <f>IFERROR(VLOOKUP($B72,'[1]ACT NUM13'!$AB$3:$AM$64,11,FALSE),0)</f>
        <v>0</v>
      </c>
      <c r="AH72" s="95"/>
      <c r="AI72" s="95"/>
      <c r="AJ72" s="13">
        <f t="shared" si="4"/>
        <v>0</v>
      </c>
    </row>
    <row r="73" spans="1:37" ht="15" thickBot="1" x14ac:dyDescent="0.25">
      <c r="A73" s="333" t="s">
        <v>18</v>
      </c>
      <c r="B73" s="334"/>
      <c r="C73" s="250">
        <f>+D73/Metas!S85</f>
        <v>1.0349362348089171</v>
      </c>
      <c r="D73" s="207">
        <f>I73/AK73</f>
        <v>0.2099533437013997</v>
      </c>
      <c r="E73" s="10">
        <f>SUM(E63:E72)</f>
        <v>172</v>
      </c>
      <c r="F73" s="10">
        <f>SUM(F63:F72)</f>
        <v>208</v>
      </c>
      <c r="G73" s="10">
        <f>SUM(G63:G72)</f>
        <v>225</v>
      </c>
      <c r="H73" s="10">
        <f t="shared" ref="H73:J73" si="55">SUM(H63:H72)</f>
        <v>234</v>
      </c>
      <c r="I73" s="10">
        <f>SUM(I63:I72)</f>
        <v>270</v>
      </c>
      <c r="J73" s="10">
        <f t="shared" si="55"/>
        <v>0</v>
      </c>
      <c r="K73" s="10">
        <f t="shared" ref="K73:V73" si="56">SUM(K63:K72)</f>
        <v>5</v>
      </c>
      <c r="L73" s="10">
        <f t="shared" si="56"/>
        <v>18</v>
      </c>
      <c r="M73" s="10">
        <f t="shared" si="56"/>
        <v>9</v>
      </c>
      <c r="N73" s="10">
        <f t="shared" si="56"/>
        <v>4</v>
      </c>
      <c r="O73" s="10">
        <f t="shared" ref="O73" si="57">SUM(O63:O72)</f>
        <v>3</v>
      </c>
      <c r="P73" s="10">
        <f t="shared" si="56"/>
        <v>3</v>
      </c>
      <c r="Q73" s="10">
        <f t="shared" si="56"/>
        <v>9</v>
      </c>
      <c r="R73" s="10">
        <f t="shared" ref="R73:S73" si="58">SUM(R63:R72)</f>
        <v>0</v>
      </c>
      <c r="S73" s="10">
        <f t="shared" si="58"/>
        <v>28</v>
      </c>
      <c r="T73" s="10">
        <f t="shared" ref="T73" si="59">SUM(T63:T72)</f>
        <v>8</v>
      </c>
      <c r="U73" s="10">
        <f t="shared" si="56"/>
        <v>0</v>
      </c>
      <c r="V73" s="10">
        <f t="shared" si="56"/>
        <v>0</v>
      </c>
      <c r="W73" s="10">
        <f t="shared" si="3"/>
        <v>87</v>
      </c>
      <c r="X73" s="10">
        <f t="shared" ref="X73:AI73" si="60">SUM(X63:X72)</f>
        <v>0</v>
      </c>
      <c r="Y73" s="10">
        <f t="shared" si="60"/>
        <v>0</v>
      </c>
      <c r="Z73" s="10">
        <f t="shared" si="60"/>
        <v>0</v>
      </c>
      <c r="AA73" s="10">
        <f t="shared" si="60"/>
        <v>0</v>
      </c>
      <c r="AB73" s="10">
        <f t="shared" ref="AB73" si="61">SUM(AB63:AB72)</f>
        <v>0</v>
      </c>
      <c r="AC73" s="10">
        <f t="shared" si="60"/>
        <v>0</v>
      </c>
      <c r="AD73" s="10">
        <f t="shared" si="60"/>
        <v>0</v>
      </c>
      <c r="AE73" s="10">
        <f t="shared" ref="AE73:AF73" si="62">SUM(AE63:AE72)</f>
        <v>0</v>
      </c>
      <c r="AF73" s="10">
        <f t="shared" si="62"/>
        <v>0</v>
      </c>
      <c r="AG73" s="10">
        <f t="shared" ref="AG73" si="63">SUM(AG63:AG72)</f>
        <v>0</v>
      </c>
      <c r="AH73" s="10">
        <f t="shared" si="60"/>
        <v>0</v>
      </c>
      <c r="AI73" s="10">
        <f t="shared" si="60"/>
        <v>0</v>
      </c>
      <c r="AJ73" s="10">
        <f t="shared" si="4"/>
        <v>0</v>
      </c>
      <c r="AK73" s="10">
        <v>1286</v>
      </c>
    </row>
    <row r="74" spans="1:37" ht="15" thickBot="1" x14ac:dyDescent="0.25">
      <c r="A74" s="87" t="s">
        <v>105</v>
      </c>
      <c r="B74" s="165" t="s">
        <v>100</v>
      </c>
      <c r="C74" s="56"/>
      <c r="D74" s="205"/>
      <c r="E74" s="13">
        <f>IFERROR(VLOOKUP($B74,[2]NUM13!$H$3:$J$144,2,FALSE),0)</f>
        <v>52</v>
      </c>
      <c r="F74" s="43">
        <f t="shared" ref="F74:F78" si="64">+E74+(K74+L74+M74+N74)-(X74+Y74+Z74+AA74)</f>
        <v>54</v>
      </c>
      <c r="G74" s="13">
        <f>IFERROR(VLOOKUP($B74,[1]NUM13!$H$3:$J$155,2,FALSE),0)</f>
        <v>41</v>
      </c>
      <c r="H74" s="54">
        <f t="shared" ref="H74:H78" si="65">+G74+(Q74)-(AD74)</f>
        <v>46</v>
      </c>
      <c r="I74" s="54">
        <f t="shared" si="2"/>
        <v>55</v>
      </c>
      <c r="J74" s="45"/>
      <c r="K74" s="91">
        <f>IFERROR(VLOOKUP($B74,'[1]ACT NUM13'!$H$3:$S$123,2,FALSE),0)</f>
        <v>0</v>
      </c>
      <c r="L74" s="91">
        <f>IFERROR(VLOOKUP($B74,'[1]ACT NUM13'!$H$3:$S$123,3,FALSE),0)</f>
        <v>0</v>
      </c>
      <c r="M74" s="91">
        <f>IFERROR(VLOOKUP($B74,'[1]ACT NUM13'!$H$3:$S$123,4,FALSE),0)</f>
        <v>0</v>
      </c>
      <c r="N74" s="91">
        <f>IFERROR(VLOOKUP($B74,'[1]ACT NUM13'!$H$3:$S$123,5,FALSE),0)</f>
        <v>2</v>
      </c>
      <c r="O74" s="91">
        <f>IFERROR(VLOOKUP($B74,'[1]ACT NUM13'!$H$3:$S$123,6,FALSE),0)</f>
        <v>4</v>
      </c>
      <c r="P74" s="91">
        <f>IFERROR(VLOOKUP($B74,'[1]ACT NUM13'!$H$3:$S$123,7,FALSE),0)</f>
        <v>11</v>
      </c>
      <c r="Q74" s="91">
        <f>IFERROR(VLOOKUP($B74,'[1]ACT NUM13'!$H$3:$S$123,8,FALSE),0)</f>
        <v>5</v>
      </c>
      <c r="R74" s="91">
        <f>IFERROR(VLOOKUP($B74,'[1]ACT NUM13'!$H$3:$S$123,9,FALSE),0)</f>
        <v>7</v>
      </c>
      <c r="S74" s="91">
        <f>IFERROR(VLOOKUP($B74,'[1]ACT NUM13'!$H$3:$S$123,10,FALSE),0)</f>
        <v>3</v>
      </c>
      <c r="T74" s="91">
        <f>IFERROR(VLOOKUP($B74,'[1]ACT NUM13'!$H$3:$S$123,11,FALSE),0)</f>
        <v>0</v>
      </c>
      <c r="U74" s="95"/>
      <c r="V74" s="95"/>
      <c r="W74" s="13">
        <f t="shared" si="3"/>
        <v>32</v>
      </c>
      <c r="X74" s="91">
        <f>IFERROR(VLOOKUP($B74,'[1]ACT NUM13'!$AB$3:$AM$64,2,FALSE),0)</f>
        <v>0</v>
      </c>
      <c r="Y74" s="91">
        <f>IFERROR(VLOOKUP($B74,'[1]ACT NUM13'!$AB$3:$AM$64,3,FALSE),0)</f>
        <v>0</v>
      </c>
      <c r="Z74" s="91">
        <f>IFERROR(VLOOKUP($B74,'[1]ACT NUM13'!$AB$3:$AM$64,4,FALSE),0)</f>
        <v>0</v>
      </c>
      <c r="AA74" s="91">
        <f>IFERROR(VLOOKUP($B74,'[1]ACT NUM13'!$AB$3:$AM$64,5,FALSE),0)</f>
        <v>0</v>
      </c>
      <c r="AB74" s="91">
        <f>IFERROR(VLOOKUP($B74,'[1]ACT NUM13'!$AB$3:$AM$64,6,FALSE),0)</f>
        <v>0</v>
      </c>
      <c r="AC74" s="91">
        <f>IFERROR(VLOOKUP($B74,'[1]ACT NUM13'!$AB$3:$AM$64,7,FALSE),0)</f>
        <v>0</v>
      </c>
      <c r="AD74" s="91">
        <f>IFERROR(VLOOKUP($B74,'[1]ACT NUM13'!$AB$3:$AM$64,8,FALSE),0)</f>
        <v>0</v>
      </c>
      <c r="AE74" s="91">
        <f>IFERROR(VLOOKUP($B74,'[1]ACT NUM13'!$AB$3:$AM$64,9,FALSE),0)</f>
        <v>0</v>
      </c>
      <c r="AF74" s="91">
        <f>IFERROR(VLOOKUP($B74,'[1]ACT NUM13'!$AB$3:$AM$64,10,FALSE),0)</f>
        <v>1</v>
      </c>
      <c r="AG74" s="91">
        <f>IFERROR(VLOOKUP($B74,'[1]ACT NUM13'!$AB$3:$AM$64,11,FALSE),0)</f>
        <v>0</v>
      </c>
      <c r="AH74" s="95"/>
      <c r="AI74" s="95"/>
      <c r="AJ74" s="13">
        <f t="shared" si="4"/>
        <v>1</v>
      </c>
    </row>
    <row r="75" spans="1:37" ht="15" thickBot="1" x14ac:dyDescent="0.25">
      <c r="A75" s="87" t="s">
        <v>105</v>
      </c>
      <c r="B75" s="165" t="s">
        <v>101</v>
      </c>
      <c r="C75" s="56"/>
      <c r="D75" s="205"/>
      <c r="E75" s="13">
        <f>IFERROR(VLOOKUP($B75,[2]NUM13!$H$3:$J$144,2,FALSE),0)</f>
        <v>20</v>
      </c>
      <c r="F75" s="43">
        <f t="shared" si="64"/>
        <v>20</v>
      </c>
      <c r="G75" s="13">
        <f>IFERROR(VLOOKUP($B75,[1]NUM13!$H$3:$J$155,2,FALSE),0)</f>
        <v>15</v>
      </c>
      <c r="H75" s="54">
        <f t="shared" si="65"/>
        <v>15</v>
      </c>
      <c r="I75" s="54">
        <f t="shared" si="2"/>
        <v>19</v>
      </c>
      <c r="J75" s="45"/>
      <c r="K75" s="91">
        <f>IFERROR(VLOOKUP($B75,'[1]ACT NUM13'!$H$3:$S$123,2,FALSE),0)</f>
        <v>0</v>
      </c>
      <c r="L75" s="91">
        <f>IFERROR(VLOOKUP($B75,'[1]ACT NUM13'!$H$3:$S$123,3,FALSE),0)</f>
        <v>0</v>
      </c>
      <c r="M75" s="91">
        <f>IFERROR(VLOOKUP($B75,'[1]ACT NUM13'!$H$3:$S$123,4,FALSE),0)</f>
        <v>0</v>
      </c>
      <c r="N75" s="91">
        <f>IFERROR(VLOOKUP($B75,'[1]ACT NUM13'!$H$3:$S$123,5,FALSE),0)</f>
        <v>0</v>
      </c>
      <c r="O75" s="91">
        <f>IFERROR(VLOOKUP($B75,'[1]ACT NUM13'!$H$3:$S$123,6,FALSE),0)</f>
        <v>2</v>
      </c>
      <c r="P75" s="91">
        <f>IFERROR(VLOOKUP($B75,'[1]ACT NUM13'!$H$3:$S$123,7,FALSE),0)</f>
        <v>3</v>
      </c>
      <c r="Q75" s="91">
        <f>IFERROR(VLOOKUP($B75,'[1]ACT NUM13'!$H$3:$S$123,8,FALSE),0)</f>
        <v>0</v>
      </c>
      <c r="R75" s="91">
        <f>IFERROR(VLOOKUP($B75,'[1]ACT NUM13'!$H$3:$S$123,9,FALSE),0)</f>
        <v>4</v>
      </c>
      <c r="S75" s="91">
        <f>IFERROR(VLOOKUP($B75,'[1]ACT NUM13'!$H$3:$S$123,10,FALSE),0)</f>
        <v>0</v>
      </c>
      <c r="T75" s="91">
        <f>IFERROR(VLOOKUP($B75,'[1]ACT NUM13'!$H$3:$S$123,11,FALSE),0)</f>
        <v>0</v>
      </c>
      <c r="U75" s="95"/>
      <c r="V75" s="95"/>
      <c r="W75" s="13">
        <f t="shared" si="3"/>
        <v>9</v>
      </c>
      <c r="X75" s="91">
        <f>IFERROR(VLOOKUP($B75,'[1]ACT NUM13'!$AB$3:$AM$64,2,FALSE),0)</f>
        <v>0</v>
      </c>
      <c r="Y75" s="91">
        <f>IFERROR(VLOOKUP($B75,'[1]ACT NUM13'!$AB$3:$AM$64,3,FALSE),0)</f>
        <v>0</v>
      </c>
      <c r="Z75" s="91">
        <f>IFERROR(VLOOKUP($B75,'[1]ACT NUM13'!$AB$3:$AM$64,4,FALSE),0)</f>
        <v>0</v>
      </c>
      <c r="AA75" s="91">
        <f>IFERROR(VLOOKUP($B75,'[1]ACT NUM13'!$AB$3:$AM$64,5,FALSE),0)</f>
        <v>0</v>
      </c>
      <c r="AB75" s="91">
        <f>IFERROR(VLOOKUP($B75,'[1]ACT NUM13'!$AB$3:$AM$64,6,FALSE),0)</f>
        <v>0</v>
      </c>
      <c r="AC75" s="91">
        <f>IFERROR(VLOOKUP($B75,'[1]ACT NUM13'!$AB$3:$AM$64,7,FALSE),0)</f>
        <v>0</v>
      </c>
      <c r="AD75" s="91">
        <f>IFERROR(VLOOKUP($B75,'[1]ACT NUM13'!$AB$3:$AM$64,8,FALSE),0)</f>
        <v>0</v>
      </c>
      <c r="AE75" s="91">
        <f>IFERROR(VLOOKUP($B75,'[1]ACT NUM13'!$AB$3:$AM$64,9,FALSE),0)</f>
        <v>0</v>
      </c>
      <c r="AF75" s="91">
        <f>IFERROR(VLOOKUP($B75,'[1]ACT NUM13'!$AB$3:$AM$64,10,FALSE),0)</f>
        <v>0</v>
      </c>
      <c r="AG75" s="91">
        <f>IFERROR(VLOOKUP($B75,'[1]ACT NUM13'!$AB$3:$AM$64,11,FALSE),0)</f>
        <v>0</v>
      </c>
      <c r="AH75" s="95"/>
      <c r="AI75" s="95"/>
      <c r="AJ75" s="13">
        <f t="shared" si="4"/>
        <v>0</v>
      </c>
    </row>
    <row r="76" spans="1:37" ht="15" thickBot="1" x14ac:dyDescent="0.25">
      <c r="A76" s="87" t="s">
        <v>105</v>
      </c>
      <c r="B76" s="165" t="s">
        <v>102</v>
      </c>
      <c r="C76" s="56"/>
      <c r="D76" s="205"/>
      <c r="E76" s="13">
        <f>IFERROR(VLOOKUP($B76,[2]NUM13!$H$3:$J$144,2,FALSE),0)</f>
        <v>29</v>
      </c>
      <c r="F76" s="43">
        <f t="shared" si="64"/>
        <v>29</v>
      </c>
      <c r="G76" s="13">
        <f>IFERROR(VLOOKUP($B76,[1]NUM13!$H$3:$J$155,2,FALSE),0)</f>
        <v>22</v>
      </c>
      <c r="H76" s="54">
        <f t="shared" si="65"/>
        <v>25</v>
      </c>
      <c r="I76" s="54">
        <f t="shared" si="2"/>
        <v>30</v>
      </c>
      <c r="J76" s="45"/>
      <c r="K76" s="91">
        <f>IFERROR(VLOOKUP($B76,'[1]ACT NUM13'!$H$3:$S$123,2,FALSE),0)</f>
        <v>0</v>
      </c>
      <c r="L76" s="91">
        <f>IFERROR(VLOOKUP($B76,'[1]ACT NUM13'!$H$3:$S$123,3,FALSE),0)</f>
        <v>0</v>
      </c>
      <c r="M76" s="91">
        <f>IFERROR(VLOOKUP($B76,'[1]ACT NUM13'!$H$3:$S$123,4,FALSE),0)</f>
        <v>0</v>
      </c>
      <c r="N76" s="91">
        <f>IFERROR(VLOOKUP($B76,'[1]ACT NUM13'!$H$3:$S$123,5,FALSE),0)</f>
        <v>0</v>
      </c>
      <c r="O76" s="91">
        <f>IFERROR(VLOOKUP($B76,'[1]ACT NUM13'!$H$3:$S$123,6,FALSE),0)</f>
        <v>2</v>
      </c>
      <c r="P76" s="91">
        <f>IFERROR(VLOOKUP($B76,'[1]ACT NUM13'!$H$3:$S$123,7,FALSE),0)</f>
        <v>3</v>
      </c>
      <c r="Q76" s="91">
        <f>IFERROR(VLOOKUP($B76,'[1]ACT NUM13'!$H$3:$S$123,8,FALSE),0)</f>
        <v>3</v>
      </c>
      <c r="R76" s="91">
        <f>IFERROR(VLOOKUP($B76,'[1]ACT NUM13'!$H$3:$S$123,9,FALSE),0)</f>
        <v>1</v>
      </c>
      <c r="S76" s="91">
        <f>IFERROR(VLOOKUP($B76,'[1]ACT NUM13'!$H$3:$S$123,10,FALSE),0)</f>
        <v>3</v>
      </c>
      <c r="T76" s="91">
        <f>IFERROR(VLOOKUP($B76,'[1]ACT NUM13'!$H$3:$S$123,11,FALSE),0)</f>
        <v>1</v>
      </c>
      <c r="U76" s="95"/>
      <c r="V76" s="95"/>
      <c r="W76" s="13">
        <f t="shared" si="3"/>
        <v>13</v>
      </c>
      <c r="X76" s="91">
        <f>IFERROR(VLOOKUP($B76,'[1]ACT NUM13'!$AB$3:$AM$64,2,FALSE),0)</f>
        <v>0</v>
      </c>
      <c r="Y76" s="91">
        <f>IFERROR(VLOOKUP($B76,'[1]ACT NUM13'!$AB$3:$AM$64,3,FALSE),0)</f>
        <v>0</v>
      </c>
      <c r="Z76" s="91">
        <f>IFERROR(VLOOKUP($B76,'[1]ACT NUM13'!$AB$3:$AM$64,4,FALSE),0)</f>
        <v>0</v>
      </c>
      <c r="AA76" s="91">
        <f>IFERROR(VLOOKUP($B76,'[1]ACT NUM13'!$AB$3:$AM$64,5,FALSE),0)</f>
        <v>0</v>
      </c>
      <c r="AB76" s="91">
        <f>IFERROR(VLOOKUP($B76,'[1]ACT NUM13'!$AB$3:$AM$64,6,FALSE),0)</f>
        <v>0</v>
      </c>
      <c r="AC76" s="91">
        <f>IFERROR(VLOOKUP($B76,'[1]ACT NUM13'!$AB$3:$AM$64,7,FALSE),0)</f>
        <v>0</v>
      </c>
      <c r="AD76" s="91">
        <f>IFERROR(VLOOKUP($B76,'[1]ACT NUM13'!$AB$3:$AM$64,8,FALSE),0)</f>
        <v>0</v>
      </c>
      <c r="AE76" s="91">
        <f>IFERROR(VLOOKUP($B76,'[1]ACT NUM13'!$AB$3:$AM$64,9,FALSE),0)</f>
        <v>0</v>
      </c>
      <c r="AF76" s="91">
        <f>IFERROR(VLOOKUP($B76,'[1]ACT NUM13'!$AB$3:$AM$64,10,FALSE),0)</f>
        <v>0</v>
      </c>
      <c r="AG76" s="91">
        <f>IFERROR(VLOOKUP($B76,'[1]ACT NUM13'!$AB$3:$AM$64,11,FALSE),0)</f>
        <v>0</v>
      </c>
      <c r="AH76" s="95"/>
      <c r="AI76" s="95"/>
      <c r="AJ76" s="13">
        <f t="shared" si="4"/>
        <v>0</v>
      </c>
    </row>
    <row r="77" spans="1:37" ht="15" thickBot="1" x14ac:dyDescent="0.25">
      <c r="A77" s="87" t="s">
        <v>105</v>
      </c>
      <c r="B77" s="165" t="s">
        <v>103</v>
      </c>
      <c r="C77" s="56"/>
      <c r="D77" s="205"/>
      <c r="E77" s="13">
        <f>IFERROR(VLOOKUP($B77,[2]NUM13!$H$3:$J$144,2,FALSE),0)</f>
        <v>12</v>
      </c>
      <c r="F77" s="43">
        <f t="shared" si="64"/>
        <v>12</v>
      </c>
      <c r="G77" s="13">
        <f>IFERROR(VLOOKUP($B77,[1]NUM13!$H$3:$J$155,2,FALSE),0)</f>
        <v>7</v>
      </c>
      <c r="H77" s="54">
        <f t="shared" si="65"/>
        <v>7</v>
      </c>
      <c r="I77" s="54">
        <f t="shared" ref="I77:I78" si="66">+G77+(Q77+R77+S77+T77)-(AD77+AE77+AF77+AG77)</f>
        <v>10</v>
      </c>
      <c r="J77" s="45"/>
      <c r="K77" s="91">
        <f>IFERROR(VLOOKUP($B77,'[1]ACT NUM13'!$H$3:$S$123,2,FALSE),0)</f>
        <v>0</v>
      </c>
      <c r="L77" s="91">
        <f>IFERROR(VLOOKUP($B77,'[1]ACT NUM13'!$H$3:$S$123,3,FALSE),0)</f>
        <v>0</v>
      </c>
      <c r="M77" s="91">
        <f>IFERROR(VLOOKUP($B77,'[1]ACT NUM13'!$H$3:$S$123,4,FALSE),0)</f>
        <v>0</v>
      </c>
      <c r="N77" s="91">
        <f>IFERROR(VLOOKUP($B77,'[1]ACT NUM13'!$H$3:$S$123,5,FALSE),0)</f>
        <v>0</v>
      </c>
      <c r="O77" s="91">
        <f>IFERROR(VLOOKUP($B77,'[1]ACT NUM13'!$H$3:$S$123,6,FALSE),0)</f>
        <v>1</v>
      </c>
      <c r="P77" s="91">
        <f>IFERROR(VLOOKUP($B77,'[1]ACT NUM13'!$H$3:$S$123,7,FALSE),0)</f>
        <v>1</v>
      </c>
      <c r="Q77" s="91">
        <f>IFERROR(VLOOKUP($B77,'[1]ACT NUM13'!$H$3:$S$123,8,FALSE),0)</f>
        <v>0</v>
      </c>
      <c r="R77" s="91">
        <f>IFERROR(VLOOKUP($B77,'[1]ACT NUM13'!$H$3:$S$123,9,FALSE),0)</f>
        <v>2</v>
      </c>
      <c r="S77" s="91">
        <f>IFERROR(VLOOKUP($B77,'[1]ACT NUM13'!$H$3:$S$123,10,FALSE),0)</f>
        <v>1</v>
      </c>
      <c r="T77" s="91">
        <f>IFERROR(VLOOKUP($B77,'[1]ACT NUM13'!$H$3:$S$123,11,FALSE),0)</f>
        <v>0</v>
      </c>
      <c r="U77" s="95"/>
      <c r="V77" s="95"/>
      <c r="W77" s="13">
        <f>SUM(K77:V77)</f>
        <v>5</v>
      </c>
      <c r="X77" s="91">
        <f>IFERROR(VLOOKUP($B77,'[1]ACT NUM13'!$AB$3:$AM$64,2,FALSE),0)</f>
        <v>0</v>
      </c>
      <c r="Y77" s="91">
        <f>IFERROR(VLOOKUP($B77,'[1]ACT NUM13'!$AB$3:$AM$64,3,FALSE),0)</f>
        <v>0</v>
      </c>
      <c r="Z77" s="91">
        <f>IFERROR(VLOOKUP($B77,'[1]ACT NUM13'!$AB$3:$AM$64,4,FALSE),0)</f>
        <v>0</v>
      </c>
      <c r="AA77" s="91">
        <f>IFERROR(VLOOKUP($B77,'[1]ACT NUM13'!$AB$3:$AM$64,5,FALSE),0)</f>
        <v>0</v>
      </c>
      <c r="AB77" s="91">
        <f>IFERROR(VLOOKUP($B77,'[1]ACT NUM13'!$AB$3:$AM$64,6,FALSE),0)</f>
        <v>0</v>
      </c>
      <c r="AC77" s="91">
        <f>IFERROR(VLOOKUP($B77,'[1]ACT NUM13'!$AB$3:$AM$64,7,FALSE),0)</f>
        <v>0</v>
      </c>
      <c r="AD77" s="91">
        <f>IFERROR(VLOOKUP($B77,'[1]ACT NUM13'!$AB$3:$AM$64,8,FALSE),0)</f>
        <v>0</v>
      </c>
      <c r="AE77" s="91">
        <f>IFERROR(VLOOKUP($B77,'[1]ACT NUM13'!$AB$3:$AM$64,9,FALSE),0)</f>
        <v>0</v>
      </c>
      <c r="AF77" s="91">
        <f>IFERROR(VLOOKUP($B77,'[1]ACT NUM13'!$AB$3:$AM$64,10,FALSE),0)</f>
        <v>0</v>
      </c>
      <c r="AG77" s="91">
        <f>IFERROR(VLOOKUP($B77,'[1]ACT NUM13'!$AB$3:$AM$64,11,FALSE),0)</f>
        <v>0</v>
      </c>
      <c r="AH77" s="95"/>
      <c r="AI77" s="95"/>
      <c r="AJ77" s="13">
        <f t="shared" ref="AJ77:AJ142" si="67">SUM(X77:AI77)</f>
        <v>0</v>
      </c>
    </row>
    <row r="78" spans="1:37" ht="15" thickBot="1" x14ac:dyDescent="0.25">
      <c r="A78" s="87" t="s">
        <v>105</v>
      </c>
      <c r="B78" s="165" t="s">
        <v>104</v>
      </c>
      <c r="C78" s="56"/>
      <c r="D78" s="205"/>
      <c r="E78" s="13">
        <f>IFERROR(VLOOKUP($B78,[2]NUM13!$H$3:$J$144,2,FALSE),0)</f>
        <v>30</v>
      </c>
      <c r="F78" s="43">
        <f t="shared" si="64"/>
        <v>30</v>
      </c>
      <c r="G78" s="13">
        <f>IFERROR(VLOOKUP($B78,[1]NUM13!$H$3:$J$155,2,FALSE),0)</f>
        <v>17</v>
      </c>
      <c r="H78" s="54">
        <f t="shared" si="65"/>
        <v>18</v>
      </c>
      <c r="I78" s="54">
        <f t="shared" si="66"/>
        <v>21</v>
      </c>
      <c r="J78" s="45"/>
      <c r="K78" s="91">
        <f>IFERROR(VLOOKUP($B78,'[1]ACT NUM13'!$H$3:$S$123,2,FALSE),0)</f>
        <v>0</v>
      </c>
      <c r="L78" s="91">
        <f>IFERROR(VLOOKUP($B78,'[1]ACT NUM13'!$H$3:$S$123,3,FALSE),0)</f>
        <v>0</v>
      </c>
      <c r="M78" s="91">
        <f>IFERROR(VLOOKUP($B78,'[1]ACT NUM13'!$H$3:$S$123,4,FALSE),0)</f>
        <v>0</v>
      </c>
      <c r="N78" s="91">
        <f>IFERROR(VLOOKUP($B78,'[1]ACT NUM13'!$H$3:$S$123,5,FALSE),0)</f>
        <v>0</v>
      </c>
      <c r="O78" s="91">
        <f>IFERROR(VLOOKUP($B78,'[1]ACT NUM13'!$H$3:$S$123,6,FALSE),0)</f>
        <v>5</v>
      </c>
      <c r="P78" s="91">
        <f>IFERROR(VLOOKUP($B78,'[1]ACT NUM13'!$H$3:$S$123,7,FALSE),0)</f>
        <v>5</v>
      </c>
      <c r="Q78" s="91">
        <f>IFERROR(VLOOKUP($B78,'[1]ACT NUM13'!$H$3:$S$123,8,FALSE),0)</f>
        <v>1</v>
      </c>
      <c r="R78" s="91">
        <f>IFERROR(VLOOKUP($B78,'[1]ACT NUM13'!$H$3:$S$123,9,FALSE),0)</f>
        <v>3</v>
      </c>
      <c r="S78" s="91">
        <f>IFERROR(VLOOKUP($B78,'[1]ACT NUM13'!$H$3:$S$123,10,FALSE),0)</f>
        <v>0</v>
      </c>
      <c r="T78" s="91">
        <f>IFERROR(VLOOKUP($B78,'[1]ACT NUM13'!$H$3:$S$123,11,FALSE),0)</f>
        <v>0</v>
      </c>
      <c r="U78" s="95"/>
      <c r="V78" s="95"/>
      <c r="W78" s="13">
        <f>SUM(K78:V78)</f>
        <v>14</v>
      </c>
      <c r="X78" s="91">
        <f>IFERROR(VLOOKUP($B78,'[1]ACT NUM13'!$AB$3:$AM$64,2,FALSE),0)</f>
        <v>0</v>
      </c>
      <c r="Y78" s="91">
        <f>IFERROR(VLOOKUP($B78,'[1]ACT NUM13'!$AB$3:$AM$64,3,FALSE),0)</f>
        <v>0</v>
      </c>
      <c r="Z78" s="91">
        <f>IFERROR(VLOOKUP($B78,'[1]ACT NUM13'!$AB$3:$AM$64,4,FALSE),0)</f>
        <v>0</v>
      </c>
      <c r="AA78" s="91">
        <f>IFERROR(VLOOKUP($B78,'[1]ACT NUM13'!$AB$3:$AM$64,5,FALSE),0)</f>
        <v>0</v>
      </c>
      <c r="AB78" s="91">
        <f>IFERROR(VLOOKUP($B78,'[1]ACT NUM13'!$AB$3:$AM$64,6,FALSE),0)</f>
        <v>0</v>
      </c>
      <c r="AC78" s="91">
        <f>IFERROR(VLOOKUP($B78,'[1]ACT NUM13'!$AB$3:$AM$64,7,FALSE),0)</f>
        <v>0</v>
      </c>
      <c r="AD78" s="91">
        <f>IFERROR(VLOOKUP($B78,'[1]ACT NUM13'!$AB$3:$AM$64,8,FALSE),0)</f>
        <v>0</v>
      </c>
      <c r="AE78" s="91">
        <f>IFERROR(VLOOKUP($B78,'[1]ACT NUM13'!$AB$3:$AM$64,9,FALSE),0)</f>
        <v>0</v>
      </c>
      <c r="AF78" s="91">
        <f>IFERROR(VLOOKUP($B78,'[1]ACT NUM13'!$AB$3:$AM$64,10,FALSE),0)</f>
        <v>0</v>
      </c>
      <c r="AG78" s="91">
        <f>IFERROR(VLOOKUP($B78,'[1]ACT NUM13'!$AB$3:$AM$64,11,FALSE),0)</f>
        <v>0</v>
      </c>
      <c r="AH78" s="95"/>
      <c r="AI78" s="95"/>
      <c r="AJ78" s="13">
        <f t="shared" si="67"/>
        <v>0</v>
      </c>
    </row>
    <row r="79" spans="1:37" ht="15" thickBot="1" x14ac:dyDescent="0.25">
      <c r="A79" s="333" t="s">
        <v>178</v>
      </c>
      <c r="B79" s="334"/>
      <c r="C79" s="250">
        <f>+D79/Metas!S90</f>
        <v>0.78266080679247418</v>
      </c>
      <c r="D79" s="207">
        <f>I79/AK79</f>
        <v>0.16625615763546797</v>
      </c>
      <c r="E79" s="10">
        <f t="shared" ref="E79:K79" si="68">SUM(E74:E78)</f>
        <v>143</v>
      </c>
      <c r="F79" s="10">
        <f>SUM(F74:F78)</f>
        <v>145</v>
      </c>
      <c r="G79" s="10">
        <f t="shared" ref="G79" si="69">SUM(G74:G78)</f>
        <v>102</v>
      </c>
      <c r="H79" s="10">
        <f t="shared" si="68"/>
        <v>111</v>
      </c>
      <c r="I79" s="10">
        <f>SUM(I74:I78)</f>
        <v>135</v>
      </c>
      <c r="J79" s="10">
        <f t="shared" si="68"/>
        <v>0</v>
      </c>
      <c r="K79" s="10">
        <f t="shared" si="68"/>
        <v>0</v>
      </c>
      <c r="L79" s="10">
        <f t="shared" ref="L79:V79" si="70">SUM(L74:L78)</f>
        <v>0</v>
      </c>
      <c r="M79" s="10">
        <f t="shared" si="70"/>
        <v>0</v>
      </c>
      <c r="N79" s="10">
        <f t="shared" si="70"/>
        <v>2</v>
      </c>
      <c r="O79" s="10">
        <f t="shared" ref="O79" si="71">SUM(O74:O78)</f>
        <v>14</v>
      </c>
      <c r="P79" s="10">
        <f t="shared" si="70"/>
        <v>23</v>
      </c>
      <c r="Q79" s="10">
        <f t="shared" si="70"/>
        <v>9</v>
      </c>
      <c r="R79" s="10">
        <f t="shared" ref="R79:S79" si="72">SUM(R74:R78)</f>
        <v>17</v>
      </c>
      <c r="S79" s="10">
        <f t="shared" si="72"/>
        <v>7</v>
      </c>
      <c r="T79" s="10">
        <f t="shared" ref="T79" si="73">SUM(T74:T78)</f>
        <v>1</v>
      </c>
      <c r="U79" s="10">
        <f t="shared" si="70"/>
        <v>0</v>
      </c>
      <c r="V79" s="10">
        <f t="shared" si="70"/>
        <v>0</v>
      </c>
      <c r="W79" s="10">
        <f t="shared" ref="W79:W144" si="74">SUM(K79:V79)</f>
        <v>73</v>
      </c>
      <c r="X79" s="10">
        <f t="shared" ref="X79:AI79" si="75">SUM(X74:X78)</f>
        <v>0</v>
      </c>
      <c r="Y79" s="10">
        <f t="shared" si="75"/>
        <v>0</v>
      </c>
      <c r="Z79" s="10">
        <f t="shared" si="75"/>
        <v>0</v>
      </c>
      <c r="AA79" s="10">
        <f t="shared" si="75"/>
        <v>0</v>
      </c>
      <c r="AB79" s="10">
        <f t="shared" ref="AB79" si="76">SUM(AB74:AB78)</f>
        <v>0</v>
      </c>
      <c r="AC79" s="10">
        <f t="shared" si="75"/>
        <v>0</v>
      </c>
      <c r="AD79" s="10">
        <f t="shared" si="75"/>
        <v>0</v>
      </c>
      <c r="AE79" s="10">
        <f t="shared" ref="AE79:AF79" si="77">SUM(AE74:AE78)</f>
        <v>0</v>
      </c>
      <c r="AF79" s="10">
        <f t="shared" si="77"/>
        <v>1</v>
      </c>
      <c r="AG79" s="10">
        <f t="shared" ref="AG79" si="78">SUM(AG74:AG78)</f>
        <v>0</v>
      </c>
      <c r="AH79" s="10">
        <f t="shared" si="75"/>
        <v>0</v>
      </c>
      <c r="AI79" s="10">
        <f t="shared" si="75"/>
        <v>0</v>
      </c>
      <c r="AJ79" s="10">
        <f t="shared" si="67"/>
        <v>1</v>
      </c>
      <c r="AK79" s="10">
        <v>812</v>
      </c>
    </row>
    <row r="80" spans="1:37" ht="15" thickBot="1" x14ac:dyDescent="0.25">
      <c r="A80" s="87" t="s">
        <v>116</v>
      </c>
      <c r="B80" s="165" t="s">
        <v>106</v>
      </c>
      <c r="C80" s="56"/>
      <c r="D80" s="205"/>
      <c r="E80" s="13">
        <f>IFERROR(VLOOKUP($B80,[2]NUM13!$H$3:$J$144,2,FALSE),0)</f>
        <v>176</v>
      </c>
      <c r="F80" s="43">
        <f t="shared" ref="F80:F89" si="79">+E80+(K80+L80+M80+N80)-(X80+Y80+Z80+AA80)</f>
        <v>176</v>
      </c>
      <c r="G80" s="13">
        <f>IFERROR(VLOOKUP($B80,[1]NUM13!$H$3:$J$155,2,FALSE),0)</f>
        <v>129</v>
      </c>
      <c r="H80" s="54">
        <f t="shared" ref="H80:H89" si="80">+G80+(Q80)-(AD80)</f>
        <v>129</v>
      </c>
      <c r="I80" s="54">
        <f t="shared" ref="I80:I89" si="81">+G80+(Q80+R80+S80+T80)-(AD80+AE80+AF80+AG80)</f>
        <v>132</v>
      </c>
      <c r="J80" s="45"/>
      <c r="K80" s="91">
        <f>IFERROR(VLOOKUP($B80,'[1]ACT NUM13'!$H$3:$S$123,2,FALSE),0)</f>
        <v>0</v>
      </c>
      <c r="L80" s="91">
        <f>IFERROR(VLOOKUP($B80,'[1]ACT NUM13'!$H$3:$S$123,3,FALSE),0)</f>
        <v>0</v>
      </c>
      <c r="M80" s="91">
        <f>IFERROR(VLOOKUP($B80,'[1]ACT NUM13'!$H$3:$S$123,4,FALSE),0)</f>
        <v>0</v>
      </c>
      <c r="N80" s="91">
        <f>IFERROR(VLOOKUP($B80,'[1]ACT NUM13'!$H$3:$S$123,5,FALSE),0)</f>
        <v>0</v>
      </c>
      <c r="O80" s="91">
        <f>IFERROR(VLOOKUP($B80,'[1]ACT NUM13'!$H$3:$S$123,6,FALSE),0)</f>
        <v>0</v>
      </c>
      <c r="P80" s="91">
        <f>IFERROR(VLOOKUP($B80,'[1]ACT NUM13'!$H$3:$S$123,7,FALSE),0)</f>
        <v>0</v>
      </c>
      <c r="Q80" s="91">
        <f>IFERROR(VLOOKUP($B80,'[1]ACT NUM13'!$H$3:$S$123,8,FALSE),0)</f>
        <v>0</v>
      </c>
      <c r="R80" s="91">
        <f>IFERROR(VLOOKUP($B80,'[1]ACT NUM13'!$H$3:$S$123,9,FALSE),0)</f>
        <v>0</v>
      </c>
      <c r="S80" s="91">
        <f>IFERROR(VLOOKUP($B80,'[1]ACT NUM13'!$H$3:$S$123,10,FALSE),0)</f>
        <v>0</v>
      </c>
      <c r="T80" s="91">
        <f>IFERROR(VLOOKUP($B80,'[1]ACT NUM13'!$H$3:$S$123,11,FALSE),0)</f>
        <v>3</v>
      </c>
      <c r="U80" s="95"/>
      <c r="V80" s="95"/>
      <c r="W80" s="13">
        <f t="shared" si="74"/>
        <v>3</v>
      </c>
      <c r="X80" s="91">
        <f>IFERROR(VLOOKUP($B80,'[1]ACT NUM13'!$AB$3:$AM$64,2,FALSE),0)</f>
        <v>0</v>
      </c>
      <c r="Y80" s="91">
        <f>IFERROR(VLOOKUP($B80,'[1]ACT NUM13'!$AB$3:$AM$64,3,FALSE),0)</f>
        <v>0</v>
      </c>
      <c r="Z80" s="91">
        <f>IFERROR(VLOOKUP($B80,'[1]ACT NUM13'!$AB$3:$AM$64,4,FALSE),0)</f>
        <v>0</v>
      </c>
      <c r="AA80" s="91">
        <f>IFERROR(VLOOKUP($B80,'[1]ACT NUM13'!$AB$3:$AM$64,5,FALSE),0)</f>
        <v>0</v>
      </c>
      <c r="AB80" s="91">
        <f>IFERROR(VLOOKUP($B80,'[1]ACT NUM13'!$AB$3:$AM$64,6,FALSE),0)</f>
        <v>0</v>
      </c>
      <c r="AC80" s="91">
        <f>IFERROR(VLOOKUP($B80,'[1]ACT NUM13'!$AB$3:$AM$64,7,FALSE),0)</f>
        <v>0</v>
      </c>
      <c r="AD80" s="91">
        <f>IFERROR(VLOOKUP($B80,'[1]ACT NUM13'!$AB$3:$AM$64,8,FALSE),0)</f>
        <v>0</v>
      </c>
      <c r="AE80" s="91">
        <f>IFERROR(VLOOKUP($B80,'[1]ACT NUM13'!$AB$3:$AM$64,9,FALSE),0)</f>
        <v>0</v>
      </c>
      <c r="AF80" s="91">
        <f>IFERROR(VLOOKUP($B80,'[1]ACT NUM13'!$AB$3:$AM$64,10,FALSE),0)</f>
        <v>0</v>
      </c>
      <c r="AG80" s="91">
        <f>IFERROR(VLOOKUP($B80,'[1]ACT NUM13'!$AB$3:$AM$64,11,FALSE),0)</f>
        <v>0</v>
      </c>
      <c r="AH80" s="95"/>
      <c r="AI80" s="95"/>
      <c r="AJ80" s="13">
        <f t="shared" si="67"/>
        <v>0</v>
      </c>
    </row>
    <row r="81" spans="1:37" ht="15" thickBot="1" x14ac:dyDescent="0.25">
      <c r="A81" s="87" t="s">
        <v>116</v>
      </c>
      <c r="B81" s="165" t="s">
        <v>107</v>
      </c>
      <c r="C81" s="56"/>
      <c r="D81" s="205"/>
      <c r="E81" s="13">
        <f>IFERROR(VLOOKUP($B81,[2]NUM13!$H$3:$J$144,2,FALSE),0)</f>
        <v>12</v>
      </c>
      <c r="F81" s="43">
        <f t="shared" si="79"/>
        <v>12</v>
      </c>
      <c r="G81" s="13">
        <f>IFERROR(VLOOKUP($B81,[1]NUM13!$H$3:$J$155,2,FALSE),0)</f>
        <v>8</v>
      </c>
      <c r="H81" s="54">
        <f t="shared" si="80"/>
        <v>8</v>
      </c>
      <c r="I81" s="54">
        <f t="shared" si="81"/>
        <v>9</v>
      </c>
      <c r="J81" s="45"/>
      <c r="K81" s="91">
        <f>IFERROR(VLOOKUP($B81,'[1]ACT NUM13'!$H$3:$S$123,2,FALSE),0)</f>
        <v>0</v>
      </c>
      <c r="L81" s="91">
        <f>IFERROR(VLOOKUP($B81,'[1]ACT NUM13'!$H$3:$S$123,3,FALSE),0)</f>
        <v>0</v>
      </c>
      <c r="M81" s="91">
        <f>IFERROR(VLOOKUP($B81,'[1]ACT NUM13'!$H$3:$S$123,4,FALSE),0)</f>
        <v>0</v>
      </c>
      <c r="N81" s="91">
        <f>IFERROR(VLOOKUP($B81,'[1]ACT NUM13'!$H$3:$S$123,5,FALSE),0)</f>
        <v>0</v>
      </c>
      <c r="O81" s="91">
        <f>IFERROR(VLOOKUP($B81,'[1]ACT NUM13'!$H$3:$S$123,6,FALSE),0)</f>
        <v>0</v>
      </c>
      <c r="P81" s="91">
        <f>IFERROR(VLOOKUP($B81,'[1]ACT NUM13'!$H$3:$S$123,7,FALSE),0)</f>
        <v>0</v>
      </c>
      <c r="Q81" s="91">
        <f>IFERROR(VLOOKUP($B81,'[1]ACT NUM13'!$H$3:$S$123,8,FALSE),0)</f>
        <v>0</v>
      </c>
      <c r="R81" s="91">
        <f>IFERROR(VLOOKUP($B81,'[1]ACT NUM13'!$H$3:$S$123,9,FALSE),0)</f>
        <v>0</v>
      </c>
      <c r="S81" s="91">
        <f>IFERROR(VLOOKUP($B81,'[1]ACT NUM13'!$H$3:$S$123,10,FALSE),0)</f>
        <v>0</v>
      </c>
      <c r="T81" s="91">
        <f>IFERROR(VLOOKUP($B81,'[1]ACT NUM13'!$H$3:$S$123,11,FALSE),0)</f>
        <v>1</v>
      </c>
      <c r="U81" s="95"/>
      <c r="V81" s="95"/>
      <c r="W81" s="13">
        <f t="shared" si="74"/>
        <v>1</v>
      </c>
      <c r="X81" s="91">
        <f>IFERROR(VLOOKUP($B81,'[1]ACT NUM13'!$AB$3:$AM$64,2,FALSE),0)</f>
        <v>0</v>
      </c>
      <c r="Y81" s="91">
        <f>IFERROR(VLOOKUP($B81,'[1]ACT NUM13'!$AB$3:$AM$64,3,FALSE),0)</f>
        <v>0</v>
      </c>
      <c r="Z81" s="91">
        <f>IFERROR(VLOOKUP($B81,'[1]ACT NUM13'!$AB$3:$AM$64,4,FALSE),0)</f>
        <v>0</v>
      </c>
      <c r="AA81" s="91">
        <f>IFERROR(VLOOKUP($B81,'[1]ACT NUM13'!$AB$3:$AM$64,5,FALSE),0)</f>
        <v>0</v>
      </c>
      <c r="AB81" s="91">
        <f>IFERROR(VLOOKUP($B81,'[1]ACT NUM13'!$AB$3:$AM$64,6,FALSE),0)</f>
        <v>0</v>
      </c>
      <c r="AC81" s="91">
        <f>IFERROR(VLOOKUP($B81,'[1]ACT NUM13'!$AB$3:$AM$64,7,FALSE),0)</f>
        <v>0</v>
      </c>
      <c r="AD81" s="91">
        <f>IFERROR(VLOOKUP($B81,'[1]ACT NUM13'!$AB$3:$AM$64,8,FALSE),0)</f>
        <v>0</v>
      </c>
      <c r="AE81" s="91">
        <f>IFERROR(VLOOKUP($B81,'[1]ACT NUM13'!$AB$3:$AM$64,9,FALSE),0)</f>
        <v>0</v>
      </c>
      <c r="AF81" s="91">
        <f>IFERROR(VLOOKUP($B81,'[1]ACT NUM13'!$AB$3:$AM$64,10,FALSE),0)</f>
        <v>0</v>
      </c>
      <c r="AG81" s="91">
        <f>IFERROR(VLOOKUP($B81,'[1]ACT NUM13'!$AB$3:$AM$64,11,FALSE),0)</f>
        <v>0</v>
      </c>
      <c r="AH81" s="95"/>
      <c r="AI81" s="95"/>
      <c r="AJ81" s="13">
        <f t="shared" si="67"/>
        <v>0</v>
      </c>
    </row>
    <row r="82" spans="1:37" ht="15" thickBot="1" x14ac:dyDescent="0.25">
      <c r="A82" s="87" t="s">
        <v>116</v>
      </c>
      <c r="B82" s="165" t="s">
        <v>108</v>
      </c>
      <c r="C82" s="56"/>
      <c r="D82" s="205"/>
      <c r="E82" s="13">
        <f>IFERROR(VLOOKUP($B82,[2]NUM13!$H$3:$J$144,2,FALSE),0)</f>
        <v>11</v>
      </c>
      <c r="F82" s="43">
        <f t="shared" si="79"/>
        <v>11</v>
      </c>
      <c r="G82" s="13">
        <f>IFERROR(VLOOKUP($B82,[1]NUM13!$H$3:$J$155,2,FALSE),0)</f>
        <v>9</v>
      </c>
      <c r="H82" s="54">
        <f t="shared" si="80"/>
        <v>9</v>
      </c>
      <c r="I82" s="54">
        <f t="shared" si="81"/>
        <v>11</v>
      </c>
      <c r="J82" s="45"/>
      <c r="K82" s="91">
        <f>IFERROR(VLOOKUP($B82,'[1]ACT NUM13'!$H$3:$S$123,2,FALSE),0)</f>
        <v>0</v>
      </c>
      <c r="L82" s="91">
        <f>IFERROR(VLOOKUP($B82,'[1]ACT NUM13'!$H$3:$S$123,3,FALSE),0)</f>
        <v>0</v>
      </c>
      <c r="M82" s="91">
        <f>IFERROR(VLOOKUP($B82,'[1]ACT NUM13'!$H$3:$S$123,4,FALSE),0)</f>
        <v>0</v>
      </c>
      <c r="N82" s="91">
        <f>IFERROR(VLOOKUP($B82,'[1]ACT NUM13'!$H$3:$S$123,5,FALSE),0)</f>
        <v>0</v>
      </c>
      <c r="O82" s="91">
        <f>IFERROR(VLOOKUP($B82,'[1]ACT NUM13'!$H$3:$S$123,6,FALSE),0)</f>
        <v>0</v>
      </c>
      <c r="P82" s="91">
        <f>IFERROR(VLOOKUP($B82,'[1]ACT NUM13'!$H$3:$S$123,7,FALSE),0)</f>
        <v>0</v>
      </c>
      <c r="Q82" s="91">
        <f>IFERROR(VLOOKUP($B82,'[1]ACT NUM13'!$H$3:$S$123,8,FALSE),0)</f>
        <v>0</v>
      </c>
      <c r="R82" s="91">
        <f>IFERROR(VLOOKUP($B82,'[1]ACT NUM13'!$H$3:$S$123,9,FALSE),0)</f>
        <v>0</v>
      </c>
      <c r="S82" s="91">
        <f>IFERROR(VLOOKUP($B82,'[1]ACT NUM13'!$H$3:$S$123,10,FALSE),0)</f>
        <v>0</v>
      </c>
      <c r="T82" s="91">
        <f>IFERROR(VLOOKUP($B82,'[1]ACT NUM13'!$H$3:$S$123,11,FALSE),0)</f>
        <v>3</v>
      </c>
      <c r="U82" s="95"/>
      <c r="V82" s="95"/>
      <c r="W82" s="13">
        <f t="shared" si="74"/>
        <v>3</v>
      </c>
      <c r="X82" s="91">
        <f>IFERROR(VLOOKUP($B82,'[1]ACT NUM13'!$AB$3:$AM$64,2,FALSE),0)</f>
        <v>0</v>
      </c>
      <c r="Y82" s="91">
        <f>IFERROR(VLOOKUP($B82,'[1]ACT NUM13'!$AB$3:$AM$64,3,FALSE),0)</f>
        <v>0</v>
      </c>
      <c r="Z82" s="91">
        <f>IFERROR(VLOOKUP($B82,'[1]ACT NUM13'!$AB$3:$AM$64,4,FALSE),0)</f>
        <v>0</v>
      </c>
      <c r="AA82" s="91">
        <f>IFERROR(VLOOKUP($B82,'[1]ACT NUM13'!$AB$3:$AM$64,5,FALSE),0)</f>
        <v>0</v>
      </c>
      <c r="AB82" s="91">
        <f>IFERROR(VLOOKUP($B82,'[1]ACT NUM13'!$AB$3:$AM$64,6,FALSE),0)</f>
        <v>0</v>
      </c>
      <c r="AC82" s="91">
        <f>IFERROR(VLOOKUP($B82,'[1]ACT NUM13'!$AB$3:$AM$64,7,FALSE),0)</f>
        <v>0</v>
      </c>
      <c r="AD82" s="91">
        <f>IFERROR(VLOOKUP($B82,'[1]ACT NUM13'!$AB$3:$AM$64,8,FALSE),0)</f>
        <v>0</v>
      </c>
      <c r="AE82" s="91">
        <f>IFERROR(VLOOKUP($B82,'[1]ACT NUM13'!$AB$3:$AM$64,9,FALSE),0)</f>
        <v>0</v>
      </c>
      <c r="AF82" s="91">
        <f>IFERROR(VLOOKUP($B82,'[1]ACT NUM13'!$AB$3:$AM$64,10,FALSE),0)</f>
        <v>0</v>
      </c>
      <c r="AG82" s="91">
        <f>IFERROR(VLOOKUP($B82,'[1]ACT NUM13'!$AB$3:$AM$64,11,FALSE),0)</f>
        <v>1</v>
      </c>
      <c r="AH82" s="95"/>
      <c r="AI82" s="95"/>
      <c r="AJ82" s="13">
        <f t="shared" si="67"/>
        <v>1</v>
      </c>
    </row>
    <row r="83" spans="1:37" ht="15" thickBot="1" x14ac:dyDescent="0.25">
      <c r="A83" s="87" t="s">
        <v>116</v>
      </c>
      <c r="B83" s="165" t="s">
        <v>109</v>
      </c>
      <c r="C83" s="56"/>
      <c r="D83" s="205"/>
      <c r="E83" s="13">
        <f>IFERROR(VLOOKUP($B83,[2]NUM13!$H$3:$J$144,2,FALSE),0)</f>
        <v>26</v>
      </c>
      <c r="F83" s="43">
        <f t="shared" si="79"/>
        <v>26</v>
      </c>
      <c r="G83" s="13">
        <f>IFERROR(VLOOKUP($B83,[1]NUM13!$H$3:$J$155,2,FALSE),0)</f>
        <v>14</v>
      </c>
      <c r="H83" s="54">
        <f t="shared" si="80"/>
        <v>14</v>
      </c>
      <c r="I83" s="54">
        <f t="shared" si="81"/>
        <v>19</v>
      </c>
      <c r="J83" s="45"/>
      <c r="K83" s="91">
        <f>IFERROR(VLOOKUP($B83,'[1]ACT NUM13'!$H$3:$S$123,2,FALSE),0)</f>
        <v>0</v>
      </c>
      <c r="L83" s="91">
        <f>IFERROR(VLOOKUP($B83,'[1]ACT NUM13'!$H$3:$S$123,3,FALSE),0)</f>
        <v>0</v>
      </c>
      <c r="M83" s="91">
        <f>IFERROR(VLOOKUP($B83,'[1]ACT NUM13'!$H$3:$S$123,4,FALSE),0)</f>
        <v>0</v>
      </c>
      <c r="N83" s="91">
        <f>IFERROR(VLOOKUP($B83,'[1]ACT NUM13'!$H$3:$S$123,5,FALSE),0)</f>
        <v>0</v>
      </c>
      <c r="O83" s="91">
        <f>IFERROR(VLOOKUP($B83,'[1]ACT NUM13'!$H$3:$S$123,6,FALSE),0)</f>
        <v>0</v>
      </c>
      <c r="P83" s="91">
        <f>IFERROR(VLOOKUP($B83,'[1]ACT NUM13'!$H$3:$S$123,7,FALSE),0)</f>
        <v>0</v>
      </c>
      <c r="Q83" s="91">
        <f>IFERROR(VLOOKUP($B83,'[1]ACT NUM13'!$H$3:$S$123,8,FALSE),0)</f>
        <v>0</v>
      </c>
      <c r="R83" s="91">
        <f>IFERROR(VLOOKUP($B83,'[1]ACT NUM13'!$H$3:$S$123,9,FALSE),0)</f>
        <v>0</v>
      </c>
      <c r="S83" s="91">
        <f>IFERROR(VLOOKUP($B83,'[1]ACT NUM13'!$H$3:$S$123,10,FALSE),0)</f>
        <v>0</v>
      </c>
      <c r="T83" s="91">
        <f>IFERROR(VLOOKUP($B83,'[1]ACT NUM13'!$H$3:$S$123,11,FALSE),0)</f>
        <v>5</v>
      </c>
      <c r="U83" s="95"/>
      <c r="V83" s="95"/>
      <c r="W83" s="13">
        <f t="shared" si="74"/>
        <v>5</v>
      </c>
      <c r="X83" s="91">
        <f>IFERROR(VLOOKUP($B83,'[1]ACT NUM13'!$AB$3:$AM$64,2,FALSE),0)</f>
        <v>0</v>
      </c>
      <c r="Y83" s="91">
        <f>IFERROR(VLOOKUP($B83,'[1]ACT NUM13'!$AB$3:$AM$64,3,FALSE),0)</f>
        <v>0</v>
      </c>
      <c r="Z83" s="91">
        <f>IFERROR(VLOOKUP($B83,'[1]ACT NUM13'!$AB$3:$AM$64,4,FALSE),0)</f>
        <v>0</v>
      </c>
      <c r="AA83" s="91">
        <f>IFERROR(VLOOKUP($B83,'[1]ACT NUM13'!$AB$3:$AM$64,5,FALSE),0)</f>
        <v>0</v>
      </c>
      <c r="AB83" s="91">
        <f>IFERROR(VLOOKUP($B83,'[1]ACT NUM13'!$AB$3:$AM$64,6,FALSE),0)</f>
        <v>0</v>
      </c>
      <c r="AC83" s="91">
        <f>IFERROR(VLOOKUP($B83,'[1]ACT NUM13'!$AB$3:$AM$64,7,FALSE),0)</f>
        <v>0</v>
      </c>
      <c r="AD83" s="91">
        <f>IFERROR(VLOOKUP($B83,'[1]ACT NUM13'!$AB$3:$AM$64,8,FALSE),0)</f>
        <v>0</v>
      </c>
      <c r="AE83" s="91">
        <f>IFERROR(VLOOKUP($B83,'[1]ACT NUM13'!$AB$3:$AM$64,9,FALSE),0)</f>
        <v>0</v>
      </c>
      <c r="AF83" s="91">
        <f>IFERROR(VLOOKUP($B83,'[1]ACT NUM13'!$AB$3:$AM$64,10,FALSE),0)</f>
        <v>0</v>
      </c>
      <c r="AG83" s="91">
        <f>IFERROR(VLOOKUP($B83,'[1]ACT NUM13'!$AB$3:$AM$64,11,FALSE),0)</f>
        <v>0</v>
      </c>
      <c r="AH83" s="95"/>
      <c r="AI83" s="95"/>
      <c r="AJ83" s="13">
        <f t="shared" si="67"/>
        <v>0</v>
      </c>
    </row>
    <row r="84" spans="1:37" ht="15" thickBot="1" x14ac:dyDescent="0.25">
      <c r="A84" s="87" t="s">
        <v>116</v>
      </c>
      <c r="B84" s="165" t="s">
        <v>110</v>
      </c>
      <c r="C84" s="56"/>
      <c r="D84" s="205"/>
      <c r="E84" s="13">
        <f>IFERROR(VLOOKUP($B84,[2]NUM13!$H$3:$J$144,2,FALSE),0)</f>
        <v>21</v>
      </c>
      <c r="F84" s="43">
        <f t="shared" si="79"/>
        <v>21</v>
      </c>
      <c r="G84" s="13">
        <f>IFERROR(VLOOKUP($B84,[1]NUM13!$H$3:$J$155,2,FALSE),0)</f>
        <v>16</v>
      </c>
      <c r="H84" s="54">
        <f t="shared" si="80"/>
        <v>16</v>
      </c>
      <c r="I84" s="54">
        <f t="shared" si="81"/>
        <v>21</v>
      </c>
      <c r="J84" s="45"/>
      <c r="K84" s="91">
        <f>IFERROR(VLOOKUP($B84,'[1]ACT NUM13'!$H$3:$S$123,2,FALSE),0)</f>
        <v>0</v>
      </c>
      <c r="L84" s="91">
        <f>IFERROR(VLOOKUP($B84,'[1]ACT NUM13'!$H$3:$S$123,3,FALSE),0)</f>
        <v>0</v>
      </c>
      <c r="M84" s="91">
        <f>IFERROR(VLOOKUP($B84,'[1]ACT NUM13'!$H$3:$S$123,4,FALSE),0)</f>
        <v>0</v>
      </c>
      <c r="N84" s="91">
        <f>IFERROR(VLOOKUP($B84,'[1]ACT NUM13'!$H$3:$S$123,5,FALSE),0)</f>
        <v>0</v>
      </c>
      <c r="O84" s="91">
        <f>IFERROR(VLOOKUP($B84,'[1]ACT NUM13'!$H$3:$S$123,6,FALSE),0)</f>
        <v>0</v>
      </c>
      <c r="P84" s="91">
        <f>IFERROR(VLOOKUP($B84,'[1]ACT NUM13'!$H$3:$S$123,7,FALSE),0)</f>
        <v>0</v>
      </c>
      <c r="Q84" s="91">
        <f>IFERROR(VLOOKUP($B84,'[1]ACT NUM13'!$H$3:$S$123,8,FALSE),0)</f>
        <v>0</v>
      </c>
      <c r="R84" s="91">
        <f>IFERROR(VLOOKUP($B84,'[1]ACT NUM13'!$H$3:$S$123,9,FALSE),0)</f>
        <v>0</v>
      </c>
      <c r="S84" s="91">
        <f>IFERROR(VLOOKUP($B84,'[1]ACT NUM13'!$H$3:$S$123,10,FALSE),0)</f>
        <v>0</v>
      </c>
      <c r="T84" s="91">
        <f>IFERROR(VLOOKUP($B84,'[1]ACT NUM13'!$H$3:$S$123,11,FALSE),0)</f>
        <v>5</v>
      </c>
      <c r="U84" s="95"/>
      <c r="V84" s="95"/>
      <c r="W84" s="13">
        <f t="shared" si="74"/>
        <v>5</v>
      </c>
      <c r="X84" s="91">
        <f>IFERROR(VLOOKUP($B84,'[1]ACT NUM13'!$AB$3:$AM$64,2,FALSE),0)</f>
        <v>0</v>
      </c>
      <c r="Y84" s="91">
        <f>IFERROR(VLOOKUP($B84,'[1]ACT NUM13'!$AB$3:$AM$64,3,FALSE),0)</f>
        <v>0</v>
      </c>
      <c r="Z84" s="91">
        <f>IFERROR(VLOOKUP($B84,'[1]ACT NUM13'!$AB$3:$AM$64,4,FALSE),0)</f>
        <v>0</v>
      </c>
      <c r="AA84" s="91">
        <f>IFERROR(VLOOKUP($B84,'[1]ACT NUM13'!$AB$3:$AM$64,5,FALSE),0)</f>
        <v>0</v>
      </c>
      <c r="AB84" s="91">
        <f>IFERROR(VLOOKUP($B84,'[1]ACT NUM13'!$AB$3:$AM$64,6,FALSE),0)</f>
        <v>0</v>
      </c>
      <c r="AC84" s="91">
        <f>IFERROR(VLOOKUP($B84,'[1]ACT NUM13'!$AB$3:$AM$64,7,FALSE),0)</f>
        <v>0</v>
      </c>
      <c r="AD84" s="91">
        <f>IFERROR(VLOOKUP($B84,'[1]ACT NUM13'!$AB$3:$AM$64,8,FALSE),0)</f>
        <v>0</v>
      </c>
      <c r="AE84" s="91">
        <f>IFERROR(VLOOKUP($B84,'[1]ACT NUM13'!$AB$3:$AM$64,9,FALSE),0)</f>
        <v>0</v>
      </c>
      <c r="AF84" s="91">
        <f>IFERROR(VLOOKUP($B84,'[1]ACT NUM13'!$AB$3:$AM$64,10,FALSE),0)</f>
        <v>0</v>
      </c>
      <c r="AG84" s="91">
        <f>IFERROR(VLOOKUP($B84,'[1]ACT NUM13'!$AB$3:$AM$64,11,FALSE),0)</f>
        <v>0</v>
      </c>
      <c r="AH84" s="95"/>
      <c r="AI84" s="95"/>
      <c r="AJ84" s="13">
        <f t="shared" si="67"/>
        <v>0</v>
      </c>
    </row>
    <row r="85" spans="1:37" ht="15" thickBot="1" x14ac:dyDescent="0.25">
      <c r="A85" s="87" t="s">
        <v>116</v>
      </c>
      <c r="B85" s="165" t="s">
        <v>111</v>
      </c>
      <c r="C85" s="56"/>
      <c r="D85" s="205"/>
      <c r="E85" s="13">
        <f>IFERROR(VLOOKUP($B85,[2]NUM13!$H$3:$J$144,2,FALSE),0)</f>
        <v>29</v>
      </c>
      <c r="F85" s="43">
        <f t="shared" si="79"/>
        <v>29</v>
      </c>
      <c r="G85" s="13">
        <f>IFERROR(VLOOKUP($B85,[1]NUM13!$H$3:$J$155,2,FALSE),0)</f>
        <v>27</v>
      </c>
      <c r="H85" s="54">
        <f t="shared" si="80"/>
        <v>27</v>
      </c>
      <c r="I85" s="54">
        <f t="shared" si="81"/>
        <v>28</v>
      </c>
      <c r="J85" s="45"/>
      <c r="K85" s="91">
        <f>IFERROR(VLOOKUP($B85,'[1]ACT NUM13'!$H$3:$S$123,2,FALSE),0)</f>
        <v>0</v>
      </c>
      <c r="L85" s="91">
        <f>IFERROR(VLOOKUP($B85,'[1]ACT NUM13'!$H$3:$S$123,3,FALSE),0)</f>
        <v>0</v>
      </c>
      <c r="M85" s="91">
        <f>IFERROR(VLOOKUP($B85,'[1]ACT NUM13'!$H$3:$S$123,4,FALSE),0)</f>
        <v>0</v>
      </c>
      <c r="N85" s="91">
        <f>IFERROR(VLOOKUP($B85,'[1]ACT NUM13'!$H$3:$S$123,5,FALSE),0)</f>
        <v>0</v>
      </c>
      <c r="O85" s="91">
        <f>IFERROR(VLOOKUP($B85,'[1]ACT NUM13'!$H$3:$S$123,6,FALSE),0)</f>
        <v>0</v>
      </c>
      <c r="P85" s="91">
        <f>IFERROR(VLOOKUP($B85,'[1]ACT NUM13'!$H$3:$S$123,7,FALSE),0)</f>
        <v>0</v>
      </c>
      <c r="Q85" s="91">
        <f>IFERROR(VLOOKUP($B85,'[1]ACT NUM13'!$H$3:$S$123,8,FALSE),0)</f>
        <v>0</v>
      </c>
      <c r="R85" s="91">
        <f>IFERROR(VLOOKUP($B85,'[1]ACT NUM13'!$H$3:$S$123,9,FALSE),0)</f>
        <v>0</v>
      </c>
      <c r="S85" s="91">
        <f>IFERROR(VLOOKUP($B85,'[1]ACT NUM13'!$H$3:$S$123,10,FALSE),0)</f>
        <v>0</v>
      </c>
      <c r="T85" s="91">
        <f>IFERROR(VLOOKUP($B85,'[1]ACT NUM13'!$H$3:$S$123,11,FALSE),0)</f>
        <v>1</v>
      </c>
      <c r="U85" s="95"/>
      <c r="V85" s="95"/>
      <c r="W85" s="13">
        <f t="shared" si="74"/>
        <v>1</v>
      </c>
      <c r="X85" s="91">
        <f>IFERROR(VLOOKUP($B85,'[1]ACT NUM13'!$AB$3:$AM$64,2,FALSE),0)</f>
        <v>0</v>
      </c>
      <c r="Y85" s="91">
        <f>IFERROR(VLOOKUP($B85,'[1]ACT NUM13'!$AB$3:$AM$64,3,FALSE),0)</f>
        <v>0</v>
      </c>
      <c r="Z85" s="91">
        <f>IFERROR(VLOOKUP($B85,'[1]ACT NUM13'!$AB$3:$AM$64,4,FALSE),0)</f>
        <v>0</v>
      </c>
      <c r="AA85" s="91">
        <f>IFERROR(VLOOKUP($B85,'[1]ACT NUM13'!$AB$3:$AM$64,5,FALSE),0)</f>
        <v>0</v>
      </c>
      <c r="AB85" s="91">
        <f>IFERROR(VLOOKUP($B85,'[1]ACT NUM13'!$AB$3:$AM$64,6,FALSE),0)</f>
        <v>0</v>
      </c>
      <c r="AC85" s="91">
        <f>IFERROR(VLOOKUP($B85,'[1]ACT NUM13'!$AB$3:$AM$64,7,FALSE),0)</f>
        <v>0</v>
      </c>
      <c r="AD85" s="91">
        <f>IFERROR(VLOOKUP($B85,'[1]ACT NUM13'!$AB$3:$AM$64,8,FALSE),0)</f>
        <v>0</v>
      </c>
      <c r="AE85" s="91">
        <f>IFERROR(VLOOKUP($B85,'[1]ACT NUM13'!$AB$3:$AM$64,9,FALSE),0)</f>
        <v>0</v>
      </c>
      <c r="AF85" s="91">
        <f>IFERROR(VLOOKUP($B85,'[1]ACT NUM13'!$AB$3:$AM$64,10,FALSE),0)</f>
        <v>0</v>
      </c>
      <c r="AG85" s="91">
        <f>IFERROR(VLOOKUP($B85,'[1]ACT NUM13'!$AB$3:$AM$64,11,FALSE),0)</f>
        <v>0</v>
      </c>
      <c r="AH85" s="95"/>
      <c r="AI85" s="95"/>
      <c r="AJ85" s="13">
        <f t="shared" si="67"/>
        <v>0</v>
      </c>
    </row>
    <row r="86" spans="1:37" ht="15" thickBot="1" x14ac:dyDescent="0.25">
      <c r="A86" s="87" t="s">
        <v>116</v>
      </c>
      <c r="B86" s="165" t="s">
        <v>112</v>
      </c>
      <c r="C86" s="56"/>
      <c r="D86" s="205"/>
      <c r="E86" s="13">
        <f>IFERROR(VLOOKUP($B86,[2]NUM13!$H$3:$J$144,2,FALSE),0)</f>
        <v>20</v>
      </c>
      <c r="F86" s="43">
        <f t="shared" si="79"/>
        <v>20</v>
      </c>
      <c r="G86" s="13">
        <f>IFERROR(VLOOKUP($B86,[1]NUM13!$H$3:$J$155,2,FALSE),0)</f>
        <v>16</v>
      </c>
      <c r="H86" s="54">
        <f t="shared" si="80"/>
        <v>16</v>
      </c>
      <c r="I86" s="54">
        <f t="shared" si="81"/>
        <v>18</v>
      </c>
      <c r="J86" s="45"/>
      <c r="K86" s="91">
        <f>IFERROR(VLOOKUP($B86,'[1]ACT NUM13'!$H$3:$S$123,2,FALSE),0)</f>
        <v>0</v>
      </c>
      <c r="L86" s="91">
        <f>IFERROR(VLOOKUP($B86,'[1]ACT NUM13'!$H$3:$S$123,3,FALSE),0)</f>
        <v>0</v>
      </c>
      <c r="M86" s="91">
        <f>IFERROR(VLOOKUP($B86,'[1]ACT NUM13'!$H$3:$S$123,4,FALSE),0)</f>
        <v>0</v>
      </c>
      <c r="N86" s="91">
        <f>IFERROR(VLOOKUP($B86,'[1]ACT NUM13'!$H$3:$S$123,5,FALSE),0)</f>
        <v>0</v>
      </c>
      <c r="O86" s="91">
        <f>IFERROR(VLOOKUP($B86,'[1]ACT NUM13'!$H$3:$S$123,6,FALSE),0)</f>
        <v>0</v>
      </c>
      <c r="P86" s="91">
        <f>IFERROR(VLOOKUP($B86,'[1]ACT NUM13'!$H$3:$S$123,7,FALSE),0)</f>
        <v>0</v>
      </c>
      <c r="Q86" s="91">
        <f>IFERROR(VLOOKUP($B86,'[1]ACT NUM13'!$H$3:$S$123,8,FALSE),0)</f>
        <v>0</v>
      </c>
      <c r="R86" s="91">
        <f>IFERROR(VLOOKUP($B86,'[1]ACT NUM13'!$H$3:$S$123,9,FALSE),0)</f>
        <v>0</v>
      </c>
      <c r="S86" s="91">
        <f>IFERROR(VLOOKUP($B86,'[1]ACT NUM13'!$H$3:$S$123,10,FALSE),0)</f>
        <v>0</v>
      </c>
      <c r="T86" s="91">
        <f>IFERROR(VLOOKUP($B86,'[1]ACT NUM13'!$H$3:$S$123,11,FALSE),0)</f>
        <v>2</v>
      </c>
      <c r="U86" s="95"/>
      <c r="V86" s="95"/>
      <c r="W86" s="13">
        <f t="shared" si="74"/>
        <v>2</v>
      </c>
      <c r="X86" s="91">
        <f>IFERROR(VLOOKUP($B86,'[1]ACT NUM13'!$AB$3:$AM$64,2,FALSE),0)</f>
        <v>0</v>
      </c>
      <c r="Y86" s="91">
        <f>IFERROR(VLOOKUP($B86,'[1]ACT NUM13'!$AB$3:$AM$64,3,FALSE),0)</f>
        <v>0</v>
      </c>
      <c r="Z86" s="91">
        <f>IFERROR(VLOOKUP($B86,'[1]ACT NUM13'!$AB$3:$AM$64,4,FALSE),0)</f>
        <v>0</v>
      </c>
      <c r="AA86" s="91">
        <f>IFERROR(VLOOKUP($B86,'[1]ACT NUM13'!$AB$3:$AM$64,5,FALSE),0)</f>
        <v>0</v>
      </c>
      <c r="AB86" s="91">
        <f>IFERROR(VLOOKUP($B86,'[1]ACT NUM13'!$AB$3:$AM$64,6,FALSE),0)</f>
        <v>0</v>
      </c>
      <c r="AC86" s="91">
        <f>IFERROR(VLOOKUP($B86,'[1]ACT NUM13'!$AB$3:$AM$64,7,FALSE),0)</f>
        <v>0</v>
      </c>
      <c r="AD86" s="91">
        <f>IFERROR(VLOOKUP($B86,'[1]ACT NUM13'!$AB$3:$AM$64,8,FALSE),0)</f>
        <v>0</v>
      </c>
      <c r="AE86" s="91">
        <f>IFERROR(VLOOKUP($B86,'[1]ACT NUM13'!$AB$3:$AM$64,9,FALSE),0)</f>
        <v>0</v>
      </c>
      <c r="AF86" s="91">
        <f>IFERROR(VLOOKUP($B86,'[1]ACT NUM13'!$AB$3:$AM$64,10,FALSE),0)</f>
        <v>0</v>
      </c>
      <c r="AG86" s="91">
        <f>IFERROR(VLOOKUP($B86,'[1]ACT NUM13'!$AB$3:$AM$64,11,FALSE),0)</f>
        <v>0</v>
      </c>
      <c r="AH86" s="95"/>
      <c r="AI86" s="95"/>
      <c r="AJ86" s="13">
        <f t="shared" si="67"/>
        <v>0</v>
      </c>
    </row>
    <row r="87" spans="1:37" ht="15" thickBot="1" x14ac:dyDescent="0.25">
      <c r="A87" s="87" t="s">
        <v>116</v>
      </c>
      <c r="B87" s="165" t="s">
        <v>113</v>
      </c>
      <c r="C87" s="56"/>
      <c r="D87" s="205"/>
      <c r="E87" s="13">
        <f>IFERROR(VLOOKUP($B87,[2]NUM13!$H$3:$J$144,2,FALSE),0)</f>
        <v>29</v>
      </c>
      <c r="F87" s="43">
        <f t="shared" si="79"/>
        <v>29</v>
      </c>
      <c r="G87" s="13">
        <f>IFERROR(VLOOKUP($B87,[1]NUM13!$H$3:$J$155,2,FALSE),0)</f>
        <v>22</v>
      </c>
      <c r="H87" s="54">
        <f t="shared" si="80"/>
        <v>22</v>
      </c>
      <c r="I87" s="54">
        <f t="shared" si="81"/>
        <v>33</v>
      </c>
      <c r="J87" s="45"/>
      <c r="K87" s="91">
        <f>IFERROR(VLOOKUP($B87,'[1]ACT NUM13'!$H$3:$S$123,2,FALSE),0)</f>
        <v>0</v>
      </c>
      <c r="L87" s="91">
        <f>IFERROR(VLOOKUP($B87,'[1]ACT NUM13'!$H$3:$S$123,3,FALSE),0)</f>
        <v>0</v>
      </c>
      <c r="M87" s="91">
        <f>IFERROR(VLOOKUP($B87,'[1]ACT NUM13'!$H$3:$S$123,4,FALSE),0)</f>
        <v>0</v>
      </c>
      <c r="N87" s="91">
        <f>IFERROR(VLOOKUP($B87,'[1]ACT NUM13'!$H$3:$S$123,5,FALSE),0)</f>
        <v>0</v>
      </c>
      <c r="O87" s="91">
        <f>IFERROR(VLOOKUP($B87,'[1]ACT NUM13'!$H$3:$S$123,6,FALSE),0)</f>
        <v>0</v>
      </c>
      <c r="P87" s="91">
        <f>IFERROR(VLOOKUP($B87,'[1]ACT NUM13'!$H$3:$S$123,7,FALSE),0)</f>
        <v>0</v>
      </c>
      <c r="Q87" s="91">
        <f>IFERROR(VLOOKUP($B87,'[1]ACT NUM13'!$H$3:$S$123,8,FALSE),0)</f>
        <v>0</v>
      </c>
      <c r="R87" s="91">
        <f>IFERROR(VLOOKUP($B87,'[1]ACT NUM13'!$H$3:$S$123,9,FALSE),0)</f>
        <v>0</v>
      </c>
      <c r="S87" s="91">
        <f>IFERROR(VLOOKUP($B87,'[1]ACT NUM13'!$H$3:$S$123,10,FALSE),0)</f>
        <v>0</v>
      </c>
      <c r="T87" s="91">
        <f>IFERROR(VLOOKUP($B87,'[1]ACT NUM13'!$H$3:$S$123,11,FALSE),0)</f>
        <v>11</v>
      </c>
      <c r="U87" s="95"/>
      <c r="V87" s="95"/>
      <c r="W87" s="13">
        <f t="shared" si="74"/>
        <v>11</v>
      </c>
      <c r="X87" s="91">
        <f>IFERROR(VLOOKUP($B87,'[1]ACT NUM13'!$AB$3:$AM$64,2,FALSE),0)</f>
        <v>0</v>
      </c>
      <c r="Y87" s="91">
        <f>IFERROR(VLOOKUP($B87,'[1]ACT NUM13'!$AB$3:$AM$64,3,FALSE),0)</f>
        <v>0</v>
      </c>
      <c r="Z87" s="91">
        <f>IFERROR(VLOOKUP($B87,'[1]ACT NUM13'!$AB$3:$AM$64,4,FALSE),0)</f>
        <v>0</v>
      </c>
      <c r="AA87" s="91">
        <f>IFERROR(VLOOKUP($B87,'[1]ACT NUM13'!$AB$3:$AM$64,5,FALSE),0)</f>
        <v>0</v>
      </c>
      <c r="AB87" s="91">
        <f>IFERROR(VLOOKUP($B87,'[1]ACT NUM13'!$AB$3:$AM$64,6,FALSE),0)</f>
        <v>0</v>
      </c>
      <c r="AC87" s="91">
        <f>IFERROR(VLOOKUP($B87,'[1]ACT NUM13'!$AB$3:$AM$64,7,FALSE),0)</f>
        <v>0</v>
      </c>
      <c r="AD87" s="91">
        <f>IFERROR(VLOOKUP($B87,'[1]ACT NUM13'!$AB$3:$AM$64,8,FALSE),0)</f>
        <v>0</v>
      </c>
      <c r="AE87" s="91">
        <f>IFERROR(VLOOKUP($B87,'[1]ACT NUM13'!$AB$3:$AM$64,9,FALSE),0)</f>
        <v>0</v>
      </c>
      <c r="AF87" s="91">
        <f>IFERROR(VLOOKUP($B87,'[1]ACT NUM13'!$AB$3:$AM$64,10,FALSE),0)</f>
        <v>0</v>
      </c>
      <c r="AG87" s="91">
        <f>IFERROR(VLOOKUP($B87,'[1]ACT NUM13'!$AB$3:$AM$64,11,FALSE),0)</f>
        <v>0</v>
      </c>
      <c r="AH87" s="95"/>
      <c r="AI87" s="95"/>
      <c r="AJ87" s="13">
        <f t="shared" si="67"/>
        <v>0</v>
      </c>
    </row>
    <row r="88" spans="1:37" ht="15" thickBot="1" x14ac:dyDescent="0.25">
      <c r="A88" s="87" t="s">
        <v>116</v>
      </c>
      <c r="B88" s="165" t="s">
        <v>114</v>
      </c>
      <c r="C88" s="56"/>
      <c r="D88" s="205"/>
      <c r="E88" s="13">
        <f>IFERROR(VLOOKUP($B88,[2]NUM13!$H$3:$J$144,2,FALSE),0)</f>
        <v>17</v>
      </c>
      <c r="F88" s="43">
        <f t="shared" si="79"/>
        <v>17</v>
      </c>
      <c r="G88" s="13">
        <f>IFERROR(VLOOKUP($B88,[1]NUM13!$H$3:$J$155,2,FALSE),0)</f>
        <v>12</v>
      </c>
      <c r="H88" s="54">
        <f t="shared" si="80"/>
        <v>12</v>
      </c>
      <c r="I88" s="54">
        <f t="shared" si="81"/>
        <v>12</v>
      </c>
      <c r="J88" s="45"/>
      <c r="K88" s="91">
        <f>IFERROR(VLOOKUP($B88,'[1]ACT NUM13'!$H$3:$S$123,2,FALSE),0)</f>
        <v>0</v>
      </c>
      <c r="L88" s="91">
        <f>IFERROR(VLOOKUP($B88,'[1]ACT NUM13'!$H$3:$S$123,3,FALSE),0)</f>
        <v>0</v>
      </c>
      <c r="M88" s="91">
        <f>IFERROR(VLOOKUP($B88,'[1]ACT NUM13'!$H$3:$S$123,4,FALSE),0)</f>
        <v>0</v>
      </c>
      <c r="N88" s="91">
        <f>IFERROR(VLOOKUP($B88,'[1]ACT NUM13'!$H$3:$S$123,5,FALSE),0)</f>
        <v>0</v>
      </c>
      <c r="O88" s="91">
        <f>IFERROR(VLOOKUP($B88,'[1]ACT NUM13'!$H$3:$S$123,6,FALSE),0)</f>
        <v>0</v>
      </c>
      <c r="P88" s="91">
        <f>IFERROR(VLOOKUP($B88,'[1]ACT NUM13'!$H$3:$S$123,7,FALSE),0)</f>
        <v>0</v>
      </c>
      <c r="Q88" s="91">
        <f>IFERROR(VLOOKUP($B88,'[1]ACT NUM13'!$H$3:$S$123,8,FALSE),0)</f>
        <v>0</v>
      </c>
      <c r="R88" s="91">
        <f>IFERROR(VLOOKUP($B88,'[1]ACT NUM13'!$H$3:$S$123,9,FALSE),0)</f>
        <v>0</v>
      </c>
      <c r="S88" s="91">
        <f>IFERROR(VLOOKUP($B88,'[1]ACT NUM13'!$H$3:$S$123,10,FALSE),0)</f>
        <v>0</v>
      </c>
      <c r="T88" s="91">
        <f>IFERROR(VLOOKUP($B88,'[1]ACT NUM13'!$H$3:$S$123,11,FALSE),0)</f>
        <v>0</v>
      </c>
      <c r="U88" s="95"/>
      <c r="V88" s="95"/>
      <c r="W88" s="13">
        <f t="shared" si="74"/>
        <v>0</v>
      </c>
      <c r="X88" s="91">
        <f>IFERROR(VLOOKUP($B88,'[1]ACT NUM13'!$AB$3:$AM$64,2,FALSE),0)</f>
        <v>0</v>
      </c>
      <c r="Y88" s="91">
        <f>IFERROR(VLOOKUP($B88,'[1]ACT NUM13'!$AB$3:$AM$64,3,FALSE),0)</f>
        <v>0</v>
      </c>
      <c r="Z88" s="91">
        <f>IFERROR(VLOOKUP($B88,'[1]ACT NUM13'!$AB$3:$AM$64,4,FALSE),0)</f>
        <v>0</v>
      </c>
      <c r="AA88" s="91">
        <f>IFERROR(VLOOKUP($B88,'[1]ACT NUM13'!$AB$3:$AM$64,5,FALSE),0)</f>
        <v>0</v>
      </c>
      <c r="AB88" s="91">
        <f>IFERROR(VLOOKUP($B88,'[1]ACT NUM13'!$AB$3:$AM$64,6,FALSE),0)</f>
        <v>0</v>
      </c>
      <c r="AC88" s="91">
        <f>IFERROR(VLOOKUP($B88,'[1]ACT NUM13'!$AB$3:$AM$64,7,FALSE),0)</f>
        <v>0</v>
      </c>
      <c r="AD88" s="91">
        <f>IFERROR(VLOOKUP($B88,'[1]ACT NUM13'!$AB$3:$AM$64,8,FALSE),0)</f>
        <v>0</v>
      </c>
      <c r="AE88" s="91">
        <f>IFERROR(VLOOKUP($B88,'[1]ACT NUM13'!$AB$3:$AM$64,9,FALSE),0)</f>
        <v>0</v>
      </c>
      <c r="AF88" s="91">
        <f>IFERROR(VLOOKUP($B88,'[1]ACT NUM13'!$AB$3:$AM$64,10,FALSE),0)</f>
        <v>0</v>
      </c>
      <c r="AG88" s="91">
        <f>IFERROR(VLOOKUP($B88,'[1]ACT NUM13'!$AB$3:$AM$64,11,FALSE),0)</f>
        <v>0</v>
      </c>
      <c r="AH88" s="95"/>
      <c r="AI88" s="95"/>
      <c r="AJ88" s="13">
        <f t="shared" si="67"/>
        <v>0</v>
      </c>
    </row>
    <row r="89" spans="1:37" ht="15" thickBot="1" x14ac:dyDescent="0.25">
      <c r="A89" s="87" t="s">
        <v>116</v>
      </c>
      <c r="B89" s="165" t="s">
        <v>115</v>
      </c>
      <c r="C89" s="56"/>
      <c r="D89" s="205"/>
      <c r="E89" s="13">
        <f>IFERROR(VLOOKUP($B89,[2]NUM13!$H$3:$J$144,2,FALSE),0)</f>
        <v>31</v>
      </c>
      <c r="F89" s="43">
        <f t="shared" si="79"/>
        <v>31</v>
      </c>
      <c r="G89" s="13">
        <f>IFERROR(VLOOKUP($B89,[1]NUM13!$H$3:$J$155,2,FALSE),0)</f>
        <v>26</v>
      </c>
      <c r="H89" s="54">
        <f t="shared" si="80"/>
        <v>26</v>
      </c>
      <c r="I89" s="54">
        <f t="shared" si="81"/>
        <v>36</v>
      </c>
      <c r="J89" s="45"/>
      <c r="K89" s="91">
        <f>IFERROR(VLOOKUP($B89,'[1]ACT NUM13'!$H$3:$S$123,2,FALSE),0)</f>
        <v>0</v>
      </c>
      <c r="L89" s="91">
        <f>IFERROR(VLOOKUP($B89,'[1]ACT NUM13'!$H$3:$S$123,3,FALSE),0)</f>
        <v>0</v>
      </c>
      <c r="M89" s="91">
        <f>IFERROR(VLOOKUP($B89,'[1]ACT NUM13'!$H$3:$S$123,4,FALSE),0)</f>
        <v>0</v>
      </c>
      <c r="N89" s="91">
        <f>IFERROR(VLOOKUP($B89,'[1]ACT NUM13'!$H$3:$S$123,5,FALSE),0)</f>
        <v>0</v>
      </c>
      <c r="O89" s="91">
        <f>IFERROR(VLOOKUP($B89,'[1]ACT NUM13'!$H$3:$S$123,6,FALSE),0)</f>
        <v>0</v>
      </c>
      <c r="P89" s="91">
        <f>IFERROR(VLOOKUP($B89,'[1]ACT NUM13'!$H$3:$S$123,7,FALSE),0)</f>
        <v>0</v>
      </c>
      <c r="Q89" s="91">
        <f>IFERROR(VLOOKUP($B89,'[1]ACT NUM13'!$H$3:$S$123,8,FALSE),0)</f>
        <v>0</v>
      </c>
      <c r="R89" s="91">
        <f>IFERROR(VLOOKUP($B89,'[1]ACT NUM13'!$H$3:$S$123,9,FALSE),0)</f>
        <v>0</v>
      </c>
      <c r="S89" s="91">
        <f>IFERROR(VLOOKUP($B89,'[1]ACT NUM13'!$H$3:$S$123,10,FALSE),0)</f>
        <v>0</v>
      </c>
      <c r="T89" s="91">
        <f>IFERROR(VLOOKUP($B89,'[1]ACT NUM13'!$H$3:$S$123,11,FALSE),0)</f>
        <v>11</v>
      </c>
      <c r="U89" s="95"/>
      <c r="V89" s="95"/>
      <c r="W89" s="13">
        <f t="shared" si="74"/>
        <v>11</v>
      </c>
      <c r="X89" s="91">
        <f>IFERROR(VLOOKUP($B89,'[1]ACT NUM13'!$AB$3:$AM$64,2,FALSE),0)</f>
        <v>0</v>
      </c>
      <c r="Y89" s="91">
        <f>IFERROR(VLOOKUP($B89,'[1]ACT NUM13'!$AB$3:$AM$64,3,FALSE),0)</f>
        <v>0</v>
      </c>
      <c r="Z89" s="91">
        <f>IFERROR(VLOOKUP($B89,'[1]ACT NUM13'!$AB$3:$AM$64,4,FALSE),0)</f>
        <v>0</v>
      </c>
      <c r="AA89" s="91">
        <f>IFERROR(VLOOKUP($B89,'[1]ACT NUM13'!$AB$3:$AM$64,5,FALSE),0)</f>
        <v>0</v>
      </c>
      <c r="AB89" s="91">
        <f>IFERROR(VLOOKUP($B89,'[1]ACT NUM13'!$AB$3:$AM$64,6,FALSE),0)</f>
        <v>0</v>
      </c>
      <c r="AC89" s="91">
        <f>IFERROR(VLOOKUP($B89,'[1]ACT NUM13'!$AB$3:$AM$64,7,FALSE),0)</f>
        <v>0</v>
      </c>
      <c r="AD89" s="91">
        <f>IFERROR(VLOOKUP($B89,'[1]ACT NUM13'!$AB$3:$AM$64,8,FALSE),0)</f>
        <v>0</v>
      </c>
      <c r="AE89" s="91">
        <f>IFERROR(VLOOKUP($B89,'[1]ACT NUM13'!$AB$3:$AM$64,9,FALSE),0)</f>
        <v>0</v>
      </c>
      <c r="AF89" s="91">
        <f>IFERROR(VLOOKUP($B89,'[1]ACT NUM13'!$AB$3:$AM$64,10,FALSE),0)</f>
        <v>0</v>
      </c>
      <c r="AG89" s="91">
        <f>IFERROR(VLOOKUP($B89,'[1]ACT NUM13'!$AB$3:$AM$64,11,FALSE),0)</f>
        <v>1</v>
      </c>
      <c r="AH89" s="95"/>
      <c r="AI89" s="95"/>
      <c r="AJ89" s="13">
        <f t="shared" si="67"/>
        <v>1</v>
      </c>
    </row>
    <row r="90" spans="1:37" ht="15" thickBot="1" x14ac:dyDescent="0.25">
      <c r="A90" s="333" t="s">
        <v>179</v>
      </c>
      <c r="B90" s="334"/>
      <c r="C90" s="250">
        <f>+D90/Metas!S95</f>
        <v>0.84915578555083537</v>
      </c>
      <c r="D90" s="207">
        <f>I90/AK90</f>
        <v>0.18731650029359953</v>
      </c>
      <c r="E90" s="10">
        <f t="shared" ref="E90:K90" si="82">SUM(E80:E89)</f>
        <v>372</v>
      </c>
      <c r="F90" s="10">
        <f>SUM(F80:F89)</f>
        <v>372</v>
      </c>
      <c r="G90" s="10">
        <f t="shared" ref="G90" si="83">SUM(G80:G89)</f>
        <v>279</v>
      </c>
      <c r="H90" s="10">
        <f t="shared" si="82"/>
        <v>279</v>
      </c>
      <c r="I90" s="10">
        <f>SUM(I80:I89)</f>
        <v>319</v>
      </c>
      <c r="J90" s="10">
        <f t="shared" si="82"/>
        <v>0</v>
      </c>
      <c r="K90" s="10">
        <f t="shared" si="82"/>
        <v>0</v>
      </c>
      <c r="L90" s="10">
        <f t="shared" ref="L90:V90" si="84">SUM(L80:L89)</f>
        <v>0</v>
      </c>
      <c r="M90" s="10">
        <f t="shared" si="84"/>
        <v>0</v>
      </c>
      <c r="N90" s="10">
        <f t="shared" si="84"/>
        <v>0</v>
      </c>
      <c r="O90" s="10">
        <f t="shared" ref="O90" si="85">SUM(O80:O89)</f>
        <v>0</v>
      </c>
      <c r="P90" s="10">
        <f t="shared" si="84"/>
        <v>0</v>
      </c>
      <c r="Q90" s="10">
        <f t="shared" si="84"/>
        <v>0</v>
      </c>
      <c r="R90" s="10">
        <f t="shared" ref="R90:S90" si="86">SUM(R80:R89)</f>
        <v>0</v>
      </c>
      <c r="S90" s="10">
        <f t="shared" si="86"/>
        <v>0</v>
      </c>
      <c r="T90" s="10">
        <f t="shared" ref="T90" si="87">SUM(T80:T89)</f>
        <v>42</v>
      </c>
      <c r="U90" s="10">
        <f t="shared" si="84"/>
        <v>0</v>
      </c>
      <c r="V90" s="10">
        <f t="shared" si="84"/>
        <v>0</v>
      </c>
      <c r="W90" s="10">
        <f t="shared" si="74"/>
        <v>42</v>
      </c>
      <c r="X90" s="10">
        <f t="shared" ref="X90:AI90" si="88">SUM(X80:X89)</f>
        <v>0</v>
      </c>
      <c r="Y90" s="10">
        <f t="shared" si="88"/>
        <v>0</v>
      </c>
      <c r="Z90" s="10">
        <f t="shared" si="88"/>
        <v>0</v>
      </c>
      <c r="AA90" s="10">
        <f t="shared" si="88"/>
        <v>0</v>
      </c>
      <c r="AB90" s="10">
        <f t="shared" ref="AB90" si="89">SUM(AB80:AB89)</f>
        <v>0</v>
      </c>
      <c r="AC90" s="10">
        <f t="shared" si="88"/>
        <v>0</v>
      </c>
      <c r="AD90" s="10">
        <f t="shared" si="88"/>
        <v>0</v>
      </c>
      <c r="AE90" s="10">
        <f t="shared" ref="AE90:AF90" si="90">SUM(AE80:AE89)</f>
        <v>0</v>
      </c>
      <c r="AF90" s="10">
        <f t="shared" si="90"/>
        <v>0</v>
      </c>
      <c r="AG90" s="10">
        <f t="shared" ref="AG90" si="91">SUM(AG80:AG89)</f>
        <v>2</v>
      </c>
      <c r="AH90" s="10">
        <f t="shared" si="88"/>
        <v>0</v>
      </c>
      <c r="AI90" s="10">
        <f t="shared" si="88"/>
        <v>0</v>
      </c>
      <c r="AJ90" s="10">
        <f t="shared" si="67"/>
        <v>2</v>
      </c>
      <c r="AK90" s="10">
        <v>1703</v>
      </c>
    </row>
    <row r="91" spans="1:37" ht="15" thickBot="1" x14ac:dyDescent="0.25">
      <c r="A91" s="87" t="s">
        <v>133</v>
      </c>
      <c r="B91" s="165" t="s">
        <v>117</v>
      </c>
      <c r="C91" s="56"/>
      <c r="D91" s="205"/>
      <c r="E91" s="13">
        <f>IFERROR(VLOOKUP($B91,[2]NUM13!$H$3:$J$144,2,FALSE),0)</f>
        <v>134</v>
      </c>
      <c r="F91" s="43">
        <f t="shared" ref="F91:F107" si="92">+E91+(K91+L91+M91+N91)-(X91+Y91+Z91+AA91)</f>
        <v>134</v>
      </c>
      <c r="G91" s="13">
        <f>IFERROR(VLOOKUP($B91,[1]NUM13!$H$3:$J$155,2,FALSE),0)</f>
        <v>137</v>
      </c>
      <c r="H91" s="54">
        <f t="shared" ref="H91:H107" si="93">+G91+(Q91)-(AD91)</f>
        <v>137</v>
      </c>
      <c r="I91" s="54">
        <f t="shared" ref="I91:I107" si="94">+G91+(Q91+R91+S91+T91)-(AD91+AE91+AF91+AG91)</f>
        <v>147</v>
      </c>
      <c r="J91" s="45"/>
      <c r="K91" s="91">
        <f>IFERROR(VLOOKUP($B91,'[1]ACT NUM13'!$H$3:$S$123,2,FALSE),0)</f>
        <v>0</v>
      </c>
      <c r="L91" s="91">
        <f>IFERROR(VLOOKUP($B91,'[1]ACT NUM13'!$H$3:$S$123,3,FALSE),0)</f>
        <v>0</v>
      </c>
      <c r="M91" s="91">
        <f>IFERROR(VLOOKUP($B91,'[1]ACT NUM13'!$H$3:$S$123,4,FALSE),0)</f>
        <v>0</v>
      </c>
      <c r="N91" s="91">
        <f>IFERROR(VLOOKUP($B91,'[1]ACT NUM13'!$H$3:$S$123,5,FALSE),0)</f>
        <v>0</v>
      </c>
      <c r="O91" s="91">
        <f>IFERROR(VLOOKUP($B91,'[1]ACT NUM13'!$H$3:$S$123,6,FALSE),0)</f>
        <v>0</v>
      </c>
      <c r="P91" s="91">
        <f>IFERROR(VLOOKUP($B91,'[1]ACT NUM13'!$H$3:$S$123,7,FALSE),0)</f>
        <v>0</v>
      </c>
      <c r="Q91" s="91">
        <f>IFERROR(VLOOKUP($B91,'[1]ACT NUM13'!$H$3:$S$123,8,FALSE),0)</f>
        <v>0</v>
      </c>
      <c r="R91" s="91">
        <f>IFERROR(VLOOKUP($B91,'[1]ACT NUM13'!$H$3:$S$123,9,FALSE),0)</f>
        <v>2</v>
      </c>
      <c r="S91" s="91">
        <f>IFERROR(VLOOKUP($B91,'[1]ACT NUM13'!$H$3:$S$123,10,FALSE),0)</f>
        <v>4</v>
      </c>
      <c r="T91" s="91">
        <f>IFERROR(VLOOKUP($B91,'[1]ACT NUM13'!$H$3:$S$123,11,FALSE),0)</f>
        <v>4</v>
      </c>
      <c r="U91" s="95"/>
      <c r="V91" s="95"/>
      <c r="W91" s="13">
        <f t="shared" si="74"/>
        <v>10</v>
      </c>
      <c r="X91" s="91">
        <f>IFERROR(VLOOKUP($B91,'[1]ACT NUM13'!$AB$3:$AM$64,2,FALSE),0)</f>
        <v>0</v>
      </c>
      <c r="Y91" s="91">
        <f>IFERROR(VLOOKUP($B91,'[1]ACT NUM13'!$AB$3:$AM$64,3,FALSE),0)</f>
        <v>0</v>
      </c>
      <c r="Z91" s="91">
        <f>IFERROR(VLOOKUP($B91,'[1]ACT NUM13'!$AB$3:$AM$64,4,FALSE),0)</f>
        <v>0</v>
      </c>
      <c r="AA91" s="91">
        <f>IFERROR(VLOOKUP($B91,'[1]ACT NUM13'!$AB$3:$AM$64,5,FALSE),0)</f>
        <v>0</v>
      </c>
      <c r="AB91" s="91">
        <f>IFERROR(VLOOKUP($B91,'[1]ACT NUM13'!$AB$3:$AM$64,6,FALSE),0)</f>
        <v>0</v>
      </c>
      <c r="AC91" s="91">
        <f>IFERROR(VLOOKUP($B91,'[1]ACT NUM13'!$AB$3:$AM$64,7,FALSE),0)</f>
        <v>0</v>
      </c>
      <c r="AD91" s="91">
        <f>IFERROR(VLOOKUP($B91,'[1]ACT NUM13'!$AB$3:$AM$64,8,FALSE),0)</f>
        <v>0</v>
      </c>
      <c r="AE91" s="91">
        <f>IFERROR(VLOOKUP($B91,'[1]ACT NUM13'!$AB$3:$AM$64,9,FALSE),0)</f>
        <v>0</v>
      </c>
      <c r="AF91" s="91">
        <f>IFERROR(VLOOKUP($B91,'[1]ACT NUM13'!$AB$3:$AM$64,10,FALSE),0)</f>
        <v>0</v>
      </c>
      <c r="AG91" s="91">
        <f>IFERROR(VLOOKUP($B91,'[1]ACT NUM13'!$AB$3:$AM$64,11,FALSE),0)</f>
        <v>0</v>
      </c>
      <c r="AH91" s="95"/>
      <c r="AI91" s="95"/>
      <c r="AJ91" s="13">
        <f t="shared" si="67"/>
        <v>0</v>
      </c>
    </row>
    <row r="92" spans="1:37" ht="15" thickBot="1" x14ac:dyDescent="0.25">
      <c r="A92" s="87" t="s">
        <v>133</v>
      </c>
      <c r="B92" s="165" t="s">
        <v>118</v>
      </c>
      <c r="C92" s="56"/>
      <c r="D92" s="205"/>
      <c r="E92" s="13">
        <f>IFERROR(VLOOKUP($B92,[2]NUM13!$H$3:$J$144,2,FALSE),0)</f>
        <v>329</v>
      </c>
      <c r="F92" s="43">
        <f t="shared" si="92"/>
        <v>336</v>
      </c>
      <c r="G92" s="13">
        <f>IFERROR(VLOOKUP($B92,[1]NUM13!$H$3:$J$155,2,FALSE),0)</f>
        <v>323</v>
      </c>
      <c r="H92" s="54">
        <f t="shared" si="93"/>
        <v>328</v>
      </c>
      <c r="I92" s="54">
        <f t="shared" si="94"/>
        <v>332</v>
      </c>
      <c r="J92" s="45"/>
      <c r="K92" s="91">
        <f>IFERROR(VLOOKUP($B92,'[1]ACT NUM13'!$H$3:$S$123,2,FALSE),0)</f>
        <v>0</v>
      </c>
      <c r="L92" s="91">
        <f>IFERROR(VLOOKUP($B92,'[1]ACT NUM13'!$H$3:$S$123,3,FALSE),0)</f>
        <v>0</v>
      </c>
      <c r="M92" s="91">
        <f>IFERROR(VLOOKUP($B92,'[1]ACT NUM13'!$H$3:$S$123,4,FALSE),0)</f>
        <v>2</v>
      </c>
      <c r="N92" s="91">
        <f>IFERROR(VLOOKUP($B92,'[1]ACT NUM13'!$H$3:$S$123,5,FALSE),0)</f>
        <v>5</v>
      </c>
      <c r="O92" s="91">
        <f>IFERROR(VLOOKUP($B92,'[1]ACT NUM13'!$H$3:$S$123,6,FALSE),0)</f>
        <v>6</v>
      </c>
      <c r="P92" s="91">
        <f>IFERROR(VLOOKUP($B92,'[1]ACT NUM13'!$H$3:$S$123,7,FALSE),0)</f>
        <v>5</v>
      </c>
      <c r="Q92" s="91">
        <f>IFERROR(VLOOKUP($B92,'[1]ACT NUM13'!$H$3:$S$123,8,FALSE),0)</f>
        <v>5</v>
      </c>
      <c r="R92" s="91">
        <f>IFERROR(VLOOKUP($B92,'[1]ACT NUM13'!$H$3:$S$123,9,FALSE),0)</f>
        <v>3</v>
      </c>
      <c r="S92" s="91">
        <f>IFERROR(VLOOKUP($B92,'[1]ACT NUM13'!$H$3:$S$123,10,FALSE),0)</f>
        <v>0</v>
      </c>
      <c r="T92" s="91">
        <f>IFERROR(VLOOKUP($B92,'[1]ACT NUM13'!$H$3:$S$123,11,FALSE),0)</f>
        <v>1</v>
      </c>
      <c r="U92" s="95"/>
      <c r="V92" s="95"/>
      <c r="W92" s="13">
        <f t="shared" si="74"/>
        <v>27</v>
      </c>
      <c r="X92" s="91">
        <f>IFERROR(VLOOKUP($B92,'[1]ACT NUM13'!$AB$3:$AM$64,2,FALSE),0)</f>
        <v>0</v>
      </c>
      <c r="Y92" s="91">
        <f>IFERROR(VLOOKUP($B92,'[1]ACT NUM13'!$AB$3:$AM$64,3,FALSE),0)</f>
        <v>0</v>
      </c>
      <c r="Z92" s="91">
        <f>IFERROR(VLOOKUP($B92,'[1]ACT NUM13'!$AB$3:$AM$64,4,FALSE),0)</f>
        <v>0</v>
      </c>
      <c r="AA92" s="91">
        <f>IFERROR(VLOOKUP($B92,'[1]ACT NUM13'!$AB$3:$AM$64,5,FALSE),0)</f>
        <v>0</v>
      </c>
      <c r="AB92" s="91">
        <f>IFERROR(VLOOKUP($B92,'[1]ACT NUM13'!$AB$3:$AM$64,6,FALSE),0)</f>
        <v>0</v>
      </c>
      <c r="AC92" s="91">
        <f>IFERROR(VLOOKUP($B92,'[1]ACT NUM13'!$AB$3:$AM$64,7,FALSE),0)</f>
        <v>0</v>
      </c>
      <c r="AD92" s="91">
        <f>IFERROR(VLOOKUP($B92,'[1]ACT NUM13'!$AB$3:$AM$64,8,FALSE),0)</f>
        <v>0</v>
      </c>
      <c r="AE92" s="91">
        <f>IFERROR(VLOOKUP($B92,'[1]ACT NUM13'!$AB$3:$AM$64,9,FALSE),0)</f>
        <v>0</v>
      </c>
      <c r="AF92" s="91">
        <f>IFERROR(VLOOKUP($B92,'[1]ACT NUM13'!$AB$3:$AM$64,10,FALSE),0)</f>
        <v>0</v>
      </c>
      <c r="AG92" s="91">
        <f>IFERROR(VLOOKUP($B92,'[1]ACT NUM13'!$AB$3:$AM$64,11,FALSE),0)</f>
        <v>0</v>
      </c>
      <c r="AH92" s="95"/>
      <c r="AI92" s="95"/>
      <c r="AJ92" s="13">
        <f t="shared" si="67"/>
        <v>0</v>
      </c>
    </row>
    <row r="93" spans="1:37" ht="15" thickBot="1" x14ac:dyDescent="0.25">
      <c r="A93" s="87" t="s">
        <v>133</v>
      </c>
      <c r="B93" s="165" t="s">
        <v>119</v>
      </c>
      <c r="C93" s="56"/>
      <c r="D93" s="205"/>
      <c r="E93" s="13">
        <f>IFERROR(VLOOKUP($B93,[2]NUM13!$H$3:$J$144,2,FALSE),0)</f>
        <v>719</v>
      </c>
      <c r="F93" s="43">
        <f t="shared" si="92"/>
        <v>733</v>
      </c>
      <c r="G93" s="13">
        <f>IFERROR(VLOOKUP($B93,[1]NUM13!$H$3:$J$155,2,FALSE),0)</f>
        <v>773</v>
      </c>
      <c r="H93" s="54">
        <f t="shared" si="93"/>
        <v>794</v>
      </c>
      <c r="I93" s="54">
        <f t="shared" si="94"/>
        <v>832</v>
      </c>
      <c r="J93" s="45"/>
      <c r="K93" s="91">
        <f>IFERROR(VLOOKUP($B93,'[1]ACT NUM13'!$H$3:$S$123,2,FALSE),0)</f>
        <v>6</v>
      </c>
      <c r="L93" s="91">
        <f>IFERROR(VLOOKUP($B93,'[1]ACT NUM13'!$H$3:$S$123,3,FALSE),0)</f>
        <v>8</v>
      </c>
      <c r="M93" s="91">
        <f>IFERROR(VLOOKUP($B93,'[1]ACT NUM13'!$H$3:$S$123,4,FALSE),0)</f>
        <v>1</v>
      </c>
      <c r="N93" s="91">
        <f>IFERROR(VLOOKUP($B93,'[1]ACT NUM13'!$H$3:$S$123,5,FALSE),0)</f>
        <v>0</v>
      </c>
      <c r="O93" s="91">
        <f>IFERROR(VLOOKUP($B93,'[1]ACT NUM13'!$H$3:$S$123,6,FALSE),0)</f>
        <v>15</v>
      </c>
      <c r="P93" s="91">
        <f>IFERROR(VLOOKUP($B93,'[1]ACT NUM13'!$H$3:$S$123,7,FALSE),0)</f>
        <v>12</v>
      </c>
      <c r="Q93" s="91">
        <f>IFERROR(VLOOKUP($B93,'[1]ACT NUM13'!$H$3:$S$123,8,FALSE),0)</f>
        <v>21</v>
      </c>
      <c r="R93" s="91">
        <f>IFERROR(VLOOKUP($B93,'[1]ACT NUM13'!$H$3:$S$123,9,FALSE),0)</f>
        <v>12</v>
      </c>
      <c r="S93" s="91">
        <f>IFERROR(VLOOKUP($B93,'[1]ACT NUM13'!$H$3:$S$123,10,FALSE),0)</f>
        <v>14</v>
      </c>
      <c r="T93" s="91">
        <f>IFERROR(VLOOKUP($B93,'[1]ACT NUM13'!$H$3:$S$123,11,FALSE),0)</f>
        <v>12</v>
      </c>
      <c r="U93" s="95"/>
      <c r="V93" s="95"/>
      <c r="W93" s="13">
        <f t="shared" si="74"/>
        <v>101</v>
      </c>
      <c r="X93" s="91">
        <f>IFERROR(VLOOKUP($B93,'[1]ACT NUM13'!$AB$3:$AM$64,2,FALSE),0)</f>
        <v>1</v>
      </c>
      <c r="Y93" s="91">
        <f>IFERROR(VLOOKUP($B93,'[1]ACT NUM13'!$AB$3:$AM$64,3,FALSE),0)</f>
        <v>0</v>
      </c>
      <c r="Z93" s="91">
        <f>IFERROR(VLOOKUP($B93,'[1]ACT NUM13'!$AB$3:$AM$64,4,FALSE),0)</f>
        <v>0</v>
      </c>
      <c r="AA93" s="91">
        <f>IFERROR(VLOOKUP($B93,'[1]ACT NUM13'!$AB$3:$AM$64,5,FALSE),0)</f>
        <v>0</v>
      </c>
      <c r="AB93" s="91">
        <f>IFERROR(VLOOKUP($B93,'[1]ACT NUM13'!$AB$3:$AM$64,6,FALSE),0)</f>
        <v>0</v>
      </c>
      <c r="AC93" s="91">
        <f>IFERROR(VLOOKUP($B93,'[1]ACT NUM13'!$AB$3:$AM$64,7,FALSE),0)</f>
        <v>0</v>
      </c>
      <c r="AD93" s="91">
        <f>IFERROR(VLOOKUP($B93,'[1]ACT NUM13'!$AB$3:$AM$64,8,FALSE),0)</f>
        <v>0</v>
      </c>
      <c r="AE93" s="91">
        <f>IFERROR(VLOOKUP($B93,'[1]ACT NUM13'!$AB$3:$AM$64,9,FALSE),0)</f>
        <v>0</v>
      </c>
      <c r="AF93" s="91">
        <f>IFERROR(VLOOKUP($B93,'[1]ACT NUM13'!$AB$3:$AM$64,10,FALSE),0)</f>
        <v>0</v>
      </c>
      <c r="AG93" s="91">
        <f>IFERROR(VLOOKUP($B93,'[1]ACT NUM13'!$AB$3:$AM$64,11,FALSE),0)</f>
        <v>0</v>
      </c>
      <c r="AH93" s="95"/>
      <c r="AI93" s="95"/>
      <c r="AJ93" s="13">
        <f t="shared" si="67"/>
        <v>1</v>
      </c>
    </row>
    <row r="94" spans="1:37" ht="15" thickBot="1" x14ac:dyDescent="0.25">
      <c r="A94" s="87" t="s">
        <v>133</v>
      </c>
      <c r="B94" s="165" t="s">
        <v>120</v>
      </c>
      <c r="C94" s="56"/>
      <c r="D94" s="205"/>
      <c r="E94" s="13">
        <f>IFERROR(VLOOKUP($B94,[2]NUM13!$H$3:$J$144,2,FALSE),0)</f>
        <v>144</v>
      </c>
      <c r="F94" s="43">
        <f t="shared" si="92"/>
        <v>146</v>
      </c>
      <c r="G94" s="13">
        <f>IFERROR(VLOOKUP($B94,[1]NUM13!$H$3:$J$155,2,FALSE),0)</f>
        <v>163</v>
      </c>
      <c r="H94" s="54">
        <f t="shared" si="93"/>
        <v>166</v>
      </c>
      <c r="I94" s="54">
        <f t="shared" si="94"/>
        <v>168</v>
      </c>
      <c r="J94" s="45"/>
      <c r="K94" s="91">
        <f>IFERROR(VLOOKUP($B94,'[1]ACT NUM13'!$H$3:$S$123,2,FALSE),0)</f>
        <v>0</v>
      </c>
      <c r="L94" s="91">
        <f>IFERROR(VLOOKUP($B94,'[1]ACT NUM13'!$H$3:$S$123,3,FALSE),0)</f>
        <v>0</v>
      </c>
      <c r="M94" s="91">
        <f>IFERROR(VLOOKUP($B94,'[1]ACT NUM13'!$H$3:$S$123,4,FALSE),0)</f>
        <v>0</v>
      </c>
      <c r="N94" s="91">
        <f>IFERROR(VLOOKUP($B94,'[1]ACT NUM13'!$H$3:$S$123,5,FALSE),0)</f>
        <v>5</v>
      </c>
      <c r="O94" s="91">
        <f>IFERROR(VLOOKUP($B94,'[1]ACT NUM13'!$H$3:$S$123,6,FALSE),0)</f>
        <v>5</v>
      </c>
      <c r="P94" s="91">
        <f>IFERROR(VLOOKUP($B94,'[1]ACT NUM13'!$H$3:$S$123,7,FALSE),0)</f>
        <v>6</v>
      </c>
      <c r="Q94" s="91">
        <f>IFERROR(VLOOKUP($B94,'[1]ACT NUM13'!$H$3:$S$123,8,FALSE),0)</f>
        <v>3</v>
      </c>
      <c r="R94" s="91">
        <f>IFERROR(VLOOKUP($B94,'[1]ACT NUM13'!$H$3:$S$123,9,FALSE),0)</f>
        <v>0</v>
      </c>
      <c r="S94" s="91">
        <f>IFERROR(VLOOKUP($B94,'[1]ACT NUM13'!$H$3:$S$123,10,FALSE),0)</f>
        <v>3</v>
      </c>
      <c r="T94" s="91">
        <f>IFERROR(VLOOKUP($B94,'[1]ACT NUM13'!$H$3:$S$123,11,FALSE),0)</f>
        <v>0</v>
      </c>
      <c r="U94" s="95"/>
      <c r="V94" s="95"/>
      <c r="W94" s="13">
        <f t="shared" si="74"/>
        <v>22</v>
      </c>
      <c r="X94" s="91">
        <f>IFERROR(VLOOKUP($B94,'[1]ACT NUM13'!$AB$3:$AM$64,2,FALSE),0)</f>
        <v>2</v>
      </c>
      <c r="Y94" s="91">
        <f>IFERROR(VLOOKUP($B94,'[1]ACT NUM13'!$AB$3:$AM$64,3,FALSE),0)</f>
        <v>0</v>
      </c>
      <c r="Z94" s="91">
        <f>IFERROR(VLOOKUP($B94,'[1]ACT NUM13'!$AB$3:$AM$64,4,FALSE),0)</f>
        <v>0</v>
      </c>
      <c r="AA94" s="91">
        <f>IFERROR(VLOOKUP($B94,'[1]ACT NUM13'!$AB$3:$AM$64,5,FALSE),0)</f>
        <v>1</v>
      </c>
      <c r="AB94" s="91">
        <f>IFERROR(VLOOKUP($B94,'[1]ACT NUM13'!$AB$3:$AM$64,6,FALSE),0)</f>
        <v>1</v>
      </c>
      <c r="AC94" s="91">
        <f>IFERROR(VLOOKUP($B94,'[1]ACT NUM13'!$AB$3:$AM$64,7,FALSE),0)</f>
        <v>2</v>
      </c>
      <c r="AD94" s="91">
        <f>IFERROR(VLOOKUP($B94,'[1]ACT NUM13'!$AB$3:$AM$64,8,FALSE),0)</f>
        <v>0</v>
      </c>
      <c r="AE94" s="91">
        <f>IFERROR(VLOOKUP($B94,'[1]ACT NUM13'!$AB$3:$AM$64,9,FALSE),0)</f>
        <v>0</v>
      </c>
      <c r="AF94" s="91">
        <f>IFERROR(VLOOKUP($B94,'[1]ACT NUM13'!$AB$3:$AM$64,10,FALSE),0)</f>
        <v>1</v>
      </c>
      <c r="AG94" s="91">
        <f>IFERROR(VLOOKUP($B94,'[1]ACT NUM13'!$AB$3:$AM$64,11,FALSE),0)</f>
        <v>0</v>
      </c>
      <c r="AH94" s="95"/>
      <c r="AI94" s="95"/>
      <c r="AJ94" s="13">
        <f t="shared" si="67"/>
        <v>7</v>
      </c>
    </row>
    <row r="95" spans="1:37" ht="15" thickBot="1" x14ac:dyDescent="0.25">
      <c r="A95" s="87" t="s">
        <v>133</v>
      </c>
      <c r="B95" s="165" t="s">
        <v>121</v>
      </c>
      <c r="C95" s="56"/>
      <c r="D95" s="205"/>
      <c r="E95" s="13">
        <f>IFERROR(VLOOKUP($B95,[2]NUM13!$H$3:$J$144,2,FALSE),0)</f>
        <v>25</v>
      </c>
      <c r="F95" s="43">
        <f t="shared" si="92"/>
        <v>27</v>
      </c>
      <c r="G95" s="13">
        <f>IFERROR(VLOOKUP($B95,[1]NUM13!$H$3:$J$155,2,FALSE),0)</f>
        <v>21</v>
      </c>
      <c r="H95" s="54">
        <f t="shared" si="93"/>
        <v>21</v>
      </c>
      <c r="I95" s="54">
        <f t="shared" si="94"/>
        <v>26</v>
      </c>
      <c r="J95" s="45"/>
      <c r="K95" s="91">
        <f>IFERROR(VLOOKUP($B95,'[1]ACT NUM13'!$H$3:$S$123,2,FALSE),0)</f>
        <v>0</v>
      </c>
      <c r="L95" s="91">
        <f>IFERROR(VLOOKUP($B95,'[1]ACT NUM13'!$H$3:$S$123,3,FALSE),0)</f>
        <v>0</v>
      </c>
      <c r="M95" s="91">
        <f>IFERROR(VLOOKUP($B95,'[1]ACT NUM13'!$H$3:$S$123,4,FALSE),0)</f>
        <v>2</v>
      </c>
      <c r="N95" s="91">
        <f>IFERROR(VLOOKUP($B95,'[1]ACT NUM13'!$H$3:$S$123,5,FALSE),0)</f>
        <v>0</v>
      </c>
      <c r="O95" s="91">
        <f>IFERROR(VLOOKUP($B95,'[1]ACT NUM13'!$H$3:$S$123,6,FALSE),0)</f>
        <v>0</v>
      </c>
      <c r="P95" s="91">
        <f>IFERROR(VLOOKUP($B95,'[1]ACT NUM13'!$H$3:$S$123,7,FALSE),0)</f>
        <v>0</v>
      </c>
      <c r="Q95" s="91">
        <f>IFERROR(VLOOKUP($B95,'[1]ACT NUM13'!$H$3:$S$123,8,FALSE),0)</f>
        <v>0</v>
      </c>
      <c r="R95" s="91">
        <f>IFERROR(VLOOKUP($B95,'[1]ACT NUM13'!$H$3:$S$123,9,FALSE),0)</f>
        <v>0</v>
      </c>
      <c r="S95" s="91">
        <f>IFERROR(VLOOKUP($B95,'[1]ACT NUM13'!$H$3:$S$123,10,FALSE),0)</f>
        <v>3</v>
      </c>
      <c r="T95" s="91">
        <f>IFERROR(VLOOKUP($B95,'[1]ACT NUM13'!$H$3:$S$123,11,FALSE),0)</f>
        <v>2</v>
      </c>
      <c r="U95" s="95"/>
      <c r="V95" s="95"/>
      <c r="W95" s="13">
        <f t="shared" si="74"/>
        <v>7</v>
      </c>
      <c r="X95" s="91">
        <f>IFERROR(VLOOKUP($B95,'[1]ACT NUM13'!$AB$3:$AM$64,2,FALSE),0)</f>
        <v>0</v>
      </c>
      <c r="Y95" s="91">
        <f>IFERROR(VLOOKUP($B95,'[1]ACT NUM13'!$AB$3:$AM$64,3,FALSE),0)</f>
        <v>0</v>
      </c>
      <c r="Z95" s="91">
        <f>IFERROR(VLOOKUP($B95,'[1]ACT NUM13'!$AB$3:$AM$64,4,FALSE),0)</f>
        <v>0</v>
      </c>
      <c r="AA95" s="91">
        <f>IFERROR(VLOOKUP($B95,'[1]ACT NUM13'!$AB$3:$AM$64,5,FALSE),0)</f>
        <v>0</v>
      </c>
      <c r="AB95" s="91">
        <f>IFERROR(VLOOKUP($B95,'[1]ACT NUM13'!$AB$3:$AM$64,6,FALSE),0)</f>
        <v>0</v>
      </c>
      <c r="AC95" s="91">
        <f>IFERROR(VLOOKUP($B95,'[1]ACT NUM13'!$AB$3:$AM$64,7,FALSE),0)</f>
        <v>0</v>
      </c>
      <c r="AD95" s="91">
        <f>IFERROR(VLOOKUP($B95,'[1]ACT NUM13'!$AB$3:$AM$64,8,FALSE),0)</f>
        <v>0</v>
      </c>
      <c r="AE95" s="91">
        <f>IFERROR(VLOOKUP($B95,'[1]ACT NUM13'!$AB$3:$AM$64,9,FALSE),0)</f>
        <v>0</v>
      </c>
      <c r="AF95" s="91">
        <f>IFERROR(VLOOKUP($B95,'[1]ACT NUM13'!$AB$3:$AM$64,10,FALSE),0)</f>
        <v>0</v>
      </c>
      <c r="AG95" s="91">
        <f>IFERROR(VLOOKUP($B95,'[1]ACT NUM13'!$AB$3:$AM$64,11,FALSE),0)</f>
        <v>0</v>
      </c>
      <c r="AH95" s="95"/>
      <c r="AI95" s="95"/>
      <c r="AJ95" s="13">
        <f t="shared" si="67"/>
        <v>0</v>
      </c>
    </row>
    <row r="96" spans="1:37" ht="15" thickBot="1" x14ac:dyDescent="0.25">
      <c r="A96" s="87" t="s">
        <v>133</v>
      </c>
      <c r="B96" s="165" t="s">
        <v>122</v>
      </c>
      <c r="C96" s="56"/>
      <c r="D96" s="205"/>
      <c r="E96" s="13">
        <f>IFERROR(VLOOKUP($B96,[2]NUM13!$H$3:$J$144,2,FALSE),0)</f>
        <v>51</v>
      </c>
      <c r="F96" s="43">
        <f t="shared" si="92"/>
        <v>51</v>
      </c>
      <c r="G96" s="13">
        <f>IFERROR(VLOOKUP($B96,[1]NUM13!$H$3:$J$155,2,FALSE),0)</f>
        <v>33</v>
      </c>
      <c r="H96" s="54">
        <f t="shared" si="93"/>
        <v>33</v>
      </c>
      <c r="I96" s="54">
        <f t="shared" si="94"/>
        <v>33</v>
      </c>
      <c r="J96" s="45"/>
      <c r="K96" s="91">
        <f>IFERROR(VLOOKUP($B96,'[1]ACT NUM13'!$H$3:$S$123,2,FALSE),0)</f>
        <v>0</v>
      </c>
      <c r="L96" s="91">
        <f>IFERROR(VLOOKUP($B96,'[1]ACT NUM13'!$H$3:$S$123,3,FALSE),0)</f>
        <v>0</v>
      </c>
      <c r="M96" s="91">
        <f>IFERROR(VLOOKUP($B96,'[1]ACT NUM13'!$H$3:$S$123,4,FALSE),0)</f>
        <v>0</v>
      </c>
      <c r="N96" s="91">
        <f>IFERROR(VLOOKUP($B96,'[1]ACT NUM13'!$H$3:$S$123,5,FALSE),0)</f>
        <v>0</v>
      </c>
      <c r="O96" s="91">
        <f>IFERROR(VLOOKUP($B96,'[1]ACT NUM13'!$H$3:$S$123,6,FALSE),0)</f>
        <v>0</v>
      </c>
      <c r="P96" s="91">
        <f>IFERROR(VLOOKUP($B96,'[1]ACT NUM13'!$H$3:$S$123,7,FALSE),0)</f>
        <v>0</v>
      </c>
      <c r="Q96" s="91">
        <f>IFERROR(VLOOKUP($B96,'[1]ACT NUM13'!$H$3:$S$123,8,FALSE),0)</f>
        <v>0</v>
      </c>
      <c r="R96" s="91">
        <f>IFERROR(VLOOKUP($B96,'[1]ACT NUM13'!$H$3:$S$123,9,FALSE),0)</f>
        <v>0</v>
      </c>
      <c r="S96" s="91">
        <f>IFERROR(VLOOKUP($B96,'[1]ACT NUM13'!$H$3:$S$123,10,FALSE),0)</f>
        <v>0</v>
      </c>
      <c r="T96" s="91">
        <f>IFERROR(VLOOKUP($B96,'[1]ACT NUM13'!$H$3:$S$123,11,FALSE),0)</f>
        <v>0</v>
      </c>
      <c r="U96" s="95"/>
      <c r="V96" s="95"/>
      <c r="W96" s="13">
        <f t="shared" si="74"/>
        <v>0</v>
      </c>
      <c r="X96" s="91">
        <f>IFERROR(VLOOKUP($B96,'[1]ACT NUM13'!$AB$3:$AM$64,2,FALSE),0)</f>
        <v>0</v>
      </c>
      <c r="Y96" s="91">
        <f>IFERROR(VLOOKUP($B96,'[1]ACT NUM13'!$AB$3:$AM$64,3,FALSE),0)</f>
        <v>0</v>
      </c>
      <c r="Z96" s="91">
        <f>IFERROR(VLOOKUP($B96,'[1]ACT NUM13'!$AB$3:$AM$64,4,FALSE),0)</f>
        <v>0</v>
      </c>
      <c r="AA96" s="91">
        <f>IFERROR(VLOOKUP($B96,'[1]ACT NUM13'!$AB$3:$AM$64,5,FALSE),0)</f>
        <v>0</v>
      </c>
      <c r="AB96" s="91">
        <f>IFERROR(VLOOKUP($B96,'[1]ACT NUM13'!$AB$3:$AM$64,6,FALSE),0)</f>
        <v>0</v>
      </c>
      <c r="AC96" s="91">
        <f>IFERROR(VLOOKUP($B96,'[1]ACT NUM13'!$AB$3:$AM$64,7,FALSE),0)</f>
        <v>0</v>
      </c>
      <c r="AD96" s="91">
        <f>IFERROR(VLOOKUP($B96,'[1]ACT NUM13'!$AB$3:$AM$64,8,FALSE),0)</f>
        <v>0</v>
      </c>
      <c r="AE96" s="91">
        <f>IFERROR(VLOOKUP($B96,'[1]ACT NUM13'!$AB$3:$AM$64,9,FALSE),0)</f>
        <v>0</v>
      </c>
      <c r="AF96" s="91">
        <f>IFERROR(VLOOKUP($B96,'[1]ACT NUM13'!$AB$3:$AM$64,10,FALSE),0)</f>
        <v>0</v>
      </c>
      <c r="AG96" s="91">
        <f>IFERROR(VLOOKUP($B96,'[1]ACT NUM13'!$AB$3:$AM$64,11,FALSE),0)</f>
        <v>0</v>
      </c>
      <c r="AH96" s="95"/>
      <c r="AI96" s="95"/>
      <c r="AJ96" s="13">
        <f t="shared" si="67"/>
        <v>0</v>
      </c>
    </row>
    <row r="97" spans="1:37" ht="15" thickBot="1" x14ac:dyDescent="0.25">
      <c r="A97" s="87" t="s">
        <v>133</v>
      </c>
      <c r="B97" s="165" t="s">
        <v>123</v>
      </c>
      <c r="C97" s="56"/>
      <c r="D97" s="205"/>
      <c r="E97" s="13">
        <f>IFERROR(VLOOKUP($B97,[2]NUM13!$H$3:$J$144,2,FALSE),0)</f>
        <v>28</v>
      </c>
      <c r="F97" s="43">
        <f t="shared" si="92"/>
        <v>28</v>
      </c>
      <c r="G97" s="13">
        <f>IFERROR(VLOOKUP($B97,[1]NUM13!$H$3:$J$155,2,FALSE),0)</f>
        <v>19</v>
      </c>
      <c r="H97" s="54">
        <f t="shared" si="93"/>
        <v>19</v>
      </c>
      <c r="I97" s="54">
        <f t="shared" si="94"/>
        <v>19</v>
      </c>
      <c r="J97" s="45"/>
      <c r="K97" s="91">
        <f>IFERROR(VLOOKUP($B97,'[1]ACT NUM13'!$H$3:$S$123,2,FALSE),0)</f>
        <v>0</v>
      </c>
      <c r="L97" s="91">
        <f>IFERROR(VLOOKUP($B97,'[1]ACT NUM13'!$H$3:$S$123,3,FALSE),0)</f>
        <v>0</v>
      </c>
      <c r="M97" s="91">
        <f>IFERROR(VLOOKUP($B97,'[1]ACT NUM13'!$H$3:$S$123,4,FALSE),0)</f>
        <v>0</v>
      </c>
      <c r="N97" s="91">
        <f>IFERROR(VLOOKUP($B97,'[1]ACT NUM13'!$H$3:$S$123,5,FALSE),0)</f>
        <v>0</v>
      </c>
      <c r="O97" s="91">
        <f>IFERROR(VLOOKUP($B97,'[1]ACT NUM13'!$H$3:$S$123,6,FALSE),0)</f>
        <v>0</v>
      </c>
      <c r="P97" s="91">
        <f>IFERROR(VLOOKUP($B97,'[1]ACT NUM13'!$H$3:$S$123,7,FALSE),0)</f>
        <v>0</v>
      </c>
      <c r="Q97" s="91">
        <f>IFERROR(VLOOKUP($B97,'[1]ACT NUM13'!$H$3:$S$123,8,FALSE),0)</f>
        <v>0</v>
      </c>
      <c r="R97" s="91">
        <f>IFERROR(VLOOKUP($B97,'[1]ACT NUM13'!$H$3:$S$123,9,FALSE),0)</f>
        <v>0</v>
      </c>
      <c r="S97" s="91">
        <f>IFERROR(VLOOKUP($B97,'[1]ACT NUM13'!$H$3:$S$123,10,FALSE),0)</f>
        <v>0</v>
      </c>
      <c r="T97" s="91">
        <f>IFERROR(VLOOKUP($B97,'[1]ACT NUM13'!$H$3:$S$123,11,FALSE),0)</f>
        <v>0</v>
      </c>
      <c r="U97" s="95"/>
      <c r="V97" s="95"/>
      <c r="W97" s="13">
        <f t="shared" si="74"/>
        <v>0</v>
      </c>
      <c r="X97" s="91">
        <f>IFERROR(VLOOKUP($B97,'[1]ACT NUM13'!$AB$3:$AM$64,2,FALSE),0)</f>
        <v>0</v>
      </c>
      <c r="Y97" s="91">
        <f>IFERROR(VLOOKUP($B97,'[1]ACT NUM13'!$AB$3:$AM$64,3,FALSE),0)</f>
        <v>0</v>
      </c>
      <c r="Z97" s="91">
        <f>IFERROR(VLOOKUP($B97,'[1]ACT NUM13'!$AB$3:$AM$64,4,FALSE),0)</f>
        <v>0</v>
      </c>
      <c r="AA97" s="91">
        <f>IFERROR(VLOOKUP($B97,'[1]ACT NUM13'!$AB$3:$AM$64,5,FALSE),0)</f>
        <v>0</v>
      </c>
      <c r="AB97" s="91">
        <f>IFERROR(VLOOKUP($B97,'[1]ACT NUM13'!$AB$3:$AM$64,6,FALSE),0)</f>
        <v>0</v>
      </c>
      <c r="AC97" s="91">
        <f>IFERROR(VLOOKUP($B97,'[1]ACT NUM13'!$AB$3:$AM$64,7,FALSE),0)</f>
        <v>0</v>
      </c>
      <c r="AD97" s="91">
        <f>IFERROR(VLOOKUP($B97,'[1]ACT NUM13'!$AB$3:$AM$64,8,FALSE),0)</f>
        <v>0</v>
      </c>
      <c r="AE97" s="91">
        <f>IFERROR(VLOOKUP($B97,'[1]ACT NUM13'!$AB$3:$AM$64,9,FALSE),0)</f>
        <v>0</v>
      </c>
      <c r="AF97" s="91">
        <f>IFERROR(VLOOKUP($B97,'[1]ACT NUM13'!$AB$3:$AM$64,10,FALSE),0)</f>
        <v>0</v>
      </c>
      <c r="AG97" s="91">
        <f>IFERROR(VLOOKUP($B97,'[1]ACT NUM13'!$AB$3:$AM$64,11,FALSE),0)</f>
        <v>0</v>
      </c>
      <c r="AH97" s="95"/>
      <c r="AI97" s="95"/>
      <c r="AJ97" s="13">
        <f t="shared" si="67"/>
        <v>0</v>
      </c>
    </row>
    <row r="98" spans="1:37" ht="15" thickBot="1" x14ac:dyDescent="0.25">
      <c r="A98" s="87" t="s">
        <v>133</v>
      </c>
      <c r="B98" s="165" t="s">
        <v>124</v>
      </c>
      <c r="C98" s="56"/>
      <c r="D98" s="205"/>
      <c r="E98" s="13">
        <f>IFERROR(VLOOKUP($B98,[2]NUM13!$H$3:$J$144,2,FALSE),0)</f>
        <v>16</v>
      </c>
      <c r="F98" s="43">
        <f t="shared" si="92"/>
        <v>16</v>
      </c>
      <c r="G98" s="13">
        <f>IFERROR(VLOOKUP($B98,[1]NUM13!$H$3:$J$155,2,FALSE),0)</f>
        <v>16</v>
      </c>
      <c r="H98" s="54">
        <f t="shared" si="93"/>
        <v>16</v>
      </c>
      <c r="I98" s="54">
        <f t="shared" si="94"/>
        <v>17</v>
      </c>
      <c r="J98" s="45"/>
      <c r="K98" s="91">
        <f>IFERROR(VLOOKUP($B98,'[1]ACT NUM13'!$H$3:$S$123,2,FALSE),0)</f>
        <v>0</v>
      </c>
      <c r="L98" s="91">
        <f>IFERROR(VLOOKUP($B98,'[1]ACT NUM13'!$H$3:$S$123,3,FALSE),0)</f>
        <v>0</v>
      </c>
      <c r="M98" s="91">
        <f>IFERROR(VLOOKUP($B98,'[1]ACT NUM13'!$H$3:$S$123,4,FALSE),0)</f>
        <v>0</v>
      </c>
      <c r="N98" s="91">
        <f>IFERROR(VLOOKUP($B98,'[1]ACT NUM13'!$H$3:$S$123,5,FALSE),0)</f>
        <v>0</v>
      </c>
      <c r="O98" s="91">
        <f>IFERROR(VLOOKUP($B98,'[1]ACT NUM13'!$H$3:$S$123,6,FALSE),0)</f>
        <v>0</v>
      </c>
      <c r="P98" s="91">
        <f>IFERROR(VLOOKUP($B98,'[1]ACT NUM13'!$H$3:$S$123,7,FALSE),0)</f>
        <v>0</v>
      </c>
      <c r="Q98" s="91">
        <f>IFERROR(VLOOKUP($B98,'[1]ACT NUM13'!$H$3:$S$123,8,FALSE),0)</f>
        <v>0</v>
      </c>
      <c r="R98" s="91">
        <f>IFERROR(VLOOKUP($B98,'[1]ACT NUM13'!$H$3:$S$123,9,FALSE),0)</f>
        <v>0</v>
      </c>
      <c r="S98" s="91">
        <f>IFERROR(VLOOKUP($B98,'[1]ACT NUM13'!$H$3:$S$123,10,FALSE),0)</f>
        <v>0</v>
      </c>
      <c r="T98" s="91">
        <f>IFERROR(VLOOKUP($B98,'[1]ACT NUM13'!$H$3:$S$123,11,FALSE),0)</f>
        <v>1</v>
      </c>
      <c r="U98" s="95"/>
      <c r="V98" s="95"/>
      <c r="W98" s="13">
        <f t="shared" si="74"/>
        <v>1</v>
      </c>
      <c r="X98" s="91">
        <f>IFERROR(VLOOKUP($B98,'[1]ACT NUM13'!$AB$3:$AM$64,2,FALSE),0)</f>
        <v>0</v>
      </c>
      <c r="Y98" s="91">
        <f>IFERROR(VLOOKUP($B98,'[1]ACT NUM13'!$AB$3:$AM$64,3,FALSE),0)</f>
        <v>0</v>
      </c>
      <c r="Z98" s="91">
        <f>IFERROR(VLOOKUP($B98,'[1]ACT NUM13'!$AB$3:$AM$64,4,FALSE),0)</f>
        <v>0</v>
      </c>
      <c r="AA98" s="91">
        <f>IFERROR(VLOOKUP($B98,'[1]ACT NUM13'!$AB$3:$AM$64,5,FALSE),0)</f>
        <v>0</v>
      </c>
      <c r="AB98" s="91">
        <f>IFERROR(VLOOKUP($B98,'[1]ACT NUM13'!$AB$3:$AM$64,6,FALSE),0)</f>
        <v>0</v>
      </c>
      <c r="AC98" s="91">
        <f>IFERROR(VLOOKUP($B98,'[1]ACT NUM13'!$AB$3:$AM$64,7,FALSE),0)</f>
        <v>0</v>
      </c>
      <c r="AD98" s="91">
        <f>IFERROR(VLOOKUP($B98,'[1]ACT NUM13'!$AB$3:$AM$64,8,FALSE),0)</f>
        <v>0</v>
      </c>
      <c r="AE98" s="91">
        <f>IFERROR(VLOOKUP($B98,'[1]ACT NUM13'!$AB$3:$AM$64,9,FALSE),0)</f>
        <v>0</v>
      </c>
      <c r="AF98" s="91">
        <f>IFERROR(VLOOKUP($B98,'[1]ACT NUM13'!$AB$3:$AM$64,10,FALSE),0)</f>
        <v>0</v>
      </c>
      <c r="AG98" s="91">
        <f>IFERROR(VLOOKUP($B98,'[1]ACT NUM13'!$AB$3:$AM$64,11,FALSE),0)</f>
        <v>0</v>
      </c>
      <c r="AH98" s="95"/>
      <c r="AI98" s="95"/>
      <c r="AJ98" s="13">
        <f t="shared" si="67"/>
        <v>0</v>
      </c>
    </row>
    <row r="99" spans="1:37" ht="15" thickBot="1" x14ac:dyDescent="0.25">
      <c r="A99" s="87" t="s">
        <v>133</v>
      </c>
      <c r="B99" s="165" t="s">
        <v>125</v>
      </c>
      <c r="C99" s="56"/>
      <c r="D99" s="205"/>
      <c r="E99" s="13">
        <f>IFERROR(VLOOKUP($B99,[2]NUM13!$H$3:$J$144,2,FALSE),0)</f>
        <v>58</v>
      </c>
      <c r="F99" s="43">
        <f t="shared" si="92"/>
        <v>58</v>
      </c>
      <c r="G99" s="13">
        <f>IFERROR(VLOOKUP($B99,[1]NUM13!$H$3:$J$155,2,FALSE),0)</f>
        <v>66</v>
      </c>
      <c r="H99" s="54">
        <f t="shared" si="93"/>
        <v>66</v>
      </c>
      <c r="I99" s="54">
        <f t="shared" si="94"/>
        <v>66</v>
      </c>
      <c r="J99" s="45"/>
      <c r="K99" s="91">
        <f>IFERROR(VLOOKUP($B99,'[1]ACT NUM13'!$H$3:$S$123,2,FALSE),0)</f>
        <v>0</v>
      </c>
      <c r="L99" s="91">
        <f>IFERROR(VLOOKUP($B99,'[1]ACT NUM13'!$H$3:$S$123,3,FALSE),0)</f>
        <v>0</v>
      </c>
      <c r="M99" s="91">
        <f>IFERROR(VLOOKUP($B99,'[1]ACT NUM13'!$H$3:$S$123,4,FALSE),0)</f>
        <v>0</v>
      </c>
      <c r="N99" s="91">
        <f>IFERROR(VLOOKUP($B99,'[1]ACT NUM13'!$H$3:$S$123,5,FALSE),0)</f>
        <v>0</v>
      </c>
      <c r="O99" s="91">
        <f>IFERROR(VLOOKUP($B99,'[1]ACT NUM13'!$H$3:$S$123,6,FALSE),0)</f>
        <v>0</v>
      </c>
      <c r="P99" s="91">
        <f>IFERROR(VLOOKUP($B99,'[1]ACT NUM13'!$H$3:$S$123,7,FALSE),0)</f>
        <v>0</v>
      </c>
      <c r="Q99" s="91">
        <f>IFERROR(VLOOKUP($B99,'[1]ACT NUM13'!$H$3:$S$123,8,FALSE),0)</f>
        <v>0</v>
      </c>
      <c r="R99" s="91">
        <f>IFERROR(VLOOKUP($B99,'[1]ACT NUM13'!$H$3:$S$123,9,FALSE),0)</f>
        <v>0</v>
      </c>
      <c r="S99" s="91">
        <f>IFERROR(VLOOKUP($B99,'[1]ACT NUM13'!$H$3:$S$123,10,FALSE),0)</f>
        <v>0</v>
      </c>
      <c r="T99" s="91">
        <f>IFERROR(VLOOKUP($B99,'[1]ACT NUM13'!$H$3:$S$123,11,FALSE),0)</f>
        <v>0</v>
      </c>
      <c r="U99" s="95"/>
      <c r="V99" s="95"/>
      <c r="W99" s="13">
        <f t="shared" si="74"/>
        <v>0</v>
      </c>
      <c r="X99" s="91">
        <f>IFERROR(VLOOKUP($B99,'[1]ACT NUM13'!$AB$3:$AM$64,2,FALSE),0)</f>
        <v>0</v>
      </c>
      <c r="Y99" s="91">
        <f>IFERROR(VLOOKUP($B99,'[1]ACT NUM13'!$AB$3:$AM$64,3,FALSE),0)</f>
        <v>0</v>
      </c>
      <c r="Z99" s="91">
        <f>IFERROR(VLOOKUP($B99,'[1]ACT NUM13'!$AB$3:$AM$64,4,FALSE),0)</f>
        <v>0</v>
      </c>
      <c r="AA99" s="91">
        <f>IFERROR(VLOOKUP($B99,'[1]ACT NUM13'!$AB$3:$AM$64,5,FALSE),0)</f>
        <v>0</v>
      </c>
      <c r="AB99" s="91">
        <f>IFERROR(VLOOKUP($B99,'[1]ACT NUM13'!$AB$3:$AM$64,6,FALSE),0)</f>
        <v>0</v>
      </c>
      <c r="AC99" s="91">
        <f>IFERROR(VLOOKUP($B99,'[1]ACT NUM13'!$AB$3:$AM$64,7,FALSE),0)</f>
        <v>0</v>
      </c>
      <c r="AD99" s="91">
        <f>IFERROR(VLOOKUP($B99,'[1]ACT NUM13'!$AB$3:$AM$64,8,FALSE),0)</f>
        <v>0</v>
      </c>
      <c r="AE99" s="91">
        <f>IFERROR(VLOOKUP($B99,'[1]ACT NUM13'!$AB$3:$AM$64,9,FALSE),0)</f>
        <v>0</v>
      </c>
      <c r="AF99" s="91">
        <f>IFERROR(VLOOKUP($B99,'[1]ACT NUM13'!$AB$3:$AM$64,10,FALSE),0)</f>
        <v>0</v>
      </c>
      <c r="AG99" s="91">
        <f>IFERROR(VLOOKUP($B99,'[1]ACT NUM13'!$AB$3:$AM$64,11,FALSE),0)</f>
        <v>0</v>
      </c>
      <c r="AH99" s="95"/>
      <c r="AI99" s="95"/>
      <c r="AJ99" s="13">
        <f t="shared" si="67"/>
        <v>0</v>
      </c>
    </row>
    <row r="100" spans="1:37" ht="15" thickBot="1" x14ac:dyDescent="0.25">
      <c r="A100" s="87" t="s">
        <v>133</v>
      </c>
      <c r="B100" s="165" t="s">
        <v>126</v>
      </c>
      <c r="C100" s="56"/>
      <c r="D100" s="205"/>
      <c r="E100" s="13">
        <f>IFERROR(VLOOKUP($B100,[2]NUM13!$H$3:$J$144,2,FALSE),0)</f>
        <v>11</v>
      </c>
      <c r="F100" s="43">
        <f t="shared" si="92"/>
        <v>11</v>
      </c>
      <c r="G100" s="13">
        <f>IFERROR(VLOOKUP($B100,[1]NUM13!$H$3:$J$155,2,FALSE),0)</f>
        <v>10</v>
      </c>
      <c r="H100" s="54">
        <f t="shared" si="93"/>
        <v>10</v>
      </c>
      <c r="I100" s="54">
        <f t="shared" si="94"/>
        <v>11</v>
      </c>
      <c r="J100" s="45"/>
      <c r="K100" s="91">
        <f>IFERROR(VLOOKUP($B100,'[1]ACT NUM13'!$H$3:$S$123,2,FALSE),0)</f>
        <v>0</v>
      </c>
      <c r="L100" s="91">
        <f>IFERROR(VLOOKUP($B100,'[1]ACT NUM13'!$H$3:$S$123,3,FALSE),0)</f>
        <v>0</v>
      </c>
      <c r="M100" s="91">
        <f>IFERROR(VLOOKUP($B100,'[1]ACT NUM13'!$H$3:$S$123,4,FALSE),0)</f>
        <v>0</v>
      </c>
      <c r="N100" s="91">
        <f>IFERROR(VLOOKUP($B100,'[1]ACT NUM13'!$H$3:$S$123,5,FALSE),0)</f>
        <v>0</v>
      </c>
      <c r="O100" s="91">
        <f>IFERROR(VLOOKUP($B100,'[1]ACT NUM13'!$H$3:$S$123,6,FALSE),0)</f>
        <v>0</v>
      </c>
      <c r="P100" s="91">
        <f>IFERROR(VLOOKUP($B100,'[1]ACT NUM13'!$H$3:$S$123,7,FALSE),0)</f>
        <v>0</v>
      </c>
      <c r="Q100" s="91">
        <f>IFERROR(VLOOKUP($B100,'[1]ACT NUM13'!$H$3:$S$123,8,FALSE),0)</f>
        <v>0</v>
      </c>
      <c r="R100" s="91">
        <f>IFERROR(VLOOKUP($B100,'[1]ACT NUM13'!$H$3:$S$123,9,FALSE),0)</f>
        <v>1</v>
      </c>
      <c r="S100" s="91">
        <f>IFERROR(VLOOKUP($B100,'[1]ACT NUM13'!$H$3:$S$123,10,FALSE),0)</f>
        <v>0</v>
      </c>
      <c r="T100" s="91">
        <f>IFERROR(VLOOKUP($B100,'[1]ACT NUM13'!$H$3:$S$123,11,FALSE),0)</f>
        <v>0</v>
      </c>
      <c r="U100" s="95"/>
      <c r="V100" s="95"/>
      <c r="W100" s="13">
        <f t="shared" si="74"/>
        <v>1</v>
      </c>
      <c r="X100" s="91">
        <f>IFERROR(VLOOKUP($B100,'[1]ACT NUM13'!$AB$3:$AM$64,2,FALSE),0)</f>
        <v>0</v>
      </c>
      <c r="Y100" s="91">
        <f>IFERROR(VLOOKUP($B100,'[1]ACT NUM13'!$AB$3:$AM$64,3,FALSE),0)</f>
        <v>0</v>
      </c>
      <c r="Z100" s="91">
        <f>IFERROR(VLOOKUP($B100,'[1]ACT NUM13'!$AB$3:$AM$64,4,FALSE),0)</f>
        <v>0</v>
      </c>
      <c r="AA100" s="91">
        <f>IFERROR(VLOOKUP($B100,'[1]ACT NUM13'!$AB$3:$AM$64,5,FALSE),0)</f>
        <v>0</v>
      </c>
      <c r="AB100" s="91">
        <f>IFERROR(VLOOKUP($B100,'[1]ACT NUM13'!$AB$3:$AM$64,6,FALSE),0)</f>
        <v>0</v>
      </c>
      <c r="AC100" s="91">
        <f>IFERROR(VLOOKUP($B100,'[1]ACT NUM13'!$AB$3:$AM$64,7,FALSE),0)</f>
        <v>0</v>
      </c>
      <c r="AD100" s="91">
        <f>IFERROR(VLOOKUP($B100,'[1]ACT NUM13'!$AB$3:$AM$64,8,FALSE),0)</f>
        <v>0</v>
      </c>
      <c r="AE100" s="91">
        <f>IFERROR(VLOOKUP($B100,'[1]ACT NUM13'!$AB$3:$AM$64,9,FALSE),0)</f>
        <v>0</v>
      </c>
      <c r="AF100" s="91">
        <f>IFERROR(VLOOKUP($B100,'[1]ACT NUM13'!$AB$3:$AM$64,10,FALSE),0)</f>
        <v>0</v>
      </c>
      <c r="AG100" s="91">
        <f>IFERROR(VLOOKUP($B100,'[1]ACT NUM13'!$AB$3:$AM$64,11,FALSE),0)</f>
        <v>0</v>
      </c>
      <c r="AH100" s="95"/>
      <c r="AI100" s="95"/>
      <c r="AJ100" s="13">
        <f t="shared" si="67"/>
        <v>0</v>
      </c>
    </row>
    <row r="101" spans="1:37" ht="15" thickBot="1" x14ac:dyDescent="0.25">
      <c r="A101" s="87" t="s">
        <v>133</v>
      </c>
      <c r="B101" s="165" t="s">
        <v>127</v>
      </c>
      <c r="C101" s="56"/>
      <c r="D101" s="205"/>
      <c r="E101" s="13">
        <f>IFERROR(VLOOKUP($B101,[2]NUM13!$H$3:$J$144,2,FALSE),0)</f>
        <v>41</v>
      </c>
      <c r="F101" s="43">
        <f t="shared" si="92"/>
        <v>41</v>
      </c>
      <c r="G101" s="13">
        <f>IFERROR(VLOOKUP($B101,[1]NUM13!$H$3:$J$155,2,FALSE),0)</f>
        <v>38</v>
      </c>
      <c r="H101" s="54">
        <f t="shared" si="93"/>
        <v>38</v>
      </c>
      <c r="I101" s="54">
        <f t="shared" si="94"/>
        <v>39</v>
      </c>
      <c r="J101" s="45"/>
      <c r="K101" s="91">
        <f>IFERROR(VLOOKUP($B101,'[1]ACT NUM13'!$H$3:$S$123,2,FALSE),0)</f>
        <v>0</v>
      </c>
      <c r="L101" s="91">
        <f>IFERROR(VLOOKUP($B101,'[1]ACT NUM13'!$H$3:$S$123,3,FALSE),0)</f>
        <v>0</v>
      </c>
      <c r="M101" s="91">
        <f>IFERROR(VLOOKUP($B101,'[1]ACT NUM13'!$H$3:$S$123,4,FALSE),0)</f>
        <v>0</v>
      </c>
      <c r="N101" s="91">
        <f>IFERROR(VLOOKUP($B101,'[1]ACT NUM13'!$H$3:$S$123,5,FALSE),0)</f>
        <v>0</v>
      </c>
      <c r="O101" s="91">
        <f>IFERROR(VLOOKUP($B101,'[1]ACT NUM13'!$H$3:$S$123,6,FALSE),0)</f>
        <v>0</v>
      </c>
      <c r="P101" s="91">
        <f>IFERROR(VLOOKUP($B101,'[1]ACT NUM13'!$H$3:$S$123,7,FALSE),0)</f>
        <v>0</v>
      </c>
      <c r="Q101" s="91">
        <f>IFERROR(VLOOKUP($B101,'[1]ACT NUM13'!$H$3:$S$123,8,FALSE),0)</f>
        <v>0</v>
      </c>
      <c r="R101" s="91">
        <f>IFERROR(VLOOKUP($B101,'[1]ACT NUM13'!$H$3:$S$123,9,FALSE),0)</f>
        <v>0</v>
      </c>
      <c r="S101" s="91">
        <f>IFERROR(VLOOKUP($B101,'[1]ACT NUM13'!$H$3:$S$123,10,FALSE),0)</f>
        <v>1</v>
      </c>
      <c r="T101" s="91">
        <f>IFERROR(VLOOKUP($B101,'[1]ACT NUM13'!$H$3:$S$123,11,FALSE),0)</f>
        <v>0</v>
      </c>
      <c r="U101" s="95"/>
      <c r="V101" s="95"/>
      <c r="W101" s="13">
        <f t="shared" si="74"/>
        <v>1</v>
      </c>
      <c r="X101" s="91">
        <f>IFERROR(VLOOKUP($B101,'[1]ACT NUM13'!$AB$3:$AM$64,2,FALSE),0)</f>
        <v>0</v>
      </c>
      <c r="Y101" s="91">
        <f>IFERROR(VLOOKUP($B101,'[1]ACT NUM13'!$AB$3:$AM$64,3,FALSE),0)</f>
        <v>0</v>
      </c>
      <c r="Z101" s="91">
        <f>IFERROR(VLOOKUP($B101,'[1]ACT NUM13'!$AB$3:$AM$64,4,FALSE),0)</f>
        <v>0</v>
      </c>
      <c r="AA101" s="91">
        <f>IFERROR(VLOOKUP($B101,'[1]ACT NUM13'!$AB$3:$AM$64,5,FALSE),0)</f>
        <v>0</v>
      </c>
      <c r="AB101" s="91">
        <f>IFERROR(VLOOKUP($B101,'[1]ACT NUM13'!$AB$3:$AM$64,6,FALSE),0)</f>
        <v>0</v>
      </c>
      <c r="AC101" s="91">
        <f>IFERROR(VLOOKUP($B101,'[1]ACT NUM13'!$AB$3:$AM$64,7,FALSE),0)</f>
        <v>0</v>
      </c>
      <c r="AD101" s="91">
        <f>IFERROR(VLOOKUP($B101,'[1]ACT NUM13'!$AB$3:$AM$64,8,FALSE),0)</f>
        <v>0</v>
      </c>
      <c r="AE101" s="91">
        <f>IFERROR(VLOOKUP($B101,'[1]ACT NUM13'!$AB$3:$AM$64,9,FALSE),0)</f>
        <v>0</v>
      </c>
      <c r="AF101" s="91">
        <f>IFERROR(VLOOKUP($B101,'[1]ACT NUM13'!$AB$3:$AM$64,10,FALSE),0)</f>
        <v>0</v>
      </c>
      <c r="AG101" s="91">
        <f>IFERROR(VLOOKUP($B101,'[1]ACT NUM13'!$AB$3:$AM$64,11,FALSE),0)</f>
        <v>0</v>
      </c>
      <c r="AH101" s="95"/>
      <c r="AI101" s="95"/>
      <c r="AJ101" s="13">
        <f t="shared" si="67"/>
        <v>0</v>
      </c>
    </row>
    <row r="102" spans="1:37" ht="15" thickBot="1" x14ac:dyDescent="0.25">
      <c r="A102" s="87" t="s">
        <v>133</v>
      </c>
      <c r="B102" s="165" t="s">
        <v>128</v>
      </c>
      <c r="C102" s="56"/>
      <c r="D102" s="205"/>
      <c r="E102" s="13">
        <f>IFERROR(VLOOKUP($B102,[2]NUM13!$H$3:$J$144,2,FALSE),0)</f>
        <v>7</v>
      </c>
      <c r="F102" s="43">
        <f t="shared" si="92"/>
        <v>7</v>
      </c>
      <c r="G102" s="13">
        <f>IFERROR(VLOOKUP($B102,[1]NUM13!$H$3:$J$155,2,FALSE),0)</f>
        <v>6</v>
      </c>
      <c r="H102" s="54">
        <f t="shared" si="93"/>
        <v>6</v>
      </c>
      <c r="I102" s="54">
        <f t="shared" si="94"/>
        <v>6</v>
      </c>
      <c r="J102" s="45"/>
      <c r="K102" s="91">
        <f>IFERROR(VLOOKUP($B102,'[1]ACT NUM13'!$H$3:$S$123,2,FALSE),0)</f>
        <v>0</v>
      </c>
      <c r="L102" s="91">
        <f>IFERROR(VLOOKUP($B102,'[1]ACT NUM13'!$H$3:$S$123,3,FALSE),0)</f>
        <v>0</v>
      </c>
      <c r="M102" s="91">
        <f>IFERROR(VLOOKUP($B102,'[1]ACT NUM13'!$H$3:$S$123,4,FALSE),0)</f>
        <v>0</v>
      </c>
      <c r="N102" s="91">
        <f>IFERROR(VLOOKUP($B102,'[1]ACT NUM13'!$H$3:$S$123,5,FALSE),0)</f>
        <v>0</v>
      </c>
      <c r="O102" s="91">
        <f>IFERROR(VLOOKUP($B102,'[1]ACT NUM13'!$H$3:$S$123,6,FALSE),0)</f>
        <v>0</v>
      </c>
      <c r="P102" s="91">
        <f>IFERROR(VLOOKUP($B102,'[1]ACT NUM13'!$H$3:$S$123,7,FALSE),0)</f>
        <v>0</v>
      </c>
      <c r="Q102" s="91">
        <f>IFERROR(VLOOKUP($B102,'[1]ACT NUM13'!$H$3:$S$123,8,FALSE),0)</f>
        <v>0</v>
      </c>
      <c r="R102" s="91">
        <f>IFERROR(VLOOKUP($B102,'[1]ACT NUM13'!$H$3:$S$123,9,FALSE),0)</f>
        <v>0</v>
      </c>
      <c r="S102" s="91">
        <f>IFERROR(VLOOKUP($B102,'[1]ACT NUM13'!$H$3:$S$123,10,FALSE),0)</f>
        <v>0</v>
      </c>
      <c r="T102" s="91">
        <f>IFERROR(VLOOKUP($B102,'[1]ACT NUM13'!$H$3:$S$123,11,FALSE),0)</f>
        <v>0</v>
      </c>
      <c r="U102" s="95"/>
      <c r="V102" s="95"/>
      <c r="W102" s="13">
        <f t="shared" si="74"/>
        <v>0</v>
      </c>
      <c r="X102" s="91">
        <f>IFERROR(VLOOKUP($B102,'[1]ACT NUM13'!$AB$3:$AM$64,2,FALSE),0)</f>
        <v>0</v>
      </c>
      <c r="Y102" s="91">
        <f>IFERROR(VLOOKUP($B102,'[1]ACT NUM13'!$AB$3:$AM$64,3,FALSE),0)</f>
        <v>0</v>
      </c>
      <c r="Z102" s="91">
        <f>IFERROR(VLOOKUP($B102,'[1]ACT NUM13'!$AB$3:$AM$64,4,FALSE),0)</f>
        <v>0</v>
      </c>
      <c r="AA102" s="91">
        <f>IFERROR(VLOOKUP($B102,'[1]ACT NUM13'!$AB$3:$AM$64,5,FALSE),0)</f>
        <v>0</v>
      </c>
      <c r="AB102" s="91">
        <f>IFERROR(VLOOKUP($B102,'[1]ACT NUM13'!$AB$3:$AM$64,6,FALSE),0)</f>
        <v>0</v>
      </c>
      <c r="AC102" s="91">
        <f>IFERROR(VLOOKUP($B102,'[1]ACT NUM13'!$AB$3:$AM$64,7,FALSE),0)</f>
        <v>0</v>
      </c>
      <c r="AD102" s="91">
        <f>IFERROR(VLOOKUP($B102,'[1]ACT NUM13'!$AB$3:$AM$64,8,FALSE),0)</f>
        <v>0</v>
      </c>
      <c r="AE102" s="91">
        <f>IFERROR(VLOOKUP($B102,'[1]ACT NUM13'!$AB$3:$AM$64,9,FALSE),0)</f>
        <v>0</v>
      </c>
      <c r="AF102" s="91">
        <f>IFERROR(VLOOKUP($B102,'[1]ACT NUM13'!$AB$3:$AM$64,10,FALSE),0)</f>
        <v>0</v>
      </c>
      <c r="AG102" s="91">
        <f>IFERROR(VLOOKUP($B102,'[1]ACT NUM13'!$AB$3:$AM$64,11,FALSE),0)</f>
        <v>0</v>
      </c>
      <c r="AH102" s="95"/>
      <c r="AI102" s="95"/>
      <c r="AJ102" s="13">
        <f t="shared" si="67"/>
        <v>0</v>
      </c>
    </row>
    <row r="103" spans="1:37" ht="15" thickBot="1" x14ac:dyDescent="0.25">
      <c r="A103" s="87" t="s">
        <v>133</v>
      </c>
      <c r="B103" s="165" t="s">
        <v>129</v>
      </c>
      <c r="C103" s="56"/>
      <c r="D103" s="205"/>
      <c r="E103" s="13">
        <f>IFERROR(VLOOKUP($B103,[2]NUM13!$H$3:$J$144,2,FALSE),0)</f>
        <v>51</v>
      </c>
      <c r="F103" s="43">
        <f t="shared" si="92"/>
        <v>51</v>
      </c>
      <c r="G103" s="13">
        <f>IFERROR(VLOOKUP($B103,[1]NUM13!$H$3:$J$155,2,FALSE),0)</f>
        <v>44</v>
      </c>
      <c r="H103" s="54">
        <f t="shared" si="93"/>
        <v>44</v>
      </c>
      <c r="I103" s="54">
        <f t="shared" si="94"/>
        <v>45</v>
      </c>
      <c r="J103" s="45"/>
      <c r="K103" s="91">
        <f>IFERROR(VLOOKUP($B103,'[1]ACT NUM13'!$H$3:$S$123,2,FALSE),0)</f>
        <v>0</v>
      </c>
      <c r="L103" s="91">
        <f>IFERROR(VLOOKUP($B103,'[1]ACT NUM13'!$H$3:$S$123,3,FALSE),0)</f>
        <v>0</v>
      </c>
      <c r="M103" s="91">
        <f>IFERROR(VLOOKUP($B103,'[1]ACT NUM13'!$H$3:$S$123,4,FALSE),0)</f>
        <v>0</v>
      </c>
      <c r="N103" s="91">
        <f>IFERROR(VLOOKUP($B103,'[1]ACT NUM13'!$H$3:$S$123,5,FALSE),0)</f>
        <v>0</v>
      </c>
      <c r="O103" s="91">
        <f>IFERROR(VLOOKUP($B103,'[1]ACT NUM13'!$H$3:$S$123,6,FALSE),0)</f>
        <v>0</v>
      </c>
      <c r="P103" s="91">
        <f>IFERROR(VLOOKUP($B103,'[1]ACT NUM13'!$H$3:$S$123,7,FALSE),0)</f>
        <v>0</v>
      </c>
      <c r="Q103" s="91">
        <f>IFERROR(VLOOKUP($B103,'[1]ACT NUM13'!$H$3:$S$123,8,FALSE),0)</f>
        <v>0</v>
      </c>
      <c r="R103" s="91">
        <f>IFERROR(VLOOKUP($B103,'[1]ACT NUM13'!$H$3:$S$123,9,FALSE),0)</f>
        <v>1</v>
      </c>
      <c r="S103" s="91">
        <f>IFERROR(VLOOKUP($B103,'[1]ACT NUM13'!$H$3:$S$123,10,FALSE),0)</f>
        <v>0</v>
      </c>
      <c r="T103" s="91">
        <f>IFERROR(VLOOKUP($B103,'[1]ACT NUM13'!$H$3:$S$123,11,FALSE),0)</f>
        <v>0</v>
      </c>
      <c r="U103" s="95"/>
      <c r="V103" s="95"/>
      <c r="W103" s="13">
        <f t="shared" si="74"/>
        <v>1</v>
      </c>
      <c r="X103" s="91">
        <f>IFERROR(VLOOKUP($B103,'[1]ACT NUM13'!$AB$3:$AM$64,2,FALSE),0)</f>
        <v>0</v>
      </c>
      <c r="Y103" s="91">
        <f>IFERROR(VLOOKUP($B103,'[1]ACT NUM13'!$AB$3:$AM$64,3,FALSE),0)</f>
        <v>0</v>
      </c>
      <c r="Z103" s="91">
        <f>IFERROR(VLOOKUP($B103,'[1]ACT NUM13'!$AB$3:$AM$64,4,FALSE),0)</f>
        <v>0</v>
      </c>
      <c r="AA103" s="91">
        <f>IFERROR(VLOOKUP($B103,'[1]ACT NUM13'!$AB$3:$AM$64,5,FALSE),0)</f>
        <v>0</v>
      </c>
      <c r="AB103" s="91">
        <f>IFERROR(VLOOKUP($B103,'[1]ACT NUM13'!$AB$3:$AM$64,6,FALSE),0)</f>
        <v>0</v>
      </c>
      <c r="AC103" s="91">
        <f>IFERROR(VLOOKUP($B103,'[1]ACT NUM13'!$AB$3:$AM$64,7,FALSE),0)</f>
        <v>0</v>
      </c>
      <c r="AD103" s="91">
        <f>IFERROR(VLOOKUP($B103,'[1]ACT NUM13'!$AB$3:$AM$64,8,FALSE),0)</f>
        <v>0</v>
      </c>
      <c r="AE103" s="91">
        <f>IFERROR(VLOOKUP($B103,'[1]ACT NUM13'!$AB$3:$AM$64,9,FALSE),0)</f>
        <v>0</v>
      </c>
      <c r="AF103" s="91">
        <f>IFERROR(VLOOKUP($B103,'[1]ACT NUM13'!$AB$3:$AM$64,10,FALSE),0)</f>
        <v>0</v>
      </c>
      <c r="AG103" s="91">
        <f>IFERROR(VLOOKUP($B103,'[1]ACT NUM13'!$AB$3:$AM$64,11,FALSE),0)</f>
        <v>0</v>
      </c>
      <c r="AH103" s="95"/>
      <c r="AI103" s="95"/>
      <c r="AJ103" s="13">
        <f t="shared" si="67"/>
        <v>0</v>
      </c>
    </row>
    <row r="104" spans="1:37" ht="15" thickBot="1" x14ac:dyDescent="0.25">
      <c r="A104" s="87" t="s">
        <v>133</v>
      </c>
      <c r="B104" s="165" t="s">
        <v>130</v>
      </c>
      <c r="C104" s="56"/>
      <c r="D104" s="205"/>
      <c r="E104" s="13">
        <f>IFERROR(VLOOKUP($B104,[2]NUM13!$H$3:$J$144,2,FALSE),0)</f>
        <v>30</v>
      </c>
      <c r="F104" s="43">
        <f t="shared" si="92"/>
        <v>30</v>
      </c>
      <c r="G104" s="13">
        <f>IFERROR(VLOOKUP($B104,[1]NUM13!$H$3:$J$155,2,FALSE),0)</f>
        <v>37</v>
      </c>
      <c r="H104" s="54">
        <f t="shared" si="93"/>
        <v>37</v>
      </c>
      <c r="I104" s="54">
        <f t="shared" si="94"/>
        <v>44</v>
      </c>
      <c r="J104" s="45"/>
      <c r="K104" s="91">
        <f>IFERROR(VLOOKUP($B104,'[1]ACT NUM13'!$H$3:$S$123,2,FALSE),0)</f>
        <v>0</v>
      </c>
      <c r="L104" s="91">
        <f>IFERROR(VLOOKUP($B104,'[1]ACT NUM13'!$H$3:$S$123,3,FALSE),0)</f>
        <v>0</v>
      </c>
      <c r="M104" s="91">
        <f>IFERROR(VLOOKUP($B104,'[1]ACT NUM13'!$H$3:$S$123,4,FALSE),0)</f>
        <v>0</v>
      </c>
      <c r="N104" s="91">
        <f>IFERROR(VLOOKUP($B104,'[1]ACT NUM13'!$H$3:$S$123,5,FALSE),0)</f>
        <v>0</v>
      </c>
      <c r="O104" s="91">
        <f>IFERROR(VLOOKUP($B104,'[1]ACT NUM13'!$H$3:$S$123,6,FALSE),0)</f>
        <v>0</v>
      </c>
      <c r="P104" s="91">
        <f>IFERROR(VLOOKUP($B104,'[1]ACT NUM13'!$H$3:$S$123,7,FALSE),0)</f>
        <v>0</v>
      </c>
      <c r="Q104" s="91">
        <f>IFERROR(VLOOKUP($B104,'[1]ACT NUM13'!$H$3:$S$123,8,FALSE),0)</f>
        <v>0</v>
      </c>
      <c r="R104" s="91">
        <f>IFERROR(VLOOKUP($B104,'[1]ACT NUM13'!$H$3:$S$123,9,FALSE),0)</f>
        <v>7</v>
      </c>
      <c r="S104" s="91">
        <f>IFERROR(VLOOKUP($B104,'[1]ACT NUM13'!$H$3:$S$123,10,FALSE),0)</f>
        <v>0</v>
      </c>
      <c r="T104" s="91">
        <f>IFERROR(VLOOKUP($B104,'[1]ACT NUM13'!$H$3:$S$123,11,FALSE),0)</f>
        <v>0</v>
      </c>
      <c r="U104" s="95"/>
      <c r="V104" s="95"/>
      <c r="W104" s="13">
        <f t="shared" si="74"/>
        <v>7</v>
      </c>
      <c r="X104" s="91">
        <f>IFERROR(VLOOKUP($B104,'[1]ACT NUM13'!$AB$3:$AM$64,2,FALSE),0)</f>
        <v>0</v>
      </c>
      <c r="Y104" s="91">
        <f>IFERROR(VLOOKUP($B104,'[1]ACT NUM13'!$AB$3:$AM$64,3,FALSE),0)</f>
        <v>0</v>
      </c>
      <c r="Z104" s="91">
        <f>IFERROR(VLOOKUP($B104,'[1]ACT NUM13'!$AB$3:$AM$64,4,FALSE),0)</f>
        <v>0</v>
      </c>
      <c r="AA104" s="91">
        <f>IFERROR(VLOOKUP($B104,'[1]ACT NUM13'!$AB$3:$AM$64,5,FALSE),0)</f>
        <v>0</v>
      </c>
      <c r="AB104" s="91">
        <f>IFERROR(VLOOKUP($B104,'[1]ACT NUM13'!$AB$3:$AM$64,6,FALSE),0)</f>
        <v>0</v>
      </c>
      <c r="AC104" s="91">
        <f>IFERROR(VLOOKUP($B104,'[1]ACT NUM13'!$AB$3:$AM$64,7,FALSE),0)</f>
        <v>0</v>
      </c>
      <c r="AD104" s="91">
        <f>IFERROR(VLOOKUP($B104,'[1]ACT NUM13'!$AB$3:$AM$64,8,FALSE),0)</f>
        <v>0</v>
      </c>
      <c r="AE104" s="91">
        <f>IFERROR(VLOOKUP($B104,'[1]ACT NUM13'!$AB$3:$AM$64,9,FALSE),0)</f>
        <v>0</v>
      </c>
      <c r="AF104" s="91">
        <f>IFERROR(VLOOKUP($B104,'[1]ACT NUM13'!$AB$3:$AM$64,10,FALSE),0)</f>
        <v>0</v>
      </c>
      <c r="AG104" s="91">
        <f>IFERROR(VLOOKUP($B104,'[1]ACT NUM13'!$AB$3:$AM$64,11,FALSE),0)</f>
        <v>0</v>
      </c>
      <c r="AH104" s="95"/>
      <c r="AI104" s="95"/>
      <c r="AJ104" s="13">
        <f t="shared" si="67"/>
        <v>0</v>
      </c>
    </row>
    <row r="105" spans="1:37" ht="15" thickBot="1" x14ac:dyDescent="0.25">
      <c r="A105" s="87" t="s">
        <v>133</v>
      </c>
      <c r="B105" s="165" t="s">
        <v>131</v>
      </c>
      <c r="C105" s="56"/>
      <c r="D105" s="205"/>
      <c r="E105" s="13">
        <f>IFERROR(VLOOKUP($B105,[2]NUM13!$H$3:$J$144,2,FALSE),0)</f>
        <v>175</v>
      </c>
      <c r="F105" s="43">
        <f t="shared" si="92"/>
        <v>175</v>
      </c>
      <c r="G105" s="13">
        <f>IFERROR(VLOOKUP($B105,[1]NUM13!$H$3:$J$155,2,FALSE),0)</f>
        <v>174</v>
      </c>
      <c r="H105" s="54">
        <f t="shared" si="93"/>
        <v>174</v>
      </c>
      <c r="I105" s="54">
        <f t="shared" si="94"/>
        <v>176</v>
      </c>
      <c r="J105" s="45"/>
      <c r="K105" s="91">
        <f>IFERROR(VLOOKUP($B105,'[1]ACT NUM13'!$H$3:$S$123,2,FALSE),0)</f>
        <v>0</v>
      </c>
      <c r="L105" s="91">
        <f>IFERROR(VLOOKUP($B105,'[1]ACT NUM13'!$H$3:$S$123,3,FALSE),0)</f>
        <v>0</v>
      </c>
      <c r="M105" s="91">
        <f>IFERROR(VLOOKUP($B105,'[1]ACT NUM13'!$H$3:$S$123,4,FALSE),0)</f>
        <v>0</v>
      </c>
      <c r="N105" s="91">
        <f>IFERROR(VLOOKUP($B105,'[1]ACT NUM13'!$H$3:$S$123,5,FALSE),0)</f>
        <v>0</v>
      </c>
      <c r="O105" s="91">
        <f>IFERROR(VLOOKUP($B105,'[1]ACT NUM13'!$H$3:$S$123,6,FALSE),0)</f>
        <v>0</v>
      </c>
      <c r="P105" s="91">
        <f>IFERROR(VLOOKUP($B105,'[1]ACT NUM13'!$H$3:$S$123,7,FALSE),0)</f>
        <v>3</v>
      </c>
      <c r="Q105" s="91">
        <f>IFERROR(VLOOKUP($B105,'[1]ACT NUM13'!$H$3:$S$123,8,FALSE),0)</f>
        <v>0</v>
      </c>
      <c r="R105" s="91">
        <f>IFERROR(VLOOKUP($B105,'[1]ACT NUM13'!$H$3:$S$123,9,FALSE),0)</f>
        <v>1</v>
      </c>
      <c r="S105" s="91">
        <f>IFERROR(VLOOKUP($B105,'[1]ACT NUM13'!$H$3:$S$123,10,FALSE),0)</f>
        <v>0</v>
      </c>
      <c r="T105" s="91">
        <f>IFERROR(VLOOKUP($B105,'[1]ACT NUM13'!$H$3:$S$123,11,FALSE),0)</f>
        <v>1</v>
      </c>
      <c r="U105" s="95"/>
      <c r="V105" s="95"/>
      <c r="W105" s="13">
        <f t="shared" si="74"/>
        <v>5</v>
      </c>
      <c r="X105" s="91">
        <f>IFERROR(VLOOKUP($B105,'[1]ACT NUM13'!$AB$3:$AM$64,2,FALSE),0)</f>
        <v>0</v>
      </c>
      <c r="Y105" s="91">
        <f>IFERROR(VLOOKUP($B105,'[1]ACT NUM13'!$AB$3:$AM$64,3,FALSE),0)</f>
        <v>0</v>
      </c>
      <c r="Z105" s="91">
        <f>IFERROR(VLOOKUP($B105,'[1]ACT NUM13'!$AB$3:$AM$64,4,FALSE),0)</f>
        <v>0</v>
      </c>
      <c r="AA105" s="91">
        <f>IFERROR(VLOOKUP($B105,'[1]ACT NUM13'!$AB$3:$AM$64,5,FALSE),0)</f>
        <v>0</v>
      </c>
      <c r="AB105" s="91">
        <f>IFERROR(VLOOKUP($B105,'[1]ACT NUM13'!$AB$3:$AM$64,6,FALSE),0)</f>
        <v>0</v>
      </c>
      <c r="AC105" s="91">
        <f>IFERROR(VLOOKUP($B105,'[1]ACT NUM13'!$AB$3:$AM$64,7,FALSE),0)</f>
        <v>0</v>
      </c>
      <c r="AD105" s="91">
        <f>IFERROR(VLOOKUP($B105,'[1]ACT NUM13'!$AB$3:$AM$64,8,FALSE),0)</f>
        <v>0</v>
      </c>
      <c r="AE105" s="91">
        <f>IFERROR(VLOOKUP($B105,'[1]ACT NUM13'!$AB$3:$AM$64,9,FALSE),0)</f>
        <v>0</v>
      </c>
      <c r="AF105" s="91">
        <f>IFERROR(VLOOKUP($B105,'[1]ACT NUM13'!$AB$3:$AM$64,10,FALSE),0)</f>
        <v>0</v>
      </c>
      <c r="AG105" s="91">
        <f>IFERROR(VLOOKUP($B105,'[1]ACT NUM13'!$AB$3:$AM$64,11,FALSE),0)</f>
        <v>0</v>
      </c>
      <c r="AH105" s="95"/>
      <c r="AI105" s="95"/>
      <c r="AJ105" s="13">
        <f t="shared" si="67"/>
        <v>0</v>
      </c>
    </row>
    <row r="106" spans="1:37" ht="15" thickBot="1" x14ac:dyDescent="0.25">
      <c r="A106" s="87" t="s">
        <v>133</v>
      </c>
      <c r="B106" s="165" t="s">
        <v>132</v>
      </c>
      <c r="C106" s="56"/>
      <c r="D106" s="205"/>
      <c r="E106" s="13">
        <f>IFERROR(VLOOKUP($B106,[2]NUM13!$H$3:$J$144,2,FALSE),0)</f>
        <v>169</v>
      </c>
      <c r="F106" s="43">
        <f t="shared" si="92"/>
        <v>183</v>
      </c>
      <c r="G106" s="13">
        <f>IFERROR(VLOOKUP($B106,[1]NUM13!$H$3:$J$155,2,FALSE),0)</f>
        <v>158</v>
      </c>
      <c r="H106" s="54">
        <f t="shared" si="93"/>
        <v>159</v>
      </c>
      <c r="I106" s="54">
        <f t="shared" si="94"/>
        <v>162</v>
      </c>
      <c r="J106" s="45"/>
      <c r="K106" s="91">
        <f>IFERROR(VLOOKUP($B106,'[1]ACT NUM13'!$H$3:$S$123,2,FALSE),0)</f>
        <v>10</v>
      </c>
      <c r="L106" s="91">
        <f>IFERROR(VLOOKUP($B106,'[1]ACT NUM13'!$H$3:$S$123,3,FALSE),0)</f>
        <v>9</v>
      </c>
      <c r="M106" s="91">
        <f>IFERROR(VLOOKUP($B106,'[1]ACT NUM13'!$H$3:$S$123,4,FALSE),0)</f>
        <v>1</v>
      </c>
      <c r="N106" s="91">
        <f>IFERROR(VLOOKUP($B106,'[1]ACT NUM13'!$H$3:$S$123,5,FALSE),0)</f>
        <v>2</v>
      </c>
      <c r="O106" s="91">
        <f>IFERROR(VLOOKUP($B106,'[1]ACT NUM13'!$H$3:$S$123,6,FALSE),0)</f>
        <v>0</v>
      </c>
      <c r="P106" s="91">
        <f>IFERROR(VLOOKUP($B106,'[1]ACT NUM13'!$H$3:$S$123,7,FALSE),0)</f>
        <v>0</v>
      </c>
      <c r="Q106" s="91">
        <f>IFERROR(VLOOKUP($B106,'[1]ACT NUM13'!$H$3:$S$123,8,FALSE),0)</f>
        <v>1</v>
      </c>
      <c r="R106" s="91">
        <f>IFERROR(VLOOKUP($B106,'[1]ACT NUM13'!$H$3:$S$123,9,FALSE),0)</f>
        <v>1</v>
      </c>
      <c r="S106" s="91">
        <f>IFERROR(VLOOKUP($B106,'[1]ACT NUM13'!$H$3:$S$123,10,FALSE),0)</f>
        <v>0</v>
      </c>
      <c r="T106" s="91">
        <f>IFERROR(VLOOKUP($B106,'[1]ACT NUM13'!$H$3:$S$123,11,FALSE),0)</f>
        <v>2</v>
      </c>
      <c r="U106" s="95"/>
      <c r="V106" s="95"/>
      <c r="W106" s="13">
        <f t="shared" si="74"/>
        <v>26</v>
      </c>
      <c r="X106" s="91">
        <f>IFERROR(VLOOKUP($B106,'[1]ACT NUM13'!$AB$3:$AM$64,2,FALSE),0)</f>
        <v>5</v>
      </c>
      <c r="Y106" s="91">
        <f>IFERROR(VLOOKUP($B106,'[1]ACT NUM13'!$AB$3:$AM$64,3,FALSE),0)</f>
        <v>3</v>
      </c>
      <c r="Z106" s="91">
        <f>IFERROR(VLOOKUP($B106,'[1]ACT NUM13'!$AB$3:$AM$64,4,FALSE),0)</f>
        <v>0</v>
      </c>
      <c r="AA106" s="91">
        <f>IFERROR(VLOOKUP($B106,'[1]ACT NUM13'!$AB$3:$AM$64,5,FALSE),0)</f>
        <v>0</v>
      </c>
      <c r="AB106" s="91">
        <f>IFERROR(VLOOKUP($B106,'[1]ACT NUM13'!$AB$3:$AM$64,6,FALSE),0)</f>
        <v>0</v>
      </c>
      <c r="AC106" s="91">
        <f>IFERROR(VLOOKUP($B106,'[1]ACT NUM13'!$AB$3:$AM$64,7,FALSE),0)</f>
        <v>0</v>
      </c>
      <c r="AD106" s="91">
        <f>IFERROR(VLOOKUP($B106,'[1]ACT NUM13'!$AB$3:$AM$64,8,FALSE),0)</f>
        <v>0</v>
      </c>
      <c r="AE106" s="91">
        <f>IFERROR(VLOOKUP($B106,'[1]ACT NUM13'!$AB$3:$AM$64,9,FALSE),0)</f>
        <v>0</v>
      </c>
      <c r="AF106" s="91">
        <f>IFERROR(VLOOKUP($B106,'[1]ACT NUM13'!$AB$3:$AM$64,10,FALSE),0)</f>
        <v>0</v>
      </c>
      <c r="AG106" s="91">
        <f>IFERROR(VLOOKUP($B106,'[1]ACT NUM13'!$AB$3:$AM$64,11,FALSE),0)</f>
        <v>0</v>
      </c>
      <c r="AH106" s="95"/>
      <c r="AI106" s="95"/>
      <c r="AJ106" s="13">
        <f>SUM(X106:AI106)</f>
        <v>8</v>
      </c>
    </row>
    <row r="107" spans="1:37" ht="15" thickBot="1" x14ac:dyDescent="0.25">
      <c r="A107" s="87" t="s">
        <v>133</v>
      </c>
      <c r="B107" s="165" t="s">
        <v>346</v>
      </c>
      <c r="C107" s="56"/>
      <c r="D107" s="205"/>
      <c r="E107" s="13">
        <f>IFERROR(VLOOKUP($B107,[2]NUM13!$H$3:$J$144,2,FALSE),0)</f>
        <v>47</v>
      </c>
      <c r="F107" s="43">
        <f t="shared" si="92"/>
        <v>50</v>
      </c>
      <c r="G107" s="13">
        <f>IFERROR(VLOOKUP($B107,[1]NUM13!$H$3:$J$155,2,FALSE),0)</f>
        <v>62</v>
      </c>
      <c r="H107" s="54">
        <f t="shared" si="93"/>
        <v>62</v>
      </c>
      <c r="I107" s="54">
        <f t="shared" si="94"/>
        <v>64</v>
      </c>
      <c r="J107" s="45"/>
      <c r="K107" s="91">
        <f>IFERROR(VLOOKUP($B107,'[1]ACT NUM13'!$H$3:$S$123,2,FALSE),0)</f>
        <v>0</v>
      </c>
      <c r="L107" s="91">
        <f>IFERROR(VLOOKUP($B107,'[1]ACT NUM13'!$H$3:$S$123,3,FALSE),0)</f>
        <v>0</v>
      </c>
      <c r="M107" s="91">
        <f>IFERROR(VLOOKUP($B107,'[1]ACT NUM13'!$H$3:$S$123,4,FALSE),0)</f>
        <v>3</v>
      </c>
      <c r="N107" s="91">
        <f>IFERROR(VLOOKUP($B107,'[1]ACT NUM13'!$H$3:$S$123,5,FALSE),0)</f>
        <v>0</v>
      </c>
      <c r="O107" s="91">
        <f>IFERROR(VLOOKUP($B107,'[1]ACT NUM13'!$H$3:$S$123,6,FALSE),0)</f>
        <v>0</v>
      </c>
      <c r="P107" s="91">
        <f>IFERROR(VLOOKUP($B107,'[1]ACT NUM13'!$H$3:$S$123,7,FALSE),0)</f>
        <v>0</v>
      </c>
      <c r="Q107" s="91">
        <f>IFERROR(VLOOKUP($B107,'[1]ACT NUM13'!$H$3:$S$123,8,FALSE),0)</f>
        <v>0</v>
      </c>
      <c r="R107" s="91">
        <f>IFERROR(VLOOKUP($B107,'[1]ACT NUM13'!$H$3:$S$123,9,FALSE),0)</f>
        <v>0</v>
      </c>
      <c r="S107" s="91">
        <f>IFERROR(VLOOKUP($B107,'[1]ACT NUM13'!$H$3:$S$123,10,FALSE),0)</f>
        <v>0</v>
      </c>
      <c r="T107" s="91">
        <f>IFERROR(VLOOKUP($B107,'[1]ACT NUM13'!$H$3:$S$123,11,FALSE),0)</f>
        <v>2</v>
      </c>
      <c r="U107" s="95"/>
      <c r="V107" s="95"/>
      <c r="W107" s="13">
        <f t="shared" si="74"/>
        <v>5</v>
      </c>
      <c r="X107" s="91">
        <f>IFERROR(VLOOKUP($B107,'[1]ACT NUM13'!$AB$3:$AM$64,2,FALSE),0)</f>
        <v>0</v>
      </c>
      <c r="Y107" s="91">
        <f>IFERROR(VLOOKUP($B107,'[1]ACT NUM13'!$AB$3:$AM$64,3,FALSE),0)</f>
        <v>0</v>
      </c>
      <c r="Z107" s="91">
        <f>IFERROR(VLOOKUP($B107,'[1]ACT NUM13'!$AB$3:$AM$64,4,FALSE),0)</f>
        <v>0</v>
      </c>
      <c r="AA107" s="91">
        <f>IFERROR(VLOOKUP($B107,'[1]ACT NUM13'!$AB$3:$AM$64,5,FALSE),0)</f>
        <v>0</v>
      </c>
      <c r="AB107" s="91">
        <f>IFERROR(VLOOKUP($B107,'[1]ACT NUM13'!$AB$3:$AM$64,6,FALSE),0)</f>
        <v>0</v>
      </c>
      <c r="AC107" s="91">
        <f>IFERROR(VLOOKUP($B107,'[1]ACT NUM13'!$AB$3:$AM$64,7,FALSE),0)</f>
        <v>0</v>
      </c>
      <c r="AD107" s="91">
        <f>IFERROR(VLOOKUP($B107,'[1]ACT NUM13'!$AB$3:$AM$64,8,FALSE),0)</f>
        <v>0</v>
      </c>
      <c r="AE107" s="91">
        <f>IFERROR(VLOOKUP($B107,'[1]ACT NUM13'!$AB$3:$AM$64,9,FALSE),0)</f>
        <v>0</v>
      </c>
      <c r="AF107" s="91">
        <f>IFERROR(VLOOKUP($B107,'[1]ACT NUM13'!$AB$3:$AM$64,10,FALSE),0)</f>
        <v>0</v>
      </c>
      <c r="AG107" s="91">
        <f>IFERROR(VLOOKUP($B107,'[1]ACT NUM13'!$AB$3:$AM$64,11,FALSE),0)</f>
        <v>0</v>
      </c>
      <c r="AH107" s="95"/>
      <c r="AI107" s="95"/>
      <c r="AJ107" s="13">
        <f>SUM(X107:AI107)</f>
        <v>0</v>
      </c>
    </row>
    <row r="108" spans="1:37" ht="15" thickBot="1" x14ac:dyDescent="0.25">
      <c r="A108" s="87" t="s">
        <v>133</v>
      </c>
      <c r="B108" s="165" t="s">
        <v>396</v>
      </c>
      <c r="C108" s="56"/>
      <c r="D108" s="205"/>
      <c r="E108" s="13"/>
      <c r="F108" s="43"/>
      <c r="G108" s="13"/>
      <c r="H108" s="54"/>
      <c r="I108" s="54"/>
      <c r="J108" s="45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5"/>
      <c r="V108" s="95"/>
      <c r="W108" s="13"/>
      <c r="X108" s="91"/>
      <c r="Y108" s="91"/>
      <c r="Z108" s="91"/>
      <c r="AA108" s="91"/>
      <c r="AB108" s="91"/>
      <c r="AC108" s="91"/>
      <c r="AD108" s="91"/>
      <c r="AE108" s="91"/>
      <c r="AF108" s="91"/>
      <c r="AG108" s="91"/>
      <c r="AH108" s="95"/>
      <c r="AI108" s="95"/>
      <c r="AJ108" s="13"/>
    </row>
    <row r="109" spans="1:37" ht="22.5" customHeight="1" thickBot="1" x14ac:dyDescent="0.25">
      <c r="A109" s="333" t="s">
        <v>180</v>
      </c>
      <c r="B109" s="334"/>
      <c r="C109" s="250">
        <f>+D109/Metas!S92</f>
        <v>0.839213938548383</v>
      </c>
      <c r="D109" s="207">
        <f>I109/AK109</f>
        <v>0.17695606440650538</v>
      </c>
      <c r="E109" s="10">
        <f>SUM(E91:E108)</f>
        <v>2035</v>
      </c>
      <c r="F109" s="10">
        <f>SUM(F91:F107)</f>
        <v>2077</v>
      </c>
      <c r="G109" s="10">
        <f>SUM(G91:G108)</f>
        <v>2080</v>
      </c>
      <c r="H109" s="10">
        <f>SUM(H91:H107)</f>
        <v>2110</v>
      </c>
      <c r="I109" s="10">
        <f t="shared" ref="I109" si="95">SUM(I91:I107)</f>
        <v>2187</v>
      </c>
      <c r="J109" s="10">
        <f t="shared" ref="J109:W109" si="96">SUM(J91:J107)</f>
        <v>0</v>
      </c>
      <c r="K109" s="10">
        <f t="shared" si="96"/>
        <v>16</v>
      </c>
      <c r="L109" s="10">
        <f t="shared" si="96"/>
        <v>17</v>
      </c>
      <c r="M109" s="10">
        <f t="shared" si="96"/>
        <v>9</v>
      </c>
      <c r="N109" s="10">
        <f t="shared" si="96"/>
        <v>12</v>
      </c>
      <c r="O109" s="10">
        <f t="shared" ref="O109" si="97">SUM(O91:O107)</f>
        <v>26</v>
      </c>
      <c r="P109" s="10">
        <f t="shared" si="96"/>
        <v>26</v>
      </c>
      <c r="Q109" s="10">
        <f t="shared" si="96"/>
        <v>30</v>
      </c>
      <c r="R109" s="10">
        <f t="shared" ref="R109:S109" si="98">SUM(R91:R107)</f>
        <v>28</v>
      </c>
      <c r="S109" s="10">
        <f t="shared" si="98"/>
        <v>25</v>
      </c>
      <c r="T109" s="10">
        <f t="shared" ref="T109" si="99">SUM(T91:T107)</f>
        <v>25</v>
      </c>
      <c r="U109" s="10">
        <f t="shared" si="96"/>
        <v>0</v>
      </c>
      <c r="V109" s="10">
        <f t="shared" si="96"/>
        <v>0</v>
      </c>
      <c r="W109" s="10">
        <f t="shared" si="96"/>
        <v>214</v>
      </c>
      <c r="X109" s="10">
        <f t="shared" ref="X109" si="100">SUM(X91:X107)</f>
        <v>8</v>
      </c>
      <c r="Y109" s="10">
        <f t="shared" ref="Y109" si="101">SUM(Y91:Y107)</f>
        <v>3</v>
      </c>
      <c r="Z109" s="10">
        <f t="shared" ref="Z109" si="102">SUM(Z91:Z107)</f>
        <v>0</v>
      </c>
      <c r="AA109" s="10">
        <f t="shared" ref="AA109:AB109" si="103">SUM(AA91:AA107)</f>
        <v>1</v>
      </c>
      <c r="AB109" s="10">
        <f t="shared" si="103"/>
        <v>1</v>
      </c>
      <c r="AC109" s="10">
        <f t="shared" ref="AC109" si="104">SUM(AC91:AC107)</f>
        <v>2</v>
      </c>
      <c r="AD109" s="10">
        <f t="shared" ref="AD109:AE109" si="105">SUM(AD91:AD107)</f>
        <v>0</v>
      </c>
      <c r="AE109" s="10">
        <f t="shared" si="105"/>
        <v>0</v>
      </c>
      <c r="AF109" s="10">
        <f t="shared" ref="AF109:AG109" si="106">SUM(AF91:AF107)</f>
        <v>1</v>
      </c>
      <c r="AG109" s="10">
        <f t="shared" si="106"/>
        <v>0</v>
      </c>
      <c r="AH109" s="10">
        <f t="shared" ref="AH109" si="107">SUM(AH91:AH107)</f>
        <v>0</v>
      </c>
      <c r="AI109" s="10">
        <f>SUM(AI91:AI107)</f>
        <v>0</v>
      </c>
      <c r="AJ109" s="10">
        <f>SUM(AJ91:AJ107)</f>
        <v>16</v>
      </c>
      <c r="AK109" s="10">
        <v>12359</v>
      </c>
    </row>
    <row r="110" spans="1:37" ht="15" thickBot="1" x14ac:dyDescent="0.25">
      <c r="A110" s="87" t="s">
        <v>146</v>
      </c>
      <c r="B110" s="165" t="s">
        <v>134</v>
      </c>
      <c r="C110" s="56"/>
      <c r="D110" s="205"/>
      <c r="E110" s="13">
        <f>IFERROR(VLOOKUP($B110,[2]NUM13!$H$3:$J$144,2,FALSE),0)</f>
        <v>2</v>
      </c>
      <c r="F110" s="43">
        <f t="shared" ref="F110:F148" si="108">+E110+(K110+L110+M110+N110)-(X110+Y110+Z110+AA110)</f>
        <v>3</v>
      </c>
      <c r="G110" s="13">
        <f>IFERROR(VLOOKUP($B110,[1]NUM13!$H$3:$J$155,2,FALSE),0)</f>
        <v>4</v>
      </c>
      <c r="H110" s="54">
        <f t="shared" ref="H110:H121" si="109">+G110+(Q110)-(AD110)</f>
        <v>4</v>
      </c>
      <c r="I110" s="54">
        <f t="shared" ref="I110:I121" si="110">+G110+(Q110+R110+S110+T110)-(AD110+AE110+AF110+AG110)</f>
        <v>4</v>
      </c>
      <c r="J110" s="45"/>
      <c r="K110" s="91">
        <f>IFERROR(VLOOKUP($B110,'[1]ACT NUM13'!$H$3:$S$123,2,FALSE),0)</f>
        <v>0</v>
      </c>
      <c r="L110" s="91">
        <f>IFERROR(VLOOKUP($B110,'[1]ACT NUM13'!$H$3:$S$123,3,FALSE),0)</f>
        <v>1</v>
      </c>
      <c r="M110" s="91">
        <f>IFERROR(VLOOKUP($B110,'[1]ACT NUM13'!$H$3:$S$123,4,FALSE),0)</f>
        <v>0</v>
      </c>
      <c r="N110" s="91">
        <f>IFERROR(VLOOKUP($B110,'[1]ACT NUM13'!$H$3:$S$123,5,FALSE),0)</f>
        <v>0</v>
      </c>
      <c r="O110" s="91">
        <f>IFERROR(VLOOKUP($B110,'[1]ACT NUM13'!$H$3:$S$123,6,FALSE),0)</f>
        <v>0</v>
      </c>
      <c r="P110" s="91">
        <f>IFERROR(VLOOKUP($B110,'[1]ACT NUM13'!$H$3:$S$123,7,FALSE),0)</f>
        <v>1</v>
      </c>
      <c r="Q110" s="91">
        <f>IFERROR(VLOOKUP($B110,'[1]ACT NUM13'!$H$3:$S$123,8,FALSE),0)</f>
        <v>0</v>
      </c>
      <c r="R110" s="91">
        <f>IFERROR(VLOOKUP($B110,'[1]ACT NUM13'!$H$3:$S$123,9,FALSE),0)</f>
        <v>0</v>
      </c>
      <c r="S110" s="91">
        <f>IFERROR(VLOOKUP($B110,'[1]ACT NUM13'!$H$3:$S$123,10,FALSE),0)</f>
        <v>0</v>
      </c>
      <c r="T110" s="91">
        <f>IFERROR(VLOOKUP($B110,'[1]ACT NUM13'!$H$3:$S$123,11,FALSE),0)</f>
        <v>0</v>
      </c>
      <c r="U110" s="95"/>
      <c r="V110" s="95"/>
      <c r="W110" s="13">
        <f t="shared" si="74"/>
        <v>2</v>
      </c>
      <c r="X110" s="91">
        <f>IFERROR(VLOOKUP($B110,'[1]ACT NUM13'!$AB$3:$AM$64,2,FALSE),0)</f>
        <v>0</v>
      </c>
      <c r="Y110" s="91">
        <f>IFERROR(VLOOKUP($B110,'[1]ACT NUM13'!$AB$3:$AM$64,3,FALSE),0)</f>
        <v>0</v>
      </c>
      <c r="Z110" s="91">
        <f>IFERROR(VLOOKUP($B110,'[1]ACT NUM13'!$AB$3:$AM$64,4,FALSE),0)</f>
        <v>0</v>
      </c>
      <c r="AA110" s="91">
        <f>IFERROR(VLOOKUP($B110,'[1]ACT NUM13'!$AB$3:$AM$64,5,FALSE),0)</f>
        <v>0</v>
      </c>
      <c r="AB110" s="91">
        <f>IFERROR(VLOOKUP($B110,'[1]ACT NUM13'!$AB$3:$AM$64,6,FALSE),0)</f>
        <v>0</v>
      </c>
      <c r="AC110" s="91">
        <f>IFERROR(VLOOKUP($B110,'[1]ACT NUM13'!$AB$3:$AM$64,7,FALSE),0)</f>
        <v>0</v>
      </c>
      <c r="AD110" s="91">
        <f>IFERROR(VLOOKUP($B110,'[1]ACT NUM13'!$AB$3:$AM$64,8,FALSE),0)</f>
        <v>0</v>
      </c>
      <c r="AE110" s="91">
        <f>IFERROR(VLOOKUP($B110,'[1]ACT NUM13'!$AB$3:$AM$64,9,FALSE),0)</f>
        <v>0</v>
      </c>
      <c r="AF110" s="91">
        <f>IFERROR(VLOOKUP($B110,'[1]ACT NUM13'!$AB$3:$AM$64,10,FALSE),0)</f>
        <v>0</v>
      </c>
      <c r="AG110" s="91">
        <f>IFERROR(VLOOKUP($B110,'[1]ACT NUM13'!$AB$3:$AM$64,11,FALSE),0)</f>
        <v>0</v>
      </c>
      <c r="AH110" s="95"/>
      <c r="AI110" s="95"/>
      <c r="AJ110" s="13">
        <f t="shared" si="67"/>
        <v>0</v>
      </c>
    </row>
    <row r="111" spans="1:37" ht="15" thickBot="1" x14ac:dyDescent="0.25">
      <c r="A111" s="87" t="s">
        <v>146</v>
      </c>
      <c r="B111" s="165" t="s">
        <v>135</v>
      </c>
      <c r="C111" s="56"/>
      <c r="D111" s="205"/>
      <c r="E111" s="13">
        <f>IFERROR(VLOOKUP($B111,[2]NUM13!$H$3:$J$144,2,FALSE),0)</f>
        <v>15</v>
      </c>
      <c r="F111" s="43">
        <f t="shared" si="108"/>
        <v>16</v>
      </c>
      <c r="G111" s="13">
        <f>IFERROR(VLOOKUP($B111,[1]NUM13!$H$3:$J$155,2,FALSE),0)</f>
        <v>15</v>
      </c>
      <c r="H111" s="54">
        <f t="shared" si="109"/>
        <v>15</v>
      </c>
      <c r="I111" s="54">
        <f t="shared" si="110"/>
        <v>16</v>
      </c>
      <c r="J111" s="45"/>
      <c r="K111" s="91">
        <f>IFERROR(VLOOKUP($B111,'[1]ACT NUM13'!$H$3:$S$123,2,FALSE),0)</f>
        <v>0</v>
      </c>
      <c r="L111" s="91">
        <f>IFERROR(VLOOKUP($B111,'[1]ACT NUM13'!$H$3:$S$123,3,FALSE),0)</f>
        <v>0</v>
      </c>
      <c r="M111" s="91">
        <f>IFERROR(VLOOKUP($B111,'[1]ACT NUM13'!$H$3:$S$123,4,FALSE),0)</f>
        <v>1</v>
      </c>
      <c r="N111" s="91">
        <f>IFERROR(VLOOKUP($B111,'[1]ACT NUM13'!$H$3:$S$123,5,FALSE),0)</f>
        <v>0</v>
      </c>
      <c r="O111" s="91">
        <f>IFERROR(VLOOKUP($B111,'[1]ACT NUM13'!$H$3:$S$123,6,FALSE),0)</f>
        <v>0</v>
      </c>
      <c r="P111" s="91">
        <f>IFERROR(VLOOKUP($B111,'[1]ACT NUM13'!$H$3:$S$123,7,FALSE),0)</f>
        <v>0</v>
      </c>
      <c r="Q111" s="91">
        <f>IFERROR(VLOOKUP($B111,'[1]ACT NUM13'!$H$3:$S$123,8,FALSE),0)</f>
        <v>0</v>
      </c>
      <c r="R111" s="91">
        <f>IFERROR(VLOOKUP($B111,'[1]ACT NUM13'!$H$3:$S$123,9,FALSE),0)</f>
        <v>0</v>
      </c>
      <c r="S111" s="91">
        <f>IFERROR(VLOOKUP($B111,'[1]ACT NUM13'!$H$3:$S$123,10,FALSE),0)</f>
        <v>1</v>
      </c>
      <c r="T111" s="91">
        <f>IFERROR(VLOOKUP($B111,'[1]ACT NUM13'!$H$3:$S$123,11,FALSE),0)</f>
        <v>0</v>
      </c>
      <c r="U111" s="95"/>
      <c r="V111" s="95"/>
      <c r="W111" s="13">
        <f t="shared" si="74"/>
        <v>2</v>
      </c>
      <c r="X111" s="91">
        <f>IFERROR(VLOOKUP($B111,'[1]ACT NUM13'!$AB$3:$AM$64,2,FALSE),0)</f>
        <v>0</v>
      </c>
      <c r="Y111" s="91">
        <f>IFERROR(VLOOKUP($B111,'[1]ACT NUM13'!$AB$3:$AM$64,3,FALSE),0)</f>
        <v>0</v>
      </c>
      <c r="Z111" s="91">
        <f>IFERROR(VLOOKUP($B111,'[1]ACT NUM13'!$AB$3:$AM$64,4,FALSE),0)</f>
        <v>0</v>
      </c>
      <c r="AA111" s="91">
        <f>IFERROR(VLOOKUP($B111,'[1]ACT NUM13'!$AB$3:$AM$64,5,FALSE),0)</f>
        <v>0</v>
      </c>
      <c r="AB111" s="91">
        <f>IFERROR(VLOOKUP($B111,'[1]ACT NUM13'!$AB$3:$AM$64,6,FALSE),0)</f>
        <v>0</v>
      </c>
      <c r="AC111" s="91">
        <f>IFERROR(VLOOKUP($B111,'[1]ACT NUM13'!$AB$3:$AM$64,7,FALSE),0)</f>
        <v>0</v>
      </c>
      <c r="AD111" s="91">
        <f>IFERROR(VLOOKUP($B111,'[1]ACT NUM13'!$AB$3:$AM$64,8,FALSE),0)</f>
        <v>0</v>
      </c>
      <c r="AE111" s="91">
        <f>IFERROR(VLOOKUP($B111,'[1]ACT NUM13'!$AB$3:$AM$64,9,FALSE),0)</f>
        <v>0</v>
      </c>
      <c r="AF111" s="91">
        <f>IFERROR(VLOOKUP($B111,'[1]ACT NUM13'!$AB$3:$AM$64,10,FALSE),0)</f>
        <v>0</v>
      </c>
      <c r="AG111" s="91">
        <f>IFERROR(VLOOKUP($B111,'[1]ACT NUM13'!$AB$3:$AM$64,11,FALSE),0)</f>
        <v>0</v>
      </c>
      <c r="AH111" s="95"/>
      <c r="AI111" s="95"/>
      <c r="AJ111" s="13">
        <f t="shared" si="67"/>
        <v>0</v>
      </c>
    </row>
    <row r="112" spans="1:37" ht="15" thickBot="1" x14ac:dyDescent="0.25">
      <c r="A112" s="87" t="s">
        <v>146</v>
      </c>
      <c r="B112" s="165" t="s">
        <v>136</v>
      </c>
      <c r="C112" s="56"/>
      <c r="D112" s="205"/>
      <c r="E112" s="13">
        <f>IFERROR(VLOOKUP($B112,[2]NUM13!$H$3:$J$144,2,FALSE),0)</f>
        <v>8</v>
      </c>
      <c r="F112" s="43">
        <f t="shared" si="108"/>
        <v>8</v>
      </c>
      <c r="G112" s="13">
        <f>IFERROR(VLOOKUP($B112,[1]NUM13!$H$3:$J$155,2,FALSE),0)</f>
        <v>11</v>
      </c>
      <c r="H112" s="54">
        <f t="shared" si="109"/>
        <v>11</v>
      </c>
      <c r="I112" s="54">
        <f t="shared" si="110"/>
        <v>12</v>
      </c>
      <c r="J112" s="45"/>
      <c r="K112" s="91">
        <f>IFERROR(VLOOKUP($B112,'[1]ACT NUM13'!$H$3:$S$123,2,FALSE),0)</f>
        <v>0</v>
      </c>
      <c r="L112" s="91">
        <f>IFERROR(VLOOKUP($B112,'[1]ACT NUM13'!$H$3:$S$123,3,FALSE),0)</f>
        <v>0</v>
      </c>
      <c r="M112" s="91">
        <f>IFERROR(VLOOKUP($B112,'[1]ACT NUM13'!$H$3:$S$123,4,FALSE),0)</f>
        <v>0</v>
      </c>
      <c r="N112" s="91">
        <f>IFERROR(VLOOKUP($B112,'[1]ACT NUM13'!$H$3:$S$123,5,FALSE),0)</f>
        <v>0</v>
      </c>
      <c r="O112" s="91">
        <f>IFERROR(VLOOKUP($B112,'[1]ACT NUM13'!$H$3:$S$123,6,FALSE),0)</f>
        <v>5</v>
      </c>
      <c r="P112" s="91">
        <f>IFERROR(VLOOKUP($B112,'[1]ACT NUM13'!$H$3:$S$123,7,FALSE),0)</f>
        <v>0</v>
      </c>
      <c r="Q112" s="91">
        <f>IFERROR(VLOOKUP($B112,'[1]ACT NUM13'!$H$3:$S$123,8,FALSE),0)</f>
        <v>0</v>
      </c>
      <c r="R112" s="91">
        <f>IFERROR(VLOOKUP($B112,'[1]ACT NUM13'!$H$3:$S$123,9,FALSE),0)</f>
        <v>0</v>
      </c>
      <c r="S112" s="91">
        <f>IFERROR(VLOOKUP($B112,'[1]ACT NUM13'!$H$3:$S$123,10,FALSE),0)</f>
        <v>1</v>
      </c>
      <c r="T112" s="91">
        <f>IFERROR(VLOOKUP($B112,'[1]ACT NUM13'!$H$3:$S$123,11,FALSE),0)</f>
        <v>0</v>
      </c>
      <c r="U112" s="95"/>
      <c r="V112" s="95"/>
      <c r="W112" s="13">
        <f t="shared" si="74"/>
        <v>6</v>
      </c>
      <c r="X112" s="91">
        <f>IFERROR(VLOOKUP($B112,'[1]ACT NUM13'!$AB$3:$AM$64,2,FALSE),0)</f>
        <v>0</v>
      </c>
      <c r="Y112" s="91">
        <f>IFERROR(VLOOKUP($B112,'[1]ACT NUM13'!$AB$3:$AM$64,3,FALSE),0)</f>
        <v>0</v>
      </c>
      <c r="Z112" s="91">
        <f>IFERROR(VLOOKUP($B112,'[1]ACT NUM13'!$AB$3:$AM$64,4,FALSE),0)</f>
        <v>0</v>
      </c>
      <c r="AA112" s="91">
        <f>IFERROR(VLOOKUP($B112,'[1]ACT NUM13'!$AB$3:$AM$64,5,FALSE),0)</f>
        <v>0</v>
      </c>
      <c r="AB112" s="91">
        <f>IFERROR(VLOOKUP($B112,'[1]ACT NUM13'!$AB$3:$AM$64,6,FALSE),0)</f>
        <v>2</v>
      </c>
      <c r="AC112" s="91">
        <f>IFERROR(VLOOKUP($B112,'[1]ACT NUM13'!$AB$3:$AM$64,7,FALSE),0)</f>
        <v>0</v>
      </c>
      <c r="AD112" s="91">
        <f>IFERROR(VLOOKUP($B112,'[1]ACT NUM13'!$AB$3:$AM$64,8,FALSE),0)</f>
        <v>0</v>
      </c>
      <c r="AE112" s="91">
        <f>IFERROR(VLOOKUP($B112,'[1]ACT NUM13'!$AB$3:$AM$64,9,FALSE),0)</f>
        <v>0</v>
      </c>
      <c r="AF112" s="91">
        <f>IFERROR(VLOOKUP($B112,'[1]ACT NUM13'!$AB$3:$AM$64,10,FALSE),0)</f>
        <v>0</v>
      </c>
      <c r="AG112" s="91">
        <f>IFERROR(VLOOKUP($B112,'[1]ACT NUM13'!$AB$3:$AM$64,11,FALSE),0)</f>
        <v>0</v>
      </c>
      <c r="AH112" s="95"/>
      <c r="AI112" s="95"/>
      <c r="AJ112" s="13">
        <f t="shared" si="67"/>
        <v>2</v>
      </c>
    </row>
    <row r="113" spans="1:37" ht="15" thickBot="1" x14ac:dyDescent="0.25">
      <c r="A113" s="87" t="s">
        <v>146</v>
      </c>
      <c r="B113" s="165" t="s">
        <v>137</v>
      </c>
      <c r="C113" s="56"/>
      <c r="D113" s="205"/>
      <c r="E113" s="13">
        <f>IFERROR(VLOOKUP($B113,[2]NUM13!$H$3:$J$144,2,FALSE),0)</f>
        <v>15</v>
      </c>
      <c r="F113" s="43">
        <f t="shared" si="108"/>
        <v>17</v>
      </c>
      <c r="G113" s="13">
        <f>IFERROR(VLOOKUP($B113,[1]NUM13!$H$3:$J$155,2,FALSE),0)</f>
        <v>17</v>
      </c>
      <c r="H113" s="54">
        <f t="shared" si="109"/>
        <v>17</v>
      </c>
      <c r="I113" s="54">
        <f t="shared" si="110"/>
        <v>19</v>
      </c>
      <c r="J113" s="45"/>
      <c r="K113" s="91">
        <f>IFERROR(VLOOKUP($B113,'[1]ACT NUM13'!$H$3:$S$123,2,FALSE),0)</f>
        <v>0</v>
      </c>
      <c r="L113" s="91">
        <f>IFERROR(VLOOKUP($B113,'[1]ACT NUM13'!$H$3:$S$123,3,FALSE),0)</f>
        <v>1</v>
      </c>
      <c r="M113" s="91">
        <f>IFERROR(VLOOKUP($B113,'[1]ACT NUM13'!$H$3:$S$123,4,FALSE),0)</f>
        <v>0</v>
      </c>
      <c r="N113" s="91">
        <f>IFERROR(VLOOKUP($B113,'[1]ACT NUM13'!$H$3:$S$123,5,FALSE),0)</f>
        <v>1</v>
      </c>
      <c r="O113" s="91">
        <f>IFERROR(VLOOKUP($B113,'[1]ACT NUM13'!$H$3:$S$123,6,FALSE),0)</f>
        <v>0</v>
      </c>
      <c r="P113" s="91">
        <f>IFERROR(VLOOKUP($B113,'[1]ACT NUM13'!$H$3:$S$123,7,FALSE),0)</f>
        <v>0</v>
      </c>
      <c r="Q113" s="91">
        <f>IFERROR(VLOOKUP($B113,'[1]ACT NUM13'!$H$3:$S$123,8,FALSE),0)</f>
        <v>0</v>
      </c>
      <c r="R113" s="91">
        <f>IFERROR(VLOOKUP($B113,'[1]ACT NUM13'!$H$3:$S$123,9,FALSE),0)</f>
        <v>2</v>
      </c>
      <c r="S113" s="91">
        <f>IFERROR(VLOOKUP($B113,'[1]ACT NUM13'!$H$3:$S$123,10,FALSE),0)</f>
        <v>0</v>
      </c>
      <c r="T113" s="91">
        <f>IFERROR(VLOOKUP($B113,'[1]ACT NUM13'!$H$3:$S$123,11,FALSE),0)</f>
        <v>0</v>
      </c>
      <c r="U113" s="95"/>
      <c r="V113" s="95"/>
      <c r="W113" s="13">
        <f t="shared" si="74"/>
        <v>4</v>
      </c>
      <c r="X113" s="91">
        <f>IFERROR(VLOOKUP($B113,'[1]ACT NUM13'!$AB$3:$AM$64,2,FALSE),0)</f>
        <v>0</v>
      </c>
      <c r="Y113" s="91">
        <f>IFERROR(VLOOKUP($B113,'[1]ACT NUM13'!$AB$3:$AM$64,3,FALSE),0)</f>
        <v>0</v>
      </c>
      <c r="Z113" s="91">
        <f>IFERROR(VLOOKUP($B113,'[1]ACT NUM13'!$AB$3:$AM$64,4,FALSE),0)</f>
        <v>0</v>
      </c>
      <c r="AA113" s="91">
        <f>IFERROR(VLOOKUP($B113,'[1]ACT NUM13'!$AB$3:$AM$64,5,FALSE),0)</f>
        <v>0</v>
      </c>
      <c r="AB113" s="91">
        <f>IFERROR(VLOOKUP($B113,'[1]ACT NUM13'!$AB$3:$AM$64,6,FALSE),0)</f>
        <v>0</v>
      </c>
      <c r="AC113" s="91">
        <f>IFERROR(VLOOKUP($B113,'[1]ACT NUM13'!$AB$3:$AM$64,7,FALSE),0)</f>
        <v>0</v>
      </c>
      <c r="AD113" s="91">
        <f>IFERROR(VLOOKUP($B113,'[1]ACT NUM13'!$AB$3:$AM$64,8,FALSE),0)</f>
        <v>0</v>
      </c>
      <c r="AE113" s="91">
        <f>IFERROR(VLOOKUP($B113,'[1]ACT NUM13'!$AB$3:$AM$64,9,FALSE),0)</f>
        <v>0</v>
      </c>
      <c r="AF113" s="91">
        <f>IFERROR(VLOOKUP($B113,'[1]ACT NUM13'!$AB$3:$AM$64,10,FALSE),0)</f>
        <v>0</v>
      </c>
      <c r="AG113" s="91">
        <f>IFERROR(VLOOKUP($B113,'[1]ACT NUM13'!$AB$3:$AM$64,11,FALSE),0)</f>
        <v>0</v>
      </c>
      <c r="AH113" s="95"/>
      <c r="AI113" s="95"/>
      <c r="AJ113" s="13">
        <f t="shared" si="67"/>
        <v>0</v>
      </c>
    </row>
    <row r="114" spans="1:37" ht="15" thickBot="1" x14ac:dyDescent="0.25">
      <c r="A114" s="87" t="s">
        <v>146</v>
      </c>
      <c r="B114" s="165" t="s">
        <v>138</v>
      </c>
      <c r="C114" s="56"/>
      <c r="D114" s="205"/>
      <c r="E114" s="13">
        <f>IFERROR(VLOOKUP($B114,[2]NUM13!$H$3:$J$144,2,FALSE),0)</f>
        <v>27</v>
      </c>
      <c r="F114" s="43">
        <f t="shared" si="108"/>
        <v>28</v>
      </c>
      <c r="G114" s="13">
        <f>IFERROR(VLOOKUP($B114,[1]NUM13!$H$3:$J$155,2,FALSE),0)</f>
        <v>28</v>
      </c>
      <c r="H114" s="54">
        <f t="shared" si="109"/>
        <v>28</v>
      </c>
      <c r="I114" s="54">
        <f t="shared" si="110"/>
        <v>28</v>
      </c>
      <c r="J114" s="45"/>
      <c r="K114" s="91">
        <f>IFERROR(VLOOKUP($B114,'[1]ACT NUM13'!$H$3:$S$123,2,FALSE),0)</f>
        <v>1</v>
      </c>
      <c r="L114" s="91">
        <f>IFERROR(VLOOKUP($B114,'[1]ACT NUM13'!$H$3:$S$123,3,FALSE),0)</f>
        <v>0</v>
      </c>
      <c r="M114" s="91">
        <f>IFERROR(VLOOKUP($B114,'[1]ACT NUM13'!$H$3:$S$123,4,FALSE),0)</f>
        <v>0</v>
      </c>
      <c r="N114" s="91">
        <f>IFERROR(VLOOKUP($B114,'[1]ACT NUM13'!$H$3:$S$123,5,FALSE),0)</f>
        <v>0</v>
      </c>
      <c r="O114" s="91">
        <f>IFERROR(VLOOKUP($B114,'[1]ACT NUM13'!$H$3:$S$123,6,FALSE),0)</f>
        <v>1</v>
      </c>
      <c r="P114" s="91">
        <f>IFERROR(VLOOKUP($B114,'[1]ACT NUM13'!$H$3:$S$123,7,FALSE),0)</f>
        <v>1</v>
      </c>
      <c r="Q114" s="91">
        <f>IFERROR(VLOOKUP($B114,'[1]ACT NUM13'!$H$3:$S$123,8,FALSE),0)</f>
        <v>0</v>
      </c>
      <c r="R114" s="91">
        <f>IFERROR(VLOOKUP($B114,'[1]ACT NUM13'!$H$3:$S$123,9,FALSE),0)</f>
        <v>0</v>
      </c>
      <c r="S114" s="91">
        <f>IFERROR(VLOOKUP($B114,'[1]ACT NUM13'!$H$3:$S$123,10,FALSE),0)</f>
        <v>0</v>
      </c>
      <c r="T114" s="91">
        <f>IFERROR(VLOOKUP($B114,'[1]ACT NUM13'!$H$3:$S$123,11,FALSE),0)</f>
        <v>0</v>
      </c>
      <c r="U114" s="95"/>
      <c r="V114" s="95"/>
      <c r="W114" s="13">
        <f t="shared" si="74"/>
        <v>3</v>
      </c>
      <c r="X114" s="91">
        <f>IFERROR(VLOOKUP($B114,'[1]ACT NUM13'!$AB$3:$AM$64,2,FALSE),0)</f>
        <v>0</v>
      </c>
      <c r="Y114" s="91">
        <f>IFERROR(VLOOKUP($B114,'[1]ACT NUM13'!$AB$3:$AM$64,3,FALSE),0)</f>
        <v>0</v>
      </c>
      <c r="Z114" s="91">
        <f>IFERROR(VLOOKUP($B114,'[1]ACT NUM13'!$AB$3:$AM$64,4,FALSE),0)</f>
        <v>0</v>
      </c>
      <c r="AA114" s="91">
        <f>IFERROR(VLOOKUP($B114,'[1]ACT NUM13'!$AB$3:$AM$64,5,FALSE),0)</f>
        <v>0</v>
      </c>
      <c r="AB114" s="91">
        <f>IFERROR(VLOOKUP($B114,'[1]ACT NUM13'!$AB$3:$AM$64,6,FALSE),0)</f>
        <v>2</v>
      </c>
      <c r="AC114" s="91">
        <f>IFERROR(VLOOKUP($B114,'[1]ACT NUM13'!$AB$3:$AM$64,7,FALSE),0)</f>
        <v>0</v>
      </c>
      <c r="AD114" s="91">
        <f>IFERROR(VLOOKUP($B114,'[1]ACT NUM13'!$AB$3:$AM$64,8,FALSE),0)</f>
        <v>0</v>
      </c>
      <c r="AE114" s="91">
        <f>IFERROR(VLOOKUP($B114,'[1]ACT NUM13'!$AB$3:$AM$64,9,FALSE),0)</f>
        <v>0</v>
      </c>
      <c r="AF114" s="91">
        <f>IFERROR(VLOOKUP($B114,'[1]ACT NUM13'!$AB$3:$AM$64,10,FALSE),0)</f>
        <v>0</v>
      </c>
      <c r="AG114" s="91">
        <f>IFERROR(VLOOKUP($B114,'[1]ACT NUM13'!$AB$3:$AM$64,11,FALSE),0)</f>
        <v>0</v>
      </c>
      <c r="AH114" s="95"/>
      <c r="AI114" s="95"/>
      <c r="AJ114" s="13">
        <f t="shared" si="67"/>
        <v>2</v>
      </c>
    </row>
    <row r="115" spans="1:37" ht="15" thickBot="1" x14ac:dyDescent="0.25">
      <c r="A115" s="87" t="s">
        <v>146</v>
      </c>
      <c r="B115" s="165" t="s">
        <v>139</v>
      </c>
      <c r="C115" s="56"/>
      <c r="D115" s="205"/>
      <c r="E115" s="13">
        <f>IFERROR(VLOOKUP($B115,[2]NUM13!$H$3:$J$144,2,FALSE),0)</f>
        <v>5</v>
      </c>
      <c r="F115" s="43">
        <f t="shared" si="108"/>
        <v>5</v>
      </c>
      <c r="G115" s="13">
        <f>IFERROR(VLOOKUP($B115,[1]NUM13!$H$3:$J$155,2,FALSE),0)</f>
        <v>5</v>
      </c>
      <c r="H115" s="54">
        <f t="shared" si="109"/>
        <v>5</v>
      </c>
      <c r="I115" s="54">
        <f t="shared" si="110"/>
        <v>4</v>
      </c>
      <c r="J115" s="45"/>
      <c r="K115" s="91">
        <f>IFERROR(VLOOKUP($B115,'[1]ACT NUM13'!$H$3:$S$123,2,FALSE),0)</f>
        <v>0</v>
      </c>
      <c r="L115" s="91">
        <f>IFERROR(VLOOKUP($B115,'[1]ACT NUM13'!$H$3:$S$123,3,FALSE),0)</f>
        <v>0</v>
      </c>
      <c r="M115" s="91">
        <f>IFERROR(VLOOKUP($B115,'[1]ACT NUM13'!$H$3:$S$123,4,FALSE),0)</f>
        <v>0</v>
      </c>
      <c r="N115" s="91">
        <f>IFERROR(VLOOKUP($B115,'[1]ACT NUM13'!$H$3:$S$123,5,FALSE),0)</f>
        <v>0</v>
      </c>
      <c r="O115" s="91">
        <f>IFERROR(VLOOKUP($B115,'[1]ACT NUM13'!$H$3:$S$123,6,FALSE),0)</f>
        <v>0</v>
      </c>
      <c r="P115" s="91">
        <f>IFERROR(VLOOKUP($B115,'[1]ACT NUM13'!$H$3:$S$123,7,FALSE),0)</f>
        <v>0</v>
      </c>
      <c r="Q115" s="91">
        <f>IFERROR(VLOOKUP($B115,'[1]ACT NUM13'!$H$3:$S$123,8,FALSE),0)</f>
        <v>0</v>
      </c>
      <c r="R115" s="91">
        <f>IFERROR(VLOOKUP($B115,'[1]ACT NUM13'!$H$3:$S$123,9,FALSE),0)</f>
        <v>1</v>
      </c>
      <c r="S115" s="91">
        <f>IFERROR(VLOOKUP($B115,'[1]ACT NUM13'!$H$3:$S$123,10,FALSE),0)</f>
        <v>0</v>
      </c>
      <c r="T115" s="91">
        <f>IFERROR(VLOOKUP($B115,'[1]ACT NUM13'!$H$3:$S$123,11,FALSE),0)</f>
        <v>0</v>
      </c>
      <c r="U115" s="95"/>
      <c r="V115" s="95"/>
      <c r="W115" s="13">
        <f t="shared" si="74"/>
        <v>1</v>
      </c>
      <c r="X115" s="91">
        <f>IFERROR(VLOOKUP($B115,'[1]ACT NUM13'!$AB$3:$AM$64,2,FALSE),0)</f>
        <v>0</v>
      </c>
      <c r="Y115" s="91">
        <f>IFERROR(VLOOKUP($B115,'[1]ACT NUM13'!$AB$3:$AM$64,3,FALSE),0)</f>
        <v>0</v>
      </c>
      <c r="Z115" s="91">
        <f>IFERROR(VLOOKUP($B115,'[1]ACT NUM13'!$AB$3:$AM$64,4,FALSE),0)</f>
        <v>0</v>
      </c>
      <c r="AA115" s="91">
        <f>IFERROR(VLOOKUP($B115,'[1]ACT NUM13'!$AB$3:$AM$64,5,FALSE),0)</f>
        <v>0</v>
      </c>
      <c r="AB115" s="91">
        <f>IFERROR(VLOOKUP($B115,'[1]ACT NUM13'!$AB$3:$AM$64,6,FALSE),0)</f>
        <v>0</v>
      </c>
      <c r="AC115" s="91">
        <f>IFERROR(VLOOKUP($B115,'[1]ACT NUM13'!$AB$3:$AM$64,7,FALSE),0)</f>
        <v>0</v>
      </c>
      <c r="AD115" s="91">
        <f>IFERROR(VLOOKUP($B115,'[1]ACT NUM13'!$AB$3:$AM$64,8,FALSE),0)</f>
        <v>0</v>
      </c>
      <c r="AE115" s="91">
        <f>IFERROR(VLOOKUP($B115,'[1]ACT NUM13'!$AB$3:$AM$64,9,FALSE),0)</f>
        <v>1</v>
      </c>
      <c r="AF115" s="91">
        <f>IFERROR(VLOOKUP($B115,'[1]ACT NUM13'!$AB$3:$AM$64,10,FALSE),0)</f>
        <v>1</v>
      </c>
      <c r="AG115" s="91">
        <f>IFERROR(VLOOKUP($B115,'[1]ACT NUM13'!$AB$3:$AM$64,11,FALSE),0)</f>
        <v>0</v>
      </c>
      <c r="AH115" s="95"/>
      <c r="AI115" s="95"/>
      <c r="AJ115" s="13">
        <f t="shared" si="67"/>
        <v>2</v>
      </c>
    </row>
    <row r="116" spans="1:37" ht="15" thickBot="1" x14ac:dyDescent="0.25">
      <c r="A116" s="87" t="s">
        <v>146</v>
      </c>
      <c r="B116" s="165" t="s">
        <v>140</v>
      </c>
      <c r="C116" s="56"/>
      <c r="D116" s="205"/>
      <c r="E116" s="13">
        <f>IFERROR(VLOOKUP($B116,[2]NUM13!$H$3:$J$144,2,FALSE),0)</f>
        <v>18</v>
      </c>
      <c r="F116" s="43">
        <f t="shared" si="108"/>
        <v>19</v>
      </c>
      <c r="G116" s="13">
        <f>IFERROR(VLOOKUP($B116,[1]NUM13!$H$3:$J$155,2,FALSE),0)</f>
        <v>21</v>
      </c>
      <c r="H116" s="54">
        <f t="shared" si="109"/>
        <v>21</v>
      </c>
      <c r="I116" s="54">
        <f t="shared" si="110"/>
        <v>21</v>
      </c>
      <c r="J116" s="45"/>
      <c r="K116" s="91">
        <f>IFERROR(VLOOKUP($B116,'[1]ACT NUM13'!$H$3:$S$123,2,FALSE),0)</f>
        <v>0</v>
      </c>
      <c r="L116" s="91">
        <f>IFERROR(VLOOKUP($B116,'[1]ACT NUM13'!$H$3:$S$123,3,FALSE),0)</f>
        <v>0</v>
      </c>
      <c r="M116" s="91">
        <f>IFERROR(VLOOKUP($B116,'[1]ACT NUM13'!$H$3:$S$123,4,FALSE),0)</f>
        <v>0</v>
      </c>
      <c r="N116" s="91">
        <f>IFERROR(VLOOKUP($B116,'[1]ACT NUM13'!$H$3:$S$123,5,FALSE),0)</f>
        <v>1</v>
      </c>
      <c r="O116" s="91">
        <f>IFERROR(VLOOKUP($B116,'[1]ACT NUM13'!$H$3:$S$123,6,FALSE),0)</f>
        <v>2</v>
      </c>
      <c r="P116" s="91">
        <f>IFERROR(VLOOKUP($B116,'[1]ACT NUM13'!$H$3:$S$123,7,FALSE),0)</f>
        <v>0</v>
      </c>
      <c r="Q116" s="91">
        <f>IFERROR(VLOOKUP($B116,'[1]ACT NUM13'!$H$3:$S$123,8,FALSE),0)</f>
        <v>0</v>
      </c>
      <c r="R116" s="91">
        <f>IFERROR(VLOOKUP($B116,'[1]ACT NUM13'!$H$3:$S$123,9,FALSE),0)</f>
        <v>0</v>
      </c>
      <c r="S116" s="91">
        <f>IFERROR(VLOOKUP($B116,'[1]ACT NUM13'!$H$3:$S$123,10,FALSE),0)</f>
        <v>0</v>
      </c>
      <c r="T116" s="91">
        <f>IFERROR(VLOOKUP($B116,'[1]ACT NUM13'!$H$3:$S$123,11,FALSE),0)</f>
        <v>0</v>
      </c>
      <c r="U116" s="95"/>
      <c r="V116" s="95"/>
      <c r="W116" s="13">
        <f t="shared" si="74"/>
        <v>3</v>
      </c>
      <c r="X116" s="91">
        <f>IFERROR(VLOOKUP($B116,'[1]ACT NUM13'!$AB$3:$AM$64,2,FALSE),0)</f>
        <v>0</v>
      </c>
      <c r="Y116" s="91">
        <f>IFERROR(VLOOKUP($B116,'[1]ACT NUM13'!$AB$3:$AM$64,3,FALSE),0)</f>
        <v>0</v>
      </c>
      <c r="Z116" s="91">
        <f>IFERROR(VLOOKUP($B116,'[1]ACT NUM13'!$AB$3:$AM$64,4,FALSE),0)</f>
        <v>0</v>
      </c>
      <c r="AA116" s="91">
        <f>IFERROR(VLOOKUP($B116,'[1]ACT NUM13'!$AB$3:$AM$64,5,FALSE),0)</f>
        <v>0</v>
      </c>
      <c r="AB116" s="91">
        <f>IFERROR(VLOOKUP($B116,'[1]ACT NUM13'!$AB$3:$AM$64,6,FALSE),0)</f>
        <v>0</v>
      </c>
      <c r="AC116" s="91">
        <f>IFERROR(VLOOKUP($B116,'[1]ACT NUM13'!$AB$3:$AM$64,7,FALSE),0)</f>
        <v>0</v>
      </c>
      <c r="AD116" s="91">
        <f>IFERROR(VLOOKUP($B116,'[1]ACT NUM13'!$AB$3:$AM$64,8,FALSE),0)</f>
        <v>0</v>
      </c>
      <c r="AE116" s="91">
        <f>IFERROR(VLOOKUP($B116,'[1]ACT NUM13'!$AB$3:$AM$64,9,FALSE),0)</f>
        <v>0</v>
      </c>
      <c r="AF116" s="91">
        <f>IFERROR(VLOOKUP($B116,'[1]ACT NUM13'!$AB$3:$AM$64,10,FALSE),0)</f>
        <v>0</v>
      </c>
      <c r="AG116" s="91">
        <f>IFERROR(VLOOKUP($B116,'[1]ACT NUM13'!$AB$3:$AM$64,11,FALSE),0)</f>
        <v>0</v>
      </c>
      <c r="AH116" s="95"/>
      <c r="AI116" s="95"/>
      <c r="AJ116" s="13">
        <f t="shared" si="67"/>
        <v>0</v>
      </c>
    </row>
    <row r="117" spans="1:37" ht="15" thickBot="1" x14ac:dyDescent="0.25">
      <c r="A117" s="87" t="s">
        <v>146</v>
      </c>
      <c r="B117" s="165" t="s">
        <v>141</v>
      </c>
      <c r="C117" s="56"/>
      <c r="D117" s="205"/>
      <c r="E117" s="13">
        <f>IFERROR(VLOOKUP($B117,[2]NUM13!$H$3:$J$144,2,FALSE),0)</f>
        <v>26</v>
      </c>
      <c r="F117" s="43">
        <f t="shared" si="108"/>
        <v>30</v>
      </c>
      <c r="G117" s="13">
        <f>IFERROR(VLOOKUP($B117,[1]NUM13!$H$3:$J$155,2,FALSE),0)</f>
        <v>35</v>
      </c>
      <c r="H117" s="54">
        <f t="shared" si="109"/>
        <v>36</v>
      </c>
      <c r="I117" s="54">
        <f t="shared" si="110"/>
        <v>37</v>
      </c>
      <c r="J117" s="45"/>
      <c r="K117" s="91">
        <f>IFERROR(VLOOKUP($B117,'[1]ACT NUM13'!$H$3:$S$123,2,FALSE),0)</f>
        <v>3</v>
      </c>
      <c r="L117" s="91">
        <f>IFERROR(VLOOKUP($B117,'[1]ACT NUM13'!$H$3:$S$123,3,FALSE),0)</f>
        <v>0</v>
      </c>
      <c r="M117" s="91">
        <f>IFERROR(VLOOKUP($B117,'[1]ACT NUM13'!$H$3:$S$123,4,FALSE),0)</f>
        <v>0</v>
      </c>
      <c r="N117" s="91">
        <f>IFERROR(VLOOKUP($B117,'[1]ACT NUM13'!$H$3:$S$123,5,FALSE),0)</f>
        <v>1</v>
      </c>
      <c r="O117" s="91">
        <f>IFERROR(VLOOKUP($B117,'[1]ACT NUM13'!$H$3:$S$123,6,FALSE),0)</f>
        <v>4</v>
      </c>
      <c r="P117" s="91">
        <f>IFERROR(VLOOKUP($B117,'[1]ACT NUM13'!$H$3:$S$123,7,FALSE),0)</f>
        <v>0</v>
      </c>
      <c r="Q117" s="91">
        <f>IFERROR(VLOOKUP($B117,'[1]ACT NUM13'!$H$3:$S$123,8,FALSE),0)</f>
        <v>1</v>
      </c>
      <c r="R117" s="91">
        <f>IFERROR(VLOOKUP($B117,'[1]ACT NUM13'!$H$3:$S$123,9,FALSE),0)</f>
        <v>1</v>
      </c>
      <c r="S117" s="91">
        <f>IFERROR(VLOOKUP($B117,'[1]ACT NUM13'!$H$3:$S$123,10,FALSE),0)</f>
        <v>0</v>
      </c>
      <c r="T117" s="91">
        <f>IFERROR(VLOOKUP($B117,'[1]ACT NUM13'!$H$3:$S$123,11,FALSE),0)</f>
        <v>0</v>
      </c>
      <c r="U117" s="95"/>
      <c r="V117" s="95"/>
      <c r="W117" s="13">
        <f t="shared" si="74"/>
        <v>10</v>
      </c>
      <c r="X117" s="91">
        <f>IFERROR(VLOOKUP($B117,'[1]ACT NUM13'!$AB$3:$AM$64,2,FALSE),0)</f>
        <v>0</v>
      </c>
      <c r="Y117" s="91">
        <f>IFERROR(VLOOKUP($B117,'[1]ACT NUM13'!$AB$3:$AM$64,3,FALSE),0)</f>
        <v>0</v>
      </c>
      <c r="Z117" s="91">
        <f>IFERROR(VLOOKUP($B117,'[1]ACT NUM13'!$AB$3:$AM$64,4,FALSE),0)</f>
        <v>0</v>
      </c>
      <c r="AA117" s="91">
        <f>IFERROR(VLOOKUP($B117,'[1]ACT NUM13'!$AB$3:$AM$64,5,FALSE),0)</f>
        <v>0</v>
      </c>
      <c r="AB117" s="91">
        <f>IFERROR(VLOOKUP($B117,'[1]ACT NUM13'!$AB$3:$AM$64,6,FALSE),0)</f>
        <v>0</v>
      </c>
      <c r="AC117" s="91">
        <f>IFERROR(VLOOKUP($B117,'[1]ACT NUM13'!$AB$3:$AM$64,7,FALSE),0)</f>
        <v>0</v>
      </c>
      <c r="AD117" s="91">
        <f>IFERROR(VLOOKUP($B117,'[1]ACT NUM13'!$AB$3:$AM$64,8,FALSE),0)</f>
        <v>0</v>
      </c>
      <c r="AE117" s="91">
        <f>IFERROR(VLOOKUP($B117,'[1]ACT NUM13'!$AB$3:$AM$64,9,FALSE),0)</f>
        <v>0</v>
      </c>
      <c r="AF117" s="91">
        <f>IFERROR(VLOOKUP($B117,'[1]ACT NUM13'!$AB$3:$AM$64,10,FALSE),0)</f>
        <v>0</v>
      </c>
      <c r="AG117" s="91">
        <f>IFERROR(VLOOKUP($B117,'[1]ACT NUM13'!$AB$3:$AM$64,11,FALSE),0)</f>
        <v>0</v>
      </c>
      <c r="AH117" s="95"/>
      <c r="AI117" s="95"/>
      <c r="AJ117" s="13">
        <f t="shared" si="67"/>
        <v>0</v>
      </c>
    </row>
    <row r="118" spans="1:37" ht="15" thickBot="1" x14ac:dyDescent="0.25">
      <c r="A118" s="87" t="s">
        <v>146</v>
      </c>
      <c r="B118" s="165" t="s">
        <v>142</v>
      </c>
      <c r="C118" s="56"/>
      <c r="D118" s="205"/>
      <c r="E118" s="13">
        <f>IFERROR(VLOOKUP($B118,[2]NUM13!$H$3:$J$144,2,FALSE),0)</f>
        <v>20</v>
      </c>
      <c r="F118" s="43">
        <f t="shared" si="108"/>
        <v>21</v>
      </c>
      <c r="G118" s="13">
        <f>IFERROR(VLOOKUP($B118,[1]NUM13!$H$3:$J$155,2,FALSE),0)</f>
        <v>21</v>
      </c>
      <c r="H118" s="54">
        <f t="shared" si="109"/>
        <v>21</v>
      </c>
      <c r="I118" s="54">
        <f t="shared" si="110"/>
        <v>21</v>
      </c>
      <c r="J118" s="45"/>
      <c r="K118" s="91">
        <f>IFERROR(VLOOKUP($B118,'[1]ACT NUM13'!$H$3:$S$123,2,FALSE),0)</f>
        <v>1</v>
      </c>
      <c r="L118" s="91">
        <f>IFERROR(VLOOKUP($B118,'[1]ACT NUM13'!$H$3:$S$123,3,FALSE),0)</f>
        <v>0</v>
      </c>
      <c r="M118" s="91">
        <f>IFERROR(VLOOKUP($B118,'[1]ACT NUM13'!$H$3:$S$123,4,FALSE),0)</f>
        <v>0</v>
      </c>
      <c r="N118" s="91">
        <f>IFERROR(VLOOKUP($B118,'[1]ACT NUM13'!$H$3:$S$123,5,FALSE),0)</f>
        <v>0</v>
      </c>
      <c r="O118" s="91">
        <f>IFERROR(VLOOKUP($B118,'[1]ACT NUM13'!$H$3:$S$123,6,FALSE),0)</f>
        <v>0</v>
      </c>
      <c r="P118" s="91">
        <f>IFERROR(VLOOKUP($B118,'[1]ACT NUM13'!$H$3:$S$123,7,FALSE),0)</f>
        <v>0</v>
      </c>
      <c r="Q118" s="91">
        <f>IFERROR(VLOOKUP($B118,'[1]ACT NUM13'!$H$3:$S$123,8,FALSE),0)</f>
        <v>0</v>
      </c>
      <c r="R118" s="91">
        <f>IFERROR(VLOOKUP($B118,'[1]ACT NUM13'!$H$3:$S$123,9,FALSE),0)</f>
        <v>0</v>
      </c>
      <c r="S118" s="91">
        <f>IFERROR(VLOOKUP($B118,'[1]ACT NUM13'!$H$3:$S$123,10,FALSE),0)</f>
        <v>0</v>
      </c>
      <c r="T118" s="91">
        <f>IFERROR(VLOOKUP($B118,'[1]ACT NUM13'!$H$3:$S$123,11,FALSE),0)</f>
        <v>0</v>
      </c>
      <c r="U118" s="95"/>
      <c r="V118" s="95"/>
      <c r="W118" s="13">
        <f t="shared" si="74"/>
        <v>1</v>
      </c>
      <c r="X118" s="91">
        <f>IFERROR(VLOOKUP($B118,'[1]ACT NUM13'!$AB$3:$AM$64,2,FALSE),0)</f>
        <v>0</v>
      </c>
      <c r="Y118" s="91">
        <f>IFERROR(VLOOKUP($B118,'[1]ACT NUM13'!$AB$3:$AM$64,3,FALSE),0)</f>
        <v>0</v>
      </c>
      <c r="Z118" s="91">
        <f>IFERROR(VLOOKUP($B118,'[1]ACT NUM13'!$AB$3:$AM$64,4,FALSE),0)</f>
        <v>0</v>
      </c>
      <c r="AA118" s="91">
        <f>IFERROR(VLOOKUP($B118,'[1]ACT NUM13'!$AB$3:$AM$64,5,FALSE),0)</f>
        <v>0</v>
      </c>
      <c r="AB118" s="91">
        <f>IFERROR(VLOOKUP($B118,'[1]ACT NUM13'!$AB$3:$AM$64,6,FALSE),0)</f>
        <v>0</v>
      </c>
      <c r="AC118" s="91">
        <f>IFERROR(VLOOKUP($B118,'[1]ACT NUM13'!$AB$3:$AM$64,7,FALSE),0)</f>
        <v>0</v>
      </c>
      <c r="AD118" s="91">
        <f>IFERROR(VLOOKUP($B118,'[1]ACT NUM13'!$AB$3:$AM$64,8,FALSE),0)</f>
        <v>0</v>
      </c>
      <c r="AE118" s="91">
        <f>IFERROR(VLOOKUP($B118,'[1]ACT NUM13'!$AB$3:$AM$64,9,FALSE),0)</f>
        <v>0</v>
      </c>
      <c r="AF118" s="91">
        <f>IFERROR(VLOOKUP($B118,'[1]ACT NUM13'!$AB$3:$AM$64,10,FALSE),0)</f>
        <v>0</v>
      </c>
      <c r="AG118" s="91">
        <f>IFERROR(VLOOKUP($B118,'[1]ACT NUM13'!$AB$3:$AM$64,11,FALSE),0)</f>
        <v>0</v>
      </c>
      <c r="AH118" s="95"/>
      <c r="AI118" s="95"/>
      <c r="AJ118" s="13">
        <f t="shared" si="67"/>
        <v>0</v>
      </c>
    </row>
    <row r="119" spans="1:37" ht="15" thickBot="1" x14ac:dyDescent="0.25">
      <c r="A119" s="87" t="s">
        <v>146</v>
      </c>
      <c r="B119" s="165" t="s">
        <v>143</v>
      </c>
      <c r="C119" s="56"/>
      <c r="D119" s="205"/>
      <c r="E119" s="13">
        <f>IFERROR(VLOOKUP($B119,[2]NUM13!$H$3:$J$144,2,FALSE),0)</f>
        <v>8</v>
      </c>
      <c r="F119" s="43">
        <f t="shared" si="108"/>
        <v>9</v>
      </c>
      <c r="G119" s="13">
        <f>IFERROR(VLOOKUP($B119,[1]NUM13!$H$3:$J$155,2,FALSE),0)</f>
        <v>7</v>
      </c>
      <c r="H119" s="54">
        <f t="shared" si="109"/>
        <v>8</v>
      </c>
      <c r="I119" s="54">
        <f t="shared" si="110"/>
        <v>9</v>
      </c>
      <c r="J119" s="45"/>
      <c r="K119" s="91">
        <f>IFERROR(VLOOKUP($B119,'[1]ACT NUM13'!$H$3:$S$123,2,FALSE),0)</f>
        <v>0</v>
      </c>
      <c r="L119" s="91">
        <f>IFERROR(VLOOKUP($B119,'[1]ACT NUM13'!$H$3:$S$123,3,FALSE),0)</f>
        <v>1</v>
      </c>
      <c r="M119" s="91">
        <f>IFERROR(VLOOKUP($B119,'[1]ACT NUM13'!$H$3:$S$123,4,FALSE),0)</f>
        <v>0</v>
      </c>
      <c r="N119" s="91">
        <f>IFERROR(VLOOKUP($B119,'[1]ACT NUM13'!$H$3:$S$123,5,FALSE),0)</f>
        <v>0</v>
      </c>
      <c r="O119" s="91">
        <f>IFERROR(VLOOKUP($B119,'[1]ACT NUM13'!$H$3:$S$123,6,FALSE),0)</f>
        <v>0</v>
      </c>
      <c r="P119" s="91">
        <f>IFERROR(VLOOKUP($B119,'[1]ACT NUM13'!$H$3:$S$123,7,FALSE),0)</f>
        <v>0</v>
      </c>
      <c r="Q119" s="91">
        <f>IFERROR(VLOOKUP($B119,'[1]ACT NUM13'!$H$3:$S$123,8,FALSE),0)</f>
        <v>1</v>
      </c>
      <c r="R119" s="91">
        <f>IFERROR(VLOOKUP($B119,'[1]ACT NUM13'!$H$3:$S$123,9,FALSE),0)</f>
        <v>0</v>
      </c>
      <c r="S119" s="91">
        <f>IFERROR(VLOOKUP($B119,'[1]ACT NUM13'!$H$3:$S$123,10,FALSE),0)</f>
        <v>0</v>
      </c>
      <c r="T119" s="91">
        <f>IFERROR(VLOOKUP($B119,'[1]ACT NUM13'!$H$3:$S$123,11,FALSE),0)</f>
        <v>1</v>
      </c>
      <c r="U119" s="95"/>
      <c r="V119" s="95"/>
      <c r="W119" s="13">
        <f t="shared" si="74"/>
        <v>3</v>
      </c>
      <c r="X119" s="91">
        <f>IFERROR(VLOOKUP($B119,'[1]ACT NUM13'!$AB$3:$AM$64,2,FALSE),0)</f>
        <v>0</v>
      </c>
      <c r="Y119" s="91">
        <f>IFERROR(VLOOKUP($B119,'[1]ACT NUM13'!$AB$3:$AM$64,3,FALSE),0)</f>
        <v>0</v>
      </c>
      <c r="Z119" s="91">
        <f>IFERROR(VLOOKUP($B119,'[1]ACT NUM13'!$AB$3:$AM$64,4,FALSE),0)</f>
        <v>0</v>
      </c>
      <c r="AA119" s="91">
        <f>IFERROR(VLOOKUP($B119,'[1]ACT NUM13'!$AB$3:$AM$64,5,FALSE),0)</f>
        <v>0</v>
      </c>
      <c r="AB119" s="91">
        <f>IFERROR(VLOOKUP($B119,'[1]ACT NUM13'!$AB$3:$AM$64,6,FALSE),0)</f>
        <v>1</v>
      </c>
      <c r="AC119" s="91">
        <f>IFERROR(VLOOKUP($B119,'[1]ACT NUM13'!$AB$3:$AM$64,7,FALSE),0)</f>
        <v>0</v>
      </c>
      <c r="AD119" s="91">
        <f>IFERROR(VLOOKUP($B119,'[1]ACT NUM13'!$AB$3:$AM$64,8,FALSE),0)</f>
        <v>0</v>
      </c>
      <c r="AE119" s="91">
        <f>IFERROR(VLOOKUP($B119,'[1]ACT NUM13'!$AB$3:$AM$64,9,FALSE),0)</f>
        <v>0</v>
      </c>
      <c r="AF119" s="91">
        <f>IFERROR(VLOOKUP($B119,'[1]ACT NUM13'!$AB$3:$AM$64,10,FALSE),0)</f>
        <v>0</v>
      </c>
      <c r="AG119" s="91">
        <f>IFERROR(VLOOKUP($B119,'[1]ACT NUM13'!$AB$3:$AM$64,11,FALSE),0)</f>
        <v>0</v>
      </c>
      <c r="AH119" s="95"/>
      <c r="AI119" s="95"/>
      <c r="AJ119" s="13">
        <f t="shared" si="67"/>
        <v>1</v>
      </c>
    </row>
    <row r="120" spans="1:37" ht="15" thickBot="1" x14ac:dyDescent="0.25">
      <c r="A120" s="87" t="s">
        <v>146</v>
      </c>
      <c r="B120" s="165" t="s">
        <v>144</v>
      </c>
      <c r="C120" s="56"/>
      <c r="D120" s="205"/>
      <c r="E120" s="13">
        <f>IFERROR(VLOOKUP($B120,[2]NUM13!$H$3:$J$144,2,FALSE),0)</f>
        <v>14</v>
      </c>
      <c r="F120" s="43">
        <f t="shared" si="108"/>
        <v>15</v>
      </c>
      <c r="G120" s="13">
        <f>IFERROR(VLOOKUP($B120,[1]NUM13!$H$3:$J$155,2,FALSE),0)</f>
        <v>16</v>
      </c>
      <c r="H120" s="54">
        <f t="shared" si="109"/>
        <v>16</v>
      </c>
      <c r="I120" s="54">
        <f t="shared" si="110"/>
        <v>16</v>
      </c>
      <c r="J120" s="45"/>
      <c r="K120" s="91">
        <f>IFERROR(VLOOKUP($B120,'[1]ACT NUM13'!$H$3:$S$123,2,FALSE),0)</f>
        <v>0</v>
      </c>
      <c r="L120" s="91">
        <f>IFERROR(VLOOKUP($B120,'[1]ACT NUM13'!$H$3:$S$123,3,FALSE),0)</f>
        <v>1</v>
      </c>
      <c r="M120" s="91">
        <f>IFERROR(VLOOKUP($B120,'[1]ACT NUM13'!$H$3:$S$123,4,FALSE),0)</f>
        <v>0</v>
      </c>
      <c r="N120" s="91">
        <f>IFERROR(VLOOKUP($B120,'[1]ACT NUM13'!$H$3:$S$123,5,FALSE),0)</f>
        <v>0</v>
      </c>
      <c r="O120" s="91">
        <f>IFERROR(VLOOKUP($B120,'[1]ACT NUM13'!$H$3:$S$123,6,FALSE),0)</f>
        <v>1</v>
      </c>
      <c r="P120" s="91">
        <f>IFERROR(VLOOKUP($B120,'[1]ACT NUM13'!$H$3:$S$123,7,FALSE),0)</f>
        <v>0</v>
      </c>
      <c r="Q120" s="91">
        <f>IFERROR(VLOOKUP($B120,'[1]ACT NUM13'!$H$3:$S$123,8,FALSE),0)</f>
        <v>0</v>
      </c>
      <c r="R120" s="91">
        <f>IFERROR(VLOOKUP($B120,'[1]ACT NUM13'!$H$3:$S$123,9,FALSE),0)</f>
        <v>0</v>
      </c>
      <c r="S120" s="91">
        <f>IFERROR(VLOOKUP($B120,'[1]ACT NUM13'!$H$3:$S$123,10,FALSE),0)</f>
        <v>0</v>
      </c>
      <c r="T120" s="91">
        <f>IFERROR(VLOOKUP($B120,'[1]ACT NUM13'!$H$3:$S$123,11,FALSE),0)</f>
        <v>0</v>
      </c>
      <c r="U120" s="95"/>
      <c r="V120" s="95"/>
      <c r="W120" s="13">
        <f t="shared" si="74"/>
        <v>2</v>
      </c>
      <c r="X120" s="91">
        <f>IFERROR(VLOOKUP($B120,'[1]ACT NUM13'!$AB$3:$AM$64,2,FALSE),0)</f>
        <v>0</v>
      </c>
      <c r="Y120" s="91">
        <f>IFERROR(VLOOKUP($B120,'[1]ACT NUM13'!$AB$3:$AM$64,3,FALSE),0)</f>
        <v>0</v>
      </c>
      <c r="Z120" s="91">
        <f>IFERROR(VLOOKUP($B120,'[1]ACT NUM13'!$AB$3:$AM$64,4,FALSE),0)</f>
        <v>0</v>
      </c>
      <c r="AA120" s="91">
        <f>IFERROR(VLOOKUP($B120,'[1]ACT NUM13'!$AB$3:$AM$64,5,FALSE),0)</f>
        <v>0</v>
      </c>
      <c r="AB120" s="91">
        <f>IFERROR(VLOOKUP($B120,'[1]ACT NUM13'!$AB$3:$AM$64,6,FALSE),0)</f>
        <v>0</v>
      </c>
      <c r="AC120" s="91">
        <f>IFERROR(VLOOKUP($B120,'[1]ACT NUM13'!$AB$3:$AM$64,7,FALSE),0)</f>
        <v>0</v>
      </c>
      <c r="AD120" s="91">
        <f>IFERROR(VLOOKUP($B120,'[1]ACT NUM13'!$AB$3:$AM$64,8,FALSE),0)</f>
        <v>0</v>
      </c>
      <c r="AE120" s="91">
        <f>IFERROR(VLOOKUP($B120,'[1]ACT NUM13'!$AB$3:$AM$64,9,FALSE),0)</f>
        <v>0</v>
      </c>
      <c r="AF120" s="91">
        <f>IFERROR(VLOOKUP($B120,'[1]ACT NUM13'!$AB$3:$AM$64,10,FALSE),0)</f>
        <v>0</v>
      </c>
      <c r="AG120" s="91">
        <f>IFERROR(VLOOKUP($B120,'[1]ACT NUM13'!$AB$3:$AM$64,11,FALSE),0)</f>
        <v>0</v>
      </c>
      <c r="AH120" s="95"/>
      <c r="AI120" s="95"/>
      <c r="AJ120" s="13">
        <f t="shared" si="67"/>
        <v>0</v>
      </c>
    </row>
    <row r="121" spans="1:37" ht="15" thickBot="1" x14ac:dyDescent="0.25">
      <c r="A121" s="87" t="s">
        <v>146</v>
      </c>
      <c r="B121" s="165" t="s">
        <v>145</v>
      </c>
      <c r="C121" s="56"/>
      <c r="D121" s="205"/>
      <c r="E121" s="13">
        <f>IFERROR(VLOOKUP($B121,[2]NUM13!$H$3:$J$144,2,FALSE),0)</f>
        <v>4</v>
      </c>
      <c r="F121" s="43">
        <f t="shared" si="108"/>
        <v>4</v>
      </c>
      <c r="G121" s="13">
        <f>IFERROR(VLOOKUP($B121,[1]NUM13!$H$3:$J$155,2,FALSE),0)</f>
        <v>4</v>
      </c>
      <c r="H121" s="54">
        <f t="shared" si="109"/>
        <v>4</v>
      </c>
      <c r="I121" s="54">
        <f t="shared" si="110"/>
        <v>4</v>
      </c>
      <c r="J121" s="45"/>
      <c r="K121" s="91">
        <f>IFERROR(VLOOKUP($B121,'[1]ACT NUM13'!$H$3:$S$123,2,FALSE),0)</f>
        <v>0</v>
      </c>
      <c r="L121" s="91">
        <f>IFERROR(VLOOKUP($B121,'[1]ACT NUM13'!$H$3:$S$123,3,FALSE),0)</f>
        <v>0</v>
      </c>
      <c r="M121" s="91">
        <f>IFERROR(VLOOKUP($B121,'[1]ACT NUM13'!$H$3:$S$123,4,FALSE),0)</f>
        <v>0</v>
      </c>
      <c r="N121" s="91">
        <f>IFERROR(VLOOKUP($B121,'[1]ACT NUM13'!$H$3:$S$123,5,FALSE),0)</f>
        <v>0</v>
      </c>
      <c r="O121" s="91">
        <f>IFERROR(VLOOKUP($B121,'[1]ACT NUM13'!$H$3:$S$123,6,FALSE),0)</f>
        <v>0</v>
      </c>
      <c r="P121" s="91">
        <f>IFERROR(VLOOKUP($B121,'[1]ACT NUM13'!$H$3:$S$123,7,FALSE),0)</f>
        <v>0</v>
      </c>
      <c r="Q121" s="91">
        <f>IFERROR(VLOOKUP($B121,'[1]ACT NUM13'!$H$3:$S$123,8,FALSE),0)</f>
        <v>0</v>
      </c>
      <c r="R121" s="91">
        <f>IFERROR(VLOOKUP($B121,'[1]ACT NUM13'!$H$3:$S$123,9,FALSE),0)</f>
        <v>0</v>
      </c>
      <c r="S121" s="91">
        <f>IFERROR(VLOOKUP($B121,'[1]ACT NUM13'!$H$3:$S$123,10,FALSE),0)</f>
        <v>0</v>
      </c>
      <c r="T121" s="91">
        <f>IFERROR(VLOOKUP($B121,'[1]ACT NUM13'!$H$3:$S$123,11,FALSE),0)</f>
        <v>0</v>
      </c>
      <c r="U121" s="95"/>
      <c r="V121" s="95"/>
      <c r="W121" s="13">
        <f t="shared" si="74"/>
        <v>0</v>
      </c>
      <c r="X121" s="91">
        <f>IFERROR(VLOOKUP($B121,'[1]ACT NUM13'!$AB$3:$AM$64,2,FALSE),0)</f>
        <v>0</v>
      </c>
      <c r="Y121" s="91">
        <f>IFERROR(VLOOKUP($B121,'[1]ACT NUM13'!$AB$3:$AM$64,3,FALSE),0)</f>
        <v>0</v>
      </c>
      <c r="Z121" s="91">
        <f>IFERROR(VLOOKUP($B121,'[1]ACT NUM13'!$AB$3:$AM$64,4,FALSE),0)</f>
        <v>0</v>
      </c>
      <c r="AA121" s="91">
        <f>IFERROR(VLOOKUP($B121,'[1]ACT NUM13'!$AB$3:$AM$64,5,FALSE),0)</f>
        <v>0</v>
      </c>
      <c r="AB121" s="91">
        <f>IFERROR(VLOOKUP($B121,'[1]ACT NUM13'!$AB$3:$AM$64,6,FALSE),0)</f>
        <v>0</v>
      </c>
      <c r="AC121" s="91">
        <f>IFERROR(VLOOKUP($B121,'[1]ACT NUM13'!$AB$3:$AM$64,7,FALSE),0)</f>
        <v>0</v>
      </c>
      <c r="AD121" s="91">
        <f>IFERROR(VLOOKUP($B121,'[1]ACT NUM13'!$AB$3:$AM$64,8,FALSE),0)</f>
        <v>0</v>
      </c>
      <c r="AE121" s="91">
        <f>IFERROR(VLOOKUP($B121,'[1]ACT NUM13'!$AB$3:$AM$64,9,FALSE),0)</f>
        <v>0</v>
      </c>
      <c r="AF121" s="91">
        <f>IFERROR(VLOOKUP($B121,'[1]ACT NUM13'!$AB$3:$AM$64,10,FALSE),0)</f>
        <v>0</v>
      </c>
      <c r="AG121" s="91">
        <f>IFERROR(VLOOKUP($B121,'[1]ACT NUM13'!$AB$3:$AM$64,11,FALSE),0)</f>
        <v>0</v>
      </c>
      <c r="AH121" s="95"/>
      <c r="AI121" s="95"/>
      <c r="AJ121" s="13">
        <f t="shared" si="67"/>
        <v>0</v>
      </c>
    </row>
    <row r="122" spans="1:37" ht="24" customHeight="1" thickBot="1" x14ac:dyDescent="0.25">
      <c r="A122" s="333" t="s">
        <v>181</v>
      </c>
      <c r="B122" s="334"/>
      <c r="C122" s="250">
        <f>+D122/Metas!S86</f>
        <v>0.96145981026511551</v>
      </c>
      <c r="D122" s="207">
        <f>I122/AK122</f>
        <v>0.20340788072417465</v>
      </c>
      <c r="E122" s="10">
        <f t="shared" ref="E122:K122" si="111">SUM(E110:E121)</f>
        <v>162</v>
      </c>
      <c r="F122" s="10">
        <f>SUM(F110:F121)</f>
        <v>175</v>
      </c>
      <c r="G122" s="10">
        <f t="shared" ref="G122" si="112">SUM(G110:G121)</f>
        <v>184</v>
      </c>
      <c r="H122" s="10">
        <f t="shared" si="111"/>
        <v>186</v>
      </c>
      <c r="I122" s="10">
        <f>SUM(I110:I121)</f>
        <v>191</v>
      </c>
      <c r="J122" s="10">
        <f t="shared" si="111"/>
        <v>0</v>
      </c>
      <c r="K122" s="10">
        <f t="shared" si="111"/>
        <v>5</v>
      </c>
      <c r="L122" s="10">
        <f t="shared" ref="L122:V122" si="113">SUM(L110:L121)</f>
        <v>4</v>
      </c>
      <c r="M122" s="10">
        <f t="shared" si="113"/>
        <v>1</v>
      </c>
      <c r="N122" s="10">
        <f t="shared" si="113"/>
        <v>3</v>
      </c>
      <c r="O122" s="10">
        <f t="shared" ref="O122" si="114">SUM(O110:O121)</f>
        <v>13</v>
      </c>
      <c r="P122" s="10">
        <f t="shared" si="113"/>
        <v>2</v>
      </c>
      <c r="Q122" s="10">
        <f t="shared" si="113"/>
        <v>2</v>
      </c>
      <c r="R122" s="10">
        <f t="shared" ref="R122:S122" si="115">SUM(R110:R121)</f>
        <v>4</v>
      </c>
      <c r="S122" s="10">
        <f t="shared" si="115"/>
        <v>2</v>
      </c>
      <c r="T122" s="10">
        <f t="shared" ref="T122" si="116">SUM(T110:T121)</f>
        <v>1</v>
      </c>
      <c r="U122" s="10">
        <f t="shared" si="113"/>
        <v>0</v>
      </c>
      <c r="V122" s="10">
        <f t="shared" si="113"/>
        <v>0</v>
      </c>
      <c r="W122" s="10">
        <f t="shared" si="74"/>
        <v>37</v>
      </c>
      <c r="X122" s="10">
        <f t="shared" ref="X122:AI122" si="117">SUM(X110:X121)</f>
        <v>0</v>
      </c>
      <c r="Y122" s="10">
        <f t="shared" si="117"/>
        <v>0</v>
      </c>
      <c r="Z122" s="10">
        <f t="shared" si="117"/>
        <v>0</v>
      </c>
      <c r="AA122" s="10">
        <f t="shared" si="117"/>
        <v>0</v>
      </c>
      <c r="AB122" s="10">
        <f t="shared" ref="AB122" si="118">SUM(AB110:AB121)</f>
        <v>5</v>
      </c>
      <c r="AC122" s="10">
        <f t="shared" si="117"/>
        <v>0</v>
      </c>
      <c r="AD122" s="10">
        <f t="shared" si="117"/>
        <v>0</v>
      </c>
      <c r="AE122" s="10">
        <f t="shared" ref="AE122:AF122" si="119">SUM(AE110:AE121)</f>
        <v>1</v>
      </c>
      <c r="AF122" s="10">
        <f t="shared" si="119"/>
        <v>1</v>
      </c>
      <c r="AG122" s="10">
        <f t="shared" ref="AG122" si="120">SUM(AG110:AG121)</f>
        <v>0</v>
      </c>
      <c r="AH122" s="10">
        <f t="shared" si="117"/>
        <v>0</v>
      </c>
      <c r="AI122" s="10">
        <f t="shared" si="117"/>
        <v>0</v>
      </c>
      <c r="AJ122" s="10">
        <f t="shared" si="67"/>
        <v>7</v>
      </c>
      <c r="AK122" s="10">
        <v>939</v>
      </c>
    </row>
    <row r="123" spans="1:37" ht="15" thickBot="1" x14ac:dyDescent="0.25">
      <c r="A123" s="87" t="s">
        <v>160</v>
      </c>
      <c r="B123" s="165" t="s">
        <v>147</v>
      </c>
      <c r="C123" s="56"/>
      <c r="D123" s="205"/>
      <c r="E123" s="13">
        <f>IFERROR(VLOOKUP($B123,[2]NUM13!$H$3:$J$144,2,FALSE),0)</f>
        <v>341</v>
      </c>
      <c r="F123" s="43">
        <f t="shared" si="108"/>
        <v>345</v>
      </c>
      <c r="G123" s="13">
        <f>IFERROR(VLOOKUP($B123,[1]NUM13!$H$3:$J$155,2,FALSE),0)</f>
        <v>351</v>
      </c>
      <c r="H123" s="54">
        <f t="shared" ref="H123:H135" si="121">+G123+(Q123)-(AD123)</f>
        <v>357</v>
      </c>
      <c r="I123" s="54">
        <f t="shared" ref="I123:I135" si="122">+G123+(Q123+R123+S123+T123)-(AD123+AE123+AF123+AG123)</f>
        <v>357</v>
      </c>
      <c r="J123" s="45"/>
      <c r="K123" s="91">
        <f>IFERROR(VLOOKUP($B123,'[1]ACT NUM13'!$H$3:$S$123,2,FALSE),0)</f>
        <v>1</v>
      </c>
      <c r="L123" s="91">
        <f>IFERROR(VLOOKUP($B123,'[1]ACT NUM13'!$H$3:$S$123,3,FALSE),0)</f>
        <v>10</v>
      </c>
      <c r="M123" s="91">
        <f>IFERROR(VLOOKUP($B123,'[1]ACT NUM13'!$H$3:$S$123,4,FALSE),0)</f>
        <v>14</v>
      </c>
      <c r="N123" s="91">
        <f>IFERROR(VLOOKUP($B123,'[1]ACT NUM13'!$H$3:$S$123,5,FALSE),0)</f>
        <v>2</v>
      </c>
      <c r="O123" s="91">
        <f>IFERROR(VLOOKUP($B123,'[1]ACT NUM13'!$H$3:$S$123,6,FALSE),0)</f>
        <v>12</v>
      </c>
      <c r="P123" s="91">
        <f>IFERROR(VLOOKUP($B123,'[1]ACT NUM13'!$H$3:$S$123,7,FALSE),0)</f>
        <v>4</v>
      </c>
      <c r="Q123" s="91">
        <f>IFERROR(VLOOKUP($B123,'[1]ACT NUM13'!$H$3:$S$123,8,FALSE),0)</f>
        <v>10</v>
      </c>
      <c r="R123" s="91">
        <f>IFERROR(VLOOKUP($B123,'[1]ACT NUM13'!$H$3:$S$123,9,FALSE),0)</f>
        <v>3</v>
      </c>
      <c r="S123" s="91">
        <f>IFERROR(VLOOKUP($B123,'[1]ACT NUM13'!$H$3:$S$123,10,FALSE),0)</f>
        <v>1</v>
      </c>
      <c r="T123" s="91">
        <f>IFERROR(VLOOKUP($B123,'[1]ACT NUM13'!$H$3:$S$123,11,FALSE),0)</f>
        <v>3</v>
      </c>
      <c r="U123" s="95"/>
      <c r="V123" s="95"/>
      <c r="W123" s="13">
        <f t="shared" si="74"/>
        <v>60</v>
      </c>
      <c r="X123" s="91">
        <f>IFERROR(VLOOKUP($B123,'[1]ACT NUM13'!$AB$3:$AM$64,2,FALSE),0)</f>
        <v>7</v>
      </c>
      <c r="Y123" s="91">
        <f>IFERROR(VLOOKUP($B123,'[1]ACT NUM13'!$AB$3:$AM$64,3,FALSE),0)</f>
        <v>9</v>
      </c>
      <c r="Z123" s="91">
        <f>IFERROR(VLOOKUP($B123,'[1]ACT NUM13'!$AB$3:$AM$64,4,FALSE),0)</f>
        <v>2</v>
      </c>
      <c r="AA123" s="91">
        <f>IFERROR(VLOOKUP($B123,'[1]ACT NUM13'!$AB$3:$AM$64,5,FALSE),0)</f>
        <v>5</v>
      </c>
      <c r="AB123" s="91">
        <f>IFERROR(VLOOKUP($B123,'[1]ACT NUM13'!$AB$3:$AM$64,6,FALSE),0)</f>
        <v>3</v>
      </c>
      <c r="AC123" s="91">
        <f>IFERROR(VLOOKUP($B123,'[1]ACT NUM13'!$AB$3:$AM$64,7,FALSE),0)</f>
        <v>0</v>
      </c>
      <c r="AD123" s="91">
        <f>IFERROR(VLOOKUP($B123,'[1]ACT NUM13'!$AB$3:$AM$64,8,FALSE),0)</f>
        <v>4</v>
      </c>
      <c r="AE123" s="91">
        <f>IFERROR(VLOOKUP($B123,'[1]ACT NUM13'!$AB$3:$AM$64,9,FALSE),0)</f>
        <v>0</v>
      </c>
      <c r="AF123" s="91">
        <f>IFERROR(VLOOKUP($B123,'[1]ACT NUM13'!$AB$3:$AM$64,10,FALSE),0)</f>
        <v>4</v>
      </c>
      <c r="AG123" s="91">
        <f>IFERROR(VLOOKUP($B123,'[1]ACT NUM13'!$AB$3:$AM$64,11,FALSE),0)</f>
        <v>3</v>
      </c>
      <c r="AH123" s="95"/>
      <c r="AI123" s="95"/>
      <c r="AJ123" s="13">
        <f t="shared" si="67"/>
        <v>37</v>
      </c>
    </row>
    <row r="124" spans="1:37" ht="15" thickBot="1" x14ac:dyDescent="0.25">
      <c r="A124" s="87" t="s">
        <v>160</v>
      </c>
      <c r="B124" s="165" t="s">
        <v>148</v>
      </c>
      <c r="C124" s="56"/>
      <c r="D124" s="205"/>
      <c r="E124" s="13">
        <f>IFERROR(VLOOKUP($B124,[2]NUM13!$H$3:$J$144,2,FALSE),0)</f>
        <v>84</v>
      </c>
      <c r="F124" s="43">
        <f t="shared" si="108"/>
        <v>87</v>
      </c>
      <c r="G124" s="13">
        <f>IFERROR(VLOOKUP($B124,[1]NUM13!$H$3:$J$155,2,FALSE),0)</f>
        <v>91</v>
      </c>
      <c r="H124" s="54">
        <f t="shared" si="121"/>
        <v>91</v>
      </c>
      <c r="I124" s="54">
        <f t="shared" si="122"/>
        <v>91</v>
      </c>
      <c r="J124" s="45"/>
      <c r="K124" s="91">
        <f>IFERROR(VLOOKUP($B124,'[1]ACT NUM13'!$H$3:$S$123,2,FALSE),0)</f>
        <v>0</v>
      </c>
      <c r="L124" s="91">
        <f>IFERROR(VLOOKUP($B124,'[1]ACT NUM13'!$H$3:$S$123,3,FALSE),0)</f>
        <v>0</v>
      </c>
      <c r="M124" s="91">
        <f>IFERROR(VLOOKUP($B124,'[1]ACT NUM13'!$H$3:$S$123,4,FALSE),0)</f>
        <v>3</v>
      </c>
      <c r="N124" s="91">
        <f>IFERROR(VLOOKUP($B124,'[1]ACT NUM13'!$H$3:$S$123,5,FALSE),0)</f>
        <v>0</v>
      </c>
      <c r="O124" s="91">
        <f>IFERROR(VLOOKUP($B124,'[1]ACT NUM13'!$H$3:$S$123,6,FALSE),0)</f>
        <v>0</v>
      </c>
      <c r="P124" s="91">
        <f>IFERROR(VLOOKUP($B124,'[1]ACT NUM13'!$H$3:$S$123,7,FALSE),0)</f>
        <v>0</v>
      </c>
      <c r="Q124" s="91">
        <f>IFERROR(VLOOKUP($B124,'[1]ACT NUM13'!$H$3:$S$123,8,FALSE),0)</f>
        <v>0</v>
      </c>
      <c r="R124" s="91">
        <f>IFERROR(VLOOKUP($B124,'[1]ACT NUM13'!$H$3:$S$123,9,FALSE),0)</f>
        <v>0</v>
      </c>
      <c r="S124" s="91">
        <f>IFERROR(VLOOKUP($B124,'[1]ACT NUM13'!$H$3:$S$123,10,FALSE),0)</f>
        <v>0</v>
      </c>
      <c r="T124" s="91">
        <f>IFERROR(VLOOKUP($B124,'[1]ACT NUM13'!$H$3:$S$123,11,FALSE),0)</f>
        <v>0</v>
      </c>
      <c r="U124" s="95"/>
      <c r="V124" s="95"/>
      <c r="W124" s="13">
        <f t="shared" si="74"/>
        <v>3</v>
      </c>
      <c r="X124" s="91">
        <f>IFERROR(VLOOKUP($B124,'[1]ACT NUM13'!$AB$3:$AM$64,2,FALSE),0)</f>
        <v>0</v>
      </c>
      <c r="Y124" s="91">
        <f>IFERROR(VLOOKUP($B124,'[1]ACT NUM13'!$AB$3:$AM$64,3,FALSE),0)</f>
        <v>0</v>
      </c>
      <c r="Z124" s="91">
        <f>IFERROR(VLOOKUP($B124,'[1]ACT NUM13'!$AB$3:$AM$64,4,FALSE),0)</f>
        <v>0</v>
      </c>
      <c r="AA124" s="91">
        <f>IFERROR(VLOOKUP($B124,'[1]ACT NUM13'!$AB$3:$AM$64,5,FALSE),0)</f>
        <v>0</v>
      </c>
      <c r="AB124" s="91">
        <f>IFERROR(VLOOKUP($B124,'[1]ACT NUM13'!$AB$3:$AM$64,6,FALSE),0)</f>
        <v>0</v>
      </c>
      <c r="AC124" s="91">
        <f>IFERROR(VLOOKUP($B124,'[1]ACT NUM13'!$AB$3:$AM$64,7,FALSE),0)</f>
        <v>0</v>
      </c>
      <c r="AD124" s="91">
        <f>IFERROR(VLOOKUP($B124,'[1]ACT NUM13'!$AB$3:$AM$64,8,FALSE),0)</f>
        <v>0</v>
      </c>
      <c r="AE124" s="91">
        <f>IFERROR(VLOOKUP($B124,'[1]ACT NUM13'!$AB$3:$AM$64,9,FALSE),0)</f>
        <v>0</v>
      </c>
      <c r="AF124" s="91">
        <f>IFERROR(VLOOKUP($B124,'[1]ACT NUM13'!$AB$3:$AM$64,10,FALSE),0)</f>
        <v>0</v>
      </c>
      <c r="AG124" s="91">
        <f>IFERROR(VLOOKUP($B124,'[1]ACT NUM13'!$AB$3:$AM$64,11,FALSE),0)</f>
        <v>0</v>
      </c>
      <c r="AH124" s="95"/>
      <c r="AI124" s="95"/>
      <c r="AJ124" s="13">
        <f t="shared" si="67"/>
        <v>0</v>
      </c>
    </row>
    <row r="125" spans="1:37" ht="15" thickBot="1" x14ac:dyDescent="0.25">
      <c r="A125" s="87" t="s">
        <v>160</v>
      </c>
      <c r="B125" s="165" t="s">
        <v>149</v>
      </c>
      <c r="C125" s="56"/>
      <c r="D125" s="205"/>
      <c r="E125" s="13">
        <f>IFERROR(VLOOKUP($B125,[2]NUM13!$H$3:$J$144,2,FALSE),0)</f>
        <v>96</v>
      </c>
      <c r="F125" s="43">
        <f t="shared" si="108"/>
        <v>110</v>
      </c>
      <c r="G125" s="13">
        <f>IFERROR(VLOOKUP($B125,[1]NUM13!$H$3:$J$155,2,FALSE),0)</f>
        <v>124</v>
      </c>
      <c r="H125" s="54">
        <f t="shared" si="121"/>
        <v>132</v>
      </c>
      <c r="I125" s="54">
        <f t="shared" si="122"/>
        <v>149</v>
      </c>
      <c r="J125" s="45"/>
      <c r="K125" s="91">
        <f>IFERROR(VLOOKUP($B125,'[1]ACT NUM13'!$H$3:$S$123,2,FALSE),0)</f>
        <v>0</v>
      </c>
      <c r="L125" s="91">
        <f>IFERROR(VLOOKUP($B125,'[1]ACT NUM13'!$H$3:$S$123,3,FALSE),0)</f>
        <v>2</v>
      </c>
      <c r="M125" s="91">
        <f>IFERROR(VLOOKUP($B125,'[1]ACT NUM13'!$H$3:$S$123,4,FALSE),0)</f>
        <v>6</v>
      </c>
      <c r="N125" s="91">
        <f>IFERROR(VLOOKUP($B125,'[1]ACT NUM13'!$H$3:$S$123,5,FALSE),0)</f>
        <v>6</v>
      </c>
      <c r="O125" s="91">
        <f>IFERROR(VLOOKUP($B125,'[1]ACT NUM13'!$H$3:$S$123,6,FALSE),0)</f>
        <v>10</v>
      </c>
      <c r="P125" s="91">
        <f>IFERROR(VLOOKUP($B125,'[1]ACT NUM13'!$H$3:$S$123,7,FALSE),0)</f>
        <v>4</v>
      </c>
      <c r="Q125" s="91">
        <f>IFERROR(VLOOKUP($B125,'[1]ACT NUM13'!$H$3:$S$123,8,FALSE),0)</f>
        <v>8</v>
      </c>
      <c r="R125" s="91">
        <f>IFERROR(VLOOKUP($B125,'[1]ACT NUM13'!$H$3:$S$123,9,FALSE),0)</f>
        <v>6</v>
      </c>
      <c r="S125" s="91">
        <f>IFERROR(VLOOKUP($B125,'[1]ACT NUM13'!$H$3:$S$123,10,FALSE),0)</f>
        <v>6</v>
      </c>
      <c r="T125" s="91">
        <f>IFERROR(VLOOKUP($B125,'[1]ACT NUM13'!$H$3:$S$123,11,FALSE),0)</f>
        <v>5</v>
      </c>
      <c r="U125" s="95"/>
      <c r="V125" s="95"/>
      <c r="W125" s="13">
        <f t="shared" si="74"/>
        <v>53</v>
      </c>
      <c r="X125" s="91">
        <f>IFERROR(VLOOKUP($B125,'[1]ACT NUM13'!$AB$3:$AM$64,2,FALSE),0)</f>
        <v>0</v>
      </c>
      <c r="Y125" s="91">
        <f>IFERROR(VLOOKUP($B125,'[1]ACT NUM13'!$AB$3:$AM$64,3,FALSE),0)</f>
        <v>0</v>
      </c>
      <c r="Z125" s="91">
        <f>IFERROR(VLOOKUP($B125,'[1]ACT NUM13'!$AB$3:$AM$64,4,FALSE),0)</f>
        <v>0</v>
      </c>
      <c r="AA125" s="91">
        <f>IFERROR(VLOOKUP($B125,'[1]ACT NUM13'!$AB$3:$AM$64,5,FALSE),0)</f>
        <v>0</v>
      </c>
      <c r="AB125" s="91">
        <f>IFERROR(VLOOKUP($B125,'[1]ACT NUM13'!$AB$3:$AM$64,6,FALSE),0)</f>
        <v>0</v>
      </c>
      <c r="AC125" s="91">
        <f>IFERROR(VLOOKUP($B125,'[1]ACT NUM13'!$AB$3:$AM$64,7,FALSE),0)</f>
        <v>0</v>
      </c>
      <c r="AD125" s="91">
        <f>IFERROR(VLOOKUP($B125,'[1]ACT NUM13'!$AB$3:$AM$64,8,FALSE),0)</f>
        <v>0</v>
      </c>
      <c r="AE125" s="91">
        <f>IFERROR(VLOOKUP($B125,'[1]ACT NUM13'!$AB$3:$AM$64,9,FALSE),0)</f>
        <v>0</v>
      </c>
      <c r="AF125" s="91">
        <f>IFERROR(VLOOKUP($B125,'[1]ACT NUM13'!$AB$3:$AM$64,10,FALSE),0)</f>
        <v>0</v>
      </c>
      <c r="AG125" s="91">
        <f>IFERROR(VLOOKUP($B125,'[1]ACT NUM13'!$AB$3:$AM$64,11,FALSE),0)</f>
        <v>0</v>
      </c>
      <c r="AH125" s="95"/>
      <c r="AI125" s="95"/>
      <c r="AJ125" s="13">
        <f t="shared" si="67"/>
        <v>0</v>
      </c>
    </row>
    <row r="126" spans="1:37" ht="15" thickBot="1" x14ac:dyDescent="0.25">
      <c r="A126" s="87" t="s">
        <v>160</v>
      </c>
      <c r="B126" s="165" t="s">
        <v>150</v>
      </c>
      <c r="C126" s="56"/>
      <c r="D126" s="205"/>
      <c r="E126" s="13">
        <f>IFERROR(VLOOKUP($B126,[2]NUM13!$H$3:$J$144,2,FALSE),0)</f>
        <v>128</v>
      </c>
      <c r="F126" s="43">
        <f t="shared" si="108"/>
        <v>129</v>
      </c>
      <c r="G126" s="13">
        <f>IFERROR(VLOOKUP($B126,[1]NUM13!$H$3:$J$155,2,FALSE),0)</f>
        <v>122</v>
      </c>
      <c r="H126" s="54">
        <f t="shared" si="121"/>
        <v>122</v>
      </c>
      <c r="I126" s="54">
        <f t="shared" si="122"/>
        <v>124</v>
      </c>
      <c r="J126" s="45"/>
      <c r="K126" s="91">
        <f>IFERROR(VLOOKUP($B126,'[1]ACT NUM13'!$H$3:$S$123,2,FALSE),0)</f>
        <v>0</v>
      </c>
      <c r="L126" s="91">
        <f>IFERROR(VLOOKUP($B126,'[1]ACT NUM13'!$H$3:$S$123,3,FALSE),0)</f>
        <v>0</v>
      </c>
      <c r="M126" s="91">
        <f>IFERROR(VLOOKUP($B126,'[1]ACT NUM13'!$H$3:$S$123,4,FALSE),0)</f>
        <v>2</v>
      </c>
      <c r="N126" s="91">
        <f>IFERROR(VLOOKUP($B126,'[1]ACT NUM13'!$H$3:$S$123,5,FALSE),0)</f>
        <v>0</v>
      </c>
      <c r="O126" s="91">
        <f>IFERROR(VLOOKUP($B126,'[1]ACT NUM13'!$H$3:$S$123,6,FALSE),0)</f>
        <v>4</v>
      </c>
      <c r="P126" s="91">
        <f>IFERROR(VLOOKUP($B126,'[1]ACT NUM13'!$H$3:$S$123,7,FALSE),0)</f>
        <v>0</v>
      </c>
      <c r="Q126" s="91">
        <f>IFERROR(VLOOKUP($B126,'[1]ACT NUM13'!$H$3:$S$123,8,FALSE),0)</f>
        <v>1</v>
      </c>
      <c r="R126" s="91">
        <f>IFERROR(VLOOKUP($B126,'[1]ACT NUM13'!$H$3:$S$123,9,FALSE),0)</f>
        <v>0</v>
      </c>
      <c r="S126" s="91">
        <f>IFERROR(VLOOKUP($B126,'[1]ACT NUM13'!$H$3:$S$123,10,FALSE),0)</f>
        <v>0</v>
      </c>
      <c r="T126" s="91">
        <f>IFERROR(VLOOKUP($B126,'[1]ACT NUM13'!$H$3:$S$123,11,FALSE),0)</f>
        <v>2</v>
      </c>
      <c r="U126" s="95"/>
      <c r="V126" s="95"/>
      <c r="W126" s="13">
        <f t="shared" si="74"/>
        <v>9</v>
      </c>
      <c r="X126" s="91">
        <f>IFERROR(VLOOKUP($B126,'[1]ACT NUM13'!$AB$3:$AM$64,2,FALSE),0)</f>
        <v>0</v>
      </c>
      <c r="Y126" s="91">
        <f>IFERROR(VLOOKUP($B126,'[1]ACT NUM13'!$AB$3:$AM$64,3,FALSE),0)</f>
        <v>0</v>
      </c>
      <c r="Z126" s="91">
        <f>IFERROR(VLOOKUP($B126,'[1]ACT NUM13'!$AB$3:$AM$64,4,FALSE),0)</f>
        <v>1</v>
      </c>
      <c r="AA126" s="91">
        <f>IFERROR(VLOOKUP($B126,'[1]ACT NUM13'!$AB$3:$AM$64,5,FALSE),0)</f>
        <v>0</v>
      </c>
      <c r="AB126" s="91">
        <f>IFERROR(VLOOKUP($B126,'[1]ACT NUM13'!$AB$3:$AM$64,6,FALSE),0)</f>
        <v>0</v>
      </c>
      <c r="AC126" s="91">
        <f>IFERROR(VLOOKUP($B126,'[1]ACT NUM13'!$AB$3:$AM$64,7,FALSE),0)</f>
        <v>2</v>
      </c>
      <c r="AD126" s="91">
        <f>IFERROR(VLOOKUP($B126,'[1]ACT NUM13'!$AB$3:$AM$64,8,FALSE),0)</f>
        <v>1</v>
      </c>
      <c r="AE126" s="91">
        <f>IFERROR(VLOOKUP($B126,'[1]ACT NUM13'!$AB$3:$AM$64,9,FALSE),0)</f>
        <v>0</v>
      </c>
      <c r="AF126" s="91">
        <f>IFERROR(VLOOKUP($B126,'[1]ACT NUM13'!$AB$3:$AM$64,10,FALSE),0)</f>
        <v>0</v>
      </c>
      <c r="AG126" s="91">
        <f>IFERROR(VLOOKUP($B126,'[1]ACT NUM13'!$AB$3:$AM$64,11,FALSE),0)</f>
        <v>0</v>
      </c>
      <c r="AH126" s="95"/>
      <c r="AI126" s="95"/>
      <c r="AJ126" s="13">
        <f t="shared" si="67"/>
        <v>4</v>
      </c>
    </row>
    <row r="127" spans="1:37" ht="15" thickBot="1" x14ac:dyDescent="0.25">
      <c r="A127" s="87" t="s">
        <v>160</v>
      </c>
      <c r="B127" s="165" t="s">
        <v>151</v>
      </c>
      <c r="C127" s="56"/>
      <c r="D127" s="205"/>
      <c r="E127" s="13">
        <f>IFERROR(VLOOKUP($B127,[2]NUM13!$H$3:$J$144,2,FALSE),0)</f>
        <v>0</v>
      </c>
      <c r="F127" s="43">
        <f t="shared" si="108"/>
        <v>0</v>
      </c>
      <c r="G127" s="13">
        <f>IFERROR(VLOOKUP($B127,[1]NUM13!$H$3:$J$155,2,FALSE),0)</f>
        <v>0</v>
      </c>
      <c r="H127" s="54">
        <f t="shared" si="121"/>
        <v>0</v>
      </c>
      <c r="I127" s="54">
        <f t="shared" si="122"/>
        <v>0</v>
      </c>
      <c r="J127" s="45"/>
      <c r="K127" s="91">
        <f>IFERROR(VLOOKUP($B127,'[1]ACT NUM13'!$H$3:$S$123,2,FALSE),0)</f>
        <v>0</v>
      </c>
      <c r="L127" s="91">
        <f>IFERROR(VLOOKUP($B127,'[1]ACT NUM13'!$H$3:$S$123,3,FALSE),0)</f>
        <v>0</v>
      </c>
      <c r="M127" s="91">
        <f>IFERROR(VLOOKUP($B127,'[1]ACT NUM13'!$H$3:$S$123,4,FALSE),0)</f>
        <v>0</v>
      </c>
      <c r="N127" s="91">
        <f>IFERROR(VLOOKUP($B127,'[1]ACT NUM13'!$H$3:$S$123,5,FALSE),0)</f>
        <v>0</v>
      </c>
      <c r="O127" s="91">
        <f>IFERROR(VLOOKUP($B127,'[1]ACT NUM13'!$H$3:$S$123,6,FALSE),0)</f>
        <v>0</v>
      </c>
      <c r="P127" s="91">
        <f>IFERROR(VLOOKUP($B127,'[1]ACT NUM13'!$H$3:$S$123,7,FALSE),0)</f>
        <v>0</v>
      </c>
      <c r="Q127" s="91">
        <f>IFERROR(VLOOKUP($B127,'[1]ACT NUM13'!$H$3:$S$123,8,FALSE),0)</f>
        <v>0</v>
      </c>
      <c r="R127" s="91">
        <f>IFERROR(VLOOKUP($B127,'[1]ACT NUM13'!$H$3:$S$123,9,FALSE),0)</f>
        <v>0</v>
      </c>
      <c r="S127" s="91">
        <f>IFERROR(VLOOKUP($B127,'[1]ACT NUM13'!$H$3:$S$123,10,FALSE),0)</f>
        <v>0</v>
      </c>
      <c r="T127" s="91">
        <f>IFERROR(VLOOKUP($B127,'[1]ACT NUM13'!$H$3:$S$123,11,FALSE),0)</f>
        <v>0</v>
      </c>
      <c r="U127" s="95"/>
      <c r="V127" s="95"/>
      <c r="W127" s="13">
        <f t="shared" si="74"/>
        <v>0</v>
      </c>
      <c r="X127" s="91">
        <f>IFERROR(VLOOKUP($B127,'[1]ACT NUM13'!$AB$3:$AM$64,2,FALSE),0)</f>
        <v>0</v>
      </c>
      <c r="Y127" s="91">
        <f>IFERROR(VLOOKUP($B127,'[1]ACT NUM13'!$AB$3:$AM$64,3,FALSE),0)</f>
        <v>0</v>
      </c>
      <c r="Z127" s="91">
        <f>IFERROR(VLOOKUP($B127,'[1]ACT NUM13'!$AB$3:$AM$64,4,FALSE),0)</f>
        <v>0</v>
      </c>
      <c r="AA127" s="91">
        <f>IFERROR(VLOOKUP($B127,'[1]ACT NUM13'!$AB$3:$AM$64,5,FALSE),0)</f>
        <v>0</v>
      </c>
      <c r="AB127" s="91">
        <f>IFERROR(VLOOKUP($B127,'[1]ACT NUM13'!$AB$3:$AM$64,6,FALSE),0)</f>
        <v>0</v>
      </c>
      <c r="AC127" s="91">
        <f>IFERROR(VLOOKUP($B127,'[1]ACT NUM13'!$AB$3:$AM$64,7,FALSE),0)</f>
        <v>0</v>
      </c>
      <c r="AD127" s="91">
        <f>IFERROR(VLOOKUP($B127,'[1]ACT NUM13'!$AB$3:$AM$64,8,FALSE),0)</f>
        <v>0</v>
      </c>
      <c r="AE127" s="91">
        <f>IFERROR(VLOOKUP($B127,'[1]ACT NUM13'!$AB$3:$AM$64,9,FALSE),0)</f>
        <v>0</v>
      </c>
      <c r="AF127" s="91">
        <f>IFERROR(VLOOKUP($B127,'[1]ACT NUM13'!$AB$3:$AM$64,10,FALSE),0)</f>
        <v>0</v>
      </c>
      <c r="AG127" s="91">
        <f>IFERROR(VLOOKUP($B127,'[1]ACT NUM13'!$AB$3:$AM$64,11,FALSE),0)</f>
        <v>0</v>
      </c>
      <c r="AH127" s="95"/>
      <c r="AI127" s="95"/>
      <c r="AJ127" s="13">
        <f t="shared" si="67"/>
        <v>0</v>
      </c>
    </row>
    <row r="128" spans="1:37" ht="15" thickBot="1" x14ac:dyDescent="0.25">
      <c r="A128" s="87" t="s">
        <v>160</v>
      </c>
      <c r="B128" s="165" t="s">
        <v>152</v>
      </c>
      <c r="C128" s="56"/>
      <c r="D128" s="205"/>
      <c r="E128" s="13">
        <f>IFERROR(VLOOKUP($B128,[2]NUM13!$H$3:$J$144,2,FALSE),0)</f>
        <v>0</v>
      </c>
      <c r="F128" s="43">
        <f t="shared" si="108"/>
        <v>0</v>
      </c>
      <c r="G128" s="13">
        <f>IFERROR(VLOOKUP($B128,[1]NUM13!$H$3:$J$155,2,FALSE),0)</f>
        <v>0</v>
      </c>
      <c r="H128" s="54">
        <f t="shared" si="121"/>
        <v>0</v>
      </c>
      <c r="I128" s="54">
        <f t="shared" si="122"/>
        <v>0</v>
      </c>
      <c r="J128" s="45"/>
      <c r="K128" s="91">
        <f>IFERROR(VLOOKUP($B128,'[1]ACT NUM13'!$H$3:$S$123,2,FALSE),0)</f>
        <v>0</v>
      </c>
      <c r="L128" s="91">
        <f>IFERROR(VLOOKUP($B128,'[1]ACT NUM13'!$H$3:$S$123,3,FALSE),0)</f>
        <v>0</v>
      </c>
      <c r="M128" s="91">
        <f>IFERROR(VLOOKUP($B128,'[1]ACT NUM13'!$H$3:$S$123,4,FALSE),0)</f>
        <v>0</v>
      </c>
      <c r="N128" s="91">
        <f>IFERROR(VLOOKUP($B128,'[1]ACT NUM13'!$H$3:$S$123,5,FALSE),0)</f>
        <v>0</v>
      </c>
      <c r="O128" s="91">
        <f>IFERROR(VLOOKUP($B128,'[1]ACT NUM13'!$H$3:$S$123,6,FALSE),0)</f>
        <v>0</v>
      </c>
      <c r="P128" s="91">
        <f>IFERROR(VLOOKUP($B128,'[1]ACT NUM13'!$H$3:$S$123,7,FALSE),0)</f>
        <v>0</v>
      </c>
      <c r="Q128" s="91">
        <f>IFERROR(VLOOKUP($B128,'[1]ACT NUM13'!$H$3:$S$123,8,FALSE),0)</f>
        <v>0</v>
      </c>
      <c r="R128" s="91">
        <f>IFERROR(VLOOKUP($B128,'[1]ACT NUM13'!$H$3:$S$123,9,FALSE),0)</f>
        <v>0</v>
      </c>
      <c r="S128" s="91">
        <f>IFERROR(VLOOKUP($B128,'[1]ACT NUM13'!$H$3:$S$123,10,FALSE),0)</f>
        <v>0</v>
      </c>
      <c r="T128" s="91">
        <f>IFERROR(VLOOKUP($B128,'[1]ACT NUM13'!$H$3:$S$123,11,FALSE),0)</f>
        <v>0</v>
      </c>
      <c r="U128" s="95"/>
      <c r="V128" s="95"/>
      <c r="W128" s="13">
        <f t="shared" si="74"/>
        <v>0</v>
      </c>
      <c r="X128" s="91">
        <f>IFERROR(VLOOKUP($B128,'[1]ACT NUM13'!$AB$3:$AM$64,2,FALSE),0)</f>
        <v>0</v>
      </c>
      <c r="Y128" s="91">
        <f>IFERROR(VLOOKUP($B128,'[1]ACT NUM13'!$AB$3:$AM$64,3,FALSE),0)</f>
        <v>0</v>
      </c>
      <c r="Z128" s="91">
        <f>IFERROR(VLOOKUP($B128,'[1]ACT NUM13'!$AB$3:$AM$64,4,FALSE),0)</f>
        <v>0</v>
      </c>
      <c r="AA128" s="91">
        <f>IFERROR(VLOOKUP($B128,'[1]ACT NUM13'!$AB$3:$AM$64,5,FALSE),0)</f>
        <v>0</v>
      </c>
      <c r="AB128" s="91">
        <f>IFERROR(VLOOKUP($B128,'[1]ACT NUM13'!$AB$3:$AM$64,6,FALSE),0)</f>
        <v>0</v>
      </c>
      <c r="AC128" s="91">
        <f>IFERROR(VLOOKUP($B128,'[1]ACT NUM13'!$AB$3:$AM$64,7,FALSE),0)</f>
        <v>0</v>
      </c>
      <c r="AD128" s="91">
        <f>IFERROR(VLOOKUP($B128,'[1]ACT NUM13'!$AB$3:$AM$64,8,FALSE),0)</f>
        <v>0</v>
      </c>
      <c r="AE128" s="91">
        <f>IFERROR(VLOOKUP($B128,'[1]ACT NUM13'!$AB$3:$AM$64,9,FALSE),0)</f>
        <v>0</v>
      </c>
      <c r="AF128" s="91">
        <f>IFERROR(VLOOKUP($B128,'[1]ACT NUM13'!$AB$3:$AM$64,10,FALSE),0)</f>
        <v>0</v>
      </c>
      <c r="AG128" s="91">
        <f>IFERROR(VLOOKUP($B128,'[1]ACT NUM13'!$AB$3:$AM$64,11,FALSE),0)</f>
        <v>0</v>
      </c>
      <c r="AH128" s="95"/>
      <c r="AI128" s="95"/>
      <c r="AJ128" s="13">
        <f t="shared" si="67"/>
        <v>0</v>
      </c>
    </row>
    <row r="129" spans="1:37" ht="15" thickBot="1" x14ac:dyDescent="0.25">
      <c r="A129" s="87" t="s">
        <v>160</v>
      </c>
      <c r="B129" s="165" t="s">
        <v>153</v>
      </c>
      <c r="C129" s="56"/>
      <c r="D129" s="205"/>
      <c r="E129" s="13">
        <f>IFERROR(VLOOKUP($B129,[2]NUM13!$H$3:$J$144,2,FALSE),0)</f>
        <v>3</v>
      </c>
      <c r="F129" s="43">
        <f t="shared" si="108"/>
        <v>3</v>
      </c>
      <c r="G129" s="13">
        <f>IFERROR(VLOOKUP($B129,[1]NUM13!$H$3:$J$155,2,FALSE),0)</f>
        <v>0</v>
      </c>
      <c r="H129" s="54">
        <f t="shared" si="121"/>
        <v>0</v>
      </c>
      <c r="I129" s="54">
        <f t="shared" si="122"/>
        <v>0</v>
      </c>
      <c r="J129" s="45"/>
      <c r="K129" s="91">
        <f>IFERROR(VLOOKUP($B129,'[1]ACT NUM13'!$H$3:$S$123,2,FALSE),0)</f>
        <v>0</v>
      </c>
      <c r="L129" s="91">
        <f>IFERROR(VLOOKUP($B129,'[1]ACT NUM13'!$H$3:$S$123,3,FALSE),0)</f>
        <v>0</v>
      </c>
      <c r="M129" s="91">
        <f>IFERROR(VLOOKUP($B129,'[1]ACT NUM13'!$H$3:$S$123,4,FALSE),0)</f>
        <v>0</v>
      </c>
      <c r="N129" s="91">
        <f>IFERROR(VLOOKUP($B129,'[1]ACT NUM13'!$H$3:$S$123,5,FALSE),0)</f>
        <v>0</v>
      </c>
      <c r="O129" s="91">
        <f>IFERROR(VLOOKUP($B129,'[1]ACT NUM13'!$H$3:$S$123,6,FALSE),0)</f>
        <v>0</v>
      </c>
      <c r="P129" s="91">
        <f>IFERROR(VLOOKUP($B129,'[1]ACT NUM13'!$H$3:$S$123,7,FALSE),0)</f>
        <v>0</v>
      </c>
      <c r="Q129" s="91">
        <f>IFERROR(VLOOKUP($B129,'[1]ACT NUM13'!$H$3:$S$123,8,FALSE),0)</f>
        <v>0</v>
      </c>
      <c r="R129" s="91">
        <f>IFERROR(VLOOKUP($B129,'[1]ACT NUM13'!$H$3:$S$123,9,FALSE),0)</f>
        <v>0</v>
      </c>
      <c r="S129" s="91">
        <f>IFERROR(VLOOKUP($B129,'[1]ACT NUM13'!$H$3:$S$123,10,FALSE),0)</f>
        <v>0</v>
      </c>
      <c r="T129" s="91">
        <f>IFERROR(VLOOKUP($B129,'[1]ACT NUM13'!$H$3:$S$123,11,FALSE),0)</f>
        <v>0</v>
      </c>
      <c r="U129" s="95"/>
      <c r="V129" s="95"/>
      <c r="W129" s="13">
        <f t="shared" si="74"/>
        <v>0</v>
      </c>
      <c r="X129" s="91">
        <f>IFERROR(VLOOKUP($B129,'[1]ACT NUM13'!$AB$3:$AM$64,2,FALSE),0)</f>
        <v>0</v>
      </c>
      <c r="Y129" s="91">
        <f>IFERROR(VLOOKUP($B129,'[1]ACT NUM13'!$AB$3:$AM$64,3,FALSE),0)</f>
        <v>0</v>
      </c>
      <c r="Z129" s="91">
        <f>IFERROR(VLOOKUP($B129,'[1]ACT NUM13'!$AB$3:$AM$64,4,FALSE),0)</f>
        <v>0</v>
      </c>
      <c r="AA129" s="91">
        <f>IFERROR(VLOOKUP($B129,'[1]ACT NUM13'!$AB$3:$AM$64,5,FALSE),0)</f>
        <v>0</v>
      </c>
      <c r="AB129" s="91">
        <f>IFERROR(VLOOKUP($B129,'[1]ACT NUM13'!$AB$3:$AM$64,6,FALSE),0)</f>
        <v>0</v>
      </c>
      <c r="AC129" s="91">
        <f>IFERROR(VLOOKUP($B129,'[1]ACT NUM13'!$AB$3:$AM$64,7,FALSE),0)</f>
        <v>0</v>
      </c>
      <c r="AD129" s="91">
        <f>IFERROR(VLOOKUP($B129,'[1]ACT NUM13'!$AB$3:$AM$64,8,FALSE),0)</f>
        <v>0</v>
      </c>
      <c r="AE129" s="91">
        <f>IFERROR(VLOOKUP($B129,'[1]ACT NUM13'!$AB$3:$AM$64,9,FALSE),0)</f>
        <v>0</v>
      </c>
      <c r="AF129" s="91">
        <f>IFERROR(VLOOKUP($B129,'[1]ACT NUM13'!$AB$3:$AM$64,10,FALSE),0)</f>
        <v>0</v>
      </c>
      <c r="AG129" s="91">
        <f>IFERROR(VLOOKUP($B129,'[1]ACT NUM13'!$AB$3:$AM$64,11,FALSE),0)</f>
        <v>0</v>
      </c>
      <c r="AH129" s="95"/>
      <c r="AI129" s="95"/>
      <c r="AJ129" s="13">
        <f t="shared" si="67"/>
        <v>0</v>
      </c>
    </row>
    <row r="130" spans="1:37" ht="15" thickBot="1" x14ac:dyDescent="0.25">
      <c r="A130" s="87" t="s">
        <v>160</v>
      </c>
      <c r="B130" s="165" t="s">
        <v>154</v>
      </c>
      <c r="C130" s="56"/>
      <c r="D130" s="205"/>
      <c r="E130" s="13">
        <f>IFERROR(VLOOKUP($B130,[2]NUM13!$H$3:$J$144,2,FALSE),0)</f>
        <v>0</v>
      </c>
      <c r="F130" s="43">
        <f t="shared" si="108"/>
        <v>0</v>
      </c>
      <c r="G130" s="13">
        <f>IFERROR(VLOOKUP($B130,[1]NUM13!$H$3:$J$155,2,FALSE),0)</f>
        <v>0</v>
      </c>
      <c r="H130" s="54">
        <f t="shared" si="121"/>
        <v>0</v>
      </c>
      <c r="I130" s="54">
        <f t="shared" si="122"/>
        <v>0</v>
      </c>
      <c r="J130" s="45"/>
      <c r="K130" s="91">
        <f>IFERROR(VLOOKUP($B130,'[1]ACT NUM13'!$H$3:$S$123,2,FALSE),0)</f>
        <v>0</v>
      </c>
      <c r="L130" s="91">
        <f>IFERROR(VLOOKUP($B130,'[1]ACT NUM13'!$H$3:$S$123,3,FALSE),0)</f>
        <v>0</v>
      </c>
      <c r="M130" s="91">
        <f>IFERROR(VLOOKUP($B130,'[1]ACT NUM13'!$H$3:$S$123,4,FALSE),0)</f>
        <v>0</v>
      </c>
      <c r="N130" s="91">
        <f>IFERROR(VLOOKUP($B130,'[1]ACT NUM13'!$H$3:$S$123,5,FALSE),0)</f>
        <v>0</v>
      </c>
      <c r="O130" s="91">
        <f>IFERROR(VLOOKUP($B130,'[1]ACT NUM13'!$H$3:$S$123,6,FALSE),0)</f>
        <v>0</v>
      </c>
      <c r="P130" s="91">
        <f>IFERROR(VLOOKUP($B130,'[1]ACT NUM13'!$H$3:$S$123,7,FALSE),0)</f>
        <v>0</v>
      </c>
      <c r="Q130" s="91">
        <f>IFERROR(VLOOKUP($B130,'[1]ACT NUM13'!$H$3:$S$123,8,FALSE),0)</f>
        <v>0</v>
      </c>
      <c r="R130" s="91">
        <f>IFERROR(VLOOKUP($B130,'[1]ACT NUM13'!$H$3:$S$123,9,FALSE),0)</f>
        <v>0</v>
      </c>
      <c r="S130" s="91">
        <f>IFERROR(VLOOKUP($B130,'[1]ACT NUM13'!$H$3:$S$123,10,FALSE),0)</f>
        <v>0</v>
      </c>
      <c r="T130" s="91">
        <f>IFERROR(VLOOKUP($B130,'[1]ACT NUM13'!$H$3:$S$123,11,FALSE),0)</f>
        <v>0</v>
      </c>
      <c r="U130" s="95"/>
      <c r="V130" s="95"/>
      <c r="W130" s="13">
        <f t="shared" si="74"/>
        <v>0</v>
      </c>
      <c r="X130" s="91">
        <f>IFERROR(VLOOKUP($B130,'[1]ACT NUM13'!$AB$3:$AM$64,2,FALSE),0)</f>
        <v>0</v>
      </c>
      <c r="Y130" s="91">
        <f>IFERROR(VLOOKUP($B130,'[1]ACT NUM13'!$AB$3:$AM$64,3,FALSE),0)</f>
        <v>0</v>
      </c>
      <c r="Z130" s="91">
        <f>IFERROR(VLOOKUP($B130,'[1]ACT NUM13'!$AB$3:$AM$64,4,FALSE),0)</f>
        <v>0</v>
      </c>
      <c r="AA130" s="91">
        <f>IFERROR(VLOOKUP($B130,'[1]ACT NUM13'!$AB$3:$AM$64,5,FALSE),0)</f>
        <v>0</v>
      </c>
      <c r="AB130" s="91">
        <f>IFERROR(VLOOKUP($B130,'[1]ACT NUM13'!$AB$3:$AM$64,6,FALSE),0)</f>
        <v>0</v>
      </c>
      <c r="AC130" s="91">
        <f>IFERROR(VLOOKUP($B130,'[1]ACT NUM13'!$AB$3:$AM$64,7,FALSE),0)</f>
        <v>0</v>
      </c>
      <c r="AD130" s="91">
        <f>IFERROR(VLOOKUP($B130,'[1]ACT NUM13'!$AB$3:$AM$64,8,FALSE),0)</f>
        <v>0</v>
      </c>
      <c r="AE130" s="91">
        <f>IFERROR(VLOOKUP($B130,'[1]ACT NUM13'!$AB$3:$AM$64,9,FALSE),0)</f>
        <v>0</v>
      </c>
      <c r="AF130" s="91">
        <f>IFERROR(VLOOKUP($B130,'[1]ACT NUM13'!$AB$3:$AM$64,10,FALSE),0)</f>
        <v>0</v>
      </c>
      <c r="AG130" s="91">
        <f>IFERROR(VLOOKUP($B130,'[1]ACT NUM13'!$AB$3:$AM$64,11,FALSE),0)</f>
        <v>0</v>
      </c>
      <c r="AH130" s="95"/>
      <c r="AI130" s="95"/>
      <c r="AJ130" s="13">
        <f t="shared" si="67"/>
        <v>0</v>
      </c>
    </row>
    <row r="131" spans="1:37" ht="14.25" customHeight="1" thickBot="1" x14ac:dyDescent="0.25">
      <c r="A131" s="87" t="s">
        <v>160</v>
      </c>
      <c r="B131" s="165" t="s">
        <v>155</v>
      </c>
      <c r="C131" s="56"/>
      <c r="D131" s="205"/>
      <c r="E131" s="13">
        <f>IFERROR(VLOOKUP($B131,[2]NUM13!$H$3:$J$144,2,FALSE),0)</f>
        <v>0</v>
      </c>
      <c r="F131" s="43">
        <f t="shared" si="108"/>
        <v>0</v>
      </c>
      <c r="G131" s="13">
        <f>IFERROR(VLOOKUP($B131,[1]NUM13!$H$3:$J$155,2,FALSE),0)</f>
        <v>0</v>
      </c>
      <c r="H131" s="54">
        <f t="shared" si="121"/>
        <v>0</v>
      </c>
      <c r="I131" s="54">
        <f t="shared" si="122"/>
        <v>0</v>
      </c>
      <c r="J131" s="45"/>
      <c r="K131" s="91">
        <f>IFERROR(VLOOKUP($B131,'[1]ACT NUM13'!$H$3:$S$123,2,FALSE),0)</f>
        <v>0</v>
      </c>
      <c r="L131" s="91">
        <f>IFERROR(VLOOKUP($B131,'[1]ACT NUM13'!$H$3:$S$123,3,FALSE),0)</f>
        <v>0</v>
      </c>
      <c r="M131" s="91">
        <f>IFERROR(VLOOKUP($B131,'[1]ACT NUM13'!$H$3:$S$123,4,FALSE),0)</f>
        <v>0</v>
      </c>
      <c r="N131" s="91">
        <f>IFERROR(VLOOKUP($B131,'[1]ACT NUM13'!$H$3:$S$123,5,FALSE),0)</f>
        <v>0</v>
      </c>
      <c r="O131" s="91">
        <f>IFERROR(VLOOKUP($B131,'[1]ACT NUM13'!$H$3:$S$123,6,FALSE),0)</f>
        <v>0</v>
      </c>
      <c r="P131" s="91">
        <f>IFERROR(VLOOKUP($B131,'[1]ACT NUM13'!$H$3:$S$123,7,FALSE),0)</f>
        <v>0</v>
      </c>
      <c r="Q131" s="91">
        <f>IFERROR(VLOOKUP($B131,'[1]ACT NUM13'!$H$3:$S$123,8,FALSE),0)</f>
        <v>0</v>
      </c>
      <c r="R131" s="91">
        <f>IFERROR(VLOOKUP($B131,'[1]ACT NUM13'!$H$3:$S$123,9,FALSE),0)</f>
        <v>0</v>
      </c>
      <c r="S131" s="91">
        <f>IFERROR(VLOOKUP($B131,'[1]ACT NUM13'!$H$3:$S$123,10,FALSE),0)</f>
        <v>0</v>
      </c>
      <c r="T131" s="91">
        <f>IFERROR(VLOOKUP($B131,'[1]ACT NUM13'!$H$3:$S$123,11,FALSE),0)</f>
        <v>0</v>
      </c>
      <c r="U131" s="95"/>
      <c r="V131" s="95"/>
      <c r="W131" s="13">
        <f t="shared" si="74"/>
        <v>0</v>
      </c>
      <c r="X131" s="91">
        <f>IFERROR(VLOOKUP($B131,'[1]ACT NUM13'!$AB$3:$AM$64,2,FALSE),0)</f>
        <v>0</v>
      </c>
      <c r="Y131" s="91">
        <f>IFERROR(VLOOKUP($B131,'[1]ACT NUM13'!$AB$3:$AM$64,3,FALSE),0)</f>
        <v>0</v>
      </c>
      <c r="Z131" s="91">
        <f>IFERROR(VLOOKUP($B131,'[1]ACT NUM13'!$AB$3:$AM$64,4,FALSE),0)</f>
        <v>0</v>
      </c>
      <c r="AA131" s="91">
        <f>IFERROR(VLOOKUP($B131,'[1]ACT NUM13'!$AB$3:$AM$64,5,FALSE),0)</f>
        <v>0</v>
      </c>
      <c r="AB131" s="91">
        <f>IFERROR(VLOOKUP($B131,'[1]ACT NUM13'!$AB$3:$AM$64,6,FALSE),0)</f>
        <v>0</v>
      </c>
      <c r="AC131" s="91">
        <f>IFERROR(VLOOKUP($B131,'[1]ACT NUM13'!$AB$3:$AM$64,7,FALSE),0)</f>
        <v>0</v>
      </c>
      <c r="AD131" s="91">
        <f>IFERROR(VLOOKUP($B131,'[1]ACT NUM13'!$AB$3:$AM$64,8,FALSE),0)</f>
        <v>0</v>
      </c>
      <c r="AE131" s="91">
        <f>IFERROR(VLOOKUP($B131,'[1]ACT NUM13'!$AB$3:$AM$64,9,FALSE),0)</f>
        <v>0</v>
      </c>
      <c r="AF131" s="91">
        <f>IFERROR(VLOOKUP($B131,'[1]ACT NUM13'!$AB$3:$AM$64,10,FALSE),0)</f>
        <v>0</v>
      </c>
      <c r="AG131" s="91">
        <f>IFERROR(VLOOKUP($B131,'[1]ACT NUM13'!$AB$3:$AM$64,11,FALSE),0)</f>
        <v>0</v>
      </c>
      <c r="AH131" s="95"/>
      <c r="AI131" s="95"/>
      <c r="AJ131" s="13">
        <f t="shared" si="67"/>
        <v>0</v>
      </c>
    </row>
    <row r="132" spans="1:37" ht="15" thickBot="1" x14ac:dyDescent="0.25">
      <c r="A132" s="87" t="s">
        <v>160</v>
      </c>
      <c r="B132" s="165" t="s">
        <v>156</v>
      </c>
      <c r="C132" s="56"/>
      <c r="D132" s="205"/>
      <c r="E132" s="13">
        <f>IFERROR(VLOOKUP($B132,[2]NUM13!$H$3:$J$144,2,FALSE),0)</f>
        <v>0</v>
      </c>
      <c r="F132" s="43">
        <f t="shared" si="108"/>
        <v>0</v>
      </c>
      <c r="G132" s="13">
        <f>IFERROR(VLOOKUP($B132,[1]NUM13!$H$3:$J$155,2,FALSE),0)</f>
        <v>0</v>
      </c>
      <c r="H132" s="54">
        <f t="shared" si="121"/>
        <v>0</v>
      </c>
      <c r="I132" s="54">
        <f t="shared" si="122"/>
        <v>0</v>
      </c>
      <c r="J132" s="45"/>
      <c r="K132" s="91">
        <f>IFERROR(VLOOKUP($B132,'[1]ACT NUM13'!$H$3:$S$123,2,FALSE),0)</f>
        <v>0</v>
      </c>
      <c r="L132" s="91">
        <f>IFERROR(VLOOKUP($B132,'[1]ACT NUM13'!$H$3:$S$123,3,FALSE),0)</f>
        <v>0</v>
      </c>
      <c r="M132" s="91">
        <f>IFERROR(VLOOKUP($B132,'[1]ACT NUM13'!$H$3:$S$123,4,FALSE),0)</f>
        <v>0</v>
      </c>
      <c r="N132" s="91">
        <f>IFERROR(VLOOKUP($B132,'[1]ACT NUM13'!$H$3:$S$123,5,FALSE),0)</f>
        <v>0</v>
      </c>
      <c r="O132" s="91">
        <f>IFERROR(VLOOKUP($B132,'[1]ACT NUM13'!$H$3:$S$123,6,FALSE),0)</f>
        <v>0</v>
      </c>
      <c r="P132" s="91">
        <f>IFERROR(VLOOKUP($B132,'[1]ACT NUM13'!$H$3:$S$123,7,FALSE),0)</f>
        <v>0</v>
      </c>
      <c r="Q132" s="91">
        <f>IFERROR(VLOOKUP($B132,'[1]ACT NUM13'!$H$3:$S$123,8,FALSE),0)</f>
        <v>0</v>
      </c>
      <c r="R132" s="91">
        <f>IFERROR(VLOOKUP($B132,'[1]ACT NUM13'!$H$3:$S$123,9,FALSE),0)</f>
        <v>0</v>
      </c>
      <c r="S132" s="91">
        <f>IFERROR(VLOOKUP($B132,'[1]ACT NUM13'!$H$3:$S$123,10,FALSE),0)</f>
        <v>0</v>
      </c>
      <c r="T132" s="91">
        <f>IFERROR(VLOOKUP($B132,'[1]ACT NUM13'!$H$3:$S$123,11,FALSE),0)</f>
        <v>0</v>
      </c>
      <c r="U132" s="95"/>
      <c r="V132" s="95"/>
      <c r="W132" s="13">
        <f t="shared" si="74"/>
        <v>0</v>
      </c>
      <c r="X132" s="91">
        <f>IFERROR(VLOOKUP($B132,'[1]ACT NUM13'!$AB$3:$AM$64,2,FALSE),0)</f>
        <v>0</v>
      </c>
      <c r="Y132" s="91">
        <f>IFERROR(VLOOKUP($B132,'[1]ACT NUM13'!$AB$3:$AM$64,3,FALSE),0)</f>
        <v>0</v>
      </c>
      <c r="Z132" s="91">
        <f>IFERROR(VLOOKUP($B132,'[1]ACT NUM13'!$AB$3:$AM$64,4,FALSE),0)</f>
        <v>0</v>
      </c>
      <c r="AA132" s="91">
        <f>IFERROR(VLOOKUP($B132,'[1]ACT NUM13'!$AB$3:$AM$64,5,FALSE),0)</f>
        <v>0</v>
      </c>
      <c r="AB132" s="91">
        <f>IFERROR(VLOOKUP($B132,'[1]ACT NUM13'!$AB$3:$AM$64,6,FALSE),0)</f>
        <v>0</v>
      </c>
      <c r="AC132" s="91">
        <f>IFERROR(VLOOKUP($B132,'[1]ACT NUM13'!$AB$3:$AM$64,7,FALSE),0)</f>
        <v>0</v>
      </c>
      <c r="AD132" s="91">
        <f>IFERROR(VLOOKUP($B132,'[1]ACT NUM13'!$AB$3:$AM$64,8,FALSE),0)</f>
        <v>0</v>
      </c>
      <c r="AE132" s="91">
        <f>IFERROR(VLOOKUP($B132,'[1]ACT NUM13'!$AB$3:$AM$64,9,FALSE),0)</f>
        <v>0</v>
      </c>
      <c r="AF132" s="91">
        <f>IFERROR(VLOOKUP($B132,'[1]ACT NUM13'!$AB$3:$AM$64,10,FALSE),0)</f>
        <v>0</v>
      </c>
      <c r="AG132" s="91">
        <f>IFERROR(VLOOKUP($B132,'[1]ACT NUM13'!$AB$3:$AM$64,11,FALSE),0)</f>
        <v>0</v>
      </c>
      <c r="AH132" s="95"/>
      <c r="AI132" s="95"/>
      <c r="AJ132" s="13">
        <f t="shared" si="67"/>
        <v>0</v>
      </c>
    </row>
    <row r="133" spans="1:37" ht="15" thickBot="1" x14ac:dyDescent="0.25">
      <c r="A133" s="87" t="s">
        <v>160</v>
      </c>
      <c r="B133" s="165" t="s">
        <v>157</v>
      </c>
      <c r="C133" s="56"/>
      <c r="D133" s="205"/>
      <c r="E133" s="13">
        <f>IFERROR(VLOOKUP($B133,[2]NUM13!$H$3:$J$144,2,FALSE),0)</f>
        <v>0</v>
      </c>
      <c r="F133" s="43">
        <f t="shared" si="108"/>
        <v>0</v>
      </c>
      <c r="G133" s="13">
        <f>IFERROR(VLOOKUP($B133,[1]NUM13!$H$3:$J$155,2,FALSE),0)</f>
        <v>0</v>
      </c>
      <c r="H133" s="54">
        <f t="shared" si="121"/>
        <v>0</v>
      </c>
      <c r="I133" s="54">
        <f t="shared" si="122"/>
        <v>2</v>
      </c>
      <c r="J133" s="45"/>
      <c r="K133" s="91">
        <f>IFERROR(VLOOKUP($B133,'[1]ACT NUM13'!$H$3:$S$123,2,FALSE),0)</f>
        <v>0</v>
      </c>
      <c r="L133" s="91">
        <f>IFERROR(VLOOKUP($B133,'[1]ACT NUM13'!$H$3:$S$123,3,FALSE),0)</f>
        <v>0</v>
      </c>
      <c r="M133" s="91">
        <f>IFERROR(VLOOKUP($B133,'[1]ACT NUM13'!$H$3:$S$123,4,FALSE),0)</f>
        <v>0</v>
      </c>
      <c r="N133" s="91">
        <f>IFERROR(VLOOKUP($B133,'[1]ACT NUM13'!$H$3:$S$123,5,FALSE),0)</f>
        <v>0</v>
      </c>
      <c r="O133" s="91">
        <f>IFERROR(VLOOKUP($B133,'[1]ACT NUM13'!$H$3:$S$123,6,FALSE),0)</f>
        <v>0</v>
      </c>
      <c r="P133" s="91">
        <f>IFERROR(VLOOKUP($B133,'[1]ACT NUM13'!$H$3:$S$123,7,FALSE),0)</f>
        <v>0</v>
      </c>
      <c r="Q133" s="91">
        <f>IFERROR(VLOOKUP($B133,'[1]ACT NUM13'!$H$3:$S$123,8,FALSE),0)</f>
        <v>0</v>
      </c>
      <c r="R133" s="91">
        <f>IFERROR(VLOOKUP($B133,'[1]ACT NUM13'!$H$3:$S$123,9,FALSE),0)</f>
        <v>1</v>
      </c>
      <c r="S133" s="91">
        <f>IFERROR(VLOOKUP($B133,'[1]ACT NUM13'!$H$3:$S$123,10,FALSE),0)</f>
        <v>0</v>
      </c>
      <c r="T133" s="91">
        <f>IFERROR(VLOOKUP($B133,'[1]ACT NUM13'!$H$3:$S$123,11,FALSE),0)</f>
        <v>1</v>
      </c>
      <c r="U133" s="96"/>
      <c r="V133" s="96"/>
      <c r="W133" s="13">
        <f t="shared" si="74"/>
        <v>2</v>
      </c>
      <c r="X133" s="91">
        <f>IFERROR(VLOOKUP($B133,'[1]ACT NUM13'!$AB$3:$AM$64,2,FALSE),0)</f>
        <v>0</v>
      </c>
      <c r="Y133" s="91">
        <f>IFERROR(VLOOKUP($B133,'[1]ACT NUM13'!$AB$3:$AM$64,3,FALSE),0)</f>
        <v>0</v>
      </c>
      <c r="Z133" s="91">
        <f>IFERROR(VLOOKUP($B133,'[1]ACT NUM13'!$AB$3:$AM$64,4,FALSE),0)</f>
        <v>0</v>
      </c>
      <c r="AA133" s="91">
        <f>IFERROR(VLOOKUP($B133,'[1]ACT NUM13'!$AB$3:$AM$64,5,FALSE),0)</f>
        <v>0</v>
      </c>
      <c r="AB133" s="91">
        <f>IFERROR(VLOOKUP($B133,'[1]ACT NUM13'!$AB$3:$AM$64,6,FALSE),0)</f>
        <v>0</v>
      </c>
      <c r="AC133" s="91">
        <f>IFERROR(VLOOKUP($B133,'[1]ACT NUM13'!$AB$3:$AM$64,7,FALSE),0)</f>
        <v>0</v>
      </c>
      <c r="AD133" s="91">
        <f>IFERROR(VLOOKUP($B133,'[1]ACT NUM13'!$AB$3:$AM$64,8,FALSE),0)</f>
        <v>0</v>
      </c>
      <c r="AE133" s="91">
        <f>IFERROR(VLOOKUP($B133,'[1]ACT NUM13'!$AB$3:$AM$64,9,FALSE),0)</f>
        <v>0</v>
      </c>
      <c r="AF133" s="91">
        <f>IFERROR(VLOOKUP($B133,'[1]ACT NUM13'!$AB$3:$AM$64,10,FALSE),0)</f>
        <v>0</v>
      </c>
      <c r="AG133" s="91">
        <f>IFERROR(VLOOKUP($B133,'[1]ACT NUM13'!$AB$3:$AM$64,11,FALSE),0)</f>
        <v>0</v>
      </c>
      <c r="AH133" s="96"/>
      <c r="AI133" s="96"/>
      <c r="AJ133" s="13">
        <f>SUM(X133:AI133)</f>
        <v>0</v>
      </c>
    </row>
    <row r="134" spans="1:37" ht="15" thickBot="1" x14ac:dyDescent="0.25">
      <c r="A134" s="87" t="s">
        <v>160</v>
      </c>
      <c r="B134" s="165" t="s">
        <v>158</v>
      </c>
      <c r="C134" s="56"/>
      <c r="D134" s="205"/>
      <c r="E134" s="13">
        <f>IFERROR(VLOOKUP($B134,[2]NUM13!$H$3:$J$144,2,FALSE),0)</f>
        <v>0</v>
      </c>
      <c r="F134" s="43">
        <f t="shared" si="108"/>
        <v>0</v>
      </c>
      <c r="G134" s="13">
        <f>IFERROR(VLOOKUP($B134,[1]NUM13!$H$3:$J$155,2,FALSE),0)</f>
        <v>0</v>
      </c>
      <c r="H134" s="54">
        <f t="shared" si="121"/>
        <v>0</v>
      </c>
      <c r="I134" s="54">
        <f t="shared" si="122"/>
        <v>0</v>
      </c>
      <c r="J134" s="45"/>
      <c r="K134" s="91">
        <f>IFERROR(VLOOKUP($B134,'[1]ACT NUM13'!$H$3:$S$123,2,FALSE),0)</f>
        <v>0</v>
      </c>
      <c r="L134" s="91">
        <f>IFERROR(VLOOKUP($B134,'[1]ACT NUM13'!$H$3:$S$123,3,FALSE),0)</f>
        <v>0</v>
      </c>
      <c r="M134" s="91">
        <f>IFERROR(VLOOKUP($B134,'[1]ACT NUM13'!$H$3:$S$123,4,FALSE),0)</f>
        <v>0</v>
      </c>
      <c r="N134" s="91">
        <f>IFERROR(VLOOKUP($B134,'[1]ACT NUM13'!$H$3:$S$123,5,FALSE),0)</f>
        <v>0</v>
      </c>
      <c r="O134" s="91">
        <f>IFERROR(VLOOKUP($B134,'[1]ACT NUM13'!$H$3:$S$123,6,FALSE),0)</f>
        <v>0</v>
      </c>
      <c r="P134" s="91">
        <f>IFERROR(VLOOKUP($B134,'[1]ACT NUM13'!$H$3:$S$123,7,FALSE),0)</f>
        <v>0</v>
      </c>
      <c r="Q134" s="91">
        <f>IFERROR(VLOOKUP($B134,'[1]ACT NUM13'!$H$3:$S$123,8,FALSE),0)</f>
        <v>0</v>
      </c>
      <c r="R134" s="91">
        <f>IFERROR(VLOOKUP($B134,'[1]ACT NUM13'!$H$3:$S$123,9,FALSE),0)</f>
        <v>0</v>
      </c>
      <c r="S134" s="91">
        <f>IFERROR(VLOOKUP($B134,'[1]ACT NUM13'!$H$3:$S$123,10,FALSE),0)</f>
        <v>0</v>
      </c>
      <c r="T134" s="91">
        <f>IFERROR(VLOOKUP($B134,'[1]ACT NUM13'!$H$3:$S$123,11,FALSE),0)</f>
        <v>0</v>
      </c>
      <c r="U134" s="96"/>
      <c r="V134" s="96"/>
      <c r="W134" s="13">
        <f t="shared" si="74"/>
        <v>0</v>
      </c>
      <c r="X134" s="91">
        <f>IFERROR(VLOOKUP($B134,'[1]ACT NUM13'!$AB$3:$AM$64,2,FALSE),0)</f>
        <v>0</v>
      </c>
      <c r="Y134" s="91">
        <f>IFERROR(VLOOKUP($B134,'[1]ACT NUM13'!$AB$3:$AM$64,3,FALSE),0)</f>
        <v>0</v>
      </c>
      <c r="Z134" s="91">
        <f>IFERROR(VLOOKUP($B134,'[1]ACT NUM13'!$AB$3:$AM$64,4,FALSE),0)</f>
        <v>0</v>
      </c>
      <c r="AA134" s="91">
        <f>IFERROR(VLOOKUP($B134,'[1]ACT NUM13'!$AB$3:$AM$64,5,FALSE),0)</f>
        <v>0</v>
      </c>
      <c r="AB134" s="91">
        <f>IFERROR(VLOOKUP($B134,'[1]ACT NUM13'!$AB$3:$AM$64,6,FALSE),0)</f>
        <v>0</v>
      </c>
      <c r="AC134" s="91">
        <f>IFERROR(VLOOKUP($B134,'[1]ACT NUM13'!$AB$3:$AM$64,7,FALSE),0)</f>
        <v>0</v>
      </c>
      <c r="AD134" s="91">
        <f>IFERROR(VLOOKUP($B134,'[1]ACT NUM13'!$AB$3:$AM$64,8,FALSE),0)</f>
        <v>0</v>
      </c>
      <c r="AE134" s="91">
        <f>IFERROR(VLOOKUP($B134,'[1]ACT NUM13'!$AB$3:$AM$64,9,FALSE),0)</f>
        <v>0</v>
      </c>
      <c r="AF134" s="91">
        <f>IFERROR(VLOOKUP($B134,'[1]ACT NUM13'!$AB$3:$AM$64,10,FALSE),0)</f>
        <v>0</v>
      </c>
      <c r="AG134" s="91">
        <f>IFERROR(VLOOKUP($B134,'[1]ACT NUM13'!$AB$3:$AM$64,11,FALSE),0)</f>
        <v>0</v>
      </c>
      <c r="AH134" s="96"/>
      <c r="AI134" s="96"/>
      <c r="AJ134" s="13">
        <f t="shared" si="67"/>
        <v>0</v>
      </c>
    </row>
    <row r="135" spans="1:37" ht="15" thickBot="1" x14ac:dyDescent="0.25">
      <c r="A135" s="87" t="s">
        <v>160</v>
      </c>
      <c r="B135" s="165" t="s">
        <v>159</v>
      </c>
      <c r="C135" s="56"/>
      <c r="D135" s="205"/>
      <c r="E135" s="13">
        <f>IFERROR(VLOOKUP($B135,[2]NUM13!$H$3:$J$144,2,FALSE),0)</f>
        <v>6</v>
      </c>
      <c r="F135" s="43">
        <f t="shared" si="108"/>
        <v>6</v>
      </c>
      <c r="G135" s="13">
        <f>IFERROR(VLOOKUP($B135,[1]NUM13!$H$3:$J$155,2,FALSE),0)</f>
        <v>0</v>
      </c>
      <c r="H135" s="54">
        <f t="shared" si="121"/>
        <v>0</v>
      </c>
      <c r="I135" s="54">
        <f t="shared" si="122"/>
        <v>0</v>
      </c>
      <c r="J135" s="45"/>
      <c r="K135" s="91">
        <f>IFERROR(VLOOKUP($B135,'[1]ACT NUM13'!$H$3:$S$123,2,FALSE),0)</f>
        <v>0</v>
      </c>
      <c r="L135" s="91">
        <f>IFERROR(VLOOKUP($B135,'[1]ACT NUM13'!$H$3:$S$123,3,FALSE),0)</f>
        <v>0</v>
      </c>
      <c r="M135" s="91">
        <f>IFERROR(VLOOKUP($B135,'[1]ACT NUM13'!$H$3:$S$123,4,FALSE),0)</f>
        <v>0</v>
      </c>
      <c r="N135" s="91">
        <f>IFERROR(VLOOKUP($B135,'[1]ACT NUM13'!$H$3:$S$123,5,FALSE),0)</f>
        <v>0</v>
      </c>
      <c r="O135" s="91">
        <f>IFERROR(VLOOKUP($B135,'[1]ACT NUM13'!$H$3:$S$123,6,FALSE),0)</f>
        <v>0</v>
      </c>
      <c r="P135" s="91">
        <f>IFERROR(VLOOKUP($B135,'[1]ACT NUM13'!$H$3:$S$123,7,FALSE),0)</f>
        <v>0</v>
      </c>
      <c r="Q135" s="91">
        <f>IFERROR(VLOOKUP($B135,'[1]ACT NUM13'!$H$3:$S$123,8,FALSE),0)</f>
        <v>0</v>
      </c>
      <c r="R135" s="91">
        <f>IFERROR(VLOOKUP($B135,'[1]ACT NUM13'!$H$3:$S$123,9,FALSE),0)</f>
        <v>0</v>
      </c>
      <c r="S135" s="91">
        <f>IFERROR(VLOOKUP($B135,'[1]ACT NUM13'!$H$3:$S$123,10,FALSE),0)</f>
        <v>0</v>
      </c>
      <c r="T135" s="91">
        <f>IFERROR(VLOOKUP($B135,'[1]ACT NUM13'!$H$3:$S$123,11,FALSE),0)</f>
        <v>0</v>
      </c>
      <c r="U135" s="96"/>
      <c r="V135" s="96"/>
      <c r="W135" s="13">
        <f t="shared" si="74"/>
        <v>0</v>
      </c>
      <c r="X135" s="91">
        <f>IFERROR(VLOOKUP($B135,'[1]ACT NUM13'!$AB$3:$AM$64,2,FALSE),0)</f>
        <v>0</v>
      </c>
      <c r="Y135" s="91">
        <f>IFERROR(VLOOKUP($B135,'[1]ACT NUM13'!$AB$3:$AM$64,3,FALSE),0)</f>
        <v>0</v>
      </c>
      <c r="Z135" s="91">
        <f>IFERROR(VLOOKUP($B135,'[1]ACT NUM13'!$AB$3:$AM$64,4,FALSE),0)</f>
        <v>0</v>
      </c>
      <c r="AA135" s="91">
        <f>IFERROR(VLOOKUP($B135,'[1]ACT NUM13'!$AB$3:$AM$64,5,FALSE),0)</f>
        <v>0</v>
      </c>
      <c r="AB135" s="91">
        <f>IFERROR(VLOOKUP($B135,'[1]ACT NUM13'!$AB$3:$AM$64,6,FALSE),0)</f>
        <v>0</v>
      </c>
      <c r="AC135" s="91">
        <f>IFERROR(VLOOKUP($B135,'[1]ACT NUM13'!$AB$3:$AM$64,7,FALSE),0)</f>
        <v>0</v>
      </c>
      <c r="AD135" s="91">
        <f>IFERROR(VLOOKUP($B135,'[1]ACT NUM13'!$AB$3:$AM$64,8,FALSE),0)</f>
        <v>0</v>
      </c>
      <c r="AE135" s="91">
        <f>IFERROR(VLOOKUP($B135,'[1]ACT NUM13'!$AB$3:$AM$64,9,FALSE),0)</f>
        <v>0</v>
      </c>
      <c r="AF135" s="91">
        <f>IFERROR(VLOOKUP($B135,'[1]ACT NUM13'!$AB$3:$AM$64,10,FALSE),0)</f>
        <v>0</v>
      </c>
      <c r="AG135" s="91">
        <f>IFERROR(VLOOKUP($B135,'[1]ACT NUM13'!$AB$3:$AM$64,11,FALSE),0)</f>
        <v>0</v>
      </c>
      <c r="AH135" s="96"/>
      <c r="AI135" s="96"/>
      <c r="AJ135" s="13">
        <f t="shared" si="67"/>
        <v>0</v>
      </c>
    </row>
    <row r="136" spans="1:37" ht="15" thickBot="1" x14ac:dyDescent="0.25">
      <c r="A136" s="333" t="s">
        <v>182</v>
      </c>
      <c r="B136" s="334"/>
      <c r="C136" s="250">
        <f>+D136/Metas!S91</f>
        <v>0.78583915484598432</v>
      </c>
      <c r="D136" s="207">
        <f>I136/AK136</f>
        <v>0.16465497608745161</v>
      </c>
      <c r="E136" s="10">
        <f t="shared" ref="E136:K136" si="123">SUM(E123:E135)</f>
        <v>658</v>
      </c>
      <c r="F136" s="10">
        <f>SUM(F123:F135)</f>
        <v>680</v>
      </c>
      <c r="G136" s="10">
        <f t="shared" ref="G136" si="124">SUM(G123:G135)</f>
        <v>688</v>
      </c>
      <c r="H136" s="10">
        <f t="shared" si="123"/>
        <v>702</v>
      </c>
      <c r="I136" s="10">
        <f>SUM(I123:I135)</f>
        <v>723</v>
      </c>
      <c r="J136" s="10">
        <f t="shared" si="123"/>
        <v>0</v>
      </c>
      <c r="K136" s="10">
        <f t="shared" si="123"/>
        <v>1</v>
      </c>
      <c r="L136" s="10">
        <f t="shared" ref="L136:V136" si="125">SUM(L123:L135)</f>
        <v>12</v>
      </c>
      <c r="M136" s="10">
        <f t="shared" si="125"/>
        <v>25</v>
      </c>
      <c r="N136" s="10">
        <f t="shared" si="125"/>
        <v>8</v>
      </c>
      <c r="O136" s="10">
        <f t="shared" ref="O136" si="126">SUM(O123:O135)</f>
        <v>26</v>
      </c>
      <c r="P136" s="10">
        <f t="shared" si="125"/>
        <v>8</v>
      </c>
      <c r="Q136" s="10">
        <f t="shared" si="125"/>
        <v>19</v>
      </c>
      <c r="R136" s="10">
        <f t="shared" ref="R136:S136" si="127">SUM(R123:R135)</f>
        <v>10</v>
      </c>
      <c r="S136" s="10">
        <f t="shared" si="127"/>
        <v>7</v>
      </c>
      <c r="T136" s="10">
        <f t="shared" ref="T136" si="128">SUM(T123:T135)</f>
        <v>11</v>
      </c>
      <c r="U136" s="10">
        <f t="shared" si="125"/>
        <v>0</v>
      </c>
      <c r="V136" s="10">
        <f t="shared" si="125"/>
        <v>0</v>
      </c>
      <c r="W136" s="10">
        <f t="shared" si="74"/>
        <v>127</v>
      </c>
      <c r="X136" s="10">
        <f t="shared" ref="X136:AI136" si="129">SUM(X123:X135)</f>
        <v>7</v>
      </c>
      <c r="Y136" s="10">
        <f t="shared" si="129"/>
        <v>9</v>
      </c>
      <c r="Z136" s="10">
        <f t="shared" si="129"/>
        <v>3</v>
      </c>
      <c r="AA136" s="10">
        <f t="shared" si="129"/>
        <v>5</v>
      </c>
      <c r="AB136" s="10">
        <f t="shared" ref="AB136" si="130">SUM(AB123:AB135)</f>
        <v>3</v>
      </c>
      <c r="AC136" s="10">
        <f t="shared" si="129"/>
        <v>2</v>
      </c>
      <c r="AD136" s="10">
        <f t="shared" si="129"/>
        <v>5</v>
      </c>
      <c r="AE136" s="10">
        <f t="shared" ref="AE136:AF136" si="131">SUM(AE123:AE135)</f>
        <v>0</v>
      </c>
      <c r="AF136" s="10">
        <f t="shared" si="131"/>
        <v>4</v>
      </c>
      <c r="AG136" s="10">
        <f t="shared" ref="AG136" si="132">SUM(AG123:AG135)</f>
        <v>3</v>
      </c>
      <c r="AH136" s="10">
        <f t="shared" si="129"/>
        <v>0</v>
      </c>
      <c r="AI136" s="10">
        <f t="shared" si="129"/>
        <v>0</v>
      </c>
      <c r="AJ136" s="10">
        <f t="shared" si="67"/>
        <v>41</v>
      </c>
      <c r="AK136" s="10">
        <v>4391</v>
      </c>
    </row>
    <row r="137" spans="1:37" ht="15" thickBot="1" x14ac:dyDescent="0.25">
      <c r="A137" s="87" t="s">
        <v>165</v>
      </c>
      <c r="B137" s="165" t="s">
        <v>161</v>
      </c>
      <c r="C137" s="56"/>
      <c r="D137" s="205"/>
      <c r="E137" s="13">
        <f>IFERROR(VLOOKUP($B137,[2]NUM13!$H$3:$J$144,2,FALSE),0)</f>
        <v>276</v>
      </c>
      <c r="F137" s="43">
        <f t="shared" si="108"/>
        <v>286</v>
      </c>
      <c r="G137" s="13">
        <f>IFERROR(VLOOKUP($B137,[1]NUM13!$H$3:$J$155,2,FALSE),0)</f>
        <v>297</v>
      </c>
      <c r="H137" s="54">
        <f t="shared" ref="H137:H140" si="133">+G137+(Q137)-(AD137)</f>
        <v>297</v>
      </c>
      <c r="I137" s="54">
        <f t="shared" ref="I137:I140" si="134">+G137+(Q137+R137+S137+T137)-(AD137+AE137+AF137+AG137)</f>
        <v>311</v>
      </c>
      <c r="J137" s="45"/>
      <c r="K137" s="91">
        <f>IFERROR(VLOOKUP($B137,'[1]ACT NUM13'!$H$3:$S$123,2,FALSE),0)</f>
        <v>0</v>
      </c>
      <c r="L137" s="91">
        <f>IFERROR(VLOOKUP($B137,'[1]ACT NUM13'!$H$3:$S$123,3,FALSE),0)</f>
        <v>0</v>
      </c>
      <c r="M137" s="91">
        <f>IFERROR(VLOOKUP($B137,'[1]ACT NUM13'!$H$3:$S$123,4,FALSE),0)</f>
        <v>0</v>
      </c>
      <c r="N137" s="91">
        <f>IFERROR(VLOOKUP($B137,'[1]ACT NUM13'!$H$3:$S$123,5,FALSE),0)</f>
        <v>10</v>
      </c>
      <c r="O137" s="91">
        <f>IFERROR(VLOOKUP($B137,'[1]ACT NUM13'!$H$3:$S$123,6,FALSE),0)</f>
        <v>4</v>
      </c>
      <c r="P137" s="91">
        <f>IFERROR(VLOOKUP($B137,'[1]ACT NUM13'!$H$3:$S$123,7,FALSE),0)</f>
        <v>5</v>
      </c>
      <c r="Q137" s="91">
        <f>IFERROR(VLOOKUP($B137,'[1]ACT NUM13'!$H$3:$S$123,8,FALSE),0)</f>
        <v>0</v>
      </c>
      <c r="R137" s="91">
        <f>IFERROR(VLOOKUP($B137,'[1]ACT NUM13'!$H$3:$S$123,9,FALSE),0)</f>
        <v>5</v>
      </c>
      <c r="S137" s="91">
        <f>IFERROR(VLOOKUP($B137,'[1]ACT NUM13'!$H$3:$S$123,10,FALSE),0)</f>
        <v>3</v>
      </c>
      <c r="T137" s="91">
        <f>IFERROR(VLOOKUP($B137,'[1]ACT NUM13'!$H$3:$S$123,11,FALSE),0)</f>
        <v>6</v>
      </c>
      <c r="U137" s="97"/>
      <c r="V137" s="97"/>
      <c r="W137" s="13">
        <f t="shared" si="74"/>
        <v>33</v>
      </c>
      <c r="X137" s="91">
        <f>IFERROR(VLOOKUP($B137,'[1]ACT NUM13'!$AB$3:$AM$64,2,FALSE),0)</f>
        <v>0</v>
      </c>
      <c r="Y137" s="91">
        <f>IFERROR(VLOOKUP($B137,'[1]ACT NUM13'!$AB$3:$AM$64,3,FALSE),0)</f>
        <v>0</v>
      </c>
      <c r="Z137" s="91">
        <f>IFERROR(VLOOKUP($B137,'[1]ACT NUM13'!$AB$3:$AM$64,4,FALSE),0)</f>
        <v>0</v>
      </c>
      <c r="AA137" s="91">
        <f>IFERROR(VLOOKUP($B137,'[1]ACT NUM13'!$AB$3:$AM$64,5,FALSE),0)</f>
        <v>0</v>
      </c>
      <c r="AB137" s="91">
        <f>IFERROR(VLOOKUP($B137,'[1]ACT NUM13'!$AB$3:$AM$64,6,FALSE),0)</f>
        <v>0</v>
      </c>
      <c r="AC137" s="91">
        <f>IFERROR(VLOOKUP($B137,'[1]ACT NUM13'!$AB$3:$AM$64,7,FALSE),0)</f>
        <v>0</v>
      </c>
      <c r="AD137" s="91">
        <f>IFERROR(VLOOKUP($B137,'[1]ACT NUM13'!$AB$3:$AM$64,8,FALSE),0)</f>
        <v>0</v>
      </c>
      <c r="AE137" s="91">
        <f>IFERROR(VLOOKUP($B137,'[1]ACT NUM13'!$AB$3:$AM$64,9,FALSE),0)</f>
        <v>0</v>
      </c>
      <c r="AF137" s="91">
        <f>IFERROR(VLOOKUP($B137,'[1]ACT NUM13'!$AB$3:$AM$64,10,FALSE),0)</f>
        <v>0</v>
      </c>
      <c r="AG137" s="91">
        <f>IFERROR(VLOOKUP($B137,'[1]ACT NUM13'!$AB$3:$AM$64,11,FALSE),0)</f>
        <v>0</v>
      </c>
      <c r="AH137" s="97"/>
      <c r="AI137" s="97"/>
      <c r="AJ137" s="13">
        <f t="shared" si="67"/>
        <v>0</v>
      </c>
    </row>
    <row r="138" spans="1:37" ht="15" thickBot="1" x14ac:dyDescent="0.25">
      <c r="A138" s="87" t="s">
        <v>165</v>
      </c>
      <c r="B138" s="165" t="s">
        <v>162</v>
      </c>
      <c r="C138" s="56"/>
      <c r="D138" s="205"/>
      <c r="E138" s="13">
        <f>IFERROR(VLOOKUP($B138,[2]NUM13!$H$3:$J$144,2,FALSE),0)</f>
        <v>6</v>
      </c>
      <c r="F138" s="43">
        <f t="shared" si="108"/>
        <v>6</v>
      </c>
      <c r="G138" s="13">
        <f>IFERROR(VLOOKUP($B138,[1]NUM13!$H$3:$J$155,2,FALSE),0)</f>
        <v>6</v>
      </c>
      <c r="H138" s="54">
        <f t="shared" si="133"/>
        <v>6</v>
      </c>
      <c r="I138" s="54">
        <f t="shared" si="134"/>
        <v>6</v>
      </c>
      <c r="J138" s="45"/>
      <c r="K138" s="91">
        <f>IFERROR(VLOOKUP($B138,'[1]ACT NUM13'!$H$3:$S$123,2,FALSE),0)</f>
        <v>0</v>
      </c>
      <c r="L138" s="91">
        <f>IFERROR(VLOOKUP($B138,'[1]ACT NUM13'!$H$3:$S$123,3,FALSE),0)</f>
        <v>0</v>
      </c>
      <c r="M138" s="91">
        <f>IFERROR(VLOOKUP($B138,'[1]ACT NUM13'!$H$3:$S$123,4,FALSE),0)</f>
        <v>0</v>
      </c>
      <c r="N138" s="91">
        <f>IFERROR(VLOOKUP($B138,'[1]ACT NUM13'!$H$3:$S$123,5,FALSE),0)</f>
        <v>0</v>
      </c>
      <c r="O138" s="91">
        <f>IFERROR(VLOOKUP($B138,'[1]ACT NUM13'!$H$3:$S$123,6,FALSE),0)</f>
        <v>0</v>
      </c>
      <c r="P138" s="91">
        <f>IFERROR(VLOOKUP($B138,'[1]ACT NUM13'!$H$3:$S$123,7,FALSE),0)</f>
        <v>0</v>
      </c>
      <c r="Q138" s="91">
        <f>IFERROR(VLOOKUP($B138,'[1]ACT NUM13'!$H$3:$S$123,8,FALSE),0)</f>
        <v>0</v>
      </c>
      <c r="R138" s="91">
        <f>IFERROR(VLOOKUP($B138,'[1]ACT NUM13'!$H$3:$S$123,9,FALSE),0)</f>
        <v>0</v>
      </c>
      <c r="S138" s="91">
        <f>IFERROR(VLOOKUP($B138,'[1]ACT NUM13'!$H$3:$S$123,10,FALSE),0)</f>
        <v>0</v>
      </c>
      <c r="T138" s="91">
        <f>IFERROR(VLOOKUP($B138,'[1]ACT NUM13'!$H$3:$S$123,11,FALSE),0)</f>
        <v>0</v>
      </c>
      <c r="U138" s="91"/>
      <c r="V138" s="91"/>
      <c r="W138" s="13">
        <f t="shared" si="74"/>
        <v>0</v>
      </c>
      <c r="X138" s="91">
        <f>IFERROR(VLOOKUP($B138,'[1]ACT NUM13'!$AB$3:$AM$64,2,FALSE),0)</f>
        <v>0</v>
      </c>
      <c r="Y138" s="91">
        <f>IFERROR(VLOOKUP($B138,'[1]ACT NUM13'!$AB$3:$AM$64,3,FALSE),0)</f>
        <v>0</v>
      </c>
      <c r="Z138" s="91">
        <f>IFERROR(VLOOKUP($B138,'[1]ACT NUM13'!$AB$3:$AM$64,4,FALSE),0)</f>
        <v>0</v>
      </c>
      <c r="AA138" s="91">
        <f>IFERROR(VLOOKUP($B138,'[1]ACT NUM13'!$AB$3:$AM$64,5,FALSE),0)</f>
        <v>0</v>
      </c>
      <c r="AB138" s="91">
        <f>IFERROR(VLOOKUP($B138,'[1]ACT NUM13'!$AB$3:$AM$64,6,FALSE),0)</f>
        <v>0</v>
      </c>
      <c r="AC138" s="91">
        <f>IFERROR(VLOOKUP($B138,'[1]ACT NUM13'!$AB$3:$AM$64,7,FALSE),0)</f>
        <v>0</v>
      </c>
      <c r="AD138" s="91">
        <f>IFERROR(VLOOKUP($B138,'[1]ACT NUM13'!$AB$3:$AM$64,8,FALSE),0)</f>
        <v>0</v>
      </c>
      <c r="AE138" s="91">
        <f>IFERROR(VLOOKUP($B138,'[1]ACT NUM13'!$AB$3:$AM$64,9,FALSE),0)</f>
        <v>0</v>
      </c>
      <c r="AF138" s="91">
        <f>IFERROR(VLOOKUP($B138,'[1]ACT NUM13'!$AB$3:$AM$64,10,FALSE),0)</f>
        <v>0</v>
      </c>
      <c r="AG138" s="91">
        <f>IFERROR(VLOOKUP($B138,'[1]ACT NUM13'!$AB$3:$AM$64,11,FALSE),0)</f>
        <v>0</v>
      </c>
      <c r="AH138" s="91"/>
      <c r="AI138" s="91"/>
      <c r="AJ138" s="13">
        <f t="shared" si="67"/>
        <v>0</v>
      </c>
    </row>
    <row r="139" spans="1:37" ht="15" thickBot="1" x14ac:dyDescent="0.25">
      <c r="A139" s="87" t="s">
        <v>165</v>
      </c>
      <c r="B139" s="165" t="s">
        <v>163</v>
      </c>
      <c r="C139" s="56"/>
      <c r="D139" s="205"/>
      <c r="E139" s="13">
        <f>IFERROR(VLOOKUP($B139,[2]NUM13!$H$3:$J$144,2,FALSE),0)</f>
        <v>0</v>
      </c>
      <c r="F139" s="43">
        <f t="shared" si="108"/>
        <v>0</v>
      </c>
      <c r="G139" s="13">
        <f>IFERROR(VLOOKUP($B139,[1]NUM13!$H$3:$J$155,2,FALSE),0)</f>
        <v>0</v>
      </c>
      <c r="H139" s="54">
        <f t="shared" si="133"/>
        <v>0</v>
      </c>
      <c r="I139" s="54">
        <f t="shared" si="134"/>
        <v>0</v>
      </c>
      <c r="J139" s="45"/>
      <c r="K139" s="91">
        <f>IFERROR(VLOOKUP($B139,'[1]ACT NUM13'!$H$3:$S$123,2,FALSE),0)</f>
        <v>0</v>
      </c>
      <c r="L139" s="91">
        <f>IFERROR(VLOOKUP($B139,'[1]ACT NUM13'!$H$3:$S$123,3,FALSE),0)</f>
        <v>0</v>
      </c>
      <c r="M139" s="91">
        <f>IFERROR(VLOOKUP($B139,'[1]ACT NUM13'!$H$3:$S$123,4,FALSE),0)</f>
        <v>0</v>
      </c>
      <c r="N139" s="91">
        <f>IFERROR(VLOOKUP($B139,'[1]ACT NUM13'!$H$3:$S$123,5,FALSE),0)</f>
        <v>0</v>
      </c>
      <c r="O139" s="91">
        <f>IFERROR(VLOOKUP($B139,'[1]ACT NUM13'!$H$3:$S$123,6,FALSE),0)</f>
        <v>0</v>
      </c>
      <c r="P139" s="91">
        <f>IFERROR(VLOOKUP($B139,'[1]ACT NUM13'!$H$3:$S$123,7,FALSE),0)</f>
        <v>0</v>
      </c>
      <c r="Q139" s="91">
        <f>IFERROR(VLOOKUP($B139,'[1]ACT NUM13'!$H$3:$S$123,8,FALSE),0)</f>
        <v>0</v>
      </c>
      <c r="R139" s="91">
        <f>IFERROR(VLOOKUP($B139,'[1]ACT NUM13'!$H$3:$S$123,9,FALSE),0)</f>
        <v>0</v>
      </c>
      <c r="S139" s="91">
        <f>IFERROR(VLOOKUP($B139,'[1]ACT NUM13'!$H$3:$S$123,10,FALSE),0)</f>
        <v>0</v>
      </c>
      <c r="T139" s="91">
        <f>IFERROR(VLOOKUP($B139,'[1]ACT NUM13'!$H$3:$S$123,11,FALSE),0)</f>
        <v>0</v>
      </c>
      <c r="U139" s="91"/>
      <c r="V139" s="91"/>
      <c r="W139" s="13">
        <f t="shared" si="74"/>
        <v>0</v>
      </c>
      <c r="X139" s="91">
        <f>IFERROR(VLOOKUP($B139,'[1]ACT NUM13'!$AB$3:$AM$64,2,FALSE),0)</f>
        <v>0</v>
      </c>
      <c r="Y139" s="91">
        <f>IFERROR(VLOOKUP($B139,'[1]ACT NUM13'!$AB$3:$AM$64,3,FALSE),0)</f>
        <v>0</v>
      </c>
      <c r="Z139" s="91">
        <f>IFERROR(VLOOKUP($B139,'[1]ACT NUM13'!$AB$3:$AM$64,4,FALSE),0)</f>
        <v>0</v>
      </c>
      <c r="AA139" s="91">
        <f>IFERROR(VLOOKUP($B139,'[1]ACT NUM13'!$AB$3:$AM$64,5,FALSE),0)</f>
        <v>0</v>
      </c>
      <c r="AB139" s="91">
        <f>IFERROR(VLOOKUP($B139,'[1]ACT NUM13'!$AB$3:$AM$64,6,FALSE),0)</f>
        <v>0</v>
      </c>
      <c r="AC139" s="91">
        <f>IFERROR(VLOOKUP($B139,'[1]ACT NUM13'!$AB$3:$AM$64,7,FALSE),0)</f>
        <v>0</v>
      </c>
      <c r="AD139" s="91">
        <f>IFERROR(VLOOKUP($B139,'[1]ACT NUM13'!$AB$3:$AM$64,8,FALSE),0)</f>
        <v>0</v>
      </c>
      <c r="AE139" s="91">
        <f>IFERROR(VLOOKUP($B139,'[1]ACT NUM13'!$AB$3:$AM$64,9,FALSE),0)</f>
        <v>0</v>
      </c>
      <c r="AF139" s="91">
        <f>IFERROR(VLOOKUP($B139,'[1]ACT NUM13'!$AB$3:$AM$64,10,FALSE),0)</f>
        <v>0</v>
      </c>
      <c r="AG139" s="91">
        <f>IFERROR(VLOOKUP($B139,'[1]ACT NUM13'!$AB$3:$AM$64,11,FALSE),0)</f>
        <v>0</v>
      </c>
      <c r="AH139" s="91"/>
      <c r="AI139" s="91"/>
      <c r="AJ139" s="13">
        <f t="shared" si="67"/>
        <v>0</v>
      </c>
    </row>
    <row r="140" spans="1:37" ht="15" thickBot="1" x14ac:dyDescent="0.25">
      <c r="A140" s="87" t="s">
        <v>165</v>
      </c>
      <c r="B140" s="165" t="s">
        <v>164</v>
      </c>
      <c r="C140" s="56"/>
      <c r="D140" s="205"/>
      <c r="E140" s="13">
        <f>IFERROR(VLOOKUP($B140,[2]NUM13!$H$3:$J$144,2,FALSE),0)</f>
        <v>3</v>
      </c>
      <c r="F140" s="43">
        <f>+E140+(K140+L140+M140+N140)-(X140+Y140+Z140+AA140)</f>
        <v>3</v>
      </c>
      <c r="G140" s="13">
        <f>IFERROR(VLOOKUP($B140,[1]NUM13!$H$3:$J$155,2,FALSE),0)</f>
        <v>2</v>
      </c>
      <c r="H140" s="54">
        <f t="shared" si="133"/>
        <v>2</v>
      </c>
      <c r="I140" s="54">
        <f t="shared" si="134"/>
        <v>2</v>
      </c>
      <c r="J140" s="45"/>
      <c r="K140" s="91">
        <f>IFERROR(VLOOKUP($B140,'[1]ACT NUM13'!$H$3:$S$123,2,FALSE),0)</f>
        <v>0</v>
      </c>
      <c r="L140" s="91">
        <f>IFERROR(VLOOKUP($B140,'[1]ACT NUM13'!$H$3:$S$123,3,FALSE),0)</f>
        <v>0</v>
      </c>
      <c r="M140" s="91">
        <f>IFERROR(VLOOKUP($B140,'[1]ACT NUM13'!$H$3:$S$123,4,FALSE),0)</f>
        <v>0</v>
      </c>
      <c r="N140" s="91">
        <f>IFERROR(VLOOKUP($B140,'[1]ACT NUM13'!$H$3:$S$123,5,FALSE),0)</f>
        <v>0</v>
      </c>
      <c r="O140" s="91">
        <f>IFERROR(VLOOKUP($B140,'[1]ACT NUM13'!$H$3:$S$123,6,FALSE),0)</f>
        <v>0</v>
      </c>
      <c r="P140" s="91">
        <f>IFERROR(VLOOKUP($B140,'[1]ACT NUM13'!$H$3:$S$123,7,FALSE),0)</f>
        <v>0</v>
      </c>
      <c r="Q140" s="91">
        <f>IFERROR(VLOOKUP($B140,'[1]ACT NUM13'!$H$3:$S$123,8,FALSE),0)</f>
        <v>0</v>
      </c>
      <c r="R140" s="91">
        <f>IFERROR(VLOOKUP($B140,'[1]ACT NUM13'!$H$3:$S$123,9,FALSE),0)</f>
        <v>0</v>
      </c>
      <c r="S140" s="91">
        <f>IFERROR(VLOOKUP($B140,'[1]ACT NUM13'!$H$3:$S$123,10,FALSE),0)</f>
        <v>0</v>
      </c>
      <c r="T140" s="91">
        <f>IFERROR(VLOOKUP($B140,'[1]ACT NUM13'!$H$3:$S$123,11,FALSE),0)</f>
        <v>0</v>
      </c>
      <c r="U140" s="91"/>
      <c r="V140" s="91"/>
      <c r="W140" s="13">
        <f t="shared" si="74"/>
        <v>0</v>
      </c>
      <c r="X140" s="91">
        <f>IFERROR(VLOOKUP($B140,'[1]ACT NUM13'!$AB$3:$AM$64,2,FALSE),0)</f>
        <v>0</v>
      </c>
      <c r="Y140" s="91">
        <f>IFERROR(VLOOKUP($B140,'[1]ACT NUM13'!$AB$3:$AM$64,3,FALSE),0)</f>
        <v>0</v>
      </c>
      <c r="Z140" s="91">
        <f>IFERROR(VLOOKUP($B140,'[1]ACT NUM13'!$AB$3:$AM$64,4,FALSE),0)</f>
        <v>0</v>
      </c>
      <c r="AA140" s="91">
        <f>IFERROR(VLOOKUP($B140,'[1]ACT NUM13'!$AB$3:$AM$64,5,FALSE),0)</f>
        <v>0</v>
      </c>
      <c r="AB140" s="91">
        <f>IFERROR(VLOOKUP($B140,'[1]ACT NUM13'!$AB$3:$AM$64,6,FALSE),0)</f>
        <v>0</v>
      </c>
      <c r="AC140" s="91">
        <f>IFERROR(VLOOKUP($B140,'[1]ACT NUM13'!$AB$3:$AM$64,7,FALSE),0)</f>
        <v>0</v>
      </c>
      <c r="AD140" s="91">
        <f>IFERROR(VLOOKUP($B140,'[1]ACT NUM13'!$AB$3:$AM$64,8,FALSE),0)</f>
        <v>0</v>
      </c>
      <c r="AE140" s="91">
        <f>IFERROR(VLOOKUP($B140,'[1]ACT NUM13'!$AB$3:$AM$64,9,FALSE),0)</f>
        <v>0</v>
      </c>
      <c r="AF140" s="91">
        <f>IFERROR(VLOOKUP($B140,'[1]ACT NUM13'!$AB$3:$AM$64,10,FALSE),0)</f>
        <v>0</v>
      </c>
      <c r="AG140" s="91">
        <f>IFERROR(VLOOKUP($B140,'[1]ACT NUM13'!$AB$3:$AM$64,11,FALSE),0)</f>
        <v>0</v>
      </c>
      <c r="AH140" s="91"/>
      <c r="AI140" s="91"/>
      <c r="AJ140" s="13">
        <f t="shared" si="67"/>
        <v>0</v>
      </c>
    </row>
    <row r="141" spans="1:37" ht="15" thickBot="1" x14ac:dyDescent="0.25">
      <c r="A141" s="333" t="s">
        <v>183</v>
      </c>
      <c r="B141" s="334"/>
      <c r="C141" s="250">
        <f>+D141/Metas!S93</f>
        <v>0.96356011735404168</v>
      </c>
      <c r="D141" s="207">
        <f>I141/AK141</f>
        <v>0.21266666666666667</v>
      </c>
      <c r="E141" s="10">
        <f t="shared" ref="E141:K141" si="135">SUM(E137:E140)</f>
        <v>285</v>
      </c>
      <c r="F141" s="10">
        <f>SUM(F137:F140)</f>
        <v>295</v>
      </c>
      <c r="G141" s="10">
        <f t="shared" ref="G141" si="136">SUM(G137:G140)</f>
        <v>305</v>
      </c>
      <c r="H141" s="10">
        <f t="shared" si="135"/>
        <v>305</v>
      </c>
      <c r="I141" s="10">
        <f>SUM(I137:I140)</f>
        <v>319</v>
      </c>
      <c r="J141" s="10">
        <f t="shared" si="135"/>
        <v>0</v>
      </c>
      <c r="K141" s="10">
        <f t="shared" si="135"/>
        <v>0</v>
      </c>
      <c r="L141" s="10">
        <f t="shared" ref="L141:V141" si="137">SUM(L137:L140)</f>
        <v>0</v>
      </c>
      <c r="M141" s="10">
        <f t="shared" si="137"/>
        <v>0</v>
      </c>
      <c r="N141" s="10">
        <f t="shared" si="137"/>
        <v>10</v>
      </c>
      <c r="O141" s="10">
        <f t="shared" ref="O141" si="138">SUM(O137:O140)</f>
        <v>4</v>
      </c>
      <c r="P141" s="10">
        <f t="shared" si="137"/>
        <v>5</v>
      </c>
      <c r="Q141" s="10">
        <f t="shared" si="137"/>
        <v>0</v>
      </c>
      <c r="R141" s="10">
        <f t="shared" ref="R141:S141" si="139">SUM(R137:R140)</f>
        <v>5</v>
      </c>
      <c r="S141" s="10">
        <f t="shared" si="139"/>
        <v>3</v>
      </c>
      <c r="T141" s="10">
        <f t="shared" ref="T141" si="140">SUM(T137:T140)</f>
        <v>6</v>
      </c>
      <c r="U141" s="10">
        <f t="shared" si="137"/>
        <v>0</v>
      </c>
      <c r="V141" s="10">
        <f t="shared" si="137"/>
        <v>0</v>
      </c>
      <c r="W141" s="10">
        <f t="shared" si="74"/>
        <v>33</v>
      </c>
      <c r="X141" s="10">
        <f t="shared" ref="X141:AI141" si="141">SUM(X137:X140)</f>
        <v>0</v>
      </c>
      <c r="Y141" s="10">
        <f t="shared" si="141"/>
        <v>0</v>
      </c>
      <c r="Z141" s="10">
        <f t="shared" si="141"/>
        <v>0</v>
      </c>
      <c r="AA141" s="10">
        <f t="shared" si="141"/>
        <v>0</v>
      </c>
      <c r="AB141" s="10">
        <f t="shared" ref="AB141" si="142">SUM(AB137:AB140)</f>
        <v>0</v>
      </c>
      <c r="AC141" s="10">
        <f t="shared" si="141"/>
        <v>0</v>
      </c>
      <c r="AD141" s="10">
        <f t="shared" si="141"/>
        <v>0</v>
      </c>
      <c r="AE141" s="10">
        <f t="shared" ref="AE141:AF141" si="143">SUM(AE137:AE140)</f>
        <v>0</v>
      </c>
      <c r="AF141" s="10">
        <f t="shared" si="143"/>
        <v>0</v>
      </c>
      <c r="AG141" s="10">
        <f t="shared" ref="AG141" si="144">SUM(AG137:AG140)</f>
        <v>0</v>
      </c>
      <c r="AH141" s="10">
        <f t="shared" si="141"/>
        <v>0</v>
      </c>
      <c r="AI141" s="10">
        <f t="shared" si="141"/>
        <v>0</v>
      </c>
      <c r="AJ141" s="10">
        <f t="shared" si="67"/>
        <v>0</v>
      </c>
      <c r="AK141" s="10">
        <v>1500</v>
      </c>
    </row>
    <row r="142" spans="1:37" ht="15" thickBot="1" x14ac:dyDescent="0.25">
      <c r="A142" s="87" t="s">
        <v>173</v>
      </c>
      <c r="B142" s="165" t="s">
        <v>166</v>
      </c>
      <c r="C142" s="56"/>
      <c r="D142" s="205"/>
      <c r="E142" s="13">
        <f>IFERROR(VLOOKUP($B142,[2]NUM13!$H$3:$J$144,2,FALSE),0)</f>
        <v>73</v>
      </c>
      <c r="F142" s="43">
        <f t="shared" si="108"/>
        <v>73</v>
      </c>
      <c r="G142" s="13">
        <f>IFERROR(VLOOKUP($B142,[1]NUM13!$H$3:$J$155,2,FALSE),0)</f>
        <v>136</v>
      </c>
      <c r="H142" s="54">
        <f t="shared" ref="H142:H148" si="145">+G142+(Q142)-(AD142)</f>
        <v>136</v>
      </c>
      <c r="I142" s="54">
        <f t="shared" ref="I142:I148" si="146">+G142+(Q142+R142+S142+T142)-(AD142+AE142+AF142+AG142)</f>
        <v>141</v>
      </c>
      <c r="J142" s="45"/>
      <c r="K142" s="91">
        <f>IFERROR(VLOOKUP($B142,'[1]ACT NUM13'!$H$3:$S$123,2,FALSE),0)</f>
        <v>0</v>
      </c>
      <c r="L142" s="91">
        <f>IFERROR(VLOOKUP($B142,'[1]ACT NUM13'!$H$3:$S$123,3,FALSE),0)</f>
        <v>0</v>
      </c>
      <c r="M142" s="91">
        <f>IFERROR(VLOOKUP($B142,'[1]ACT NUM13'!$H$3:$S$123,4,FALSE),0)</f>
        <v>1</v>
      </c>
      <c r="N142" s="91">
        <f>IFERROR(VLOOKUP($B142,'[1]ACT NUM13'!$H$3:$S$123,5,FALSE),0)</f>
        <v>0</v>
      </c>
      <c r="O142" s="91">
        <f>IFERROR(VLOOKUP($B142,'[1]ACT NUM13'!$H$3:$S$123,6,FALSE),0)</f>
        <v>0</v>
      </c>
      <c r="P142" s="91">
        <f>IFERROR(VLOOKUP($B142,'[1]ACT NUM13'!$H$3:$S$123,7,FALSE),0)</f>
        <v>2</v>
      </c>
      <c r="Q142" s="91">
        <f>IFERROR(VLOOKUP($B142,'[1]ACT NUM13'!$H$3:$S$123,8,FALSE),0)</f>
        <v>0</v>
      </c>
      <c r="R142" s="91">
        <f>IFERROR(VLOOKUP($B142,'[1]ACT NUM13'!$H$3:$S$123,9,FALSE),0)</f>
        <v>0</v>
      </c>
      <c r="S142" s="91">
        <f>IFERROR(VLOOKUP($B142,'[1]ACT NUM13'!$H$3:$S$123,10,FALSE),0)</f>
        <v>5</v>
      </c>
      <c r="T142" s="91">
        <f>IFERROR(VLOOKUP($B142,'[1]ACT NUM13'!$H$3:$S$123,11,FALSE),0)</f>
        <v>0</v>
      </c>
      <c r="U142" s="91"/>
      <c r="V142" s="91"/>
      <c r="W142" s="13">
        <f t="shared" si="74"/>
        <v>8</v>
      </c>
      <c r="X142" s="91">
        <f>IFERROR(VLOOKUP($B142,'[1]ACT NUM13'!$AB$3:$AM$64,2,FALSE),0)</f>
        <v>0</v>
      </c>
      <c r="Y142" s="91">
        <f>IFERROR(VLOOKUP($B142,'[1]ACT NUM13'!$AB$3:$AM$64,3,FALSE),0)</f>
        <v>1</v>
      </c>
      <c r="Z142" s="91">
        <f>IFERROR(VLOOKUP($B142,'[1]ACT NUM13'!$AB$3:$AM$64,4,FALSE),0)</f>
        <v>0</v>
      </c>
      <c r="AA142" s="91">
        <f>IFERROR(VLOOKUP($B142,'[1]ACT NUM13'!$AB$3:$AM$64,5,FALSE),0)</f>
        <v>0</v>
      </c>
      <c r="AB142" s="91">
        <f>IFERROR(VLOOKUP($B142,'[1]ACT NUM13'!$AB$3:$AM$64,6,FALSE),0)</f>
        <v>2</v>
      </c>
      <c r="AC142" s="91">
        <f>IFERROR(VLOOKUP($B142,'[1]ACT NUM13'!$AB$3:$AM$64,7,FALSE),0)</f>
        <v>0</v>
      </c>
      <c r="AD142" s="91">
        <f>IFERROR(VLOOKUP($B142,'[1]ACT NUM13'!$AB$3:$AM$64,8,FALSE),0)</f>
        <v>0</v>
      </c>
      <c r="AE142" s="91">
        <f>IFERROR(VLOOKUP($B142,'[1]ACT NUM13'!$AB$3:$AM$64,9,FALSE),0)</f>
        <v>0</v>
      </c>
      <c r="AF142" s="91">
        <f>IFERROR(VLOOKUP($B142,'[1]ACT NUM13'!$AB$3:$AM$64,10,FALSE),0)</f>
        <v>0</v>
      </c>
      <c r="AG142" s="91">
        <f>IFERROR(VLOOKUP($B142,'[1]ACT NUM13'!$AB$3:$AM$64,11,FALSE),0)</f>
        <v>0</v>
      </c>
      <c r="AH142" s="91"/>
      <c r="AI142" s="91"/>
      <c r="AJ142" s="13">
        <f t="shared" si="67"/>
        <v>3</v>
      </c>
    </row>
    <row r="143" spans="1:37" ht="15" thickBot="1" x14ac:dyDescent="0.25">
      <c r="A143" s="87" t="s">
        <v>173</v>
      </c>
      <c r="B143" s="165" t="s">
        <v>167</v>
      </c>
      <c r="C143" s="56"/>
      <c r="D143" s="205"/>
      <c r="E143" s="13">
        <f>IFERROR(VLOOKUP($B143,[2]NUM13!$H$3:$J$144,2,FALSE),0)</f>
        <v>6</v>
      </c>
      <c r="F143" s="43">
        <f t="shared" si="108"/>
        <v>6</v>
      </c>
      <c r="G143" s="13">
        <f>IFERROR(VLOOKUP($B143,[1]NUM13!$H$3:$J$155,2,FALSE),0)</f>
        <v>0</v>
      </c>
      <c r="H143" s="54">
        <f t="shared" si="145"/>
        <v>0</v>
      </c>
      <c r="I143" s="54">
        <f t="shared" si="146"/>
        <v>-1</v>
      </c>
      <c r="J143" s="45"/>
      <c r="K143" s="91">
        <f>IFERROR(VLOOKUP($B143,'[1]ACT NUM13'!$H$3:$S$123,2,FALSE),0)</f>
        <v>0</v>
      </c>
      <c r="L143" s="91">
        <f>IFERROR(VLOOKUP($B143,'[1]ACT NUM13'!$H$3:$S$123,3,FALSE),0)</f>
        <v>0</v>
      </c>
      <c r="M143" s="91">
        <f>IFERROR(VLOOKUP($B143,'[1]ACT NUM13'!$H$3:$S$123,4,FALSE),0)</f>
        <v>0</v>
      </c>
      <c r="N143" s="91">
        <f>IFERROR(VLOOKUP($B143,'[1]ACT NUM13'!$H$3:$S$123,5,FALSE),0)</f>
        <v>0</v>
      </c>
      <c r="O143" s="91">
        <f>IFERROR(VLOOKUP($B143,'[1]ACT NUM13'!$H$3:$S$123,6,FALSE),0)</f>
        <v>0</v>
      </c>
      <c r="P143" s="91">
        <f>IFERROR(VLOOKUP($B143,'[1]ACT NUM13'!$H$3:$S$123,7,FALSE),0)</f>
        <v>0</v>
      </c>
      <c r="Q143" s="91">
        <f>IFERROR(VLOOKUP($B143,'[1]ACT NUM13'!$H$3:$S$123,8,FALSE),0)</f>
        <v>0</v>
      </c>
      <c r="R143" s="91">
        <f>IFERROR(VLOOKUP($B143,'[1]ACT NUM13'!$H$3:$S$123,9,FALSE),0)</f>
        <v>0</v>
      </c>
      <c r="S143" s="91">
        <f>IFERROR(VLOOKUP($B143,'[1]ACT NUM13'!$H$3:$S$123,10,FALSE),0)</f>
        <v>0</v>
      </c>
      <c r="T143" s="91">
        <f>IFERROR(VLOOKUP($B143,'[1]ACT NUM13'!$H$3:$S$123,11,FALSE),0)</f>
        <v>0</v>
      </c>
      <c r="U143" s="91"/>
      <c r="V143" s="91"/>
      <c r="W143" s="13">
        <f t="shared" si="74"/>
        <v>0</v>
      </c>
      <c r="X143" s="91">
        <f>IFERROR(VLOOKUP($B143,'[1]ACT NUM13'!$AB$3:$AM$64,2,FALSE),0)</f>
        <v>0</v>
      </c>
      <c r="Y143" s="91">
        <f>IFERROR(VLOOKUP($B143,'[1]ACT NUM13'!$AB$3:$AM$64,3,FALSE),0)</f>
        <v>0</v>
      </c>
      <c r="Z143" s="91">
        <f>IFERROR(VLOOKUP($B143,'[1]ACT NUM13'!$AB$3:$AM$64,4,FALSE),0)</f>
        <v>0</v>
      </c>
      <c r="AA143" s="91">
        <f>IFERROR(VLOOKUP($B143,'[1]ACT NUM13'!$AB$3:$AM$64,5,FALSE),0)</f>
        <v>0</v>
      </c>
      <c r="AB143" s="91">
        <f>IFERROR(VLOOKUP($B143,'[1]ACT NUM13'!$AB$3:$AM$64,6,FALSE),0)</f>
        <v>0</v>
      </c>
      <c r="AC143" s="91">
        <f>IFERROR(VLOOKUP($B143,'[1]ACT NUM13'!$AB$3:$AM$64,7,FALSE),0)</f>
        <v>0</v>
      </c>
      <c r="AD143" s="91">
        <f>IFERROR(VLOOKUP($B143,'[1]ACT NUM13'!$AB$3:$AM$64,8,FALSE),0)</f>
        <v>0</v>
      </c>
      <c r="AE143" s="91">
        <f>IFERROR(VLOOKUP($B143,'[1]ACT NUM13'!$AB$3:$AM$64,9,FALSE),0)</f>
        <v>0</v>
      </c>
      <c r="AF143" s="91">
        <f>IFERROR(VLOOKUP($B143,'[1]ACT NUM13'!$AB$3:$AM$64,10,FALSE),0)</f>
        <v>1</v>
      </c>
      <c r="AG143" s="91">
        <f>IFERROR(VLOOKUP($B143,'[1]ACT NUM13'!$AB$3:$AM$64,11,FALSE),0)</f>
        <v>0</v>
      </c>
      <c r="AH143" s="91"/>
      <c r="AI143" s="91"/>
      <c r="AJ143" s="13">
        <f t="shared" ref="AJ143:AJ149" si="147">SUM(X143:AI143)</f>
        <v>1</v>
      </c>
    </row>
    <row r="144" spans="1:37" ht="15" thickBot="1" x14ac:dyDescent="0.25">
      <c r="A144" s="87" t="s">
        <v>173</v>
      </c>
      <c r="B144" s="165" t="s">
        <v>168</v>
      </c>
      <c r="C144" s="56"/>
      <c r="D144" s="205"/>
      <c r="E144" s="13">
        <f>IFERROR(VLOOKUP($B144,[2]NUM13!$H$3:$J$144,2,FALSE),0)</f>
        <v>17</v>
      </c>
      <c r="F144" s="43">
        <f t="shared" si="108"/>
        <v>17</v>
      </c>
      <c r="G144" s="13">
        <f>IFERROR(VLOOKUP($B144,[1]NUM13!$H$3:$J$155,2,FALSE),0)</f>
        <v>0</v>
      </c>
      <c r="H144" s="54">
        <f t="shared" si="145"/>
        <v>0</v>
      </c>
      <c r="I144" s="54">
        <f t="shared" si="146"/>
        <v>0</v>
      </c>
      <c r="J144" s="45"/>
      <c r="K144" s="91">
        <f>IFERROR(VLOOKUP($B144,'[1]ACT NUM13'!$H$3:$S$123,2,FALSE),0)</f>
        <v>0</v>
      </c>
      <c r="L144" s="91">
        <f>IFERROR(VLOOKUP($B144,'[1]ACT NUM13'!$H$3:$S$123,3,FALSE),0)</f>
        <v>0</v>
      </c>
      <c r="M144" s="91">
        <f>IFERROR(VLOOKUP($B144,'[1]ACT NUM13'!$H$3:$S$123,4,FALSE),0)</f>
        <v>0</v>
      </c>
      <c r="N144" s="91">
        <f>IFERROR(VLOOKUP($B144,'[1]ACT NUM13'!$H$3:$S$123,5,FALSE),0)</f>
        <v>0</v>
      </c>
      <c r="O144" s="91">
        <f>IFERROR(VLOOKUP($B144,'[1]ACT NUM13'!$H$3:$S$123,6,FALSE),0)</f>
        <v>0</v>
      </c>
      <c r="P144" s="91">
        <f>IFERROR(VLOOKUP($B144,'[1]ACT NUM13'!$H$3:$S$123,7,FALSE),0)</f>
        <v>0</v>
      </c>
      <c r="Q144" s="91">
        <f>IFERROR(VLOOKUP($B144,'[1]ACT NUM13'!$H$3:$S$123,8,FALSE),0)</f>
        <v>0</v>
      </c>
      <c r="R144" s="91">
        <f>IFERROR(VLOOKUP($B144,'[1]ACT NUM13'!$H$3:$S$123,9,FALSE),0)</f>
        <v>0</v>
      </c>
      <c r="S144" s="91">
        <f>IFERROR(VLOOKUP($B144,'[1]ACT NUM13'!$H$3:$S$123,10,FALSE),0)</f>
        <v>0</v>
      </c>
      <c r="T144" s="91">
        <f>IFERROR(VLOOKUP($B144,'[1]ACT NUM13'!$H$3:$S$123,11,FALSE),0)</f>
        <v>0</v>
      </c>
      <c r="U144" s="91"/>
      <c r="V144" s="91"/>
      <c r="W144" s="13">
        <f t="shared" si="74"/>
        <v>0</v>
      </c>
      <c r="X144" s="91">
        <f>IFERROR(VLOOKUP($B144,'[1]ACT NUM13'!$AB$3:$AM$64,2,FALSE),0)</f>
        <v>0</v>
      </c>
      <c r="Y144" s="91">
        <f>IFERROR(VLOOKUP($B144,'[1]ACT NUM13'!$AB$3:$AM$64,3,FALSE),0)</f>
        <v>0</v>
      </c>
      <c r="Z144" s="91">
        <f>IFERROR(VLOOKUP($B144,'[1]ACT NUM13'!$AB$3:$AM$64,4,FALSE),0)</f>
        <v>0</v>
      </c>
      <c r="AA144" s="91">
        <f>IFERROR(VLOOKUP($B144,'[1]ACT NUM13'!$AB$3:$AM$64,5,FALSE),0)</f>
        <v>0</v>
      </c>
      <c r="AB144" s="91">
        <f>IFERROR(VLOOKUP($B144,'[1]ACT NUM13'!$AB$3:$AM$64,6,FALSE),0)</f>
        <v>0</v>
      </c>
      <c r="AC144" s="91">
        <f>IFERROR(VLOOKUP($B144,'[1]ACT NUM13'!$AB$3:$AM$64,7,FALSE),0)</f>
        <v>0</v>
      </c>
      <c r="AD144" s="91">
        <f>IFERROR(VLOOKUP($B144,'[1]ACT NUM13'!$AB$3:$AM$64,8,FALSE),0)</f>
        <v>0</v>
      </c>
      <c r="AE144" s="91">
        <f>IFERROR(VLOOKUP($B144,'[1]ACT NUM13'!$AB$3:$AM$64,9,FALSE),0)</f>
        <v>0</v>
      </c>
      <c r="AF144" s="91">
        <f>IFERROR(VLOOKUP($B144,'[1]ACT NUM13'!$AB$3:$AM$64,10,FALSE),0)</f>
        <v>0</v>
      </c>
      <c r="AG144" s="91">
        <f>IFERROR(VLOOKUP($B144,'[1]ACT NUM13'!$AB$3:$AM$64,11,FALSE),0)</f>
        <v>0</v>
      </c>
      <c r="AH144" s="91"/>
      <c r="AI144" s="91"/>
      <c r="AJ144" s="13">
        <f t="shared" si="147"/>
        <v>0</v>
      </c>
    </row>
    <row r="145" spans="1:37" ht="15" thickBot="1" x14ac:dyDescent="0.25">
      <c r="A145" s="87" t="s">
        <v>173</v>
      </c>
      <c r="B145" s="165" t="s">
        <v>169</v>
      </c>
      <c r="C145" s="56"/>
      <c r="D145" s="205"/>
      <c r="E145" s="13">
        <f>IFERROR(VLOOKUP($B145,[2]NUM13!$H$3:$J$144,2,FALSE),0)</f>
        <v>21</v>
      </c>
      <c r="F145" s="43">
        <f t="shared" si="108"/>
        <v>21</v>
      </c>
      <c r="G145" s="13">
        <f>IFERROR(VLOOKUP($B145,[1]NUM13!$H$3:$J$155,2,FALSE),0)</f>
        <v>0</v>
      </c>
      <c r="H145" s="54">
        <f t="shared" si="145"/>
        <v>0</v>
      </c>
      <c r="I145" s="54">
        <f t="shared" si="146"/>
        <v>0</v>
      </c>
      <c r="J145" s="45"/>
      <c r="K145" s="91">
        <f>IFERROR(VLOOKUP($B145,'[1]ACT NUM13'!$H$3:$S$123,2,FALSE),0)</f>
        <v>0</v>
      </c>
      <c r="L145" s="91">
        <f>IFERROR(VLOOKUP($B145,'[1]ACT NUM13'!$H$3:$S$123,3,FALSE),0)</f>
        <v>0</v>
      </c>
      <c r="M145" s="91">
        <f>IFERROR(VLOOKUP($B145,'[1]ACT NUM13'!$H$3:$S$123,4,FALSE),0)</f>
        <v>0</v>
      </c>
      <c r="N145" s="91">
        <f>IFERROR(VLOOKUP($B145,'[1]ACT NUM13'!$H$3:$S$123,5,FALSE),0)</f>
        <v>0</v>
      </c>
      <c r="O145" s="91">
        <f>IFERROR(VLOOKUP($B145,'[1]ACT NUM13'!$H$3:$S$123,6,FALSE),0)</f>
        <v>0</v>
      </c>
      <c r="P145" s="91">
        <f>IFERROR(VLOOKUP($B145,'[1]ACT NUM13'!$H$3:$S$123,7,FALSE),0)</f>
        <v>0</v>
      </c>
      <c r="Q145" s="91">
        <f>IFERROR(VLOOKUP($B145,'[1]ACT NUM13'!$H$3:$S$123,8,FALSE),0)</f>
        <v>0</v>
      </c>
      <c r="R145" s="91">
        <f>IFERROR(VLOOKUP($B145,'[1]ACT NUM13'!$H$3:$S$123,9,FALSE),0)</f>
        <v>0</v>
      </c>
      <c r="S145" s="91">
        <f>IFERROR(VLOOKUP($B145,'[1]ACT NUM13'!$H$3:$S$123,10,FALSE),0)</f>
        <v>0</v>
      </c>
      <c r="T145" s="91">
        <f>IFERROR(VLOOKUP($B145,'[1]ACT NUM13'!$H$3:$S$123,11,FALSE),0)</f>
        <v>0</v>
      </c>
      <c r="U145" s="91"/>
      <c r="V145" s="91"/>
      <c r="W145" s="13">
        <f>SUM(K145:V145)</f>
        <v>0</v>
      </c>
      <c r="X145" s="91">
        <f>IFERROR(VLOOKUP($B145,'[1]ACT NUM13'!$AB$3:$AM$64,2,FALSE),0)</f>
        <v>0</v>
      </c>
      <c r="Y145" s="91">
        <f>IFERROR(VLOOKUP($B145,'[1]ACT NUM13'!$AB$3:$AM$64,3,FALSE),0)</f>
        <v>0</v>
      </c>
      <c r="Z145" s="91">
        <f>IFERROR(VLOOKUP($B145,'[1]ACT NUM13'!$AB$3:$AM$64,4,FALSE),0)</f>
        <v>0</v>
      </c>
      <c r="AA145" s="91">
        <f>IFERROR(VLOOKUP($B145,'[1]ACT NUM13'!$AB$3:$AM$64,5,FALSE),0)</f>
        <v>0</v>
      </c>
      <c r="AB145" s="91">
        <f>IFERROR(VLOOKUP($B145,'[1]ACT NUM13'!$AB$3:$AM$64,6,FALSE),0)</f>
        <v>0</v>
      </c>
      <c r="AC145" s="91">
        <f>IFERROR(VLOOKUP($B145,'[1]ACT NUM13'!$AB$3:$AM$64,7,FALSE),0)</f>
        <v>0</v>
      </c>
      <c r="AD145" s="91">
        <f>IFERROR(VLOOKUP($B145,'[1]ACT NUM13'!$AB$3:$AM$64,8,FALSE),0)</f>
        <v>0</v>
      </c>
      <c r="AE145" s="91">
        <f>IFERROR(VLOOKUP($B145,'[1]ACT NUM13'!$AB$3:$AM$64,9,FALSE),0)</f>
        <v>0</v>
      </c>
      <c r="AF145" s="91">
        <f>IFERROR(VLOOKUP($B145,'[1]ACT NUM13'!$AB$3:$AM$64,10,FALSE),0)</f>
        <v>0</v>
      </c>
      <c r="AG145" s="91">
        <f>IFERROR(VLOOKUP($B145,'[1]ACT NUM13'!$AB$3:$AM$64,11,FALSE),0)</f>
        <v>0</v>
      </c>
      <c r="AH145" s="91"/>
      <c r="AI145" s="91"/>
      <c r="AJ145" s="13">
        <f t="shared" si="147"/>
        <v>0</v>
      </c>
    </row>
    <row r="146" spans="1:37" ht="15" thickBot="1" x14ac:dyDescent="0.25">
      <c r="A146" s="87" t="s">
        <v>173</v>
      </c>
      <c r="B146" s="165" t="s">
        <v>170</v>
      </c>
      <c r="C146" s="56"/>
      <c r="D146" s="205"/>
      <c r="E146" s="13">
        <f>IFERROR(VLOOKUP($B146,[2]NUM13!$H$3:$J$144,2,FALSE),0)</f>
        <v>38</v>
      </c>
      <c r="F146" s="43">
        <f t="shared" si="108"/>
        <v>38</v>
      </c>
      <c r="G146" s="13">
        <f>IFERROR(VLOOKUP($B146,[1]NUM13!$H$3:$J$155,2,FALSE),0)</f>
        <v>35</v>
      </c>
      <c r="H146" s="54">
        <f t="shared" si="145"/>
        <v>35</v>
      </c>
      <c r="I146" s="54">
        <f t="shared" si="146"/>
        <v>35</v>
      </c>
      <c r="J146" s="45"/>
      <c r="K146" s="91">
        <f>IFERROR(VLOOKUP($B146,'[1]ACT NUM13'!$H$3:$S$123,2,FALSE),0)</f>
        <v>0</v>
      </c>
      <c r="L146" s="91">
        <f>IFERROR(VLOOKUP($B146,'[1]ACT NUM13'!$H$3:$S$123,3,FALSE),0)</f>
        <v>0</v>
      </c>
      <c r="M146" s="91">
        <f>IFERROR(VLOOKUP($B146,'[1]ACT NUM13'!$H$3:$S$123,4,FALSE),0)</f>
        <v>0</v>
      </c>
      <c r="N146" s="91">
        <f>IFERROR(VLOOKUP($B146,'[1]ACT NUM13'!$H$3:$S$123,5,FALSE),0)</f>
        <v>0</v>
      </c>
      <c r="O146" s="91">
        <f>IFERROR(VLOOKUP($B146,'[1]ACT NUM13'!$H$3:$S$123,6,FALSE),0)</f>
        <v>0</v>
      </c>
      <c r="P146" s="91">
        <f>IFERROR(VLOOKUP($B146,'[1]ACT NUM13'!$H$3:$S$123,7,FALSE),0)</f>
        <v>0</v>
      </c>
      <c r="Q146" s="91">
        <f>IFERROR(VLOOKUP($B146,'[1]ACT NUM13'!$H$3:$S$123,8,FALSE),0)</f>
        <v>0</v>
      </c>
      <c r="R146" s="91">
        <f>IFERROR(VLOOKUP($B146,'[1]ACT NUM13'!$H$3:$S$123,9,FALSE),0)</f>
        <v>0</v>
      </c>
      <c r="S146" s="91">
        <f>IFERROR(VLOOKUP($B146,'[1]ACT NUM13'!$H$3:$S$123,10,FALSE),0)</f>
        <v>0</v>
      </c>
      <c r="T146" s="91">
        <f>IFERROR(VLOOKUP($B146,'[1]ACT NUM13'!$H$3:$S$123,11,FALSE),0)</f>
        <v>0</v>
      </c>
      <c r="U146" s="91"/>
      <c r="V146" s="91"/>
      <c r="W146" s="13">
        <f>SUM(K146:V146)</f>
        <v>0</v>
      </c>
      <c r="X146" s="91">
        <f>IFERROR(VLOOKUP($B146,'[1]ACT NUM13'!$AB$3:$AM$64,2,FALSE),0)</f>
        <v>0</v>
      </c>
      <c r="Y146" s="91">
        <f>IFERROR(VLOOKUP($B146,'[1]ACT NUM13'!$AB$3:$AM$64,3,FALSE),0)</f>
        <v>0</v>
      </c>
      <c r="Z146" s="91">
        <f>IFERROR(VLOOKUP($B146,'[1]ACT NUM13'!$AB$3:$AM$64,4,FALSE),0)</f>
        <v>0</v>
      </c>
      <c r="AA146" s="91">
        <f>IFERROR(VLOOKUP($B146,'[1]ACT NUM13'!$AB$3:$AM$64,5,FALSE),0)</f>
        <v>0</v>
      </c>
      <c r="AB146" s="91">
        <f>IFERROR(VLOOKUP($B146,'[1]ACT NUM13'!$AB$3:$AM$64,6,FALSE),0)</f>
        <v>0</v>
      </c>
      <c r="AC146" s="91">
        <f>IFERROR(VLOOKUP($B146,'[1]ACT NUM13'!$AB$3:$AM$64,7,FALSE),0)</f>
        <v>1</v>
      </c>
      <c r="AD146" s="91">
        <f>IFERROR(VLOOKUP($B146,'[1]ACT NUM13'!$AB$3:$AM$64,8,FALSE),0)</f>
        <v>0</v>
      </c>
      <c r="AE146" s="91">
        <f>IFERROR(VLOOKUP($B146,'[1]ACT NUM13'!$AB$3:$AM$64,9,FALSE),0)</f>
        <v>0</v>
      </c>
      <c r="AF146" s="91">
        <f>IFERROR(VLOOKUP($B146,'[1]ACT NUM13'!$AB$3:$AM$64,10,FALSE),0)</f>
        <v>0</v>
      </c>
      <c r="AG146" s="91">
        <f>IFERROR(VLOOKUP($B146,'[1]ACT NUM13'!$AB$3:$AM$64,11,FALSE),0)</f>
        <v>0</v>
      </c>
      <c r="AH146" s="91"/>
      <c r="AI146" s="91"/>
      <c r="AJ146" s="13">
        <f t="shared" si="147"/>
        <v>1</v>
      </c>
    </row>
    <row r="147" spans="1:37" ht="15" thickBot="1" x14ac:dyDescent="0.25">
      <c r="A147" s="87" t="s">
        <v>173</v>
      </c>
      <c r="B147" s="165" t="s">
        <v>171</v>
      </c>
      <c r="C147" s="56"/>
      <c r="D147" s="205"/>
      <c r="E147" s="13">
        <f>IFERROR(VLOOKUP($B147,[2]NUM13!$H$3:$J$144,2,FALSE),0)</f>
        <v>22</v>
      </c>
      <c r="F147" s="43">
        <f t="shared" si="108"/>
        <v>22</v>
      </c>
      <c r="G147" s="13">
        <f>IFERROR(VLOOKUP($B147,[1]NUM13!$H$3:$J$155,2,FALSE),0)</f>
        <v>71</v>
      </c>
      <c r="H147" s="54">
        <f t="shared" si="145"/>
        <v>71</v>
      </c>
      <c r="I147" s="54">
        <f t="shared" si="146"/>
        <v>71</v>
      </c>
      <c r="J147" s="45"/>
      <c r="K147" s="91">
        <f>IFERROR(VLOOKUP($B147,'[1]ACT NUM13'!$H$3:$S$123,2,FALSE),0)</f>
        <v>0</v>
      </c>
      <c r="L147" s="91">
        <f>IFERROR(VLOOKUP($B147,'[1]ACT NUM13'!$H$3:$S$123,3,FALSE),0)</f>
        <v>0</v>
      </c>
      <c r="M147" s="91">
        <f>IFERROR(VLOOKUP($B147,'[1]ACT NUM13'!$H$3:$S$123,4,FALSE),0)</f>
        <v>0</v>
      </c>
      <c r="N147" s="91">
        <f>IFERROR(VLOOKUP($B147,'[1]ACT NUM13'!$H$3:$S$123,5,FALSE),0)</f>
        <v>0</v>
      </c>
      <c r="O147" s="91">
        <f>IFERROR(VLOOKUP($B147,'[1]ACT NUM13'!$H$3:$S$123,6,FALSE),0)</f>
        <v>0</v>
      </c>
      <c r="P147" s="91">
        <f>IFERROR(VLOOKUP($B147,'[1]ACT NUM13'!$H$3:$S$123,7,FALSE),0)</f>
        <v>0</v>
      </c>
      <c r="Q147" s="91">
        <f>IFERROR(VLOOKUP($B147,'[1]ACT NUM13'!$H$3:$S$123,8,FALSE),0)</f>
        <v>0</v>
      </c>
      <c r="R147" s="91">
        <f>IFERROR(VLOOKUP($B147,'[1]ACT NUM13'!$H$3:$S$123,9,FALSE),0)</f>
        <v>0</v>
      </c>
      <c r="S147" s="91">
        <f>IFERROR(VLOOKUP($B147,'[1]ACT NUM13'!$H$3:$S$123,10,FALSE),0)</f>
        <v>0</v>
      </c>
      <c r="T147" s="91">
        <f>IFERROR(VLOOKUP($B147,'[1]ACT NUM13'!$H$3:$S$123,11,FALSE),0)</f>
        <v>0</v>
      </c>
      <c r="U147" s="91"/>
      <c r="V147" s="91"/>
      <c r="W147" s="13">
        <f>SUM(K147:V147)</f>
        <v>0</v>
      </c>
      <c r="X147" s="91">
        <f>IFERROR(VLOOKUP($B147,'[1]ACT NUM13'!$AB$3:$AM$64,2,FALSE),0)</f>
        <v>0</v>
      </c>
      <c r="Y147" s="91">
        <f>IFERROR(VLOOKUP($B147,'[1]ACT NUM13'!$AB$3:$AM$64,3,FALSE),0)</f>
        <v>0</v>
      </c>
      <c r="Z147" s="91">
        <f>IFERROR(VLOOKUP($B147,'[1]ACT NUM13'!$AB$3:$AM$64,4,FALSE),0)</f>
        <v>0</v>
      </c>
      <c r="AA147" s="91">
        <f>IFERROR(VLOOKUP($B147,'[1]ACT NUM13'!$AB$3:$AM$64,5,FALSE),0)</f>
        <v>0</v>
      </c>
      <c r="AB147" s="91">
        <f>IFERROR(VLOOKUP($B147,'[1]ACT NUM13'!$AB$3:$AM$64,6,FALSE),0)</f>
        <v>0</v>
      </c>
      <c r="AC147" s="91">
        <f>IFERROR(VLOOKUP($B147,'[1]ACT NUM13'!$AB$3:$AM$64,7,FALSE),0)</f>
        <v>0</v>
      </c>
      <c r="AD147" s="91">
        <f>IFERROR(VLOOKUP($B147,'[1]ACT NUM13'!$AB$3:$AM$64,8,FALSE),0)</f>
        <v>0</v>
      </c>
      <c r="AE147" s="91">
        <f>IFERROR(VLOOKUP($B147,'[1]ACT NUM13'!$AB$3:$AM$64,9,FALSE),0)</f>
        <v>0</v>
      </c>
      <c r="AF147" s="91">
        <f>IFERROR(VLOOKUP($B147,'[1]ACT NUM13'!$AB$3:$AM$64,10,FALSE),0)</f>
        <v>0</v>
      </c>
      <c r="AG147" s="91">
        <f>IFERROR(VLOOKUP($B147,'[1]ACT NUM13'!$AB$3:$AM$64,11,FALSE),0)</f>
        <v>0</v>
      </c>
      <c r="AH147" s="91"/>
      <c r="AI147" s="91"/>
      <c r="AJ147" s="13">
        <f>SUM(X147:AI147)</f>
        <v>0</v>
      </c>
    </row>
    <row r="148" spans="1:37" ht="15" thickBot="1" x14ac:dyDescent="0.25">
      <c r="A148" s="87" t="s">
        <v>173</v>
      </c>
      <c r="B148" s="165" t="s">
        <v>172</v>
      </c>
      <c r="C148" s="56"/>
      <c r="D148" s="205"/>
      <c r="E148" s="13">
        <f>IFERROR(VLOOKUP($B148,[2]NUM13!$H$3:$J$144,2,FALSE),0)</f>
        <v>13</v>
      </c>
      <c r="F148" s="43">
        <f t="shared" si="108"/>
        <v>14</v>
      </c>
      <c r="G148" s="13">
        <f>IFERROR(VLOOKUP($B148,[1]NUM13!$H$3:$J$155,2,FALSE),0)</f>
        <v>14</v>
      </c>
      <c r="H148" s="54">
        <f t="shared" si="145"/>
        <v>14</v>
      </c>
      <c r="I148" s="54">
        <f t="shared" si="146"/>
        <v>14</v>
      </c>
      <c r="J148" s="45"/>
      <c r="K148" s="91">
        <f>IFERROR(VLOOKUP($B148,'[1]ACT NUM13'!$H$3:$S$123,2,FALSE),0)</f>
        <v>0</v>
      </c>
      <c r="L148" s="91">
        <f>IFERROR(VLOOKUP($B148,'[1]ACT NUM13'!$H$3:$S$123,3,FALSE),0)</f>
        <v>0</v>
      </c>
      <c r="M148" s="91">
        <f>IFERROR(VLOOKUP($B148,'[1]ACT NUM13'!$H$3:$S$123,4,FALSE),0)</f>
        <v>0</v>
      </c>
      <c r="N148" s="91">
        <f>IFERROR(VLOOKUP($B148,'[1]ACT NUM13'!$H$3:$S$123,5,FALSE),0)</f>
        <v>1</v>
      </c>
      <c r="O148" s="91">
        <f>IFERROR(VLOOKUP($B148,'[1]ACT NUM13'!$H$3:$S$123,6,FALSE),0)</f>
        <v>0</v>
      </c>
      <c r="P148" s="91">
        <f>IFERROR(VLOOKUP($B148,'[1]ACT NUM13'!$H$3:$S$123,7,FALSE),0)</f>
        <v>0</v>
      </c>
      <c r="Q148" s="91">
        <f>IFERROR(VLOOKUP($B148,'[1]ACT NUM13'!$H$3:$S$123,8,FALSE),0)</f>
        <v>0</v>
      </c>
      <c r="R148" s="91">
        <f>IFERROR(VLOOKUP($B148,'[1]ACT NUM13'!$H$3:$S$123,9,FALSE),0)</f>
        <v>0</v>
      </c>
      <c r="S148" s="91">
        <f>IFERROR(VLOOKUP($B148,'[1]ACT NUM13'!$H$3:$S$123,10,FALSE),0)</f>
        <v>0</v>
      </c>
      <c r="T148" s="91">
        <f>IFERROR(VLOOKUP($B148,'[1]ACT NUM13'!$H$3:$S$123,11,FALSE),0)</f>
        <v>0</v>
      </c>
      <c r="U148" s="91"/>
      <c r="V148" s="91"/>
      <c r="W148" s="13">
        <f>SUM(K148:V148)</f>
        <v>1</v>
      </c>
      <c r="X148" s="91">
        <f>IFERROR(VLOOKUP($B148,'[1]ACT NUM13'!$AB$3:$AM$64,2,FALSE),0)</f>
        <v>0</v>
      </c>
      <c r="Y148" s="91">
        <f>IFERROR(VLOOKUP($B148,'[1]ACT NUM13'!$AB$3:$AM$64,3,FALSE),0)</f>
        <v>0</v>
      </c>
      <c r="Z148" s="91">
        <f>IFERROR(VLOOKUP($B148,'[1]ACT NUM13'!$AB$3:$AM$64,4,FALSE),0)</f>
        <v>0</v>
      </c>
      <c r="AA148" s="91">
        <f>IFERROR(VLOOKUP($B148,'[1]ACT NUM13'!$AB$3:$AM$64,5,FALSE),0)</f>
        <v>0</v>
      </c>
      <c r="AB148" s="91">
        <f>IFERROR(VLOOKUP($B148,'[1]ACT NUM13'!$AB$3:$AM$64,6,FALSE),0)</f>
        <v>0</v>
      </c>
      <c r="AC148" s="91">
        <f>IFERROR(VLOOKUP($B148,'[1]ACT NUM13'!$AB$3:$AM$64,7,FALSE),0)</f>
        <v>0</v>
      </c>
      <c r="AD148" s="91">
        <f>IFERROR(VLOOKUP($B148,'[1]ACT NUM13'!$AB$3:$AM$64,8,FALSE),0)</f>
        <v>0</v>
      </c>
      <c r="AE148" s="91">
        <f>IFERROR(VLOOKUP($B148,'[1]ACT NUM13'!$AB$3:$AM$64,9,FALSE),0)</f>
        <v>0</v>
      </c>
      <c r="AF148" s="91">
        <f>IFERROR(VLOOKUP($B148,'[1]ACT NUM13'!$AB$3:$AM$64,10,FALSE),0)</f>
        <v>0</v>
      </c>
      <c r="AG148" s="91">
        <f>IFERROR(VLOOKUP($B148,'[1]ACT NUM13'!$AB$3:$AM$64,11,FALSE),0)</f>
        <v>0</v>
      </c>
      <c r="AH148" s="91"/>
      <c r="AI148" s="91"/>
      <c r="AJ148" s="13">
        <f>SUM(X148:AI148)</f>
        <v>0</v>
      </c>
    </row>
    <row r="149" spans="1:37" ht="15" thickBot="1" x14ac:dyDescent="0.25">
      <c r="A149" s="333" t="s">
        <v>184</v>
      </c>
      <c r="B149" s="334"/>
      <c r="C149" s="250">
        <f>+D149/Metas!S94</f>
        <v>1.2301603323386485</v>
      </c>
      <c r="D149" s="207">
        <f>I149/AK149</f>
        <v>0.43261231281198004</v>
      </c>
      <c r="E149" s="10">
        <f t="shared" ref="E149:K149" si="148">SUM(E142:E148)</f>
        <v>190</v>
      </c>
      <c r="F149" s="10">
        <f>SUM(F142:F148)</f>
        <v>191</v>
      </c>
      <c r="G149" s="10">
        <f t="shared" ref="G149" si="149">SUM(G142:G148)</f>
        <v>256</v>
      </c>
      <c r="H149" s="10">
        <f t="shared" si="148"/>
        <v>256</v>
      </c>
      <c r="I149" s="10">
        <f>SUM(I142:I148)</f>
        <v>260</v>
      </c>
      <c r="J149" s="10">
        <f t="shared" si="148"/>
        <v>0</v>
      </c>
      <c r="K149" s="10">
        <f t="shared" si="148"/>
        <v>0</v>
      </c>
      <c r="L149" s="10">
        <f t="shared" ref="L149:V149" si="150">SUM(L142:L148)</f>
        <v>0</v>
      </c>
      <c r="M149" s="10">
        <f t="shared" si="150"/>
        <v>1</v>
      </c>
      <c r="N149" s="10">
        <f t="shared" si="150"/>
        <v>1</v>
      </c>
      <c r="O149" s="10">
        <f t="shared" ref="O149" si="151">SUM(O142:O148)</f>
        <v>0</v>
      </c>
      <c r="P149" s="10">
        <f t="shared" si="150"/>
        <v>2</v>
      </c>
      <c r="Q149" s="10">
        <f t="shared" si="150"/>
        <v>0</v>
      </c>
      <c r="R149" s="10">
        <f t="shared" ref="R149:S149" si="152">SUM(R142:R148)</f>
        <v>0</v>
      </c>
      <c r="S149" s="10">
        <f t="shared" si="152"/>
        <v>5</v>
      </c>
      <c r="T149" s="10">
        <f t="shared" ref="T149" si="153">SUM(T142:T148)</f>
        <v>0</v>
      </c>
      <c r="U149" s="10">
        <f t="shared" si="150"/>
        <v>0</v>
      </c>
      <c r="V149" s="10">
        <f t="shared" si="150"/>
        <v>0</v>
      </c>
      <c r="W149" s="10">
        <f>SUM(K149:V149)</f>
        <v>9</v>
      </c>
      <c r="X149" s="10">
        <f t="shared" ref="X149:AI149" si="154">SUM(X142:X148)</f>
        <v>0</v>
      </c>
      <c r="Y149" s="10">
        <f t="shared" si="154"/>
        <v>1</v>
      </c>
      <c r="Z149" s="10">
        <f t="shared" si="154"/>
        <v>0</v>
      </c>
      <c r="AA149" s="10">
        <f t="shared" si="154"/>
        <v>0</v>
      </c>
      <c r="AB149" s="10">
        <f t="shared" ref="AB149" si="155">SUM(AB142:AB148)</f>
        <v>2</v>
      </c>
      <c r="AC149" s="10">
        <f t="shared" si="154"/>
        <v>1</v>
      </c>
      <c r="AD149" s="10">
        <f t="shared" si="154"/>
        <v>0</v>
      </c>
      <c r="AE149" s="10">
        <f t="shared" ref="AE149:AF149" si="156">SUM(AE142:AE148)</f>
        <v>0</v>
      </c>
      <c r="AF149" s="10">
        <f t="shared" si="156"/>
        <v>1</v>
      </c>
      <c r="AG149" s="10">
        <f t="shared" ref="AG149" si="157">SUM(AG142:AG148)</f>
        <v>0</v>
      </c>
      <c r="AH149" s="10">
        <f t="shared" si="154"/>
        <v>0</v>
      </c>
      <c r="AI149" s="10">
        <f t="shared" si="154"/>
        <v>0</v>
      </c>
      <c r="AJ149" s="10">
        <f t="shared" si="147"/>
        <v>5</v>
      </c>
      <c r="AK149" s="10">
        <v>601</v>
      </c>
    </row>
    <row r="150" spans="1:37" ht="15" x14ac:dyDescent="0.25">
      <c r="B150" s="100" t="s">
        <v>189</v>
      </c>
      <c r="C150" s="262"/>
      <c r="D150" s="76"/>
      <c r="E150" s="67">
        <f t="shared" ref="E150:AJ150" si="158">+E25+E37+E48+E62+E73+E79+E90+E109+E122+E136+E141+E149</f>
        <v>11617</v>
      </c>
      <c r="F150" s="67">
        <f>+F25+F37+F48+F62+F73+F79+F90+F109+F122+F136+F141+F149</f>
        <v>12289</v>
      </c>
      <c r="G150" s="67">
        <f t="shared" ref="G150" si="159">+G25+G37+G48+G62+G73+G79+G90+G109+G122+G136+G141+G149</f>
        <v>12361</v>
      </c>
      <c r="H150" s="67">
        <f t="shared" si="158"/>
        <v>12574</v>
      </c>
      <c r="I150" s="67">
        <f>+I25+I37+I48+I62+I73+I79+I90+I109+I122+I136+I141+I149</f>
        <v>13193</v>
      </c>
      <c r="J150" s="67">
        <f t="shared" si="158"/>
        <v>0</v>
      </c>
      <c r="K150" s="67">
        <f t="shared" si="158"/>
        <v>148</v>
      </c>
      <c r="L150" s="67">
        <f t="shared" si="158"/>
        <v>142</v>
      </c>
      <c r="M150" s="67">
        <f t="shared" si="158"/>
        <v>274</v>
      </c>
      <c r="N150" s="67">
        <f t="shared" si="158"/>
        <v>252</v>
      </c>
      <c r="O150" s="67">
        <f t="shared" ref="O150" si="160">+O25+O37+O48+O62+O73+O79+O90+O109+O122+O136+O141+O149</f>
        <v>230</v>
      </c>
      <c r="P150" s="67">
        <f t="shared" si="158"/>
        <v>261</v>
      </c>
      <c r="Q150" s="67">
        <f t="shared" si="158"/>
        <v>273</v>
      </c>
      <c r="R150" s="67">
        <f t="shared" ref="R150:S150" si="161">+R25+R37+R48+R62+R73+R79+R90+R109+R122+R136+R141+R149</f>
        <v>242</v>
      </c>
      <c r="S150" s="67">
        <f t="shared" si="161"/>
        <v>219</v>
      </c>
      <c r="T150" s="67">
        <f t="shared" ref="T150" si="162">+T25+T37+T48+T62+T73+T79+T90+T109+T122+T136+T141+T149</f>
        <v>283</v>
      </c>
      <c r="U150" s="67">
        <f t="shared" si="158"/>
        <v>0</v>
      </c>
      <c r="V150" s="67">
        <f t="shared" si="158"/>
        <v>0</v>
      </c>
      <c r="W150" s="67">
        <f>+W25+W37+W48+W62+W73+W79+W90+W109+W122+W136+W141+W149</f>
        <v>2324</v>
      </c>
      <c r="X150" s="67">
        <f t="shared" si="158"/>
        <v>49</v>
      </c>
      <c r="Y150" s="67">
        <f t="shared" si="158"/>
        <v>37</v>
      </c>
      <c r="Z150" s="67">
        <f t="shared" si="158"/>
        <v>35</v>
      </c>
      <c r="AA150" s="67">
        <f t="shared" si="158"/>
        <v>23</v>
      </c>
      <c r="AB150" s="67">
        <f t="shared" ref="AB150" si="163">+AB25+AB37+AB48+AB62+AB73+AB79+AB90+AB109+AB122+AB136+AB141+AB149</f>
        <v>53</v>
      </c>
      <c r="AC150" s="67">
        <f t="shared" si="158"/>
        <v>108</v>
      </c>
      <c r="AD150" s="67">
        <f t="shared" si="158"/>
        <v>60</v>
      </c>
      <c r="AE150" s="67">
        <f t="shared" ref="AE150:AF150" si="164">+AE25+AE37+AE48+AE62+AE73+AE79+AE90+AE109+AE122+AE136+AE141+AE149</f>
        <v>38</v>
      </c>
      <c r="AF150" s="67">
        <f t="shared" si="164"/>
        <v>41</v>
      </c>
      <c r="AG150" s="67">
        <f t="shared" ref="AG150" si="165">+AG25+AG37+AG48+AG62+AG73+AG79+AG90+AG109+AG122+AG136+AG141+AG149</f>
        <v>46</v>
      </c>
      <c r="AH150" s="67">
        <f t="shared" si="158"/>
        <v>0</v>
      </c>
      <c r="AI150" s="67">
        <f t="shared" si="158"/>
        <v>0</v>
      </c>
      <c r="AJ150" s="67">
        <f t="shared" si="158"/>
        <v>490</v>
      </c>
      <c r="AK150" s="67">
        <f>+AK149+AK141+AK136+AK122+AK109+AK90+AK79+AK73+AK62+AK48+AK37+AK25</f>
        <v>75867</v>
      </c>
    </row>
    <row r="151" spans="1:37" x14ac:dyDescent="0.2">
      <c r="C151" s="259"/>
      <c r="D151" s="208"/>
    </row>
  </sheetData>
  <mergeCells count="23">
    <mergeCell ref="A136:B136"/>
    <mergeCell ref="A141:B141"/>
    <mergeCell ref="A149:B149"/>
    <mergeCell ref="A62:B62"/>
    <mergeCell ref="A73:B73"/>
    <mergeCell ref="A79:B79"/>
    <mergeCell ref="A90:B90"/>
    <mergeCell ref="A109:B109"/>
    <mergeCell ref="A122:B122"/>
    <mergeCell ref="E1:AK1"/>
    <mergeCell ref="A25:B25"/>
    <mergeCell ref="A37:B37"/>
    <mergeCell ref="A48:B48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5" x14ac:dyDescent="0.25"/>
  <cols>
    <col min="1" max="1" width="31.5703125" style="145" bestFit="1" customWidth="1"/>
    <col min="2" max="2" width="39" style="145" customWidth="1"/>
    <col min="3" max="3" width="14.42578125" style="58" customWidth="1"/>
    <col min="4" max="4" width="11.28515625" style="145" bestFit="1" customWidth="1"/>
    <col min="5" max="5" width="11.7109375" style="151" customWidth="1"/>
    <col min="6" max="6" width="13.28515625" style="145" customWidth="1"/>
    <col min="7" max="7" width="9.5703125" style="145" customWidth="1"/>
    <col min="8" max="8" width="13.7109375" style="145" customWidth="1"/>
    <col min="9" max="255" width="11.42578125" style="145"/>
    <col min="256" max="256" width="31.5703125" style="145" bestFit="1" customWidth="1"/>
    <col min="257" max="257" width="39" style="145" customWidth="1"/>
    <col min="258" max="258" width="14.42578125" style="145" customWidth="1"/>
    <col min="259" max="259" width="10.85546875" style="145" bestFit="1" customWidth="1"/>
    <col min="260" max="260" width="22.28515625" style="145" customWidth="1"/>
    <col min="261" max="261" width="25.28515625" style="145" customWidth="1"/>
    <col min="262" max="262" width="20" style="145" customWidth="1"/>
    <col min="263" max="263" width="26.7109375" style="145" customWidth="1"/>
    <col min="264" max="511" width="11.42578125" style="145"/>
    <col min="512" max="512" width="31.5703125" style="145" bestFit="1" customWidth="1"/>
    <col min="513" max="513" width="39" style="145" customWidth="1"/>
    <col min="514" max="514" width="14.42578125" style="145" customWidth="1"/>
    <col min="515" max="515" width="10.85546875" style="145" bestFit="1" customWidth="1"/>
    <col min="516" max="516" width="22.28515625" style="145" customWidth="1"/>
    <col min="517" max="517" width="25.28515625" style="145" customWidth="1"/>
    <col min="518" max="518" width="20" style="145" customWidth="1"/>
    <col min="519" max="519" width="26.7109375" style="145" customWidth="1"/>
    <col min="520" max="767" width="11.42578125" style="145"/>
    <col min="768" max="768" width="31.5703125" style="145" bestFit="1" customWidth="1"/>
    <col min="769" max="769" width="39" style="145" customWidth="1"/>
    <col min="770" max="770" width="14.42578125" style="145" customWidth="1"/>
    <col min="771" max="771" width="10.85546875" style="145" bestFit="1" customWidth="1"/>
    <col min="772" max="772" width="22.28515625" style="145" customWidth="1"/>
    <col min="773" max="773" width="25.28515625" style="145" customWidth="1"/>
    <col min="774" max="774" width="20" style="145" customWidth="1"/>
    <col min="775" max="775" width="26.7109375" style="145" customWidth="1"/>
    <col min="776" max="1023" width="11.42578125" style="145"/>
    <col min="1024" max="1024" width="31.5703125" style="145" bestFit="1" customWidth="1"/>
    <col min="1025" max="1025" width="39" style="145" customWidth="1"/>
    <col min="1026" max="1026" width="14.42578125" style="145" customWidth="1"/>
    <col min="1027" max="1027" width="10.85546875" style="145" bestFit="1" customWidth="1"/>
    <col min="1028" max="1028" width="22.28515625" style="145" customWidth="1"/>
    <col min="1029" max="1029" width="25.28515625" style="145" customWidth="1"/>
    <col min="1030" max="1030" width="20" style="145" customWidth="1"/>
    <col min="1031" max="1031" width="26.7109375" style="145" customWidth="1"/>
    <col min="1032" max="1279" width="11.42578125" style="145"/>
    <col min="1280" max="1280" width="31.5703125" style="145" bestFit="1" customWidth="1"/>
    <col min="1281" max="1281" width="39" style="145" customWidth="1"/>
    <col min="1282" max="1282" width="14.42578125" style="145" customWidth="1"/>
    <col min="1283" max="1283" width="10.85546875" style="145" bestFit="1" customWidth="1"/>
    <col min="1284" max="1284" width="22.28515625" style="145" customWidth="1"/>
    <col min="1285" max="1285" width="25.28515625" style="145" customWidth="1"/>
    <col min="1286" max="1286" width="20" style="145" customWidth="1"/>
    <col min="1287" max="1287" width="26.7109375" style="145" customWidth="1"/>
    <col min="1288" max="1535" width="11.42578125" style="145"/>
    <col min="1536" max="1536" width="31.5703125" style="145" bestFit="1" customWidth="1"/>
    <col min="1537" max="1537" width="39" style="145" customWidth="1"/>
    <col min="1538" max="1538" width="14.42578125" style="145" customWidth="1"/>
    <col min="1539" max="1539" width="10.85546875" style="145" bestFit="1" customWidth="1"/>
    <col min="1540" max="1540" width="22.28515625" style="145" customWidth="1"/>
    <col min="1541" max="1541" width="25.28515625" style="145" customWidth="1"/>
    <col min="1542" max="1542" width="20" style="145" customWidth="1"/>
    <col min="1543" max="1543" width="26.7109375" style="145" customWidth="1"/>
    <col min="1544" max="1791" width="11.42578125" style="145"/>
    <col min="1792" max="1792" width="31.5703125" style="145" bestFit="1" customWidth="1"/>
    <col min="1793" max="1793" width="39" style="145" customWidth="1"/>
    <col min="1794" max="1794" width="14.42578125" style="145" customWidth="1"/>
    <col min="1795" max="1795" width="10.85546875" style="145" bestFit="1" customWidth="1"/>
    <col min="1796" max="1796" width="22.28515625" style="145" customWidth="1"/>
    <col min="1797" max="1797" width="25.28515625" style="145" customWidth="1"/>
    <col min="1798" max="1798" width="20" style="145" customWidth="1"/>
    <col min="1799" max="1799" width="26.7109375" style="145" customWidth="1"/>
    <col min="1800" max="2047" width="11.42578125" style="145"/>
    <col min="2048" max="2048" width="31.5703125" style="145" bestFit="1" customWidth="1"/>
    <col min="2049" max="2049" width="39" style="145" customWidth="1"/>
    <col min="2050" max="2050" width="14.42578125" style="145" customWidth="1"/>
    <col min="2051" max="2051" width="10.85546875" style="145" bestFit="1" customWidth="1"/>
    <col min="2052" max="2052" width="22.28515625" style="145" customWidth="1"/>
    <col min="2053" max="2053" width="25.28515625" style="145" customWidth="1"/>
    <col min="2054" max="2054" width="20" style="145" customWidth="1"/>
    <col min="2055" max="2055" width="26.7109375" style="145" customWidth="1"/>
    <col min="2056" max="2303" width="11.42578125" style="145"/>
    <col min="2304" max="2304" width="31.5703125" style="145" bestFit="1" customWidth="1"/>
    <col min="2305" max="2305" width="39" style="145" customWidth="1"/>
    <col min="2306" max="2306" width="14.42578125" style="145" customWidth="1"/>
    <col min="2307" max="2307" width="10.85546875" style="145" bestFit="1" customWidth="1"/>
    <col min="2308" max="2308" width="22.28515625" style="145" customWidth="1"/>
    <col min="2309" max="2309" width="25.28515625" style="145" customWidth="1"/>
    <col min="2310" max="2310" width="20" style="145" customWidth="1"/>
    <col min="2311" max="2311" width="26.7109375" style="145" customWidth="1"/>
    <col min="2312" max="2559" width="11.42578125" style="145"/>
    <col min="2560" max="2560" width="31.5703125" style="145" bestFit="1" customWidth="1"/>
    <col min="2561" max="2561" width="39" style="145" customWidth="1"/>
    <col min="2562" max="2562" width="14.42578125" style="145" customWidth="1"/>
    <col min="2563" max="2563" width="10.85546875" style="145" bestFit="1" customWidth="1"/>
    <col min="2564" max="2564" width="22.28515625" style="145" customWidth="1"/>
    <col min="2565" max="2565" width="25.28515625" style="145" customWidth="1"/>
    <col min="2566" max="2566" width="20" style="145" customWidth="1"/>
    <col min="2567" max="2567" width="26.7109375" style="145" customWidth="1"/>
    <col min="2568" max="2815" width="11.42578125" style="145"/>
    <col min="2816" max="2816" width="31.5703125" style="145" bestFit="1" customWidth="1"/>
    <col min="2817" max="2817" width="39" style="145" customWidth="1"/>
    <col min="2818" max="2818" width="14.42578125" style="145" customWidth="1"/>
    <col min="2819" max="2819" width="10.85546875" style="145" bestFit="1" customWidth="1"/>
    <col min="2820" max="2820" width="22.28515625" style="145" customWidth="1"/>
    <col min="2821" max="2821" width="25.28515625" style="145" customWidth="1"/>
    <col min="2822" max="2822" width="20" style="145" customWidth="1"/>
    <col min="2823" max="2823" width="26.7109375" style="145" customWidth="1"/>
    <col min="2824" max="3071" width="11.42578125" style="145"/>
    <col min="3072" max="3072" width="31.5703125" style="145" bestFit="1" customWidth="1"/>
    <col min="3073" max="3073" width="39" style="145" customWidth="1"/>
    <col min="3074" max="3074" width="14.42578125" style="145" customWidth="1"/>
    <col min="3075" max="3075" width="10.85546875" style="145" bestFit="1" customWidth="1"/>
    <col min="3076" max="3076" width="22.28515625" style="145" customWidth="1"/>
    <col min="3077" max="3077" width="25.28515625" style="145" customWidth="1"/>
    <col min="3078" max="3078" width="20" style="145" customWidth="1"/>
    <col min="3079" max="3079" width="26.7109375" style="145" customWidth="1"/>
    <col min="3080" max="3327" width="11.42578125" style="145"/>
    <col min="3328" max="3328" width="31.5703125" style="145" bestFit="1" customWidth="1"/>
    <col min="3329" max="3329" width="39" style="145" customWidth="1"/>
    <col min="3330" max="3330" width="14.42578125" style="145" customWidth="1"/>
    <col min="3331" max="3331" width="10.85546875" style="145" bestFit="1" customWidth="1"/>
    <col min="3332" max="3332" width="22.28515625" style="145" customWidth="1"/>
    <col min="3333" max="3333" width="25.28515625" style="145" customWidth="1"/>
    <col min="3334" max="3334" width="20" style="145" customWidth="1"/>
    <col min="3335" max="3335" width="26.7109375" style="145" customWidth="1"/>
    <col min="3336" max="3583" width="11.42578125" style="145"/>
    <col min="3584" max="3584" width="31.5703125" style="145" bestFit="1" customWidth="1"/>
    <col min="3585" max="3585" width="39" style="145" customWidth="1"/>
    <col min="3586" max="3586" width="14.42578125" style="145" customWidth="1"/>
    <col min="3587" max="3587" width="10.85546875" style="145" bestFit="1" customWidth="1"/>
    <col min="3588" max="3588" width="22.28515625" style="145" customWidth="1"/>
    <col min="3589" max="3589" width="25.28515625" style="145" customWidth="1"/>
    <col min="3590" max="3590" width="20" style="145" customWidth="1"/>
    <col min="3591" max="3591" width="26.7109375" style="145" customWidth="1"/>
    <col min="3592" max="3839" width="11.42578125" style="145"/>
    <col min="3840" max="3840" width="31.5703125" style="145" bestFit="1" customWidth="1"/>
    <col min="3841" max="3841" width="39" style="145" customWidth="1"/>
    <col min="3842" max="3842" width="14.42578125" style="145" customWidth="1"/>
    <col min="3843" max="3843" width="10.85546875" style="145" bestFit="1" customWidth="1"/>
    <col min="3844" max="3844" width="22.28515625" style="145" customWidth="1"/>
    <col min="3845" max="3845" width="25.28515625" style="145" customWidth="1"/>
    <col min="3846" max="3846" width="20" style="145" customWidth="1"/>
    <col min="3847" max="3847" width="26.7109375" style="145" customWidth="1"/>
    <col min="3848" max="4095" width="11.42578125" style="145"/>
    <col min="4096" max="4096" width="31.5703125" style="145" bestFit="1" customWidth="1"/>
    <col min="4097" max="4097" width="39" style="145" customWidth="1"/>
    <col min="4098" max="4098" width="14.42578125" style="145" customWidth="1"/>
    <col min="4099" max="4099" width="10.85546875" style="145" bestFit="1" customWidth="1"/>
    <col min="4100" max="4100" width="22.28515625" style="145" customWidth="1"/>
    <col min="4101" max="4101" width="25.28515625" style="145" customWidth="1"/>
    <col min="4102" max="4102" width="20" style="145" customWidth="1"/>
    <col min="4103" max="4103" width="26.7109375" style="145" customWidth="1"/>
    <col min="4104" max="4351" width="11.42578125" style="145"/>
    <col min="4352" max="4352" width="31.5703125" style="145" bestFit="1" customWidth="1"/>
    <col min="4353" max="4353" width="39" style="145" customWidth="1"/>
    <col min="4354" max="4354" width="14.42578125" style="145" customWidth="1"/>
    <col min="4355" max="4355" width="10.85546875" style="145" bestFit="1" customWidth="1"/>
    <col min="4356" max="4356" width="22.28515625" style="145" customWidth="1"/>
    <col min="4357" max="4357" width="25.28515625" style="145" customWidth="1"/>
    <col min="4358" max="4358" width="20" style="145" customWidth="1"/>
    <col min="4359" max="4359" width="26.7109375" style="145" customWidth="1"/>
    <col min="4360" max="4607" width="11.42578125" style="145"/>
    <col min="4608" max="4608" width="31.5703125" style="145" bestFit="1" customWidth="1"/>
    <col min="4609" max="4609" width="39" style="145" customWidth="1"/>
    <col min="4610" max="4610" width="14.42578125" style="145" customWidth="1"/>
    <col min="4611" max="4611" width="10.85546875" style="145" bestFit="1" customWidth="1"/>
    <col min="4612" max="4612" width="22.28515625" style="145" customWidth="1"/>
    <col min="4613" max="4613" width="25.28515625" style="145" customWidth="1"/>
    <col min="4614" max="4614" width="20" style="145" customWidth="1"/>
    <col min="4615" max="4615" width="26.7109375" style="145" customWidth="1"/>
    <col min="4616" max="4863" width="11.42578125" style="145"/>
    <col min="4864" max="4864" width="31.5703125" style="145" bestFit="1" customWidth="1"/>
    <col min="4865" max="4865" width="39" style="145" customWidth="1"/>
    <col min="4866" max="4866" width="14.42578125" style="145" customWidth="1"/>
    <col min="4867" max="4867" width="10.85546875" style="145" bestFit="1" customWidth="1"/>
    <col min="4868" max="4868" width="22.28515625" style="145" customWidth="1"/>
    <col min="4869" max="4869" width="25.28515625" style="145" customWidth="1"/>
    <col min="4870" max="4870" width="20" style="145" customWidth="1"/>
    <col min="4871" max="4871" width="26.7109375" style="145" customWidth="1"/>
    <col min="4872" max="5119" width="11.42578125" style="145"/>
    <col min="5120" max="5120" width="31.5703125" style="145" bestFit="1" customWidth="1"/>
    <col min="5121" max="5121" width="39" style="145" customWidth="1"/>
    <col min="5122" max="5122" width="14.42578125" style="145" customWidth="1"/>
    <col min="5123" max="5123" width="10.85546875" style="145" bestFit="1" customWidth="1"/>
    <col min="5124" max="5124" width="22.28515625" style="145" customWidth="1"/>
    <col min="5125" max="5125" width="25.28515625" style="145" customWidth="1"/>
    <col min="5126" max="5126" width="20" style="145" customWidth="1"/>
    <col min="5127" max="5127" width="26.7109375" style="145" customWidth="1"/>
    <col min="5128" max="5375" width="11.42578125" style="145"/>
    <col min="5376" max="5376" width="31.5703125" style="145" bestFit="1" customWidth="1"/>
    <col min="5377" max="5377" width="39" style="145" customWidth="1"/>
    <col min="5378" max="5378" width="14.42578125" style="145" customWidth="1"/>
    <col min="5379" max="5379" width="10.85546875" style="145" bestFit="1" customWidth="1"/>
    <col min="5380" max="5380" width="22.28515625" style="145" customWidth="1"/>
    <col min="5381" max="5381" width="25.28515625" style="145" customWidth="1"/>
    <col min="5382" max="5382" width="20" style="145" customWidth="1"/>
    <col min="5383" max="5383" width="26.7109375" style="145" customWidth="1"/>
    <col min="5384" max="5631" width="11.42578125" style="145"/>
    <col min="5632" max="5632" width="31.5703125" style="145" bestFit="1" customWidth="1"/>
    <col min="5633" max="5633" width="39" style="145" customWidth="1"/>
    <col min="5634" max="5634" width="14.42578125" style="145" customWidth="1"/>
    <col min="5635" max="5635" width="10.85546875" style="145" bestFit="1" customWidth="1"/>
    <col min="5636" max="5636" width="22.28515625" style="145" customWidth="1"/>
    <col min="5637" max="5637" width="25.28515625" style="145" customWidth="1"/>
    <col min="5638" max="5638" width="20" style="145" customWidth="1"/>
    <col min="5639" max="5639" width="26.7109375" style="145" customWidth="1"/>
    <col min="5640" max="5887" width="11.42578125" style="145"/>
    <col min="5888" max="5888" width="31.5703125" style="145" bestFit="1" customWidth="1"/>
    <col min="5889" max="5889" width="39" style="145" customWidth="1"/>
    <col min="5890" max="5890" width="14.42578125" style="145" customWidth="1"/>
    <col min="5891" max="5891" width="10.85546875" style="145" bestFit="1" customWidth="1"/>
    <col min="5892" max="5892" width="22.28515625" style="145" customWidth="1"/>
    <col min="5893" max="5893" width="25.28515625" style="145" customWidth="1"/>
    <col min="5894" max="5894" width="20" style="145" customWidth="1"/>
    <col min="5895" max="5895" width="26.7109375" style="145" customWidth="1"/>
    <col min="5896" max="6143" width="11.42578125" style="145"/>
    <col min="6144" max="6144" width="31.5703125" style="145" bestFit="1" customWidth="1"/>
    <col min="6145" max="6145" width="39" style="145" customWidth="1"/>
    <col min="6146" max="6146" width="14.42578125" style="145" customWidth="1"/>
    <col min="6147" max="6147" width="10.85546875" style="145" bestFit="1" customWidth="1"/>
    <col min="6148" max="6148" width="22.28515625" style="145" customWidth="1"/>
    <col min="6149" max="6149" width="25.28515625" style="145" customWidth="1"/>
    <col min="6150" max="6150" width="20" style="145" customWidth="1"/>
    <col min="6151" max="6151" width="26.7109375" style="145" customWidth="1"/>
    <col min="6152" max="6399" width="11.42578125" style="145"/>
    <col min="6400" max="6400" width="31.5703125" style="145" bestFit="1" customWidth="1"/>
    <col min="6401" max="6401" width="39" style="145" customWidth="1"/>
    <col min="6402" max="6402" width="14.42578125" style="145" customWidth="1"/>
    <col min="6403" max="6403" width="10.85546875" style="145" bestFit="1" customWidth="1"/>
    <col min="6404" max="6404" width="22.28515625" style="145" customWidth="1"/>
    <col min="6405" max="6405" width="25.28515625" style="145" customWidth="1"/>
    <col min="6406" max="6406" width="20" style="145" customWidth="1"/>
    <col min="6407" max="6407" width="26.7109375" style="145" customWidth="1"/>
    <col min="6408" max="6655" width="11.42578125" style="145"/>
    <col min="6656" max="6656" width="31.5703125" style="145" bestFit="1" customWidth="1"/>
    <col min="6657" max="6657" width="39" style="145" customWidth="1"/>
    <col min="6658" max="6658" width="14.42578125" style="145" customWidth="1"/>
    <col min="6659" max="6659" width="10.85546875" style="145" bestFit="1" customWidth="1"/>
    <col min="6660" max="6660" width="22.28515625" style="145" customWidth="1"/>
    <col min="6661" max="6661" width="25.28515625" style="145" customWidth="1"/>
    <col min="6662" max="6662" width="20" style="145" customWidth="1"/>
    <col min="6663" max="6663" width="26.7109375" style="145" customWidth="1"/>
    <col min="6664" max="6911" width="11.42578125" style="145"/>
    <col min="6912" max="6912" width="31.5703125" style="145" bestFit="1" customWidth="1"/>
    <col min="6913" max="6913" width="39" style="145" customWidth="1"/>
    <col min="6914" max="6914" width="14.42578125" style="145" customWidth="1"/>
    <col min="6915" max="6915" width="10.85546875" style="145" bestFit="1" customWidth="1"/>
    <col min="6916" max="6916" width="22.28515625" style="145" customWidth="1"/>
    <col min="6917" max="6917" width="25.28515625" style="145" customWidth="1"/>
    <col min="6918" max="6918" width="20" style="145" customWidth="1"/>
    <col min="6919" max="6919" width="26.7109375" style="145" customWidth="1"/>
    <col min="6920" max="7167" width="11.42578125" style="145"/>
    <col min="7168" max="7168" width="31.5703125" style="145" bestFit="1" customWidth="1"/>
    <col min="7169" max="7169" width="39" style="145" customWidth="1"/>
    <col min="7170" max="7170" width="14.42578125" style="145" customWidth="1"/>
    <col min="7171" max="7171" width="10.85546875" style="145" bestFit="1" customWidth="1"/>
    <col min="7172" max="7172" width="22.28515625" style="145" customWidth="1"/>
    <col min="7173" max="7173" width="25.28515625" style="145" customWidth="1"/>
    <col min="7174" max="7174" width="20" style="145" customWidth="1"/>
    <col min="7175" max="7175" width="26.7109375" style="145" customWidth="1"/>
    <col min="7176" max="7423" width="11.42578125" style="145"/>
    <col min="7424" max="7424" width="31.5703125" style="145" bestFit="1" customWidth="1"/>
    <col min="7425" max="7425" width="39" style="145" customWidth="1"/>
    <col min="7426" max="7426" width="14.42578125" style="145" customWidth="1"/>
    <col min="7427" max="7427" width="10.85546875" style="145" bestFit="1" customWidth="1"/>
    <col min="7428" max="7428" width="22.28515625" style="145" customWidth="1"/>
    <col min="7429" max="7429" width="25.28515625" style="145" customWidth="1"/>
    <col min="7430" max="7430" width="20" style="145" customWidth="1"/>
    <col min="7431" max="7431" width="26.7109375" style="145" customWidth="1"/>
    <col min="7432" max="7679" width="11.42578125" style="145"/>
    <col min="7680" max="7680" width="31.5703125" style="145" bestFit="1" customWidth="1"/>
    <col min="7681" max="7681" width="39" style="145" customWidth="1"/>
    <col min="7682" max="7682" width="14.42578125" style="145" customWidth="1"/>
    <col min="7683" max="7683" width="10.85546875" style="145" bestFit="1" customWidth="1"/>
    <col min="7684" max="7684" width="22.28515625" style="145" customWidth="1"/>
    <col min="7685" max="7685" width="25.28515625" style="145" customWidth="1"/>
    <col min="7686" max="7686" width="20" style="145" customWidth="1"/>
    <col min="7687" max="7687" width="26.7109375" style="145" customWidth="1"/>
    <col min="7688" max="7935" width="11.42578125" style="145"/>
    <col min="7936" max="7936" width="31.5703125" style="145" bestFit="1" customWidth="1"/>
    <col min="7937" max="7937" width="39" style="145" customWidth="1"/>
    <col min="7938" max="7938" width="14.42578125" style="145" customWidth="1"/>
    <col min="7939" max="7939" width="10.85546875" style="145" bestFit="1" customWidth="1"/>
    <col min="7940" max="7940" width="22.28515625" style="145" customWidth="1"/>
    <col min="7941" max="7941" width="25.28515625" style="145" customWidth="1"/>
    <col min="7942" max="7942" width="20" style="145" customWidth="1"/>
    <col min="7943" max="7943" width="26.7109375" style="145" customWidth="1"/>
    <col min="7944" max="8191" width="11.42578125" style="145"/>
    <col min="8192" max="8192" width="31.5703125" style="145" bestFit="1" customWidth="1"/>
    <col min="8193" max="8193" width="39" style="145" customWidth="1"/>
    <col min="8194" max="8194" width="14.42578125" style="145" customWidth="1"/>
    <col min="8195" max="8195" width="10.85546875" style="145" bestFit="1" customWidth="1"/>
    <col min="8196" max="8196" width="22.28515625" style="145" customWidth="1"/>
    <col min="8197" max="8197" width="25.28515625" style="145" customWidth="1"/>
    <col min="8198" max="8198" width="20" style="145" customWidth="1"/>
    <col min="8199" max="8199" width="26.7109375" style="145" customWidth="1"/>
    <col min="8200" max="8447" width="11.42578125" style="145"/>
    <col min="8448" max="8448" width="31.5703125" style="145" bestFit="1" customWidth="1"/>
    <col min="8449" max="8449" width="39" style="145" customWidth="1"/>
    <col min="8450" max="8450" width="14.42578125" style="145" customWidth="1"/>
    <col min="8451" max="8451" width="10.85546875" style="145" bestFit="1" customWidth="1"/>
    <col min="8452" max="8452" width="22.28515625" style="145" customWidth="1"/>
    <col min="8453" max="8453" width="25.28515625" style="145" customWidth="1"/>
    <col min="8454" max="8454" width="20" style="145" customWidth="1"/>
    <col min="8455" max="8455" width="26.7109375" style="145" customWidth="1"/>
    <col min="8456" max="8703" width="11.42578125" style="145"/>
    <col min="8704" max="8704" width="31.5703125" style="145" bestFit="1" customWidth="1"/>
    <col min="8705" max="8705" width="39" style="145" customWidth="1"/>
    <col min="8706" max="8706" width="14.42578125" style="145" customWidth="1"/>
    <col min="8707" max="8707" width="10.85546875" style="145" bestFit="1" customWidth="1"/>
    <col min="8708" max="8708" width="22.28515625" style="145" customWidth="1"/>
    <col min="8709" max="8709" width="25.28515625" style="145" customWidth="1"/>
    <col min="8710" max="8710" width="20" style="145" customWidth="1"/>
    <col min="8711" max="8711" width="26.7109375" style="145" customWidth="1"/>
    <col min="8712" max="8959" width="11.42578125" style="145"/>
    <col min="8960" max="8960" width="31.5703125" style="145" bestFit="1" customWidth="1"/>
    <col min="8961" max="8961" width="39" style="145" customWidth="1"/>
    <col min="8962" max="8962" width="14.42578125" style="145" customWidth="1"/>
    <col min="8963" max="8963" width="10.85546875" style="145" bestFit="1" customWidth="1"/>
    <col min="8964" max="8964" width="22.28515625" style="145" customWidth="1"/>
    <col min="8965" max="8965" width="25.28515625" style="145" customWidth="1"/>
    <col min="8966" max="8966" width="20" style="145" customWidth="1"/>
    <col min="8967" max="8967" width="26.7109375" style="145" customWidth="1"/>
    <col min="8968" max="9215" width="11.42578125" style="145"/>
    <col min="9216" max="9216" width="31.5703125" style="145" bestFit="1" customWidth="1"/>
    <col min="9217" max="9217" width="39" style="145" customWidth="1"/>
    <col min="9218" max="9218" width="14.42578125" style="145" customWidth="1"/>
    <col min="9219" max="9219" width="10.85546875" style="145" bestFit="1" customWidth="1"/>
    <col min="9220" max="9220" width="22.28515625" style="145" customWidth="1"/>
    <col min="9221" max="9221" width="25.28515625" style="145" customWidth="1"/>
    <col min="9222" max="9222" width="20" style="145" customWidth="1"/>
    <col min="9223" max="9223" width="26.7109375" style="145" customWidth="1"/>
    <col min="9224" max="9471" width="11.42578125" style="145"/>
    <col min="9472" max="9472" width="31.5703125" style="145" bestFit="1" customWidth="1"/>
    <col min="9473" max="9473" width="39" style="145" customWidth="1"/>
    <col min="9474" max="9474" width="14.42578125" style="145" customWidth="1"/>
    <col min="9475" max="9475" width="10.85546875" style="145" bestFit="1" customWidth="1"/>
    <col min="9476" max="9476" width="22.28515625" style="145" customWidth="1"/>
    <col min="9477" max="9477" width="25.28515625" style="145" customWidth="1"/>
    <col min="9478" max="9478" width="20" style="145" customWidth="1"/>
    <col min="9479" max="9479" width="26.7109375" style="145" customWidth="1"/>
    <col min="9480" max="9727" width="11.42578125" style="145"/>
    <col min="9728" max="9728" width="31.5703125" style="145" bestFit="1" customWidth="1"/>
    <col min="9729" max="9729" width="39" style="145" customWidth="1"/>
    <col min="9730" max="9730" width="14.42578125" style="145" customWidth="1"/>
    <col min="9731" max="9731" width="10.85546875" style="145" bestFit="1" customWidth="1"/>
    <col min="9732" max="9732" width="22.28515625" style="145" customWidth="1"/>
    <col min="9733" max="9733" width="25.28515625" style="145" customWidth="1"/>
    <col min="9734" max="9734" width="20" style="145" customWidth="1"/>
    <col min="9735" max="9735" width="26.7109375" style="145" customWidth="1"/>
    <col min="9736" max="9983" width="11.42578125" style="145"/>
    <col min="9984" max="9984" width="31.5703125" style="145" bestFit="1" customWidth="1"/>
    <col min="9985" max="9985" width="39" style="145" customWidth="1"/>
    <col min="9986" max="9986" width="14.42578125" style="145" customWidth="1"/>
    <col min="9987" max="9987" width="10.85546875" style="145" bestFit="1" customWidth="1"/>
    <col min="9988" max="9988" width="22.28515625" style="145" customWidth="1"/>
    <col min="9989" max="9989" width="25.28515625" style="145" customWidth="1"/>
    <col min="9990" max="9990" width="20" style="145" customWidth="1"/>
    <col min="9991" max="9991" width="26.7109375" style="145" customWidth="1"/>
    <col min="9992" max="10239" width="11.42578125" style="145"/>
    <col min="10240" max="10240" width="31.5703125" style="145" bestFit="1" customWidth="1"/>
    <col min="10241" max="10241" width="39" style="145" customWidth="1"/>
    <col min="10242" max="10242" width="14.42578125" style="145" customWidth="1"/>
    <col min="10243" max="10243" width="10.85546875" style="145" bestFit="1" customWidth="1"/>
    <col min="10244" max="10244" width="22.28515625" style="145" customWidth="1"/>
    <col min="10245" max="10245" width="25.28515625" style="145" customWidth="1"/>
    <col min="10246" max="10246" width="20" style="145" customWidth="1"/>
    <col min="10247" max="10247" width="26.7109375" style="145" customWidth="1"/>
    <col min="10248" max="10495" width="11.42578125" style="145"/>
    <col min="10496" max="10496" width="31.5703125" style="145" bestFit="1" customWidth="1"/>
    <col min="10497" max="10497" width="39" style="145" customWidth="1"/>
    <col min="10498" max="10498" width="14.42578125" style="145" customWidth="1"/>
    <col min="10499" max="10499" width="10.85546875" style="145" bestFit="1" customWidth="1"/>
    <col min="10500" max="10500" width="22.28515625" style="145" customWidth="1"/>
    <col min="10501" max="10501" width="25.28515625" style="145" customWidth="1"/>
    <col min="10502" max="10502" width="20" style="145" customWidth="1"/>
    <col min="10503" max="10503" width="26.7109375" style="145" customWidth="1"/>
    <col min="10504" max="10751" width="11.42578125" style="145"/>
    <col min="10752" max="10752" width="31.5703125" style="145" bestFit="1" customWidth="1"/>
    <col min="10753" max="10753" width="39" style="145" customWidth="1"/>
    <col min="10754" max="10754" width="14.42578125" style="145" customWidth="1"/>
    <col min="10755" max="10755" width="10.85546875" style="145" bestFit="1" customWidth="1"/>
    <col min="10756" max="10756" width="22.28515625" style="145" customWidth="1"/>
    <col min="10757" max="10757" width="25.28515625" style="145" customWidth="1"/>
    <col min="10758" max="10758" width="20" style="145" customWidth="1"/>
    <col min="10759" max="10759" width="26.7109375" style="145" customWidth="1"/>
    <col min="10760" max="11007" width="11.42578125" style="145"/>
    <col min="11008" max="11008" width="31.5703125" style="145" bestFit="1" customWidth="1"/>
    <col min="11009" max="11009" width="39" style="145" customWidth="1"/>
    <col min="11010" max="11010" width="14.42578125" style="145" customWidth="1"/>
    <col min="11011" max="11011" width="10.85546875" style="145" bestFit="1" customWidth="1"/>
    <col min="11012" max="11012" width="22.28515625" style="145" customWidth="1"/>
    <col min="11013" max="11013" width="25.28515625" style="145" customWidth="1"/>
    <col min="11014" max="11014" width="20" style="145" customWidth="1"/>
    <col min="11015" max="11015" width="26.7109375" style="145" customWidth="1"/>
    <col min="11016" max="11263" width="11.42578125" style="145"/>
    <col min="11264" max="11264" width="31.5703125" style="145" bestFit="1" customWidth="1"/>
    <col min="11265" max="11265" width="39" style="145" customWidth="1"/>
    <col min="11266" max="11266" width="14.42578125" style="145" customWidth="1"/>
    <col min="11267" max="11267" width="10.85546875" style="145" bestFit="1" customWidth="1"/>
    <col min="11268" max="11268" width="22.28515625" style="145" customWidth="1"/>
    <col min="11269" max="11269" width="25.28515625" style="145" customWidth="1"/>
    <col min="11270" max="11270" width="20" style="145" customWidth="1"/>
    <col min="11271" max="11271" width="26.7109375" style="145" customWidth="1"/>
    <col min="11272" max="11519" width="11.42578125" style="145"/>
    <col min="11520" max="11520" width="31.5703125" style="145" bestFit="1" customWidth="1"/>
    <col min="11521" max="11521" width="39" style="145" customWidth="1"/>
    <col min="11522" max="11522" width="14.42578125" style="145" customWidth="1"/>
    <col min="11523" max="11523" width="10.85546875" style="145" bestFit="1" customWidth="1"/>
    <col min="11524" max="11524" width="22.28515625" style="145" customWidth="1"/>
    <col min="11525" max="11525" width="25.28515625" style="145" customWidth="1"/>
    <col min="11526" max="11526" width="20" style="145" customWidth="1"/>
    <col min="11527" max="11527" width="26.7109375" style="145" customWidth="1"/>
    <col min="11528" max="11775" width="11.42578125" style="145"/>
    <col min="11776" max="11776" width="31.5703125" style="145" bestFit="1" customWidth="1"/>
    <col min="11777" max="11777" width="39" style="145" customWidth="1"/>
    <col min="11778" max="11778" width="14.42578125" style="145" customWidth="1"/>
    <col min="11779" max="11779" width="10.85546875" style="145" bestFit="1" customWidth="1"/>
    <col min="11780" max="11780" width="22.28515625" style="145" customWidth="1"/>
    <col min="11781" max="11781" width="25.28515625" style="145" customWidth="1"/>
    <col min="11782" max="11782" width="20" style="145" customWidth="1"/>
    <col min="11783" max="11783" width="26.7109375" style="145" customWidth="1"/>
    <col min="11784" max="12031" width="11.42578125" style="145"/>
    <col min="12032" max="12032" width="31.5703125" style="145" bestFit="1" customWidth="1"/>
    <col min="12033" max="12033" width="39" style="145" customWidth="1"/>
    <col min="12034" max="12034" width="14.42578125" style="145" customWidth="1"/>
    <col min="12035" max="12035" width="10.85546875" style="145" bestFit="1" customWidth="1"/>
    <col min="12036" max="12036" width="22.28515625" style="145" customWidth="1"/>
    <col min="12037" max="12037" width="25.28515625" style="145" customWidth="1"/>
    <col min="12038" max="12038" width="20" style="145" customWidth="1"/>
    <col min="12039" max="12039" width="26.7109375" style="145" customWidth="1"/>
    <col min="12040" max="12287" width="11.42578125" style="145"/>
    <col min="12288" max="12288" width="31.5703125" style="145" bestFit="1" customWidth="1"/>
    <col min="12289" max="12289" width="39" style="145" customWidth="1"/>
    <col min="12290" max="12290" width="14.42578125" style="145" customWidth="1"/>
    <col min="12291" max="12291" width="10.85546875" style="145" bestFit="1" customWidth="1"/>
    <col min="12292" max="12292" width="22.28515625" style="145" customWidth="1"/>
    <col min="12293" max="12293" width="25.28515625" style="145" customWidth="1"/>
    <col min="12294" max="12294" width="20" style="145" customWidth="1"/>
    <col min="12295" max="12295" width="26.7109375" style="145" customWidth="1"/>
    <col min="12296" max="12543" width="11.42578125" style="145"/>
    <col min="12544" max="12544" width="31.5703125" style="145" bestFit="1" customWidth="1"/>
    <col min="12545" max="12545" width="39" style="145" customWidth="1"/>
    <col min="12546" max="12546" width="14.42578125" style="145" customWidth="1"/>
    <col min="12547" max="12547" width="10.85546875" style="145" bestFit="1" customWidth="1"/>
    <col min="12548" max="12548" width="22.28515625" style="145" customWidth="1"/>
    <col min="12549" max="12549" width="25.28515625" style="145" customWidth="1"/>
    <col min="12550" max="12550" width="20" style="145" customWidth="1"/>
    <col min="12551" max="12551" width="26.7109375" style="145" customWidth="1"/>
    <col min="12552" max="12799" width="11.42578125" style="145"/>
    <col min="12800" max="12800" width="31.5703125" style="145" bestFit="1" customWidth="1"/>
    <col min="12801" max="12801" width="39" style="145" customWidth="1"/>
    <col min="12802" max="12802" width="14.42578125" style="145" customWidth="1"/>
    <col min="12803" max="12803" width="10.85546875" style="145" bestFit="1" customWidth="1"/>
    <col min="12804" max="12804" width="22.28515625" style="145" customWidth="1"/>
    <col min="12805" max="12805" width="25.28515625" style="145" customWidth="1"/>
    <col min="12806" max="12806" width="20" style="145" customWidth="1"/>
    <col min="12807" max="12807" width="26.7109375" style="145" customWidth="1"/>
    <col min="12808" max="13055" width="11.42578125" style="145"/>
    <col min="13056" max="13056" width="31.5703125" style="145" bestFit="1" customWidth="1"/>
    <col min="13057" max="13057" width="39" style="145" customWidth="1"/>
    <col min="13058" max="13058" width="14.42578125" style="145" customWidth="1"/>
    <col min="13059" max="13059" width="10.85546875" style="145" bestFit="1" customWidth="1"/>
    <col min="13060" max="13060" width="22.28515625" style="145" customWidth="1"/>
    <col min="13061" max="13061" width="25.28515625" style="145" customWidth="1"/>
    <col min="13062" max="13062" width="20" style="145" customWidth="1"/>
    <col min="13063" max="13063" width="26.7109375" style="145" customWidth="1"/>
    <col min="13064" max="13311" width="11.42578125" style="145"/>
    <col min="13312" max="13312" width="31.5703125" style="145" bestFit="1" customWidth="1"/>
    <col min="13313" max="13313" width="39" style="145" customWidth="1"/>
    <col min="13314" max="13314" width="14.42578125" style="145" customWidth="1"/>
    <col min="13315" max="13315" width="10.85546875" style="145" bestFit="1" customWidth="1"/>
    <col min="13316" max="13316" width="22.28515625" style="145" customWidth="1"/>
    <col min="13317" max="13317" width="25.28515625" style="145" customWidth="1"/>
    <col min="13318" max="13318" width="20" style="145" customWidth="1"/>
    <col min="13319" max="13319" width="26.7109375" style="145" customWidth="1"/>
    <col min="13320" max="13567" width="11.42578125" style="145"/>
    <col min="13568" max="13568" width="31.5703125" style="145" bestFit="1" customWidth="1"/>
    <col min="13569" max="13569" width="39" style="145" customWidth="1"/>
    <col min="13570" max="13570" width="14.42578125" style="145" customWidth="1"/>
    <col min="13571" max="13571" width="10.85546875" style="145" bestFit="1" customWidth="1"/>
    <col min="13572" max="13572" width="22.28515625" style="145" customWidth="1"/>
    <col min="13573" max="13573" width="25.28515625" style="145" customWidth="1"/>
    <col min="13574" max="13574" width="20" style="145" customWidth="1"/>
    <col min="13575" max="13575" width="26.7109375" style="145" customWidth="1"/>
    <col min="13576" max="13823" width="11.42578125" style="145"/>
    <col min="13824" max="13824" width="31.5703125" style="145" bestFit="1" customWidth="1"/>
    <col min="13825" max="13825" width="39" style="145" customWidth="1"/>
    <col min="13826" max="13826" width="14.42578125" style="145" customWidth="1"/>
    <col min="13827" max="13827" width="10.85546875" style="145" bestFit="1" customWidth="1"/>
    <col min="13828" max="13828" width="22.28515625" style="145" customWidth="1"/>
    <col min="13829" max="13829" width="25.28515625" style="145" customWidth="1"/>
    <col min="13830" max="13830" width="20" style="145" customWidth="1"/>
    <col min="13831" max="13831" width="26.7109375" style="145" customWidth="1"/>
    <col min="13832" max="14079" width="11.42578125" style="145"/>
    <col min="14080" max="14080" width="31.5703125" style="145" bestFit="1" customWidth="1"/>
    <col min="14081" max="14081" width="39" style="145" customWidth="1"/>
    <col min="14082" max="14082" width="14.42578125" style="145" customWidth="1"/>
    <col min="14083" max="14083" width="10.85546875" style="145" bestFit="1" customWidth="1"/>
    <col min="14084" max="14084" width="22.28515625" style="145" customWidth="1"/>
    <col min="14085" max="14085" width="25.28515625" style="145" customWidth="1"/>
    <col min="14086" max="14086" width="20" style="145" customWidth="1"/>
    <col min="14087" max="14087" width="26.7109375" style="145" customWidth="1"/>
    <col min="14088" max="14335" width="11.42578125" style="145"/>
    <col min="14336" max="14336" width="31.5703125" style="145" bestFit="1" customWidth="1"/>
    <col min="14337" max="14337" width="39" style="145" customWidth="1"/>
    <col min="14338" max="14338" width="14.42578125" style="145" customWidth="1"/>
    <col min="14339" max="14339" width="10.85546875" style="145" bestFit="1" customWidth="1"/>
    <col min="14340" max="14340" width="22.28515625" style="145" customWidth="1"/>
    <col min="14341" max="14341" width="25.28515625" style="145" customWidth="1"/>
    <col min="14342" max="14342" width="20" style="145" customWidth="1"/>
    <col min="14343" max="14343" width="26.7109375" style="145" customWidth="1"/>
    <col min="14344" max="14591" width="11.42578125" style="145"/>
    <col min="14592" max="14592" width="31.5703125" style="145" bestFit="1" customWidth="1"/>
    <col min="14593" max="14593" width="39" style="145" customWidth="1"/>
    <col min="14594" max="14594" width="14.42578125" style="145" customWidth="1"/>
    <col min="14595" max="14595" width="10.85546875" style="145" bestFit="1" customWidth="1"/>
    <col min="14596" max="14596" width="22.28515625" style="145" customWidth="1"/>
    <col min="14597" max="14597" width="25.28515625" style="145" customWidth="1"/>
    <col min="14598" max="14598" width="20" style="145" customWidth="1"/>
    <col min="14599" max="14599" width="26.7109375" style="145" customWidth="1"/>
    <col min="14600" max="14847" width="11.42578125" style="145"/>
    <col min="14848" max="14848" width="31.5703125" style="145" bestFit="1" customWidth="1"/>
    <col min="14849" max="14849" width="39" style="145" customWidth="1"/>
    <col min="14850" max="14850" width="14.42578125" style="145" customWidth="1"/>
    <col min="14851" max="14851" width="10.85546875" style="145" bestFit="1" customWidth="1"/>
    <col min="14852" max="14852" width="22.28515625" style="145" customWidth="1"/>
    <col min="14853" max="14853" width="25.28515625" style="145" customWidth="1"/>
    <col min="14854" max="14854" width="20" style="145" customWidth="1"/>
    <col min="14855" max="14855" width="26.7109375" style="145" customWidth="1"/>
    <col min="14856" max="15103" width="11.42578125" style="145"/>
    <col min="15104" max="15104" width="31.5703125" style="145" bestFit="1" customWidth="1"/>
    <col min="15105" max="15105" width="39" style="145" customWidth="1"/>
    <col min="15106" max="15106" width="14.42578125" style="145" customWidth="1"/>
    <col min="15107" max="15107" width="10.85546875" style="145" bestFit="1" customWidth="1"/>
    <col min="15108" max="15108" width="22.28515625" style="145" customWidth="1"/>
    <col min="15109" max="15109" width="25.28515625" style="145" customWidth="1"/>
    <col min="15110" max="15110" width="20" style="145" customWidth="1"/>
    <col min="15111" max="15111" width="26.7109375" style="145" customWidth="1"/>
    <col min="15112" max="15359" width="11.42578125" style="145"/>
    <col min="15360" max="15360" width="31.5703125" style="145" bestFit="1" customWidth="1"/>
    <col min="15361" max="15361" width="39" style="145" customWidth="1"/>
    <col min="15362" max="15362" width="14.42578125" style="145" customWidth="1"/>
    <col min="15363" max="15363" width="10.85546875" style="145" bestFit="1" customWidth="1"/>
    <col min="15364" max="15364" width="22.28515625" style="145" customWidth="1"/>
    <col min="15365" max="15365" width="25.28515625" style="145" customWidth="1"/>
    <col min="15366" max="15366" width="20" style="145" customWidth="1"/>
    <col min="15367" max="15367" width="26.7109375" style="145" customWidth="1"/>
    <col min="15368" max="15615" width="11.42578125" style="145"/>
    <col min="15616" max="15616" width="31.5703125" style="145" bestFit="1" customWidth="1"/>
    <col min="15617" max="15617" width="39" style="145" customWidth="1"/>
    <col min="15618" max="15618" width="14.42578125" style="145" customWidth="1"/>
    <col min="15619" max="15619" width="10.85546875" style="145" bestFit="1" customWidth="1"/>
    <col min="15620" max="15620" width="22.28515625" style="145" customWidth="1"/>
    <col min="15621" max="15621" width="25.28515625" style="145" customWidth="1"/>
    <col min="15622" max="15622" width="20" style="145" customWidth="1"/>
    <col min="15623" max="15623" width="26.7109375" style="145" customWidth="1"/>
    <col min="15624" max="15871" width="11.42578125" style="145"/>
    <col min="15872" max="15872" width="31.5703125" style="145" bestFit="1" customWidth="1"/>
    <col min="15873" max="15873" width="39" style="145" customWidth="1"/>
    <col min="15874" max="15874" width="14.42578125" style="145" customWidth="1"/>
    <col min="15875" max="15875" width="10.85546875" style="145" bestFit="1" customWidth="1"/>
    <col min="15876" max="15876" width="22.28515625" style="145" customWidth="1"/>
    <col min="15877" max="15877" width="25.28515625" style="145" customWidth="1"/>
    <col min="15878" max="15878" width="20" style="145" customWidth="1"/>
    <col min="15879" max="15879" width="26.7109375" style="145" customWidth="1"/>
    <col min="15880" max="16127" width="11.42578125" style="145"/>
    <col min="16128" max="16128" width="31.5703125" style="145" bestFit="1" customWidth="1"/>
    <col min="16129" max="16129" width="39" style="145" customWidth="1"/>
    <col min="16130" max="16130" width="14.42578125" style="145" customWidth="1"/>
    <col min="16131" max="16131" width="10.85546875" style="145" bestFit="1" customWidth="1"/>
    <col min="16132" max="16132" width="22.28515625" style="145" customWidth="1"/>
    <col min="16133" max="16133" width="25.28515625" style="145" customWidth="1"/>
    <col min="16134" max="16134" width="20" style="145" customWidth="1"/>
    <col min="16135" max="16135" width="26.7109375" style="145" customWidth="1"/>
    <col min="16136" max="16384" width="11.42578125" style="145"/>
  </cols>
  <sheetData>
    <row r="1" spans="1:8" s="152" customFormat="1" ht="83.25" customHeight="1" thickTop="1" thickBot="1" x14ac:dyDescent="0.3">
      <c r="A1" s="300" t="s">
        <v>0</v>
      </c>
      <c r="B1" s="300" t="s">
        <v>1</v>
      </c>
      <c r="C1" s="304" t="s">
        <v>190</v>
      </c>
      <c r="D1" s="420" t="s">
        <v>187</v>
      </c>
      <c r="E1" s="421" t="s">
        <v>337</v>
      </c>
      <c r="F1" s="422"/>
      <c r="G1" s="422"/>
      <c r="H1" s="423"/>
    </row>
    <row r="2" spans="1:8" s="152" customFormat="1" ht="15" customHeight="1" x14ac:dyDescent="0.25">
      <c r="A2" s="301"/>
      <c r="B2" s="303"/>
      <c r="C2" s="305"/>
      <c r="D2" s="308"/>
      <c r="E2" s="424" t="s">
        <v>2</v>
      </c>
      <c r="F2" s="425"/>
      <c r="G2" s="424" t="s">
        <v>3</v>
      </c>
      <c r="H2" s="426"/>
    </row>
    <row r="3" spans="1:8" s="152" customFormat="1" ht="15" customHeight="1" x14ac:dyDescent="0.25">
      <c r="A3" s="301"/>
      <c r="B3" s="303"/>
      <c r="C3" s="305"/>
      <c r="D3" s="308"/>
      <c r="E3" s="310"/>
      <c r="F3" s="311"/>
      <c r="G3" s="310"/>
      <c r="H3" s="427"/>
    </row>
    <row r="4" spans="1:8" s="152" customFormat="1" ht="15" customHeight="1" x14ac:dyDescent="0.25">
      <c r="A4" s="301"/>
      <c r="B4" s="303"/>
      <c r="C4" s="305"/>
      <c r="D4" s="308"/>
      <c r="E4" s="310"/>
      <c r="F4" s="311"/>
      <c r="G4" s="310"/>
      <c r="H4" s="427"/>
    </row>
    <row r="5" spans="1:8" s="152" customFormat="1" ht="15" customHeight="1" x14ac:dyDescent="0.25">
      <c r="A5" s="301"/>
      <c r="B5" s="303"/>
      <c r="C5" s="305"/>
      <c r="D5" s="308"/>
      <c r="E5" s="310"/>
      <c r="F5" s="311"/>
      <c r="G5" s="310"/>
      <c r="H5" s="427"/>
    </row>
    <row r="6" spans="1:8" s="152" customFormat="1" ht="15" customHeight="1" x14ac:dyDescent="0.25">
      <c r="A6" s="301"/>
      <c r="B6" s="303"/>
      <c r="C6" s="305"/>
      <c r="D6" s="308"/>
      <c r="E6" s="310"/>
      <c r="F6" s="311"/>
      <c r="G6" s="310"/>
      <c r="H6" s="427"/>
    </row>
    <row r="7" spans="1:8" s="152" customFormat="1" ht="15" customHeight="1" x14ac:dyDescent="0.25">
      <c r="A7" s="301"/>
      <c r="B7" s="303"/>
      <c r="C7" s="305"/>
      <c r="D7" s="308"/>
      <c r="E7" s="310"/>
      <c r="F7" s="311"/>
      <c r="G7" s="310"/>
      <c r="H7" s="427"/>
    </row>
    <row r="8" spans="1:8" s="152" customFormat="1" ht="15" customHeight="1" x14ac:dyDescent="0.25">
      <c r="A8" s="301"/>
      <c r="B8" s="303"/>
      <c r="C8" s="305"/>
      <c r="D8" s="308"/>
      <c r="E8" s="310"/>
      <c r="F8" s="311"/>
      <c r="G8" s="310"/>
      <c r="H8" s="427"/>
    </row>
    <row r="9" spans="1:8" s="152" customFormat="1" ht="15.75" customHeight="1" thickBot="1" x14ac:dyDescent="0.3">
      <c r="A9" s="301"/>
      <c r="B9" s="303"/>
      <c r="C9" s="305"/>
      <c r="D9" s="308"/>
      <c r="E9" s="312"/>
      <c r="F9" s="313"/>
      <c r="G9" s="312"/>
      <c r="H9" s="428"/>
    </row>
    <row r="10" spans="1:8" s="152" customFormat="1" ht="81.75" customHeight="1" thickTop="1" thickBot="1" x14ac:dyDescent="0.3">
      <c r="A10" s="302"/>
      <c r="B10" s="302"/>
      <c r="C10" s="305"/>
      <c r="D10" s="309"/>
      <c r="E10" s="314" t="s">
        <v>338</v>
      </c>
      <c r="F10" s="315"/>
      <c r="G10" s="314" t="s">
        <v>339</v>
      </c>
      <c r="H10" s="429"/>
    </row>
    <row r="11" spans="1:8" s="152" customFormat="1" ht="15.75" thickBot="1" x14ac:dyDescent="0.3">
      <c r="A11" s="153"/>
      <c r="B11" s="153"/>
      <c r="C11" s="306"/>
      <c r="D11" s="153" t="s">
        <v>188</v>
      </c>
      <c r="E11" s="154" t="s">
        <v>17</v>
      </c>
      <c r="F11" s="155" t="s">
        <v>19</v>
      </c>
      <c r="G11" s="154" t="s">
        <v>17</v>
      </c>
      <c r="H11" s="156" t="s">
        <v>19</v>
      </c>
    </row>
    <row r="12" spans="1:8" ht="15.75" thickBot="1" x14ac:dyDescent="0.3">
      <c r="A12" s="80" t="s">
        <v>52</v>
      </c>
      <c r="B12" s="164" t="s">
        <v>39</v>
      </c>
      <c r="C12" s="56"/>
      <c r="D12" s="146"/>
      <c r="E12" s="13">
        <f>IFERROR(VLOOKUP($B12,[1]NUM14!$H$3:$J$136,2,FALSE),0)</f>
        <v>2</v>
      </c>
      <c r="F12" s="13"/>
      <c r="G12" s="13">
        <f>IFERROR(VLOOKUP($B12,[1]DEN14!$H$3:$J$136,2,FALSE),0)</f>
        <v>2</v>
      </c>
      <c r="H12" s="13"/>
    </row>
    <row r="13" spans="1:8" ht="15.75" thickBot="1" x14ac:dyDescent="0.3">
      <c r="A13" s="80" t="s">
        <v>52</v>
      </c>
      <c r="B13" s="164" t="s">
        <v>40</v>
      </c>
      <c r="C13" s="56"/>
      <c r="D13" s="146"/>
      <c r="E13" s="13">
        <f>IFERROR(VLOOKUP($B13,[1]NUM14!$H$3:$J$136,2,FALSE),0)</f>
        <v>10</v>
      </c>
      <c r="F13" s="13"/>
      <c r="G13" s="13">
        <f>IFERROR(VLOOKUP($B13,[1]DEN14!$H$3:$J$136,2,FALSE),0)</f>
        <v>10</v>
      </c>
      <c r="H13" s="13"/>
    </row>
    <row r="14" spans="1:8" ht="15.75" thickBot="1" x14ac:dyDescent="0.3">
      <c r="A14" s="80" t="s">
        <v>52</v>
      </c>
      <c r="B14" s="164" t="s">
        <v>41</v>
      </c>
      <c r="C14" s="56"/>
      <c r="D14" s="146"/>
      <c r="E14" s="13">
        <f>IFERROR(VLOOKUP($B14,[1]NUM14!$H$3:$J$136,2,FALSE),0)</f>
        <v>7</v>
      </c>
      <c r="F14" s="13"/>
      <c r="G14" s="13">
        <f>IFERROR(VLOOKUP($B14,[1]DEN14!$H$3:$J$136,2,FALSE),0)</f>
        <v>7</v>
      </c>
      <c r="H14" s="13"/>
    </row>
    <row r="15" spans="1:8" ht="15.75" thickBot="1" x14ac:dyDescent="0.3">
      <c r="A15" s="80" t="s">
        <v>52</v>
      </c>
      <c r="B15" s="164" t="s">
        <v>42</v>
      </c>
      <c r="C15" s="56"/>
      <c r="D15" s="146"/>
      <c r="E15" s="13">
        <f>IFERROR(VLOOKUP($B15,[1]NUM14!$H$3:$J$136,2,FALSE),0)</f>
        <v>8</v>
      </c>
      <c r="F15" s="13"/>
      <c r="G15" s="13">
        <f>IFERROR(VLOOKUP($B15,[1]DEN14!$H$3:$J$136,2,FALSE),0)</f>
        <v>8</v>
      </c>
      <c r="H15" s="13"/>
    </row>
    <row r="16" spans="1:8" ht="15.75" thickBot="1" x14ac:dyDescent="0.3">
      <c r="A16" s="80" t="s">
        <v>52</v>
      </c>
      <c r="B16" s="164" t="s">
        <v>43</v>
      </c>
      <c r="C16" s="59"/>
      <c r="D16" s="146"/>
      <c r="E16" s="13">
        <f>IFERROR(VLOOKUP($B16,[1]NUM14!$H$3:$J$136,2,FALSE),0)</f>
        <v>13</v>
      </c>
      <c r="F16" s="13"/>
      <c r="G16" s="13">
        <f>IFERROR(VLOOKUP($B16,[1]DEN14!$H$3:$J$136,2,FALSE),0)</f>
        <v>13</v>
      </c>
      <c r="H16" s="13"/>
    </row>
    <row r="17" spans="1:8" ht="15.75" thickBot="1" x14ac:dyDescent="0.3">
      <c r="A17" s="80" t="s">
        <v>52</v>
      </c>
      <c r="B17" s="164" t="s">
        <v>44</v>
      </c>
      <c r="C17" s="56"/>
      <c r="D17" s="146"/>
      <c r="E17" s="13">
        <f>IFERROR(VLOOKUP($B17,[1]NUM14!$H$3:$J$136,2,FALSE),0)</f>
        <v>13</v>
      </c>
      <c r="F17" s="13"/>
      <c r="G17" s="13">
        <f>IFERROR(VLOOKUP($B17,[1]DEN14!$H$3:$J$136,2,FALSE),0)</f>
        <v>13</v>
      </c>
      <c r="H17" s="13"/>
    </row>
    <row r="18" spans="1:8" ht="15.75" thickBot="1" x14ac:dyDescent="0.3">
      <c r="A18" s="80" t="s">
        <v>52</v>
      </c>
      <c r="B18" s="164" t="s">
        <v>45</v>
      </c>
      <c r="C18" s="56"/>
      <c r="D18" s="146"/>
      <c r="E18" s="13">
        <f>IFERROR(VLOOKUP($B18,[1]NUM14!$H$3:$J$136,2,FALSE),0)</f>
        <v>5</v>
      </c>
      <c r="F18" s="13"/>
      <c r="G18" s="13">
        <f>IFERROR(VLOOKUP($B18,[1]DEN14!$H$3:$J$136,2,FALSE),0)</f>
        <v>5</v>
      </c>
      <c r="H18" s="13"/>
    </row>
    <row r="19" spans="1:8" ht="15.75" thickBot="1" x14ac:dyDescent="0.3">
      <c r="A19" s="80" t="s">
        <v>52</v>
      </c>
      <c r="B19" s="164" t="s">
        <v>46</v>
      </c>
      <c r="C19" s="56"/>
      <c r="D19" s="146"/>
      <c r="E19" s="13">
        <f>IFERROR(VLOOKUP($B19,[1]NUM14!$H$3:$J$136,2,FALSE),0)</f>
        <v>0</v>
      </c>
      <c r="F19" s="13"/>
      <c r="G19" s="13">
        <f>IFERROR(VLOOKUP($B19,[1]DEN14!$H$3:$J$136,2,FALSE),0)</f>
        <v>0</v>
      </c>
      <c r="H19" s="13"/>
    </row>
    <row r="20" spans="1:8" ht="15.75" thickBot="1" x14ac:dyDescent="0.3">
      <c r="A20" s="80" t="s">
        <v>52</v>
      </c>
      <c r="B20" s="164" t="s">
        <v>47</v>
      </c>
      <c r="C20" s="56"/>
      <c r="D20" s="146"/>
      <c r="E20" s="13">
        <f>IFERROR(VLOOKUP($B20,[1]NUM14!$H$3:$J$136,2,FALSE),0)</f>
        <v>2</v>
      </c>
      <c r="F20" s="13"/>
      <c r="G20" s="13">
        <f>IFERROR(VLOOKUP($B20,[1]DEN14!$H$3:$J$136,2,FALSE),0)</f>
        <v>2</v>
      </c>
      <c r="H20" s="13"/>
    </row>
    <row r="21" spans="1:8" ht="15.75" thickBot="1" x14ac:dyDescent="0.3">
      <c r="A21" s="80" t="s">
        <v>52</v>
      </c>
      <c r="B21" s="164" t="s">
        <v>48</v>
      </c>
      <c r="C21" s="60"/>
      <c r="D21" s="146"/>
      <c r="E21" s="13">
        <f>IFERROR(VLOOKUP($B21,[1]NUM14!$H$3:$J$136,2,FALSE),0)</f>
        <v>1</v>
      </c>
      <c r="F21" s="13"/>
      <c r="G21" s="13">
        <f>IFERROR(VLOOKUP($B21,[1]DEN14!$H$3:$J$136,2,FALSE),0)</f>
        <v>1</v>
      </c>
      <c r="H21" s="13"/>
    </row>
    <row r="22" spans="1:8" ht="15.75" thickBot="1" x14ac:dyDescent="0.3">
      <c r="A22" s="80" t="s">
        <v>52</v>
      </c>
      <c r="B22" s="164" t="s">
        <v>49</v>
      </c>
      <c r="C22" s="56"/>
      <c r="D22" s="146"/>
      <c r="E22" s="13">
        <f>IFERROR(VLOOKUP($B22,[1]NUM14!$H$3:$J$136,2,FALSE),0)</f>
        <v>0</v>
      </c>
      <c r="F22" s="13"/>
      <c r="G22" s="13">
        <f>IFERROR(VLOOKUP($B22,[1]DEN14!$H$3:$J$136,2,FALSE),0)</f>
        <v>0</v>
      </c>
      <c r="H22" s="13"/>
    </row>
    <row r="23" spans="1:8" ht="15.75" thickBot="1" x14ac:dyDescent="0.3">
      <c r="A23" s="80" t="s">
        <v>52</v>
      </c>
      <c r="B23" s="164" t="s">
        <v>50</v>
      </c>
      <c r="C23" s="56"/>
      <c r="D23" s="146"/>
      <c r="E23" s="13">
        <f>IFERROR(VLOOKUP($B23,[1]NUM14!$H$3:$J$136,2,FALSE),0)</f>
        <v>2</v>
      </c>
      <c r="F23" s="13"/>
      <c r="G23" s="13">
        <f>IFERROR(VLOOKUP($B23,[1]DEN14!$H$3:$J$136,2,FALSE),0)</f>
        <v>2</v>
      </c>
      <c r="H23" s="13"/>
    </row>
    <row r="24" spans="1:8" ht="15.75" thickBot="1" x14ac:dyDescent="0.3">
      <c r="A24" s="80" t="s">
        <v>52</v>
      </c>
      <c r="B24" s="164" t="s">
        <v>51</v>
      </c>
      <c r="C24" s="56"/>
      <c r="D24" s="146"/>
      <c r="E24" s="13">
        <f>IFERROR(VLOOKUP($B24,[1]NUM14!$H$3:$J$136,2,FALSE),0)</f>
        <v>3</v>
      </c>
      <c r="F24" s="13"/>
      <c r="G24" s="13">
        <f>IFERROR(VLOOKUP($B24,[1]DEN14!$H$3:$J$136,2,FALSE),0)</f>
        <v>3</v>
      </c>
      <c r="H24" s="13"/>
    </row>
    <row r="25" spans="1:8" ht="15.75" thickBot="1" x14ac:dyDescent="0.3">
      <c r="A25" s="418" t="s">
        <v>174</v>
      </c>
      <c r="B25" s="419"/>
      <c r="C25" s="250">
        <f>+D25/Metas!T89</f>
        <v>1.3825757575757576</v>
      </c>
      <c r="D25" s="256">
        <f>+E25/G25</f>
        <v>1</v>
      </c>
      <c r="E25" s="160">
        <f>SUM(E12:E24)</f>
        <v>66</v>
      </c>
      <c r="F25" s="160">
        <f>SUM(F12:F24)</f>
        <v>0</v>
      </c>
      <c r="G25" s="160">
        <f>SUM(G12:G24)</f>
        <v>66</v>
      </c>
      <c r="H25" s="160">
        <f>SUM(H12:H24)</f>
        <v>0</v>
      </c>
    </row>
    <row r="26" spans="1:8" ht="15.75" thickBot="1" x14ac:dyDescent="0.3">
      <c r="A26" s="80" t="s">
        <v>53</v>
      </c>
      <c r="B26" s="164" t="s">
        <v>54</v>
      </c>
      <c r="C26" s="56"/>
      <c r="D26" s="146"/>
      <c r="E26" s="13">
        <f>IFERROR(VLOOKUP($B26,[1]NUM14!$H$3:$J$136,2,FALSE),0)</f>
        <v>8</v>
      </c>
      <c r="F26" s="13"/>
      <c r="G26" s="13">
        <f>IFERROR(VLOOKUP($B26,[1]DEN14!$H$3:$J$136,2,FALSE),0)</f>
        <v>8</v>
      </c>
      <c r="H26" s="13"/>
    </row>
    <row r="27" spans="1:8" ht="15.75" thickBot="1" x14ac:dyDescent="0.3">
      <c r="A27" s="80" t="s">
        <v>53</v>
      </c>
      <c r="B27" s="164" t="s">
        <v>55</v>
      </c>
      <c r="C27" s="56"/>
      <c r="D27" s="146"/>
      <c r="E27" s="13">
        <f>IFERROR(VLOOKUP($B27,[1]NUM14!$H$3:$J$136,2,FALSE),0)</f>
        <v>16</v>
      </c>
      <c r="F27" s="13"/>
      <c r="G27" s="13">
        <f>IFERROR(VLOOKUP($B27,[1]DEN14!$H$3:$J$136,2,FALSE),0)</f>
        <v>16</v>
      </c>
      <c r="H27" s="13"/>
    </row>
    <row r="28" spans="1:8" ht="15.75" thickBot="1" x14ac:dyDescent="0.3">
      <c r="A28" s="80" t="s">
        <v>53</v>
      </c>
      <c r="B28" s="164" t="s">
        <v>56</v>
      </c>
      <c r="C28" s="56"/>
      <c r="D28" s="146"/>
      <c r="E28" s="13">
        <f>IFERROR(VLOOKUP($B28,[1]NUM14!$H$3:$J$136,2,FALSE),0)</f>
        <v>12</v>
      </c>
      <c r="F28" s="13"/>
      <c r="G28" s="13">
        <f>IFERROR(VLOOKUP($B28,[1]DEN14!$H$3:$J$136,2,FALSE),0)</f>
        <v>12</v>
      </c>
      <c r="H28" s="13"/>
    </row>
    <row r="29" spans="1:8" ht="15.75" thickBot="1" x14ac:dyDescent="0.3">
      <c r="A29" s="80" t="s">
        <v>53</v>
      </c>
      <c r="B29" s="164" t="s">
        <v>57</v>
      </c>
      <c r="C29" s="56"/>
      <c r="D29" s="146"/>
      <c r="E29" s="13">
        <f>IFERROR(VLOOKUP($B29,[1]NUM14!$H$3:$J$136,2,FALSE),0)</f>
        <v>6</v>
      </c>
      <c r="F29" s="13"/>
      <c r="G29" s="13">
        <f>IFERROR(VLOOKUP($B29,[1]DEN14!$H$3:$J$136,2,FALSE),0)</f>
        <v>6</v>
      </c>
      <c r="H29" s="13"/>
    </row>
    <row r="30" spans="1:8" ht="15.75" thickBot="1" x14ac:dyDescent="0.3">
      <c r="A30" s="80" t="s">
        <v>53</v>
      </c>
      <c r="B30" s="164" t="s">
        <v>58</v>
      </c>
      <c r="C30" s="56"/>
      <c r="D30" s="146"/>
      <c r="E30" s="13">
        <f>IFERROR(VLOOKUP($B30,[1]NUM14!$H$3:$J$136,2,FALSE),0)</f>
        <v>13</v>
      </c>
      <c r="F30" s="13"/>
      <c r="G30" s="13">
        <f>IFERROR(VLOOKUP($B30,[1]DEN14!$H$3:$J$136,2,FALSE),0)</f>
        <v>13</v>
      </c>
      <c r="H30" s="13"/>
    </row>
    <row r="31" spans="1:8" ht="15.75" thickBot="1" x14ac:dyDescent="0.3">
      <c r="A31" s="80" t="s">
        <v>53</v>
      </c>
      <c r="B31" s="164" t="s">
        <v>59</v>
      </c>
      <c r="C31" s="56"/>
      <c r="D31" s="146"/>
      <c r="E31" s="13">
        <f>IFERROR(VLOOKUP($B31,[1]NUM14!$H$3:$J$136,2,FALSE),0)</f>
        <v>0</v>
      </c>
      <c r="F31" s="13"/>
      <c r="G31" s="13">
        <f>IFERROR(VLOOKUP($B31,[1]DEN14!$H$3:$J$136,2,FALSE),0)</f>
        <v>0</v>
      </c>
      <c r="H31" s="13"/>
    </row>
    <row r="32" spans="1:8" ht="15.75" thickBot="1" x14ac:dyDescent="0.3">
      <c r="A32" s="80" t="s">
        <v>53</v>
      </c>
      <c r="B32" s="164" t="s">
        <v>60</v>
      </c>
      <c r="C32" s="56"/>
      <c r="D32" s="146"/>
      <c r="E32" s="13">
        <f>IFERROR(VLOOKUP($B32,[1]NUM14!$H$3:$J$136,2,FALSE),0)</f>
        <v>2</v>
      </c>
      <c r="F32" s="13"/>
      <c r="G32" s="13">
        <f>IFERROR(VLOOKUP($B32,[1]DEN14!$H$3:$J$136,2,FALSE),0)</f>
        <v>2</v>
      </c>
      <c r="H32" s="13"/>
    </row>
    <row r="33" spans="1:8" ht="15.75" thickBot="1" x14ac:dyDescent="0.3">
      <c r="A33" s="80" t="s">
        <v>53</v>
      </c>
      <c r="B33" s="164" t="s">
        <v>61</v>
      </c>
      <c r="C33" s="56"/>
      <c r="D33" s="146"/>
      <c r="E33" s="13">
        <f>IFERROR(VLOOKUP($B33,[1]NUM14!$H$3:$J$136,2,FALSE),0)</f>
        <v>5</v>
      </c>
      <c r="F33" s="13"/>
      <c r="G33" s="13">
        <f>IFERROR(VLOOKUP($B33,[1]DEN14!$H$3:$J$136,2,FALSE),0)</f>
        <v>8</v>
      </c>
      <c r="H33" s="13"/>
    </row>
    <row r="34" spans="1:8" ht="15.75" thickBot="1" x14ac:dyDescent="0.3">
      <c r="A34" s="80" t="s">
        <v>53</v>
      </c>
      <c r="B34" s="164" t="s">
        <v>62</v>
      </c>
      <c r="C34" s="56"/>
      <c r="D34" s="146"/>
      <c r="E34" s="13">
        <f>IFERROR(VLOOKUP($B34,[1]NUM14!$H$3:$J$136,2,FALSE),0)</f>
        <v>1</v>
      </c>
      <c r="F34" s="13"/>
      <c r="G34" s="13">
        <f>IFERROR(VLOOKUP($B34,[1]DEN14!$H$3:$J$136,2,FALSE),0)</f>
        <v>1</v>
      </c>
      <c r="H34" s="13"/>
    </row>
    <row r="35" spans="1:8" ht="15.75" thickBot="1" x14ac:dyDescent="0.3">
      <c r="A35" s="80" t="s">
        <v>53</v>
      </c>
      <c r="B35" s="164" t="s">
        <v>63</v>
      </c>
      <c r="C35" s="56"/>
      <c r="D35" s="146"/>
      <c r="E35" s="13">
        <f>IFERROR(VLOOKUP($B35,[1]NUM14!$H$3:$J$136,2,FALSE),0)</f>
        <v>0</v>
      </c>
      <c r="F35" s="13"/>
      <c r="G35" s="13">
        <f>IFERROR(VLOOKUP($B35,[1]DEN14!$H$3:$J$136,2,FALSE),0)</f>
        <v>0</v>
      </c>
      <c r="H35" s="13"/>
    </row>
    <row r="36" spans="1:8" ht="15.75" thickBot="1" x14ac:dyDescent="0.3">
      <c r="A36" s="80" t="s">
        <v>53</v>
      </c>
      <c r="B36" s="164" t="s">
        <v>345</v>
      </c>
      <c r="C36" s="56"/>
      <c r="D36" s="146"/>
      <c r="E36" s="13">
        <f>IFERROR(VLOOKUP($B36,[1]NUM14!$H$3:$J$136,2,FALSE),0)</f>
        <v>0</v>
      </c>
      <c r="F36" s="13"/>
      <c r="G36" s="13">
        <f>IFERROR(VLOOKUP($B36,[1]DEN14!$H$3:$J$136,2,FALSE),0)</f>
        <v>3</v>
      </c>
      <c r="H36" s="13"/>
    </row>
    <row r="37" spans="1:8" ht="15.75" thickBot="1" x14ac:dyDescent="0.3">
      <c r="A37" s="418" t="s">
        <v>175</v>
      </c>
      <c r="B37" s="419"/>
      <c r="C37" s="250">
        <f>+D37/Metas!T87</f>
        <v>1.2583612040133778</v>
      </c>
      <c r="D37" s="256">
        <f>+E37/G37</f>
        <v>0.91304347826086951</v>
      </c>
      <c r="E37" s="160">
        <f>SUM(E26:E36)</f>
        <v>63</v>
      </c>
      <c r="F37" s="160">
        <f>SUM(F26:F36)</f>
        <v>0</v>
      </c>
      <c r="G37" s="160">
        <f>SUM(G26:G36)</f>
        <v>69</v>
      </c>
      <c r="H37" s="160">
        <f>SUM(H26:H36)</f>
        <v>0</v>
      </c>
    </row>
    <row r="38" spans="1:8" ht="15.75" thickBot="1" x14ac:dyDescent="0.3">
      <c r="A38" s="80" t="s">
        <v>74</v>
      </c>
      <c r="B38" s="80" t="s">
        <v>64</v>
      </c>
      <c r="C38" s="56"/>
      <c r="D38" s="146"/>
      <c r="E38" s="13">
        <f>IFERROR(VLOOKUP($B38,[1]NUM14!$H$3:$J$136,2,FALSE),0)</f>
        <v>2</v>
      </c>
      <c r="F38" s="13"/>
      <c r="G38" s="13">
        <f>IFERROR(VLOOKUP($B38,[1]DEN14!$H$3:$J$136,2,FALSE),0)</f>
        <v>3</v>
      </c>
      <c r="H38" s="13"/>
    </row>
    <row r="39" spans="1:8" ht="15.75" thickBot="1" x14ac:dyDescent="0.3">
      <c r="A39" s="164" t="s">
        <v>74</v>
      </c>
      <c r="B39" s="164" t="s">
        <v>65</v>
      </c>
      <c r="C39" s="56"/>
      <c r="D39" s="146"/>
      <c r="E39" s="13">
        <f>IFERROR(VLOOKUP($B39,[1]NUM14!$H$3:$J$136,2,FALSE),0)</f>
        <v>3</v>
      </c>
      <c r="F39" s="13"/>
      <c r="G39" s="13">
        <f>IFERROR(VLOOKUP($B39,[1]DEN14!$H$3:$J$136,2,FALSE),0)</f>
        <v>3</v>
      </c>
      <c r="H39" s="13"/>
    </row>
    <row r="40" spans="1:8" ht="15.75" thickBot="1" x14ac:dyDescent="0.3">
      <c r="A40" s="164" t="s">
        <v>74</v>
      </c>
      <c r="B40" s="164" t="s">
        <v>66</v>
      </c>
      <c r="C40" s="56"/>
      <c r="D40" s="146"/>
      <c r="E40" s="13">
        <f>IFERROR(VLOOKUP($B40,[1]NUM14!$H$3:$J$136,2,FALSE),0)</f>
        <v>0</v>
      </c>
      <c r="F40" s="13"/>
      <c r="G40" s="13">
        <f>IFERROR(VLOOKUP($B40,[1]DEN14!$H$3:$J$136,2,FALSE),0)</f>
        <v>0</v>
      </c>
      <c r="H40" s="13"/>
    </row>
    <row r="41" spans="1:8" ht="15.75" thickBot="1" x14ac:dyDescent="0.3">
      <c r="A41" s="164" t="s">
        <v>74</v>
      </c>
      <c r="B41" s="164" t="s">
        <v>67</v>
      </c>
      <c r="C41" s="56"/>
      <c r="D41" s="146"/>
      <c r="E41" s="13">
        <f>IFERROR(VLOOKUP($B41,[1]NUM14!$H$3:$J$136,2,FALSE),0)</f>
        <v>0</v>
      </c>
      <c r="F41" s="13"/>
      <c r="G41" s="13">
        <f>IFERROR(VLOOKUP($B41,[1]DEN14!$H$3:$J$136,2,FALSE),0)</f>
        <v>0</v>
      </c>
      <c r="H41" s="13"/>
    </row>
    <row r="42" spans="1:8" ht="15.75" thickBot="1" x14ac:dyDescent="0.3">
      <c r="A42" s="164" t="s">
        <v>74</v>
      </c>
      <c r="B42" s="164" t="s">
        <v>68</v>
      </c>
      <c r="C42" s="56"/>
      <c r="D42" s="146"/>
      <c r="E42" s="13">
        <f>IFERROR(VLOOKUP($B42,[1]NUM14!$H$3:$J$136,2,FALSE),0)</f>
        <v>3</v>
      </c>
      <c r="F42" s="13"/>
      <c r="G42" s="13">
        <f>IFERROR(VLOOKUP($B42,[1]DEN14!$H$3:$J$136,2,FALSE),0)</f>
        <v>3</v>
      </c>
      <c r="H42" s="13"/>
    </row>
    <row r="43" spans="1:8" ht="15.75" thickBot="1" x14ac:dyDescent="0.3">
      <c r="A43" s="164" t="s">
        <v>74</v>
      </c>
      <c r="B43" s="164" t="s">
        <v>69</v>
      </c>
      <c r="C43" s="56"/>
      <c r="D43" s="146"/>
      <c r="E43" s="13">
        <f>IFERROR(VLOOKUP($B43,[1]NUM14!$H$3:$J$136,2,FALSE),0)</f>
        <v>3</v>
      </c>
      <c r="F43" s="13"/>
      <c r="G43" s="13">
        <f>IFERROR(VLOOKUP($B43,[1]DEN14!$H$3:$J$136,2,FALSE),0)</f>
        <v>3</v>
      </c>
      <c r="H43" s="13"/>
    </row>
    <row r="44" spans="1:8" ht="15.75" thickBot="1" x14ac:dyDescent="0.3">
      <c r="A44" s="164" t="s">
        <v>74</v>
      </c>
      <c r="B44" s="164" t="s">
        <v>70</v>
      </c>
      <c r="C44" s="56"/>
      <c r="D44" s="146"/>
      <c r="E44" s="13">
        <f>IFERROR(VLOOKUP($B44,[1]NUM14!$H$3:$J$136,2,FALSE),0)</f>
        <v>3</v>
      </c>
      <c r="F44" s="13"/>
      <c r="G44" s="13">
        <f>IFERROR(VLOOKUP($B44,[1]DEN14!$H$3:$J$136,2,FALSE),0)</f>
        <v>3</v>
      </c>
      <c r="H44" s="13"/>
    </row>
    <row r="45" spans="1:8" ht="15.75" thickBot="1" x14ac:dyDescent="0.3">
      <c r="A45" s="164" t="s">
        <v>74</v>
      </c>
      <c r="B45" s="164" t="s">
        <v>71</v>
      </c>
      <c r="C45" s="56"/>
      <c r="D45" s="146"/>
      <c r="E45" s="13">
        <f>IFERROR(VLOOKUP($B45,[1]NUM14!$H$3:$J$136,2,FALSE),0)</f>
        <v>1</v>
      </c>
      <c r="F45" s="13"/>
      <c r="G45" s="13">
        <f>IFERROR(VLOOKUP($B45,[1]DEN14!$H$3:$J$136,2,FALSE),0)</f>
        <v>1</v>
      </c>
      <c r="H45" s="13"/>
    </row>
    <row r="46" spans="1:8" ht="15.75" thickBot="1" x14ac:dyDescent="0.3">
      <c r="A46" s="164" t="s">
        <v>74</v>
      </c>
      <c r="B46" s="164" t="s">
        <v>72</v>
      </c>
      <c r="C46" s="56"/>
      <c r="D46" s="146"/>
      <c r="E46" s="13">
        <f>IFERROR(VLOOKUP($B46,[1]NUM14!$H$3:$J$136,2,FALSE),0)</f>
        <v>0</v>
      </c>
      <c r="F46" s="13"/>
      <c r="G46" s="13">
        <f>IFERROR(VLOOKUP($B46,[1]DEN14!$H$3:$J$136,2,FALSE),0)</f>
        <v>1</v>
      </c>
      <c r="H46" s="13"/>
    </row>
    <row r="47" spans="1:8" ht="15.75" thickBot="1" x14ac:dyDescent="0.3">
      <c r="A47" s="164" t="s">
        <v>74</v>
      </c>
      <c r="B47" s="164" t="s">
        <v>73</v>
      </c>
      <c r="C47" s="56"/>
      <c r="D47" s="146"/>
      <c r="E47" s="13">
        <f>IFERROR(VLOOKUP($B47,[1]NUM14!$H$3:$J$136,2,FALSE),0)</f>
        <v>1</v>
      </c>
      <c r="F47" s="13"/>
      <c r="G47" s="13">
        <f>IFERROR(VLOOKUP($B47,[1]DEN14!$H$3:$J$136,2,FALSE),0)</f>
        <v>1</v>
      </c>
      <c r="H47" s="13"/>
    </row>
    <row r="48" spans="1:8" ht="15.75" thickBot="1" x14ac:dyDescent="0.3">
      <c r="A48" s="418" t="s">
        <v>176</v>
      </c>
      <c r="B48" s="419"/>
      <c r="C48" s="250">
        <f>+D48/Metas!T96</f>
        <v>1.227390180878553</v>
      </c>
      <c r="D48" s="256">
        <f>+E48/G48</f>
        <v>0.88888888888888884</v>
      </c>
      <c r="E48" s="160">
        <f>SUM(E38:E47)</f>
        <v>16</v>
      </c>
      <c r="F48" s="160">
        <f>SUM(F38:F47)</f>
        <v>0</v>
      </c>
      <c r="G48" s="160">
        <f>SUM(G38:G47)</f>
        <v>18</v>
      </c>
      <c r="H48" s="160">
        <f>SUM(H38:H47)</f>
        <v>0</v>
      </c>
    </row>
    <row r="49" spans="1:8" ht="15.75" thickBot="1" x14ac:dyDescent="0.3">
      <c r="A49" s="164" t="s">
        <v>88</v>
      </c>
      <c r="B49" s="164" t="s">
        <v>75</v>
      </c>
      <c r="C49" s="56"/>
      <c r="D49" s="146"/>
      <c r="E49" s="13">
        <f>IFERROR(VLOOKUP($B49,[1]NUM14!$H$3:$J$136,2,FALSE),0)</f>
        <v>3</v>
      </c>
      <c r="F49" s="13"/>
      <c r="G49" s="13">
        <f>IFERROR(VLOOKUP($B49,[1]DEN14!$H$3:$J$136,2,FALSE),0)</f>
        <v>7</v>
      </c>
      <c r="H49" s="13"/>
    </row>
    <row r="50" spans="1:8" ht="15.75" thickBot="1" x14ac:dyDescent="0.3">
      <c r="A50" s="164" t="s">
        <v>88</v>
      </c>
      <c r="B50" s="164" t="s">
        <v>76</v>
      </c>
      <c r="C50" s="56"/>
      <c r="D50" s="146"/>
      <c r="E50" s="13">
        <f>IFERROR(VLOOKUP($B50,[1]NUM14!$H$3:$J$136,2,FALSE),0)</f>
        <v>0</v>
      </c>
      <c r="F50" s="13"/>
      <c r="G50" s="13">
        <f>IFERROR(VLOOKUP($B50,[1]DEN14!$H$3:$J$136,2,FALSE),0)</f>
        <v>1</v>
      </c>
      <c r="H50" s="13"/>
    </row>
    <row r="51" spans="1:8" ht="15.75" thickBot="1" x14ac:dyDescent="0.3">
      <c r="A51" s="164" t="s">
        <v>88</v>
      </c>
      <c r="B51" s="164" t="s">
        <v>77</v>
      </c>
      <c r="C51" s="56"/>
      <c r="D51" s="146"/>
      <c r="E51" s="13">
        <f>IFERROR(VLOOKUP($B51,[1]NUM14!$H$3:$J$136,2,FALSE),0)</f>
        <v>1</v>
      </c>
      <c r="F51" s="13"/>
      <c r="G51" s="13">
        <f>IFERROR(VLOOKUP($B51,[1]DEN14!$H$3:$J$136,2,FALSE),0)</f>
        <v>3</v>
      </c>
      <c r="H51" s="13"/>
    </row>
    <row r="52" spans="1:8" ht="15.75" thickBot="1" x14ac:dyDescent="0.3">
      <c r="A52" s="164" t="s">
        <v>88</v>
      </c>
      <c r="B52" s="164" t="s">
        <v>78</v>
      </c>
      <c r="C52" s="56"/>
      <c r="D52" s="146"/>
      <c r="E52" s="13">
        <f>IFERROR(VLOOKUP($B52,[1]NUM14!$H$3:$J$136,2,FALSE),0)</f>
        <v>0</v>
      </c>
      <c r="F52" s="13"/>
      <c r="G52" s="13">
        <f>IFERROR(VLOOKUP($B52,[1]DEN14!$H$3:$J$136,2,FALSE),0)</f>
        <v>1</v>
      </c>
      <c r="H52" s="13"/>
    </row>
    <row r="53" spans="1:8" ht="15.75" thickBot="1" x14ac:dyDescent="0.3">
      <c r="A53" s="164" t="s">
        <v>88</v>
      </c>
      <c r="B53" s="164" t="s">
        <v>79</v>
      </c>
      <c r="C53" s="56"/>
      <c r="D53" s="146"/>
      <c r="E53" s="13">
        <f>IFERROR(VLOOKUP($B53,[1]NUM14!$H$3:$J$136,2,FALSE),0)</f>
        <v>0</v>
      </c>
      <c r="F53" s="13"/>
      <c r="G53" s="13">
        <f>IFERROR(VLOOKUP($B53,[1]DEN14!$H$3:$J$136,2,FALSE),0)</f>
        <v>1</v>
      </c>
      <c r="H53" s="13"/>
    </row>
    <row r="54" spans="1:8" ht="15.75" thickBot="1" x14ac:dyDescent="0.3">
      <c r="A54" s="164" t="s">
        <v>88</v>
      </c>
      <c r="B54" s="164" t="s">
        <v>80</v>
      </c>
      <c r="C54" s="56"/>
      <c r="D54" s="146"/>
      <c r="E54" s="13">
        <f>IFERROR(VLOOKUP($B54,[1]NUM14!$H$3:$J$136,2,FALSE),0)</f>
        <v>0</v>
      </c>
      <c r="F54" s="13"/>
      <c r="G54" s="13">
        <f>IFERROR(VLOOKUP($B54,[1]DEN14!$H$3:$J$136,2,FALSE),0)</f>
        <v>3</v>
      </c>
      <c r="H54" s="13"/>
    </row>
    <row r="55" spans="1:8" ht="15.75" thickBot="1" x14ac:dyDescent="0.3">
      <c r="A55" s="164" t="s">
        <v>88</v>
      </c>
      <c r="B55" s="164" t="s">
        <v>81</v>
      </c>
      <c r="C55" s="56"/>
      <c r="D55" s="146"/>
      <c r="E55" s="13">
        <f>IFERROR(VLOOKUP($B55,[1]NUM14!$H$3:$J$136,2,FALSE),0)</f>
        <v>0</v>
      </c>
      <c r="F55" s="13"/>
      <c r="G55" s="13">
        <f>IFERROR(VLOOKUP($B55,[1]DEN14!$H$3:$J$136,2,FALSE),0)</f>
        <v>2</v>
      </c>
      <c r="H55" s="13"/>
    </row>
    <row r="56" spans="1:8" ht="15.75" thickBot="1" x14ac:dyDescent="0.3">
      <c r="A56" s="164" t="s">
        <v>88</v>
      </c>
      <c r="B56" s="164" t="s">
        <v>82</v>
      </c>
      <c r="C56" s="56"/>
      <c r="D56" s="146"/>
      <c r="E56" s="13">
        <f>IFERROR(VLOOKUP($B56,[1]NUM14!$H$3:$J$136,2,FALSE),0)</f>
        <v>0</v>
      </c>
      <c r="F56" s="13"/>
      <c r="G56" s="13">
        <f>IFERROR(VLOOKUP($B56,[1]DEN14!$H$3:$J$136,2,FALSE),0)</f>
        <v>0</v>
      </c>
      <c r="H56" s="13"/>
    </row>
    <row r="57" spans="1:8" ht="15.75" thickBot="1" x14ac:dyDescent="0.3">
      <c r="A57" s="164" t="s">
        <v>88</v>
      </c>
      <c r="B57" s="164" t="s">
        <v>83</v>
      </c>
      <c r="C57" s="56"/>
      <c r="D57" s="146"/>
      <c r="E57" s="13">
        <f>IFERROR(VLOOKUP($B57,[1]NUM14!$H$3:$J$136,2,FALSE),0)</f>
        <v>2</v>
      </c>
      <c r="F57" s="13"/>
      <c r="G57" s="13">
        <f>IFERROR(VLOOKUP($B57,[1]DEN14!$H$3:$J$136,2,FALSE),0)</f>
        <v>5</v>
      </c>
      <c r="H57" s="13"/>
    </row>
    <row r="58" spans="1:8" ht="15.75" thickBot="1" x14ac:dyDescent="0.3">
      <c r="A58" s="164" t="s">
        <v>88</v>
      </c>
      <c r="B58" s="164" t="s">
        <v>84</v>
      </c>
      <c r="C58" s="56"/>
      <c r="D58" s="146"/>
      <c r="E58" s="13">
        <f>IFERROR(VLOOKUP($B58,[1]NUM14!$H$3:$J$136,2,FALSE),0)</f>
        <v>1</v>
      </c>
      <c r="F58" s="13"/>
      <c r="G58" s="13">
        <f>IFERROR(VLOOKUP($B58,[1]DEN14!$H$3:$J$136,2,FALSE),0)</f>
        <v>1</v>
      </c>
      <c r="H58" s="13"/>
    </row>
    <row r="59" spans="1:8" ht="15.75" thickBot="1" x14ac:dyDescent="0.3">
      <c r="A59" s="164" t="s">
        <v>88</v>
      </c>
      <c r="B59" s="164" t="s">
        <v>85</v>
      </c>
      <c r="C59" s="56"/>
      <c r="D59" s="146"/>
      <c r="E59" s="13">
        <f>IFERROR(VLOOKUP($B59,[1]NUM14!$H$3:$J$136,2,FALSE),0)</f>
        <v>0</v>
      </c>
      <c r="F59" s="13"/>
      <c r="G59" s="13">
        <f>IFERROR(VLOOKUP($B59,[1]DEN14!$H$3:$J$136,2,FALSE),0)</f>
        <v>0</v>
      </c>
      <c r="H59" s="13"/>
    </row>
    <row r="60" spans="1:8" ht="15.75" thickBot="1" x14ac:dyDescent="0.3">
      <c r="A60" s="164" t="s">
        <v>88</v>
      </c>
      <c r="B60" s="164" t="s">
        <v>86</v>
      </c>
      <c r="C60" s="56"/>
      <c r="D60" s="146"/>
      <c r="E60" s="13">
        <f>IFERROR(VLOOKUP($B60,[1]NUM14!$H$3:$J$136,2,FALSE),0)</f>
        <v>0</v>
      </c>
      <c r="F60" s="13"/>
      <c r="G60" s="13">
        <f>IFERROR(VLOOKUP($B60,[1]DEN14!$H$3:$J$136,2,FALSE),0)</f>
        <v>0</v>
      </c>
      <c r="H60" s="13"/>
    </row>
    <row r="61" spans="1:8" ht="15.75" thickBot="1" x14ac:dyDescent="0.3">
      <c r="A61" s="164" t="s">
        <v>88</v>
      </c>
      <c r="B61" s="164" t="s">
        <v>87</v>
      </c>
      <c r="C61" s="56"/>
      <c r="D61" s="146"/>
      <c r="E61" s="13">
        <f>IFERROR(VLOOKUP($B61,[1]NUM14!$H$3:$J$136,2,FALSE),0)</f>
        <v>0</v>
      </c>
      <c r="F61" s="13"/>
      <c r="G61" s="13">
        <f>IFERROR(VLOOKUP($B61,[1]DEN14!$H$3:$J$136,2,FALSE),0)</f>
        <v>0</v>
      </c>
      <c r="H61" s="13"/>
    </row>
    <row r="62" spans="1:8" ht="15.75" thickBot="1" x14ac:dyDescent="0.3">
      <c r="A62" s="418" t="s">
        <v>177</v>
      </c>
      <c r="B62" s="419"/>
      <c r="C62" s="250">
        <f>+D62/Metas!T88</f>
        <v>0.40509259259259256</v>
      </c>
      <c r="D62" s="256">
        <f>+E62/G62</f>
        <v>0.29166666666666669</v>
      </c>
      <c r="E62" s="160">
        <f>SUM(E49:E61)</f>
        <v>7</v>
      </c>
      <c r="F62" s="160">
        <f>SUM(F49:F61)</f>
        <v>0</v>
      </c>
      <c r="G62" s="160">
        <f>SUM(G49:G61)</f>
        <v>24</v>
      </c>
      <c r="H62" s="160">
        <f>SUM(H49:H61)</f>
        <v>0</v>
      </c>
    </row>
    <row r="63" spans="1:8" ht="15.75" thickBot="1" x14ac:dyDescent="0.3">
      <c r="A63" s="80" t="s">
        <v>99</v>
      </c>
      <c r="B63" s="80" t="s">
        <v>89</v>
      </c>
      <c r="C63" s="56"/>
      <c r="D63" s="146"/>
      <c r="E63" s="13">
        <f>IFERROR(VLOOKUP($B63,[1]NUM14!$H$3:$J$136,2,FALSE),0)</f>
        <v>14</v>
      </c>
      <c r="F63" s="13"/>
      <c r="G63" s="13">
        <f>IFERROR(VLOOKUP($B63,[1]DEN14!$H$3:$J$136,2,FALSE),0)</f>
        <v>14</v>
      </c>
      <c r="H63" s="13"/>
    </row>
    <row r="64" spans="1:8" ht="15.75" thickBot="1" x14ac:dyDescent="0.3">
      <c r="A64" s="80" t="s">
        <v>99</v>
      </c>
      <c r="B64" s="164" t="s">
        <v>90</v>
      </c>
      <c r="C64" s="56"/>
      <c r="D64" s="146"/>
      <c r="E64" s="13">
        <f>IFERROR(VLOOKUP($B64,[1]NUM14!$H$3:$J$136,2,FALSE),0)</f>
        <v>8</v>
      </c>
      <c r="F64" s="13"/>
      <c r="G64" s="13">
        <f>IFERROR(VLOOKUP($B64,[1]DEN14!$H$3:$J$136,2,FALSE),0)</f>
        <v>8</v>
      </c>
      <c r="H64" s="13"/>
    </row>
    <row r="65" spans="1:8" ht="15.75" thickBot="1" x14ac:dyDescent="0.3">
      <c r="A65" s="80" t="s">
        <v>99</v>
      </c>
      <c r="B65" s="164" t="s">
        <v>91</v>
      </c>
      <c r="C65" s="56"/>
      <c r="D65" s="146"/>
      <c r="E65" s="13">
        <f>IFERROR(VLOOKUP($B65,[1]NUM14!$H$3:$J$136,2,FALSE),0)</f>
        <v>1</v>
      </c>
      <c r="F65" s="13"/>
      <c r="G65" s="13">
        <f>IFERROR(VLOOKUP($B65,[1]DEN14!$H$3:$J$136,2,FALSE),0)</f>
        <v>1</v>
      </c>
      <c r="H65" s="13"/>
    </row>
    <row r="66" spans="1:8" ht="15.75" thickBot="1" x14ac:dyDescent="0.3">
      <c r="A66" s="80" t="s">
        <v>99</v>
      </c>
      <c r="B66" s="164" t="s">
        <v>92</v>
      </c>
      <c r="C66" s="56"/>
      <c r="D66" s="146"/>
      <c r="E66" s="13">
        <f>IFERROR(VLOOKUP($B66,[1]NUM14!$H$3:$J$136,2,FALSE),0)</f>
        <v>12</v>
      </c>
      <c r="F66" s="13"/>
      <c r="G66" s="13">
        <f>IFERROR(VLOOKUP($B66,[1]DEN14!$H$3:$J$136,2,FALSE),0)</f>
        <v>12</v>
      </c>
      <c r="H66" s="13"/>
    </row>
    <row r="67" spans="1:8" ht="15.75" thickBot="1" x14ac:dyDescent="0.3">
      <c r="A67" s="80" t="s">
        <v>99</v>
      </c>
      <c r="B67" s="164" t="s">
        <v>93</v>
      </c>
      <c r="C67" s="56"/>
      <c r="D67" s="146"/>
      <c r="E67" s="13">
        <f>IFERROR(VLOOKUP($B67,[1]NUM14!$H$3:$J$136,2,FALSE),0)</f>
        <v>1</v>
      </c>
      <c r="F67" s="13"/>
      <c r="G67" s="13">
        <f>IFERROR(VLOOKUP($B67,[1]DEN14!$H$3:$J$136,2,FALSE),0)</f>
        <v>1</v>
      </c>
      <c r="H67" s="13"/>
    </row>
    <row r="68" spans="1:8" ht="15.75" thickBot="1" x14ac:dyDescent="0.3">
      <c r="A68" s="80" t="s">
        <v>99</v>
      </c>
      <c r="B68" s="164" t="s">
        <v>94</v>
      </c>
      <c r="C68" s="56"/>
      <c r="D68" s="146"/>
      <c r="E68" s="13">
        <f>IFERROR(VLOOKUP($B68,[1]NUM14!$H$3:$J$136,2,FALSE),0)</f>
        <v>3</v>
      </c>
      <c r="F68" s="13"/>
      <c r="G68" s="13">
        <f>IFERROR(VLOOKUP($B68,[1]DEN14!$H$3:$J$136,2,FALSE),0)</f>
        <v>3</v>
      </c>
      <c r="H68" s="13"/>
    </row>
    <row r="69" spans="1:8" ht="15.75" thickBot="1" x14ac:dyDescent="0.3">
      <c r="A69" s="80" t="s">
        <v>99</v>
      </c>
      <c r="B69" s="80" t="s">
        <v>95</v>
      </c>
      <c r="C69" s="56"/>
      <c r="D69" s="146"/>
      <c r="E69" s="13">
        <f>IFERROR(VLOOKUP($B69,[1]NUM14!$H$3:$J$136,2,FALSE),0)</f>
        <v>3</v>
      </c>
      <c r="F69" s="13"/>
      <c r="G69" s="13">
        <f>IFERROR(VLOOKUP($B69,[1]DEN14!$H$3:$J$136,2,FALSE),0)</f>
        <v>3</v>
      </c>
      <c r="H69" s="13"/>
    </row>
    <row r="70" spans="1:8" ht="15.75" thickBot="1" x14ac:dyDescent="0.3">
      <c r="A70" s="80" t="s">
        <v>99</v>
      </c>
      <c r="B70" s="164" t="s">
        <v>96</v>
      </c>
      <c r="C70" s="56"/>
      <c r="D70" s="146"/>
      <c r="E70" s="13">
        <f>IFERROR(VLOOKUP($B70,[1]NUM14!$H$3:$J$136,2,FALSE),0)</f>
        <v>0</v>
      </c>
      <c r="F70" s="13"/>
      <c r="G70" s="13">
        <f>IFERROR(VLOOKUP($B70,[1]DEN14!$H$3:$J$136,2,FALSE),0)</f>
        <v>0</v>
      </c>
      <c r="H70" s="13"/>
    </row>
    <row r="71" spans="1:8" ht="15.75" thickBot="1" x14ac:dyDescent="0.3">
      <c r="A71" s="80" t="s">
        <v>99</v>
      </c>
      <c r="B71" s="164" t="s">
        <v>97</v>
      </c>
      <c r="C71" s="56"/>
      <c r="D71" s="146"/>
      <c r="E71" s="13">
        <f>IFERROR(VLOOKUP($B71,[1]NUM14!$H$3:$J$136,2,FALSE),0)</f>
        <v>0</v>
      </c>
      <c r="F71" s="13"/>
      <c r="G71" s="13">
        <f>IFERROR(VLOOKUP($B71,[1]DEN14!$H$3:$J$136,2,FALSE),0)</f>
        <v>0</v>
      </c>
      <c r="H71" s="13"/>
    </row>
    <row r="72" spans="1:8" ht="15.75" thickBot="1" x14ac:dyDescent="0.3">
      <c r="A72" s="80" t="s">
        <v>99</v>
      </c>
      <c r="B72" s="164" t="s">
        <v>98</v>
      </c>
      <c r="C72" s="56"/>
      <c r="D72" s="146"/>
      <c r="E72" s="13">
        <f>IFERROR(VLOOKUP($B72,[1]NUM14!$H$3:$J$136,2,FALSE),0)</f>
        <v>0</v>
      </c>
      <c r="F72" s="13"/>
      <c r="G72" s="13">
        <f>IFERROR(VLOOKUP($B72,[1]DEN14!$H$3:$J$136,2,FALSE),0)</f>
        <v>0</v>
      </c>
      <c r="H72" s="13"/>
    </row>
    <row r="73" spans="1:8" ht="15.75" thickBot="1" x14ac:dyDescent="0.3">
      <c r="A73" s="418" t="s">
        <v>18</v>
      </c>
      <c r="B73" s="419"/>
      <c r="C73" s="250">
        <f>+D73/Metas!T85</f>
        <v>1.3888888888888886</v>
      </c>
      <c r="D73" s="256">
        <f>+E73/G73</f>
        <v>1</v>
      </c>
      <c r="E73" s="160">
        <f>SUM(E63:E72)</f>
        <v>42</v>
      </c>
      <c r="F73" s="160">
        <f>SUM(F63:F72)</f>
        <v>0</v>
      </c>
      <c r="G73" s="160">
        <f>SUM(G63:G72)</f>
        <v>42</v>
      </c>
      <c r="H73" s="160">
        <f>SUM(H63:H72)</f>
        <v>0</v>
      </c>
    </row>
    <row r="74" spans="1:8" ht="15.75" thickBot="1" x14ac:dyDescent="0.3">
      <c r="A74" s="80" t="s">
        <v>105</v>
      </c>
      <c r="B74" s="164" t="s">
        <v>100</v>
      </c>
      <c r="C74" s="56"/>
      <c r="D74" s="146"/>
      <c r="E74" s="13">
        <f>IFERROR(VLOOKUP($B74,[1]NUM14!$H$3:$J$136,2,FALSE),0)</f>
        <v>0</v>
      </c>
      <c r="F74" s="13"/>
      <c r="G74" s="13">
        <f>IFERROR(VLOOKUP($B74,[1]DEN14!$H$3:$J$136,2,FALSE),0)</f>
        <v>14</v>
      </c>
      <c r="H74" s="13"/>
    </row>
    <row r="75" spans="1:8" ht="15.75" thickBot="1" x14ac:dyDescent="0.3">
      <c r="A75" s="80" t="s">
        <v>105</v>
      </c>
      <c r="B75" s="164" t="s">
        <v>101</v>
      </c>
      <c r="C75" s="56"/>
      <c r="D75" s="146"/>
      <c r="E75" s="13">
        <f>IFERROR(VLOOKUP($B75,[1]NUM14!$H$3:$J$136,2,FALSE),0)</f>
        <v>0</v>
      </c>
      <c r="F75" s="13"/>
      <c r="G75" s="13">
        <f>IFERROR(VLOOKUP($B75,[1]DEN14!$H$3:$J$136,2,FALSE),0)</f>
        <v>2</v>
      </c>
      <c r="H75" s="13"/>
    </row>
    <row r="76" spans="1:8" ht="15.75" thickBot="1" x14ac:dyDescent="0.3">
      <c r="A76" s="80" t="s">
        <v>105</v>
      </c>
      <c r="B76" s="164" t="s">
        <v>102</v>
      </c>
      <c r="C76" s="56"/>
      <c r="D76" s="146"/>
      <c r="E76" s="13">
        <f>IFERROR(VLOOKUP($B76,[1]NUM14!$H$3:$J$136,2,FALSE),0)</f>
        <v>3</v>
      </c>
      <c r="F76" s="13"/>
      <c r="G76" s="13">
        <f>IFERROR(VLOOKUP($B76,[1]DEN14!$H$3:$J$136,2,FALSE),0)</f>
        <v>3</v>
      </c>
      <c r="H76" s="13"/>
    </row>
    <row r="77" spans="1:8" ht="15.75" thickBot="1" x14ac:dyDescent="0.3">
      <c r="A77" s="80" t="s">
        <v>105</v>
      </c>
      <c r="B77" s="164" t="s">
        <v>103</v>
      </c>
      <c r="C77" s="56"/>
      <c r="D77" s="146"/>
      <c r="E77" s="13">
        <f>IFERROR(VLOOKUP($B77,[1]NUM14!$H$3:$J$136,2,FALSE),0)</f>
        <v>0</v>
      </c>
      <c r="F77" s="13"/>
      <c r="G77" s="13">
        <f>IFERROR(VLOOKUP($B77,[1]DEN14!$H$3:$J$136,2,FALSE),0)</f>
        <v>0</v>
      </c>
      <c r="H77" s="13"/>
    </row>
    <row r="78" spans="1:8" ht="15.75" thickBot="1" x14ac:dyDescent="0.3">
      <c r="A78" s="80" t="s">
        <v>105</v>
      </c>
      <c r="B78" s="164" t="s">
        <v>104</v>
      </c>
      <c r="C78" s="56"/>
      <c r="D78" s="146"/>
      <c r="E78" s="13">
        <f>IFERROR(VLOOKUP($B78,[1]NUM14!$H$3:$J$136,2,FALSE),0)</f>
        <v>0</v>
      </c>
      <c r="F78" s="13"/>
      <c r="G78" s="13">
        <f>IFERROR(VLOOKUP($B78,[1]DEN14!$H$3:$J$136,2,FALSE),0)</f>
        <v>5</v>
      </c>
      <c r="H78" s="13"/>
    </row>
    <row r="79" spans="1:8" ht="15.75" thickBot="1" x14ac:dyDescent="0.3">
      <c r="A79" s="418" t="s">
        <v>178</v>
      </c>
      <c r="B79" s="419"/>
      <c r="C79" s="250">
        <f>+D79/Metas!T90</f>
        <v>0.16927083333333331</v>
      </c>
      <c r="D79" s="256">
        <f>+E79/G79</f>
        <v>0.125</v>
      </c>
      <c r="E79" s="160">
        <f>SUM(E74:E78)</f>
        <v>3</v>
      </c>
      <c r="F79" s="160">
        <f>SUM(F74:F78)</f>
        <v>0</v>
      </c>
      <c r="G79" s="160">
        <f>SUM(G74:G78)</f>
        <v>24</v>
      </c>
      <c r="H79" s="160">
        <f>SUM(H74:H78)</f>
        <v>0</v>
      </c>
    </row>
    <row r="80" spans="1:8" ht="15.75" thickBot="1" x14ac:dyDescent="0.3">
      <c r="A80" s="80" t="s">
        <v>116</v>
      </c>
      <c r="B80" s="80" t="s">
        <v>106</v>
      </c>
      <c r="C80" s="56"/>
      <c r="D80" s="146"/>
      <c r="E80" s="13">
        <f>IFERROR(VLOOKUP($B80,[1]NUM14!$H$3:$J$136,2,FALSE),0)</f>
        <v>17</v>
      </c>
      <c r="F80" s="13"/>
      <c r="G80" s="13">
        <f>IFERROR(VLOOKUP($B80,[1]DEN14!$H$3:$J$136,2,FALSE),0)</f>
        <v>17</v>
      </c>
      <c r="H80" s="13"/>
    </row>
    <row r="81" spans="1:8" ht="15.75" thickBot="1" x14ac:dyDescent="0.3">
      <c r="A81" s="80" t="s">
        <v>116</v>
      </c>
      <c r="B81" s="164" t="s">
        <v>107</v>
      </c>
      <c r="C81" s="56"/>
      <c r="D81" s="146"/>
      <c r="E81" s="13">
        <f>IFERROR(VLOOKUP($B81,[1]NUM14!$H$3:$J$136,2,FALSE),0)</f>
        <v>2</v>
      </c>
      <c r="F81" s="13"/>
      <c r="G81" s="13">
        <f>IFERROR(VLOOKUP($B81,[1]DEN14!$H$3:$J$136,2,FALSE),0)</f>
        <v>2</v>
      </c>
      <c r="H81" s="13"/>
    </row>
    <row r="82" spans="1:8" ht="15.75" thickBot="1" x14ac:dyDescent="0.3">
      <c r="A82" s="80" t="s">
        <v>116</v>
      </c>
      <c r="B82" s="164" t="s">
        <v>108</v>
      </c>
      <c r="C82" s="56"/>
      <c r="D82" s="146"/>
      <c r="E82" s="13">
        <f>IFERROR(VLOOKUP($B82,[1]NUM14!$H$3:$J$136,2,FALSE),0)</f>
        <v>1</v>
      </c>
      <c r="F82" s="13"/>
      <c r="G82" s="13">
        <f>IFERROR(VLOOKUP($B82,[1]DEN14!$H$3:$J$136,2,FALSE),0)</f>
        <v>1</v>
      </c>
      <c r="H82" s="13"/>
    </row>
    <row r="83" spans="1:8" ht="15.75" thickBot="1" x14ac:dyDescent="0.3">
      <c r="A83" s="80" t="s">
        <v>116</v>
      </c>
      <c r="B83" s="164" t="s">
        <v>109</v>
      </c>
      <c r="C83" s="56"/>
      <c r="D83" s="146"/>
      <c r="E83" s="13">
        <f>IFERROR(VLOOKUP($B83,[1]NUM14!$H$3:$J$136,2,FALSE),0)</f>
        <v>3</v>
      </c>
      <c r="F83" s="13"/>
      <c r="G83" s="13">
        <f>IFERROR(VLOOKUP($B83,[1]DEN14!$H$3:$J$136,2,FALSE),0)</f>
        <v>3</v>
      </c>
      <c r="H83" s="13"/>
    </row>
    <row r="84" spans="1:8" ht="15.75" thickBot="1" x14ac:dyDescent="0.3">
      <c r="A84" s="80" t="s">
        <v>116</v>
      </c>
      <c r="B84" s="164" t="s">
        <v>110</v>
      </c>
      <c r="C84" s="56"/>
      <c r="D84" s="146"/>
      <c r="E84" s="13">
        <f>IFERROR(VLOOKUP($B84,[1]NUM14!$H$3:$J$136,2,FALSE),0)</f>
        <v>5</v>
      </c>
      <c r="F84" s="13"/>
      <c r="G84" s="13">
        <f>IFERROR(VLOOKUP($B84,[1]DEN14!$H$3:$J$136,2,FALSE),0)</f>
        <v>5</v>
      </c>
      <c r="H84" s="13"/>
    </row>
    <row r="85" spans="1:8" ht="15.75" thickBot="1" x14ac:dyDescent="0.3">
      <c r="A85" s="80" t="s">
        <v>116</v>
      </c>
      <c r="B85" s="164" t="s">
        <v>111</v>
      </c>
      <c r="C85" s="56"/>
      <c r="D85" s="146"/>
      <c r="E85" s="13">
        <f>IFERROR(VLOOKUP($B85,[1]NUM14!$H$3:$J$136,2,FALSE),0)</f>
        <v>2</v>
      </c>
      <c r="F85" s="13"/>
      <c r="G85" s="13">
        <f>IFERROR(VLOOKUP($B85,[1]DEN14!$H$3:$J$136,2,FALSE),0)</f>
        <v>2</v>
      </c>
      <c r="H85" s="13"/>
    </row>
    <row r="86" spans="1:8" ht="15.75" thickBot="1" x14ac:dyDescent="0.3">
      <c r="A86" s="80" t="s">
        <v>116</v>
      </c>
      <c r="B86" s="164" t="s">
        <v>112</v>
      </c>
      <c r="C86" s="56"/>
      <c r="D86" s="146"/>
      <c r="E86" s="13">
        <f>IFERROR(VLOOKUP($B86,[1]NUM14!$H$3:$J$136,2,FALSE),0)</f>
        <v>2</v>
      </c>
      <c r="F86" s="13"/>
      <c r="G86" s="13">
        <f>IFERROR(VLOOKUP($B86,[1]DEN14!$H$3:$J$136,2,FALSE),0)</f>
        <v>2</v>
      </c>
      <c r="H86" s="13"/>
    </row>
    <row r="87" spans="1:8" ht="15.75" thickBot="1" x14ac:dyDescent="0.3">
      <c r="A87" s="80" t="s">
        <v>116</v>
      </c>
      <c r="B87" s="164" t="s">
        <v>113</v>
      </c>
      <c r="C87" s="56"/>
      <c r="D87" s="146"/>
      <c r="E87" s="13">
        <f>IFERROR(VLOOKUP($B87,[1]NUM14!$H$3:$J$136,2,FALSE),0)</f>
        <v>2</v>
      </c>
      <c r="F87" s="13"/>
      <c r="G87" s="13">
        <f>IFERROR(VLOOKUP($B87,[1]DEN14!$H$3:$J$136,2,FALSE),0)</f>
        <v>2</v>
      </c>
      <c r="H87" s="13"/>
    </row>
    <row r="88" spans="1:8" ht="15.75" thickBot="1" x14ac:dyDescent="0.3">
      <c r="A88" s="80" t="s">
        <v>116</v>
      </c>
      <c r="B88" s="164" t="s">
        <v>114</v>
      </c>
      <c r="C88" s="56"/>
      <c r="D88" s="146"/>
      <c r="E88" s="13">
        <f>IFERROR(VLOOKUP($B88,[1]NUM14!$H$3:$J$136,2,FALSE),0)</f>
        <v>1</v>
      </c>
      <c r="F88" s="13"/>
      <c r="G88" s="13">
        <f>IFERROR(VLOOKUP($B88,[1]DEN14!$H$3:$J$136,2,FALSE),0)</f>
        <v>1</v>
      </c>
      <c r="H88" s="13"/>
    </row>
    <row r="89" spans="1:8" ht="15.75" thickBot="1" x14ac:dyDescent="0.3">
      <c r="A89" s="80" t="s">
        <v>116</v>
      </c>
      <c r="B89" s="164" t="s">
        <v>115</v>
      </c>
      <c r="C89" s="56"/>
      <c r="D89" s="146"/>
      <c r="E89" s="13">
        <f>IFERROR(VLOOKUP($B89,[1]NUM14!$H$3:$J$136,2,FALSE),0)</f>
        <v>2</v>
      </c>
      <c r="F89" s="13"/>
      <c r="G89" s="13">
        <f>IFERROR(VLOOKUP($B89,[1]DEN14!$H$3:$J$136,2,FALSE),0)</f>
        <v>2</v>
      </c>
      <c r="H89" s="13"/>
    </row>
    <row r="90" spans="1:8" ht="16.5" customHeight="1" thickBot="1" x14ac:dyDescent="0.3">
      <c r="A90" s="418" t="s">
        <v>179</v>
      </c>
      <c r="B90" s="419"/>
      <c r="C90" s="250">
        <f>+D90/Metas!T95</f>
        <v>1.3858695652173911</v>
      </c>
      <c r="D90" s="256">
        <f>+E90/G90</f>
        <v>1</v>
      </c>
      <c r="E90" s="160">
        <f>SUM(E80:E89)</f>
        <v>37</v>
      </c>
      <c r="F90" s="160">
        <f>SUM(F80:F89)</f>
        <v>0</v>
      </c>
      <c r="G90" s="160">
        <f>SUM(G80:G89)</f>
        <v>37</v>
      </c>
      <c r="H90" s="160">
        <f>SUM(H80:H89)</f>
        <v>0</v>
      </c>
    </row>
    <row r="91" spans="1:8" ht="15.75" thickBot="1" x14ac:dyDescent="0.3">
      <c r="A91" s="80" t="s">
        <v>133</v>
      </c>
      <c r="B91" s="164" t="s">
        <v>117</v>
      </c>
      <c r="C91" s="56"/>
      <c r="D91" s="146"/>
      <c r="E91" s="13">
        <f>IFERROR(VLOOKUP($B91,[1]NUM14!$H$3:$J$136,2,FALSE),0)</f>
        <v>0</v>
      </c>
      <c r="F91" s="13"/>
      <c r="G91" s="13">
        <f>IFERROR(VLOOKUP($B91,[1]DEN14!$H$3:$J$136,2,FALSE),0)</f>
        <v>5</v>
      </c>
      <c r="H91" s="13"/>
    </row>
    <row r="92" spans="1:8" ht="15.75" thickBot="1" x14ac:dyDescent="0.3">
      <c r="A92" s="80" t="s">
        <v>133</v>
      </c>
      <c r="B92" s="164" t="s">
        <v>118</v>
      </c>
      <c r="C92" s="56"/>
      <c r="D92" s="146"/>
      <c r="E92" s="13">
        <f>IFERROR(VLOOKUP($B92,[1]NUM14!$H$3:$J$136,2,FALSE),0)</f>
        <v>2</v>
      </c>
      <c r="F92" s="13"/>
      <c r="G92" s="13">
        <f>IFERROR(VLOOKUP($B92,[1]DEN14!$H$3:$J$136,2,FALSE),0)</f>
        <v>4</v>
      </c>
      <c r="H92" s="13"/>
    </row>
    <row r="93" spans="1:8" ht="15.75" thickBot="1" x14ac:dyDescent="0.3">
      <c r="A93" s="80" t="s">
        <v>133</v>
      </c>
      <c r="B93" s="164" t="s">
        <v>119</v>
      </c>
      <c r="C93" s="56"/>
      <c r="D93" s="146"/>
      <c r="E93" s="13">
        <f>IFERROR(VLOOKUP($B93,[1]NUM14!$H$3:$J$136,2,FALSE),0)</f>
        <v>8</v>
      </c>
      <c r="F93" s="13"/>
      <c r="G93" s="13">
        <f>IFERROR(VLOOKUP($B93,[1]DEN14!$H$3:$J$136,2,FALSE),0)</f>
        <v>16</v>
      </c>
      <c r="H93" s="13"/>
    </row>
    <row r="94" spans="1:8" ht="15.75" thickBot="1" x14ac:dyDescent="0.3">
      <c r="A94" s="80" t="s">
        <v>133</v>
      </c>
      <c r="B94" s="164" t="s">
        <v>120</v>
      </c>
      <c r="C94" s="56"/>
      <c r="D94" s="146"/>
      <c r="E94" s="13">
        <f>IFERROR(VLOOKUP($B94,[1]NUM14!$H$3:$J$136,2,FALSE),0)</f>
        <v>2</v>
      </c>
      <c r="F94" s="13"/>
      <c r="G94" s="13">
        <f>IFERROR(VLOOKUP($B94,[1]DEN14!$H$3:$J$136,2,FALSE),0)</f>
        <v>2</v>
      </c>
      <c r="H94" s="13"/>
    </row>
    <row r="95" spans="1:8" ht="15.75" thickBot="1" x14ac:dyDescent="0.3">
      <c r="A95" s="80" t="s">
        <v>133</v>
      </c>
      <c r="B95" s="164" t="s">
        <v>121</v>
      </c>
      <c r="C95" s="56"/>
      <c r="D95" s="146"/>
      <c r="E95" s="13">
        <f>IFERROR(VLOOKUP($B95,[1]NUM14!$H$3:$J$136,2,FALSE),0)</f>
        <v>0</v>
      </c>
      <c r="F95" s="13"/>
      <c r="G95" s="13">
        <f>IFERROR(VLOOKUP($B95,[1]DEN14!$H$3:$J$136,2,FALSE),0)</f>
        <v>0</v>
      </c>
      <c r="H95" s="13"/>
    </row>
    <row r="96" spans="1:8" ht="15.75" thickBot="1" x14ac:dyDescent="0.3">
      <c r="A96" s="80" t="s">
        <v>133</v>
      </c>
      <c r="B96" s="164" t="s">
        <v>122</v>
      </c>
      <c r="C96" s="56"/>
      <c r="D96" s="146"/>
      <c r="E96" s="13">
        <f>IFERROR(VLOOKUP($B96,[1]NUM14!$H$3:$J$136,2,FALSE),0)</f>
        <v>1</v>
      </c>
      <c r="F96" s="13"/>
      <c r="G96" s="13">
        <f>IFERROR(VLOOKUP($B96,[1]DEN14!$H$3:$J$136,2,FALSE),0)</f>
        <v>1</v>
      </c>
      <c r="H96" s="13"/>
    </row>
    <row r="97" spans="1:8" ht="15.75" thickBot="1" x14ac:dyDescent="0.3">
      <c r="A97" s="80" t="s">
        <v>133</v>
      </c>
      <c r="B97" s="164" t="s">
        <v>346</v>
      </c>
      <c r="C97" s="56"/>
      <c r="D97" s="146"/>
      <c r="E97" s="13">
        <f>IFERROR(VLOOKUP($B97,[1]NUM14!$H$3:$J$136,2,FALSE),0)</f>
        <v>0</v>
      </c>
      <c r="F97" s="13"/>
      <c r="G97" s="13">
        <f>IFERROR(VLOOKUP($B97,[1]DEN14!$H$3:$J$136,2,FALSE),0)</f>
        <v>0</v>
      </c>
      <c r="H97" s="13"/>
    </row>
    <row r="98" spans="1:8" ht="15.75" thickBot="1" x14ac:dyDescent="0.3">
      <c r="A98" s="80" t="s">
        <v>133</v>
      </c>
      <c r="B98" s="80" t="s">
        <v>123</v>
      </c>
      <c r="C98" s="56"/>
      <c r="D98" s="146"/>
      <c r="E98" s="13">
        <f>IFERROR(VLOOKUP($B98,[1]NUM14!$H$3:$J$136,2,FALSE),0)</f>
        <v>0</v>
      </c>
      <c r="F98" s="13"/>
      <c r="G98" s="13">
        <f>IFERROR(VLOOKUP($B98,[1]DEN14!$H$3:$J$136,2,FALSE),0)</f>
        <v>0</v>
      </c>
      <c r="H98" s="13"/>
    </row>
    <row r="99" spans="1:8" ht="15.75" thickBot="1" x14ac:dyDescent="0.3">
      <c r="A99" s="80" t="s">
        <v>133</v>
      </c>
      <c r="B99" s="164" t="s">
        <v>124</v>
      </c>
      <c r="C99" s="56"/>
      <c r="D99" s="146"/>
      <c r="E99" s="13">
        <f>IFERROR(VLOOKUP($B99,[1]NUM14!$H$3:$J$136,2,FALSE),0)</f>
        <v>0</v>
      </c>
      <c r="F99" s="13"/>
      <c r="G99" s="13">
        <f>IFERROR(VLOOKUP($B99,[1]DEN14!$H$3:$J$136,2,FALSE),0)</f>
        <v>0</v>
      </c>
      <c r="H99" s="13"/>
    </row>
    <row r="100" spans="1:8" ht="15.75" thickBot="1" x14ac:dyDescent="0.3">
      <c r="A100" s="80" t="s">
        <v>133</v>
      </c>
      <c r="B100" s="164" t="s">
        <v>125</v>
      </c>
      <c r="C100" s="56"/>
      <c r="D100" s="146"/>
      <c r="E100" s="13">
        <f>IFERROR(VLOOKUP($B100,[1]NUM14!$H$3:$J$136,2,FALSE),0)</f>
        <v>0</v>
      </c>
      <c r="F100" s="13"/>
      <c r="G100" s="13">
        <f>IFERROR(VLOOKUP($B100,[1]DEN14!$H$3:$J$136,2,FALSE),0)</f>
        <v>0</v>
      </c>
      <c r="H100" s="13"/>
    </row>
    <row r="101" spans="1:8" ht="15.75" thickBot="1" x14ac:dyDescent="0.3">
      <c r="A101" s="80" t="s">
        <v>133</v>
      </c>
      <c r="B101" s="164" t="s">
        <v>126</v>
      </c>
      <c r="C101" s="56"/>
      <c r="D101" s="146"/>
      <c r="E101" s="13">
        <f>IFERROR(VLOOKUP($B101,[1]NUM14!$H$3:$J$136,2,FALSE),0)</f>
        <v>0</v>
      </c>
      <c r="F101" s="13"/>
      <c r="G101" s="13">
        <f>IFERROR(VLOOKUP($B101,[1]DEN14!$H$3:$J$136,2,FALSE),0)</f>
        <v>0</v>
      </c>
      <c r="H101" s="13"/>
    </row>
    <row r="102" spans="1:8" ht="15.75" thickBot="1" x14ac:dyDescent="0.3">
      <c r="A102" s="80" t="s">
        <v>133</v>
      </c>
      <c r="B102" s="164" t="s">
        <v>127</v>
      </c>
      <c r="C102" s="56"/>
      <c r="D102" s="146"/>
      <c r="E102" s="13">
        <f>IFERROR(VLOOKUP($B102,[1]NUM14!$H$3:$J$136,2,FALSE),0)</f>
        <v>0</v>
      </c>
      <c r="F102" s="13"/>
      <c r="G102" s="13">
        <f>IFERROR(VLOOKUP($B102,[1]DEN14!$H$3:$J$136,2,FALSE),0)</f>
        <v>0</v>
      </c>
      <c r="H102" s="13"/>
    </row>
    <row r="103" spans="1:8" ht="15.75" thickBot="1" x14ac:dyDescent="0.3">
      <c r="A103" s="80" t="s">
        <v>133</v>
      </c>
      <c r="B103" s="164" t="s">
        <v>128</v>
      </c>
      <c r="C103" s="56"/>
      <c r="D103" s="146"/>
      <c r="E103" s="13">
        <f>IFERROR(VLOOKUP($B103,[1]NUM14!$H$3:$J$136,2,FALSE),0)</f>
        <v>0</v>
      </c>
      <c r="F103" s="13"/>
      <c r="G103" s="13">
        <f>IFERROR(VLOOKUP($B103,[1]DEN14!$H$3:$J$136,2,FALSE),0)</f>
        <v>0</v>
      </c>
      <c r="H103" s="13"/>
    </row>
    <row r="104" spans="1:8" ht="15.75" thickBot="1" x14ac:dyDescent="0.3">
      <c r="A104" s="80" t="s">
        <v>133</v>
      </c>
      <c r="B104" s="164" t="s">
        <v>129</v>
      </c>
      <c r="C104" s="56"/>
      <c r="D104" s="146"/>
      <c r="E104" s="13">
        <f>IFERROR(VLOOKUP($B104,[1]NUM14!$H$3:$J$136,2,FALSE),0)</f>
        <v>1</v>
      </c>
      <c r="F104" s="13"/>
      <c r="G104" s="13">
        <f>IFERROR(VLOOKUP($B104,[1]DEN14!$H$3:$J$136,2,FALSE),0)</f>
        <v>1</v>
      </c>
      <c r="H104" s="13"/>
    </row>
    <row r="105" spans="1:8" ht="15.75" thickBot="1" x14ac:dyDescent="0.3">
      <c r="A105" s="80" t="s">
        <v>133</v>
      </c>
      <c r="B105" s="164" t="s">
        <v>130</v>
      </c>
      <c r="C105" s="56"/>
      <c r="D105" s="146"/>
      <c r="E105" s="13">
        <f>IFERROR(VLOOKUP($B105,[1]NUM14!$H$3:$J$136,2,FALSE),0)</f>
        <v>1</v>
      </c>
      <c r="F105" s="13"/>
      <c r="G105" s="13">
        <f>IFERROR(VLOOKUP($B105,[1]DEN14!$H$3:$J$136,2,FALSE),0)</f>
        <v>1</v>
      </c>
      <c r="H105" s="13"/>
    </row>
    <row r="106" spans="1:8" ht="15.75" thickBot="1" x14ac:dyDescent="0.3">
      <c r="A106" s="80" t="s">
        <v>133</v>
      </c>
      <c r="B106" s="164" t="s">
        <v>131</v>
      </c>
      <c r="C106" s="56"/>
      <c r="D106" s="146"/>
      <c r="E106" s="13">
        <f>IFERROR(VLOOKUP($B106,[1]NUM14!$H$3:$J$136,2,FALSE),0)</f>
        <v>2</v>
      </c>
      <c r="F106" s="13"/>
      <c r="G106" s="13">
        <f>IFERROR(VLOOKUP($B106,[1]DEN14!$H$3:$J$136,2,FALSE),0)</f>
        <v>5</v>
      </c>
      <c r="H106" s="13"/>
    </row>
    <row r="107" spans="1:8" ht="15.75" thickBot="1" x14ac:dyDescent="0.3">
      <c r="A107" s="80" t="s">
        <v>133</v>
      </c>
      <c r="B107" s="164" t="s">
        <v>132</v>
      </c>
      <c r="C107" s="56"/>
      <c r="D107" s="146"/>
      <c r="E107" s="13">
        <f>IFERROR(VLOOKUP($B107,[1]NUM14!$H$3:$J$136,2,FALSE),0)</f>
        <v>0</v>
      </c>
      <c r="F107" s="13"/>
      <c r="G107" s="13">
        <f>IFERROR(VLOOKUP($B107,[1]DEN14!$H$3:$J$136,2,FALSE),0)</f>
        <v>0</v>
      </c>
      <c r="H107" s="13"/>
    </row>
    <row r="108" spans="1:8" ht="15.75" thickBot="1" x14ac:dyDescent="0.3">
      <c r="A108" s="80" t="s">
        <v>133</v>
      </c>
      <c r="B108" s="164" t="s">
        <v>396</v>
      </c>
      <c r="C108" s="56"/>
      <c r="D108" s="146"/>
      <c r="E108" s="13">
        <f>IFERROR(VLOOKUP($B108,[1]NUM14!$H$3:$J$136,2,FALSE),0)</f>
        <v>0</v>
      </c>
      <c r="F108" s="13"/>
      <c r="G108" s="13">
        <f>IFERROR(VLOOKUP($B108,[1]DEN14!$H$3:$J$136,2,FALSE),0)</f>
        <v>0</v>
      </c>
      <c r="H108" s="13"/>
    </row>
    <row r="109" spans="1:8" ht="21.75" customHeight="1" thickBot="1" x14ac:dyDescent="0.3">
      <c r="A109" s="418" t="s">
        <v>180</v>
      </c>
      <c r="B109" s="419"/>
      <c r="C109" s="250">
        <f>+D109/Metas!T92</f>
        <v>0.67313664596273282</v>
      </c>
      <c r="D109" s="256">
        <f>+E109/G109</f>
        <v>0.48571428571428571</v>
      </c>
      <c r="E109" s="161">
        <f>SUM(E91:E108)</f>
        <v>17</v>
      </c>
      <c r="F109" s="161">
        <f>SUM(F91:F108)</f>
        <v>0</v>
      </c>
      <c r="G109" s="161">
        <f t="shared" ref="G109" si="0">SUM(G91:G107)</f>
        <v>35</v>
      </c>
      <c r="H109" s="161">
        <f t="shared" ref="H109" si="1">SUM(H91:H107)</f>
        <v>0</v>
      </c>
    </row>
    <row r="110" spans="1:8" ht="15.75" thickBot="1" x14ac:dyDescent="0.3">
      <c r="A110" s="80" t="s">
        <v>146</v>
      </c>
      <c r="B110" s="164" t="s">
        <v>134</v>
      </c>
      <c r="C110" s="56"/>
      <c r="D110" s="146"/>
      <c r="E110" s="13">
        <f>IFERROR(VLOOKUP($B110,[1]NUM14!$H$3:$J$136,2,FALSE),0)</f>
        <v>1</v>
      </c>
      <c r="F110" s="13"/>
      <c r="G110" s="13">
        <f>IFERROR(VLOOKUP($B110,[1]DEN14!$H$3:$J$136,2,FALSE),0)</f>
        <v>1</v>
      </c>
      <c r="H110" s="13"/>
    </row>
    <row r="111" spans="1:8" ht="15.75" thickBot="1" x14ac:dyDescent="0.3">
      <c r="A111" s="80" t="s">
        <v>146</v>
      </c>
      <c r="B111" s="164" t="s">
        <v>135</v>
      </c>
      <c r="C111" s="56"/>
      <c r="D111" s="146"/>
      <c r="E111" s="13">
        <f>IFERROR(VLOOKUP($B111,[1]NUM14!$H$3:$J$136,2,FALSE),0)</f>
        <v>3</v>
      </c>
      <c r="F111" s="13"/>
      <c r="G111" s="13">
        <f>IFERROR(VLOOKUP($B111,[1]DEN14!$H$3:$J$136,2,FALSE),0)</f>
        <v>3</v>
      </c>
      <c r="H111" s="13"/>
    </row>
    <row r="112" spans="1:8" ht="15.75" thickBot="1" x14ac:dyDescent="0.3">
      <c r="A112" s="80" t="s">
        <v>146</v>
      </c>
      <c r="B112" s="80" t="s">
        <v>136</v>
      </c>
      <c r="C112" s="56"/>
      <c r="D112" s="146"/>
      <c r="E112" s="13">
        <f>IFERROR(VLOOKUP($B112,[1]NUM14!$H$3:$J$136,2,FALSE),0)</f>
        <v>2</v>
      </c>
      <c r="F112" s="13"/>
      <c r="G112" s="13">
        <f>IFERROR(VLOOKUP($B112,[1]DEN14!$H$3:$J$136,2,FALSE),0)</f>
        <v>2</v>
      </c>
      <c r="H112" s="13"/>
    </row>
    <row r="113" spans="1:8" ht="15.75" thickBot="1" x14ac:dyDescent="0.3">
      <c r="A113" s="80" t="s">
        <v>146</v>
      </c>
      <c r="B113" s="164" t="s">
        <v>137</v>
      </c>
      <c r="C113" s="56"/>
      <c r="D113" s="146"/>
      <c r="E113" s="13">
        <f>IFERROR(VLOOKUP($B113,[1]NUM14!$H$3:$J$136,2,FALSE),0)</f>
        <v>5</v>
      </c>
      <c r="F113" s="13"/>
      <c r="G113" s="13">
        <f>IFERROR(VLOOKUP($B113,[1]DEN14!$H$3:$J$136,2,FALSE),0)</f>
        <v>8</v>
      </c>
      <c r="H113" s="13"/>
    </row>
    <row r="114" spans="1:8" ht="15.75" thickBot="1" x14ac:dyDescent="0.3">
      <c r="A114" s="80" t="s">
        <v>146</v>
      </c>
      <c r="B114" s="164" t="s">
        <v>138</v>
      </c>
      <c r="C114" s="56"/>
      <c r="D114" s="146"/>
      <c r="E114" s="13">
        <f>IFERROR(VLOOKUP($B114,[1]NUM14!$H$3:$J$136,2,FALSE),0)</f>
        <v>3</v>
      </c>
      <c r="F114" s="13"/>
      <c r="G114" s="13">
        <f>IFERROR(VLOOKUP($B114,[1]DEN14!$H$3:$J$136,2,FALSE),0)</f>
        <v>5</v>
      </c>
      <c r="H114" s="13"/>
    </row>
    <row r="115" spans="1:8" ht="15.75" thickBot="1" x14ac:dyDescent="0.3">
      <c r="A115" s="80" t="s">
        <v>146</v>
      </c>
      <c r="B115" s="164" t="s">
        <v>139</v>
      </c>
      <c r="C115" s="56"/>
      <c r="D115" s="146"/>
      <c r="E115" s="13">
        <f>IFERROR(VLOOKUP($B115,[1]NUM14!$H$3:$J$136,2,FALSE),0)</f>
        <v>2</v>
      </c>
      <c r="F115" s="13"/>
      <c r="G115" s="13">
        <f>IFERROR(VLOOKUP($B115,[1]DEN14!$H$3:$J$136,2,FALSE),0)</f>
        <v>2</v>
      </c>
      <c r="H115" s="13"/>
    </row>
    <row r="116" spans="1:8" ht="15.75" thickBot="1" x14ac:dyDescent="0.3">
      <c r="A116" s="80" t="s">
        <v>146</v>
      </c>
      <c r="B116" s="164" t="s">
        <v>140</v>
      </c>
      <c r="C116" s="56"/>
      <c r="D116" s="146"/>
      <c r="E116" s="13">
        <f>IFERROR(VLOOKUP($B116,[1]NUM14!$H$3:$J$136,2,FALSE),0)</f>
        <v>4</v>
      </c>
      <c r="F116" s="13"/>
      <c r="G116" s="13">
        <f>IFERROR(VLOOKUP($B116,[1]DEN14!$H$3:$J$136,2,FALSE),0)</f>
        <v>4</v>
      </c>
      <c r="H116" s="13"/>
    </row>
    <row r="117" spans="1:8" ht="15.75" thickBot="1" x14ac:dyDescent="0.3">
      <c r="A117" s="80" t="s">
        <v>146</v>
      </c>
      <c r="B117" s="164" t="s">
        <v>141</v>
      </c>
      <c r="C117" s="56"/>
      <c r="D117" s="146"/>
      <c r="E117" s="13">
        <f>IFERROR(VLOOKUP($B117,[1]NUM14!$H$3:$J$136,2,FALSE),0)</f>
        <v>4</v>
      </c>
      <c r="F117" s="13"/>
      <c r="G117" s="13">
        <f>IFERROR(VLOOKUP($B117,[1]DEN14!$H$3:$J$136,2,FALSE),0)</f>
        <v>5</v>
      </c>
      <c r="H117" s="13"/>
    </row>
    <row r="118" spans="1:8" ht="15.75" thickBot="1" x14ac:dyDescent="0.3">
      <c r="A118" s="80" t="s">
        <v>146</v>
      </c>
      <c r="B118" s="164" t="s">
        <v>142</v>
      </c>
      <c r="C118" s="56"/>
      <c r="D118" s="146"/>
      <c r="E118" s="13">
        <f>IFERROR(VLOOKUP($B118,[1]NUM14!$H$3:$J$136,2,FALSE),0)</f>
        <v>5</v>
      </c>
      <c r="F118" s="13"/>
      <c r="G118" s="13">
        <f>IFERROR(VLOOKUP($B118,[1]DEN14!$H$3:$J$136,2,FALSE),0)</f>
        <v>5</v>
      </c>
      <c r="H118" s="13"/>
    </row>
    <row r="119" spans="1:8" ht="15.75" thickBot="1" x14ac:dyDescent="0.3">
      <c r="A119" s="80" t="s">
        <v>146</v>
      </c>
      <c r="B119" s="164" t="s">
        <v>143</v>
      </c>
      <c r="C119" s="56"/>
      <c r="D119" s="146"/>
      <c r="E119" s="13">
        <f>IFERROR(VLOOKUP($B119,[1]NUM14!$H$3:$J$136,2,FALSE),0)</f>
        <v>1</v>
      </c>
      <c r="F119" s="13"/>
      <c r="G119" s="13">
        <f>IFERROR(VLOOKUP($B119,[1]DEN14!$H$3:$J$136,2,FALSE),0)</f>
        <v>2</v>
      </c>
      <c r="H119" s="13"/>
    </row>
    <row r="120" spans="1:8" ht="15.75" thickBot="1" x14ac:dyDescent="0.3">
      <c r="A120" s="80" t="s">
        <v>146</v>
      </c>
      <c r="B120" s="164" t="s">
        <v>144</v>
      </c>
      <c r="C120" s="56"/>
      <c r="D120" s="146"/>
      <c r="E120" s="13">
        <f>IFERROR(VLOOKUP($B120,[1]NUM14!$H$3:$J$136,2,FALSE),0)</f>
        <v>3</v>
      </c>
      <c r="F120" s="13"/>
      <c r="G120" s="13">
        <f>IFERROR(VLOOKUP($B120,[1]DEN14!$H$3:$J$136,2,FALSE),0)</f>
        <v>3</v>
      </c>
      <c r="H120" s="13"/>
    </row>
    <row r="121" spans="1:8" ht="15.75" thickBot="1" x14ac:dyDescent="0.3">
      <c r="A121" s="80" t="s">
        <v>146</v>
      </c>
      <c r="B121" s="164" t="s">
        <v>145</v>
      </c>
      <c r="C121" s="56"/>
      <c r="D121" s="146"/>
      <c r="E121" s="13">
        <f>IFERROR(VLOOKUP($B121,[1]NUM14!$H$3:$J$136,2,FALSE),0)</f>
        <v>1</v>
      </c>
      <c r="F121" s="13"/>
      <c r="G121" s="13">
        <f>IFERROR(VLOOKUP($B121,[1]DEN14!$H$3:$J$136,2,FALSE),0)</f>
        <v>1</v>
      </c>
      <c r="H121" s="13"/>
    </row>
    <row r="122" spans="1:8" ht="15.75" thickBot="1" x14ac:dyDescent="0.3">
      <c r="A122" s="418" t="s">
        <v>181</v>
      </c>
      <c r="B122" s="419"/>
      <c r="C122" s="250">
        <f>+D122/Metas!T86</f>
        <v>1.1420008267879289</v>
      </c>
      <c r="D122" s="256">
        <f>+E122/G122</f>
        <v>0.82926829268292679</v>
      </c>
      <c r="E122" s="161">
        <f>SUM(E110:E121)</f>
        <v>34</v>
      </c>
      <c r="F122" s="161">
        <f>SUM(F110:F121)</f>
        <v>0</v>
      </c>
      <c r="G122" s="161">
        <f>SUM(G110:G121)</f>
        <v>41</v>
      </c>
      <c r="H122" s="161">
        <f>SUM(H110:H121)</f>
        <v>0</v>
      </c>
    </row>
    <row r="123" spans="1:8" ht="15.75" thickBot="1" x14ac:dyDescent="0.3">
      <c r="A123" s="80" t="s">
        <v>160</v>
      </c>
      <c r="B123" s="164" t="s">
        <v>147</v>
      </c>
      <c r="C123" s="56"/>
      <c r="D123" s="146"/>
      <c r="E123" s="13">
        <f>IFERROR(VLOOKUP($B123,[1]NUM14!$H$3:$J$136,2,FALSE),0)</f>
        <v>11</v>
      </c>
      <c r="F123" s="13"/>
      <c r="G123" s="13">
        <f>IFERROR(VLOOKUP($B123,[1]DEN14!$H$3:$J$136,2,FALSE),0)</f>
        <v>11</v>
      </c>
      <c r="H123" s="13"/>
    </row>
    <row r="124" spans="1:8" ht="15.75" thickBot="1" x14ac:dyDescent="0.3">
      <c r="A124" s="80" t="s">
        <v>160</v>
      </c>
      <c r="B124" s="164" t="s">
        <v>148</v>
      </c>
      <c r="C124" s="56"/>
      <c r="D124" s="146"/>
      <c r="E124" s="13">
        <f>IFERROR(VLOOKUP($B124,[1]NUM14!$H$3:$J$136,2,FALSE),0)</f>
        <v>4</v>
      </c>
      <c r="F124" s="13"/>
      <c r="G124" s="13">
        <f>IFERROR(VLOOKUP($B124,[1]DEN14!$H$3:$J$136,2,FALSE),0)</f>
        <v>4</v>
      </c>
      <c r="H124" s="13"/>
    </row>
    <row r="125" spans="1:8" ht="15.75" thickBot="1" x14ac:dyDescent="0.3">
      <c r="A125" s="80" t="s">
        <v>160</v>
      </c>
      <c r="B125" s="164" t="s">
        <v>149</v>
      </c>
      <c r="C125" s="56"/>
      <c r="D125" s="146"/>
      <c r="E125" s="13">
        <f>IFERROR(VLOOKUP($B125,[1]NUM14!$H$3:$J$136,2,FALSE),0)</f>
        <v>2</v>
      </c>
      <c r="F125" s="13"/>
      <c r="G125" s="13">
        <f>IFERROR(VLOOKUP($B125,[1]DEN14!$H$3:$J$136,2,FALSE),0)</f>
        <v>2</v>
      </c>
      <c r="H125" s="13"/>
    </row>
    <row r="126" spans="1:8" ht="15.75" thickBot="1" x14ac:dyDescent="0.3">
      <c r="A126" s="80" t="s">
        <v>160</v>
      </c>
      <c r="B126" s="80" t="s">
        <v>150</v>
      </c>
      <c r="C126" s="56"/>
      <c r="D126" s="146"/>
      <c r="E126" s="13">
        <f>IFERROR(VLOOKUP($B126,[1]NUM14!$H$3:$J$136,2,FALSE),0)</f>
        <v>8</v>
      </c>
      <c r="F126" s="13"/>
      <c r="G126" s="13">
        <f>IFERROR(VLOOKUP($B126,[1]DEN14!$H$3:$J$136,2,FALSE),0)</f>
        <v>8</v>
      </c>
      <c r="H126" s="13"/>
    </row>
    <row r="127" spans="1:8" ht="15.75" thickBot="1" x14ac:dyDescent="0.3">
      <c r="A127" s="80" t="s">
        <v>160</v>
      </c>
      <c r="B127" s="164" t="s">
        <v>151</v>
      </c>
      <c r="C127" s="56"/>
      <c r="D127" s="146"/>
      <c r="E127" s="13">
        <f>IFERROR(VLOOKUP($B127,[1]NUM14!$H$3:$J$136,2,FALSE),0)</f>
        <v>0</v>
      </c>
      <c r="F127" s="13"/>
      <c r="G127" s="13">
        <f>IFERROR(VLOOKUP($B127,[1]DEN14!$H$3:$J$136,2,FALSE),0)</f>
        <v>0</v>
      </c>
      <c r="H127" s="13"/>
    </row>
    <row r="128" spans="1:8" ht="15.75" thickBot="1" x14ac:dyDescent="0.3">
      <c r="A128" s="80" t="s">
        <v>160</v>
      </c>
      <c r="B128" s="164" t="s">
        <v>152</v>
      </c>
      <c r="C128" s="56"/>
      <c r="D128" s="146"/>
      <c r="E128" s="13">
        <f>IFERROR(VLOOKUP($B128,[1]NUM14!$H$3:$J$136,2,FALSE),0)</f>
        <v>0</v>
      </c>
      <c r="F128" s="13"/>
      <c r="G128" s="13">
        <f>IFERROR(VLOOKUP($B128,[1]DEN14!$H$3:$J$136,2,FALSE),0)</f>
        <v>0</v>
      </c>
      <c r="H128" s="13"/>
    </row>
    <row r="129" spans="1:8" ht="15.75" thickBot="1" x14ac:dyDescent="0.3">
      <c r="A129" s="80" t="s">
        <v>160</v>
      </c>
      <c r="B129" s="164" t="s">
        <v>153</v>
      </c>
      <c r="C129" s="56"/>
      <c r="D129" s="146"/>
      <c r="E129" s="13">
        <f>IFERROR(VLOOKUP($B129,[1]NUM14!$H$3:$J$136,2,FALSE),0)</f>
        <v>0</v>
      </c>
      <c r="F129" s="13"/>
      <c r="G129" s="13">
        <f>IFERROR(VLOOKUP($B129,[1]DEN14!$H$3:$J$136,2,FALSE),0)</f>
        <v>0</v>
      </c>
      <c r="H129" s="13"/>
    </row>
    <row r="130" spans="1:8" ht="15.75" thickBot="1" x14ac:dyDescent="0.3">
      <c r="A130" s="80" t="s">
        <v>160</v>
      </c>
      <c r="B130" s="164" t="s">
        <v>154</v>
      </c>
      <c r="C130" s="56"/>
      <c r="D130" s="146"/>
      <c r="E130" s="13">
        <f>IFERROR(VLOOKUP($B130,[1]NUM14!$H$3:$J$136,2,FALSE),0)</f>
        <v>0</v>
      </c>
      <c r="F130" s="13"/>
      <c r="G130" s="13">
        <f>IFERROR(VLOOKUP($B130,[1]DEN14!$H$3:$J$136,2,FALSE),0)</f>
        <v>0</v>
      </c>
      <c r="H130" s="13"/>
    </row>
    <row r="131" spans="1:8" ht="15.75" thickBot="1" x14ac:dyDescent="0.3">
      <c r="A131" s="80" t="s">
        <v>160</v>
      </c>
      <c r="B131" s="80" t="s">
        <v>155</v>
      </c>
      <c r="C131" s="56"/>
      <c r="D131" s="146"/>
      <c r="E131" s="13">
        <f>IFERROR(VLOOKUP($B131,[1]NUM14!$H$3:$J$136,2,FALSE),0)</f>
        <v>0</v>
      </c>
      <c r="F131" s="13"/>
      <c r="G131" s="13">
        <f>IFERROR(VLOOKUP($B131,[1]DEN14!$H$3:$J$136,2,FALSE),0)</f>
        <v>0</v>
      </c>
      <c r="H131" s="13"/>
    </row>
    <row r="132" spans="1:8" ht="15.75" thickBot="1" x14ac:dyDescent="0.3">
      <c r="A132" s="80" t="s">
        <v>160</v>
      </c>
      <c r="B132" s="164" t="s">
        <v>156</v>
      </c>
      <c r="C132" s="56"/>
      <c r="D132" s="146"/>
      <c r="E132" s="13">
        <f>IFERROR(VLOOKUP($B132,[1]NUM14!$H$3:$J$136,2,FALSE),0)</f>
        <v>0</v>
      </c>
      <c r="F132" s="13"/>
      <c r="G132" s="13">
        <f>IFERROR(VLOOKUP($B132,[1]DEN14!$H$3:$J$136,2,FALSE),0)</f>
        <v>0</v>
      </c>
      <c r="H132" s="13"/>
    </row>
    <row r="133" spans="1:8" ht="15.75" thickBot="1" x14ac:dyDescent="0.3">
      <c r="A133" s="80" t="s">
        <v>160</v>
      </c>
      <c r="B133" s="164" t="s">
        <v>157</v>
      </c>
      <c r="C133" s="56"/>
      <c r="D133" s="146"/>
      <c r="E133" s="13">
        <f>IFERROR(VLOOKUP($B133,[1]NUM14!$H$3:$J$136,2,FALSE),0)</f>
        <v>3</v>
      </c>
      <c r="F133" s="13"/>
      <c r="G133" s="13">
        <f>IFERROR(VLOOKUP($B133,[1]DEN14!$H$3:$J$136,2,FALSE),0)</f>
        <v>3</v>
      </c>
      <c r="H133" s="13"/>
    </row>
    <row r="134" spans="1:8" ht="15.75" thickBot="1" x14ac:dyDescent="0.3">
      <c r="A134" s="80" t="s">
        <v>160</v>
      </c>
      <c r="B134" s="164" t="s">
        <v>158</v>
      </c>
      <c r="C134" s="56"/>
      <c r="D134" s="146"/>
      <c r="E134" s="13">
        <f>IFERROR(VLOOKUP($B134,[1]NUM14!$H$3:$J$136,2,FALSE),0)</f>
        <v>0</v>
      </c>
      <c r="F134" s="13"/>
      <c r="G134" s="13">
        <f>IFERROR(VLOOKUP($B134,[1]DEN14!$H$3:$J$136,2,FALSE),0)</f>
        <v>0</v>
      </c>
      <c r="H134" s="13"/>
    </row>
    <row r="135" spans="1:8" ht="15.75" thickBot="1" x14ac:dyDescent="0.3">
      <c r="A135" s="80" t="s">
        <v>160</v>
      </c>
      <c r="B135" s="164" t="s">
        <v>159</v>
      </c>
      <c r="C135" s="56"/>
      <c r="D135" s="146"/>
      <c r="E135" s="13">
        <f>IFERROR(VLOOKUP($B135,[1]NUM14!$H$3:$J$136,2,FALSE),0)</f>
        <v>0</v>
      </c>
      <c r="F135" s="13"/>
      <c r="G135" s="13">
        <f>IFERROR(VLOOKUP($B135,[1]DEN14!$H$3:$J$136,2,FALSE),0)</f>
        <v>0</v>
      </c>
      <c r="H135" s="13"/>
    </row>
    <row r="136" spans="1:8" ht="15.75" thickBot="1" x14ac:dyDescent="0.3">
      <c r="A136" s="418" t="s">
        <v>182</v>
      </c>
      <c r="B136" s="419"/>
      <c r="C136" s="250">
        <f>+D136/Metas!T91</f>
        <v>1.3888888888888886</v>
      </c>
      <c r="D136" s="256">
        <f>+E136/G136</f>
        <v>1</v>
      </c>
      <c r="E136" s="161">
        <f>SUM(E123:E135)</f>
        <v>28</v>
      </c>
      <c r="F136" s="161">
        <f>SUM(F123:F135)</f>
        <v>0</v>
      </c>
      <c r="G136" s="161">
        <f>SUM(G123:G135)</f>
        <v>28</v>
      </c>
      <c r="H136" s="161">
        <f>SUM(H123:H135)</f>
        <v>0</v>
      </c>
    </row>
    <row r="137" spans="1:8" ht="15.75" thickBot="1" x14ac:dyDescent="0.3">
      <c r="A137" s="80" t="s">
        <v>165</v>
      </c>
      <c r="B137" s="164" t="s">
        <v>161</v>
      </c>
      <c r="C137" s="56"/>
      <c r="D137" s="146"/>
      <c r="E137" s="13">
        <f>IFERROR(VLOOKUP($B137,[1]NUM14!$H$3:$J$136,2,FALSE),0)</f>
        <v>36</v>
      </c>
      <c r="F137" s="13"/>
      <c r="G137" s="13">
        <f>IFERROR(VLOOKUP($B137,[1]DEN14!$H$3:$J$136,2,FALSE),0)</f>
        <v>36</v>
      </c>
      <c r="H137" s="13"/>
    </row>
    <row r="138" spans="1:8" ht="15.75" thickBot="1" x14ac:dyDescent="0.3">
      <c r="A138" s="80" t="s">
        <v>165</v>
      </c>
      <c r="B138" s="164" t="s">
        <v>162</v>
      </c>
      <c r="C138" s="56"/>
      <c r="D138" s="146"/>
      <c r="E138" s="13">
        <f>IFERROR(VLOOKUP($B138,[1]NUM14!$H$3:$J$136,2,FALSE),0)</f>
        <v>7</v>
      </c>
      <c r="F138" s="13"/>
      <c r="G138" s="13">
        <f>IFERROR(VLOOKUP($B138,[1]DEN14!$H$3:$J$136,2,FALSE),0)</f>
        <v>7</v>
      </c>
      <c r="H138" s="13"/>
    </row>
    <row r="139" spans="1:8" ht="15.75" thickBot="1" x14ac:dyDescent="0.3">
      <c r="A139" s="80" t="s">
        <v>165</v>
      </c>
      <c r="B139" s="80" t="s">
        <v>163</v>
      </c>
      <c r="C139" s="56"/>
      <c r="D139" s="146"/>
      <c r="E139" s="13">
        <f>IFERROR(VLOOKUP($B139,[1]NUM14!$H$3:$J$136,2,FALSE),0)</f>
        <v>0</v>
      </c>
      <c r="F139" s="13"/>
      <c r="G139" s="13">
        <f>IFERROR(VLOOKUP($B139,[1]DEN14!$H$3:$J$136,2,FALSE),0)</f>
        <v>0</v>
      </c>
      <c r="H139" s="13"/>
    </row>
    <row r="140" spans="1:8" ht="15.75" thickBot="1" x14ac:dyDescent="0.3">
      <c r="A140" s="80" t="s">
        <v>165</v>
      </c>
      <c r="B140" s="80" t="s">
        <v>164</v>
      </c>
      <c r="C140" s="56"/>
      <c r="D140" s="146"/>
      <c r="E140" s="13">
        <f>IFERROR(VLOOKUP($B140,[1]NUM14!$H$3:$J$136,2,FALSE),0)</f>
        <v>0</v>
      </c>
      <c r="F140" s="13"/>
      <c r="G140" s="13">
        <f>IFERROR(VLOOKUP($B140,[1]DEN14!$H$3:$J$136,2,FALSE),0)</f>
        <v>0</v>
      </c>
      <c r="H140" s="13"/>
    </row>
    <row r="141" spans="1:8" ht="15.75" thickBot="1" x14ac:dyDescent="0.3">
      <c r="A141" s="418" t="s">
        <v>183</v>
      </c>
      <c r="B141" s="419"/>
      <c r="C141" s="250">
        <f>+D141/Metas!T93</f>
        <v>1.3851351351351349</v>
      </c>
      <c r="D141" s="256">
        <f>+E141/G141</f>
        <v>1</v>
      </c>
      <c r="E141" s="161">
        <f>SUM(E137:E140)</f>
        <v>43</v>
      </c>
      <c r="F141" s="161">
        <f>SUM(F137:F140)</f>
        <v>0</v>
      </c>
      <c r="G141" s="161">
        <f>SUM(G137:G140)</f>
        <v>43</v>
      </c>
      <c r="H141" s="161">
        <f>SUM(H137:H140)</f>
        <v>0</v>
      </c>
    </row>
    <row r="142" spans="1:8" ht="15.75" thickBot="1" x14ac:dyDescent="0.3">
      <c r="A142" s="80" t="s">
        <v>173</v>
      </c>
      <c r="B142" s="80" t="s">
        <v>166</v>
      </c>
      <c r="C142" s="56"/>
      <c r="D142" s="146"/>
      <c r="E142" s="13">
        <f>IFERROR(VLOOKUP($B142,[1]NUM14!$H$3:$J$136,2,FALSE),0)</f>
        <v>16</v>
      </c>
      <c r="F142" s="13"/>
      <c r="G142" s="13">
        <f>IFERROR(VLOOKUP($B142,[1]DEN14!$H$3:$J$136,2,FALSE),0)</f>
        <v>16</v>
      </c>
      <c r="H142" s="13"/>
    </row>
    <row r="143" spans="1:8" ht="15.75" thickBot="1" x14ac:dyDescent="0.3">
      <c r="A143" s="80" t="s">
        <v>173</v>
      </c>
      <c r="B143" s="80" t="s">
        <v>167</v>
      </c>
      <c r="C143" s="56"/>
      <c r="D143" s="146"/>
      <c r="E143" s="13">
        <f>IFERROR(VLOOKUP($B143,[1]NUM14!$H$3:$J$136,2,FALSE),0)</f>
        <v>0</v>
      </c>
      <c r="F143" s="13"/>
      <c r="G143" s="13">
        <f>IFERROR(VLOOKUP($B143,[1]DEN14!$H$3:$J$136,2,FALSE),0)</f>
        <v>0</v>
      </c>
      <c r="H143" s="13"/>
    </row>
    <row r="144" spans="1:8" ht="15.75" thickBot="1" x14ac:dyDescent="0.3">
      <c r="A144" s="80" t="s">
        <v>173</v>
      </c>
      <c r="B144" s="80" t="s">
        <v>168</v>
      </c>
      <c r="C144" s="56"/>
      <c r="D144" s="146"/>
      <c r="E144" s="13">
        <f>IFERROR(VLOOKUP($B144,[1]NUM14!$H$3:$J$136,2,FALSE),0)</f>
        <v>0</v>
      </c>
      <c r="F144" s="13"/>
      <c r="G144" s="13">
        <f>IFERROR(VLOOKUP($B144,[1]DEN14!$H$3:$J$136,2,FALSE),0)</f>
        <v>0</v>
      </c>
      <c r="H144" s="13"/>
    </row>
    <row r="145" spans="1:8" ht="15.75" thickBot="1" x14ac:dyDescent="0.3">
      <c r="A145" s="80" t="s">
        <v>173</v>
      </c>
      <c r="B145" s="80" t="s">
        <v>169</v>
      </c>
      <c r="C145" s="56"/>
      <c r="D145" s="146"/>
      <c r="E145" s="13">
        <f>IFERROR(VLOOKUP($B145,[1]NUM14!$H$3:$J$136,2,FALSE),0)</f>
        <v>0</v>
      </c>
      <c r="F145" s="13"/>
      <c r="G145" s="13">
        <f>IFERROR(VLOOKUP($B145,[1]DEN14!$H$3:$J$136,2,FALSE),0)</f>
        <v>0</v>
      </c>
      <c r="H145" s="13"/>
    </row>
    <row r="146" spans="1:8" ht="15.75" thickBot="1" x14ac:dyDescent="0.3">
      <c r="A146" s="80" t="s">
        <v>173</v>
      </c>
      <c r="B146" s="80" t="s">
        <v>170</v>
      </c>
      <c r="C146" s="56"/>
      <c r="D146" s="146"/>
      <c r="E146" s="13">
        <f>IFERROR(VLOOKUP($B146,[1]NUM14!$H$3:$J$136,2,FALSE),0)</f>
        <v>0</v>
      </c>
      <c r="F146" s="13"/>
      <c r="G146" s="13">
        <f>IFERROR(VLOOKUP($B146,[1]DEN14!$H$3:$J$136,2,FALSE),0)</f>
        <v>0</v>
      </c>
      <c r="H146" s="13"/>
    </row>
    <row r="147" spans="1:8" ht="15.75" thickBot="1" x14ac:dyDescent="0.3">
      <c r="A147" s="80" t="s">
        <v>173</v>
      </c>
      <c r="B147" s="80" t="s">
        <v>171</v>
      </c>
      <c r="C147" s="56"/>
      <c r="D147" s="146"/>
      <c r="E147" s="13">
        <f>IFERROR(VLOOKUP($B147,[1]NUM14!$H$3:$J$136,2,FALSE),0)</f>
        <v>16</v>
      </c>
      <c r="F147" s="13"/>
      <c r="G147" s="13">
        <f>IFERROR(VLOOKUP($B147,[1]DEN14!$H$3:$J$136,2,FALSE),0)</f>
        <v>16</v>
      </c>
      <c r="H147" s="13"/>
    </row>
    <row r="148" spans="1:8" ht="15.75" thickBot="1" x14ac:dyDescent="0.3">
      <c r="A148" s="80" t="s">
        <v>173</v>
      </c>
      <c r="B148" s="80" t="s">
        <v>172</v>
      </c>
      <c r="C148" s="56"/>
      <c r="D148" s="146"/>
      <c r="E148" s="13">
        <f>IFERROR(VLOOKUP($B148,[1]NUM14!$H$3:$J$136,2,FALSE),0)</f>
        <v>0</v>
      </c>
      <c r="F148" s="13"/>
      <c r="G148" s="13">
        <f>IFERROR(VLOOKUP($B148,[1]DEN14!$H$3:$J$136,2,FALSE),0)</f>
        <v>0</v>
      </c>
      <c r="H148" s="13"/>
    </row>
    <row r="149" spans="1:8" ht="29.25" customHeight="1" thickBot="1" x14ac:dyDescent="0.3">
      <c r="A149" s="418" t="s">
        <v>184</v>
      </c>
      <c r="B149" s="419"/>
      <c r="C149" s="250">
        <f>+D149/Metas!T94</f>
        <v>1.3888888888888886</v>
      </c>
      <c r="D149" s="256">
        <f>+E149/G149</f>
        <v>1</v>
      </c>
      <c r="E149" s="161">
        <f>SUM(E142:E148)</f>
        <v>32</v>
      </c>
      <c r="F149" s="161">
        <f>SUM(F142:F148)</f>
        <v>0</v>
      </c>
      <c r="G149" s="161">
        <f>SUM(G142:G148)</f>
        <v>32</v>
      </c>
      <c r="H149" s="161">
        <f>SUM(H142:H148)</f>
        <v>0</v>
      </c>
    </row>
    <row r="150" spans="1:8" ht="15.75" customHeight="1" x14ac:dyDescent="0.25">
      <c r="A150"/>
      <c r="B150" s="149" t="s">
        <v>189</v>
      </c>
      <c r="C150" s="262"/>
      <c r="D150" s="76"/>
      <c r="E150" s="272">
        <f>+E25+E37+E48+E62+E73+E79+E90+E109+E122+E136+E141+E149</f>
        <v>388</v>
      </c>
      <c r="F150" s="272">
        <f t="shared" ref="F150" si="2">+F25+F37+F48+F62+F73+F79+F90+F109+F122+F136+F141+F149</f>
        <v>0</v>
      </c>
      <c r="G150" s="272">
        <f t="shared" ref="G150" si="3">+G25+G37+G48+G62+G73+G79+G90+G109+G122+G136+G141+G149</f>
        <v>459</v>
      </c>
      <c r="H150" s="272">
        <f t="shared" ref="H150" si="4">+H25+H37+H48+H62+H73+H79+H90+H109+H122+H136+H141+H149</f>
        <v>0</v>
      </c>
    </row>
    <row r="151" spans="1:8" x14ac:dyDescent="0.25">
      <c r="C151" s="259"/>
      <c r="D151" s="150"/>
    </row>
  </sheetData>
  <mergeCells count="21">
    <mergeCell ref="E1:H1"/>
    <mergeCell ref="E2:F9"/>
    <mergeCell ref="G2:H9"/>
    <mergeCell ref="E10:F10"/>
    <mergeCell ref="G10:H10"/>
    <mergeCell ref="A62:B62"/>
    <mergeCell ref="A1:A10"/>
    <mergeCell ref="B1:B10"/>
    <mergeCell ref="C1:C11"/>
    <mergeCell ref="D1:D10"/>
    <mergeCell ref="A25:B25"/>
    <mergeCell ref="A37:B37"/>
    <mergeCell ref="A48:B48"/>
    <mergeCell ref="A141:B141"/>
    <mergeCell ref="A149:B149"/>
    <mergeCell ref="A73:B73"/>
    <mergeCell ref="A79:B79"/>
    <mergeCell ref="A90:B90"/>
    <mergeCell ref="A109:B109"/>
    <mergeCell ref="A122:B122"/>
    <mergeCell ref="A136:B136"/>
  </mergeCells>
  <pageMargins left="0.7" right="0.7" top="0.75" bottom="0.75" header="0.3" footer="0.3"/>
  <pageSetup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87" customWidth="1"/>
    <col min="2" max="2" width="36.7109375" style="87" bestFit="1" customWidth="1"/>
    <col min="3" max="3" width="14.42578125" style="58" customWidth="1"/>
    <col min="4" max="4" width="13" style="55" bestFit="1" customWidth="1"/>
    <col min="5" max="6" width="9.7109375" style="67" bestFit="1" customWidth="1"/>
    <col min="7" max="8" width="9.7109375" style="55" bestFit="1" customWidth="1"/>
    <col min="9" max="13" width="9.7109375" style="55" customWidth="1"/>
    <col min="14" max="15" width="8.42578125" style="55" bestFit="1" customWidth="1"/>
    <col min="16" max="16" width="7.7109375" style="55" bestFit="1" customWidth="1"/>
    <col min="17" max="17" width="11.140625" style="55" bestFit="1" customWidth="1"/>
    <col min="18" max="19" width="9.7109375" style="67" bestFit="1" customWidth="1"/>
    <col min="20" max="23" width="8" style="55" bestFit="1" customWidth="1"/>
    <col min="24" max="26" width="9.7109375" style="55" bestFit="1" customWidth="1"/>
    <col min="27" max="27" width="8" style="55" bestFit="1" customWidth="1"/>
    <col min="28" max="28" width="7.7109375" style="55" bestFit="1" customWidth="1"/>
    <col min="29" max="29" width="7.140625" style="55" bestFit="1" customWidth="1"/>
    <col min="30" max="30" width="9.7109375" style="55" bestFit="1" customWidth="1"/>
    <col min="31" max="16384" width="11.42578125" style="55"/>
  </cols>
  <sheetData>
    <row r="1" spans="1:30" s="123" customFormat="1" ht="73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316" t="s">
        <v>298</v>
      </c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</row>
    <row r="2" spans="1:30" s="123" customFormat="1" ht="15" customHeight="1" x14ac:dyDescent="0.2">
      <c r="A2" s="336"/>
      <c r="B2" s="338"/>
      <c r="C2" s="305"/>
      <c r="D2" s="331"/>
      <c r="E2" s="371" t="s">
        <v>2</v>
      </c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71" t="s">
        <v>3</v>
      </c>
      <c r="S2" s="368"/>
      <c r="T2" s="368"/>
      <c r="U2" s="368"/>
      <c r="V2" s="368"/>
      <c r="W2" s="368"/>
      <c r="X2" s="368"/>
      <c r="Y2" s="368"/>
      <c r="Z2" s="368"/>
      <c r="AA2" s="368"/>
      <c r="AB2" s="368"/>
      <c r="AC2" s="368"/>
      <c r="AD2" s="372"/>
    </row>
    <row r="3" spans="1:30" s="123" customFormat="1" ht="15" customHeight="1" x14ac:dyDescent="0.2">
      <c r="A3" s="336"/>
      <c r="B3" s="338"/>
      <c r="C3" s="305"/>
      <c r="D3" s="331"/>
      <c r="E3" s="373"/>
      <c r="F3" s="369"/>
      <c r="G3" s="369"/>
      <c r="H3" s="369"/>
      <c r="I3" s="369"/>
      <c r="J3" s="369"/>
      <c r="K3" s="369"/>
      <c r="L3" s="369"/>
      <c r="M3" s="369"/>
      <c r="N3" s="369"/>
      <c r="O3" s="369"/>
      <c r="P3" s="369"/>
      <c r="Q3" s="369"/>
      <c r="R3" s="373"/>
      <c r="S3" s="369"/>
      <c r="T3" s="369"/>
      <c r="U3" s="369"/>
      <c r="V3" s="369"/>
      <c r="W3" s="369"/>
      <c r="X3" s="369"/>
      <c r="Y3" s="369"/>
      <c r="Z3" s="369"/>
      <c r="AA3" s="369"/>
      <c r="AB3" s="369"/>
      <c r="AC3" s="369"/>
      <c r="AD3" s="374"/>
    </row>
    <row r="4" spans="1:30" s="123" customFormat="1" ht="15" customHeight="1" x14ac:dyDescent="0.2">
      <c r="A4" s="336"/>
      <c r="B4" s="338"/>
      <c r="C4" s="305"/>
      <c r="D4" s="331"/>
      <c r="E4" s="373"/>
      <c r="F4" s="369"/>
      <c r="G4" s="369"/>
      <c r="H4" s="369"/>
      <c r="I4" s="369"/>
      <c r="J4" s="369"/>
      <c r="K4" s="369"/>
      <c r="L4" s="369"/>
      <c r="M4" s="369"/>
      <c r="N4" s="369"/>
      <c r="O4" s="369"/>
      <c r="P4" s="369"/>
      <c r="Q4" s="369"/>
      <c r="R4" s="373"/>
      <c r="S4" s="369"/>
      <c r="T4" s="369"/>
      <c r="U4" s="369"/>
      <c r="V4" s="369"/>
      <c r="W4" s="369"/>
      <c r="X4" s="369"/>
      <c r="Y4" s="369"/>
      <c r="Z4" s="369"/>
      <c r="AA4" s="369"/>
      <c r="AB4" s="369"/>
      <c r="AC4" s="369"/>
      <c r="AD4" s="374"/>
    </row>
    <row r="5" spans="1:30" s="123" customFormat="1" ht="15" customHeight="1" x14ac:dyDescent="0.2">
      <c r="A5" s="336"/>
      <c r="B5" s="338"/>
      <c r="C5" s="305"/>
      <c r="D5" s="331"/>
      <c r="E5" s="373"/>
      <c r="F5" s="369"/>
      <c r="G5" s="369"/>
      <c r="H5" s="369"/>
      <c r="I5" s="369"/>
      <c r="J5" s="369"/>
      <c r="K5" s="369"/>
      <c r="L5" s="369"/>
      <c r="M5" s="369"/>
      <c r="N5" s="369"/>
      <c r="O5" s="369"/>
      <c r="P5" s="369"/>
      <c r="Q5" s="369"/>
      <c r="R5" s="373"/>
      <c r="S5" s="369"/>
      <c r="T5" s="369"/>
      <c r="U5" s="369"/>
      <c r="V5" s="369"/>
      <c r="W5" s="369"/>
      <c r="X5" s="369"/>
      <c r="Y5" s="369"/>
      <c r="Z5" s="369"/>
      <c r="AA5" s="369"/>
      <c r="AB5" s="369"/>
      <c r="AC5" s="369"/>
      <c r="AD5" s="374"/>
    </row>
    <row r="6" spans="1:30" s="123" customFormat="1" ht="15" customHeight="1" x14ac:dyDescent="0.2">
      <c r="A6" s="336"/>
      <c r="B6" s="338"/>
      <c r="C6" s="305"/>
      <c r="D6" s="331"/>
      <c r="E6" s="373"/>
      <c r="F6" s="369"/>
      <c r="G6" s="369"/>
      <c r="H6" s="369"/>
      <c r="I6" s="369"/>
      <c r="J6" s="369"/>
      <c r="K6" s="369"/>
      <c r="L6" s="369"/>
      <c r="M6" s="369"/>
      <c r="N6" s="369"/>
      <c r="O6" s="369"/>
      <c r="P6" s="369"/>
      <c r="Q6" s="369"/>
      <c r="R6" s="373"/>
      <c r="S6" s="369"/>
      <c r="T6" s="369"/>
      <c r="U6" s="369"/>
      <c r="V6" s="369"/>
      <c r="W6" s="369"/>
      <c r="X6" s="369"/>
      <c r="Y6" s="369"/>
      <c r="Z6" s="369"/>
      <c r="AA6" s="369"/>
      <c r="AB6" s="369"/>
      <c r="AC6" s="369"/>
      <c r="AD6" s="374"/>
    </row>
    <row r="7" spans="1:30" s="123" customFormat="1" ht="15" customHeight="1" x14ac:dyDescent="0.2">
      <c r="A7" s="336"/>
      <c r="B7" s="338"/>
      <c r="C7" s="305"/>
      <c r="D7" s="331"/>
      <c r="E7" s="373"/>
      <c r="F7" s="369"/>
      <c r="G7" s="369"/>
      <c r="H7" s="369"/>
      <c r="I7" s="369"/>
      <c r="J7" s="369"/>
      <c r="K7" s="369"/>
      <c r="L7" s="369"/>
      <c r="M7" s="369"/>
      <c r="N7" s="369"/>
      <c r="O7" s="369"/>
      <c r="P7" s="369"/>
      <c r="Q7" s="369"/>
      <c r="R7" s="373"/>
      <c r="S7" s="369"/>
      <c r="T7" s="369"/>
      <c r="U7" s="369"/>
      <c r="V7" s="369"/>
      <c r="W7" s="369"/>
      <c r="X7" s="369"/>
      <c r="Y7" s="369"/>
      <c r="Z7" s="369"/>
      <c r="AA7" s="369"/>
      <c r="AB7" s="369"/>
      <c r="AC7" s="369"/>
      <c r="AD7" s="374"/>
    </row>
    <row r="8" spans="1:30" s="123" customFormat="1" ht="15" customHeight="1" x14ac:dyDescent="0.2">
      <c r="A8" s="336"/>
      <c r="B8" s="338"/>
      <c r="C8" s="305"/>
      <c r="D8" s="331"/>
      <c r="E8" s="373"/>
      <c r="F8" s="369"/>
      <c r="G8" s="369"/>
      <c r="H8" s="369"/>
      <c r="I8" s="369"/>
      <c r="J8" s="369"/>
      <c r="K8" s="369"/>
      <c r="L8" s="369"/>
      <c r="M8" s="369"/>
      <c r="N8" s="369"/>
      <c r="O8" s="369"/>
      <c r="P8" s="369"/>
      <c r="Q8" s="369"/>
      <c r="R8" s="373"/>
      <c r="S8" s="369"/>
      <c r="T8" s="369"/>
      <c r="U8" s="369"/>
      <c r="V8" s="369"/>
      <c r="W8" s="369"/>
      <c r="X8" s="369"/>
      <c r="Y8" s="369"/>
      <c r="Z8" s="369"/>
      <c r="AA8" s="369"/>
      <c r="AB8" s="369"/>
      <c r="AC8" s="369"/>
      <c r="AD8" s="374"/>
    </row>
    <row r="9" spans="1:30" s="123" customFormat="1" ht="15.75" customHeight="1" thickBot="1" x14ac:dyDescent="0.25">
      <c r="A9" s="336"/>
      <c r="B9" s="338"/>
      <c r="C9" s="305"/>
      <c r="D9" s="331"/>
      <c r="E9" s="375"/>
      <c r="F9" s="370"/>
      <c r="G9" s="370"/>
      <c r="H9" s="370"/>
      <c r="I9" s="370"/>
      <c r="J9" s="370"/>
      <c r="K9" s="370"/>
      <c r="L9" s="370"/>
      <c r="M9" s="370"/>
      <c r="N9" s="370"/>
      <c r="O9" s="370"/>
      <c r="P9" s="370"/>
      <c r="Q9" s="370"/>
      <c r="R9" s="375"/>
      <c r="S9" s="370"/>
      <c r="T9" s="370"/>
      <c r="U9" s="370"/>
      <c r="V9" s="370"/>
      <c r="W9" s="370"/>
      <c r="X9" s="370"/>
      <c r="Y9" s="370"/>
      <c r="Z9" s="370"/>
      <c r="AA9" s="370"/>
      <c r="AB9" s="370"/>
      <c r="AC9" s="370"/>
      <c r="AD9" s="376"/>
    </row>
    <row r="10" spans="1:30" s="123" customFormat="1" ht="57.75" customHeight="1" thickBot="1" x14ac:dyDescent="0.25">
      <c r="A10" s="337"/>
      <c r="B10" s="306"/>
      <c r="C10" s="305"/>
      <c r="D10" s="332"/>
      <c r="E10" s="365" t="s">
        <v>28</v>
      </c>
      <c r="F10" s="365"/>
      <c r="G10" s="365"/>
      <c r="H10" s="365"/>
      <c r="I10" s="365"/>
      <c r="J10" s="365"/>
      <c r="K10" s="365"/>
      <c r="L10" s="365"/>
      <c r="M10" s="365"/>
      <c r="N10" s="365"/>
      <c r="O10" s="365"/>
      <c r="P10" s="365"/>
      <c r="Q10" s="365"/>
      <c r="R10" s="364" t="s">
        <v>29</v>
      </c>
      <c r="S10" s="365"/>
      <c r="T10" s="365"/>
      <c r="U10" s="365"/>
      <c r="V10" s="365"/>
      <c r="W10" s="365"/>
      <c r="X10" s="365"/>
      <c r="Y10" s="365"/>
      <c r="Z10" s="365"/>
      <c r="AA10" s="365"/>
      <c r="AB10" s="365"/>
      <c r="AC10" s="365"/>
      <c r="AD10" s="366"/>
    </row>
    <row r="11" spans="1:30" s="123" customFormat="1" ht="22.5" thickBot="1" x14ac:dyDescent="0.25">
      <c r="A11" s="132"/>
      <c r="B11" s="132"/>
      <c r="C11" s="306"/>
      <c r="D11" s="126" t="s">
        <v>188</v>
      </c>
      <c r="E11" s="133" t="s">
        <v>4</v>
      </c>
      <c r="F11" s="133" t="s">
        <v>5</v>
      </c>
      <c r="G11" s="126" t="s">
        <v>6</v>
      </c>
      <c r="H11" s="126" t="s">
        <v>7</v>
      </c>
      <c r="I11" s="126" t="s">
        <v>8</v>
      </c>
      <c r="J11" s="126" t="s">
        <v>9</v>
      </c>
      <c r="K11" s="126" t="s">
        <v>10</v>
      </c>
      <c r="L11" s="126" t="s">
        <v>11</v>
      </c>
      <c r="M11" s="126" t="s">
        <v>12</v>
      </c>
      <c r="N11" s="126" t="s">
        <v>13</v>
      </c>
      <c r="O11" s="126" t="s">
        <v>14</v>
      </c>
      <c r="P11" s="126" t="s">
        <v>15</v>
      </c>
      <c r="Q11" s="126" t="s">
        <v>16</v>
      </c>
      <c r="R11" s="133" t="s">
        <v>4</v>
      </c>
      <c r="S11" s="133" t="s">
        <v>5</v>
      </c>
      <c r="T11" s="126" t="s">
        <v>6</v>
      </c>
      <c r="U11" s="126" t="s">
        <v>7</v>
      </c>
      <c r="V11" s="126" t="s">
        <v>8</v>
      </c>
      <c r="W11" s="126" t="s">
        <v>9</v>
      </c>
      <c r="X11" s="126" t="s">
        <v>10</v>
      </c>
      <c r="Y11" s="126" t="s">
        <v>11</v>
      </c>
      <c r="Z11" s="126" t="s">
        <v>12</v>
      </c>
      <c r="AA11" s="126" t="s">
        <v>13</v>
      </c>
      <c r="AB11" s="126" t="s">
        <v>14</v>
      </c>
      <c r="AC11" s="126" t="s">
        <v>15</v>
      </c>
      <c r="AD11" s="126" t="s">
        <v>16</v>
      </c>
    </row>
    <row r="12" spans="1:30" ht="15.75" customHeight="1" thickBot="1" x14ac:dyDescent="0.25">
      <c r="A12" s="1" t="s">
        <v>52</v>
      </c>
      <c r="B12" s="165" t="s">
        <v>39</v>
      </c>
      <c r="C12" s="56"/>
      <c r="D12" s="56"/>
      <c r="E12" s="96">
        <f>IFERROR(VLOOKUP($B12,[1]NUM17!$H$3:$S$151,2,FALSE),0)</f>
        <v>26</v>
      </c>
      <c r="F12" s="96">
        <f>IFERROR(VLOOKUP($B12,[1]NUM17!$H$3:$S$151,3,FALSE),0)</f>
        <v>16</v>
      </c>
      <c r="G12" s="96">
        <f>IFERROR(VLOOKUP($B12,[1]NUM17!$H$3:$S$151,4,FALSE),0)</f>
        <v>34</v>
      </c>
      <c r="H12" s="96">
        <f>IFERROR(VLOOKUP($B12,[1]NUM17!$H$3:$S$151,5,FALSE),0)</f>
        <v>30</v>
      </c>
      <c r="I12" s="96">
        <f>IFERROR(VLOOKUP($B12,[1]NUM17!$H$3:$S$151,6,FALSE),0)</f>
        <v>23</v>
      </c>
      <c r="J12" s="96">
        <f>IFERROR(VLOOKUP($B12,[1]NUM17!$H$3:$S$151,7,FALSE),0)</f>
        <v>22</v>
      </c>
      <c r="K12" s="96">
        <f>IFERROR(VLOOKUP($B12,[1]NUM17!$H$3:$S$151,8,FALSE),0)</f>
        <v>13</v>
      </c>
      <c r="L12" s="96">
        <f>IFERROR(VLOOKUP($B12,[1]NUM17!$H$3:$S$151,9,FALSE),0)</f>
        <v>25</v>
      </c>
      <c r="M12" s="96">
        <f>IFERROR(VLOOKUP($B12,[1]NUM17!$H$3:$S$151,10,FALSE),0)</f>
        <v>27</v>
      </c>
      <c r="N12" s="96">
        <f>IFERROR(VLOOKUP($B12,[1]NUM17!$H$3:$S$151,11,FALSE),0)</f>
        <v>22</v>
      </c>
      <c r="O12" s="82"/>
      <c r="P12" s="82"/>
      <c r="Q12" s="5">
        <f t="shared" ref="Q12:Q24" si="0">SUM(E12:P12)</f>
        <v>238</v>
      </c>
      <c r="R12" s="96">
        <f>IFERROR(VLOOKUP($B12,[1]DEN17!$H$3:$S$156,2,FALSE),0)</f>
        <v>30</v>
      </c>
      <c r="S12" s="96">
        <f>IFERROR(VLOOKUP($B12,[1]DEN17!$H$3:$S$156,3,FALSE),0)</f>
        <v>19</v>
      </c>
      <c r="T12" s="96">
        <f>IFERROR(VLOOKUP($B12,[1]DEN17!$H$3:$S$156,4,FALSE),0)</f>
        <v>36</v>
      </c>
      <c r="U12" s="96">
        <f>IFERROR(VLOOKUP($B12,[1]DEN17!$H$3:$S$156,5,FALSE),0)</f>
        <v>32</v>
      </c>
      <c r="V12" s="96">
        <f>IFERROR(VLOOKUP($B12,[1]DEN17!$H$3:$S$156,6,FALSE),0)</f>
        <v>24</v>
      </c>
      <c r="W12" s="96">
        <f>IFERROR(VLOOKUP($B12,[1]DEN17!$H$3:$S$156,7,FALSE),0)</f>
        <v>22</v>
      </c>
      <c r="X12" s="96">
        <f>IFERROR(VLOOKUP($B12,[1]DEN17!$H$3:$S$156,8,FALSE),0)</f>
        <v>16</v>
      </c>
      <c r="Y12" s="96">
        <f>IFERROR(VLOOKUP($B12,[1]DEN17!$H$3:$S$156,9,FALSE),0)</f>
        <v>28</v>
      </c>
      <c r="Z12" s="96">
        <f>IFERROR(VLOOKUP($B12,[1]DEN17!$H$3:$S$156,10,FALSE),0)</f>
        <v>32</v>
      </c>
      <c r="AA12" s="96">
        <f>IFERROR(VLOOKUP($B12,[1]DEN17!$H$3:$S$156,11,FALSE),0)</f>
        <v>28</v>
      </c>
      <c r="AB12" s="82"/>
      <c r="AC12" s="82"/>
      <c r="AD12" s="5">
        <f t="shared" ref="AD12:AD61" si="1">SUM(R12:AC12)</f>
        <v>267</v>
      </c>
    </row>
    <row r="13" spans="1:30" ht="15.75" customHeight="1" thickBot="1" x14ac:dyDescent="0.25">
      <c r="A13" s="1" t="s">
        <v>52</v>
      </c>
      <c r="B13" s="165" t="s">
        <v>40</v>
      </c>
      <c r="C13" s="56"/>
      <c r="D13" s="56"/>
      <c r="E13" s="96">
        <f>IFERROR(VLOOKUP($B13,[1]NUM17!$H$3:$S$151,2,FALSE),0)</f>
        <v>37</v>
      </c>
      <c r="F13" s="96">
        <f>IFERROR(VLOOKUP($B13,[1]NUM17!$H$3:$S$151,3,FALSE),0)</f>
        <v>16</v>
      </c>
      <c r="G13" s="96">
        <f>IFERROR(VLOOKUP($B13,[1]NUM17!$H$3:$S$151,4,FALSE),0)</f>
        <v>25</v>
      </c>
      <c r="H13" s="96">
        <f>IFERROR(VLOOKUP($B13,[1]NUM17!$H$3:$S$151,5,FALSE),0)</f>
        <v>25</v>
      </c>
      <c r="I13" s="96">
        <f>IFERROR(VLOOKUP($B13,[1]NUM17!$H$3:$S$151,6,FALSE),0)</f>
        <v>14</v>
      </c>
      <c r="J13" s="96">
        <f>IFERROR(VLOOKUP($B13,[1]NUM17!$H$3:$S$151,7,FALSE),0)</f>
        <v>20</v>
      </c>
      <c r="K13" s="96">
        <f>IFERROR(VLOOKUP($B13,[1]NUM17!$H$3:$S$151,8,FALSE),0)</f>
        <v>26</v>
      </c>
      <c r="L13" s="96">
        <f>IFERROR(VLOOKUP($B13,[1]NUM17!$H$3:$S$151,9,FALSE),0)</f>
        <v>12</v>
      </c>
      <c r="M13" s="96">
        <f>IFERROR(VLOOKUP($B13,[1]NUM17!$H$3:$S$151,10,FALSE),0)</f>
        <v>26</v>
      </c>
      <c r="N13" s="96">
        <f>IFERROR(VLOOKUP($B13,[1]NUM17!$H$3:$S$151,11,FALSE),0)</f>
        <v>26</v>
      </c>
      <c r="O13" s="82"/>
      <c r="Q13" s="5">
        <f t="shared" si="0"/>
        <v>227</v>
      </c>
      <c r="R13" s="96">
        <f>IFERROR(VLOOKUP($B13,[1]DEN17!$H$3:$S$156,2,FALSE),0)</f>
        <v>40</v>
      </c>
      <c r="S13" s="96">
        <f>IFERROR(VLOOKUP($B13,[1]DEN17!$H$3:$S$156,3,FALSE),0)</f>
        <v>19</v>
      </c>
      <c r="T13" s="96">
        <f>IFERROR(VLOOKUP($B13,[1]DEN17!$H$3:$S$156,4,FALSE),0)</f>
        <v>29</v>
      </c>
      <c r="U13" s="96">
        <f>IFERROR(VLOOKUP($B13,[1]DEN17!$H$3:$S$156,5,FALSE),0)</f>
        <v>28</v>
      </c>
      <c r="V13" s="96">
        <f>IFERROR(VLOOKUP($B13,[1]DEN17!$H$3:$S$156,6,FALSE),0)</f>
        <v>15</v>
      </c>
      <c r="W13" s="96">
        <f>IFERROR(VLOOKUP($B13,[1]DEN17!$H$3:$S$156,7,FALSE),0)</f>
        <v>21</v>
      </c>
      <c r="X13" s="96">
        <f>IFERROR(VLOOKUP($B13,[1]DEN17!$H$3:$S$156,8,FALSE),0)</f>
        <v>27</v>
      </c>
      <c r="Y13" s="96">
        <f>IFERROR(VLOOKUP($B13,[1]DEN17!$H$3:$S$156,9,FALSE),0)</f>
        <v>15</v>
      </c>
      <c r="Z13" s="96">
        <f>IFERROR(VLOOKUP($B13,[1]DEN17!$H$3:$S$156,10,FALSE),0)</f>
        <v>29</v>
      </c>
      <c r="AA13" s="96">
        <f>IFERROR(VLOOKUP($B13,[1]DEN17!$H$3:$S$156,11,FALSE),0)</f>
        <v>29</v>
      </c>
      <c r="AB13" s="82"/>
      <c r="AD13" s="5">
        <f t="shared" si="1"/>
        <v>252</v>
      </c>
    </row>
    <row r="14" spans="1:30" ht="15.75" customHeight="1" thickBot="1" x14ac:dyDescent="0.25">
      <c r="A14" s="1" t="s">
        <v>52</v>
      </c>
      <c r="B14" s="165" t="s">
        <v>41</v>
      </c>
      <c r="C14" s="56"/>
      <c r="D14" s="56"/>
      <c r="E14" s="96">
        <f>IFERROR(VLOOKUP($B14,[1]NUM17!$H$3:$S$151,2,FALSE),0)</f>
        <v>29</v>
      </c>
      <c r="F14" s="96">
        <f>IFERROR(VLOOKUP($B14,[1]NUM17!$H$3:$S$151,3,FALSE),0)</f>
        <v>28</v>
      </c>
      <c r="G14" s="96">
        <f>IFERROR(VLOOKUP($B14,[1]NUM17!$H$3:$S$151,4,FALSE),0)</f>
        <v>35</v>
      </c>
      <c r="H14" s="96">
        <f>IFERROR(VLOOKUP($B14,[1]NUM17!$H$3:$S$151,5,FALSE),0)</f>
        <v>19</v>
      </c>
      <c r="I14" s="96">
        <f>IFERROR(VLOOKUP($B14,[1]NUM17!$H$3:$S$151,6,FALSE),0)</f>
        <v>26</v>
      </c>
      <c r="J14" s="96">
        <f>IFERROR(VLOOKUP($B14,[1]NUM17!$H$3:$S$151,7,FALSE),0)</f>
        <v>24</v>
      </c>
      <c r="K14" s="96">
        <f>IFERROR(VLOOKUP($B14,[1]NUM17!$H$3:$S$151,8,FALSE),0)</f>
        <v>34</v>
      </c>
      <c r="L14" s="96">
        <f>IFERROR(VLOOKUP($B14,[1]NUM17!$H$3:$S$151,9,FALSE),0)</f>
        <v>26</v>
      </c>
      <c r="M14" s="96">
        <f>IFERROR(VLOOKUP($B14,[1]NUM17!$H$3:$S$151,10,FALSE),0)</f>
        <v>31</v>
      </c>
      <c r="N14" s="96">
        <f>IFERROR(VLOOKUP($B14,[1]NUM17!$H$3:$S$151,11,FALSE),0)</f>
        <v>35</v>
      </c>
      <c r="O14" s="82"/>
      <c r="Q14" s="5">
        <f t="shared" si="0"/>
        <v>287</v>
      </c>
      <c r="R14" s="96">
        <f>IFERROR(VLOOKUP($B14,[1]DEN17!$H$3:$S$156,2,FALSE),0)</f>
        <v>36</v>
      </c>
      <c r="S14" s="96">
        <f>IFERROR(VLOOKUP($B14,[1]DEN17!$H$3:$S$156,3,FALSE),0)</f>
        <v>30</v>
      </c>
      <c r="T14" s="96">
        <f>IFERROR(VLOOKUP($B14,[1]DEN17!$H$3:$S$156,4,FALSE),0)</f>
        <v>38</v>
      </c>
      <c r="U14" s="96">
        <f>IFERROR(VLOOKUP($B14,[1]DEN17!$H$3:$S$156,5,FALSE),0)</f>
        <v>19</v>
      </c>
      <c r="V14" s="96">
        <f>IFERROR(VLOOKUP($B14,[1]DEN17!$H$3:$S$156,6,FALSE),0)</f>
        <v>27</v>
      </c>
      <c r="W14" s="96">
        <f>IFERROR(VLOOKUP($B14,[1]DEN17!$H$3:$S$156,7,FALSE),0)</f>
        <v>26</v>
      </c>
      <c r="X14" s="96">
        <f>IFERROR(VLOOKUP($B14,[1]DEN17!$H$3:$S$156,8,FALSE),0)</f>
        <v>35</v>
      </c>
      <c r="Y14" s="96">
        <f>IFERROR(VLOOKUP($B14,[1]DEN17!$H$3:$S$156,9,FALSE),0)</f>
        <v>30</v>
      </c>
      <c r="Z14" s="96">
        <f>IFERROR(VLOOKUP($B14,[1]DEN17!$H$3:$S$156,10,FALSE),0)</f>
        <v>31</v>
      </c>
      <c r="AA14" s="96">
        <f>IFERROR(VLOOKUP($B14,[1]DEN17!$H$3:$S$156,11,FALSE),0)</f>
        <v>38</v>
      </c>
      <c r="AB14" s="82"/>
      <c r="AD14" s="5">
        <f t="shared" si="1"/>
        <v>310</v>
      </c>
    </row>
    <row r="15" spans="1:30" ht="15.75" customHeight="1" thickBot="1" x14ac:dyDescent="0.25">
      <c r="A15" s="1" t="s">
        <v>52</v>
      </c>
      <c r="B15" s="165" t="s">
        <v>42</v>
      </c>
      <c r="C15" s="56"/>
      <c r="D15" s="56"/>
      <c r="E15" s="96">
        <f>IFERROR(VLOOKUP($B15,[1]NUM17!$H$3:$S$151,2,FALSE),0)</f>
        <v>33</v>
      </c>
      <c r="F15" s="96">
        <f>IFERROR(VLOOKUP($B15,[1]NUM17!$H$3:$S$151,3,FALSE),0)</f>
        <v>18</v>
      </c>
      <c r="G15" s="96">
        <f>IFERROR(VLOOKUP($B15,[1]NUM17!$H$3:$S$151,4,FALSE),0)</f>
        <v>50</v>
      </c>
      <c r="H15" s="96">
        <f>IFERROR(VLOOKUP($B15,[1]NUM17!$H$3:$S$151,5,FALSE),0)</f>
        <v>28</v>
      </c>
      <c r="I15" s="96">
        <f>IFERROR(VLOOKUP($B15,[1]NUM17!$H$3:$S$151,6,FALSE),0)</f>
        <v>45</v>
      </c>
      <c r="J15" s="96">
        <f>IFERROR(VLOOKUP($B15,[1]NUM17!$H$3:$S$151,7,FALSE),0)</f>
        <v>28</v>
      </c>
      <c r="K15" s="96">
        <f>IFERROR(VLOOKUP($B15,[1]NUM17!$H$3:$S$151,8,FALSE),0)</f>
        <v>29</v>
      </c>
      <c r="L15" s="96">
        <f>IFERROR(VLOOKUP($B15,[1]NUM17!$H$3:$S$151,9,FALSE),0)</f>
        <v>28</v>
      </c>
      <c r="M15" s="96">
        <f>IFERROR(VLOOKUP($B15,[1]NUM17!$H$3:$S$151,10,FALSE),0)</f>
        <v>26</v>
      </c>
      <c r="N15" s="96">
        <f>IFERROR(VLOOKUP($B15,[1]NUM17!$H$3:$S$151,11,FALSE),0)</f>
        <v>33</v>
      </c>
      <c r="O15" s="82"/>
      <c r="Q15" s="5">
        <f t="shared" si="0"/>
        <v>318</v>
      </c>
      <c r="R15" s="96">
        <f>IFERROR(VLOOKUP($B15,[1]DEN17!$H$3:$S$156,2,FALSE),0)</f>
        <v>37</v>
      </c>
      <c r="S15" s="96">
        <f>IFERROR(VLOOKUP($B15,[1]DEN17!$H$3:$S$156,3,FALSE),0)</f>
        <v>25</v>
      </c>
      <c r="T15" s="96">
        <f>IFERROR(VLOOKUP($B15,[1]DEN17!$H$3:$S$156,4,FALSE),0)</f>
        <v>53</v>
      </c>
      <c r="U15" s="96">
        <f>IFERROR(VLOOKUP($B15,[1]DEN17!$H$3:$S$156,5,FALSE),0)</f>
        <v>29</v>
      </c>
      <c r="V15" s="96">
        <f>IFERROR(VLOOKUP($B15,[1]DEN17!$H$3:$S$156,6,FALSE),0)</f>
        <v>45</v>
      </c>
      <c r="W15" s="96">
        <f>IFERROR(VLOOKUP($B15,[1]DEN17!$H$3:$S$156,7,FALSE),0)</f>
        <v>30</v>
      </c>
      <c r="X15" s="96">
        <f>IFERROR(VLOOKUP($B15,[1]DEN17!$H$3:$S$156,8,FALSE),0)</f>
        <v>31</v>
      </c>
      <c r="Y15" s="96">
        <f>IFERROR(VLOOKUP($B15,[1]DEN17!$H$3:$S$156,9,FALSE),0)</f>
        <v>31</v>
      </c>
      <c r="Z15" s="96">
        <f>IFERROR(VLOOKUP($B15,[1]DEN17!$H$3:$S$156,10,FALSE),0)</f>
        <v>26</v>
      </c>
      <c r="AA15" s="96">
        <f>IFERROR(VLOOKUP($B15,[1]DEN17!$H$3:$S$156,11,FALSE),0)</f>
        <v>36</v>
      </c>
      <c r="AB15" s="82"/>
      <c r="AD15" s="5">
        <f t="shared" si="1"/>
        <v>343</v>
      </c>
    </row>
    <row r="16" spans="1:30" ht="15.75" customHeight="1" thickBot="1" x14ac:dyDescent="0.25">
      <c r="A16" s="1" t="s">
        <v>52</v>
      </c>
      <c r="B16" s="165" t="s">
        <v>43</v>
      </c>
      <c r="C16" s="59"/>
      <c r="D16" s="56"/>
      <c r="E16" s="96">
        <f>IFERROR(VLOOKUP($B16,[1]NUM17!$H$3:$S$151,2,FALSE),0)</f>
        <v>37</v>
      </c>
      <c r="F16" s="96">
        <f>IFERROR(VLOOKUP($B16,[1]NUM17!$H$3:$S$151,3,FALSE),0)</f>
        <v>21</v>
      </c>
      <c r="G16" s="96">
        <f>IFERROR(VLOOKUP($B16,[1]NUM17!$H$3:$S$151,4,FALSE),0)</f>
        <v>36</v>
      </c>
      <c r="H16" s="96">
        <f>IFERROR(VLOOKUP($B16,[1]NUM17!$H$3:$S$151,5,FALSE),0)</f>
        <v>14</v>
      </c>
      <c r="I16" s="96">
        <f>IFERROR(VLOOKUP($B16,[1]NUM17!$H$3:$S$151,6,FALSE),0)</f>
        <v>23</v>
      </c>
      <c r="J16" s="96">
        <f>IFERROR(VLOOKUP($B16,[1]NUM17!$H$3:$S$151,7,FALSE),0)</f>
        <v>20</v>
      </c>
      <c r="K16" s="96">
        <f>IFERROR(VLOOKUP($B16,[1]NUM17!$H$3:$S$151,8,FALSE),0)</f>
        <v>22</v>
      </c>
      <c r="L16" s="96">
        <f>IFERROR(VLOOKUP($B16,[1]NUM17!$H$3:$S$151,9,FALSE),0)</f>
        <v>24</v>
      </c>
      <c r="M16" s="96">
        <f>IFERROR(VLOOKUP($B16,[1]NUM17!$H$3:$S$151,10,FALSE),0)</f>
        <v>19</v>
      </c>
      <c r="N16" s="96">
        <f>IFERROR(VLOOKUP($B16,[1]NUM17!$H$3:$S$151,11,FALSE),0)</f>
        <v>23</v>
      </c>
      <c r="O16" s="82"/>
      <c r="Q16" s="5">
        <f t="shared" si="0"/>
        <v>239</v>
      </c>
      <c r="R16" s="96">
        <f>IFERROR(VLOOKUP($B16,[1]DEN17!$H$3:$S$156,2,FALSE),0)</f>
        <v>40</v>
      </c>
      <c r="S16" s="96">
        <f>IFERROR(VLOOKUP($B16,[1]DEN17!$H$3:$S$156,3,FALSE),0)</f>
        <v>22</v>
      </c>
      <c r="T16" s="96">
        <f>IFERROR(VLOOKUP($B16,[1]DEN17!$H$3:$S$156,4,FALSE),0)</f>
        <v>39</v>
      </c>
      <c r="U16" s="96">
        <f>IFERROR(VLOOKUP($B16,[1]DEN17!$H$3:$S$156,5,FALSE),0)</f>
        <v>17</v>
      </c>
      <c r="V16" s="96">
        <f>IFERROR(VLOOKUP($B16,[1]DEN17!$H$3:$S$156,6,FALSE),0)</f>
        <v>27</v>
      </c>
      <c r="W16" s="96">
        <f>IFERROR(VLOOKUP($B16,[1]DEN17!$H$3:$S$156,7,FALSE),0)</f>
        <v>27</v>
      </c>
      <c r="X16" s="96">
        <f>IFERROR(VLOOKUP($B16,[1]DEN17!$H$3:$S$156,8,FALSE),0)</f>
        <v>25</v>
      </c>
      <c r="Y16" s="96">
        <f>IFERROR(VLOOKUP($B16,[1]DEN17!$H$3:$S$156,9,FALSE),0)</f>
        <v>28</v>
      </c>
      <c r="Z16" s="96">
        <f>IFERROR(VLOOKUP($B16,[1]DEN17!$H$3:$S$156,10,FALSE),0)</f>
        <v>21</v>
      </c>
      <c r="AA16" s="96">
        <f>IFERROR(VLOOKUP($B16,[1]DEN17!$H$3:$S$156,11,FALSE),0)</f>
        <v>23</v>
      </c>
      <c r="AB16" s="82"/>
      <c r="AD16" s="5">
        <f t="shared" si="1"/>
        <v>269</v>
      </c>
    </row>
    <row r="17" spans="1:31" ht="15.75" customHeight="1" thickBot="1" x14ac:dyDescent="0.25">
      <c r="A17" s="1" t="s">
        <v>52</v>
      </c>
      <c r="B17" s="165" t="s">
        <v>44</v>
      </c>
      <c r="C17" s="56"/>
      <c r="D17" s="56"/>
      <c r="E17" s="96">
        <f>IFERROR(VLOOKUP($B17,[1]NUM17!$H$3:$S$151,2,FALSE),0)</f>
        <v>31</v>
      </c>
      <c r="F17" s="96">
        <f>IFERROR(VLOOKUP($B17,[1]NUM17!$H$3:$S$151,3,FALSE),0)</f>
        <v>17</v>
      </c>
      <c r="G17" s="96">
        <f>IFERROR(VLOOKUP($B17,[1]NUM17!$H$3:$S$151,4,FALSE),0)</f>
        <v>35</v>
      </c>
      <c r="H17" s="96">
        <f>IFERROR(VLOOKUP($B17,[1]NUM17!$H$3:$S$151,5,FALSE),0)</f>
        <v>25</v>
      </c>
      <c r="I17" s="96">
        <f>IFERROR(VLOOKUP($B17,[1]NUM17!$H$3:$S$151,6,FALSE),0)</f>
        <v>35</v>
      </c>
      <c r="J17" s="96">
        <f>IFERROR(VLOOKUP($B17,[1]NUM17!$H$3:$S$151,7,FALSE),0)</f>
        <v>23</v>
      </c>
      <c r="K17" s="96">
        <f>IFERROR(VLOOKUP($B17,[1]NUM17!$H$3:$S$151,8,FALSE),0)</f>
        <v>30</v>
      </c>
      <c r="L17" s="96">
        <f>IFERROR(VLOOKUP($B17,[1]NUM17!$H$3:$S$151,9,FALSE),0)</f>
        <v>27</v>
      </c>
      <c r="M17" s="96">
        <f>IFERROR(VLOOKUP($B17,[1]NUM17!$H$3:$S$151,10,FALSE),0)</f>
        <v>26</v>
      </c>
      <c r="N17" s="96">
        <f>IFERROR(VLOOKUP($B17,[1]NUM17!$H$3:$S$151,11,FALSE),0)</f>
        <v>30</v>
      </c>
      <c r="O17" s="82"/>
      <c r="Q17" s="5">
        <f t="shared" si="0"/>
        <v>279</v>
      </c>
      <c r="R17" s="96">
        <f>IFERROR(VLOOKUP($B17,[1]DEN17!$H$3:$S$156,2,FALSE),0)</f>
        <v>35</v>
      </c>
      <c r="S17" s="96">
        <f>IFERROR(VLOOKUP($B17,[1]DEN17!$H$3:$S$156,3,FALSE),0)</f>
        <v>17</v>
      </c>
      <c r="T17" s="96">
        <f>IFERROR(VLOOKUP($B17,[1]DEN17!$H$3:$S$156,4,FALSE),0)</f>
        <v>37</v>
      </c>
      <c r="U17" s="96">
        <f>IFERROR(VLOOKUP($B17,[1]DEN17!$H$3:$S$156,5,FALSE),0)</f>
        <v>25</v>
      </c>
      <c r="V17" s="96">
        <f>IFERROR(VLOOKUP($B17,[1]DEN17!$H$3:$S$156,6,FALSE),0)</f>
        <v>36</v>
      </c>
      <c r="W17" s="96">
        <f>IFERROR(VLOOKUP($B17,[1]DEN17!$H$3:$S$156,7,FALSE),0)</f>
        <v>23</v>
      </c>
      <c r="X17" s="96">
        <f>IFERROR(VLOOKUP($B17,[1]DEN17!$H$3:$S$156,8,FALSE),0)</f>
        <v>34</v>
      </c>
      <c r="Y17" s="96">
        <f>IFERROR(VLOOKUP($B17,[1]DEN17!$H$3:$S$156,9,FALSE),0)</f>
        <v>28</v>
      </c>
      <c r="Z17" s="96">
        <f>IFERROR(VLOOKUP($B17,[1]DEN17!$H$3:$S$156,10,FALSE),0)</f>
        <v>28</v>
      </c>
      <c r="AA17" s="96">
        <f>IFERROR(VLOOKUP($B17,[1]DEN17!$H$3:$S$156,11,FALSE),0)</f>
        <v>31</v>
      </c>
      <c r="AB17" s="82"/>
      <c r="AD17" s="5">
        <f t="shared" si="1"/>
        <v>294</v>
      </c>
    </row>
    <row r="18" spans="1:31" ht="15.75" customHeight="1" thickBot="1" x14ac:dyDescent="0.25">
      <c r="A18" s="1" t="s">
        <v>52</v>
      </c>
      <c r="B18" s="165" t="s">
        <v>45</v>
      </c>
      <c r="C18" s="56"/>
      <c r="D18" s="56"/>
      <c r="E18" s="96">
        <f>IFERROR(VLOOKUP($B18,[1]NUM17!$H$3:$S$151,2,FALSE),0)</f>
        <v>0</v>
      </c>
      <c r="F18" s="96">
        <f>IFERROR(VLOOKUP($B18,[1]NUM17!$H$3:$S$151,3,FALSE),0)</f>
        <v>1</v>
      </c>
      <c r="G18" s="96">
        <f>IFERROR(VLOOKUP($B18,[1]NUM17!$H$3:$S$151,4,FALSE),0)</f>
        <v>4</v>
      </c>
      <c r="H18" s="96">
        <f>IFERROR(VLOOKUP($B18,[1]NUM17!$H$3:$S$151,5,FALSE),0)</f>
        <v>3</v>
      </c>
      <c r="I18" s="96">
        <f>IFERROR(VLOOKUP($B18,[1]NUM17!$H$3:$S$151,6,FALSE),0)</f>
        <v>0</v>
      </c>
      <c r="J18" s="96">
        <f>IFERROR(VLOOKUP($B18,[1]NUM17!$H$3:$S$151,7,FALSE),0)</f>
        <v>1</v>
      </c>
      <c r="K18" s="96">
        <f>IFERROR(VLOOKUP($B18,[1]NUM17!$H$3:$S$151,8,FALSE),0)</f>
        <v>4</v>
      </c>
      <c r="L18" s="96">
        <f>IFERROR(VLOOKUP($B18,[1]NUM17!$H$3:$S$151,9,FALSE),0)</f>
        <v>4</v>
      </c>
      <c r="M18" s="96">
        <f>IFERROR(VLOOKUP($B18,[1]NUM17!$H$3:$S$151,10,FALSE),0)</f>
        <v>0</v>
      </c>
      <c r="N18" s="96">
        <f>IFERROR(VLOOKUP($B18,[1]NUM17!$H$3:$S$151,11,FALSE),0)</f>
        <v>3</v>
      </c>
      <c r="O18" s="82"/>
      <c r="Q18" s="5">
        <f t="shared" si="0"/>
        <v>20</v>
      </c>
      <c r="R18" s="96">
        <f>IFERROR(VLOOKUP($B18,[1]DEN17!$H$3:$S$156,2,FALSE),0)</f>
        <v>0</v>
      </c>
      <c r="S18" s="96">
        <f>IFERROR(VLOOKUP($B18,[1]DEN17!$H$3:$S$156,3,FALSE),0)</f>
        <v>3</v>
      </c>
      <c r="T18" s="96">
        <f>IFERROR(VLOOKUP($B18,[1]DEN17!$H$3:$S$156,4,FALSE),0)</f>
        <v>4</v>
      </c>
      <c r="U18" s="96">
        <f>IFERROR(VLOOKUP($B18,[1]DEN17!$H$3:$S$156,5,FALSE),0)</f>
        <v>4</v>
      </c>
      <c r="V18" s="96">
        <f>IFERROR(VLOOKUP($B18,[1]DEN17!$H$3:$S$156,6,FALSE),0)</f>
        <v>0</v>
      </c>
      <c r="W18" s="96">
        <f>IFERROR(VLOOKUP($B18,[1]DEN17!$H$3:$S$156,7,FALSE),0)</f>
        <v>1</v>
      </c>
      <c r="X18" s="96">
        <f>IFERROR(VLOOKUP($B18,[1]DEN17!$H$3:$S$156,8,FALSE),0)</f>
        <v>4</v>
      </c>
      <c r="Y18" s="96">
        <f>IFERROR(VLOOKUP($B18,[1]DEN17!$H$3:$S$156,9,FALSE),0)</f>
        <v>4</v>
      </c>
      <c r="Z18" s="96">
        <f>IFERROR(VLOOKUP($B18,[1]DEN17!$H$3:$S$156,10,FALSE),0)</f>
        <v>0</v>
      </c>
      <c r="AA18" s="96">
        <f>IFERROR(VLOOKUP($B18,[1]DEN17!$H$3:$S$156,11,FALSE),0)</f>
        <v>3</v>
      </c>
      <c r="AB18" s="82"/>
      <c r="AD18" s="5">
        <f t="shared" si="1"/>
        <v>23</v>
      </c>
    </row>
    <row r="19" spans="1:31" ht="15.75" customHeight="1" thickBot="1" x14ac:dyDescent="0.25">
      <c r="A19" s="1" t="s">
        <v>52</v>
      </c>
      <c r="B19" s="165" t="s">
        <v>46</v>
      </c>
      <c r="C19" s="56"/>
      <c r="D19" s="56"/>
      <c r="E19" s="96">
        <f>IFERROR(VLOOKUP($B19,[1]NUM17!$H$3:$S$151,2,FALSE),0)</f>
        <v>1</v>
      </c>
      <c r="F19" s="96">
        <f>IFERROR(VLOOKUP($B19,[1]NUM17!$H$3:$S$151,3,FALSE),0)</f>
        <v>2</v>
      </c>
      <c r="G19" s="96">
        <f>IFERROR(VLOOKUP($B19,[1]NUM17!$H$3:$S$151,4,FALSE),0)</f>
        <v>0</v>
      </c>
      <c r="H19" s="96">
        <f>IFERROR(VLOOKUP($B19,[1]NUM17!$H$3:$S$151,5,FALSE),0)</f>
        <v>0</v>
      </c>
      <c r="I19" s="96">
        <f>IFERROR(VLOOKUP($B19,[1]NUM17!$H$3:$S$151,6,FALSE),0)</f>
        <v>0</v>
      </c>
      <c r="J19" s="96">
        <f>IFERROR(VLOOKUP($B19,[1]NUM17!$H$3:$S$151,7,FALSE),0)</f>
        <v>0</v>
      </c>
      <c r="K19" s="96">
        <f>IFERROR(VLOOKUP($B19,[1]NUM17!$H$3:$S$151,8,FALSE),0)</f>
        <v>0</v>
      </c>
      <c r="L19" s="96">
        <f>IFERROR(VLOOKUP($B19,[1]NUM17!$H$3:$S$151,9,FALSE),0)</f>
        <v>0</v>
      </c>
      <c r="M19" s="96">
        <f>IFERROR(VLOOKUP($B19,[1]NUM17!$H$3:$S$151,10,FALSE),0)</f>
        <v>0</v>
      </c>
      <c r="N19" s="96">
        <f>IFERROR(VLOOKUP($B19,[1]NUM17!$H$3:$S$151,11,FALSE),0)</f>
        <v>0</v>
      </c>
      <c r="O19" s="82"/>
      <c r="Q19" s="5">
        <f t="shared" si="0"/>
        <v>3</v>
      </c>
      <c r="R19" s="96">
        <f>IFERROR(VLOOKUP($B19,[1]DEN17!$H$3:$S$156,2,FALSE),0)</f>
        <v>1</v>
      </c>
      <c r="S19" s="96">
        <f>IFERROR(VLOOKUP($B19,[1]DEN17!$H$3:$S$156,3,FALSE),0)</f>
        <v>2</v>
      </c>
      <c r="T19" s="96">
        <f>IFERROR(VLOOKUP($B19,[1]DEN17!$H$3:$S$156,4,FALSE),0)</f>
        <v>0</v>
      </c>
      <c r="U19" s="96">
        <f>IFERROR(VLOOKUP($B19,[1]DEN17!$H$3:$S$156,5,FALSE),0)</f>
        <v>0</v>
      </c>
      <c r="V19" s="96">
        <f>IFERROR(VLOOKUP($B19,[1]DEN17!$H$3:$S$156,6,FALSE),0)</f>
        <v>0</v>
      </c>
      <c r="W19" s="96">
        <f>IFERROR(VLOOKUP($B19,[1]DEN17!$H$3:$S$156,7,FALSE),0)</f>
        <v>0</v>
      </c>
      <c r="X19" s="96">
        <f>IFERROR(VLOOKUP($B19,[1]DEN17!$H$3:$S$156,8,FALSE),0)</f>
        <v>0</v>
      </c>
      <c r="Y19" s="96">
        <f>IFERROR(VLOOKUP($B19,[1]DEN17!$H$3:$S$156,9,FALSE),0)</f>
        <v>0</v>
      </c>
      <c r="Z19" s="96">
        <f>IFERROR(VLOOKUP($B19,[1]DEN17!$H$3:$S$156,10,FALSE),0)</f>
        <v>0</v>
      </c>
      <c r="AA19" s="96">
        <f>IFERROR(VLOOKUP($B19,[1]DEN17!$H$3:$S$156,11,FALSE),0)</f>
        <v>0</v>
      </c>
      <c r="AB19" s="82"/>
      <c r="AD19" s="5">
        <f t="shared" si="1"/>
        <v>3</v>
      </c>
    </row>
    <row r="20" spans="1:31" ht="15.75" customHeight="1" thickBot="1" x14ac:dyDescent="0.25">
      <c r="A20" s="1" t="s">
        <v>52</v>
      </c>
      <c r="B20" s="165" t="s">
        <v>47</v>
      </c>
      <c r="C20" s="56"/>
      <c r="D20" s="56"/>
      <c r="E20" s="96">
        <f>IFERROR(VLOOKUP($B20,[1]NUM17!$H$3:$S$151,2,FALSE),0)</f>
        <v>2</v>
      </c>
      <c r="F20" s="96">
        <f>IFERROR(VLOOKUP($B20,[1]NUM17!$H$3:$S$151,3,FALSE),0)</f>
        <v>0</v>
      </c>
      <c r="G20" s="96">
        <f>IFERROR(VLOOKUP($B20,[1]NUM17!$H$3:$S$151,4,FALSE),0)</f>
        <v>2</v>
      </c>
      <c r="H20" s="96">
        <f>IFERROR(VLOOKUP($B20,[1]NUM17!$H$3:$S$151,5,FALSE),0)</f>
        <v>2</v>
      </c>
      <c r="I20" s="96">
        <f>IFERROR(VLOOKUP($B20,[1]NUM17!$H$3:$S$151,6,FALSE),0)</f>
        <v>1</v>
      </c>
      <c r="J20" s="96">
        <f>IFERROR(VLOOKUP($B20,[1]NUM17!$H$3:$S$151,7,FALSE),0)</f>
        <v>0</v>
      </c>
      <c r="K20" s="96">
        <f>IFERROR(VLOOKUP($B20,[1]NUM17!$H$3:$S$151,8,FALSE),0)</f>
        <v>0</v>
      </c>
      <c r="L20" s="96">
        <f>IFERROR(VLOOKUP($B20,[1]NUM17!$H$3:$S$151,9,FALSE),0)</f>
        <v>1</v>
      </c>
      <c r="M20" s="96">
        <f>IFERROR(VLOOKUP($B20,[1]NUM17!$H$3:$S$151,10,FALSE),0)</f>
        <v>0</v>
      </c>
      <c r="N20" s="96">
        <f>IFERROR(VLOOKUP($B20,[1]NUM17!$H$3:$S$151,11,FALSE),0)</f>
        <v>0</v>
      </c>
      <c r="O20" s="82"/>
      <c r="Q20" s="5">
        <f t="shared" si="0"/>
        <v>8</v>
      </c>
      <c r="R20" s="96">
        <f>IFERROR(VLOOKUP($B20,[1]DEN17!$H$3:$S$156,2,FALSE),0)</f>
        <v>2</v>
      </c>
      <c r="S20" s="96">
        <f>IFERROR(VLOOKUP($B20,[1]DEN17!$H$3:$S$156,3,FALSE),0)</f>
        <v>0</v>
      </c>
      <c r="T20" s="96">
        <f>IFERROR(VLOOKUP($B20,[1]DEN17!$H$3:$S$156,4,FALSE),0)</f>
        <v>2</v>
      </c>
      <c r="U20" s="96">
        <f>IFERROR(VLOOKUP($B20,[1]DEN17!$H$3:$S$156,5,FALSE),0)</f>
        <v>2</v>
      </c>
      <c r="V20" s="96">
        <f>IFERROR(VLOOKUP($B20,[1]DEN17!$H$3:$S$156,6,FALSE),0)</f>
        <v>1</v>
      </c>
      <c r="W20" s="96">
        <f>IFERROR(VLOOKUP($B20,[1]DEN17!$H$3:$S$156,7,FALSE),0)</f>
        <v>0</v>
      </c>
      <c r="X20" s="96">
        <f>IFERROR(VLOOKUP($B20,[1]DEN17!$H$3:$S$156,8,FALSE),0)</f>
        <v>0</v>
      </c>
      <c r="Y20" s="96">
        <f>IFERROR(VLOOKUP($B20,[1]DEN17!$H$3:$S$156,9,FALSE),0)</f>
        <v>1</v>
      </c>
      <c r="Z20" s="96">
        <f>IFERROR(VLOOKUP($B20,[1]DEN17!$H$3:$S$156,10,FALSE),0)</f>
        <v>0</v>
      </c>
      <c r="AA20" s="96">
        <f>IFERROR(VLOOKUP($B20,[1]DEN17!$H$3:$S$156,11,FALSE),0)</f>
        <v>0</v>
      </c>
      <c r="AB20" s="82"/>
      <c r="AD20" s="5">
        <f t="shared" si="1"/>
        <v>8</v>
      </c>
    </row>
    <row r="21" spans="1:31" ht="15.75" customHeight="1" thickBot="1" x14ac:dyDescent="0.25">
      <c r="A21" s="1" t="s">
        <v>52</v>
      </c>
      <c r="B21" s="165" t="s">
        <v>48</v>
      </c>
      <c r="C21" s="60"/>
      <c r="D21" s="56"/>
      <c r="E21" s="96">
        <f>IFERROR(VLOOKUP($B21,[1]NUM17!$H$3:$S$151,2,FALSE),0)</f>
        <v>0</v>
      </c>
      <c r="F21" s="96">
        <f>IFERROR(VLOOKUP($B21,[1]NUM17!$H$3:$S$151,3,FALSE),0)</f>
        <v>1</v>
      </c>
      <c r="G21" s="96">
        <f>IFERROR(VLOOKUP($B21,[1]NUM17!$H$3:$S$151,4,FALSE),0)</f>
        <v>0</v>
      </c>
      <c r="H21" s="96">
        <f>IFERROR(VLOOKUP($B21,[1]NUM17!$H$3:$S$151,5,FALSE),0)</f>
        <v>1</v>
      </c>
      <c r="I21" s="96">
        <f>IFERROR(VLOOKUP($B21,[1]NUM17!$H$3:$S$151,6,FALSE),0)</f>
        <v>0</v>
      </c>
      <c r="J21" s="96">
        <f>IFERROR(VLOOKUP($B21,[1]NUM17!$H$3:$S$151,7,FALSE),0)</f>
        <v>0</v>
      </c>
      <c r="K21" s="96">
        <f>IFERROR(VLOOKUP($B21,[1]NUM17!$H$3:$S$151,8,FALSE),0)</f>
        <v>0</v>
      </c>
      <c r="L21" s="96">
        <f>IFERROR(VLOOKUP($B21,[1]NUM17!$H$3:$S$151,9,FALSE),0)</f>
        <v>0</v>
      </c>
      <c r="M21" s="96">
        <f>IFERROR(VLOOKUP($B21,[1]NUM17!$H$3:$S$151,10,FALSE),0)</f>
        <v>0</v>
      </c>
      <c r="N21" s="96">
        <f>IFERROR(VLOOKUP($B21,[1]NUM17!$H$3:$S$151,11,FALSE),0)</f>
        <v>1</v>
      </c>
      <c r="O21" s="82"/>
      <c r="Q21" s="5">
        <f t="shared" si="0"/>
        <v>3</v>
      </c>
      <c r="R21" s="96">
        <f>IFERROR(VLOOKUP($B21,[1]DEN17!$H$3:$S$156,2,FALSE),0)</f>
        <v>0</v>
      </c>
      <c r="S21" s="96">
        <f>IFERROR(VLOOKUP($B21,[1]DEN17!$H$3:$S$156,3,FALSE),0)</f>
        <v>1</v>
      </c>
      <c r="T21" s="96">
        <f>IFERROR(VLOOKUP($B21,[1]DEN17!$H$3:$S$156,4,FALSE),0)</f>
        <v>0</v>
      </c>
      <c r="U21" s="96">
        <f>IFERROR(VLOOKUP($B21,[1]DEN17!$H$3:$S$156,5,FALSE),0)</f>
        <v>1</v>
      </c>
      <c r="V21" s="96">
        <f>IFERROR(VLOOKUP($B21,[1]DEN17!$H$3:$S$156,6,FALSE),0)</f>
        <v>0</v>
      </c>
      <c r="W21" s="96">
        <f>IFERROR(VLOOKUP($B21,[1]DEN17!$H$3:$S$156,7,FALSE),0)</f>
        <v>0</v>
      </c>
      <c r="X21" s="96">
        <f>IFERROR(VLOOKUP($B21,[1]DEN17!$H$3:$S$156,8,FALSE),0)</f>
        <v>0</v>
      </c>
      <c r="Y21" s="96">
        <f>IFERROR(VLOOKUP($B21,[1]DEN17!$H$3:$S$156,9,FALSE),0)</f>
        <v>0</v>
      </c>
      <c r="Z21" s="96">
        <f>IFERROR(VLOOKUP($B21,[1]DEN17!$H$3:$S$156,10,FALSE),0)</f>
        <v>0</v>
      </c>
      <c r="AA21" s="96">
        <f>IFERROR(VLOOKUP($B21,[1]DEN17!$H$3:$S$156,11,FALSE),0)</f>
        <v>1</v>
      </c>
      <c r="AB21" s="82"/>
      <c r="AD21" s="5">
        <f t="shared" si="1"/>
        <v>3</v>
      </c>
    </row>
    <row r="22" spans="1:31" ht="15.75" customHeight="1" thickBot="1" x14ac:dyDescent="0.25">
      <c r="A22" s="1" t="s">
        <v>52</v>
      </c>
      <c r="B22" s="165" t="s">
        <v>49</v>
      </c>
      <c r="C22" s="56"/>
      <c r="D22" s="56"/>
      <c r="E22" s="96">
        <f>IFERROR(VLOOKUP($B22,[1]NUM17!$H$3:$S$151,2,FALSE),0)</f>
        <v>1</v>
      </c>
      <c r="F22" s="96">
        <f>IFERROR(VLOOKUP($B22,[1]NUM17!$H$3:$S$151,3,FALSE),0)</f>
        <v>1</v>
      </c>
      <c r="G22" s="96">
        <f>IFERROR(VLOOKUP($B22,[1]NUM17!$H$3:$S$151,4,FALSE),0)</f>
        <v>5</v>
      </c>
      <c r="H22" s="96">
        <f>IFERROR(VLOOKUP($B22,[1]NUM17!$H$3:$S$151,5,FALSE),0)</f>
        <v>3</v>
      </c>
      <c r="I22" s="96">
        <f>IFERROR(VLOOKUP($B22,[1]NUM17!$H$3:$S$151,6,FALSE),0)</f>
        <v>0</v>
      </c>
      <c r="J22" s="96">
        <f>IFERROR(VLOOKUP($B22,[1]NUM17!$H$3:$S$151,7,FALSE),0)</f>
        <v>3</v>
      </c>
      <c r="K22" s="96">
        <f>IFERROR(VLOOKUP($B22,[1]NUM17!$H$3:$S$151,8,FALSE),0)</f>
        <v>2</v>
      </c>
      <c r="L22" s="96">
        <f>IFERROR(VLOOKUP($B22,[1]NUM17!$H$3:$S$151,9,FALSE),0)</f>
        <v>1</v>
      </c>
      <c r="M22" s="96">
        <f>IFERROR(VLOOKUP($B22,[1]NUM17!$H$3:$S$151,10,FALSE),0)</f>
        <v>0</v>
      </c>
      <c r="N22" s="96">
        <f>IFERROR(VLOOKUP($B22,[1]NUM17!$H$3:$S$151,11,FALSE),0)</f>
        <v>5</v>
      </c>
      <c r="O22" s="82"/>
      <c r="Q22" s="5">
        <f t="shared" si="0"/>
        <v>21</v>
      </c>
      <c r="R22" s="96">
        <f>IFERROR(VLOOKUP($B22,[1]DEN17!$H$3:$S$156,2,FALSE),0)</f>
        <v>2</v>
      </c>
      <c r="S22" s="96">
        <f>IFERROR(VLOOKUP($B22,[1]DEN17!$H$3:$S$156,3,FALSE),0)</f>
        <v>1</v>
      </c>
      <c r="T22" s="96">
        <f>IFERROR(VLOOKUP($B22,[1]DEN17!$H$3:$S$156,4,FALSE),0)</f>
        <v>5</v>
      </c>
      <c r="U22" s="96">
        <f>IFERROR(VLOOKUP($B22,[1]DEN17!$H$3:$S$156,5,FALSE),0)</f>
        <v>3</v>
      </c>
      <c r="V22" s="96">
        <f>IFERROR(VLOOKUP($B22,[1]DEN17!$H$3:$S$156,6,FALSE),0)</f>
        <v>0</v>
      </c>
      <c r="W22" s="96">
        <f>IFERROR(VLOOKUP($B22,[1]DEN17!$H$3:$S$156,7,FALSE),0)</f>
        <v>3</v>
      </c>
      <c r="X22" s="96">
        <f>IFERROR(VLOOKUP($B22,[1]DEN17!$H$3:$S$156,8,FALSE),0)</f>
        <v>2</v>
      </c>
      <c r="Y22" s="96">
        <f>IFERROR(VLOOKUP($B22,[1]DEN17!$H$3:$S$156,9,FALSE),0)</f>
        <v>1</v>
      </c>
      <c r="Z22" s="96">
        <f>IFERROR(VLOOKUP($B22,[1]DEN17!$H$3:$S$156,10,FALSE),0)</f>
        <v>0</v>
      </c>
      <c r="AA22" s="96">
        <f>IFERROR(VLOOKUP($B22,[1]DEN17!$H$3:$S$156,11,FALSE),0)</f>
        <v>5</v>
      </c>
      <c r="AB22" s="82"/>
      <c r="AD22" s="5">
        <f t="shared" si="1"/>
        <v>22</v>
      </c>
    </row>
    <row r="23" spans="1:31" ht="15.75" customHeight="1" thickBot="1" x14ac:dyDescent="0.25">
      <c r="A23" s="1" t="s">
        <v>52</v>
      </c>
      <c r="B23" s="165" t="s">
        <v>50</v>
      </c>
      <c r="C23" s="56"/>
      <c r="D23" s="56"/>
      <c r="E23" s="96">
        <f>IFERROR(VLOOKUP($B23,[1]NUM17!$H$3:$S$151,2,FALSE),0)</f>
        <v>3</v>
      </c>
      <c r="F23" s="96">
        <f>IFERROR(VLOOKUP($B23,[1]NUM17!$H$3:$S$151,3,FALSE),0)</f>
        <v>1</v>
      </c>
      <c r="G23" s="96">
        <f>IFERROR(VLOOKUP($B23,[1]NUM17!$H$3:$S$151,4,FALSE),0)</f>
        <v>2</v>
      </c>
      <c r="H23" s="96">
        <f>IFERROR(VLOOKUP($B23,[1]NUM17!$H$3:$S$151,5,FALSE),0)</f>
        <v>0</v>
      </c>
      <c r="I23" s="96">
        <f>IFERROR(VLOOKUP($B23,[1]NUM17!$H$3:$S$151,6,FALSE),0)</f>
        <v>2</v>
      </c>
      <c r="J23" s="96">
        <f>IFERROR(VLOOKUP($B23,[1]NUM17!$H$3:$S$151,7,FALSE),0)</f>
        <v>0</v>
      </c>
      <c r="K23" s="96">
        <f>IFERROR(VLOOKUP($B23,[1]NUM17!$H$3:$S$151,8,FALSE),0)</f>
        <v>0</v>
      </c>
      <c r="L23" s="96">
        <f>IFERROR(VLOOKUP($B23,[1]NUM17!$H$3:$S$151,9,FALSE),0)</f>
        <v>0</v>
      </c>
      <c r="M23" s="96">
        <f>IFERROR(VLOOKUP($B23,[1]NUM17!$H$3:$S$151,10,FALSE),0)</f>
        <v>4</v>
      </c>
      <c r="N23" s="96">
        <f>IFERROR(VLOOKUP($B23,[1]NUM17!$H$3:$S$151,11,FALSE),0)</f>
        <v>2</v>
      </c>
      <c r="O23" s="82"/>
      <c r="Q23" s="5">
        <f t="shared" si="0"/>
        <v>14</v>
      </c>
      <c r="R23" s="96">
        <f>IFERROR(VLOOKUP($B23,[1]DEN17!$H$3:$S$156,2,FALSE),0)</f>
        <v>4</v>
      </c>
      <c r="S23" s="96">
        <f>IFERROR(VLOOKUP($B23,[1]DEN17!$H$3:$S$156,3,FALSE),0)</f>
        <v>1</v>
      </c>
      <c r="T23" s="96">
        <f>IFERROR(VLOOKUP($B23,[1]DEN17!$H$3:$S$156,4,FALSE),0)</f>
        <v>2</v>
      </c>
      <c r="U23" s="96">
        <f>IFERROR(VLOOKUP($B23,[1]DEN17!$H$3:$S$156,5,FALSE),0)</f>
        <v>0</v>
      </c>
      <c r="V23" s="96">
        <f>IFERROR(VLOOKUP($B23,[1]DEN17!$H$3:$S$156,6,FALSE),0)</f>
        <v>2</v>
      </c>
      <c r="W23" s="96">
        <f>IFERROR(VLOOKUP($B23,[1]DEN17!$H$3:$S$156,7,FALSE),0)</f>
        <v>0</v>
      </c>
      <c r="X23" s="96">
        <f>IFERROR(VLOOKUP($B23,[1]DEN17!$H$3:$S$156,8,FALSE),0)</f>
        <v>0</v>
      </c>
      <c r="Y23" s="96">
        <f>IFERROR(VLOOKUP($B23,[1]DEN17!$H$3:$S$156,9,FALSE),0)</f>
        <v>0</v>
      </c>
      <c r="Z23" s="96">
        <f>IFERROR(VLOOKUP($B23,[1]DEN17!$H$3:$S$156,10,FALSE),0)</f>
        <v>4</v>
      </c>
      <c r="AA23" s="96">
        <f>IFERROR(VLOOKUP($B23,[1]DEN17!$H$3:$S$156,11,FALSE),0)</f>
        <v>2</v>
      </c>
      <c r="AB23" s="82"/>
      <c r="AD23" s="5">
        <f t="shared" si="1"/>
        <v>15</v>
      </c>
    </row>
    <row r="24" spans="1:31" ht="15.75" customHeight="1" thickBot="1" x14ac:dyDescent="0.25">
      <c r="A24" s="1" t="s">
        <v>52</v>
      </c>
      <c r="B24" s="165" t="s">
        <v>51</v>
      </c>
      <c r="C24" s="56"/>
      <c r="D24" s="56"/>
      <c r="E24" s="96">
        <f>IFERROR(VLOOKUP($B24,[1]NUM17!$H$3:$S$151,2,FALSE),0)</f>
        <v>4</v>
      </c>
      <c r="F24" s="96">
        <f>IFERROR(VLOOKUP($B24,[1]NUM17!$H$3:$S$151,3,FALSE),0)</f>
        <v>1</v>
      </c>
      <c r="G24" s="96">
        <f>IFERROR(VLOOKUP($B24,[1]NUM17!$H$3:$S$151,4,FALSE),0)</f>
        <v>3</v>
      </c>
      <c r="H24" s="96">
        <f>IFERROR(VLOOKUP($B24,[1]NUM17!$H$3:$S$151,5,FALSE),0)</f>
        <v>4</v>
      </c>
      <c r="I24" s="96">
        <f>IFERROR(VLOOKUP($B24,[1]NUM17!$H$3:$S$151,6,FALSE),0)</f>
        <v>0</v>
      </c>
      <c r="J24" s="96">
        <f>IFERROR(VLOOKUP($B24,[1]NUM17!$H$3:$S$151,7,FALSE),0)</f>
        <v>4</v>
      </c>
      <c r="K24" s="96">
        <f>IFERROR(VLOOKUP($B24,[1]NUM17!$H$3:$S$151,8,FALSE),0)</f>
        <v>2</v>
      </c>
      <c r="L24" s="96">
        <f>IFERROR(VLOOKUP($B24,[1]NUM17!$H$3:$S$151,9,FALSE),0)</f>
        <v>0</v>
      </c>
      <c r="M24" s="96">
        <f>IFERROR(VLOOKUP($B24,[1]NUM17!$H$3:$S$151,10,FALSE),0)</f>
        <v>2</v>
      </c>
      <c r="N24" s="96">
        <f>IFERROR(VLOOKUP($B24,[1]NUM17!$H$3:$S$151,11,FALSE),0)</f>
        <v>4</v>
      </c>
      <c r="O24" s="82"/>
      <c r="Q24" s="5">
        <f t="shared" si="0"/>
        <v>24</v>
      </c>
      <c r="R24" s="96">
        <f>IFERROR(VLOOKUP($B24,[1]DEN17!$H$3:$S$156,2,FALSE),0)</f>
        <v>4</v>
      </c>
      <c r="S24" s="96">
        <f>IFERROR(VLOOKUP($B24,[1]DEN17!$H$3:$S$156,3,FALSE),0)</f>
        <v>1</v>
      </c>
      <c r="T24" s="96">
        <f>IFERROR(VLOOKUP($B24,[1]DEN17!$H$3:$S$156,4,FALSE),0)</f>
        <v>3</v>
      </c>
      <c r="U24" s="96">
        <f>IFERROR(VLOOKUP($B24,[1]DEN17!$H$3:$S$156,5,FALSE),0)</f>
        <v>4</v>
      </c>
      <c r="V24" s="96">
        <f>IFERROR(VLOOKUP($B24,[1]DEN17!$H$3:$S$156,6,FALSE),0)</f>
        <v>0</v>
      </c>
      <c r="W24" s="96">
        <f>IFERROR(VLOOKUP($B24,[1]DEN17!$H$3:$S$156,7,FALSE),0)</f>
        <v>4</v>
      </c>
      <c r="X24" s="96">
        <f>IFERROR(VLOOKUP($B24,[1]DEN17!$H$3:$S$156,8,FALSE),0)</f>
        <v>2</v>
      </c>
      <c r="Y24" s="96">
        <f>IFERROR(VLOOKUP($B24,[1]DEN17!$H$3:$S$156,9,FALSE),0)</f>
        <v>0</v>
      </c>
      <c r="Z24" s="96">
        <f>IFERROR(VLOOKUP($B24,[1]DEN17!$H$3:$S$156,10,FALSE),0)</f>
        <v>2</v>
      </c>
      <c r="AA24" s="96">
        <f>IFERROR(VLOOKUP($B24,[1]DEN17!$H$3:$S$156,11,FALSE),0)</f>
        <v>4</v>
      </c>
      <c r="AB24" s="82"/>
      <c r="AD24" s="5">
        <f t="shared" si="1"/>
        <v>24</v>
      </c>
    </row>
    <row r="25" spans="1:31" s="58" customFormat="1" ht="15" thickBot="1" x14ac:dyDescent="0.25">
      <c r="A25" s="333" t="s">
        <v>174</v>
      </c>
      <c r="B25" s="334"/>
      <c r="C25" s="250">
        <f>+D25/Metas!U89</f>
        <v>1.0187791488894307</v>
      </c>
      <c r="D25" s="15">
        <f>+Q25/AD25</f>
        <v>0.91707583196944897</v>
      </c>
      <c r="E25" s="68">
        <f>SUM(E12:E24)</f>
        <v>204</v>
      </c>
      <c r="F25" s="68">
        <f t="shared" ref="F25:P25" si="2">SUM(F12:F24)</f>
        <v>123</v>
      </c>
      <c r="G25" s="66">
        <f t="shared" si="2"/>
        <v>231</v>
      </c>
      <c r="H25" s="66">
        <f t="shared" si="2"/>
        <v>154</v>
      </c>
      <c r="I25" s="66">
        <f t="shared" ref="I25:J25" si="3">SUM(I12:I24)</f>
        <v>169</v>
      </c>
      <c r="J25" s="66">
        <f t="shared" si="3"/>
        <v>145</v>
      </c>
      <c r="K25" s="66">
        <f t="shared" ref="K25:L25" si="4">SUM(K12:K24)</f>
        <v>162</v>
      </c>
      <c r="L25" s="66">
        <f t="shared" si="4"/>
        <v>148</v>
      </c>
      <c r="M25" s="66">
        <f t="shared" ref="M25" si="5">SUM(M12:M24)</f>
        <v>161</v>
      </c>
      <c r="N25" s="66">
        <f t="shared" ref="N25" si="6">SUM(N12:N24)</f>
        <v>184</v>
      </c>
      <c r="O25" s="66">
        <f t="shared" si="2"/>
        <v>0</v>
      </c>
      <c r="P25" s="66">
        <f t="shared" si="2"/>
        <v>0</v>
      </c>
      <c r="Q25" s="10">
        <f>SUM(Q12:Q24)</f>
        <v>1681</v>
      </c>
      <c r="R25" s="68">
        <f t="shared" ref="R25:AD25" si="7">SUM(R12:R24)</f>
        <v>231</v>
      </c>
      <c r="S25" s="68">
        <f t="shared" si="7"/>
        <v>141</v>
      </c>
      <c r="T25" s="68">
        <f t="shared" si="7"/>
        <v>248</v>
      </c>
      <c r="U25" s="68">
        <f t="shared" si="7"/>
        <v>164</v>
      </c>
      <c r="V25" s="68">
        <f t="shared" si="7"/>
        <v>177</v>
      </c>
      <c r="W25" s="68">
        <f t="shared" si="7"/>
        <v>157</v>
      </c>
      <c r="X25" s="68">
        <f t="shared" si="7"/>
        <v>176</v>
      </c>
      <c r="Y25" s="68">
        <f t="shared" si="7"/>
        <v>166</v>
      </c>
      <c r="Z25" s="68">
        <f t="shared" si="7"/>
        <v>173</v>
      </c>
      <c r="AA25" s="68">
        <f t="shared" ref="AA25" si="8">SUM(AA12:AA24)</f>
        <v>200</v>
      </c>
      <c r="AB25" s="68">
        <f t="shared" si="7"/>
        <v>0</v>
      </c>
      <c r="AC25" s="68">
        <f t="shared" si="7"/>
        <v>0</v>
      </c>
      <c r="AD25" s="10">
        <f t="shared" si="7"/>
        <v>1833</v>
      </c>
      <c r="AE25" s="62"/>
    </row>
    <row r="26" spans="1:31" ht="15" thickBot="1" x14ac:dyDescent="0.25">
      <c r="A26" s="1" t="s">
        <v>53</v>
      </c>
      <c r="B26" s="165" t="s">
        <v>54</v>
      </c>
      <c r="C26" s="56"/>
      <c r="D26" s="56"/>
      <c r="E26" s="96">
        <f>IFERROR(VLOOKUP($B26,[1]NUM17!$H$3:$S$151,2,FALSE),0)</f>
        <v>29</v>
      </c>
      <c r="F26" s="96">
        <f>IFERROR(VLOOKUP($B26,[1]NUM17!$H$3:$S$151,3,FALSE),0)</f>
        <v>23</v>
      </c>
      <c r="G26" s="96">
        <f>IFERROR(VLOOKUP($B26,[1]NUM17!$H$3:$S$151,4,FALSE),0)</f>
        <v>27</v>
      </c>
      <c r="H26" s="96">
        <f>IFERROR(VLOOKUP($B26,[1]NUM17!$H$3:$S$151,5,FALSE),0)</f>
        <v>9</v>
      </c>
      <c r="I26" s="96">
        <f>IFERROR(VLOOKUP($B26,[1]NUM17!$H$3:$S$151,6,FALSE),0)</f>
        <v>29</v>
      </c>
      <c r="J26" s="96">
        <f>IFERROR(VLOOKUP($B26,[1]NUM17!$H$3:$S$151,7,FALSE),0)</f>
        <v>18</v>
      </c>
      <c r="K26" s="96">
        <f>IFERROR(VLOOKUP($B26,[1]NUM17!$H$3:$S$151,8,FALSE),0)</f>
        <v>25</v>
      </c>
      <c r="L26" s="96">
        <f>IFERROR(VLOOKUP($B26,[1]NUM17!$H$3:$S$151,9,FALSE),0)</f>
        <v>17</v>
      </c>
      <c r="M26" s="96">
        <f>IFERROR(VLOOKUP($B26,[1]NUM17!$H$3:$S$151,10,FALSE),0)</f>
        <v>21</v>
      </c>
      <c r="N26" s="96">
        <f>IFERROR(VLOOKUP($B26,[1]NUM17!$H$3:$S$151,11,FALSE),0)</f>
        <v>35</v>
      </c>
      <c r="O26" s="86"/>
      <c r="Q26" s="5">
        <f t="shared" ref="Q26:Q36" si="9">SUM(E26:P26)</f>
        <v>233</v>
      </c>
      <c r="R26" s="96">
        <f>IFERROR(VLOOKUP($B26,[1]DEN17!$H$3:$S$156,2,FALSE),0)</f>
        <v>34</v>
      </c>
      <c r="S26" s="96">
        <f>IFERROR(VLOOKUP($B26,[1]DEN17!$H$3:$S$156,3,FALSE),0)</f>
        <v>32</v>
      </c>
      <c r="T26" s="96">
        <f>IFERROR(VLOOKUP($B26,[1]DEN17!$H$3:$S$156,4,FALSE),0)</f>
        <v>34</v>
      </c>
      <c r="U26" s="96">
        <f>IFERROR(VLOOKUP($B26,[1]DEN17!$H$3:$S$156,5,FALSE),0)</f>
        <v>13</v>
      </c>
      <c r="V26" s="96">
        <f>IFERROR(VLOOKUP($B26,[1]DEN17!$H$3:$S$156,6,FALSE),0)</f>
        <v>36</v>
      </c>
      <c r="W26" s="96">
        <f>IFERROR(VLOOKUP($B26,[1]DEN17!$H$3:$S$156,7,FALSE),0)</f>
        <v>24</v>
      </c>
      <c r="X26" s="96">
        <f>IFERROR(VLOOKUP($B26,[1]DEN17!$H$3:$S$156,8,FALSE),0)</f>
        <v>30</v>
      </c>
      <c r="Y26" s="96">
        <f>IFERROR(VLOOKUP($B26,[1]DEN17!$H$3:$S$156,9,FALSE),0)</f>
        <v>26</v>
      </c>
      <c r="Z26" s="96">
        <f>IFERROR(VLOOKUP($B26,[1]DEN17!$H$3:$S$156,10,FALSE),0)</f>
        <v>32</v>
      </c>
      <c r="AA26" s="96">
        <f>IFERROR(VLOOKUP($B26,[1]DEN17!$H$3:$S$156,11,FALSE),0)</f>
        <v>46</v>
      </c>
      <c r="AB26" s="86"/>
      <c r="AD26" s="5">
        <f t="shared" si="1"/>
        <v>307</v>
      </c>
    </row>
    <row r="27" spans="1:31" ht="15" thickBot="1" x14ac:dyDescent="0.25">
      <c r="A27" s="1" t="s">
        <v>53</v>
      </c>
      <c r="B27" s="165" t="s">
        <v>55</v>
      </c>
      <c r="C27" s="56"/>
      <c r="D27" s="56"/>
      <c r="E27" s="96">
        <f>IFERROR(VLOOKUP($B27,[1]NUM17!$H$3:$S$151,2,FALSE),0)</f>
        <v>42</v>
      </c>
      <c r="F27" s="96">
        <f>IFERROR(VLOOKUP($B27,[1]NUM17!$H$3:$S$151,3,FALSE),0)</f>
        <v>22</v>
      </c>
      <c r="G27" s="96">
        <f>IFERROR(VLOOKUP($B27,[1]NUM17!$H$3:$S$151,4,FALSE),0)</f>
        <v>39</v>
      </c>
      <c r="H27" s="96">
        <f>IFERROR(VLOOKUP($B27,[1]NUM17!$H$3:$S$151,5,FALSE),0)</f>
        <v>26</v>
      </c>
      <c r="I27" s="96">
        <f>IFERROR(VLOOKUP($B27,[1]NUM17!$H$3:$S$151,6,FALSE),0)</f>
        <v>30</v>
      </c>
      <c r="J27" s="96">
        <f>IFERROR(VLOOKUP($B27,[1]NUM17!$H$3:$S$151,7,FALSE),0)</f>
        <v>37</v>
      </c>
      <c r="K27" s="96">
        <f>IFERROR(VLOOKUP($B27,[1]NUM17!$H$3:$S$151,8,FALSE),0)</f>
        <v>32</v>
      </c>
      <c r="L27" s="96">
        <f>IFERROR(VLOOKUP($B27,[1]NUM17!$H$3:$S$151,9,FALSE),0)</f>
        <v>8</v>
      </c>
      <c r="M27" s="96">
        <f>IFERROR(VLOOKUP($B27,[1]NUM17!$H$3:$S$151,10,FALSE),0)</f>
        <v>23</v>
      </c>
      <c r="N27" s="96">
        <f>IFERROR(VLOOKUP($B27,[1]NUM17!$H$3:$S$151,11,FALSE),0)</f>
        <v>30</v>
      </c>
      <c r="O27" s="86"/>
      <c r="Q27" s="5">
        <f t="shared" si="9"/>
        <v>289</v>
      </c>
      <c r="R27" s="96">
        <f>IFERROR(VLOOKUP($B27,[1]DEN17!$H$3:$S$156,2,FALSE),0)</f>
        <v>53</v>
      </c>
      <c r="S27" s="96">
        <f>IFERROR(VLOOKUP($B27,[1]DEN17!$H$3:$S$156,3,FALSE),0)</f>
        <v>32</v>
      </c>
      <c r="T27" s="96">
        <f>IFERROR(VLOOKUP($B27,[1]DEN17!$H$3:$S$156,4,FALSE),0)</f>
        <v>48</v>
      </c>
      <c r="U27" s="96">
        <f>IFERROR(VLOOKUP($B27,[1]DEN17!$H$3:$S$156,5,FALSE),0)</f>
        <v>33</v>
      </c>
      <c r="V27" s="96">
        <f>IFERROR(VLOOKUP($B27,[1]DEN17!$H$3:$S$156,6,FALSE),0)</f>
        <v>30</v>
      </c>
      <c r="W27" s="96">
        <f>IFERROR(VLOOKUP($B27,[1]DEN17!$H$3:$S$156,7,FALSE),0)</f>
        <v>38</v>
      </c>
      <c r="X27" s="96">
        <f>IFERROR(VLOOKUP($B27,[1]DEN17!$H$3:$S$156,8,FALSE),0)</f>
        <v>35</v>
      </c>
      <c r="Y27" s="96">
        <f>IFERROR(VLOOKUP($B27,[1]DEN17!$H$3:$S$156,9,FALSE),0)</f>
        <v>36</v>
      </c>
      <c r="Z27" s="96">
        <f>IFERROR(VLOOKUP($B27,[1]DEN17!$H$3:$S$156,10,FALSE),0)</f>
        <v>27</v>
      </c>
      <c r="AA27" s="96">
        <f>IFERROR(VLOOKUP($B27,[1]DEN17!$H$3:$S$156,11,FALSE),0)</f>
        <v>40</v>
      </c>
      <c r="AB27" s="86"/>
      <c r="AD27" s="5">
        <f t="shared" si="1"/>
        <v>372</v>
      </c>
    </row>
    <row r="28" spans="1:31" ht="15" thickBot="1" x14ac:dyDescent="0.25">
      <c r="A28" s="1" t="s">
        <v>53</v>
      </c>
      <c r="B28" s="165" t="s">
        <v>56</v>
      </c>
      <c r="C28" s="56"/>
      <c r="D28" s="56"/>
      <c r="E28" s="96">
        <f>IFERROR(VLOOKUP($B28,[1]NUM17!$H$3:$S$151,2,FALSE),0)</f>
        <v>59</v>
      </c>
      <c r="F28" s="96">
        <f>IFERROR(VLOOKUP($B28,[1]NUM17!$H$3:$S$151,3,FALSE),0)</f>
        <v>44</v>
      </c>
      <c r="G28" s="96">
        <f>IFERROR(VLOOKUP($B28,[1]NUM17!$H$3:$S$151,4,FALSE),0)</f>
        <v>64</v>
      </c>
      <c r="H28" s="96">
        <f>IFERROR(VLOOKUP($B28,[1]NUM17!$H$3:$S$151,5,FALSE),0)</f>
        <v>32</v>
      </c>
      <c r="I28" s="96">
        <f>IFERROR(VLOOKUP($B28,[1]NUM17!$H$3:$S$151,6,FALSE),0)</f>
        <v>63</v>
      </c>
      <c r="J28" s="96">
        <f>IFERROR(VLOOKUP($B28,[1]NUM17!$H$3:$S$151,7,FALSE),0)</f>
        <v>41</v>
      </c>
      <c r="K28" s="96">
        <f>IFERROR(VLOOKUP($B28,[1]NUM17!$H$3:$S$151,8,FALSE),0)</f>
        <v>62</v>
      </c>
      <c r="L28" s="96">
        <f>IFERROR(VLOOKUP($B28,[1]NUM17!$H$3:$S$151,9,FALSE),0)</f>
        <v>59</v>
      </c>
      <c r="M28" s="96">
        <f>IFERROR(VLOOKUP($B28,[1]NUM17!$H$3:$S$151,10,FALSE),0)</f>
        <v>38</v>
      </c>
      <c r="N28" s="96">
        <f>IFERROR(VLOOKUP($B28,[1]NUM17!$H$3:$S$151,11,FALSE),0)</f>
        <v>46</v>
      </c>
      <c r="O28" s="86"/>
      <c r="Q28" s="5">
        <f t="shared" si="9"/>
        <v>508</v>
      </c>
      <c r="R28" s="96">
        <f>IFERROR(VLOOKUP($B28,[1]DEN17!$H$3:$S$156,2,FALSE),0)</f>
        <v>74</v>
      </c>
      <c r="S28" s="96">
        <f>IFERROR(VLOOKUP($B28,[1]DEN17!$H$3:$S$156,3,FALSE),0)</f>
        <v>57</v>
      </c>
      <c r="T28" s="96">
        <f>IFERROR(VLOOKUP($B28,[1]DEN17!$H$3:$S$156,4,FALSE),0)</f>
        <v>75</v>
      </c>
      <c r="U28" s="96">
        <f>IFERROR(VLOOKUP($B28,[1]DEN17!$H$3:$S$156,5,FALSE),0)</f>
        <v>38</v>
      </c>
      <c r="V28" s="96">
        <f>IFERROR(VLOOKUP($B28,[1]DEN17!$H$3:$S$156,6,FALSE),0)</f>
        <v>75</v>
      </c>
      <c r="W28" s="96">
        <f>IFERROR(VLOOKUP($B28,[1]DEN17!$H$3:$S$156,7,FALSE),0)</f>
        <v>47</v>
      </c>
      <c r="X28" s="96">
        <f>IFERROR(VLOOKUP($B28,[1]DEN17!$H$3:$S$156,8,FALSE),0)</f>
        <v>69</v>
      </c>
      <c r="Y28" s="96">
        <f>IFERROR(VLOOKUP($B28,[1]DEN17!$H$3:$S$156,9,FALSE),0)</f>
        <v>66</v>
      </c>
      <c r="Z28" s="96">
        <f>IFERROR(VLOOKUP($B28,[1]DEN17!$H$3:$S$156,10,FALSE),0)</f>
        <v>45</v>
      </c>
      <c r="AA28" s="96">
        <f>IFERROR(VLOOKUP($B28,[1]DEN17!$H$3:$S$156,11,FALSE),0)</f>
        <v>63</v>
      </c>
      <c r="AB28" s="86"/>
      <c r="AD28" s="5">
        <f t="shared" si="1"/>
        <v>609</v>
      </c>
    </row>
    <row r="29" spans="1:31" ht="15" thickBot="1" x14ac:dyDescent="0.25">
      <c r="A29" s="1" t="s">
        <v>53</v>
      </c>
      <c r="B29" s="165" t="s">
        <v>57</v>
      </c>
      <c r="C29" s="56"/>
      <c r="D29" s="56"/>
      <c r="E29" s="96">
        <f>IFERROR(VLOOKUP($B29,[1]NUM17!$H$3:$S$151,2,FALSE),0)</f>
        <v>8</v>
      </c>
      <c r="F29" s="96">
        <f>IFERROR(VLOOKUP($B29,[1]NUM17!$H$3:$S$151,3,FALSE),0)</f>
        <v>5</v>
      </c>
      <c r="G29" s="96">
        <f>IFERROR(VLOOKUP($B29,[1]NUM17!$H$3:$S$151,4,FALSE),0)</f>
        <v>5</v>
      </c>
      <c r="H29" s="96">
        <f>IFERROR(VLOOKUP($B29,[1]NUM17!$H$3:$S$151,5,FALSE),0)</f>
        <v>6</v>
      </c>
      <c r="I29" s="96">
        <f>IFERROR(VLOOKUP($B29,[1]NUM17!$H$3:$S$151,6,FALSE),0)</f>
        <v>9</v>
      </c>
      <c r="J29" s="96">
        <f>IFERROR(VLOOKUP($B29,[1]NUM17!$H$3:$S$151,7,FALSE),0)</f>
        <v>8</v>
      </c>
      <c r="K29" s="96">
        <f>IFERROR(VLOOKUP($B29,[1]NUM17!$H$3:$S$151,8,FALSE),0)</f>
        <v>4</v>
      </c>
      <c r="L29" s="96">
        <f>IFERROR(VLOOKUP($B29,[1]NUM17!$H$3:$S$151,9,FALSE),0)</f>
        <v>10</v>
      </c>
      <c r="M29" s="96">
        <f>IFERROR(VLOOKUP($B29,[1]NUM17!$H$3:$S$151,10,FALSE),0)</f>
        <v>9</v>
      </c>
      <c r="N29" s="96">
        <f>IFERROR(VLOOKUP($B29,[1]NUM17!$H$3:$S$151,11,FALSE),0)</f>
        <v>5</v>
      </c>
      <c r="O29" s="86"/>
      <c r="Q29" s="5">
        <f t="shared" si="9"/>
        <v>69</v>
      </c>
      <c r="R29" s="96">
        <f>IFERROR(VLOOKUP($B29,[1]DEN17!$H$3:$S$156,2,FALSE),0)</f>
        <v>8</v>
      </c>
      <c r="S29" s="96">
        <f>IFERROR(VLOOKUP($B29,[1]DEN17!$H$3:$S$156,3,FALSE),0)</f>
        <v>7</v>
      </c>
      <c r="T29" s="96">
        <f>IFERROR(VLOOKUP($B29,[1]DEN17!$H$3:$S$156,4,FALSE),0)</f>
        <v>7</v>
      </c>
      <c r="U29" s="96">
        <f>IFERROR(VLOOKUP($B29,[1]DEN17!$H$3:$S$156,5,FALSE),0)</f>
        <v>6</v>
      </c>
      <c r="V29" s="96">
        <f>IFERROR(VLOOKUP($B29,[1]DEN17!$H$3:$S$156,6,FALSE),0)</f>
        <v>10</v>
      </c>
      <c r="W29" s="96">
        <f>IFERROR(VLOOKUP($B29,[1]DEN17!$H$3:$S$156,7,FALSE),0)</f>
        <v>8</v>
      </c>
      <c r="X29" s="96">
        <f>IFERROR(VLOOKUP($B29,[1]DEN17!$H$3:$S$156,8,FALSE),0)</f>
        <v>5</v>
      </c>
      <c r="Y29" s="96">
        <f>IFERROR(VLOOKUP($B29,[1]DEN17!$H$3:$S$156,9,FALSE),0)</f>
        <v>11</v>
      </c>
      <c r="Z29" s="96">
        <f>IFERROR(VLOOKUP($B29,[1]DEN17!$H$3:$S$156,10,FALSE),0)</f>
        <v>9</v>
      </c>
      <c r="AA29" s="96">
        <f>IFERROR(VLOOKUP($B29,[1]DEN17!$H$3:$S$156,11,FALSE),0)</f>
        <v>8</v>
      </c>
      <c r="AB29" s="86"/>
      <c r="AD29" s="5">
        <f t="shared" si="1"/>
        <v>79</v>
      </c>
    </row>
    <row r="30" spans="1:31" ht="15" thickBot="1" x14ac:dyDescent="0.25">
      <c r="A30" s="1" t="s">
        <v>53</v>
      </c>
      <c r="B30" s="165" t="s">
        <v>58</v>
      </c>
      <c r="C30" s="56"/>
      <c r="D30" s="56"/>
      <c r="E30" s="96">
        <f>IFERROR(VLOOKUP($B30,[1]NUM17!$H$3:$S$151,2,FALSE),0)</f>
        <v>45</v>
      </c>
      <c r="F30" s="96">
        <f>IFERROR(VLOOKUP($B30,[1]NUM17!$H$3:$S$151,3,FALSE),0)</f>
        <v>29</v>
      </c>
      <c r="G30" s="96">
        <f>IFERROR(VLOOKUP($B30,[1]NUM17!$H$3:$S$151,4,FALSE),0)</f>
        <v>61</v>
      </c>
      <c r="H30" s="96">
        <f>IFERROR(VLOOKUP($B30,[1]NUM17!$H$3:$S$151,5,FALSE),0)</f>
        <v>39</v>
      </c>
      <c r="I30" s="96">
        <f>IFERROR(VLOOKUP($B30,[1]NUM17!$H$3:$S$151,6,FALSE),0)</f>
        <v>48</v>
      </c>
      <c r="J30" s="96">
        <f>IFERROR(VLOOKUP($B30,[1]NUM17!$H$3:$S$151,7,FALSE),0)</f>
        <v>57</v>
      </c>
      <c r="K30" s="96">
        <f>IFERROR(VLOOKUP($B30,[1]NUM17!$H$3:$S$151,8,FALSE),0)</f>
        <v>51</v>
      </c>
      <c r="L30" s="96">
        <f>IFERROR(VLOOKUP($B30,[1]NUM17!$H$3:$S$151,9,FALSE),0)</f>
        <v>44</v>
      </c>
      <c r="M30" s="96">
        <f>IFERROR(VLOOKUP($B30,[1]NUM17!$H$3:$S$151,10,FALSE),0)</f>
        <v>43</v>
      </c>
      <c r="N30" s="96">
        <f>IFERROR(VLOOKUP($B30,[1]NUM17!$H$3:$S$151,11,FALSE),0)</f>
        <v>52</v>
      </c>
      <c r="O30" s="86"/>
      <c r="Q30" s="5">
        <f t="shared" si="9"/>
        <v>469</v>
      </c>
      <c r="R30" s="96">
        <f>IFERROR(VLOOKUP($B30,[1]DEN17!$H$3:$S$156,2,FALSE),0)</f>
        <v>49</v>
      </c>
      <c r="S30" s="96">
        <f>IFERROR(VLOOKUP($B30,[1]DEN17!$H$3:$S$156,3,FALSE),0)</f>
        <v>36</v>
      </c>
      <c r="T30" s="96">
        <f>IFERROR(VLOOKUP($B30,[1]DEN17!$H$3:$S$156,4,FALSE),0)</f>
        <v>73</v>
      </c>
      <c r="U30" s="96">
        <f>IFERROR(VLOOKUP($B30,[1]DEN17!$H$3:$S$156,5,FALSE),0)</f>
        <v>43</v>
      </c>
      <c r="V30" s="96">
        <f>IFERROR(VLOOKUP($B30,[1]DEN17!$H$3:$S$156,6,FALSE),0)</f>
        <v>55</v>
      </c>
      <c r="W30" s="96">
        <f>IFERROR(VLOOKUP($B30,[1]DEN17!$H$3:$S$156,7,FALSE),0)</f>
        <v>63</v>
      </c>
      <c r="X30" s="96">
        <f>IFERROR(VLOOKUP($B30,[1]DEN17!$H$3:$S$156,8,FALSE),0)</f>
        <v>60</v>
      </c>
      <c r="Y30" s="96">
        <f>IFERROR(VLOOKUP($B30,[1]DEN17!$H$3:$S$156,9,FALSE),0)</f>
        <v>53</v>
      </c>
      <c r="Z30" s="96">
        <f>IFERROR(VLOOKUP($B30,[1]DEN17!$H$3:$S$156,10,FALSE),0)</f>
        <v>48</v>
      </c>
      <c r="AA30" s="96">
        <f>IFERROR(VLOOKUP($B30,[1]DEN17!$H$3:$S$156,11,FALSE),0)</f>
        <v>61</v>
      </c>
      <c r="AB30" s="86"/>
      <c r="AD30" s="5">
        <f t="shared" si="1"/>
        <v>541</v>
      </c>
    </row>
    <row r="31" spans="1:31" ht="15" thickBot="1" x14ac:dyDescent="0.25">
      <c r="A31" s="1" t="s">
        <v>53</v>
      </c>
      <c r="B31" s="165" t="s">
        <v>59</v>
      </c>
      <c r="C31" s="56"/>
      <c r="D31" s="56"/>
      <c r="E31" s="96">
        <f>IFERROR(VLOOKUP($B31,[1]NUM17!$H$3:$S$151,2,FALSE),0)</f>
        <v>0</v>
      </c>
      <c r="F31" s="96">
        <f>IFERROR(VLOOKUP($B31,[1]NUM17!$H$3:$S$151,3,FALSE),0)</f>
        <v>0</v>
      </c>
      <c r="G31" s="96">
        <f>IFERROR(VLOOKUP($B31,[1]NUM17!$H$3:$S$151,4,FALSE),0)</f>
        <v>0</v>
      </c>
      <c r="H31" s="96">
        <f>IFERROR(VLOOKUP($B31,[1]NUM17!$H$3:$S$151,5,FALSE),0)</f>
        <v>0</v>
      </c>
      <c r="I31" s="96">
        <f>IFERROR(VLOOKUP($B31,[1]NUM17!$H$3:$S$151,6,FALSE),0)</f>
        <v>0</v>
      </c>
      <c r="J31" s="96">
        <f>IFERROR(VLOOKUP($B31,[1]NUM17!$H$3:$S$151,7,FALSE),0)</f>
        <v>0</v>
      </c>
      <c r="K31" s="96">
        <f>IFERROR(VLOOKUP($B31,[1]NUM17!$H$3:$S$151,8,FALSE),0)</f>
        <v>0</v>
      </c>
      <c r="L31" s="96">
        <f>IFERROR(VLOOKUP($B31,[1]NUM17!$H$3:$S$151,9,FALSE),0)</f>
        <v>0</v>
      </c>
      <c r="M31" s="96">
        <f>IFERROR(VLOOKUP($B31,[1]NUM17!$H$3:$S$151,10,FALSE),0)</f>
        <v>0</v>
      </c>
      <c r="N31" s="96">
        <f>IFERROR(VLOOKUP($B31,[1]NUM17!$H$3:$S$151,11,FALSE),0)</f>
        <v>0</v>
      </c>
      <c r="O31" s="86"/>
      <c r="Q31" s="5">
        <f t="shared" si="9"/>
        <v>0</v>
      </c>
      <c r="R31" s="96">
        <f>IFERROR(VLOOKUP($B31,[1]DEN17!$H$3:$S$156,2,FALSE),0)</f>
        <v>0</v>
      </c>
      <c r="S31" s="96">
        <f>IFERROR(VLOOKUP($B31,[1]DEN17!$H$3:$S$156,3,FALSE),0)</f>
        <v>0</v>
      </c>
      <c r="T31" s="96">
        <f>IFERROR(VLOOKUP($B31,[1]DEN17!$H$3:$S$156,4,FALSE),0)</f>
        <v>0</v>
      </c>
      <c r="U31" s="96">
        <f>IFERROR(VLOOKUP($B31,[1]DEN17!$H$3:$S$156,5,FALSE),0)</f>
        <v>0</v>
      </c>
      <c r="V31" s="96">
        <f>IFERROR(VLOOKUP($B31,[1]DEN17!$H$3:$S$156,6,FALSE),0)</f>
        <v>0</v>
      </c>
      <c r="W31" s="96">
        <f>IFERROR(VLOOKUP($B31,[1]DEN17!$H$3:$S$156,7,FALSE),0)</f>
        <v>0</v>
      </c>
      <c r="X31" s="96">
        <f>IFERROR(VLOOKUP($B31,[1]DEN17!$H$3:$S$156,8,FALSE),0)</f>
        <v>0</v>
      </c>
      <c r="Y31" s="96">
        <f>IFERROR(VLOOKUP($B31,[1]DEN17!$H$3:$S$156,9,FALSE),0)</f>
        <v>0</v>
      </c>
      <c r="Z31" s="96">
        <f>IFERROR(VLOOKUP($B31,[1]DEN17!$H$3:$S$156,10,FALSE),0)</f>
        <v>0</v>
      </c>
      <c r="AA31" s="96">
        <f>IFERROR(VLOOKUP($B31,[1]DEN17!$H$3:$S$156,11,FALSE),0)</f>
        <v>0</v>
      </c>
      <c r="AB31" s="86"/>
      <c r="AD31" s="5">
        <f t="shared" si="1"/>
        <v>0</v>
      </c>
    </row>
    <row r="32" spans="1:31" ht="15" thickBot="1" x14ac:dyDescent="0.25">
      <c r="A32" s="1" t="s">
        <v>53</v>
      </c>
      <c r="B32" s="165" t="s">
        <v>60</v>
      </c>
      <c r="C32" s="56"/>
      <c r="D32" s="56"/>
      <c r="E32" s="96">
        <f>IFERROR(VLOOKUP($B32,[1]NUM17!$H$3:$S$151,2,FALSE),0)</f>
        <v>2</v>
      </c>
      <c r="F32" s="96">
        <f>IFERROR(VLOOKUP($B32,[1]NUM17!$H$3:$S$151,3,FALSE),0)</f>
        <v>0</v>
      </c>
      <c r="G32" s="96">
        <f>IFERROR(VLOOKUP($B32,[1]NUM17!$H$3:$S$151,4,FALSE),0)</f>
        <v>2</v>
      </c>
      <c r="H32" s="96">
        <f>IFERROR(VLOOKUP($B32,[1]NUM17!$H$3:$S$151,5,FALSE),0)</f>
        <v>0</v>
      </c>
      <c r="I32" s="96">
        <f>IFERROR(VLOOKUP($B32,[1]NUM17!$H$3:$S$151,6,FALSE),0)</f>
        <v>0</v>
      </c>
      <c r="J32" s="96">
        <f>IFERROR(VLOOKUP($B32,[1]NUM17!$H$3:$S$151,7,FALSE),0)</f>
        <v>1</v>
      </c>
      <c r="K32" s="96">
        <f>IFERROR(VLOOKUP($B32,[1]NUM17!$H$3:$S$151,8,FALSE),0)</f>
        <v>2</v>
      </c>
      <c r="L32" s="96">
        <f>IFERROR(VLOOKUP($B32,[1]NUM17!$H$3:$S$151,9,FALSE),0)</f>
        <v>7</v>
      </c>
      <c r="M32" s="96">
        <f>IFERROR(VLOOKUP($B32,[1]NUM17!$H$3:$S$151,10,FALSE),0)</f>
        <v>0</v>
      </c>
      <c r="N32" s="96">
        <f>IFERROR(VLOOKUP($B32,[1]NUM17!$H$3:$S$151,11,FALSE),0)</f>
        <v>0</v>
      </c>
      <c r="O32" s="86"/>
      <c r="Q32" s="5">
        <f t="shared" si="9"/>
        <v>14</v>
      </c>
      <c r="R32" s="96">
        <f>IFERROR(VLOOKUP($B32,[1]DEN17!$H$3:$S$156,2,FALSE),0)</f>
        <v>2</v>
      </c>
      <c r="S32" s="96">
        <f>IFERROR(VLOOKUP($B32,[1]DEN17!$H$3:$S$156,3,FALSE),0)</f>
        <v>1</v>
      </c>
      <c r="T32" s="96">
        <f>IFERROR(VLOOKUP($B32,[1]DEN17!$H$3:$S$156,4,FALSE),0)</f>
        <v>3</v>
      </c>
      <c r="U32" s="96">
        <f>IFERROR(VLOOKUP($B32,[1]DEN17!$H$3:$S$156,5,FALSE),0)</f>
        <v>0</v>
      </c>
      <c r="V32" s="96">
        <f>IFERROR(VLOOKUP($B32,[1]DEN17!$H$3:$S$156,6,FALSE),0)</f>
        <v>2</v>
      </c>
      <c r="W32" s="96">
        <f>IFERROR(VLOOKUP($B32,[1]DEN17!$H$3:$S$156,7,FALSE),0)</f>
        <v>1</v>
      </c>
      <c r="X32" s="96">
        <f>IFERROR(VLOOKUP($B32,[1]DEN17!$H$3:$S$156,8,FALSE),0)</f>
        <v>5</v>
      </c>
      <c r="Y32" s="96">
        <f>IFERROR(VLOOKUP($B32,[1]DEN17!$H$3:$S$156,9,FALSE),0)</f>
        <v>8</v>
      </c>
      <c r="Z32" s="96">
        <f>IFERROR(VLOOKUP($B32,[1]DEN17!$H$3:$S$156,10,FALSE),0)</f>
        <v>0</v>
      </c>
      <c r="AA32" s="96">
        <f>IFERROR(VLOOKUP($B32,[1]DEN17!$H$3:$S$156,11,FALSE),0)</f>
        <v>3</v>
      </c>
      <c r="AB32" s="86"/>
      <c r="AD32" s="5">
        <f t="shared" si="1"/>
        <v>25</v>
      </c>
    </row>
    <row r="33" spans="1:31" ht="15" thickBot="1" x14ac:dyDescent="0.25">
      <c r="A33" s="1" t="s">
        <v>53</v>
      </c>
      <c r="B33" s="165" t="s">
        <v>61</v>
      </c>
      <c r="C33" s="56"/>
      <c r="D33" s="56"/>
      <c r="E33" s="96">
        <f>IFERROR(VLOOKUP($B33,[1]NUM17!$H$3:$S$151,2,FALSE),0)</f>
        <v>7</v>
      </c>
      <c r="F33" s="96">
        <f>IFERROR(VLOOKUP($B33,[1]NUM17!$H$3:$S$151,3,FALSE),0)</f>
        <v>6</v>
      </c>
      <c r="G33" s="96">
        <f>IFERROR(VLOOKUP($B33,[1]NUM17!$H$3:$S$151,4,FALSE),0)</f>
        <v>4</v>
      </c>
      <c r="H33" s="96">
        <f>IFERROR(VLOOKUP($B33,[1]NUM17!$H$3:$S$151,5,FALSE),0)</f>
        <v>2</v>
      </c>
      <c r="I33" s="96">
        <f>IFERROR(VLOOKUP($B33,[1]NUM17!$H$3:$S$151,6,FALSE),0)</f>
        <v>9</v>
      </c>
      <c r="J33" s="96">
        <f>IFERROR(VLOOKUP($B33,[1]NUM17!$H$3:$S$151,7,FALSE),0)</f>
        <v>6</v>
      </c>
      <c r="K33" s="96">
        <f>IFERROR(VLOOKUP($B33,[1]NUM17!$H$3:$S$151,8,FALSE),0)</f>
        <v>11</v>
      </c>
      <c r="L33" s="96">
        <f>IFERROR(VLOOKUP($B33,[1]NUM17!$H$3:$S$151,9,FALSE),0)</f>
        <v>9</v>
      </c>
      <c r="M33" s="96">
        <f>IFERROR(VLOOKUP($B33,[1]NUM17!$H$3:$S$151,10,FALSE),0)</f>
        <v>11</v>
      </c>
      <c r="N33" s="96">
        <f>IFERROR(VLOOKUP($B33,[1]NUM17!$H$3:$S$151,11,FALSE),0)</f>
        <v>6</v>
      </c>
      <c r="O33" s="86"/>
      <c r="Q33" s="5">
        <f t="shared" si="9"/>
        <v>71</v>
      </c>
      <c r="R33" s="96">
        <f>IFERROR(VLOOKUP($B33,[1]DEN17!$H$3:$S$156,2,FALSE),0)</f>
        <v>9</v>
      </c>
      <c r="S33" s="96">
        <f>IFERROR(VLOOKUP($B33,[1]DEN17!$H$3:$S$156,3,FALSE),0)</f>
        <v>7</v>
      </c>
      <c r="T33" s="96">
        <f>IFERROR(VLOOKUP($B33,[1]DEN17!$H$3:$S$156,4,FALSE),0)</f>
        <v>6</v>
      </c>
      <c r="U33" s="96">
        <f>IFERROR(VLOOKUP($B33,[1]DEN17!$H$3:$S$156,5,FALSE),0)</f>
        <v>3</v>
      </c>
      <c r="V33" s="96">
        <f>IFERROR(VLOOKUP($B33,[1]DEN17!$H$3:$S$156,6,FALSE),0)</f>
        <v>10</v>
      </c>
      <c r="W33" s="96">
        <f>IFERROR(VLOOKUP($B33,[1]DEN17!$H$3:$S$156,7,FALSE),0)</f>
        <v>9</v>
      </c>
      <c r="X33" s="96">
        <f>IFERROR(VLOOKUP($B33,[1]DEN17!$H$3:$S$156,8,FALSE),0)</f>
        <v>14</v>
      </c>
      <c r="Y33" s="96">
        <f>IFERROR(VLOOKUP($B33,[1]DEN17!$H$3:$S$156,9,FALSE),0)</f>
        <v>9</v>
      </c>
      <c r="Z33" s="96">
        <f>IFERROR(VLOOKUP($B33,[1]DEN17!$H$3:$S$156,10,FALSE),0)</f>
        <v>12</v>
      </c>
      <c r="AA33" s="96">
        <f>IFERROR(VLOOKUP($B33,[1]DEN17!$H$3:$S$156,11,FALSE),0)</f>
        <v>9</v>
      </c>
      <c r="AB33" s="86"/>
      <c r="AD33" s="5">
        <f t="shared" si="1"/>
        <v>88</v>
      </c>
    </row>
    <row r="34" spans="1:31" ht="15" thickBot="1" x14ac:dyDescent="0.25">
      <c r="A34" s="1" t="s">
        <v>53</v>
      </c>
      <c r="B34" s="165" t="s">
        <v>62</v>
      </c>
      <c r="C34" s="56"/>
      <c r="D34" s="56"/>
      <c r="E34" s="96">
        <f>IFERROR(VLOOKUP($B34,[1]NUM17!$H$3:$S$151,2,FALSE),0)</f>
        <v>1</v>
      </c>
      <c r="F34" s="96">
        <f>IFERROR(VLOOKUP($B34,[1]NUM17!$H$3:$S$151,3,FALSE),0)</f>
        <v>0</v>
      </c>
      <c r="G34" s="96">
        <f>IFERROR(VLOOKUP($B34,[1]NUM17!$H$3:$S$151,4,FALSE),0)</f>
        <v>1</v>
      </c>
      <c r="H34" s="96">
        <f>IFERROR(VLOOKUP($B34,[1]NUM17!$H$3:$S$151,5,FALSE),0)</f>
        <v>0</v>
      </c>
      <c r="I34" s="96">
        <f>IFERROR(VLOOKUP($B34,[1]NUM17!$H$3:$S$151,6,FALSE),0)</f>
        <v>0</v>
      </c>
      <c r="J34" s="96">
        <f>IFERROR(VLOOKUP($B34,[1]NUM17!$H$3:$S$151,7,FALSE),0)</f>
        <v>0</v>
      </c>
      <c r="K34" s="96">
        <f>IFERROR(VLOOKUP($B34,[1]NUM17!$H$3:$S$151,8,FALSE),0)</f>
        <v>0</v>
      </c>
      <c r="L34" s="96">
        <f>IFERROR(VLOOKUP($B34,[1]NUM17!$H$3:$S$151,9,FALSE),0)</f>
        <v>1</v>
      </c>
      <c r="M34" s="96">
        <f>IFERROR(VLOOKUP($B34,[1]NUM17!$H$3:$S$151,10,FALSE),0)</f>
        <v>1</v>
      </c>
      <c r="N34" s="96">
        <f>IFERROR(VLOOKUP($B34,[1]NUM17!$H$3:$S$151,11,FALSE),0)</f>
        <v>0</v>
      </c>
      <c r="O34" s="86"/>
      <c r="Q34" s="5">
        <f t="shared" si="9"/>
        <v>4</v>
      </c>
      <c r="R34" s="96">
        <f>IFERROR(VLOOKUP($B34,[1]DEN17!$H$3:$S$156,2,FALSE),0)</f>
        <v>1</v>
      </c>
      <c r="S34" s="96">
        <f>IFERROR(VLOOKUP($B34,[1]DEN17!$H$3:$S$156,3,FALSE),0)</f>
        <v>0</v>
      </c>
      <c r="T34" s="96">
        <f>IFERROR(VLOOKUP($B34,[1]DEN17!$H$3:$S$156,4,FALSE),0)</f>
        <v>1</v>
      </c>
      <c r="U34" s="96">
        <f>IFERROR(VLOOKUP($B34,[1]DEN17!$H$3:$S$156,5,FALSE),0)</f>
        <v>0</v>
      </c>
      <c r="V34" s="96">
        <f>IFERROR(VLOOKUP($B34,[1]DEN17!$H$3:$S$156,6,FALSE),0)</f>
        <v>0</v>
      </c>
      <c r="W34" s="96">
        <f>IFERROR(VLOOKUP($B34,[1]DEN17!$H$3:$S$156,7,FALSE),0)</f>
        <v>0</v>
      </c>
      <c r="X34" s="96">
        <f>IFERROR(VLOOKUP($B34,[1]DEN17!$H$3:$S$156,8,FALSE),0)</f>
        <v>0</v>
      </c>
      <c r="Y34" s="96">
        <f>IFERROR(VLOOKUP($B34,[1]DEN17!$H$3:$S$156,9,FALSE),0)</f>
        <v>1</v>
      </c>
      <c r="Z34" s="96">
        <f>IFERROR(VLOOKUP($B34,[1]DEN17!$H$3:$S$156,10,FALSE),0)</f>
        <v>1</v>
      </c>
      <c r="AA34" s="96">
        <f>IFERROR(VLOOKUP($B34,[1]DEN17!$H$3:$S$156,11,FALSE),0)</f>
        <v>0</v>
      </c>
      <c r="AB34" s="86"/>
      <c r="AD34" s="5">
        <f t="shared" si="1"/>
        <v>4</v>
      </c>
    </row>
    <row r="35" spans="1:31" ht="15" thickBot="1" x14ac:dyDescent="0.25">
      <c r="A35" s="1" t="s">
        <v>53</v>
      </c>
      <c r="B35" s="165" t="s">
        <v>63</v>
      </c>
      <c r="C35" s="56"/>
      <c r="D35" s="56"/>
      <c r="E35" s="96">
        <f>IFERROR(VLOOKUP($B35,[1]NUM17!$H$3:$S$151,2,FALSE),0)</f>
        <v>6</v>
      </c>
      <c r="F35" s="96">
        <f>IFERROR(VLOOKUP($B35,[1]NUM17!$H$3:$S$151,3,FALSE),0)</f>
        <v>5</v>
      </c>
      <c r="G35" s="96">
        <f>IFERROR(VLOOKUP($B35,[1]NUM17!$H$3:$S$151,4,FALSE),0)</f>
        <v>3</v>
      </c>
      <c r="H35" s="96">
        <f>IFERROR(VLOOKUP($B35,[1]NUM17!$H$3:$S$151,5,FALSE),0)</f>
        <v>2</v>
      </c>
      <c r="I35" s="96">
        <f>IFERROR(VLOOKUP($B35,[1]NUM17!$H$3:$S$151,6,FALSE),0)</f>
        <v>6</v>
      </c>
      <c r="J35" s="96">
        <f>IFERROR(VLOOKUP($B35,[1]NUM17!$H$3:$S$151,7,FALSE),0)</f>
        <v>4</v>
      </c>
      <c r="K35" s="96">
        <f>IFERROR(VLOOKUP($B35,[1]NUM17!$H$3:$S$151,8,FALSE),0)</f>
        <v>7</v>
      </c>
      <c r="L35" s="96">
        <f>IFERROR(VLOOKUP($B35,[1]NUM17!$H$3:$S$151,9,FALSE),0)</f>
        <v>5</v>
      </c>
      <c r="M35" s="96">
        <f>IFERROR(VLOOKUP($B35,[1]NUM17!$H$3:$S$151,10,FALSE),0)</f>
        <v>2</v>
      </c>
      <c r="N35" s="96">
        <f>IFERROR(VLOOKUP($B35,[1]NUM17!$H$3:$S$151,11,FALSE),0)</f>
        <v>4</v>
      </c>
      <c r="O35" s="86"/>
      <c r="Q35" s="5">
        <f t="shared" si="9"/>
        <v>44</v>
      </c>
      <c r="R35" s="96">
        <f>IFERROR(VLOOKUP($B35,[1]DEN17!$H$3:$S$156,2,FALSE),0)</f>
        <v>6</v>
      </c>
      <c r="S35" s="96">
        <f>IFERROR(VLOOKUP($B35,[1]DEN17!$H$3:$S$156,3,FALSE),0)</f>
        <v>8</v>
      </c>
      <c r="T35" s="96">
        <f>IFERROR(VLOOKUP($B35,[1]DEN17!$H$3:$S$156,4,FALSE),0)</f>
        <v>4</v>
      </c>
      <c r="U35" s="96">
        <f>IFERROR(VLOOKUP($B35,[1]DEN17!$H$3:$S$156,5,FALSE),0)</f>
        <v>2</v>
      </c>
      <c r="V35" s="96">
        <f>IFERROR(VLOOKUP($B35,[1]DEN17!$H$3:$S$156,6,FALSE),0)</f>
        <v>6</v>
      </c>
      <c r="W35" s="96">
        <f>IFERROR(VLOOKUP($B35,[1]DEN17!$H$3:$S$156,7,FALSE),0)</f>
        <v>4</v>
      </c>
      <c r="X35" s="96">
        <f>IFERROR(VLOOKUP($B35,[1]DEN17!$H$3:$S$156,8,FALSE),0)</f>
        <v>8</v>
      </c>
      <c r="Y35" s="96">
        <f>IFERROR(VLOOKUP($B35,[1]DEN17!$H$3:$S$156,9,FALSE),0)</f>
        <v>7</v>
      </c>
      <c r="Z35" s="96">
        <f>IFERROR(VLOOKUP($B35,[1]DEN17!$H$3:$S$156,10,FALSE),0)</f>
        <v>2</v>
      </c>
      <c r="AA35" s="96">
        <f>IFERROR(VLOOKUP($B35,[1]DEN17!$H$3:$S$156,11,FALSE),0)</f>
        <v>5</v>
      </c>
      <c r="AB35" s="86"/>
      <c r="AD35" s="5">
        <f t="shared" si="1"/>
        <v>52</v>
      </c>
    </row>
    <row r="36" spans="1:31" ht="15" thickBot="1" x14ac:dyDescent="0.25">
      <c r="A36" s="1" t="s">
        <v>53</v>
      </c>
      <c r="B36" s="165" t="s">
        <v>345</v>
      </c>
      <c r="C36" s="56"/>
      <c r="D36" s="56"/>
      <c r="E36" s="96">
        <f>IFERROR(VLOOKUP($B36,[1]NUM17!$H$3:$S$151,2,FALSE),0)</f>
        <v>2</v>
      </c>
      <c r="F36" s="96">
        <f>IFERROR(VLOOKUP($B36,[1]NUM17!$H$3:$S$151,3,FALSE),0)</f>
        <v>7</v>
      </c>
      <c r="G36" s="96">
        <f>IFERROR(VLOOKUP($B36,[1]NUM17!$H$3:$S$151,4,FALSE),0)</f>
        <v>9</v>
      </c>
      <c r="H36" s="96">
        <f>IFERROR(VLOOKUP($B36,[1]NUM17!$H$3:$S$151,5,FALSE),0)</f>
        <v>6</v>
      </c>
      <c r="I36" s="96">
        <f>IFERROR(VLOOKUP($B36,[1]NUM17!$H$3:$S$151,6,FALSE),0)</f>
        <v>5</v>
      </c>
      <c r="J36" s="96">
        <f>IFERROR(VLOOKUP($B36,[1]NUM17!$H$3:$S$151,7,FALSE),0)</f>
        <v>3</v>
      </c>
      <c r="K36" s="96">
        <f>IFERROR(VLOOKUP($B36,[1]NUM17!$H$3:$S$151,8,FALSE),0)</f>
        <v>7</v>
      </c>
      <c r="L36" s="96">
        <f>IFERROR(VLOOKUP($B36,[1]NUM17!$H$3:$S$151,9,FALSE),0)</f>
        <v>2</v>
      </c>
      <c r="M36" s="96">
        <f>IFERROR(VLOOKUP($B36,[1]NUM17!$H$3:$S$151,10,FALSE),0)</f>
        <v>2</v>
      </c>
      <c r="N36" s="96">
        <f>IFERROR(VLOOKUP($B36,[1]NUM17!$H$3:$S$151,11,FALSE),0)</f>
        <v>3</v>
      </c>
      <c r="O36" s="86"/>
      <c r="Q36" s="5">
        <f t="shared" si="9"/>
        <v>46</v>
      </c>
      <c r="R36" s="96">
        <f>IFERROR(VLOOKUP($B36,[1]DEN17!$H$3:$S$156,2,FALSE),0)</f>
        <v>2</v>
      </c>
      <c r="S36" s="96">
        <f>IFERROR(VLOOKUP($B36,[1]DEN17!$H$3:$S$156,3,FALSE),0)</f>
        <v>8</v>
      </c>
      <c r="T36" s="96">
        <f>IFERROR(VLOOKUP($B36,[1]DEN17!$H$3:$S$156,4,FALSE),0)</f>
        <v>10</v>
      </c>
      <c r="U36" s="96">
        <f>IFERROR(VLOOKUP($B36,[1]DEN17!$H$3:$S$156,5,FALSE),0)</f>
        <v>6</v>
      </c>
      <c r="V36" s="96">
        <f>IFERROR(VLOOKUP($B36,[1]DEN17!$H$3:$S$156,6,FALSE),0)</f>
        <v>6</v>
      </c>
      <c r="W36" s="96">
        <f>IFERROR(VLOOKUP($B36,[1]DEN17!$H$3:$S$156,7,FALSE),0)</f>
        <v>4</v>
      </c>
      <c r="X36" s="96">
        <f>IFERROR(VLOOKUP($B36,[1]DEN17!$H$3:$S$156,8,FALSE),0)</f>
        <v>8</v>
      </c>
      <c r="Y36" s="96">
        <f>IFERROR(VLOOKUP($B36,[1]DEN17!$H$3:$S$156,9,FALSE),0)</f>
        <v>10</v>
      </c>
      <c r="Z36" s="96">
        <f>IFERROR(VLOOKUP($B36,[1]DEN17!$H$3:$S$156,10,FALSE),0)</f>
        <v>3</v>
      </c>
      <c r="AA36" s="96">
        <f>IFERROR(VLOOKUP($B36,[1]DEN17!$H$3:$S$156,11,FALSE),0)</f>
        <v>7</v>
      </c>
      <c r="AB36" s="86"/>
      <c r="AD36" s="5">
        <f t="shared" si="1"/>
        <v>64</v>
      </c>
    </row>
    <row r="37" spans="1:31" s="58" customFormat="1" ht="15" thickBot="1" x14ac:dyDescent="0.25">
      <c r="A37" s="333" t="s">
        <v>175</v>
      </c>
      <c r="B37" s="334"/>
      <c r="C37" s="250">
        <f>+D37/Metas!U87</f>
        <v>0.95749248010483101</v>
      </c>
      <c r="D37" s="15">
        <f>+Q37/AD37</f>
        <v>0.81597384399813166</v>
      </c>
      <c r="E37" s="10">
        <f>SUM(E26:E36)</f>
        <v>201</v>
      </c>
      <c r="F37" s="10">
        <f t="shared" ref="F37:P37" si="10">SUM(F26:F36)</f>
        <v>141</v>
      </c>
      <c r="G37" s="10">
        <f t="shared" si="10"/>
        <v>215</v>
      </c>
      <c r="H37" s="10">
        <f t="shared" si="10"/>
        <v>122</v>
      </c>
      <c r="I37" s="10">
        <f t="shared" ref="I37:J37" si="11">SUM(I26:I36)</f>
        <v>199</v>
      </c>
      <c r="J37" s="10">
        <f t="shared" si="11"/>
        <v>175</v>
      </c>
      <c r="K37" s="10">
        <f t="shared" ref="K37:L37" si="12">SUM(K26:K36)</f>
        <v>201</v>
      </c>
      <c r="L37" s="10">
        <f t="shared" si="12"/>
        <v>162</v>
      </c>
      <c r="M37" s="10">
        <f t="shared" ref="M37" si="13">SUM(M26:M36)</f>
        <v>150</v>
      </c>
      <c r="N37" s="10">
        <f t="shared" ref="N37" si="14">SUM(N26:N36)</f>
        <v>181</v>
      </c>
      <c r="O37" s="10">
        <f t="shared" si="10"/>
        <v>0</v>
      </c>
      <c r="P37" s="10">
        <f t="shared" si="10"/>
        <v>0</v>
      </c>
      <c r="Q37" s="10">
        <f>SUM(Q26:Q36)</f>
        <v>1747</v>
      </c>
      <c r="R37" s="10">
        <f>SUM(R26:R36)</f>
        <v>238</v>
      </c>
      <c r="S37" s="10">
        <f t="shared" ref="S37:AD37" si="15">SUM(S26:S36)</f>
        <v>188</v>
      </c>
      <c r="T37" s="10">
        <f t="shared" si="15"/>
        <v>261</v>
      </c>
      <c r="U37" s="10">
        <f t="shared" si="15"/>
        <v>144</v>
      </c>
      <c r="V37" s="10">
        <f t="shared" si="15"/>
        <v>230</v>
      </c>
      <c r="W37" s="10">
        <f t="shared" si="15"/>
        <v>198</v>
      </c>
      <c r="X37" s="10">
        <f t="shared" si="15"/>
        <v>234</v>
      </c>
      <c r="Y37" s="10">
        <f t="shared" si="15"/>
        <v>227</v>
      </c>
      <c r="Z37" s="10">
        <f t="shared" si="15"/>
        <v>179</v>
      </c>
      <c r="AA37" s="10">
        <f t="shared" ref="AA37" si="16">SUM(AA26:AA36)</f>
        <v>242</v>
      </c>
      <c r="AB37" s="10">
        <f t="shared" si="15"/>
        <v>0</v>
      </c>
      <c r="AC37" s="10">
        <f t="shared" si="15"/>
        <v>0</v>
      </c>
      <c r="AD37" s="10">
        <f t="shared" si="15"/>
        <v>2141</v>
      </c>
      <c r="AE37" s="62"/>
    </row>
    <row r="38" spans="1:31" ht="15" thickBot="1" x14ac:dyDescent="0.25">
      <c r="A38" s="87" t="s">
        <v>74</v>
      </c>
      <c r="B38" s="165" t="s">
        <v>64</v>
      </c>
      <c r="C38" s="56"/>
      <c r="D38" s="56"/>
      <c r="E38" s="96">
        <f>IFERROR(VLOOKUP($B38,[1]NUM17!$H$3:$S$151,2,FALSE),0)</f>
        <v>1</v>
      </c>
      <c r="F38" s="96">
        <f>IFERROR(VLOOKUP($B38,[1]NUM17!$H$3:$S$151,3,FALSE),0)</f>
        <v>2</v>
      </c>
      <c r="G38" s="96">
        <f>IFERROR(VLOOKUP($B38,[1]NUM17!$H$3:$S$151,4,FALSE),0)</f>
        <v>0</v>
      </c>
      <c r="H38" s="96">
        <f>IFERROR(VLOOKUP($B38,[1]NUM17!$H$3:$S$151,5,FALSE),0)</f>
        <v>1</v>
      </c>
      <c r="I38" s="96">
        <f>IFERROR(VLOOKUP($B38,[1]NUM17!$H$3:$S$151,6,FALSE),0)</f>
        <v>3</v>
      </c>
      <c r="J38" s="96">
        <f>IFERROR(VLOOKUP($B38,[1]NUM17!$H$3:$S$151,7,FALSE),0)</f>
        <v>0</v>
      </c>
      <c r="K38" s="96">
        <f>IFERROR(VLOOKUP($B38,[1]NUM17!$H$3:$S$151,8,FALSE),0)</f>
        <v>1</v>
      </c>
      <c r="L38" s="96">
        <f>IFERROR(VLOOKUP($B38,[1]NUM17!$H$3:$S$151,9,FALSE),0)</f>
        <v>0</v>
      </c>
      <c r="M38" s="96">
        <f>IFERROR(VLOOKUP($B38,[1]NUM17!$H$3:$S$151,10,FALSE),0)</f>
        <v>0</v>
      </c>
      <c r="N38" s="96">
        <f>IFERROR(VLOOKUP($B38,[1]NUM17!$H$3:$S$151,11,FALSE),0)</f>
        <v>0</v>
      </c>
      <c r="O38" s="86"/>
      <c r="P38" s="86"/>
      <c r="Q38" s="5">
        <f t="shared" ref="Q38:Q89" si="17">SUM(E38:P38)</f>
        <v>8</v>
      </c>
      <c r="R38" s="96">
        <f>IFERROR(VLOOKUP($B38,[1]DEN17!$H$3:$S$156,2,FALSE),0)</f>
        <v>1</v>
      </c>
      <c r="S38" s="96">
        <f>IFERROR(VLOOKUP($B38,[1]DEN17!$H$3:$S$156,3,FALSE),0)</f>
        <v>3</v>
      </c>
      <c r="T38" s="96">
        <f>IFERROR(VLOOKUP($B38,[1]DEN17!$H$3:$S$156,4,FALSE),0)</f>
        <v>0</v>
      </c>
      <c r="U38" s="96">
        <f>IFERROR(VLOOKUP($B38,[1]DEN17!$H$3:$S$156,5,FALSE),0)</f>
        <v>1</v>
      </c>
      <c r="V38" s="96">
        <f>IFERROR(VLOOKUP($B38,[1]DEN17!$H$3:$S$156,6,FALSE),0)</f>
        <v>3</v>
      </c>
      <c r="W38" s="96">
        <f>IFERROR(VLOOKUP($B38,[1]DEN17!$H$3:$S$156,7,FALSE),0)</f>
        <v>0</v>
      </c>
      <c r="X38" s="96">
        <f>IFERROR(VLOOKUP($B38,[1]DEN17!$H$3:$S$156,8,FALSE),0)</f>
        <v>1</v>
      </c>
      <c r="Y38" s="96">
        <f>IFERROR(VLOOKUP($B38,[1]DEN17!$H$3:$S$156,9,FALSE),0)</f>
        <v>0</v>
      </c>
      <c r="Z38" s="96">
        <f>IFERROR(VLOOKUP($B38,[1]DEN17!$H$3:$S$156,10,FALSE),0)</f>
        <v>0</v>
      </c>
      <c r="AA38" s="96">
        <f>IFERROR(VLOOKUP($B38,[1]DEN17!$H$3:$S$156,11,FALSE),0)</f>
        <v>0</v>
      </c>
      <c r="AB38" s="86"/>
      <c r="AD38" s="5">
        <f t="shared" si="1"/>
        <v>9</v>
      </c>
    </row>
    <row r="39" spans="1:31" ht="15" thickBot="1" x14ac:dyDescent="0.25">
      <c r="A39" s="87" t="s">
        <v>74</v>
      </c>
      <c r="B39" s="165" t="s">
        <v>65</v>
      </c>
      <c r="C39" s="56"/>
      <c r="D39" s="56"/>
      <c r="E39" s="96">
        <f>IFERROR(VLOOKUP($B39,[1]NUM17!$H$3:$S$151,2,FALSE),0)</f>
        <v>1</v>
      </c>
      <c r="F39" s="96">
        <f>IFERROR(VLOOKUP($B39,[1]NUM17!$H$3:$S$151,3,FALSE),0)</f>
        <v>0</v>
      </c>
      <c r="G39" s="96">
        <f>IFERROR(VLOOKUP($B39,[1]NUM17!$H$3:$S$151,4,FALSE),0)</f>
        <v>1</v>
      </c>
      <c r="H39" s="96">
        <f>IFERROR(VLOOKUP($B39,[1]NUM17!$H$3:$S$151,5,FALSE),0)</f>
        <v>0</v>
      </c>
      <c r="I39" s="96">
        <f>IFERROR(VLOOKUP($B39,[1]NUM17!$H$3:$S$151,6,FALSE),0)</f>
        <v>0</v>
      </c>
      <c r="J39" s="96">
        <f>IFERROR(VLOOKUP($B39,[1]NUM17!$H$3:$S$151,7,FALSE),0)</f>
        <v>0</v>
      </c>
      <c r="K39" s="96">
        <f>IFERROR(VLOOKUP($B39,[1]NUM17!$H$3:$S$151,8,FALSE),0)</f>
        <v>0</v>
      </c>
      <c r="L39" s="96">
        <f>IFERROR(VLOOKUP($B39,[1]NUM17!$H$3:$S$151,9,FALSE),0)</f>
        <v>1</v>
      </c>
      <c r="M39" s="96">
        <f>IFERROR(VLOOKUP($B39,[1]NUM17!$H$3:$S$151,10,FALSE),0)</f>
        <v>1</v>
      </c>
      <c r="N39" s="96">
        <f>IFERROR(VLOOKUP($B39,[1]NUM17!$H$3:$S$151,11,FALSE),0)</f>
        <v>1</v>
      </c>
      <c r="O39" s="86"/>
      <c r="P39" s="86"/>
      <c r="Q39" s="5">
        <f t="shared" si="17"/>
        <v>5</v>
      </c>
      <c r="R39" s="96">
        <f>IFERROR(VLOOKUP($B39,[1]DEN17!$H$3:$S$156,2,FALSE),0)</f>
        <v>1</v>
      </c>
      <c r="S39" s="96">
        <f>IFERROR(VLOOKUP($B39,[1]DEN17!$H$3:$S$156,3,FALSE),0)</f>
        <v>0</v>
      </c>
      <c r="T39" s="96">
        <f>IFERROR(VLOOKUP($B39,[1]DEN17!$H$3:$S$156,4,FALSE),0)</f>
        <v>1</v>
      </c>
      <c r="U39" s="96">
        <f>IFERROR(VLOOKUP($B39,[1]DEN17!$H$3:$S$156,5,FALSE),0)</f>
        <v>0</v>
      </c>
      <c r="V39" s="96">
        <f>IFERROR(VLOOKUP($B39,[1]DEN17!$H$3:$S$156,6,FALSE),0)</f>
        <v>0</v>
      </c>
      <c r="W39" s="96">
        <f>IFERROR(VLOOKUP($B39,[1]DEN17!$H$3:$S$156,7,FALSE),0)</f>
        <v>0</v>
      </c>
      <c r="X39" s="96">
        <f>IFERROR(VLOOKUP($B39,[1]DEN17!$H$3:$S$156,8,FALSE),0)</f>
        <v>0</v>
      </c>
      <c r="Y39" s="96">
        <f>IFERROR(VLOOKUP($B39,[1]DEN17!$H$3:$S$156,9,FALSE),0)</f>
        <v>1</v>
      </c>
      <c r="Z39" s="96">
        <f>IFERROR(VLOOKUP($B39,[1]DEN17!$H$3:$S$156,10,FALSE),0)</f>
        <v>1</v>
      </c>
      <c r="AA39" s="96">
        <f>IFERROR(VLOOKUP($B39,[1]DEN17!$H$3:$S$156,11,FALSE),0)</f>
        <v>1</v>
      </c>
      <c r="AB39" s="86"/>
      <c r="AD39" s="5">
        <f t="shared" si="1"/>
        <v>5</v>
      </c>
    </row>
    <row r="40" spans="1:31" ht="15" thickBot="1" x14ac:dyDescent="0.25">
      <c r="A40" s="87" t="s">
        <v>74</v>
      </c>
      <c r="B40" s="165" t="s">
        <v>66</v>
      </c>
      <c r="C40" s="56"/>
      <c r="D40" s="56"/>
      <c r="E40" s="96">
        <f>IFERROR(VLOOKUP($B40,[1]NUM17!$H$3:$S$151,2,FALSE),0)</f>
        <v>2</v>
      </c>
      <c r="F40" s="96">
        <f>IFERROR(VLOOKUP($B40,[1]NUM17!$H$3:$S$151,3,FALSE),0)</f>
        <v>3</v>
      </c>
      <c r="G40" s="96">
        <f>IFERROR(VLOOKUP($B40,[1]NUM17!$H$3:$S$151,4,FALSE),0)</f>
        <v>0</v>
      </c>
      <c r="H40" s="96">
        <f>IFERROR(VLOOKUP($B40,[1]NUM17!$H$3:$S$151,5,FALSE),0)</f>
        <v>1</v>
      </c>
      <c r="I40" s="96">
        <f>IFERROR(VLOOKUP($B40,[1]NUM17!$H$3:$S$151,6,FALSE),0)</f>
        <v>1</v>
      </c>
      <c r="J40" s="96">
        <f>IFERROR(VLOOKUP($B40,[1]NUM17!$H$3:$S$151,7,FALSE),0)</f>
        <v>0</v>
      </c>
      <c r="K40" s="96">
        <f>IFERROR(VLOOKUP($B40,[1]NUM17!$H$3:$S$151,8,FALSE),0)</f>
        <v>1</v>
      </c>
      <c r="L40" s="96">
        <f>IFERROR(VLOOKUP($B40,[1]NUM17!$H$3:$S$151,9,FALSE),0)</f>
        <v>0</v>
      </c>
      <c r="M40" s="96">
        <f>IFERROR(VLOOKUP($B40,[1]NUM17!$H$3:$S$151,10,FALSE),0)</f>
        <v>1</v>
      </c>
      <c r="N40" s="96">
        <f>IFERROR(VLOOKUP($B40,[1]NUM17!$H$3:$S$151,11,FALSE),0)</f>
        <v>2</v>
      </c>
      <c r="O40" s="86"/>
      <c r="P40" s="86"/>
      <c r="Q40" s="5">
        <f t="shared" si="17"/>
        <v>11</v>
      </c>
      <c r="R40" s="96">
        <f>IFERROR(VLOOKUP($B40,[1]DEN17!$H$3:$S$156,2,FALSE),0)</f>
        <v>2</v>
      </c>
      <c r="S40" s="96">
        <f>IFERROR(VLOOKUP($B40,[1]DEN17!$H$3:$S$156,3,FALSE),0)</f>
        <v>4</v>
      </c>
      <c r="T40" s="96">
        <f>IFERROR(VLOOKUP($B40,[1]DEN17!$H$3:$S$156,4,FALSE),0)</f>
        <v>0</v>
      </c>
      <c r="U40" s="96">
        <f>IFERROR(VLOOKUP($B40,[1]DEN17!$H$3:$S$156,5,FALSE),0)</f>
        <v>1</v>
      </c>
      <c r="V40" s="96">
        <f>IFERROR(VLOOKUP($B40,[1]DEN17!$H$3:$S$156,6,FALSE),0)</f>
        <v>1</v>
      </c>
      <c r="W40" s="96">
        <f>IFERROR(VLOOKUP($B40,[1]DEN17!$H$3:$S$156,7,FALSE),0)</f>
        <v>1</v>
      </c>
      <c r="X40" s="96">
        <f>IFERROR(VLOOKUP($B40,[1]DEN17!$H$3:$S$156,8,FALSE),0)</f>
        <v>1</v>
      </c>
      <c r="Y40" s="96">
        <f>IFERROR(VLOOKUP($B40,[1]DEN17!$H$3:$S$156,9,FALSE),0)</f>
        <v>0</v>
      </c>
      <c r="Z40" s="96">
        <f>IFERROR(VLOOKUP($B40,[1]DEN17!$H$3:$S$156,10,FALSE),0)</f>
        <v>1</v>
      </c>
      <c r="AA40" s="96">
        <f>IFERROR(VLOOKUP($B40,[1]DEN17!$H$3:$S$156,11,FALSE),0)</f>
        <v>2</v>
      </c>
      <c r="AB40" s="86"/>
      <c r="AD40" s="5">
        <f t="shared" si="1"/>
        <v>13</v>
      </c>
    </row>
    <row r="41" spans="1:31" ht="15" thickBot="1" x14ac:dyDescent="0.25">
      <c r="A41" s="87" t="s">
        <v>74</v>
      </c>
      <c r="B41" s="165" t="s">
        <v>67</v>
      </c>
      <c r="C41" s="56"/>
      <c r="D41" s="56"/>
      <c r="E41" s="96">
        <f>IFERROR(VLOOKUP($B41,[1]NUM17!$H$3:$S$151,2,FALSE),0)</f>
        <v>0</v>
      </c>
      <c r="F41" s="96">
        <f>IFERROR(VLOOKUP($B41,[1]NUM17!$H$3:$S$151,3,FALSE),0)</f>
        <v>0</v>
      </c>
      <c r="G41" s="96">
        <f>IFERROR(VLOOKUP($B41,[1]NUM17!$H$3:$S$151,4,FALSE),0)</f>
        <v>0</v>
      </c>
      <c r="H41" s="96">
        <f>IFERROR(VLOOKUP($B41,[1]NUM17!$H$3:$S$151,5,FALSE),0)</f>
        <v>0</v>
      </c>
      <c r="I41" s="96">
        <f>IFERROR(VLOOKUP($B41,[1]NUM17!$H$3:$S$151,6,FALSE),0)</f>
        <v>0</v>
      </c>
      <c r="J41" s="96">
        <f>IFERROR(VLOOKUP($B41,[1]NUM17!$H$3:$S$151,7,FALSE),0)</f>
        <v>0</v>
      </c>
      <c r="K41" s="96">
        <f>IFERROR(VLOOKUP($B41,[1]NUM17!$H$3:$S$151,8,FALSE),0)</f>
        <v>0</v>
      </c>
      <c r="L41" s="96">
        <f>IFERROR(VLOOKUP($B41,[1]NUM17!$H$3:$S$151,9,FALSE),0)</f>
        <v>0</v>
      </c>
      <c r="M41" s="96">
        <f>IFERROR(VLOOKUP($B41,[1]NUM17!$H$3:$S$151,10,FALSE),0)</f>
        <v>0</v>
      </c>
      <c r="N41" s="96">
        <f>IFERROR(VLOOKUP($B41,[1]NUM17!$H$3:$S$151,11,FALSE),0)</f>
        <v>0</v>
      </c>
      <c r="O41" s="86"/>
      <c r="P41" s="86"/>
      <c r="Q41" s="5">
        <f t="shared" si="17"/>
        <v>0</v>
      </c>
      <c r="R41" s="96">
        <f>IFERROR(VLOOKUP($B41,[1]DEN17!$H$3:$S$156,2,FALSE),0)</f>
        <v>0</v>
      </c>
      <c r="S41" s="96">
        <f>IFERROR(VLOOKUP($B41,[1]DEN17!$H$3:$S$156,3,FALSE),0)</f>
        <v>1</v>
      </c>
      <c r="T41" s="96">
        <f>IFERROR(VLOOKUP($B41,[1]DEN17!$H$3:$S$156,4,FALSE),0)</f>
        <v>0</v>
      </c>
      <c r="U41" s="96">
        <f>IFERROR(VLOOKUP($B41,[1]DEN17!$H$3:$S$156,5,FALSE),0)</f>
        <v>0</v>
      </c>
      <c r="V41" s="96">
        <f>IFERROR(VLOOKUP($B41,[1]DEN17!$H$3:$S$156,6,FALSE),0)</f>
        <v>0</v>
      </c>
      <c r="W41" s="96">
        <f>IFERROR(VLOOKUP($B41,[1]DEN17!$H$3:$S$156,7,FALSE),0)</f>
        <v>0</v>
      </c>
      <c r="X41" s="96">
        <f>IFERROR(VLOOKUP($B41,[1]DEN17!$H$3:$S$156,8,FALSE),0)</f>
        <v>0</v>
      </c>
      <c r="Y41" s="96">
        <f>IFERROR(VLOOKUP($B41,[1]DEN17!$H$3:$S$156,9,FALSE),0)</f>
        <v>0</v>
      </c>
      <c r="Z41" s="96">
        <f>IFERROR(VLOOKUP($B41,[1]DEN17!$H$3:$S$156,10,FALSE),0)</f>
        <v>0</v>
      </c>
      <c r="AA41" s="96">
        <f>IFERROR(VLOOKUP($B41,[1]DEN17!$H$3:$S$156,11,FALSE),0)</f>
        <v>0</v>
      </c>
      <c r="AB41" s="86"/>
      <c r="AD41" s="5">
        <f t="shared" si="1"/>
        <v>1</v>
      </c>
    </row>
    <row r="42" spans="1:31" ht="15" thickBot="1" x14ac:dyDescent="0.25">
      <c r="A42" s="87" t="s">
        <v>74</v>
      </c>
      <c r="B42" s="165" t="s">
        <v>68</v>
      </c>
      <c r="C42" s="56"/>
      <c r="D42" s="56"/>
      <c r="E42" s="96">
        <f>IFERROR(VLOOKUP($B42,[1]NUM17!$H$3:$S$151,2,FALSE),0)</f>
        <v>0</v>
      </c>
      <c r="F42" s="96">
        <f>IFERROR(VLOOKUP($B42,[1]NUM17!$H$3:$S$151,3,FALSE),0)</f>
        <v>0</v>
      </c>
      <c r="G42" s="96">
        <f>IFERROR(VLOOKUP($B42,[1]NUM17!$H$3:$S$151,4,FALSE),0)</f>
        <v>2</v>
      </c>
      <c r="H42" s="96">
        <f>IFERROR(VLOOKUP($B42,[1]NUM17!$H$3:$S$151,5,FALSE),0)</f>
        <v>2</v>
      </c>
      <c r="I42" s="96">
        <f>IFERROR(VLOOKUP($B42,[1]NUM17!$H$3:$S$151,6,FALSE),0)</f>
        <v>0</v>
      </c>
      <c r="J42" s="96">
        <f>IFERROR(VLOOKUP($B42,[1]NUM17!$H$3:$S$151,7,FALSE),0)</f>
        <v>2</v>
      </c>
      <c r="K42" s="96">
        <f>IFERROR(VLOOKUP($B42,[1]NUM17!$H$3:$S$151,8,FALSE),0)</f>
        <v>2</v>
      </c>
      <c r="L42" s="96">
        <f>IFERROR(VLOOKUP($B42,[1]NUM17!$H$3:$S$151,9,FALSE),0)</f>
        <v>1</v>
      </c>
      <c r="M42" s="96">
        <f>IFERROR(VLOOKUP($B42,[1]NUM17!$H$3:$S$151,10,FALSE),0)</f>
        <v>2</v>
      </c>
      <c r="N42" s="96">
        <f>IFERROR(VLOOKUP($B42,[1]NUM17!$H$3:$S$151,11,FALSE),0)</f>
        <v>0</v>
      </c>
      <c r="O42" s="86"/>
      <c r="P42" s="86"/>
      <c r="Q42" s="5">
        <f t="shared" si="17"/>
        <v>11</v>
      </c>
      <c r="R42" s="96">
        <f>IFERROR(VLOOKUP($B42,[1]DEN17!$H$3:$S$156,2,FALSE),0)</f>
        <v>0</v>
      </c>
      <c r="S42" s="96">
        <f>IFERROR(VLOOKUP($B42,[1]DEN17!$H$3:$S$156,3,FALSE),0)</f>
        <v>1</v>
      </c>
      <c r="T42" s="96">
        <f>IFERROR(VLOOKUP($B42,[1]DEN17!$H$3:$S$156,4,FALSE),0)</f>
        <v>2</v>
      </c>
      <c r="U42" s="96">
        <f>IFERROR(VLOOKUP($B42,[1]DEN17!$H$3:$S$156,5,FALSE),0)</f>
        <v>2</v>
      </c>
      <c r="V42" s="96">
        <f>IFERROR(VLOOKUP($B42,[1]DEN17!$H$3:$S$156,6,FALSE),0)</f>
        <v>0</v>
      </c>
      <c r="W42" s="96">
        <f>IFERROR(VLOOKUP($B42,[1]DEN17!$H$3:$S$156,7,FALSE),0)</f>
        <v>2</v>
      </c>
      <c r="X42" s="96">
        <f>IFERROR(VLOOKUP($B42,[1]DEN17!$H$3:$S$156,8,FALSE),0)</f>
        <v>2</v>
      </c>
      <c r="Y42" s="96">
        <f>IFERROR(VLOOKUP($B42,[1]DEN17!$H$3:$S$156,9,FALSE),0)</f>
        <v>1</v>
      </c>
      <c r="Z42" s="96">
        <f>IFERROR(VLOOKUP($B42,[1]DEN17!$H$3:$S$156,10,FALSE),0)</f>
        <v>2</v>
      </c>
      <c r="AA42" s="96">
        <f>IFERROR(VLOOKUP($B42,[1]DEN17!$H$3:$S$156,11,FALSE),0)</f>
        <v>1</v>
      </c>
      <c r="AB42" s="86"/>
      <c r="AD42" s="5">
        <f t="shared" si="1"/>
        <v>13</v>
      </c>
    </row>
    <row r="43" spans="1:31" ht="15" thickBot="1" x14ac:dyDescent="0.25">
      <c r="A43" s="87" t="s">
        <v>74</v>
      </c>
      <c r="B43" s="165" t="s">
        <v>69</v>
      </c>
      <c r="C43" s="56"/>
      <c r="D43" s="56"/>
      <c r="E43" s="96">
        <f>IFERROR(VLOOKUP($B43,[1]NUM17!$H$3:$S$151,2,FALSE),0)</f>
        <v>2</v>
      </c>
      <c r="F43" s="96">
        <f>IFERROR(VLOOKUP($B43,[1]NUM17!$H$3:$S$151,3,FALSE),0)</f>
        <v>1</v>
      </c>
      <c r="G43" s="96">
        <f>IFERROR(VLOOKUP($B43,[1]NUM17!$H$3:$S$151,4,FALSE),0)</f>
        <v>2</v>
      </c>
      <c r="H43" s="96">
        <f>IFERROR(VLOOKUP($B43,[1]NUM17!$H$3:$S$151,5,FALSE),0)</f>
        <v>0</v>
      </c>
      <c r="I43" s="96">
        <f>IFERROR(VLOOKUP($B43,[1]NUM17!$H$3:$S$151,6,FALSE),0)</f>
        <v>0</v>
      </c>
      <c r="J43" s="96">
        <f>IFERROR(VLOOKUP($B43,[1]NUM17!$H$3:$S$151,7,FALSE),0)</f>
        <v>1</v>
      </c>
      <c r="K43" s="96">
        <f>IFERROR(VLOOKUP($B43,[1]NUM17!$H$3:$S$151,8,FALSE),0)</f>
        <v>0</v>
      </c>
      <c r="L43" s="96">
        <f>IFERROR(VLOOKUP($B43,[1]NUM17!$H$3:$S$151,9,FALSE),0)</f>
        <v>1</v>
      </c>
      <c r="M43" s="96">
        <f>IFERROR(VLOOKUP($B43,[1]NUM17!$H$3:$S$151,10,FALSE),0)</f>
        <v>2</v>
      </c>
      <c r="N43" s="96">
        <f>IFERROR(VLOOKUP($B43,[1]NUM17!$H$3:$S$151,11,FALSE),0)</f>
        <v>1</v>
      </c>
      <c r="O43" s="86"/>
      <c r="P43" s="86"/>
      <c r="Q43" s="5">
        <f t="shared" si="17"/>
        <v>10</v>
      </c>
      <c r="R43" s="96">
        <f>IFERROR(VLOOKUP($B43,[1]DEN17!$H$3:$S$156,2,FALSE),0)</f>
        <v>2</v>
      </c>
      <c r="S43" s="96">
        <f>IFERROR(VLOOKUP($B43,[1]DEN17!$H$3:$S$156,3,FALSE),0)</f>
        <v>1</v>
      </c>
      <c r="T43" s="96">
        <f>IFERROR(VLOOKUP($B43,[1]DEN17!$H$3:$S$156,4,FALSE),0)</f>
        <v>2</v>
      </c>
      <c r="U43" s="96">
        <f>IFERROR(VLOOKUP($B43,[1]DEN17!$H$3:$S$156,5,FALSE),0)</f>
        <v>0</v>
      </c>
      <c r="V43" s="96">
        <f>IFERROR(VLOOKUP($B43,[1]DEN17!$H$3:$S$156,6,FALSE),0)</f>
        <v>0</v>
      </c>
      <c r="W43" s="96">
        <f>IFERROR(VLOOKUP($B43,[1]DEN17!$H$3:$S$156,7,FALSE),0)</f>
        <v>1</v>
      </c>
      <c r="X43" s="96">
        <f>IFERROR(VLOOKUP($B43,[1]DEN17!$H$3:$S$156,8,FALSE),0)</f>
        <v>0</v>
      </c>
      <c r="Y43" s="96">
        <f>IFERROR(VLOOKUP($B43,[1]DEN17!$H$3:$S$156,9,FALSE),0)</f>
        <v>1</v>
      </c>
      <c r="Z43" s="96">
        <f>IFERROR(VLOOKUP($B43,[1]DEN17!$H$3:$S$156,10,FALSE),0)</f>
        <v>2</v>
      </c>
      <c r="AA43" s="96">
        <f>IFERROR(VLOOKUP($B43,[1]DEN17!$H$3:$S$156,11,FALSE),0)</f>
        <v>1</v>
      </c>
      <c r="AB43" s="86"/>
      <c r="AD43" s="5">
        <f t="shared" si="1"/>
        <v>10</v>
      </c>
    </row>
    <row r="44" spans="1:31" ht="15" thickBot="1" x14ac:dyDescent="0.25">
      <c r="A44" s="87" t="s">
        <v>74</v>
      </c>
      <c r="B44" s="165" t="s">
        <v>70</v>
      </c>
      <c r="C44" s="56"/>
      <c r="D44" s="56"/>
      <c r="E44" s="96">
        <f>IFERROR(VLOOKUP($B44,[1]NUM17!$H$3:$S$151,2,FALSE),0)</f>
        <v>2</v>
      </c>
      <c r="F44" s="96">
        <f>IFERROR(VLOOKUP($B44,[1]NUM17!$H$3:$S$151,3,FALSE),0)</f>
        <v>1</v>
      </c>
      <c r="G44" s="96">
        <f>IFERROR(VLOOKUP($B44,[1]NUM17!$H$3:$S$151,4,FALSE),0)</f>
        <v>0</v>
      </c>
      <c r="H44" s="96">
        <f>IFERROR(VLOOKUP($B44,[1]NUM17!$H$3:$S$151,5,FALSE),0)</f>
        <v>1</v>
      </c>
      <c r="I44" s="96">
        <f>IFERROR(VLOOKUP($B44,[1]NUM17!$H$3:$S$151,6,FALSE),0)</f>
        <v>0</v>
      </c>
      <c r="J44" s="96">
        <f>IFERROR(VLOOKUP($B44,[1]NUM17!$H$3:$S$151,7,FALSE),0)</f>
        <v>1</v>
      </c>
      <c r="K44" s="96">
        <f>IFERROR(VLOOKUP($B44,[1]NUM17!$H$3:$S$151,8,FALSE),0)</f>
        <v>0</v>
      </c>
      <c r="L44" s="96">
        <f>IFERROR(VLOOKUP($B44,[1]NUM17!$H$3:$S$151,9,FALSE),0)</f>
        <v>1</v>
      </c>
      <c r="M44" s="96">
        <f>IFERROR(VLOOKUP($B44,[1]NUM17!$H$3:$S$151,10,FALSE),0)</f>
        <v>1</v>
      </c>
      <c r="N44" s="96">
        <f>IFERROR(VLOOKUP($B44,[1]NUM17!$H$3:$S$151,11,FALSE),0)</f>
        <v>1</v>
      </c>
      <c r="O44" s="86"/>
      <c r="P44" s="86"/>
      <c r="Q44" s="5">
        <f t="shared" si="17"/>
        <v>8</v>
      </c>
      <c r="R44" s="96">
        <f>IFERROR(VLOOKUP($B44,[1]DEN17!$H$3:$S$156,2,FALSE),0)</f>
        <v>3</v>
      </c>
      <c r="S44" s="96">
        <f>IFERROR(VLOOKUP($B44,[1]DEN17!$H$3:$S$156,3,FALSE),0)</f>
        <v>1</v>
      </c>
      <c r="T44" s="96">
        <f>IFERROR(VLOOKUP($B44,[1]DEN17!$H$3:$S$156,4,FALSE),0)</f>
        <v>0</v>
      </c>
      <c r="U44" s="96">
        <f>IFERROR(VLOOKUP($B44,[1]DEN17!$H$3:$S$156,5,FALSE),0)</f>
        <v>1</v>
      </c>
      <c r="V44" s="96">
        <f>IFERROR(VLOOKUP($B44,[1]DEN17!$H$3:$S$156,6,FALSE),0)</f>
        <v>0</v>
      </c>
      <c r="W44" s="96">
        <f>IFERROR(VLOOKUP($B44,[1]DEN17!$H$3:$S$156,7,FALSE),0)</f>
        <v>1</v>
      </c>
      <c r="X44" s="96">
        <f>IFERROR(VLOOKUP($B44,[1]DEN17!$H$3:$S$156,8,FALSE),0)</f>
        <v>0</v>
      </c>
      <c r="Y44" s="96">
        <f>IFERROR(VLOOKUP($B44,[1]DEN17!$H$3:$S$156,9,FALSE),0)</f>
        <v>1</v>
      </c>
      <c r="Z44" s="96">
        <f>IFERROR(VLOOKUP($B44,[1]DEN17!$H$3:$S$156,10,FALSE),0)</f>
        <v>1</v>
      </c>
      <c r="AA44" s="96">
        <f>IFERROR(VLOOKUP($B44,[1]DEN17!$H$3:$S$156,11,FALSE),0)</f>
        <v>1</v>
      </c>
      <c r="AB44" s="86"/>
      <c r="AD44" s="5">
        <f t="shared" si="1"/>
        <v>9</v>
      </c>
    </row>
    <row r="45" spans="1:31" ht="15" thickBot="1" x14ac:dyDescent="0.25">
      <c r="A45" s="87" t="s">
        <v>74</v>
      </c>
      <c r="B45" s="165" t="s">
        <v>71</v>
      </c>
      <c r="C45" s="56"/>
      <c r="D45" s="56"/>
      <c r="E45" s="96">
        <f>IFERROR(VLOOKUP($B45,[1]NUM17!$H$3:$S$151,2,FALSE),0)</f>
        <v>1</v>
      </c>
      <c r="F45" s="96">
        <f>IFERROR(VLOOKUP($B45,[1]NUM17!$H$3:$S$151,3,FALSE),0)</f>
        <v>0</v>
      </c>
      <c r="G45" s="96">
        <f>IFERROR(VLOOKUP($B45,[1]NUM17!$H$3:$S$151,4,FALSE),0)</f>
        <v>0</v>
      </c>
      <c r="H45" s="96">
        <f>IFERROR(VLOOKUP($B45,[1]NUM17!$H$3:$S$151,5,FALSE),0)</f>
        <v>0</v>
      </c>
      <c r="I45" s="96">
        <f>IFERROR(VLOOKUP($B45,[1]NUM17!$H$3:$S$151,6,FALSE),0)</f>
        <v>0</v>
      </c>
      <c r="J45" s="96">
        <f>IFERROR(VLOOKUP($B45,[1]NUM17!$H$3:$S$151,7,FALSE),0)</f>
        <v>2</v>
      </c>
      <c r="K45" s="96">
        <f>IFERROR(VLOOKUP($B45,[1]NUM17!$H$3:$S$151,8,FALSE),0)</f>
        <v>0</v>
      </c>
      <c r="L45" s="96">
        <f>IFERROR(VLOOKUP($B45,[1]NUM17!$H$3:$S$151,9,FALSE),0)</f>
        <v>0</v>
      </c>
      <c r="M45" s="96">
        <f>IFERROR(VLOOKUP($B45,[1]NUM17!$H$3:$S$151,10,FALSE),0)</f>
        <v>0</v>
      </c>
      <c r="N45" s="96">
        <f>IFERROR(VLOOKUP($B45,[1]NUM17!$H$3:$S$151,11,FALSE),0)</f>
        <v>0</v>
      </c>
      <c r="O45" s="86"/>
      <c r="P45" s="86"/>
      <c r="Q45" s="5">
        <f t="shared" si="17"/>
        <v>3</v>
      </c>
      <c r="R45" s="96">
        <f>IFERROR(VLOOKUP($B45,[1]DEN17!$H$3:$S$156,2,FALSE),0)</f>
        <v>2</v>
      </c>
      <c r="S45" s="96">
        <f>IFERROR(VLOOKUP($B45,[1]DEN17!$H$3:$S$156,3,FALSE),0)</f>
        <v>0</v>
      </c>
      <c r="T45" s="96">
        <f>IFERROR(VLOOKUP($B45,[1]DEN17!$H$3:$S$156,4,FALSE),0)</f>
        <v>0</v>
      </c>
      <c r="U45" s="96">
        <f>IFERROR(VLOOKUP($B45,[1]DEN17!$H$3:$S$156,5,FALSE),0)</f>
        <v>0</v>
      </c>
      <c r="V45" s="96">
        <f>IFERROR(VLOOKUP($B45,[1]DEN17!$H$3:$S$156,6,FALSE),0)</f>
        <v>0</v>
      </c>
      <c r="W45" s="96">
        <f>IFERROR(VLOOKUP($B45,[1]DEN17!$H$3:$S$156,7,FALSE),0)</f>
        <v>2</v>
      </c>
      <c r="X45" s="96">
        <f>IFERROR(VLOOKUP($B45,[1]DEN17!$H$3:$S$156,8,FALSE),0)</f>
        <v>1</v>
      </c>
      <c r="Y45" s="96">
        <f>IFERROR(VLOOKUP($B45,[1]DEN17!$H$3:$S$156,9,FALSE),0)</f>
        <v>0</v>
      </c>
      <c r="Z45" s="96">
        <f>IFERROR(VLOOKUP($B45,[1]DEN17!$H$3:$S$156,10,FALSE),0)</f>
        <v>0</v>
      </c>
      <c r="AA45" s="96">
        <f>IFERROR(VLOOKUP($B45,[1]DEN17!$H$3:$S$156,11,FALSE),0)</f>
        <v>0</v>
      </c>
      <c r="AB45" s="86"/>
      <c r="AD45" s="5">
        <f t="shared" si="1"/>
        <v>5</v>
      </c>
    </row>
    <row r="46" spans="1:31" ht="15" thickBot="1" x14ac:dyDescent="0.25">
      <c r="A46" s="87" t="s">
        <v>74</v>
      </c>
      <c r="B46" s="165" t="s">
        <v>72</v>
      </c>
      <c r="C46" s="56"/>
      <c r="D46" s="56"/>
      <c r="E46" s="96">
        <f>IFERROR(VLOOKUP($B46,[1]NUM17!$H$3:$S$151,2,FALSE),0)</f>
        <v>3</v>
      </c>
      <c r="F46" s="96">
        <f>IFERROR(VLOOKUP($B46,[1]NUM17!$H$3:$S$151,3,FALSE),0)</f>
        <v>1</v>
      </c>
      <c r="G46" s="96">
        <f>IFERROR(VLOOKUP($B46,[1]NUM17!$H$3:$S$151,4,FALSE),0)</f>
        <v>2</v>
      </c>
      <c r="H46" s="96">
        <f>IFERROR(VLOOKUP($B46,[1]NUM17!$H$3:$S$151,5,FALSE),0)</f>
        <v>2</v>
      </c>
      <c r="I46" s="96">
        <f>IFERROR(VLOOKUP($B46,[1]NUM17!$H$3:$S$151,6,FALSE),0)</f>
        <v>1</v>
      </c>
      <c r="J46" s="96">
        <f>IFERROR(VLOOKUP($B46,[1]NUM17!$H$3:$S$151,7,FALSE),0)</f>
        <v>4</v>
      </c>
      <c r="K46" s="96">
        <f>IFERROR(VLOOKUP($B46,[1]NUM17!$H$3:$S$151,8,FALSE),0)</f>
        <v>0</v>
      </c>
      <c r="L46" s="96">
        <f>IFERROR(VLOOKUP($B46,[1]NUM17!$H$3:$S$151,9,FALSE),0)</f>
        <v>2</v>
      </c>
      <c r="M46" s="96">
        <f>IFERROR(VLOOKUP($B46,[1]NUM17!$H$3:$S$151,10,FALSE),0)</f>
        <v>2</v>
      </c>
      <c r="N46" s="96">
        <f>IFERROR(VLOOKUP($B46,[1]NUM17!$H$3:$S$151,11,FALSE),0)</f>
        <v>0</v>
      </c>
      <c r="O46" s="86"/>
      <c r="P46" s="86"/>
      <c r="Q46" s="5">
        <f t="shared" si="17"/>
        <v>17</v>
      </c>
      <c r="R46" s="96">
        <f>IFERROR(VLOOKUP($B46,[1]DEN17!$H$3:$S$156,2,FALSE),0)</f>
        <v>4</v>
      </c>
      <c r="S46" s="96">
        <f>IFERROR(VLOOKUP($B46,[1]DEN17!$H$3:$S$156,3,FALSE),0)</f>
        <v>2</v>
      </c>
      <c r="T46" s="96">
        <f>IFERROR(VLOOKUP($B46,[1]DEN17!$H$3:$S$156,4,FALSE),0)</f>
        <v>2</v>
      </c>
      <c r="U46" s="96">
        <f>IFERROR(VLOOKUP($B46,[1]DEN17!$H$3:$S$156,5,FALSE),0)</f>
        <v>2</v>
      </c>
      <c r="V46" s="96">
        <f>IFERROR(VLOOKUP($B46,[1]DEN17!$H$3:$S$156,6,FALSE),0)</f>
        <v>1</v>
      </c>
      <c r="W46" s="96">
        <f>IFERROR(VLOOKUP($B46,[1]DEN17!$H$3:$S$156,7,FALSE),0)</f>
        <v>4</v>
      </c>
      <c r="X46" s="96">
        <f>IFERROR(VLOOKUP($B46,[1]DEN17!$H$3:$S$156,8,FALSE),0)</f>
        <v>0</v>
      </c>
      <c r="Y46" s="96">
        <f>IFERROR(VLOOKUP($B46,[1]DEN17!$H$3:$S$156,9,FALSE),0)</f>
        <v>2</v>
      </c>
      <c r="Z46" s="96">
        <f>IFERROR(VLOOKUP($B46,[1]DEN17!$H$3:$S$156,10,FALSE),0)</f>
        <v>2</v>
      </c>
      <c r="AA46" s="96">
        <f>IFERROR(VLOOKUP($B46,[1]DEN17!$H$3:$S$156,11,FALSE),0)</f>
        <v>1</v>
      </c>
      <c r="AB46" s="86"/>
      <c r="AD46" s="5">
        <f t="shared" si="1"/>
        <v>20</v>
      </c>
    </row>
    <row r="47" spans="1:31" ht="15" thickBot="1" x14ac:dyDescent="0.25">
      <c r="A47" s="87" t="s">
        <v>74</v>
      </c>
      <c r="B47" s="165" t="s">
        <v>73</v>
      </c>
      <c r="C47" s="56"/>
      <c r="D47" s="56"/>
      <c r="E47" s="96">
        <f>IFERROR(VLOOKUP($B47,[1]NUM17!$H$3:$S$151,2,FALSE),0)</f>
        <v>0</v>
      </c>
      <c r="F47" s="96">
        <f>IFERROR(VLOOKUP($B47,[1]NUM17!$H$3:$S$151,3,FALSE),0)</f>
        <v>0</v>
      </c>
      <c r="G47" s="96">
        <f>IFERROR(VLOOKUP($B47,[1]NUM17!$H$3:$S$151,4,FALSE),0)</f>
        <v>0</v>
      </c>
      <c r="H47" s="96">
        <f>IFERROR(VLOOKUP($B47,[1]NUM17!$H$3:$S$151,5,FALSE),0)</f>
        <v>0</v>
      </c>
      <c r="I47" s="96">
        <f>IFERROR(VLOOKUP($B47,[1]NUM17!$H$3:$S$151,6,FALSE),0)</f>
        <v>0</v>
      </c>
      <c r="J47" s="96">
        <f>IFERROR(VLOOKUP($B47,[1]NUM17!$H$3:$S$151,7,FALSE),0)</f>
        <v>0</v>
      </c>
      <c r="K47" s="96">
        <f>IFERROR(VLOOKUP($B47,[1]NUM17!$H$3:$S$151,8,FALSE),0)</f>
        <v>0</v>
      </c>
      <c r="L47" s="96">
        <f>IFERROR(VLOOKUP($B47,[1]NUM17!$H$3:$S$151,9,FALSE),0)</f>
        <v>0</v>
      </c>
      <c r="M47" s="96">
        <f>IFERROR(VLOOKUP($B47,[1]NUM17!$H$3:$S$151,10,FALSE),0)</f>
        <v>0</v>
      </c>
      <c r="N47" s="96">
        <f>IFERROR(VLOOKUP($B47,[1]NUM17!$H$3:$S$151,11,FALSE),0)</f>
        <v>0</v>
      </c>
      <c r="O47" s="86"/>
      <c r="P47" s="86"/>
      <c r="Q47" s="5">
        <f t="shared" si="17"/>
        <v>0</v>
      </c>
      <c r="R47" s="96">
        <f>IFERROR(VLOOKUP($B47,[1]DEN17!$H$3:$S$156,2,FALSE),0)</f>
        <v>0</v>
      </c>
      <c r="S47" s="96">
        <f>IFERROR(VLOOKUP($B47,[1]DEN17!$H$3:$S$156,3,FALSE),0)</f>
        <v>0</v>
      </c>
      <c r="T47" s="96">
        <f>IFERROR(VLOOKUP($B47,[1]DEN17!$H$3:$S$156,4,FALSE),0)</f>
        <v>0</v>
      </c>
      <c r="U47" s="96">
        <f>IFERROR(VLOOKUP($B47,[1]DEN17!$H$3:$S$156,5,FALSE),0)</f>
        <v>0</v>
      </c>
      <c r="V47" s="96">
        <f>IFERROR(VLOOKUP($B47,[1]DEN17!$H$3:$S$156,6,FALSE),0)</f>
        <v>0</v>
      </c>
      <c r="W47" s="96">
        <f>IFERROR(VLOOKUP($B47,[1]DEN17!$H$3:$S$156,7,FALSE),0)</f>
        <v>1</v>
      </c>
      <c r="X47" s="96">
        <f>IFERROR(VLOOKUP($B47,[1]DEN17!$H$3:$S$156,8,FALSE),0)</f>
        <v>0</v>
      </c>
      <c r="Y47" s="96">
        <f>IFERROR(VLOOKUP($B47,[1]DEN17!$H$3:$S$156,9,FALSE),0)</f>
        <v>0</v>
      </c>
      <c r="Z47" s="96">
        <f>IFERROR(VLOOKUP($B47,[1]DEN17!$H$3:$S$156,10,FALSE),0)</f>
        <v>0</v>
      </c>
      <c r="AA47" s="96">
        <f>IFERROR(VLOOKUP($B47,[1]DEN17!$H$3:$S$156,11,FALSE),0)</f>
        <v>0</v>
      </c>
      <c r="AB47" s="86"/>
      <c r="AD47" s="5">
        <f t="shared" si="1"/>
        <v>1</v>
      </c>
    </row>
    <row r="48" spans="1:31" s="58" customFormat="1" ht="15" thickBot="1" x14ac:dyDescent="0.25">
      <c r="A48" s="333" t="s">
        <v>176</v>
      </c>
      <c r="B48" s="334"/>
      <c r="C48" s="250">
        <f>+D48/Metas!U96</f>
        <v>0.99435215946843847</v>
      </c>
      <c r="D48" s="15">
        <f>+Q48/AD48</f>
        <v>0.84883720930232553</v>
      </c>
      <c r="E48" s="10">
        <f>SUM(E38:E47)</f>
        <v>12</v>
      </c>
      <c r="F48" s="10">
        <f t="shared" ref="F48:P48" si="18">SUM(F38:F47)</f>
        <v>8</v>
      </c>
      <c r="G48" s="10">
        <f t="shared" si="18"/>
        <v>7</v>
      </c>
      <c r="H48" s="10">
        <f t="shared" si="18"/>
        <v>7</v>
      </c>
      <c r="I48" s="10">
        <f t="shared" ref="I48:J48" si="19">SUM(I38:I47)</f>
        <v>5</v>
      </c>
      <c r="J48" s="10">
        <f t="shared" si="19"/>
        <v>10</v>
      </c>
      <c r="K48" s="10">
        <f t="shared" ref="K48:L48" si="20">SUM(K38:K47)</f>
        <v>4</v>
      </c>
      <c r="L48" s="10">
        <f t="shared" si="20"/>
        <v>6</v>
      </c>
      <c r="M48" s="10">
        <f t="shared" ref="M48" si="21">SUM(M38:M47)</f>
        <v>9</v>
      </c>
      <c r="N48" s="10">
        <f t="shared" ref="N48" si="22">SUM(N38:N47)</f>
        <v>5</v>
      </c>
      <c r="O48" s="10">
        <f t="shared" si="18"/>
        <v>0</v>
      </c>
      <c r="P48" s="10">
        <f t="shared" si="18"/>
        <v>0</v>
      </c>
      <c r="Q48" s="10">
        <f>SUM(Q38:Q47)</f>
        <v>73</v>
      </c>
      <c r="R48" s="10">
        <f>SUM(R38:R47)</f>
        <v>15</v>
      </c>
      <c r="S48" s="10">
        <f t="shared" ref="S48:AC48" si="23">SUM(S38:S47)</f>
        <v>13</v>
      </c>
      <c r="T48" s="10">
        <f t="shared" si="23"/>
        <v>7</v>
      </c>
      <c r="U48" s="10">
        <f t="shared" si="23"/>
        <v>7</v>
      </c>
      <c r="V48" s="10">
        <f t="shared" si="23"/>
        <v>5</v>
      </c>
      <c r="W48" s="10">
        <f t="shared" si="23"/>
        <v>12</v>
      </c>
      <c r="X48" s="10">
        <f t="shared" si="23"/>
        <v>5</v>
      </c>
      <c r="Y48" s="10">
        <f t="shared" si="23"/>
        <v>6</v>
      </c>
      <c r="Z48" s="10">
        <f t="shared" si="23"/>
        <v>9</v>
      </c>
      <c r="AA48" s="10">
        <f t="shared" ref="AA48" si="24">SUM(AA38:AA47)</f>
        <v>7</v>
      </c>
      <c r="AB48" s="10">
        <f t="shared" si="23"/>
        <v>0</v>
      </c>
      <c r="AC48" s="10">
        <f t="shared" si="23"/>
        <v>0</v>
      </c>
      <c r="AD48" s="10">
        <f>SUM(AD38:AD47)</f>
        <v>86</v>
      </c>
      <c r="AE48" s="62"/>
    </row>
    <row r="49" spans="1:31" ht="15" thickBot="1" x14ac:dyDescent="0.25">
      <c r="A49" s="166" t="s">
        <v>88</v>
      </c>
      <c r="B49" s="165" t="s">
        <v>75</v>
      </c>
      <c r="C49" s="56"/>
      <c r="D49" s="56"/>
      <c r="E49" s="96">
        <f>IFERROR(VLOOKUP($B49,[1]NUM17!$H$3:$S$151,2,FALSE),0)</f>
        <v>0</v>
      </c>
      <c r="F49" s="96">
        <f>IFERROR(VLOOKUP($B49,[1]NUM17!$H$3:$S$151,3,FALSE),0)</f>
        <v>5</v>
      </c>
      <c r="G49" s="96">
        <f>IFERROR(VLOOKUP($B49,[1]NUM17!$H$3:$S$151,4,FALSE),0)</f>
        <v>14</v>
      </c>
      <c r="H49" s="96">
        <f>IFERROR(VLOOKUP($B49,[1]NUM17!$H$3:$S$151,5,FALSE),0)</f>
        <v>4</v>
      </c>
      <c r="I49" s="96">
        <f>IFERROR(VLOOKUP($B49,[1]NUM17!$H$3:$S$151,6,FALSE),0)</f>
        <v>0</v>
      </c>
      <c r="J49" s="96">
        <f>IFERROR(VLOOKUP($B49,[1]NUM17!$H$3:$S$151,7,FALSE),0)</f>
        <v>1</v>
      </c>
      <c r="K49" s="96">
        <f>IFERROR(VLOOKUP($B49,[1]NUM17!$H$3:$S$151,8,FALSE),0)</f>
        <v>9</v>
      </c>
      <c r="L49" s="96">
        <f>IFERROR(VLOOKUP($B49,[1]NUM17!$H$3:$S$151,9,FALSE),0)</f>
        <v>0</v>
      </c>
      <c r="M49" s="96">
        <f>IFERROR(VLOOKUP($B49,[1]NUM17!$H$3:$S$151,10,FALSE),0)</f>
        <v>13</v>
      </c>
      <c r="N49" s="96">
        <f>IFERROR(VLOOKUP($B49,[1]NUM17!$H$3:$S$151,11,FALSE),0)</f>
        <v>6</v>
      </c>
      <c r="O49" s="86"/>
      <c r="P49" s="86"/>
      <c r="Q49" s="5">
        <f t="shared" si="17"/>
        <v>52</v>
      </c>
      <c r="R49" s="96">
        <f>IFERROR(VLOOKUP($B49,[1]DEN17!$H$3:$S$156,2,FALSE),0)</f>
        <v>0</v>
      </c>
      <c r="S49" s="96">
        <f>IFERROR(VLOOKUP($B49,[1]DEN17!$H$3:$S$156,3,FALSE),0)</f>
        <v>5</v>
      </c>
      <c r="T49" s="96">
        <f>IFERROR(VLOOKUP($B49,[1]DEN17!$H$3:$S$156,4,FALSE),0)</f>
        <v>15</v>
      </c>
      <c r="U49" s="96">
        <f>IFERROR(VLOOKUP($B49,[1]DEN17!$H$3:$S$156,5,FALSE),0)</f>
        <v>4</v>
      </c>
      <c r="V49" s="96">
        <f>IFERROR(VLOOKUP($B49,[1]DEN17!$H$3:$S$156,6,FALSE),0)</f>
        <v>5</v>
      </c>
      <c r="W49" s="96">
        <f>IFERROR(VLOOKUP($B49,[1]DEN17!$H$3:$S$156,7,FALSE),0)</f>
        <v>1</v>
      </c>
      <c r="X49" s="96">
        <f>IFERROR(VLOOKUP($B49,[1]DEN17!$H$3:$S$156,8,FALSE),0)</f>
        <v>9</v>
      </c>
      <c r="Y49" s="96">
        <f>IFERROR(VLOOKUP($B49,[1]DEN17!$H$3:$S$156,9,FALSE),0)</f>
        <v>0</v>
      </c>
      <c r="Z49" s="96">
        <f>IFERROR(VLOOKUP($B49,[1]DEN17!$H$3:$S$156,10,FALSE),0)</f>
        <v>14</v>
      </c>
      <c r="AA49" s="96">
        <f>IFERROR(VLOOKUP($B49,[1]DEN17!$H$3:$S$156,11,FALSE),0)</f>
        <v>7</v>
      </c>
      <c r="AB49" s="86"/>
      <c r="AC49" s="86"/>
      <c r="AD49" s="5">
        <f t="shared" si="1"/>
        <v>60</v>
      </c>
    </row>
    <row r="50" spans="1:31" ht="15" thickBot="1" x14ac:dyDescent="0.25">
      <c r="A50" s="166" t="s">
        <v>88</v>
      </c>
      <c r="B50" s="165" t="s">
        <v>76</v>
      </c>
      <c r="C50" s="56"/>
      <c r="D50" s="56"/>
      <c r="E50" s="96">
        <f>IFERROR(VLOOKUP($B50,[1]NUM17!$H$3:$S$151,2,FALSE),0)</f>
        <v>1</v>
      </c>
      <c r="F50" s="96">
        <f>IFERROR(VLOOKUP($B50,[1]NUM17!$H$3:$S$151,3,FALSE),0)</f>
        <v>0</v>
      </c>
      <c r="G50" s="96">
        <f>IFERROR(VLOOKUP($B50,[1]NUM17!$H$3:$S$151,4,FALSE),0)</f>
        <v>0</v>
      </c>
      <c r="H50" s="96">
        <f>IFERROR(VLOOKUP($B50,[1]NUM17!$H$3:$S$151,5,FALSE),0)</f>
        <v>0</v>
      </c>
      <c r="I50" s="96">
        <f>IFERROR(VLOOKUP($B50,[1]NUM17!$H$3:$S$151,6,FALSE),0)</f>
        <v>0</v>
      </c>
      <c r="J50" s="96">
        <f>IFERROR(VLOOKUP($B50,[1]NUM17!$H$3:$S$151,7,FALSE),0)</f>
        <v>0</v>
      </c>
      <c r="K50" s="96">
        <f>IFERROR(VLOOKUP($B50,[1]NUM17!$H$3:$S$151,8,FALSE),0)</f>
        <v>0</v>
      </c>
      <c r="L50" s="96">
        <f>IFERROR(VLOOKUP($B50,[1]NUM17!$H$3:$S$151,9,FALSE),0)</f>
        <v>1</v>
      </c>
      <c r="M50" s="96">
        <f>IFERROR(VLOOKUP($B50,[1]NUM17!$H$3:$S$151,10,FALSE),0)</f>
        <v>1</v>
      </c>
      <c r="N50" s="96">
        <f>IFERROR(VLOOKUP($B50,[1]NUM17!$H$3:$S$151,11,FALSE),0)</f>
        <v>0</v>
      </c>
      <c r="O50" s="86"/>
      <c r="P50" s="86"/>
      <c r="Q50" s="5">
        <f t="shared" si="17"/>
        <v>3</v>
      </c>
      <c r="R50" s="96">
        <f>IFERROR(VLOOKUP($B50,[1]DEN17!$H$3:$S$156,2,FALSE),0)</f>
        <v>1</v>
      </c>
      <c r="S50" s="96">
        <f>IFERROR(VLOOKUP($B50,[1]DEN17!$H$3:$S$156,3,FALSE),0)</f>
        <v>0</v>
      </c>
      <c r="T50" s="96">
        <f>IFERROR(VLOOKUP($B50,[1]DEN17!$H$3:$S$156,4,FALSE),0)</f>
        <v>0</v>
      </c>
      <c r="U50" s="96">
        <f>IFERROR(VLOOKUP($B50,[1]DEN17!$H$3:$S$156,5,FALSE),0)</f>
        <v>0</v>
      </c>
      <c r="V50" s="96">
        <f>IFERROR(VLOOKUP($B50,[1]DEN17!$H$3:$S$156,6,FALSE),0)</f>
        <v>0</v>
      </c>
      <c r="W50" s="96">
        <f>IFERROR(VLOOKUP($B50,[1]DEN17!$H$3:$S$156,7,FALSE),0)</f>
        <v>0</v>
      </c>
      <c r="X50" s="96">
        <f>IFERROR(VLOOKUP($B50,[1]DEN17!$H$3:$S$156,8,FALSE),0)</f>
        <v>0</v>
      </c>
      <c r="Y50" s="96">
        <f>IFERROR(VLOOKUP($B50,[1]DEN17!$H$3:$S$156,9,FALSE),0)</f>
        <v>2</v>
      </c>
      <c r="Z50" s="96">
        <f>IFERROR(VLOOKUP($B50,[1]DEN17!$H$3:$S$156,10,FALSE),0)</f>
        <v>1</v>
      </c>
      <c r="AA50" s="96">
        <f>IFERROR(VLOOKUP($B50,[1]DEN17!$H$3:$S$156,11,FALSE),0)</f>
        <v>0</v>
      </c>
      <c r="AB50" s="86"/>
      <c r="AC50" s="86"/>
      <c r="AD50" s="5">
        <f t="shared" si="1"/>
        <v>4</v>
      </c>
    </row>
    <row r="51" spans="1:31" ht="15" thickBot="1" x14ac:dyDescent="0.25">
      <c r="A51" s="166" t="s">
        <v>88</v>
      </c>
      <c r="B51" s="165" t="s">
        <v>77</v>
      </c>
      <c r="C51" s="56"/>
      <c r="D51" s="56"/>
      <c r="E51" s="96">
        <f>IFERROR(VLOOKUP($B51,[1]NUM17!$H$3:$S$151,2,FALSE),0)</f>
        <v>0</v>
      </c>
      <c r="F51" s="96">
        <f>IFERROR(VLOOKUP($B51,[1]NUM17!$H$3:$S$151,3,FALSE),0)</f>
        <v>0</v>
      </c>
      <c r="G51" s="96">
        <f>IFERROR(VLOOKUP($B51,[1]NUM17!$H$3:$S$151,4,FALSE),0)</f>
        <v>0</v>
      </c>
      <c r="H51" s="96">
        <f>IFERROR(VLOOKUP($B51,[1]NUM17!$H$3:$S$151,5,FALSE),0)</f>
        <v>0</v>
      </c>
      <c r="I51" s="96">
        <f>IFERROR(VLOOKUP($B51,[1]NUM17!$H$3:$S$151,6,FALSE),0)</f>
        <v>0</v>
      </c>
      <c r="J51" s="96">
        <f>IFERROR(VLOOKUP($B51,[1]NUM17!$H$3:$S$151,7,FALSE),0)</f>
        <v>0</v>
      </c>
      <c r="K51" s="96">
        <f>IFERROR(VLOOKUP($B51,[1]NUM17!$H$3:$S$151,8,FALSE),0)</f>
        <v>0</v>
      </c>
      <c r="L51" s="96">
        <f>IFERROR(VLOOKUP($B51,[1]NUM17!$H$3:$S$151,9,FALSE),0)</f>
        <v>0</v>
      </c>
      <c r="M51" s="96">
        <f>IFERROR(VLOOKUP($B51,[1]NUM17!$H$3:$S$151,10,FALSE),0)</f>
        <v>2</v>
      </c>
      <c r="N51" s="96">
        <f>IFERROR(VLOOKUP($B51,[1]NUM17!$H$3:$S$151,11,FALSE),0)</f>
        <v>0</v>
      </c>
      <c r="O51" s="86"/>
      <c r="P51" s="86"/>
      <c r="Q51" s="5">
        <f t="shared" si="17"/>
        <v>2</v>
      </c>
      <c r="R51" s="96">
        <f>IFERROR(VLOOKUP($B51,[1]DEN17!$H$3:$S$156,2,FALSE),0)</f>
        <v>0</v>
      </c>
      <c r="S51" s="96">
        <f>IFERROR(VLOOKUP($B51,[1]DEN17!$H$3:$S$156,3,FALSE),0)</f>
        <v>0</v>
      </c>
      <c r="T51" s="96">
        <f>IFERROR(VLOOKUP($B51,[1]DEN17!$H$3:$S$156,4,FALSE),0)</f>
        <v>0</v>
      </c>
      <c r="U51" s="96">
        <f>IFERROR(VLOOKUP($B51,[1]DEN17!$H$3:$S$156,5,FALSE),0)</f>
        <v>0</v>
      </c>
      <c r="V51" s="96">
        <f>IFERROR(VLOOKUP($B51,[1]DEN17!$H$3:$S$156,6,FALSE),0)</f>
        <v>0</v>
      </c>
      <c r="W51" s="96">
        <f>IFERROR(VLOOKUP($B51,[1]DEN17!$H$3:$S$156,7,FALSE),0)</f>
        <v>0</v>
      </c>
      <c r="X51" s="96">
        <f>IFERROR(VLOOKUP($B51,[1]DEN17!$H$3:$S$156,8,FALSE),0)</f>
        <v>0</v>
      </c>
      <c r="Y51" s="96">
        <f>IFERROR(VLOOKUP($B51,[1]DEN17!$H$3:$S$156,9,FALSE),0)</f>
        <v>0</v>
      </c>
      <c r="Z51" s="96">
        <f>IFERROR(VLOOKUP($B51,[1]DEN17!$H$3:$S$156,10,FALSE),0)</f>
        <v>2</v>
      </c>
      <c r="AA51" s="96">
        <f>IFERROR(VLOOKUP($B51,[1]DEN17!$H$3:$S$156,11,FALSE),0)</f>
        <v>0</v>
      </c>
      <c r="AB51" s="86"/>
      <c r="AC51" s="86"/>
      <c r="AD51" s="5">
        <f t="shared" si="1"/>
        <v>2</v>
      </c>
    </row>
    <row r="52" spans="1:31" ht="15" thickBot="1" x14ac:dyDescent="0.25">
      <c r="A52" s="166" t="s">
        <v>88</v>
      </c>
      <c r="B52" s="165" t="s">
        <v>78</v>
      </c>
      <c r="C52" s="56"/>
      <c r="D52" s="56"/>
      <c r="E52" s="96">
        <f>IFERROR(VLOOKUP($B52,[1]NUM17!$H$3:$S$151,2,FALSE),0)</f>
        <v>1</v>
      </c>
      <c r="F52" s="96">
        <f>IFERROR(VLOOKUP($B52,[1]NUM17!$H$3:$S$151,3,FALSE),0)</f>
        <v>1</v>
      </c>
      <c r="G52" s="96">
        <f>IFERROR(VLOOKUP($B52,[1]NUM17!$H$3:$S$151,4,FALSE),0)</f>
        <v>0</v>
      </c>
      <c r="H52" s="96">
        <f>IFERROR(VLOOKUP($B52,[1]NUM17!$H$3:$S$151,5,FALSE),0)</f>
        <v>1</v>
      </c>
      <c r="I52" s="96">
        <f>IFERROR(VLOOKUP($B52,[1]NUM17!$H$3:$S$151,6,FALSE),0)</f>
        <v>1</v>
      </c>
      <c r="J52" s="96">
        <f>IFERROR(VLOOKUP($B52,[1]NUM17!$H$3:$S$151,7,FALSE),0)</f>
        <v>2</v>
      </c>
      <c r="K52" s="96">
        <f>IFERROR(VLOOKUP($B52,[1]NUM17!$H$3:$S$151,8,FALSE),0)</f>
        <v>0</v>
      </c>
      <c r="L52" s="96">
        <f>IFERROR(VLOOKUP($B52,[1]NUM17!$H$3:$S$151,9,FALSE),0)</f>
        <v>0</v>
      </c>
      <c r="M52" s="96">
        <f>IFERROR(VLOOKUP($B52,[1]NUM17!$H$3:$S$151,10,FALSE),0)</f>
        <v>1</v>
      </c>
      <c r="N52" s="96">
        <f>IFERROR(VLOOKUP($B52,[1]NUM17!$H$3:$S$151,11,FALSE),0)</f>
        <v>0</v>
      </c>
      <c r="O52" s="86"/>
      <c r="P52" s="86"/>
      <c r="Q52" s="5">
        <f t="shared" si="17"/>
        <v>7</v>
      </c>
      <c r="R52" s="96">
        <f>IFERROR(VLOOKUP($B52,[1]DEN17!$H$3:$S$156,2,FALSE),0)</f>
        <v>1</v>
      </c>
      <c r="S52" s="96">
        <f>IFERROR(VLOOKUP($B52,[1]DEN17!$H$3:$S$156,3,FALSE),0)</f>
        <v>1</v>
      </c>
      <c r="T52" s="96">
        <f>IFERROR(VLOOKUP($B52,[1]DEN17!$H$3:$S$156,4,FALSE),0)</f>
        <v>0</v>
      </c>
      <c r="U52" s="96">
        <f>IFERROR(VLOOKUP($B52,[1]DEN17!$H$3:$S$156,5,FALSE),0)</f>
        <v>1</v>
      </c>
      <c r="V52" s="96">
        <f>IFERROR(VLOOKUP($B52,[1]DEN17!$H$3:$S$156,6,FALSE),0)</f>
        <v>1</v>
      </c>
      <c r="W52" s="96">
        <f>IFERROR(VLOOKUP($B52,[1]DEN17!$H$3:$S$156,7,FALSE),0)</f>
        <v>2</v>
      </c>
      <c r="X52" s="96">
        <f>IFERROR(VLOOKUP($B52,[1]DEN17!$H$3:$S$156,8,FALSE),0)</f>
        <v>0</v>
      </c>
      <c r="Y52" s="96">
        <f>IFERROR(VLOOKUP($B52,[1]DEN17!$H$3:$S$156,9,FALSE),0)</f>
        <v>0</v>
      </c>
      <c r="Z52" s="96">
        <f>IFERROR(VLOOKUP($B52,[1]DEN17!$H$3:$S$156,10,FALSE),0)</f>
        <v>1</v>
      </c>
      <c r="AA52" s="96">
        <f>IFERROR(VLOOKUP($B52,[1]DEN17!$H$3:$S$156,11,FALSE),0)</f>
        <v>0</v>
      </c>
      <c r="AB52" s="86"/>
      <c r="AC52" s="86"/>
      <c r="AD52" s="5">
        <f t="shared" si="1"/>
        <v>7</v>
      </c>
    </row>
    <row r="53" spans="1:31" ht="15" thickBot="1" x14ac:dyDescent="0.25">
      <c r="A53" s="166" t="s">
        <v>88</v>
      </c>
      <c r="B53" s="165" t="s">
        <v>79</v>
      </c>
      <c r="C53" s="56"/>
      <c r="D53" s="56"/>
      <c r="E53" s="96">
        <f>IFERROR(VLOOKUP($B53,[1]NUM17!$H$3:$S$151,2,FALSE),0)</f>
        <v>1</v>
      </c>
      <c r="F53" s="96">
        <f>IFERROR(VLOOKUP($B53,[1]NUM17!$H$3:$S$151,3,FALSE),0)</f>
        <v>0</v>
      </c>
      <c r="G53" s="96">
        <f>IFERROR(VLOOKUP($B53,[1]NUM17!$H$3:$S$151,4,FALSE),0)</f>
        <v>0</v>
      </c>
      <c r="H53" s="96">
        <f>IFERROR(VLOOKUP($B53,[1]NUM17!$H$3:$S$151,5,FALSE),0)</f>
        <v>0</v>
      </c>
      <c r="I53" s="96">
        <f>IFERROR(VLOOKUP($B53,[1]NUM17!$H$3:$S$151,6,FALSE),0)</f>
        <v>0</v>
      </c>
      <c r="J53" s="96">
        <f>IFERROR(VLOOKUP($B53,[1]NUM17!$H$3:$S$151,7,FALSE),0)</f>
        <v>0</v>
      </c>
      <c r="K53" s="96">
        <f>IFERROR(VLOOKUP($B53,[1]NUM17!$H$3:$S$151,8,FALSE),0)</f>
        <v>0</v>
      </c>
      <c r="L53" s="96">
        <f>IFERROR(VLOOKUP($B53,[1]NUM17!$H$3:$S$151,9,FALSE),0)</f>
        <v>0</v>
      </c>
      <c r="M53" s="96">
        <f>IFERROR(VLOOKUP($B53,[1]NUM17!$H$3:$S$151,10,FALSE),0)</f>
        <v>0</v>
      </c>
      <c r="N53" s="96">
        <f>IFERROR(VLOOKUP($B53,[1]NUM17!$H$3:$S$151,11,FALSE),0)</f>
        <v>0</v>
      </c>
      <c r="O53" s="86"/>
      <c r="P53" s="86"/>
      <c r="Q53" s="5">
        <f t="shared" si="17"/>
        <v>1</v>
      </c>
      <c r="R53" s="96">
        <f>IFERROR(VLOOKUP($B53,[1]DEN17!$H$3:$S$156,2,FALSE),0)</f>
        <v>1</v>
      </c>
      <c r="S53" s="96">
        <f>IFERROR(VLOOKUP($B53,[1]DEN17!$H$3:$S$156,3,FALSE),0)</f>
        <v>0</v>
      </c>
      <c r="T53" s="96">
        <f>IFERROR(VLOOKUP($B53,[1]DEN17!$H$3:$S$156,4,FALSE),0)</f>
        <v>0</v>
      </c>
      <c r="U53" s="96">
        <f>IFERROR(VLOOKUP($B53,[1]DEN17!$H$3:$S$156,5,FALSE),0)</f>
        <v>0</v>
      </c>
      <c r="V53" s="96">
        <f>IFERROR(VLOOKUP($B53,[1]DEN17!$H$3:$S$156,6,FALSE),0)</f>
        <v>0</v>
      </c>
      <c r="W53" s="96">
        <f>IFERROR(VLOOKUP($B53,[1]DEN17!$H$3:$S$156,7,FALSE),0)</f>
        <v>0</v>
      </c>
      <c r="X53" s="96">
        <f>IFERROR(VLOOKUP($B53,[1]DEN17!$H$3:$S$156,8,FALSE),0)</f>
        <v>0</v>
      </c>
      <c r="Y53" s="96">
        <f>IFERROR(VLOOKUP($B53,[1]DEN17!$H$3:$S$156,9,FALSE),0)</f>
        <v>0</v>
      </c>
      <c r="Z53" s="96">
        <f>IFERROR(VLOOKUP($B53,[1]DEN17!$H$3:$S$156,10,FALSE),0)</f>
        <v>0</v>
      </c>
      <c r="AA53" s="96">
        <f>IFERROR(VLOOKUP($B53,[1]DEN17!$H$3:$S$156,11,FALSE),0)</f>
        <v>0</v>
      </c>
      <c r="AB53" s="86"/>
      <c r="AC53" s="86"/>
      <c r="AD53" s="5">
        <f t="shared" si="1"/>
        <v>1</v>
      </c>
    </row>
    <row r="54" spans="1:31" ht="15" thickBot="1" x14ac:dyDescent="0.25">
      <c r="A54" s="166" t="s">
        <v>88</v>
      </c>
      <c r="B54" s="165" t="s">
        <v>80</v>
      </c>
      <c r="C54" s="56"/>
      <c r="D54" s="56"/>
      <c r="E54" s="96">
        <f>IFERROR(VLOOKUP($B54,[1]NUM17!$H$3:$S$151,2,FALSE),0)</f>
        <v>1</v>
      </c>
      <c r="F54" s="96">
        <f>IFERROR(VLOOKUP($B54,[1]NUM17!$H$3:$S$151,3,FALSE),0)</f>
        <v>0</v>
      </c>
      <c r="G54" s="96">
        <f>IFERROR(VLOOKUP($B54,[1]NUM17!$H$3:$S$151,4,FALSE),0)</f>
        <v>0</v>
      </c>
      <c r="H54" s="96">
        <f>IFERROR(VLOOKUP($B54,[1]NUM17!$H$3:$S$151,5,FALSE),0)</f>
        <v>0</v>
      </c>
      <c r="I54" s="96">
        <f>IFERROR(VLOOKUP($B54,[1]NUM17!$H$3:$S$151,6,FALSE),0)</f>
        <v>0</v>
      </c>
      <c r="J54" s="96">
        <f>IFERROR(VLOOKUP($B54,[1]NUM17!$H$3:$S$151,7,FALSE),0)</f>
        <v>0</v>
      </c>
      <c r="K54" s="96">
        <f>IFERROR(VLOOKUP($B54,[1]NUM17!$H$3:$S$151,8,FALSE),0)</f>
        <v>0</v>
      </c>
      <c r="L54" s="96">
        <f>IFERROR(VLOOKUP($B54,[1]NUM17!$H$3:$S$151,9,FALSE),0)</f>
        <v>2</v>
      </c>
      <c r="M54" s="96">
        <f>IFERROR(VLOOKUP($B54,[1]NUM17!$H$3:$S$151,10,FALSE),0)</f>
        <v>1</v>
      </c>
      <c r="N54" s="96">
        <f>IFERROR(VLOOKUP($B54,[1]NUM17!$H$3:$S$151,11,FALSE),0)</f>
        <v>1</v>
      </c>
      <c r="O54" s="86"/>
      <c r="P54" s="86"/>
      <c r="Q54" s="5">
        <f t="shared" si="17"/>
        <v>5</v>
      </c>
      <c r="R54" s="96">
        <f>IFERROR(VLOOKUP($B54,[1]DEN17!$H$3:$S$156,2,FALSE),0)</f>
        <v>1</v>
      </c>
      <c r="S54" s="96">
        <f>IFERROR(VLOOKUP($B54,[1]DEN17!$H$3:$S$156,3,FALSE),0)</f>
        <v>0</v>
      </c>
      <c r="T54" s="96">
        <f>IFERROR(VLOOKUP($B54,[1]DEN17!$H$3:$S$156,4,FALSE),0)</f>
        <v>0</v>
      </c>
      <c r="U54" s="96">
        <f>IFERROR(VLOOKUP($B54,[1]DEN17!$H$3:$S$156,5,FALSE),0)</f>
        <v>0</v>
      </c>
      <c r="V54" s="96">
        <f>IFERROR(VLOOKUP($B54,[1]DEN17!$H$3:$S$156,6,FALSE),0)</f>
        <v>0</v>
      </c>
      <c r="W54" s="96">
        <f>IFERROR(VLOOKUP($B54,[1]DEN17!$H$3:$S$156,7,FALSE),0)</f>
        <v>0</v>
      </c>
      <c r="X54" s="96">
        <f>IFERROR(VLOOKUP($B54,[1]DEN17!$H$3:$S$156,8,FALSE),0)</f>
        <v>0</v>
      </c>
      <c r="Y54" s="96">
        <f>IFERROR(VLOOKUP($B54,[1]DEN17!$H$3:$S$156,9,FALSE),0)</f>
        <v>2</v>
      </c>
      <c r="Z54" s="96">
        <f>IFERROR(VLOOKUP($B54,[1]DEN17!$H$3:$S$156,10,FALSE),0)</f>
        <v>1</v>
      </c>
      <c r="AA54" s="96">
        <f>IFERROR(VLOOKUP($B54,[1]DEN17!$H$3:$S$156,11,FALSE),0)</f>
        <v>1</v>
      </c>
      <c r="AB54" s="86"/>
      <c r="AC54" s="86"/>
      <c r="AD54" s="5">
        <f t="shared" si="1"/>
        <v>5</v>
      </c>
    </row>
    <row r="55" spans="1:31" ht="15" thickBot="1" x14ac:dyDescent="0.25">
      <c r="A55" s="166" t="s">
        <v>88</v>
      </c>
      <c r="B55" s="165" t="s">
        <v>81</v>
      </c>
      <c r="C55" s="56"/>
      <c r="D55" s="56"/>
      <c r="E55" s="96">
        <f>IFERROR(VLOOKUP($B55,[1]NUM17!$H$3:$S$151,2,FALSE),0)</f>
        <v>2</v>
      </c>
      <c r="F55" s="96">
        <f>IFERROR(VLOOKUP($B55,[1]NUM17!$H$3:$S$151,3,FALSE),0)</f>
        <v>0</v>
      </c>
      <c r="G55" s="96">
        <f>IFERROR(VLOOKUP($B55,[1]NUM17!$H$3:$S$151,4,FALSE),0)</f>
        <v>0</v>
      </c>
      <c r="H55" s="96">
        <f>IFERROR(VLOOKUP($B55,[1]NUM17!$H$3:$S$151,5,FALSE),0)</f>
        <v>0</v>
      </c>
      <c r="I55" s="96">
        <f>IFERROR(VLOOKUP($B55,[1]NUM17!$H$3:$S$151,6,FALSE),0)</f>
        <v>0</v>
      </c>
      <c r="J55" s="96">
        <f>IFERROR(VLOOKUP($B55,[1]NUM17!$H$3:$S$151,7,FALSE),0)</f>
        <v>0</v>
      </c>
      <c r="K55" s="96">
        <f>IFERROR(VLOOKUP($B55,[1]NUM17!$H$3:$S$151,8,FALSE),0)</f>
        <v>0</v>
      </c>
      <c r="L55" s="96">
        <f>IFERROR(VLOOKUP($B55,[1]NUM17!$H$3:$S$151,9,FALSE),0)</f>
        <v>0</v>
      </c>
      <c r="M55" s="96">
        <f>IFERROR(VLOOKUP($B55,[1]NUM17!$H$3:$S$151,10,FALSE),0)</f>
        <v>0</v>
      </c>
      <c r="N55" s="96">
        <f>IFERROR(VLOOKUP($B55,[1]NUM17!$H$3:$S$151,11,FALSE),0)</f>
        <v>0</v>
      </c>
      <c r="O55" s="86"/>
      <c r="P55" s="86"/>
      <c r="Q55" s="5">
        <f t="shared" si="17"/>
        <v>2</v>
      </c>
      <c r="R55" s="96">
        <f>IFERROR(VLOOKUP($B55,[1]DEN17!$H$3:$S$156,2,FALSE),0)</f>
        <v>2</v>
      </c>
      <c r="S55" s="96">
        <f>IFERROR(VLOOKUP($B55,[1]DEN17!$H$3:$S$156,3,FALSE),0)</f>
        <v>0</v>
      </c>
      <c r="T55" s="96">
        <f>IFERROR(VLOOKUP($B55,[1]DEN17!$H$3:$S$156,4,FALSE),0)</f>
        <v>0</v>
      </c>
      <c r="U55" s="96">
        <f>IFERROR(VLOOKUP($B55,[1]DEN17!$H$3:$S$156,5,FALSE),0)</f>
        <v>0</v>
      </c>
      <c r="V55" s="96">
        <f>IFERROR(VLOOKUP($B55,[1]DEN17!$H$3:$S$156,6,FALSE),0)</f>
        <v>0</v>
      </c>
      <c r="W55" s="96">
        <f>IFERROR(VLOOKUP($B55,[1]DEN17!$H$3:$S$156,7,FALSE),0)</f>
        <v>0</v>
      </c>
      <c r="X55" s="96">
        <f>IFERROR(VLOOKUP($B55,[1]DEN17!$H$3:$S$156,8,FALSE),0)</f>
        <v>0</v>
      </c>
      <c r="Y55" s="96">
        <f>IFERROR(VLOOKUP($B55,[1]DEN17!$H$3:$S$156,9,FALSE),0)</f>
        <v>0</v>
      </c>
      <c r="Z55" s="96">
        <f>IFERROR(VLOOKUP($B55,[1]DEN17!$H$3:$S$156,10,FALSE),0)</f>
        <v>1</v>
      </c>
      <c r="AA55" s="96">
        <f>IFERROR(VLOOKUP($B55,[1]DEN17!$H$3:$S$156,11,FALSE),0)</f>
        <v>0</v>
      </c>
      <c r="AB55" s="86"/>
      <c r="AC55" s="86"/>
      <c r="AD55" s="5">
        <f t="shared" si="1"/>
        <v>3</v>
      </c>
    </row>
    <row r="56" spans="1:31" ht="15" thickBot="1" x14ac:dyDescent="0.25">
      <c r="A56" s="166" t="s">
        <v>88</v>
      </c>
      <c r="B56" s="165" t="s">
        <v>82</v>
      </c>
      <c r="C56" s="56"/>
      <c r="D56" s="56"/>
      <c r="E56" s="96">
        <f>IFERROR(VLOOKUP($B56,[1]NUM17!$H$3:$S$151,2,FALSE),0)</f>
        <v>0</v>
      </c>
      <c r="F56" s="96">
        <f>IFERROR(VLOOKUP($B56,[1]NUM17!$H$3:$S$151,3,FALSE),0)</f>
        <v>0</v>
      </c>
      <c r="G56" s="96">
        <f>IFERROR(VLOOKUP($B56,[1]NUM17!$H$3:$S$151,4,FALSE),0)</f>
        <v>0</v>
      </c>
      <c r="H56" s="96">
        <f>IFERROR(VLOOKUP($B56,[1]NUM17!$H$3:$S$151,5,FALSE),0)</f>
        <v>0</v>
      </c>
      <c r="I56" s="96">
        <f>IFERROR(VLOOKUP($B56,[1]NUM17!$H$3:$S$151,6,FALSE),0)</f>
        <v>0</v>
      </c>
      <c r="J56" s="96">
        <f>IFERROR(VLOOKUP($B56,[1]NUM17!$H$3:$S$151,7,FALSE),0)</f>
        <v>0</v>
      </c>
      <c r="K56" s="96">
        <f>IFERROR(VLOOKUP($B56,[1]NUM17!$H$3:$S$151,8,FALSE),0)</f>
        <v>0</v>
      </c>
      <c r="L56" s="96">
        <f>IFERROR(VLOOKUP($B56,[1]NUM17!$H$3:$S$151,9,FALSE),0)</f>
        <v>0</v>
      </c>
      <c r="M56" s="96">
        <f>IFERROR(VLOOKUP($B56,[1]NUM17!$H$3:$S$151,10,FALSE),0)</f>
        <v>0</v>
      </c>
      <c r="N56" s="96">
        <f>IFERROR(VLOOKUP($B56,[1]NUM17!$H$3:$S$151,11,FALSE),0)</f>
        <v>0</v>
      </c>
      <c r="O56" s="86"/>
      <c r="P56" s="86"/>
      <c r="Q56" s="5">
        <f t="shared" si="17"/>
        <v>0</v>
      </c>
      <c r="R56" s="96">
        <f>IFERROR(VLOOKUP($B56,[1]DEN17!$H$3:$S$156,2,FALSE),0)</f>
        <v>0</v>
      </c>
      <c r="S56" s="96">
        <f>IFERROR(VLOOKUP($B56,[1]DEN17!$H$3:$S$156,3,FALSE),0)</f>
        <v>0</v>
      </c>
      <c r="T56" s="96">
        <f>IFERROR(VLOOKUP($B56,[1]DEN17!$H$3:$S$156,4,FALSE),0)</f>
        <v>0</v>
      </c>
      <c r="U56" s="96">
        <f>IFERROR(VLOOKUP($B56,[1]DEN17!$H$3:$S$156,5,FALSE),0)</f>
        <v>0</v>
      </c>
      <c r="V56" s="96">
        <f>IFERROR(VLOOKUP($B56,[1]DEN17!$H$3:$S$156,6,FALSE),0)</f>
        <v>0</v>
      </c>
      <c r="W56" s="96">
        <f>IFERROR(VLOOKUP($B56,[1]DEN17!$H$3:$S$156,7,FALSE),0)</f>
        <v>0</v>
      </c>
      <c r="X56" s="96">
        <f>IFERROR(VLOOKUP($B56,[1]DEN17!$H$3:$S$156,8,FALSE),0)</f>
        <v>0</v>
      </c>
      <c r="Y56" s="96">
        <f>IFERROR(VLOOKUP($B56,[1]DEN17!$H$3:$S$156,9,FALSE),0)</f>
        <v>1</v>
      </c>
      <c r="Z56" s="96">
        <f>IFERROR(VLOOKUP($B56,[1]DEN17!$H$3:$S$156,10,FALSE),0)</f>
        <v>0</v>
      </c>
      <c r="AA56" s="96">
        <f>IFERROR(VLOOKUP($B56,[1]DEN17!$H$3:$S$156,11,FALSE),0)</f>
        <v>0</v>
      </c>
      <c r="AB56" s="86"/>
      <c r="AC56" s="86"/>
      <c r="AD56" s="5">
        <f t="shared" si="1"/>
        <v>1</v>
      </c>
    </row>
    <row r="57" spans="1:31" ht="15" thickBot="1" x14ac:dyDescent="0.25">
      <c r="A57" s="166" t="s">
        <v>88</v>
      </c>
      <c r="B57" s="165" t="s">
        <v>83</v>
      </c>
      <c r="C57" s="56"/>
      <c r="D57" s="56"/>
      <c r="E57" s="96">
        <f>IFERROR(VLOOKUP($B57,[1]NUM17!$H$3:$S$151,2,FALSE),0)</f>
        <v>0</v>
      </c>
      <c r="F57" s="96">
        <f>IFERROR(VLOOKUP($B57,[1]NUM17!$H$3:$S$151,3,FALSE),0)</f>
        <v>0</v>
      </c>
      <c r="G57" s="96">
        <f>IFERROR(VLOOKUP($B57,[1]NUM17!$H$3:$S$151,4,FALSE),0)</f>
        <v>0</v>
      </c>
      <c r="H57" s="96">
        <f>IFERROR(VLOOKUP($B57,[1]NUM17!$H$3:$S$151,5,FALSE),0)</f>
        <v>0</v>
      </c>
      <c r="I57" s="96">
        <f>IFERROR(VLOOKUP($B57,[1]NUM17!$H$3:$S$151,6,FALSE),0)</f>
        <v>0</v>
      </c>
      <c r="J57" s="96">
        <f>IFERROR(VLOOKUP($B57,[1]NUM17!$H$3:$S$151,7,FALSE),0)</f>
        <v>0</v>
      </c>
      <c r="K57" s="96">
        <f>IFERROR(VLOOKUP($B57,[1]NUM17!$H$3:$S$151,8,FALSE),0)</f>
        <v>1</v>
      </c>
      <c r="L57" s="96">
        <f>IFERROR(VLOOKUP($B57,[1]NUM17!$H$3:$S$151,9,FALSE),0)</f>
        <v>0</v>
      </c>
      <c r="M57" s="96">
        <f>IFERROR(VLOOKUP($B57,[1]NUM17!$H$3:$S$151,10,FALSE),0)</f>
        <v>0</v>
      </c>
      <c r="N57" s="96">
        <f>IFERROR(VLOOKUP($B57,[1]NUM17!$H$3:$S$151,11,FALSE),0)</f>
        <v>1</v>
      </c>
      <c r="O57" s="86"/>
      <c r="P57" s="86"/>
      <c r="Q57" s="5">
        <f t="shared" si="17"/>
        <v>2</v>
      </c>
      <c r="R57" s="96">
        <f>IFERROR(VLOOKUP($B57,[1]DEN17!$H$3:$S$156,2,FALSE),0)</f>
        <v>1</v>
      </c>
      <c r="S57" s="96">
        <f>IFERROR(VLOOKUP($B57,[1]DEN17!$H$3:$S$156,3,FALSE),0)</f>
        <v>0</v>
      </c>
      <c r="T57" s="96">
        <f>IFERROR(VLOOKUP($B57,[1]DEN17!$H$3:$S$156,4,FALSE),0)</f>
        <v>0</v>
      </c>
      <c r="U57" s="96">
        <f>IFERROR(VLOOKUP($B57,[1]DEN17!$H$3:$S$156,5,FALSE),0)</f>
        <v>0</v>
      </c>
      <c r="V57" s="96">
        <f>IFERROR(VLOOKUP($B57,[1]DEN17!$H$3:$S$156,6,FALSE),0)</f>
        <v>0</v>
      </c>
      <c r="W57" s="96">
        <f>IFERROR(VLOOKUP($B57,[1]DEN17!$H$3:$S$156,7,FALSE),0)</f>
        <v>0</v>
      </c>
      <c r="X57" s="96">
        <f>IFERROR(VLOOKUP($B57,[1]DEN17!$H$3:$S$156,8,FALSE),0)</f>
        <v>1</v>
      </c>
      <c r="Y57" s="96">
        <f>IFERROR(VLOOKUP($B57,[1]DEN17!$H$3:$S$156,9,FALSE),0)</f>
        <v>0</v>
      </c>
      <c r="Z57" s="96">
        <f>IFERROR(VLOOKUP($B57,[1]DEN17!$H$3:$S$156,10,FALSE),0)</f>
        <v>0</v>
      </c>
      <c r="AA57" s="96">
        <f>IFERROR(VLOOKUP($B57,[1]DEN17!$H$3:$S$156,11,FALSE),0)</f>
        <v>1</v>
      </c>
      <c r="AB57" s="86"/>
      <c r="AC57" s="86"/>
      <c r="AD57" s="5">
        <f t="shared" si="1"/>
        <v>3</v>
      </c>
    </row>
    <row r="58" spans="1:31" ht="15" thickBot="1" x14ac:dyDescent="0.25">
      <c r="A58" s="166" t="s">
        <v>88</v>
      </c>
      <c r="B58" s="165" t="s">
        <v>84</v>
      </c>
      <c r="C58" s="56"/>
      <c r="D58" s="56"/>
      <c r="E58" s="96">
        <f>IFERROR(VLOOKUP($B58,[1]NUM17!$H$3:$S$151,2,FALSE),0)</f>
        <v>0</v>
      </c>
      <c r="F58" s="96">
        <f>IFERROR(VLOOKUP($B58,[1]NUM17!$H$3:$S$151,3,FALSE),0)</f>
        <v>0</v>
      </c>
      <c r="G58" s="96">
        <f>IFERROR(VLOOKUP($B58,[1]NUM17!$H$3:$S$151,4,FALSE),0)</f>
        <v>1</v>
      </c>
      <c r="H58" s="96">
        <f>IFERROR(VLOOKUP($B58,[1]NUM17!$H$3:$S$151,5,FALSE),0)</f>
        <v>1</v>
      </c>
      <c r="I58" s="96">
        <f>IFERROR(VLOOKUP($B58,[1]NUM17!$H$3:$S$151,6,FALSE),0)</f>
        <v>0</v>
      </c>
      <c r="J58" s="96">
        <f>IFERROR(VLOOKUP($B58,[1]NUM17!$H$3:$S$151,7,FALSE),0)</f>
        <v>0</v>
      </c>
      <c r="K58" s="96">
        <f>IFERROR(VLOOKUP($B58,[1]NUM17!$H$3:$S$151,8,FALSE),0)</f>
        <v>0</v>
      </c>
      <c r="L58" s="96">
        <f>IFERROR(VLOOKUP($B58,[1]NUM17!$H$3:$S$151,9,FALSE),0)</f>
        <v>0</v>
      </c>
      <c r="M58" s="96">
        <f>IFERROR(VLOOKUP($B58,[1]NUM17!$H$3:$S$151,10,FALSE),0)</f>
        <v>0</v>
      </c>
      <c r="N58" s="96">
        <f>IFERROR(VLOOKUP($B58,[1]NUM17!$H$3:$S$151,11,FALSE),0)</f>
        <v>0</v>
      </c>
      <c r="O58" s="86"/>
      <c r="P58" s="86"/>
      <c r="Q58" s="5">
        <f t="shared" si="17"/>
        <v>2</v>
      </c>
      <c r="R58" s="96">
        <f>IFERROR(VLOOKUP($B58,[1]DEN17!$H$3:$S$156,2,FALSE),0)</f>
        <v>0</v>
      </c>
      <c r="S58" s="96">
        <f>IFERROR(VLOOKUP($B58,[1]DEN17!$H$3:$S$156,3,FALSE),0)</f>
        <v>0</v>
      </c>
      <c r="T58" s="96">
        <f>IFERROR(VLOOKUP($B58,[1]DEN17!$H$3:$S$156,4,FALSE),0)</f>
        <v>1</v>
      </c>
      <c r="U58" s="96">
        <f>IFERROR(VLOOKUP($B58,[1]DEN17!$H$3:$S$156,5,FALSE),0)</f>
        <v>1</v>
      </c>
      <c r="V58" s="96">
        <f>IFERROR(VLOOKUP($B58,[1]DEN17!$H$3:$S$156,6,FALSE),0)</f>
        <v>0</v>
      </c>
      <c r="W58" s="96">
        <f>IFERROR(VLOOKUP($B58,[1]DEN17!$H$3:$S$156,7,FALSE),0)</f>
        <v>0</v>
      </c>
      <c r="X58" s="96">
        <f>IFERROR(VLOOKUP($B58,[1]DEN17!$H$3:$S$156,8,FALSE),0)</f>
        <v>0</v>
      </c>
      <c r="Y58" s="96">
        <f>IFERROR(VLOOKUP($B58,[1]DEN17!$H$3:$S$156,9,FALSE),0)</f>
        <v>0</v>
      </c>
      <c r="Z58" s="96">
        <f>IFERROR(VLOOKUP($B58,[1]DEN17!$H$3:$S$156,10,FALSE),0)</f>
        <v>0</v>
      </c>
      <c r="AA58" s="96">
        <f>IFERROR(VLOOKUP($B58,[1]DEN17!$H$3:$S$156,11,FALSE),0)</f>
        <v>0</v>
      </c>
      <c r="AB58" s="86"/>
      <c r="AC58" s="86"/>
      <c r="AD58" s="5">
        <f t="shared" si="1"/>
        <v>2</v>
      </c>
    </row>
    <row r="59" spans="1:31" ht="15" thickBot="1" x14ac:dyDescent="0.25">
      <c r="A59" s="166" t="s">
        <v>88</v>
      </c>
      <c r="B59" s="165" t="s">
        <v>85</v>
      </c>
      <c r="C59" s="56"/>
      <c r="D59" s="56"/>
      <c r="E59" s="96">
        <f>IFERROR(VLOOKUP($B59,[1]NUM17!$H$3:$S$151,2,FALSE),0)</f>
        <v>2</v>
      </c>
      <c r="F59" s="96">
        <f>IFERROR(VLOOKUP($B59,[1]NUM17!$H$3:$S$151,3,FALSE),0)</f>
        <v>3</v>
      </c>
      <c r="G59" s="96">
        <f>IFERROR(VLOOKUP($B59,[1]NUM17!$H$3:$S$151,4,FALSE),0)</f>
        <v>3</v>
      </c>
      <c r="H59" s="96">
        <f>IFERROR(VLOOKUP($B59,[1]NUM17!$H$3:$S$151,5,FALSE),0)</f>
        <v>0</v>
      </c>
      <c r="I59" s="96">
        <f>IFERROR(VLOOKUP($B59,[1]NUM17!$H$3:$S$151,6,FALSE),0)</f>
        <v>0</v>
      </c>
      <c r="J59" s="96">
        <f>IFERROR(VLOOKUP($B59,[1]NUM17!$H$3:$S$151,7,FALSE),0)</f>
        <v>4</v>
      </c>
      <c r="K59" s="96">
        <f>IFERROR(VLOOKUP($B59,[1]NUM17!$H$3:$S$151,8,FALSE),0)</f>
        <v>1</v>
      </c>
      <c r="L59" s="96">
        <f>IFERROR(VLOOKUP($B59,[1]NUM17!$H$3:$S$151,9,FALSE),0)</f>
        <v>2</v>
      </c>
      <c r="M59" s="96">
        <f>IFERROR(VLOOKUP($B59,[1]NUM17!$H$3:$S$151,10,FALSE),0)</f>
        <v>0</v>
      </c>
      <c r="N59" s="96">
        <f>IFERROR(VLOOKUP($B59,[1]NUM17!$H$3:$S$151,11,FALSE),0)</f>
        <v>0</v>
      </c>
      <c r="O59" s="86"/>
      <c r="P59" s="86"/>
      <c r="Q59" s="5">
        <f t="shared" si="17"/>
        <v>15</v>
      </c>
      <c r="R59" s="96">
        <f>IFERROR(VLOOKUP($B59,[1]DEN17!$H$3:$S$156,2,FALSE),0)</f>
        <v>2</v>
      </c>
      <c r="S59" s="96">
        <f>IFERROR(VLOOKUP($B59,[1]DEN17!$H$3:$S$156,3,FALSE),0)</f>
        <v>3</v>
      </c>
      <c r="T59" s="96">
        <f>IFERROR(VLOOKUP($B59,[1]DEN17!$H$3:$S$156,4,FALSE),0)</f>
        <v>3</v>
      </c>
      <c r="U59" s="96">
        <f>IFERROR(VLOOKUP($B59,[1]DEN17!$H$3:$S$156,5,FALSE),0)</f>
        <v>0</v>
      </c>
      <c r="V59" s="96">
        <f>IFERROR(VLOOKUP($B59,[1]DEN17!$H$3:$S$156,6,FALSE),0)</f>
        <v>0</v>
      </c>
      <c r="W59" s="96">
        <f>IFERROR(VLOOKUP($B59,[1]DEN17!$H$3:$S$156,7,FALSE),0)</f>
        <v>4</v>
      </c>
      <c r="X59" s="96">
        <f>IFERROR(VLOOKUP($B59,[1]DEN17!$H$3:$S$156,8,FALSE),0)</f>
        <v>1</v>
      </c>
      <c r="Y59" s="96">
        <f>IFERROR(VLOOKUP($B59,[1]DEN17!$H$3:$S$156,9,FALSE),0)</f>
        <v>2</v>
      </c>
      <c r="Z59" s="96">
        <f>IFERROR(VLOOKUP($B59,[1]DEN17!$H$3:$S$156,10,FALSE),0)</f>
        <v>0</v>
      </c>
      <c r="AA59" s="96">
        <f>IFERROR(VLOOKUP($B59,[1]DEN17!$H$3:$S$156,11,FALSE),0)</f>
        <v>0</v>
      </c>
      <c r="AB59" s="86"/>
      <c r="AC59" s="86"/>
      <c r="AD59" s="5">
        <f t="shared" si="1"/>
        <v>15</v>
      </c>
    </row>
    <row r="60" spans="1:31" ht="15" thickBot="1" x14ac:dyDescent="0.25">
      <c r="A60" s="166" t="s">
        <v>88</v>
      </c>
      <c r="B60" s="165" t="s">
        <v>86</v>
      </c>
      <c r="C60" s="56"/>
      <c r="D60" s="56"/>
      <c r="E60" s="96">
        <f>IFERROR(VLOOKUP($B60,[1]NUM17!$H$3:$S$151,2,FALSE),0)</f>
        <v>0</v>
      </c>
      <c r="F60" s="96">
        <f>IFERROR(VLOOKUP($B60,[1]NUM17!$H$3:$S$151,3,FALSE),0)</f>
        <v>0</v>
      </c>
      <c r="G60" s="96">
        <f>IFERROR(VLOOKUP($B60,[1]NUM17!$H$3:$S$151,4,FALSE),0)</f>
        <v>0</v>
      </c>
      <c r="H60" s="96">
        <f>IFERROR(VLOOKUP($B60,[1]NUM17!$H$3:$S$151,5,FALSE),0)</f>
        <v>0</v>
      </c>
      <c r="I60" s="96">
        <f>IFERROR(VLOOKUP($B60,[1]NUM17!$H$3:$S$151,6,FALSE),0)</f>
        <v>0</v>
      </c>
      <c r="J60" s="96">
        <f>IFERROR(VLOOKUP($B60,[1]NUM17!$H$3:$S$151,7,FALSE),0)</f>
        <v>0</v>
      </c>
      <c r="K60" s="96">
        <f>IFERROR(VLOOKUP($B60,[1]NUM17!$H$3:$S$151,8,FALSE),0)</f>
        <v>0</v>
      </c>
      <c r="L60" s="96">
        <f>IFERROR(VLOOKUP($B60,[1]NUM17!$H$3:$S$151,9,FALSE),0)</f>
        <v>0</v>
      </c>
      <c r="M60" s="96">
        <f>IFERROR(VLOOKUP($B60,[1]NUM17!$H$3:$S$151,10,FALSE),0)</f>
        <v>0</v>
      </c>
      <c r="N60" s="96">
        <f>IFERROR(VLOOKUP($B60,[1]NUM17!$H$3:$S$151,11,FALSE),0)</f>
        <v>0</v>
      </c>
      <c r="O60" s="86"/>
      <c r="P60" s="86"/>
      <c r="Q60" s="5">
        <f t="shared" si="17"/>
        <v>0</v>
      </c>
      <c r="R60" s="96">
        <f>IFERROR(VLOOKUP($B60,[1]DEN17!$H$3:$S$156,2,FALSE),0)</f>
        <v>0</v>
      </c>
      <c r="S60" s="96">
        <f>IFERROR(VLOOKUP($B60,[1]DEN17!$H$3:$S$156,3,FALSE),0)</f>
        <v>0</v>
      </c>
      <c r="T60" s="96">
        <f>IFERROR(VLOOKUP($B60,[1]DEN17!$H$3:$S$156,4,FALSE),0)</f>
        <v>0</v>
      </c>
      <c r="U60" s="96">
        <f>IFERROR(VLOOKUP($B60,[1]DEN17!$H$3:$S$156,5,FALSE),0)</f>
        <v>0</v>
      </c>
      <c r="V60" s="96">
        <f>IFERROR(VLOOKUP($B60,[1]DEN17!$H$3:$S$156,6,FALSE),0)</f>
        <v>0</v>
      </c>
      <c r="W60" s="96">
        <f>IFERROR(VLOOKUP($B60,[1]DEN17!$H$3:$S$156,7,FALSE),0)</f>
        <v>0</v>
      </c>
      <c r="X60" s="96">
        <f>IFERROR(VLOOKUP($B60,[1]DEN17!$H$3:$S$156,8,FALSE),0)</f>
        <v>0</v>
      </c>
      <c r="Y60" s="96">
        <f>IFERROR(VLOOKUP($B60,[1]DEN17!$H$3:$S$156,9,FALSE),0)</f>
        <v>0</v>
      </c>
      <c r="Z60" s="96">
        <f>IFERROR(VLOOKUP($B60,[1]DEN17!$H$3:$S$156,10,FALSE),0)</f>
        <v>0</v>
      </c>
      <c r="AA60" s="96">
        <f>IFERROR(VLOOKUP($B60,[1]DEN17!$H$3:$S$156,11,FALSE),0)</f>
        <v>0</v>
      </c>
      <c r="AB60" s="86"/>
      <c r="AC60" s="86"/>
      <c r="AD60" s="5">
        <f t="shared" si="1"/>
        <v>0</v>
      </c>
    </row>
    <row r="61" spans="1:31" ht="15" thickBot="1" x14ac:dyDescent="0.25">
      <c r="A61" s="166" t="s">
        <v>88</v>
      </c>
      <c r="B61" s="165" t="s">
        <v>87</v>
      </c>
      <c r="C61" s="56"/>
      <c r="D61" s="56"/>
      <c r="E61" s="96">
        <f>IFERROR(VLOOKUP($B61,[1]NUM17!$H$3:$S$151,2,FALSE),0)</f>
        <v>2</v>
      </c>
      <c r="F61" s="96">
        <f>IFERROR(VLOOKUP($B61,[1]NUM17!$H$3:$S$151,3,FALSE),0)</f>
        <v>0</v>
      </c>
      <c r="G61" s="96">
        <f>IFERROR(VLOOKUP($B61,[1]NUM17!$H$3:$S$151,4,FALSE),0)</f>
        <v>0</v>
      </c>
      <c r="H61" s="96">
        <f>IFERROR(VLOOKUP($B61,[1]NUM17!$H$3:$S$151,5,FALSE),0)</f>
        <v>1</v>
      </c>
      <c r="I61" s="96">
        <f>IFERROR(VLOOKUP($B61,[1]NUM17!$H$3:$S$151,6,FALSE),0)</f>
        <v>0</v>
      </c>
      <c r="J61" s="96">
        <f>IFERROR(VLOOKUP($B61,[1]NUM17!$H$3:$S$151,7,FALSE),0)</f>
        <v>0</v>
      </c>
      <c r="K61" s="96">
        <f>IFERROR(VLOOKUP($B61,[1]NUM17!$H$3:$S$151,8,FALSE),0)</f>
        <v>0</v>
      </c>
      <c r="L61" s="96">
        <f>IFERROR(VLOOKUP($B61,[1]NUM17!$H$3:$S$151,9,FALSE),0)</f>
        <v>0</v>
      </c>
      <c r="M61" s="96">
        <f>IFERROR(VLOOKUP($B61,[1]NUM17!$H$3:$S$151,10,FALSE),0)</f>
        <v>0</v>
      </c>
      <c r="N61" s="96">
        <f>IFERROR(VLOOKUP($B61,[1]NUM17!$H$3:$S$151,11,FALSE),0)</f>
        <v>0</v>
      </c>
      <c r="O61" s="86"/>
      <c r="P61" s="86"/>
      <c r="Q61" s="5">
        <f t="shared" si="17"/>
        <v>3</v>
      </c>
      <c r="R61" s="96">
        <f>IFERROR(VLOOKUP($B61,[1]DEN17!$H$3:$S$156,2,FALSE),0)</f>
        <v>2</v>
      </c>
      <c r="S61" s="96">
        <f>IFERROR(VLOOKUP($B61,[1]DEN17!$H$3:$S$156,3,FALSE),0)</f>
        <v>0</v>
      </c>
      <c r="T61" s="96">
        <f>IFERROR(VLOOKUP($B61,[1]DEN17!$H$3:$S$156,4,FALSE),0)</f>
        <v>0</v>
      </c>
      <c r="U61" s="96">
        <f>IFERROR(VLOOKUP($B61,[1]DEN17!$H$3:$S$156,5,FALSE),0)</f>
        <v>1</v>
      </c>
      <c r="V61" s="96">
        <f>IFERROR(VLOOKUP($B61,[1]DEN17!$H$3:$S$156,6,FALSE),0)</f>
        <v>0</v>
      </c>
      <c r="W61" s="96">
        <f>IFERROR(VLOOKUP($B61,[1]DEN17!$H$3:$S$156,7,FALSE),0)</f>
        <v>0</v>
      </c>
      <c r="X61" s="96">
        <f>IFERROR(VLOOKUP($B61,[1]DEN17!$H$3:$S$156,8,FALSE),0)</f>
        <v>0</v>
      </c>
      <c r="Y61" s="96">
        <f>IFERROR(VLOOKUP($B61,[1]DEN17!$H$3:$S$156,9,FALSE),0)</f>
        <v>0</v>
      </c>
      <c r="Z61" s="96">
        <f>IFERROR(VLOOKUP($B61,[1]DEN17!$H$3:$S$156,10,FALSE),0)</f>
        <v>0</v>
      </c>
      <c r="AA61" s="96">
        <f>IFERROR(VLOOKUP($B61,[1]DEN17!$H$3:$S$156,11,FALSE),0)</f>
        <v>0</v>
      </c>
      <c r="AB61" s="86"/>
      <c r="AC61" s="86"/>
      <c r="AD61" s="5">
        <f t="shared" si="1"/>
        <v>3</v>
      </c>
    </row>
    <row r="62" spans="1:31" s="58" customFormat="1" ht="15" thickBot="1" x14ac:dyDescent="0.25">
      <c r="A62" s="333" t="s">
        <v>177</v>
      </c>
      <c r="B62" s="334"/>
      <c r="C62" s="250">
        <f>+D62/Metas!U88</f>
        <v>0.97636744806556131</v>
      </c>
      <c r="D62" s="15">
        <f>+Q62/AD62</f>
        <v>0.8867924528301887</v>
      </c>
      <c r="E62" s="10">
        <f t="shared" ref="E62:O62" si="25">SUM(E49:E61)</f>
        <v>10</v>
      </c>
      <c r="F62" s="10">
        <f t="shared" si="25"/>
        <v>9</v>
      </c>
      <c r="G62" s="10">
        <f t="shared" si="25"/>
        <v>18</v>
      </c>
      <c r="H62" s="10">
        <f t="shared" si="25"/>
        <v>7</v>
      </c>
      <c r="I62" s="10">
        <f t="shared" ref="I62:J62" si="26">SUM(I49:I61)</f>
        <v>1</v>
      </c>
      <c r="J62" s="10">
        <f t="shared" si="26"/>
        <v>7</v>
      </c>
      <c r="K62" s="10">
        <f t="shared" ref="K62:L62" si="27">SUM(K49:K61)</f>
        <v>11</v>
      </c>
      <c r="L62" s="10">
        <f t="shared" si="27"/>
        <v>5</v>
      </c>
      <c r="M62" s="10">
        <f t="shared" ref="M62" si="28">SUM(M49:M61)</f>
        <v>18</v>
      </c>
      <c r="N62" s="10">
        <f t="shared" ref="N62" si="29">SUM(N49:N61)</f>
        <v>8</v>
      </c>
      <c r="O62" s="10">
        <f t="shared" si="25"/>
        <v>0</v>
      </c>
      <c r="P62" s="10">
        <f>SUM(P49:P61)</f>
        <v>0</v>
      </c>
      <c r="Q62" s="10">
        <f>SUM(Q49:Q61)</f>
        <v>94</v>
      </c>
      <c r="R62" s="10">
        <f>SUM(R49:R61)</f>
        <v>11</v>
      </c>
      <c r="S62" s="10">
        <f t="shared" ref="S62:AC62" si="30">SUM(S49:S61)</f>
        <v>9</v>
      </c>
      <c r="T62" s="10">
        <f t="shared" si="30"/>
        <v>19</v>
      </c>
      <c r="U62" s="10">
        <f t="shared" si="30"/>
        <v>7</v>
      </c>
      <c r="V62" s="10">
        <f t="shared" si="30"/>
        <v>6</v>
      </c>
      <c r="W62" s="10">
        <f t="shared" si="30"/>
        <v>7</v>
      </c>
      <c r="X62" s="10">
        <f t="shared" si="30"/>
        <v>11</v>
      </c>
      <c r="Y62" s="10">
        <f t="shared" si="30"/>
        <v>7</v>
      </c>
      <c r="Z62" s="10">
        <f t="shared" si="30"/>
        <v>20</v>
      </c>
      <c r="AA62" s="10">
        <f t="shared" ref="AA62" si="31">SUM(AA49:AA61)</f>
        <v>9</v>
      </c>
      <c r="AB62" s="10">
        <f t="shared" si="30"/>
        <v>0</v>
      </c>
      <c r="AC62" s="10">
        <f t="shared" si="30"/>
        <v>0</v>
      </c>
      <c r="AD62" s="10">
        <f>SUM(AD49:AD61)</f>
        <v>106</v>
      </c>
      <c r="AE62" s="62"/>
    </row>
    <row r="63" spans="1:31" ht="15" thickBot="1" x14ac:dyDescent="0.25">
      <c r="A63" s="166" t="s">
        <v>99</v>
      </c>
      <c r="B63" s="165" t="s">
        <v>89</v>
      </c>
      <c r="C63" s="56"/>
      <c r="D63" s="56"/>
      <c r="E63" s="96">
        <f>IFERROR(VLOOKUP($B63,[1]NUM17!$H$3:$S$151,2,FALSE),0)</f>
        <v>8</v>
      </c>
      <c r="F63" s="96">
        <f>IFERROR(VLOOKUP($B63,[1]NUM17!$H$3:$S$151,3,FALSE),0)</f>
        <v>5</v>
      </c>
      <c r="G63" s="96">
        <f>IFERROR(VLOOKUP($B63,[1]NUM17!$H$3:$S$151,4,FALSE),0)</f>
        <v>4</v>
      </c>
      <c r="H63" s="96">
        <f>IFERROR(VLOOKUP($B63,[1]NUM17!$H$3:$S$151,5,FALSE),0)</f>
        <v>5</v>
      </c>
      <c r="I63" s="96">
        <f>IFERROR(VLOOKUP($B63,[1]NUM17!$H$3:$S$151,6,FALSE),0)</f>
        <v>1</v>
      </c>
      <c r="J63" s="96">
        <f>IFERROR(VLOOKUP($B63,[1]NUM17!$H$3:$S$151,7,FALSE),0)</f>
        <v>2</v>
      </c>
      <c r="K63" s="96">
        <f>IFERROR(VLOOKUP($B63,[1]NUM17!$H$3:$S$151,8,FALSE),0)</f>
        <v>6</v>
      </c>
      <c r="L63" s="96">
        <f>IFERROR(VLOOKUP($B63,[1]NUM17!$H$3:$S$151,9,FALSE),0)</f>
        <v>1</v>
      </c>
      <c r="M63" s="96">
        <f>IFERROR(VLOOKUP($B63,[1]NUM17!$H$3:$S$151,10,FALSE),0)</f>
        <v>3</v>
      </c>
      <c r="N63" s="96">
        <f>IFERROR(VLOOKUP($B63,[1]NUM17!$H$3:$S$151,11,FALSE),0)</f>
        <v>6</v>
      </c>
      <c r="O63" s="86"/>
      <c r="P63" s="86"/>
      <c r="Q63" s="5">
        <f t="shared" si="17"/>
        <v>41</v>
      </c>
      <c r="R63" s="96">
        <f>IFERROR(VLOOKUP($B63,[1]DEN17!$H$3:$S$156,2,FALSE),0)</f>
        <v>8</v>
      </c>
      <c r="S63" s="96">
        <f>IFERROR(VLOOKUP($B63,[1]DEN17!$H$3:$S$156,3,FALSE),0)</f>
        <v>6</v>
      </c>
      <c r="T63" s="96">
        <f>IFERROR(VLOOKUP($B63,[1]DEN17!$H$3:$S$156,4,FALSE),0)</f>
        <v>4</v>
      </c>
      <c r="U63" s="96">
        <f>IFERROR(VLOOKUP($B63,[1]DEN17!$H$3:$S$156,5,FALSE),0)</f>
        <v>6</v>
      </c>
      <c r="V63" s="96">
        <f>IFERROR(VLOOKUP($B63,[1]DEN17!$H$3:$S$156,6,FALSE),0)</f>
        <v>2</v>
      </c>
      <c r="W63" s="96">
        <f>IFERROR(VLOOKUP($B63,[1]DEN17!$H$3:$S$156,7,FALSE),0)</f>
        <v>2</v>
      </c>
      <c r="X63" s="96">
        <f>IFERROR(VLOOKUP($B63,[1]DEN17!$H$3:$S$156,8,FALSE),0)</f>
        <v>7</v>
      </c>
      <c r="Y63" s="96">
        <f>IFERROR(VLOOKUP($B63,[1]DEN17!$H$3:$S$156,9,FALSE),0)</f>
        <v>2</v>
      </c>
      <c r="Z63" s="96">
        <f>IFERROR(VLOOKUP($B63,[1]DEN17!$H$3:$S$156,10,FALSE),0)</f>
        <v>5</v>
      </c>
      <c r="AA63" s="96">
        <f>IFERROR(VLOOKUP($B63,[1]DEN17!$H$3:$S$156,11,FALSE),0)</f>
        <v>6</v>
      </c>
      <c r="AB63" s="86"/>
      <c r="AC63" s="86"/>
      <c r="AD63" s="5">
        <f t="shared" ref="AD63:AD128" si="32">SUM(R63:AC63)</f>
        <v>48</v>
      </c>
    </row>
    <row r="64" spans="1:31" ht="15" thickBot="1" x14ac:dyDescent="0.25">
      <c r="A64" s="166" t="s">
        <v>99</v>
      </c>
      <c r="B64" s="165" t="s">
        <v>90</v>
      </c>
      <c r="C64" s="56"/>
      <c r="D64" s="56"/>
      <c r="E64" s="96">
        <f>IFERROR(VLOOKUP($B64,[1]NUM17!$H$3:$S$151,2,FALSE),0)</f>
        <v>0</v>
      </c>
      <c r="F64" s="96">
        <f>IFERROR(VLOOKUP($B64,[1]NUM17!$H$3:$S$151,3,FALSE),0)</f>
        <v>1</v>
      </c>
      <c r="G64" s="96">
        <f>IFERROR(VLOOKUP($B64,[1]NUM17!$H$3:$S$151,4,FALSE),0)</f>
        <v>0</v>
      </c>
      <c r="H64" s="96">
        <f>IFERROR(VLOOKUP($B64,[1]NUM17!$H$3:$S$151,5,FALSE),0)</f>
        <v>0</v>
      </c>
      <c r="I64" s="96">
        <f>IFERROR(VLOOKUP($B64,[1]NUM17!$H$3:$S$151,6,FALSE),0)</f>
        <v>0</v>
      </c>
      <c r="J64" s="96">
        <f>IFERROR(VLOOKUP($B64,[1]NUM17!$H$3:$S$151,7,FALSE),0)</f>
        <v>0</v>
      </c>
      <c r="K64" s="96">
        <f>IFERROR(VLOOKUP($B64,[1]NUM17!$H$3:$S$151,8,FALSE),0)</f>
        <v>0</v>
      </c>
      <c r="L64" s="96">
        <f>IFERROR(VLOOKUP($B64,[1]NUM17!$H$3:$S$151,9,FALSE),0)</f>
        <v>0</v>
      </c>
      <c r="M64" s="96">
        <f>IFERROR(VLOOKUP($B64,[1]NUM17!$H$3:$S$151,10,FALSE),0)</f>
        <v>0</v>
      </c>
      <c r="N64" s="96">
        <f>IFERROR(VLOOKUP($B64,[1]NUM17!$H$3:$S$151,11,FALSE),0)</f>
        <v>1</v>
      </c>
      <c r="O64" s="86"/>
      <c r="P64" s="86"/>
      <c r="Q64" s="5">
        <f t="shared" si="17"/>
        <v>2</v>
      </c>
      <c r="R64" s="96">
        <f>IFERROR(VLOOKUP($B64,[1]DEN17!$H$3:$S$156,2,FALSE),0)</f>
        <v>0</v>
      </c>
      <c r="S64" s="96">
        <f>IFERROR(VLOOKUP($B64,[1]DEN17!$H$3:$S$156,3,FALSE),0)</f>
        <v>1</v>
      </c>
      <c r="T64" s="96">
        <f>IFERROR(VLOOKUP($B64,[1]DEN17!$H$3:$S$156,4,FALSE),0)</f>
        <v>0</v>
      </c>
      <c r="U64" s="96">
        <f>IFERROR(VLOOKUP($B64,[1]DEN17!$H$3:$S$156,5,FALSE),0)</f>
        <v>0</v>
      </c>
      <c r="V64" s="96">
        <f>IFERROR(VLOOKUP($B64,[1]DEN17!$H$3:$S$156,6,FALSE),0)</f>
        <v>0</v>
      </c>
      <c r="W64" s="96">
        <f>IFERROR(VLOOKUP($B64,[1]DEN17!$H$3:$S$156,7,FALSE),0)</f>
        <v>0</v>
      </c>
      <c r="X64" s="96">
        <f>IFERROR(VLOOKUP($B64,[1]DEN17!$H$3:$S$156,8,FALSE),0)</f>
        <v>0</v>
      </c>
      <c r="Y64" s="96">
        <f>IFERROR(VLOOKUP($B64,[1]DEN17!$H$3:$S$156,9,FALSE),0)</f>
        <v>0</v>
      </c>
      <c r="Z64" s="96">
        <f>IFERROR(VLOOKUP($B64,[1]DEN17!$H$3:$S$156,10,FALSE),0)</f>
        <v>0</v>
      </c>
      <c r="AA64" s="96">
        <f>IFERROR(VLOOKUP($B64,[1]DEN17!$H$3:$S$156,11,FALSE),0)</f>
        <v>1</v>
      </c>
      <c r="AB64" s="86"/>
      <c r="AC64" s="86"/>
      <c r="AD64" s="5">
        <f t="shared" si="32"/>
        <v>2</v>
      </c>
    </row>
    <row r="65" spans="1:31" ht="15" thickBot="1" x14ac:dyDescent="0.25">
      <c r="A65" s="166" t="s">
        <v>99</v>
      </c>
      <c r="B65" s="165" t="s">
        <v>91</v>
      </c>
      <c r="C65" s="56"/>
      <c r="D65" s="56"/>
      <c r="E65" s="96">
        <f>IFERROR(VLOOKUP($B65,[1]NUM17!$H$3:$S$151,2,FALSE),0)</f>
        <v>0</v>
      </c>
      <c r="F65" s="96">
        <f>IFERROR(VLOOKUP($B65,[1]NUM17!$H$3:$S$151,3,FALSE),0)</f>
        <v>0</v>
      </c>
      <c r="G65" s="96">
        <f>IFERROR(VLOOKUP($B65,[1]NUM17!$H$3:$S$151,4,FALSE),0)</f>
        <v>0</v>
      </c>
      <c r="H65" s="96">
        <f>IFERROR(VLOOKUP($B65,[1]NUM17!$H$3:$S$151,5,FALSE),0)</f>
        <v>0</v>
      </c>
      <c r="I65" s="96">
        <f>IFERROR(VLOOKUP($B65,[1]NUM17!$H$3:$S$151,6,FALSE),0)</f>
        <v>0</v>
      </c>
      <c r="J65" s="96">
        <f>IFERROR(VLOOKUP($B65,[1]NUM17!$H$3:$S$151,7,FALSE),0)</f>
        <v>0</v>
      </c>
      <c r="K65" s="96">
        <f>IFERROR(VLOOKUP($B65,[1]NUM17!$H$3:$S$151,8,FALSE),0)</f>
        <v>0</v>
      </c>
      <c r="L65" s="96">
        <f>IFERROR(VLOOKUP($B65,[1]NUM17!$H$3:$S$151,9,FALSE),0)</f>
        <v>0</v>
      </c>
      <c r="M65" s="96">
        <f>IFERROR(VLOOKUP($B65,[1]NUM17!$H$3:$S$151,10,FALSE),0)</f>
        <v>0</v>
      </c>
      <c r="N65" s="96">
        <f>IFERROR(VLOOKUP($B65,[1]NUM17!$H$3:$S$151,11,FALSE),0)</f>
        <v>0</v>
      </c>
      <c r="O65" s="86"/>
      <c r="P65" s="86"/>
      <c r="Q65" s="5">
        <f t="shared" si="17"/>
        <v>0</v>
      </c>
      <c r="R65" s="96">
        <f>IFERROR(VLOOKUP($B65,[1]DEN17!$H$3:$S$156,2,FALSE),0)</f>
        <v>0</v>
      </c>
      <c r="S65" s="96">
        <f>IFERROR(VLOOKUP($B65,[1]DEN17!$H$3:$S$156,3,FALSE),0)</f>
        <v>0</v>
      </c>
      <c r="T65" s="96">
        <f>IFERROR(VLOOKUP($B65,[1]DEN17!$H$3:$S$156,4,FALSE),0)</f>
        <v>0</v>
      </c>
      <c r="U65" s="96">
        <f>IFERROR(VLOOKUP($B65,[1]DEN17!$H$3:$S$156,5,FALSE),0)</f>
        <v>0</v>
      </c>
      <c r="V65" s="96">
        <f>IFERROR(VLOOKUP($B65,[1]DEN17!$H$3:$S$156,6,FALSE),0)</f>
        <v>0</v>
      </c>
      <c r="W65" s="96">
        <f>IFERROR(VLOOKUP($B65,[1]DEN17!$H$3:$S$156,7,FALSE),0)</f>
        <v>0</v>
      </c>
      <c r="X65" s="96">
        <f>IFERROR(VLOOKUP($B65,[1]DEN17!$H$3:$S$156,8,FALSE),0)</f>
        <v>0</v>
      </c>
      <c r="Y65" s="96">
        <f>IFERROR(VLOOKUP($B65,[1]DEN17!$H$3:$S$156,9,FALSE),0)</f>
        <v>0</v>
      </c>
      <c r="Z65" s="96">
        <f>IFERROR(VLOOKUP($B65,[1]DEN17!$H$3:$S$156,10,FALSE),0)</f>
        <v>0</v>
      </c>
      <c r="AA65" s="96">
        <f>IFERROR(VLOOKUP($B65,[1]DEN17!$H$3:$S$156,11,FALSE),0)</f>
        <v>0</v>
      </c>
      <c r="AB65" s="86"/>
      <c r="AC65" s="86"/>
      <c r="AD65" s="5">
        <f t="shared" si="32"/>
        <v>0</v>
      </c>
    </row>
    <row r="66" spans="1:31" ht="15" thickBot="1" x14ac:dyDescent="0.25">
      <c r="A66" s="166" t="s">
        <v>99</v>
      </c>
      <c r="B66" s="165" t="s">
        <v>92</v>
      </c>
      <c r="C66" s="56"/>
      <c r="D66" s="56"/>
      <c r="E66" s="96">
        <f>IFERROR(VLOOKUP($B66,[1]NUM17!$H$3:$S$151,2,FALSE),0)</f>
        <v>0</v>
      </c>
      <c r="F66" s="96">
        <f>IFERROR(VLOOKUP($B66,[1]NUM17!$H$3:$S$151,3,FALSE),0)</f>
        <v>0</v>
      </c>
      <c r="G66" s="96">
        <f>IFERROR(VLOOKUP($B66,[1]NUM17!$H$3:$S$151,4,FALSE),0)</f>
        <v>0</v>
      </c>
      <c r="H66" s="96">
        <f>IFERROR(VLOOKUP($B66,[1]NUM17!$H$3:$S$151,5,FALSE),0)</f>
        <v>0</v>
      </c>
      <c r="I66" s="96">
        <f>IFERROR(VLOOKUP($B66,[1]NUM17!$H$3:$S$151,6,FALSE),0)</f>
        <v>0</v>
      </c>
      <c r="J66" s="96">
        <f>IFERROR(VLOOKUP($B66,[1]NUM17!$H$3:$S$151,7,FALSE),0)</f>
        <v>0</v>
      </c>
      <c r="K66" s="96">
        <f>IFERROR(VLOOKUP($B66,[1]NUM17!$H$3:$S$151,8,FALSE),0)</f>
        <v>0</v>
      </c>
      <c r="L66" s="96">
        <f>IFERROR(VLOOKUP($B66,[1]NUM17!$H$3:$S$151,9,FALSE),0)</f>
        <v>0</v>
      </c>
      <c r="M66" s="96">
        <f>IFERROR(VLOOKUP($B66,[1]NUM17!$H$3:$S$151,10,FALSE),0)</f>
        <v>0</v>
      </c>
      <c r="N66" s="96">
        <f>IFERROR(VLOOKUP($B66,[1]NUM17!$H$3:$S$151,11,FALSE),0)</f>
        <v>0</v>
      </c>
      <c r="O66" s="86"/>
      <c r="P66" s="86"/>
      <c r="Q66" s="5">
        <f t="shared" si="17"/>
        <v>0</v>
      </c>
      <c r="R66" s="96">
        <f>IFERROR(VLOOKUP($B66,[1]DEN17!$H$3:$S$156,2,FALSE),0)</f>
        <v>0</v>
      </c>
      <c r="S66" s="96">
        <f>IFERROR(VLOOKUP($B66,[1]DEN17!$H$3:$S$156,3,FALSE),0)</f>
        <v>0</v>
      </c>
      <c r="T66" s="96">
        <f>IFERROR(VLOOKUP($B66,[1]DEN17!$H$3:$S$156,4,FALSE),0)</f>
        <v>0</v>
      </c>
      <c r="U66" s="96">
        <f>IFERROR(VLOOKUP($B66,[1]DEN17!$H$3:$S$156,5,FALSE),0)</f>
        <v>0</v>
      </c>
      <c r="V66" s="96">
        <f>IFERROR(VLOOKUP($B66,[1]DEN17!$H$3:$S$156,6,FALSE),0)</f>
        <v>0</v>
      </c>
      <c r="W66" s="96">
        <f>IFERROR(VLOOKUP($B66,[1]DEN17!$H$3:$S$156,7,FALSE),0)</f>
        <v>0</v>
      </c>
      <c r="X66" s="96">
        <f>IFERROR(VLOOKUP($B66,[1]DEN17!$H$3:$S$156,8,FALSE),0)</f>
        <v>0</v>
      </c>
      <c r="Y66" s="96">
        <f>IFERROR(VLOOKUP($B66,[1]DEN17!$H$3:$S$156,9,FALSE),0)</f>
        <v>0</v>
      </c>
      <c r="Z66" s="96">
        <f>IFERROR(VLOOKUP($B66,[1]DEN17!$H$3:$S$156,10,FALSE),0)</f>
        <v>0</v>
      </c>
      <c r="AA66" s="96">
        <f>IFERROR(VLOOKUP($B66,[1]DEN17!$H$3:$S$156,11,FALSE),0)</f>
        <v>0</v>
      </c>
      <c r="AB66" s="86"/>
      <c r="AC66" s="86"/>
      <c r="AD66" s="5">
        <f t="shared" si="32"/>
        <v>0</v>
      </c>
    </row>
    <row r="67" spans="1:31" ht="15" thickBot="1" x14ac:dyDescent="0.25">
      <c r="A67" s="166" t="s">
        <v>99</v>
      </c>
      <c r="B67" s="165" t="s">
        <v>93</v>
      </c>
      <c r="C67" s="56"/>
      <c r="D67" s="56"/>
      <c r="E67" s="96">
        <f>IFERROR(VLOOKUP($B67,[1]NUM17!$H$3:$S$151,2,FALSE),0)</f>
        <v>0</v>
      </c>
      <c r="F67" s="96">
        <f>IFERROR(VLOOKUP($B67,[1]NUM17!$H$3:$S$151,3,FALSE),0)</f>
        <v>0</v>
      </c>
      <c r="G67" s="96">
        <f>IFERROR(VLOOKUP($B67,[1]NUM17!$H$3:$S$151,4,FALSE),0)</f>
        <v>0</v>
      </c>
      <c r="H67" s="96">
        <f>IFERROR(VLOOKUP($B67,[1]NUM17!$H$3:$S$151,5,FALSE),0)</f>
        <v>0</v>
      </c>
      <c r="I67" s="96">
        <f>IFERROR(VLOOKUP($B67,[1]NUM17!$H$3:$S$151,6,FALSE),0)</f>
        <v>0</v>
      </c>
      <c r="J67" s="96">
        <f>IFERROR(VLOOKUP($B67,[1]NUM17!$H$3:$S$151,7,FALSE),0)</f>
        <v>0</v>
      </c>
      <c r="K67" s="96">
        <f>IFERROR(VLOOKUP($B67,[1]NUM17!$H$3:$S$151,8,FALSE),0)</f>
        <v>0</v>
      </c>
      <c r="L67" s="96">
        <f>IFERROR(VLOOKUP($B67,[1]NUM17!$H$3:$S$151,9,FALSE),0)</f>
        <v>0</v>
      </c>
      <c r="M67" s="96">
        <f>IFERROR(VLOOKUP($B67,[1]NUM17!$H$3:$S$151,10,FALSE),0)</f>
        <v>0</v>
      </c>
      <c r="N67" s="96">
        <f>IFERROR(VLOOKUP($B67,[1]NUM17!$H$3:$S$151,11,FALSE),0)</f>
        <v>0</v>
      </c>
      <c r="O67" s="86"/>
      <c r="P67" s="86"/>
      <c r="Q67" s="5">
        <f t="shared" si="17"/>
        <v>0</v>
      </c>
      <c r="R67" s="96">
        <f>IFERROR(VLOOKUP($B67,[1]DEN17!$H$3:$S$156,2,FALSE),0)</f>
        <v>0</v>
      </c>
      <c r="S67" s="96">
        <f>IFERROR(VLOOKUP($B67,[1]DEN17!$H$3:$S$156,3,FALSE),0)</f>
        <v>0</v>
      </c>
      <c r="T67" s="96">
        <f>IFERROR(VLOOKUP($B67,[1]DEN17!$H$3:$S$156,4,FALSE),0)</f>
        <v>0</v>
      </c>
      <c r="U67" s="96">
        <f>IFERROR(VLOOKUP($B67,[1]DEN17!$H$3:$S$156,5,FALSE),0)</f>
        <v>0</v>
      </c>
      <c r="V67" s="96">
        <f>IFERROR(VLOOKUP($B67,[1]DEN17!$H$3:$S$156,6,FALSE),0)</f>
        <v>0</v>
      </c>
      <c r="W67" s="96">
        <f>IFERROR(VLOOKUP($B67,[1]DEN17!$H$3:$S$156,7,FALSE),0)</f>
        <v>0</v>
      </c>
      <c r="X67" s="96">
        <f>IFERROR(VLOOKUP($B67,[1]DEN17!$H$3:$S$156,8,FALSE),0)</f>
        <v>0</v>
      </c>
      <c r="Y67" s="96">
        <f>IFERROR(VLOOKUP($B67,[1]DEN17!$H$3:$S$156,9,FALSE),0)</f>
        <v>0</v>
      </c>
      <c r="Z67" s="96">
        <f>IFERROR(VLOOKUP($B67,[1]DEN17!$H$3:$S$156,10,FALSE),0)</f>
        <v>0</v>
      </c>
      <c r="AA67" s="96">
        <f>IFERROR(VLOOKUP($B67,[1]DEN17!$H$3:$S$156,11,FALSE),0)</f>
        <v>0</v>
      </c>
      <c r="AB67" s="86"/>
      <c r="AC67" s="86"/>
      <c r="AD67" s="5">
        <f t="shared" si="32"/>
        <v>0</v>
      </c>
    </row>
    <row r="68" spans="1:31" ht="15" thickBot="1" x14ac:dyDescent="0.25">
      <c r="A68" s="166" t="s">
        <v>99</v>
      </c>
      <c r="B68" s="165" t="s">
        <v>94</v>
      </c>
      <c r="C68" s="56"/>
      <c r="D68" s="56"/>
      <c r="E68" s="96">
        <f>IFERROR(VLOOKUP($B68,[1]NUM17!$H$3:$S$151,2,FALSE),0)</f>
        <v>1</v>
      </c>
      <c r="F68" s="96">
        <f>IFERROR(VLOOKUP($B68,[1]NUM17!$H$3:$S$151,3,FALSE),0)</f>
        <v>0</v>
      </c>
      <c r="G68" s="96">
        <f>IFERROR(VLOOKUP($B68,[1]NUM17!$H$3:$S$151,4,FALSE),0)</f>
        <v>1</v>
      </c>
      <c r="H68" s="96">
        <f>IFERROR(VLOOKUP($B68,[1]NUM17!$H$3:$S$151,5,FALSE),0)</f>
        <v>0</v>
      </c>
      <c r="I68" s="96">
        <f>IFERROR(VLOOKUP($B68,[1]NUM17!$H$3:$S$151,6,FALSE),0)</f>
        <v>1</v>
      </c>
      <c r="J68" s="96">
        <f>IFERROR(VLOOKUP($B68,[1]NUM17!$H$3:$S$151,7,FALSE),0)</f>
        <v>0</v>
      </c>
      <c r="K68" s="96">
        <f>IFERROR(VLOOKUP($B68,[1]NUM17!$H$3:$S$151,8,FALSE),0)</f>
        <v>0</v>
      </c>
      <c r="L68" s="96">
        <f>IFERROR(VLOOKUP($B68,[1]NUM17!$H$3:$S$151,9,FALSE),0)</f>
        <v>1</v>
      </c>
      <c r="M68" s="96">
        <f>IFERROR(VLOOKUP($B68,[1]NUM17!$H$3:$S$151,10,FALSE),0)</f>
        <v>0</v>
      </c>
      <c r="N68" s="96">
        <f>IFERROR(VLOOKUP($B68,[1]NUM17!$H$3:$S$151,11,FALSE),0)</f>
        <v>0</v>
      </c>
      <c r="O68" s="86"/>
      <c r="P68" s="86"/>
      <c r="Q68" s="5">
        <f t="shared" si="17"/>
        <v>4</v>
      </c>
      <c r="R68" s="96">
        <f>IFERROR(VLOOKUP($B68,[1]DEN17!$H$3:$S$156,2,FALSE),0)</f>
        <v>1</v>
      </c>
      <c r="S68" s="96">
        <f>IFERROR(VLOOKUP($B68,[1]DEN17!$H$3:$S$156,3,FALSE),0)</f>
        <v>0</v>
      </c>
      <c r="T68" s="96">
        <f>IFERROR(VLOOKUP($B68,[1]DEN17!$H$3:$S$156,4,FALSE),0)</f>
        <v>1</v>
      </c>
      <c r="U68" s="96">
        <f>IFERROR(VLOOKUP($B68,[1]DEN17!$H$3:$S$156,5,FALSE),0)</f>
        <v>0</v>
      </c>
      <c r="V68" s="96">
        <f>IFERROR(VLOOKUP($B68,[1]DEN17!$H$3:$S$156,6,FALSE),0)</f>
        <v>1</v>
      </c>
      <c r="W68" s="96">
        <f>IFERROR(VLOOKUP($B68,[1]DEN17!$H$3:$S$156,7,FALSE),0)</f>
        <v>1</v>
      </c>
      <c r="X68" s="96">
        <f>IFERROR(VLOOKUP($B68,[1]DEN17!$H$3:$S$156,8,FALSE),0)</f>
        <v>0</v>
      </c>
      <c r="Y68" s="96">
        <f>IFERROR(VLOOKUP($B68,[1]DEN17!$H$3:$S$156,9,FALSE),0)</f>
        <v>1</v>
      </c>
      <c r="Z68" s="96">
        <f>IFERROR(VLOOKUP($B68,[1]DEN17!$H$3:$S$156,10,FALSE),0)</f>
        <v>0</v>
      </c>
      <c r="AA68" s="96">
        <f>IFERROR(VLOOKUP($B68,[1]DEN17!$H$3:$S$156,11,FALSE),0)</f>
        <v>0</v>
      </c>
      <c r="AB68" s="86"/>
      <c r="AC68" s="86"/>
      <c r="AD68" s="5">
        <f t="shared" si="32"/>
        <v>5</v>
      </c>
    </row>
    <row r="69" spans="1:31" ht="15" thickBot="1" x14ac:dyDescent="0.25">
      <c r="A69" s="166" t="s">
        <v>99</v>
      </c>
      <c r="B69" s="165" t="s">
        <v>95</v>
      </c>
      <c r="C69" s="56"/>
      <c r="D69" s="56"/>
      <c r="E69" s="96">
        <f>IFERROR(VLOOKUP($B69,[1]NUM17!$H$3:$S$151,2,FALSE),0)</f>
        <v>1</v>
      </c>
      <c r="F69" s="96">
        <f>IFERROR(VLOOKUP($B69,[1]NUM17!$H$3:$S$151,3,FALSE),0)</f>
        <v>0</v>
      </c>
      <c r="G69" s="96">
        <f>IFERROR(VLOOKUP($B69,[1]NUM17!$H$3:$S$151,4,FALSE),0)</f>
        <v>0</v>
      </c>
      <c r="H69" s="96">
        <f>IFERROR(VLOOKUP($B69,[1]NUM17!$H$3:$S$151,5,FALSE),0)</f>
        <v>0</v>
      </c>
      <c r="I69" s="96">
        <f>IFERROR(VLOOKUP($B69,[1]NUM17!$H$3:$S$151,6,FALSE),0)</f>
        <v>0</v>
      </c>
      <c r="J69" s="96">
        <f>IFERROR(VLOOKUP($B69,[1]NUM17!$H$3:$S$151,7,FALSE),0)</f>
        <v>0</v>
      </c>
      <c r="K69" s="96">
        <f>IFERROR(VLOOKUP($B69,[1]NUM17!$H$3:$S$151,8,FALSE),0)</f>
        <v>0</v>
      </c>
      <c r="L69" s="96">
        <f>IFERROR(VLOOKUP($B69,[1]NUM17!$H$3:$S$151,9,FALSE),0)</f>
        <v>0</v>
      </c>
      <c r="M69" s="96">
        <f>IFERROR(VLOOKUP($B69,[1]NUM17!$H$3:$S$151,10,FALSE),0)</f>
        <v>0</v>
      </c>
      <c r="N69" s="96">
        <f>IFERROR(VLOOKUP($B69,[1]NUM17!$H$3:$S$151,11,FALSE),0)</f>
        <v>0</v>
      </c>
      <c r="O69" s="86"/>
      <c r="P69" s="86"/>
      <c r="Q69" s="5">
        <f t="shared" si="17"/>
        <v>1</v>
      </c>
      <c r="R69" s="96">
        <f>IFERROR(VLOOKUP($B69,[1]DEN17!$H$3:$S$156,2,FALSE),0)</f>
        <v>1</v>
      </c>
      <c r="S69" s="96">
        <f>IFERROR(VLOOKUP($B69,[1]DEN17!$H$3:$S$156,3,FALSE),0)</f>
        <v>0</v>
      </c>
      <c r="T69" s="96">
        <f>IFERROR(VLOOKUP($B69,[1]DEN17!$H$3:$S$156,4,FALSE),0)</f>
        <v>0</v>
      </c>
      <c r="U69" s="96">
        <f>IFERROR(VLOOKUP($B69,[1]DEN17!$H$3:$S$156,5,FALSE),0)</f>
        <v>0</v>
      </c>
      <c r="V69" s="96">
        <f>IFERROR(VLOOKUP($B69,[1]DEN17!$H$3:$S$156,6,FALSE),0)</f>
        <v>0</v>
      </c>
      <c r="W69" s="96">
        <f>IFERROR(VLOOKUP($B69,[1]DEN17!$H$3:$S$156,7,FALSE),0)</f>
        <v>0</v>
      </c>
      <c r="X69" s="96">
        <f>IFERROR(VLOOKUP($B69,[1]DEN17!$H$3:$S$156,8,FALSE),0)</f>
        <v>0</v>
      </c>
      <c r="Y69" s="96">
        <f>IFERROR(VLOOKUP($B69,[1]DEN17!$H$3:$S$156,9,FALSE),0)</f>
        <v>0</v>
      </c>
      <c r="Z69" s="96">
        <f>IFERROR(VLOOKUP($B69,[1]DEN17!$H$3:$S$156,10,FALSE),0)</f>
        <v>0</v>
      </c>
      <c r="AA69" s="96">
        <f>IFERROR(VLOOKUP($B69,[1]DEN17!$H$3:$S$156,11,FALSE),0)</f>
        <v>0</v>
      </c>
      <c r="AB69" s="86"/>
      <c r="AC69" s="86"/>
      <c r="AD69" s="5">
        <f t="shared" si="32"/>
        <v>1</v>
      </c>
    </row>
    <row r="70" spans="1:31" ht="15" thickBot="1" x14ac:dyDescent="0.25">
      <c r="A70" s="166" t="s">
        <v>99</v>
      </c>
      <c r="B70" s="165" t="s">
        <v>96</v>
      </c>
      <c r="C70" s="56"/>
      <c r="D70" s="56"/>
      <c r="E70" s="96">
        <f>IFERROR(VLOOKUP($B70,[1]NUM17!$H$3:$S$151,2,FALSE),0)</f>
        <v>0</v>
      </c>
      <c r="F70" s="96">
        <f>IFERROR(VLOOKUP($B70,[1]NUM17!$H$3:$S$151,3,FALSE),0)</f>
        <v>0</v>
      </c>
      <c r="G70" s="96">
        <f>IFERROR(VLOOKUP($B70,[1]NUM17!$H$3:$S$151,4,FALSE),0)</f>
        <v>0</v>
      </c>
      <c r="H70" s="96">
        <f>IFERROR(VLOOKUP($B70,[1]NUM17!$H$3:$S$151,5,FALSE),0)</f>
        <v>0</v>
      </c>
      <c r="I70" s="96">
        <f>IFERROR(VLOOKUP($B70,[1]NUM17!$H$3:$S$151,6,FALSE),0)</f>
        <v>0</v>
      </c>
      <c r="J70" s="96">
        <f>IFERROR(VLOOKUP($B70,[1]NUM17!$H$3:$S$151,7,FALSE),0)</f>
        <v>0</v>
      </c>
      <c r="K70" s="96">
        <f>IFERROR(VLOOKUP($B70,[1]NUM17!$H$3:$S$151,8,FALSE),0)</f>
        <v>0</v>
      </c>
      <c r="L70" s="96">
        <f>IFERROR(VLOOKUP($B70,[1]NUM17!$H$3:$S$151,9,FALSE),0)</f>
        <v>0</v>
      </c>
      <c r="M70" s="96">
        <f>IFERROR(VLOOKUP($B70,[1]NUM17!$H$3:$S$151,10,FALSE),0)</f>
        <v>0</v>
      </c>
      <c r="N70" s="96">
        <f>IFERROR(VLOOKUP($B70,[1]NUM17!$H$3:$S$151,11,FALSE),0)</f>
        <v>0</v>
      </c>
      <c r="O70" s="86"/>
      <c r="P70" s="86"/>
      <c r="Q70" s="5">
        <f t="shared" si="17"/>
        <v>0</v>
      </c>
      <c r="R70" s="96">
        <f>IFERROR(VLOOKUP($B70,[1]DEN17!$H$3:$S$156,2,FALSE),0)</f>
        <v>0</v>
      </c>
      <c r="S70" s="96">
        <f>IFERROR(VLOOKUP($B70,[1]DEN17!$H$3:$S$156,3,FALSE),0)</f>
        <v>0</v>
      </c>
      <c r="T70" s="96">
        <f>IFERROR(VLOOKUP($B70,[1]DEN17!$H$3:$S$156,4,FALSE),0)</f>
        <v>0</v>
      </c>
      <c r="U70" s="96">
        <f>IFERROR(VLOOKUP($B70,[1]DEN17!$H$3:$S$156,5,FALSE),0)</f>
        <v>0</v>
      </c>
      <c r="V70" s="96">
        <f>IFERROR(VLOOKUP($B70,[1]DEN17!$H$3:$S$156,6,FALSE),0)</f>
        <v>0</v>
      </c>
      <c r="W70" s="96">
        <f>IFERROR(VLOOKUP($B70,[1]DEN17!$H$3:$S$156,7,FALSE),0)</f>
        <v>0</v>
      </c>
      <c r="X70" s="96">
        <f>IFERROR(VLOOKUP($B70,[1]DEN17!$H$3:$S$156,8,FALSE),0)</f>
        <v>0</v>
      </c>
      <c r="Y70" s="96">
        <f>IFERROR(VLOOKUP($B70,[1]DEN17!$H$3:$S$156,9,FALSE),0)</f>
        <v>0</v>
      </c>
      <c r="Z70" s="96">
        <f>IFERROR(VLOOKUP($B70,[1]DEN17!$H$3:$S$156,10,FALSE),0)</f>
        <v>0</v>
      </c>
      <c r="AA70" s="96">
        <f>IFERROR(VLOOKUP($B70,[1]DEN17!$H$3:$S$156,11,FALSE),0)</f>
        <v>0</v>
      </c>
      <c r="AB70" s="86"/>
      <c r="AC70" s="86"/>
      <c r="AD70" s="5">
        <f t="shared" si="32"/>
        <v>0</v>
      </c>
    </row>
    <row r="71" spans="1:31" ht="15" thickBot="1" x14ac:dyDescent="0.25">
      <c r="A71" s="166" t="s">
        <v>99</v>
      </c>
      <c r="B71" s="165" t="s">
        <v>97</v>
      </c>
      <c r="C71" s="56"/>
      <c r="D71" s="56"/>
      <c r="E71" s="96">
        <f>IFERROR(VLOOKUP($B71,[1]NUM17!$H$3:$S$151,2,FALSE),0)</f>
        <v>0</v>
      </c>
      <c r="F71" s="96">
        <f>IFERROR(VLOOKUP($B71,[1]NUM17!$H$3:$S$151,3,FALSE),0)</f>
        <v>0</v>
      </c>
      <c r="G71" s="96">
        <f>IFERROR(VLOOKUP($B71,[1]NUM17!$H$3:$S$151,4,FALSE),0)</f>
        <v>0</v>
      </c>
      <c r="H71" s="96">
        <f>IFERROR(VLOOKUP($B71,[1]NUM17!$H$3:$S$151,5,FALSE),0)</f>
        <v>0</v>
      </c>
      <c r="I71" s="96">
        <f>IFERROR(VLOOKUP($B71,[1]NUM17!$H$3:$S$151,6,FALSE),0)</f>
        <v>0</v>
      </c>
      <c r="J71" s="96">
        <f>IFERROR(VLOOKUP($B71,[1]NUM17!$H$3:$S$151,7,FALSE),0)</f>
        <v>0</v>
      </c>
      <c r="K71" s="96">
        <f>IFERROR(VLOOKUP($B71,[1]NUM17!$H$3:$S$151,8,FALSE),0)</f>
        <v>0</v>
      </c>
      <c r="L71" s="96">
        <f>IFERROR(VLOOKUP($B71,[1]NUM17!$H$3:$S$151,9,FALSE),0)</f>
        <v>0</v>
      </c>
      <c r="M71" s="96">
        <f>IFERROR(VLOOKUP($B71,[1]NUM17!$H$3:$S$151,10,FALSE),0)</f>
        <v>0</v>
      </c>
      <c r="N71" s="96">
        <f>IFERROR(VLOOKUP($B71,[1]NUM17!$H$3:$S$151,11,FALSE),0)</f>
        <v>0</v>
      </c>
      <c r="O71" s="86"/>
      <c r="P71" s="86"/>
      <c r="Q71" s="5">
        <f t="shared" si="17"/>
        <v>0</v>
      </c>
      <c r="R71" s="96">
        <f>IFERROR(VLOOKUP($B71,[1]DEN17!$H$3:$S$156,2,FALSE),0)</f>
        <v>0</v>
      </c>
      <c r="S71" s="96">
        <f>IFERROR(VLOOKUP($B71,[1]DEN17!$H$3:$S$156,3,FALSE),0)</f>
        <v>0</v>
      </c>
      <c r="T71" s="96">
        <f>IFERROR(VLOOKUP($B71,[1]DEN17!$H$3:$S$156,4,FALSE),0)</f>
        <v>0</v>
      </c>
      <c r="U71" s="96">
        <f>IFERROR(VLOOKUP($B71,[1]DEN17!$H$3:$S$156,5,FALSE),0)</f>
        <v>0</v>
      </c>
      <c r="V71" s="96">
        <f>IFERROR(VLOOKUP($B71,[1]DEN17!$H$3:$S$156,6,FALSE),0)</f>
        <v>0</v>
      </c>
      <c r="W71" s="96">
        <f>IFERROR(VLOOKUP($B71,[1]DEN17!$H$3:$S$156,7,FALSE),0)</f>
        <v>0</v>
      </c>
      <c r="X71" s="96">
        <f>IFERROR(VLOOKUP($B71,[1]DEN17!$H$3:$S$156,8,FALSE),0)</f>
        <v>0</v>
      </c>
      <c r="Y71" s="96">
        <f>IFERROR(VLOOKUP($B71,[1]DEN17!$H$3:$S$156,9,FALSE),0)</f>
        <v>0</v>
      </c>
      <c r="Z71" s="96">
        <f>IFERROR(VLOOKUP($B71,[1]DEN17!$H$3:$S$156,10,FALSE),0)</f>
        <v>0</v>
      </c>
      <c r="AA71" s="96">
        <f>IFERROR(VLOOKUP($B71,[1]DEN17!$H$3:$S$156,11,FALSE),0)</f>
        <v>0</v>
      </c>
      <c r="AB71" s="86"/>
      <c r="AC71" s="86"/>
      <c r="AD71" s="5">
        <f t="shared" si="32"/>
        <v>0</v>
      </c>
    </row>
    <row r="72" spans="1:31" ht="15" thickBot="1" x14ac:dyDescent="0.25">
      <c r="A72" s="166" t="s">
        <v>99</v>
      </c>
      <c r="B72" s="165" t="s">
        <v>98</v>
      </c>
      <c r="C72" s="56"/>
      <c r="D72" s="56"/>
      <c r="E72" s="96">
        <f>IFERROR(VLOOKUP($B72,[1]NUM17!$H$3:$S$151,2,FALSE),0)</f>
        <v>0</v>
      </c>
      <c r="F72" s="96">
        <f>IFERROR(VLOOKUP($B72,[1]NUM17!$H$3:$S$151,3,FALSE),0)</f>
        <v>0</v>
      </c>
      <c r="G72" s="96">
        <f>IFERROR(VLOOKUP($B72,[1]NUM17!$H$3:$S$151,4,FALSE),0)</f>
        <v>0</v>
      </c>
      <c r="H72" s="96">
        <f>IFERROR(VLOOKUP($B72,[1]NUM17!$H$3:$S$151,5,FALSE),0)</f>
        <v>0</v>
      </c>
      <c r="I72" s="96">
        <f>IFERROR(VLOOKUP($B72,[1]NUM17!$H$3:$S$151,6,FALSE),0)</f>
        <v>0</v>
      </c>
      <c r="J72" s="96">
        <f>IFERROR(VLOOKUP($B72,[1]NUM17!$H$3:$S$151,7,FALSE),0)</f>
        <v>0</v>
      </c>
      <c r="K72" s="96">
        <f>IFERROR(VLOOKUP($B72,[1]NUM17!$H$3:$S$151,8,FALSE),0)</f>
        <v>0</v>
      </c>
      <c r="L72" s="96">
        <f>IFERROR(VLOOKUP($B72,[1]NUM17!$H$3:$S$151,9,FALSE),0)</f>
        <v>0</v>
      </c>
      <c r="M72" s="96">
        <f>IFERROR(VLOOKUP($B72,[1]NUM17!$H$3:$S$151,10,FALSE),0)</f>
        <v>0</v>
      </c>
      <c r="N72" s="96">
        <f>IFERROR(VLOOKUP($B72,[1]NUM17!$H$3:$S$151,11,FALSE),0)</f>
        <v>0</v>
      </c>
      <c r="O72" s="86"/>
      <c r="P72" s="86"/>
      <c r="Q72" s="5">
        <f t="shared" si="17"/>
        <v>0</v>
      </c>
      <c r="R72" s="96">
        <f>IFERROR(VLOOKUP($B72,[1]DEN17!$H$3:$S$156,2,FALSE),0)</f>
        <v>0</v>
      </c>
      <c r="S72" s="96">
        <f>IFERROR(VLOOKUP($B72,[1]DEN17!$H$3:$S$156,3,FALSE),0)</f>
        <v>0</v>
      </c>
      <c r="T72" s="96">
        <f>IFERROR(VLOOKUP($B72,[1]DEN17!$H$3:$S$156,4,FALSE),0)</f>
        <v>0</v>
      </c>
      <c r="U72" s="96">
        <f>IFERROR(VLOOKUP($B72,[1]DEN17!$H$3:$S$156,5,FALSE),0)</f>
        <v>0</v>
      </c>
      <c r="V72" s="96">
        <f>IFERROR(VLOOKUP($B72,[1]DEN17!$H$3:$S$156,6,FALSE),0)</f>
        <v>0</v>
      </c>
      <c r="W72" s="96">
        <f>IFERROR(VLOOKUP($B72,[1]DEN17!$H$3:$S$156,7,FALSE),0)</f>
        <v>0</v>
      </c>
      <c r="X72" s="96">
        <f>IFERROR(VLOOKUP($B72,[1]DEN17!$H$3:$S$156,8,FALSE),0)</f>
        <v>0</v>
      </c>
      <c r="Y72" s="96">
        <f>IFERROR(VLOOKUP($B72,[1]DEN17!$H$3:$S$156,9,FALSE),0)</f>
        <v>0</v>
      </c>
      <c r="Z72" s="96">
        <f>IFERROR(VLOOKUP($B72,[1]DEN17!$H$3:$S$156,10,FALSE),0)</f>
        <v>0</v>
      </c>
      <c r="AA72" s="96">
        <f>IFERROR(VLOOKUP($B72,[1]DEN17!$H$3:$S$156,11,FALSE),0)</f>
        <v>0</v>
      </c>
      <c r="AB72" s="86"/>
      <c r="AC72" s="86"/>
      <c r="AD72" s="5">
        <f t="shared" si="32"/>
        <v>0</v>
      </c>
    </row>
    <row r="73" spans="1:31" s="58" customFormat="1" ht="15" thickBot="1" x14ac:dyDescent="0.25">
      <c r="A73" s="333" t="s">
        <v>18</v>
      </c>
      <c r="B73" s="334"/>
      <c r="C73" s="250">
        <f>+D73/Metas!U85</f>
        <v>1.0021978021978022</v>
      </c>
      <c r="D73" s="15">
        <f>+Q73/AD73</f>
        <v>0.8571428571428571</v>
      </c>
      <c r="E73" s="10">
        <f>SUM(E63:E72)</f>
        <v>10</v>
      </c>
      <c r="F73" s="10">
        <f t="shared" ref="F73:P73" si="33">SUM(F63:F72)</f>
        <v>6</v>
      </c>
      <c r="G73" s="10">
        <f t="shared" si="33"/>
        <v>5</v>
      </c>
      <c r="H73" s="10">
        <f t="shared" si="33"/>
        <v>5</v>
      </c>
      <c r="I73" s="10">
        <f t="shared" ref="I73:J73" si="34">SUM(I63:I72)</f>
        <v>2</v>
      </c>
      <c r="J73" s="10">
        <f t="shared" si="34"/>
        <v>2</v>
      </c>
      <c r="K73" s="10">
        <f t="shared" ref="K73:L73" si="35">SUM(K63:K72)</f>
        <v>6</v>
      </c>
      <c r="L73" s="10">
        <f t="shared" si="35"/>
        <v>2</v>
      </c>
      <c r="M73" s="10">
        <f t="shared" ref="M73" si="36">SUM(M63:M72)</f>
        <v>3</v>
      </c>
      <c r="N73" s="10">
        <f t="shared" ref="N73" si="37">SUM(N63:N72)</f>
        <v>7</v>
      </c>
      <c r="O73" s="10">
        <f t="shared" si="33"/>
        <v>0</v>
      </c>
      <c r="P73" s="10">
        <f t="shared" si="33"/>
        <v>0</v>
      </c>
      <c r="Q73" s="10">
        <f>SUM(Q63:Q72)</f>
        <v>48</v>
      </c>
      <c r="R73" s="10">
        <f>SUM(R63:R72)</f>
        <v>10</v>
      </c>
      <c r="S73" s="10">
        <f t="shared" ref="S73:AC73" si="38">SUM(S63:S72)</f>
        <v>7</v>
      </c>
      <c r="T73" s="10">
        <f t="shared" si="38"/>
        <v>5</v>
      </c>
      <c r="U73" s="10">
        <f t="shared" si="38"/>
        <v>6</v>
      </c>
      <c r="V73" s="10">
        <f t="shared" si="38"/>
        <v>3</v>
      </c>
      <c r="W73" s="10">
        <f t="shared" si="38"/>
        <v>3</v>
      </c>
      <c r="X73" s="10">
        <f t="shared" si="38"/>
        <v>7</v>
      </c>
      <c r="Y73" s="10">
        <f t="shared" si="38"/>
        <v>3</v>
      </c>
      <c r="Z73" s="10">
        <f t="shared" si="38"/>
        <v>5</v>
      </c>
      <c r="AA73" s="10">
        <f t="shared" ref="AA73" si="39">SUM(AA63:AA72)</f>
        <v>7</v>
      </c>
      <c r="AB73" s="10">
        <f t="shared" si="38"/>
        <v>0</v>
      </c>
      <c r="AC73" s="10">
        <f t="shared" si="38"/>
        <v>0</v>
      </c>
      <c r="AD73" s="10">
        <f>SUM(AD63:AD72)</f>
        <v>56</v>
      </c>
      <c r="AE73" s="62"/>
    </row>
    <row r="74" spans="1:31" ht="15" thickBot="1" x14ac:dyDescent="0.25">
      <c r="A74" s="87" t="s">
        <v>105</v>
      </c>
      <c r="B74" s="165" t="s">
        <v>100</v>
      </c>
      <c r="C74" s="56"/>
      <c r="D74" s="56"/>
      <c r="E74" s="96">
        <f>IFERROR(VLOOKUP($B74,[1]NUM17!$H$3:$S$151,2,FALSE),0)</f>
        <v>2</v>
      </c>
      <c r="F74" s="96">
        <f>IFERROR(VLOOKUP($B74,[1]NUM17!$H$3:$S$151,3,FALSE),0)</f>
        <v>4</v>
      </c>
      <c r="G74" s="96">
        <f>IFERROR(VLOOKUP($B74,[1]NUM17!$H$3:$S$151,4,FALSE),0)</f>
        <v>1</v>
      </c>
      <c r="H74" s="96">
        <f>IFERROR(VLOOKUP($B74,[1]NUM17!$H$3:$S$151,5,FALSE),0)</f>
        <v>0</v>
      </c>
      <c r="I74" s="96">
        <f>IFERROR(VLOOKUP($B74,[1]NUM17!$H$3:$S$151,6,FALSE),0)</f>
        <v>2</v>
      </c>
      <c r="J74" s="96">
        <f>IFERROR(VLOOKUP($B74,[1]NUM17!$H$3:$S$151,7,FALSE),0)</f>
        <v>4</v>
      </c>
      <c r="K74" s="96">
        <f>IFERROR(VLOOKUP($B74,[1]NUM17!$H$3:$S$151,8,FALSE),0)</f>
        <v>6</v>
      </c>
      <c r="L74" s="96">
        <f>IFERROR(VLOOKUP($B74,[1]NUM17!$H$3:$S$151,9,FALSE),0)</f>
        <v>2</v>
      </c>
      <c r="M74" s="96">
        <f>IFERROR(VLOOKUP($B74,[1]NUM17!$H$3:$S$151,10,FALSE),0)</f>
        <v>1</v>
      </c>
      <c r="N74" s="96">
        <f>IFERROR(VLOOKUP($B74,[1]NUM17!$H$3:$S$151,11,FALSE),0)</f>
        <v>2</v>
      </c>
      <c r="O74" s="86"/>
      <c r="Q74" s="5">
        <f t="shared" si="17"/>
        <v>24</v>
      </c>
      <c r="R74" s="96">
        <f>IFERROR(VLOOKUP($B74,[1]DEN17!$H$3:$S$156,2,FALSE),0)</f>
        <v>3</v>
      </c>
      <c r="S74" s="96">
        <f>IFERROR(VLOOKUP($B74,[1]DEN17!$H$3:$S$156,3,FALSE),0)</f>
        <v>5</v>
      </c>
      <c r="T74" s="96">
        <f>IFERROR(VLOOKUP($B74,[1]DEN17!$H$3:$S$156,4,FALSE),0)</f>
        <v>1</v>
      </c>
      <c r="U74" s="96">
        <f>IFERROR(VLOOKUP($B74,[1]DEN17!$H$3:$S$156,5,FALSE),0)</f>
        <v>0</v>
      </c>
      <c r="V74" s="96">
        <f>IFERROR(VLOOKUP($B74,[1]DEN17!$H$3:$S$156,6,FALSE),0)</f>
        <v>4</v>
      </c>
      <c r="W74" s="96">
        <f>IFERROR(VLOOKUP($B74,[1]DEN17!$H$3:$S$156,7,FALSE),0)</f>
        <v>4</v>
      </c>
      <c r="X74" s="96">
        <f>IFERROR(VLOOKUP($B74,[1]DEN17!$H$3:$S$156,8,FALSE),0)</f>
        <v>6</v>
      </c>
      <c r="Y74" s="96">
        <f>IFERROR(VLOOKUP($B74,[1]DEN17!$H$3:$S$156,9,FALSE),0)</f>
        <v>4</v>
      </c>
      <c r="Z74" s="96">
        <f>IFERROR(VLOOKUP($B74,[1]DEN17!$H$3:$S$156,10,FALSE),0)</f>
        <v>1</v>
      </c>
      <c r="AA74" s="96">
        <f>IFERROR(VLOOKUP($B74,[1]DEN17!$H$3:$S$156,11,FALSE),0)</f>
        <v>2</v>
      </c>
      <c r="AB74" s="86"/>
      <c r="AC74" s="86"/>
      <c r="AD74" s="5">
        <f t="shared" si="32"/>
        <v>30</v>
      </c>
    </row>
    <row r="75" spans="1:31" ht="15" thickBot="1" x14ac:dyDescent="0.25">
      <c r="A75" s="87" t="s">
        <v>105</v>
      </c>
      <c r="B75" s="165" t="s">
        <v>101</v>
      </c>
      <c r="C75" s="56"/>
      <c r="D75" s="56"/>
      <c r="E75" s="96">
        <f>IFERROR(VLOOKUP($B75,[1]NUM17!$H$3:$S$151,2,FALSE),0)</f>
        <v>0</v>
      </c>
      <c r="F75" s="96">
        <f>IFERROR(VLOOKUP($B75,[1]NUM17!$H$3:$S$151,3,FALSE),0)</f>
        <v>0</v>
      </c>
      <c r="G75" s="96">
        <f>IFERROR(VLOOKUP($B75,[1]NUM17!$H$3:$S$151,4,FALSE),0)</f>
        <v>0</v>
      </c>
      <c r="H75" s="96">
        <f>IFERROR(VLOOKUP($B75,[1]NUM17!$H$3:$S$151,5,FALSE),0)</f>
        <v>0</v>
      </c>
      <c r="I75" s="96">
        <f>IFERROR(VLOOKUP($B75,[1]NUM17!$H$3:$S$151,6,FALSE),0)</f>
        <v>0</v>
      </c>
      <c r="J75" s="96">
        <f>IFERROR(VLOOKUP($B75,[1]NUM17!$H$3:$S$151,7,FALSE),0)</f>
        <v>0</v>
      </c>
      <c r="K75" s="96">
        <f>IFERROR(VLOOKUP($B75,[1]NUM17!$H$3:$S$151,8,FALSE),0)</f>
        <v>1</v>
      </c>
      <c r="L75" s="96">
        <f>IFERROR(VLOOKUP($B75,[1]NUM17!$H$3:$S$151,9,FALSE),0)</f>
        <v>0</v>
      </c>
      <c r="M75" s="96">
        <f>IFERROR(VLOOKUP($B75,[1]NUM17!$H$3:$S$151,10,FALSE),0)</f>
        <v>1</v>
      </c>
      <c r="N75" s="96">
        <f>IFERROR(VLOOKUP($B75,[1]NUM17!$H$3:$S$151,11,FALSE),0)</f>
        <v>0</v>
      </c>
      <c r="O75" s="86"/>
      <c r="Q75" s="5">
        <f t="shared" si="17"/>
        <v>2</v>
      </c>
      <c r="R75" s="96">
        <f>IFERROR(VLOOKUP($B75,[1]DEN17!$H$3:$S$156,2,FALSE),0)</f>
        <v>0</v>
      </c>
      <c r="S75" s="96">
        <f>IFERROR(VLOOKUP($B75,[1]DEN17!$H$3:$S$156,3,FALSE),0)</f>
        <v>0</v>
      </c>
      <c r="T75" s="96">
        <f>IFERROR(VLOOKUP($B75,[1]DEN17!$H$3:$S$156,4,FALSE),0)</f>
        <v>0</v>
      </c>
      <c r="U75" s="96">
        <f>IFERROR(VLOOKUP($B75,[1]DEN17!$H$3:$S$156,5,FALSE),0)</f>
        <v>0</v>
      </c>
      <c r="V75" s="96">
        <f>IFERROR(VLOOKUP($B75,[1]DEN17!$H$3:$S$156,6,FALSE),0)</f>
        <v>0</v>
      </c>
      <c r="W75" s="96">
        <f>IFERROR(VLOOKUP($B75,[1]DEN17!$H$3:$S$156,7,FALSE),0)</f>
        <v>0</v>
      </c>
      <c r="X75" s="96">
        <f>IFERROR(VLOOKUP($B75,[1]DEN17!$H$3:$S$156,8,FALSE),0)</f>
        <v>1</v>
      </c>
      <c r="Y75" s="96">
        <f>IFERROR(VLOOKUP($B75,[1]DEN17!$H$3:$S$156,9,FALSE),0)</f>
        <v>0</v>
      </c>
      <c r="Z75" s="96">
        <f>IFERROR(VLOOKUP($B75,[1]DEN17!$H$3:$S$156,10,FALSE),0)</f>
        <v>1</v>
      </c>
      <c r="AA75" s="96">
        <f>IFERROR(VLOOKUP($B75,[1]DEN17!$H$3:$S$156,11,FALSE),0)</f>
        <v>0</v>
      </c>
      <c r="AB75" s="86"/>
      <c r="AC75" s="86"/>
      <c r="AD75" s="5">
        <f t="shared" si="32"/>
        <v>2</v>
      </c>
    </row>
    <row r="76" spans="1:31" ht="15" thickBot="1" x14ac:dyDescent="0.25">
      <c r="A76" s="87" t="s">
        <v>105</v>
      </c>
      <c r="B76" s="165" t="s">
        <v>102</v>
      </c>
      <c r="C76" s="56"/>
      <c r="D76" s="56"/>
      <c r="E76" s="96">
        <f>IFERROR(VLOOKUP($B76,[1]NUM17!$H$3:$S$151,2,FALSE),0)</f>
        <v>3</v>
      </c>
      <c r="F76" s="96">
        <f>IFERROR(VLOOKUP($B76,[1]NUM17!$H$3:$S$151,3,FALSE),0)</f>
        <v>0</v>
      </c>
      <c r="G76" s="96">
        <f>IFERROR(VLOOKUP($B76,[1]NUM17!$H$3:$S$151,4,FALSE),0)</f>
        <v>0</v>
      </c>
      <c r="H76" s="96">
        <f>IFERROR(VLOOKUP($B76,[1]NUM17!$H$3:$S$151,5,FALSE),0)</f>
        <v>1</v>
      </c>
      <c r="I76" s="96">
        <f>IFERROR(VLOOKUP($B76,[1]NUM17!$H$3:$S$151,6,FALSE),0)</f>
        <v>2</v>
      </c>
      <c r="J76" s="96">
        <f>IFERROR(VLOOKUP($B76,[1]NUM17!$H$3:$S$151,7,FALSE),0)</f>
        <v>0</v>
      </c>
      <c r="K76" s="96">
        <f>IFERROR(VLOOKUP($B76,[1]NUM17!$H$3:$S$151,8,FALSE),0)</f>
        <v>3</v>
      </c>
      <c r="L76" s="96">
        <f>IFERROR(VLOOKUP($B76,[1]NUM17!$H$3:$S$151,9,FALSE),0)</f>
        <v>1</v>
      </c>
      <c r="M76" s="96">
        <f>IFERROR(VLOOKUP($B76,[1]NUM17!$H$3:$S$151,10,FALSE),0)</f>
        <v>2</v>
      </c>
      <c r="N76" s="96">
        <f>IFERROR(VLOOKUP($B76,[1]NUM17!$H$3:$S$151,11,FALSE),0)</f>
        <v>3</v>
      </c>
      <c r="O76" s="86"/>
      <c r="Q76" s="5">
        <f t="shared" si="17"/>
        <v>15</v>
      </c>
      <c r="R76" s="96">
        <f>IFERROR(VLOOKUP($B76,[1]DEN17!$H$3:$S$156,2,FALSE),0)</f>
        <v>3</v>
      </c>
      <c r="S76" s="96">
        <f>IFERROR(VLOOKUP($B76,[1]DEN17!$H$3:$S$156,3,FALSE),0)</f>
        <v>1</v>
      </c>
      <c r="T76" s="96">
        <f>IFERROR(VLOOKUP($B76,[1]DEN17!$H$3:$S$156,4,FALSE),0)</f>
        <v>0</v>
      </c>
      <c r="U76" s="96">
        <f>IFERROR(VLOOKUP($B76,[1]DEN17!$H$3:$S$156,5,FALSE),0)</f>
        <v>2</v>
      </c>
      <c r="V76" s="96">
        <f>IFERROR(VLOOKUP($B76,[1]DEN17!$H$3:$S$156,6,FALSE),0)</f>
        <v>3</v>
      </c>
      <c r="W76" s="96">
        <f>IFERROR(VLOOKUP($B76,[1]DEN17!$H$3:$S$156,7,FALSE),0)</f>
        <v>0</v>
      </c>
      <c r="X76" s="96">
        <f>IFERROR(VLOOKUP($B76,[1]DEN17!$H$3:$S$156,8,FALSE),0)</f>
        <v>3</v>
      </c>
      <c r="Y76" s="96">
        <f>IFERROR(VLOOKUP($B76,[1]DEN17!$H$3:$S$156,9,FALSE),0)</f>
        <v>2</v>
      </c>
      <c r="Z76" s="96">
        <f>IFERROR(VLOOKUP($B76,[1]DEN17!$H$3:$S$156,10,FALSE),0)</f>
        <v>2</v>
      </c>
      <c r="AA76" s="96">
        <f>IFERROR(VLOOKUP($B76,[1]DEN17!$H$3:$S$156,11,FALSE),0)</f>
        <v>3</v>
      </c>
      <c r="AB76" s="86"/>
      <c r="AC76" s="86"/>
      <c r="AD76" s="5">
        <f t="shared" si="32"/>
        <v>19</v>
      </c>
    </row>
    <row r="77" spans="1:31" ht="15" thickBot="1" x14ac:dyDescent="0.25">
      <c r="A77" s="87" t="s">
        <v>105</v>
      </c>
      <c r="B77" s="165" t="s">
        <v>103</v>
      </c>
      <c r="C77" s="56"/>
      <c r="D77" s="56"/>
      <c r="E77" s="96">
        <f>IFERROR(VLOOKUP($B77,[1]NUM17!$H$3:$S$151,2,FALSE),0)</f>
        <v>0</v>
      </c>
      <c r="F77" s="96">
        <f>IFERROR(VLOOKUP($B77,[1]NUM17!$H$3:$S$151,3,FALSE),0)</f>
        <v>0</v>
      </c>
      <c r="G77" s="96">
        <f>IFERROR(VLOOKUP($B77,[1]NUM17!$H$3:$S$151,4,FALSE),0)</f>
        <v>0</v>
      </c>
      <c r="H77" s="96">
        <f>IFERROR(VLOOKUP($B77,[1]NUM17!$H$3:$S$151,5,FALSE),0)</f>
        <v>0</v>
      </c>
      <c r="I77" s="96">
        <f>IFERROR(VLOOKUP($B77,[1]NUM17!$H$3:$S$151,6,FALSE),0)</f>
        <v>0</v>
      </c>
      <c r="J77" s="96">
        <f>IFERROR(VLOOKUP($B77,[1]NUM17!$H$3:$S$151,7,FALSE),0)</f>
        <v>0</v>
      </c>
      <c r="K77" s="96">
        <f>IFERROR(VLOOKUP($B77,[1]NUM17!$H$3:$S$151,8,FALSE),0)</f>
        <v>0</v>
      </c>
      <c r="L77" s="96">
        <f>IFERROR(VLOOKUP($B77,[1]NUM17!$H$3:$S$151,9,FALSE),0)</f>
        <v>0</v>
      </c>
      <c r="M77" s="96">
        <f>IFERROR(VLOOKUP($B77,[1]NUM17!$H$3:$S$151,10,FALSE),0)</f>
        <v>1</v>
      </c>
      <c r="N77" s="96">
        <f>IFERROR(VLOOKUP($B77,[1]NUM17!$H$3:$S$151,11,FALSE),0)</f>
        <v>1</v>
      </c>
      <c r="O77" s="86"/>
      <c r="Q77" s="5">
        <f t="shared" si="17"/>
        <v>2</v>
      </c>
      <c r="R77" s="96">
        <f>IFERROR(VLOOKUP($B77,[1]DEN17!$H$3:$S$156,2,FALSE),0)</f>
        <v>0</v>
      </c>
      <c r="S77" s="96">
        <f>IFERROR(VLOOKUP($B77,[1]DEN17!$H$3:$S$156,3,FALSE),0)</f>
        <v>0</v>
      </c>
      <c r="T77" s="96">
        <f>IFERROR(VLOOKUP($B77,[1]DEN17!$H$3:$S$156,4,FALSE),0)</f>
        <v>0</v>
      </c>
      <c r="U77" s="96">
        <f>IFERROR(VLOOKUP($B77,[1]DEN17!$H$3:$S$156,5,FALSE),0)</f>
        <v>1</v>
      </c>
      <c r="V77" s="96">
        <f>IFERROR(VLOOKUP($B77,[1]DEN17!$H$3:$S$156,6,FALSE),0)</f>
        <v>0</v>
      </c>
      <c r="W77" s="96">
        <f>IFERROR(VLOOKUP($B77,[1]DEN17!$H$3:$S$156,7,FALSE),0)</f>
        <v>0</v>
      </c>
      <c r="X77" s="96">
        <f>IFERROR(VLOOKUP($B77,[1]DEN17!$H$3:$S$156,8,FALSE),0)</f>
        <v>0</v>
      </c>
      <c r="Y77" s="96">
        <f>IFERROR(VLOOKUP($B77,[1]DEN17!$H$3:$S$156,9,FALSE),0)</f>
        <v>0</v>
      </c>
      <c r="Z77" s="96">
        <f>IFERROR(VLOOKUP($B77,[1]DEN17!$H$3:$S$156,10,FALSE),0)</f>
        <v>1</v>
      </c>
      <c r="AA77" s="96">
        <f>IFERROR(VLOOKUP($B77,[1]DEN17!$H$3:$S$156,11,FALSE),0)</f>
        <v>1</v>
      </c>
      <c r="AB77" s="86"/>
      <c r="AC77" s="86"/>
      <c r="AD77" s="5">
        <f t="shared" si="32"/>
        <v>3</v>
      </c>
    </row>
    <row r="78" spans="1:31" ht="15" thickBot="1" x14ac:dyDescent="0.25">
      <c r="A78" s="87" t="s">
        <v>105</v>
      </c>
      <c r="B78" s="165" t="s">
        <v>104</v>
      </c>
      <c r="C78" s="56"/>
      <c r="D78" s="56"/>
      <c r="E78" s="96">
        <f>IFERROR(VLOOKUP($B78,[1]NUM17!$H$3:$S$151,2,FALSE),0)</f>
        <v>1</v>
      </c>
      <c r="F78" s="96">
        <f>IFERROR(VLOOKUP($B78,[1]NUM17!$H$3:$S$151,3,FALSE),0)</f>
        <v>0</v>
      </c>
      <c r="G78" s="96">
        <f>IFERROR(VLOOKUP($B78,[1]NUM17!$H$3:$S$151,4,FALSE),0)</f>
        <v>0</v>
      </c>
      <c r="H78" s="96">
        <f>IFERROR(VLOOKUP($B78,[1]NUM17!$H$3:$S$151,5,FALSE),0)</f>
        <v>0</v>
      </c>
      <c r="I78" s="96">
        <f>IFERROR(VLOOKUP($B78,[1]NUM17!$H$3:$S$151,6,FALSE),0)</f>
        <v>1</v>
      </c>
      <c r="J78" s="96">
        <f>IFERROR(VLOOKUP($B78,[1]NUM17!$H$3:$S$151,7,FALSE),0)</f>
        <v>0</v>
      </c>
      <c r="K78" s="96">
        <f>IFERROR(VLOOKUP($B78,[1]NUM17!$H$3:$S$151,8,FALSE),0)</f>
        <v>0</v>
      </c>
      <c r="L78" s="96">
        <f>IFERROR(VLOOKUP($B78,[1]NUM17!$H$3:$S$151,9,FALSE),0)</f>
        <v>1</v>
      </c>
      <c r="M78" s="96">
        <f>IFERROR(VLOOKUP($B78,[1]NUM17!$H$3:$S$151,10,FALSE),0)</f>
        <v>0</v>
      </c>
      <c r="N78" s="96">
        <f>IFERROR(VLOOKUP($B78,[1]NUM17!$H$3:$S$151,11,FALSE),0)</f>
        <v>1</v>
      </c>
      <c r="O78" s="86"/>
      <c r="Q78" s="5">
        <f t="shared" si="17"/>
        <v>4</v>
      </c>
      <c r="R78" s="96">
        <f>IFERROR(VLOOKUP($B78,[1]DEN17!$H$3:$S$156,2,FALSE),0)</f>
        <v>1</v>
      </c>
      <c r="S78" s="96">
        <f>IFERROR(VLOOKUP($B78,[1]DEN17!$H$3:$S$156,3,FALSE),0)</f>
        <v>1</v>
      </c>
      <c r="T78" s="96">
        <f>IFERROR(VLOOKUP($B78,[1]DEN17!$H$3:$S$156,4,FALSE),0)</f>
        <v>0</v>
      </c>
      <c r="U78" s="96">
        <f>IFERROR(VLOOKUP($B78,[1]DEN17!$H$3:$S$156,5,FALSE),0)</f>
        <v>0</v>
      </c>
      <c r="V78" s="96">
        <f>IFERROR(VLOOKUP($B78,[1]DEN17!$H$3:$S$156,6,FALSE),0)</f>
        <v>1</v>
      </c>
      <c r="W78" s="96">
        <f>IFERROR(VLOOKUP($B78,[1]DEN17!$H$3:$S$156,7,FALSE),0)</f>
        <v>0</v>
      </c>
      <c r="X78" s="96">
        <f>IFERROR(VLOOKUP($B78,[1]DEN17!$H$3:$S$156,8,FALSE),0)</f>
        <v>0</v>
      </c>
      <c r="Y78" s="96">
        <f>IFERROR(VLOOKUP($B78,[1]DEN17!$H$3:$S$156,9,FALSE),0)</f>
        <v>1</v>
      </c>
      <c r="Z78" s="96">
        <f>IFERROR(VLOOKUP($B78,[1]DEN17!$H$3:$S$156,10,FALSE),0)</f>
        <v>0</v>
      </c>
      <c r="AA78" s="96">
        <f>IFERROR(VLOOKUP($B78,[1]DEN17!$H$3:$S$156,11,FALSE),0)</f>
        <v>1</v>
      </c>
      <c r="AB78" s="86"/>
      <c r="AC78" s="86"/>
      <c r="AD78" s="5">
        <f t="shared" si="32"/>
        <v>5</v>
      </c>
    </row>
    <row r="79" spans="1:31" s="58" customFormat="1" ht="15" thickBot="1" x14ac:dyDescent="0.25">
      <c r="A79" s="333" t="s">
        <v>178</v>
      </c>
      <c r="B79" s="334"/>
      <c r="C79" s="250">
        <f>+D79/Metas!U90</f>
        <v>0.89144471347861176</v>
      </c>
      <c r="D79" s="15">
        <f>+Q79/AD79</f>
        <v>0.79661016949152541</v>
      </c>
      <c r="E79" s="10">
        <f>SUM(E74:E78)</f>
        <v>6</v>
      </c>
      <c r="F79" s="10">
        <f t="shared" ref="F79:P79" si="40">SUM(F74:F78)</f>
        <v>4</v>
      </c>
      <c r="G79" s="10">
        <f t="shared" si="40"/>
        <v>1</v>
      </c>
      <c r="H79" s="10">
        <f t="shared" si="40"/>
        <v>1</v>
      </c>
      <c r="I79" s="10">
        <f t="shared" ref="I79:J79" si="41">SUM(I74:I78)</f>
        <v>5</v>
      </c>
      <c r="J79" s="10">
        <f t="shared" si="41"/>
        <v>4</v>
      </c>
      <c r="K79" s="10">
        <f t="shared" ref="K79:L79" si="42">SUM(K74:K78)</f>
        <v>10</v>
      </c>
      <c r="L79" s="10">
        <f t="shared" si="42"/>
        <v>4</v>
      </c>
      <c r="M79" s="10">
        <f t="shared" ref="M79" si="43">SUM(M74:M78)</f>
        <v>5</v>
      </c>
      <c r="N79" s="10">
        <f t="shared" ref="N79" si="44">SUM(N74:N78)</f>
        <v>7</v>
      </c>
      <c r="O79" s="10">
        <f t="shared" si="40"/>
        <v>0</v>
      </c>
      <c r="P79" s="10">
        <f t="shared" si="40"/>
        <v>0</v>
      </c>
      <c r="Q79" s="10">
        <f>SUM(Q74:Q78)</f>
        <v>47</v>
      </c>
      <c r="R79" s="10">
        <f>SUM(R74:R78)</f>
        <v>7</v>
      </c>
      <c r="S79" s="10">
        <f t="shared" ref="S79:AC79" si="45">SUM(S74:S78)</f>
        <v>7</v>
      </c>
      <c r="T79" s="10">
        <f t="shared" si="45"/>
        <v>1</v>
      </c>
      <c r="U79" s="10">
        <f t="shared" si="45"/>
        <v>3</v>
      </c>
      <c r="V79" s="10">
        <f t="shared" si="45"/>
        <v>8</v>
      </c>
      <c r="W79" s="10">
        <f t="shared" si="45"/>
        <v>4</v>
      </c>
      <c r="X79" s="10">
        <f t="shared" si="45"/>
        <v>10</v>
      </c>
      <c r="Y79" s="10">
        <f t="shared" si="45"/>
        <v>7</v>
      </c>
      <c r="Z79" s="10">
        <f t="shared" si="45"/>
        <v>5</v>
      </c>
      <c r="AA79" s="10">
        <f t="shared" ref="AA79" si="46">SUM(AA74:AA78)</f>
        <v>7</v>
      </c>
      <c r="AB79" s="10">
        <f t="shared" si="45"/>
        <v>0</v>
      </c>
      <c r="AC79" s="10">
        <f t="shared" si="45"/>
        <v>0</v>
      </c>
      <c r="AD79" s="10">
        <f>SUM(AD74:AD78)</f>
        <v>59</v>
      </c>
      <c r="AE79" s="62"/>
    </row>
    <row r="80" spans="1:31" ht="15" thickBot="1" x14ac:dyDescent="0.25">
      <c r="A80" s="87" t="s">
        <v>116</v>
      </c>
      <c r="B80" s="165" t="s">
        <v>106</v>
      </c>
      <c r="C80" s="56"/>
      <c r="D80" s="56"/>
      <c r="E80" s="96">
        <f>IFERROR(VLOOKUP($B80,[1]NUM17!$H$3:$S$151,2,FALSE),0)</f>
        <v>6</v>
      </c>
      <c r="F80" s="96">
        <f>IFERROR(VLOOKUP($B80,[1]NUM17!$H$3:$S$151,3,FALSE),0)</f>
        <v>5</v>
      </c>
      <c r="G80" s="96">
        <f>IFERROR(VLOOKUP($B80,[1]NUM17!$H$3:$S$151,4,FALSE),0)</f>
        <v>5</v>
      </c>
      <c r="H80" s="96">
        <f>IFERROR(VLOOKUP($B80,[1]NUM17!$H$3:$S$151,5,FALSE),0)</f>
        <v>4</v>
      </c>
      <c r="I80" s="96">
        <f>IFERROR(VLOOKUP($B80,[1]NUM17!$H$3:$S$151,6,FALSE),0)</f>
        <v>10</v>
      </c>
      <c r="J80" s="96">
        <f>IFERROR(VLOOKUP($B80,[1]NUM17!$H$3:$S$151,7,FALSE),0)</f>
        <v>4</v>
      </c>
      <c r="K80" s="96">
        <f>IFERROR(VLOOKUP($B80,[1]NUM17!$H$3:$S$151,8,FALSE),0)</f>
        <v>0</v>
      </c>
      <c r="L80" s="96">
        <f>IFERROR(VLOOKUP($B80,[1]NUM17!$H$3:$S$151,9,FALSE),0)</f>
        <v>8</v>
      </c>
      <c r="M80" s="96">
        <f>IFERROR(VLOOKUP($B80,[1]NUM17!$H$3:$S$151,10,FALSE),0)</f>
        <v>2</v>
      </c>
      <c r="N80" s="96">
        <f>IFERROR(VLOOKUP($B80,[1]NUM17!$H$3:$S$151,11,FALSE),0)</f>
        <v>3</v>
      </c>
      <c r="Q80" s="5">
        <f t="shared" si="17"/>
        <v>47</v>
      </c>
      <c r="R80" s="96">
        <f>IFERROR(VLOOKUP($B80,[1]DEN17!$H$3:$S$156,2,FALSE),0)</f>
        <v>7</v>
      </c>
      <c r="S80" s="96">
        <f>IFERROR(VLOOKUP($B80,[1]DEN17!$H$3:$S$156,3,FALSE),0)</f>
        <v>5</v>
      </c>
      <c r="T80" s="96">
        <f>IFERROR(VLOOKUP($B80,[1]DEN17!$H$3:$S$156,4,FALSE),0)</f>
        <v>5</v>
      </c>
      <c r="U80" s="96">
        <f>IFERROR(VLOOKUP($B80,[1]DEN17!$H$3:$S$156,5,FALSE),0)</f>
        <v>5</v>
      </c>
      <c r="V80" s="96">
        <f>IFERROR(VLOOKUP($B80,[1]DEN17!$H$3:$S$156,6,FALSE),0)</f>
        <v>11</v>
      </c>
      <c r="W80" s="96">
        <f>IFERROR(VLOOKUP($B80,[1]DEN17!$H$3:$S$156,7,FALSE),0)</f>
        <v>4</v>
      </c>
      <c r="X80" s="96">
        <f>IFERROR(VLOOKUP($B80,[1]DEN17!$H$3:$S$156,8,FALSE),0)</f>
        <v>0</v>
      </c>
      <c r="Y80" s="96">
        <f>IFERROR(VLOOKUP($B80,[1]DEN17!$H$3:$S$156,9,FALSE),0)</f>
        <v>8</v>
      </c>
      <c r="Z80" s="96">
        <f>IFERROR(VLOOKUP($B80,[1]DEN17!$H$3:$S$156,10,FALSE),0)</f>
        <v>3</v>
      </c>
      <c r="AA80" s="96">
        <f>IFERROR(VLOOKUP($B80,[1]DEN17!$H$3:$S$156,11,FALSE),0)</f>
        <v>4</v>
      </c>
      <c r="AB80" s="86"/>
      <c r="AC80" s="86"/>
      <c r="AD80" s="5">
        <f t="shared" si="32"/>
        <v>52</v>
      </c>
    </row>
    <row r="81" spans="1:31" ht="15" thickBot="1" x14ac:dyDescent="0.25">
      <c r="A81" s="87" t="s">
        <v>116</v>
      </c>
      <c r="B81" s="165" t="s">
        <v>107</v>
      </c>
      <c r="C81" s="56"/>
      <c r="D81" s="56"/>
      <c r="E81" s="96">
        <f>IFERROR(VLOOKUP($B81,[1]NUM17!$H$3:$S$151,2,FALSE),0)</f>
        <v>0</v>
      </c>
      <c r="F81" s="96">
        <f>IFERROR(VLOOKUP($B81,[1]NUM17!$H$3:$S$151,3,FALSE),0)</f>
        <v>0</v>
      </c>
      <c r="G81" s="96">
        <f>IFERROR(VLOOKUP($B81,[1]NUM17!$H$3:$S$151,4,FALSE),0)</f>
        <v>0</v>
      </c>
      <c r="H81" s="96">
        <f>IFERROR(VLOOKUP($B81,[1]NUM17!$H$3:$S$151,5,FALSE),0)</f>
        <v>0</v>
      </c>
      <c r="I81" s="96">
        <f>IFERROR(VLOOKUP($B81,[1]NUM17!$H$3:$S$151,6,FALSE),0)</f>
        <v>2</v>
      </c>
      <c r="J81" s="96">
        <f>IFERROR(VLOOKUP($B81,[1]NUM17!$H$3:$S$151,7,FALSE),0)</f>
        <v>2</v>
      </c>
      <c r="K81" s="96">
        <f>IFERROR(VLOOKUP($B81,[1]NUM17!$H$3:$S$151,8,FALSE),0)</f>
        <v>1</v>
      </c>
      <c r="L81" s="96">
        <f>IFERROR(VLOOKUP($B81,[1]NUM17!$H$3:$S$151,9,FALSE),0)</f>
        <v>2</v>
      </c>
      <c r="M81" s="96">
        <f>IFERROR(VLOOKUP($B81,[1]NUM17!$H$3:$S$151,10,FALSE),0)</f>
        <v>2</v>
      </c>
      <c r="N81" s="96">
        <f>IFERROR(VLOOKUP($B81,[1]NUM17!$H$3:$S$151,11,FALSE),0)</f>
        <v>0</v>
      </c>
      <c r="Q81" s="5">
        <f t="shared" si="17"/>
        <v>9</v>
      </c>
      <c r="R81" s="96">
        <f>IFERROR(VLOOKUP($B81,[1]DEN17!$H$3:$S$156,2,FALSE),0)</f>
        <v>0</v>
      </c>
      <c r="S81" s="96">
        <f>IFERROR(VLOOKUP($B81,[1]DEN17!$H$3:$S$156,3,FALSE),0)</f>
        <v>0</v>
      </c>
      <c r="T81" s="96">
        <f>IFERROR(VLOOKUP($B81,[1]DEN17!$H$3:$S$156,4,FALSE),0)</f>
        <v>0</v>
      </c>
      <c r="U81" s="96">
        <f>IFERROR(VLOOKUP($B81,[1]DEN17!$H$3:$S$156,5,FALSE),0)</f>
        <v>0</v>
      </c>
      <c r="V81" s="96">
        <f>IFERROR(VLOOKUP($B81,[1]DEN17!$H$3:$S$156,6,FALSE),0)</f>
        <v>2</v>
      </c>
      <c r="W81" s="96">
        <f>IFERROR(VLOOKUP($B81,[1]DEN17!$H$3:$S$156,7,FALSE),0)</f>
        <v>2</v>
      </c>
      <c r="X81" s="96">
        <f>IFERROR(VLOOKUP($B81,[1]DEN17!$H$3:$S$156,8,FALSE),0)</f>
        <v>1</v>
      </c>
      <c r="Y81" s="96">
        <f>IFERROR(VLOOKUP($B81,[1]DEN17!$H$3:$S$156,9,FALSE),0)</f>
        <v>2</v>
      </c>
      <c r="Z81" s="96">
        <f>IFERROR(VLOOKUP($B81,[1]DEN17!$H$3:$S$156,10,FALSE),0)</f>
        <v>2</v>
      </c>
      <c r="AA81" s="96">
        <f>IFERROR(VLOOKUP($B81,[1]DEN17!$H$3:$S$156,11,FALSE),0)</f>
        <v>0</v>
      </c>
      <c r="AB81" s="86"/>
      <c r="AC81" s="86"/>
      <c r="AD81" s="5">
        <f t="shared" si="32"/>
        <v>9</v>
      </c>
    </row>
    <row r="82" spans="1:31" ht="15" thickBot="1" x14ac:dyDescent="0.25">
      <c r="A82" s="87" t="s">
        <v>116</v>
      </c>
      <c r="B82" s="165" t="s">
        <v>108</v>
      </c>
      <c r="C82" s="56"/>
      <c r="D82" s="56"/>
      <c r="E82" s="96">
        <f>IFERROR(VLOOKUP($B82,[1]NUM17!$H$3:$S$151,2,FALSE),0)</f>
        <v>0</v>
      </c>
      <c r="F82" s="96">
        <f>IFERROR(VLOOKUP($B82,[1]NUM17!$H$3:$S$151,3,FALSE),0)</f>
        <v>0</v>
      </c>
      <c r="G82" s="96">
        <f>IFERROR(VLOOKUP($B82,[1]NUM17!$H$3:$S$151,4,FALSE),0)</f>
        <v>0</v>
      </c>
      <c r="H82" s="96">
        <f>IFERROR(VLOOKUP($B82,[1]NUM17!$H$3:$S$151,5,FALSE),0)</f>
        <v>0</v>
      </c>
      <c r="I82" s="96">
        <f>IFERROR(VLOOKUP($B82,[1]NUM17!$H$3:$S$151,6,FALSE),0)</f>
        <v>0</v>
      </c>
      <c r="J82" s="96">
        <f>IFERROR(VLOOKUP($B82,[1]NUM17!$H$3:$S$151,7,FALSE),0)</f>
        <v>0</v>
      </c>
      <c r="K82" s="96">
        <f>IFERROR(VLOOKUP($B82,[1]NUM17!$H$3:$S$151,8,FALSE),0)</f>
        <v>0</v>
      </c>
      <c r="L82" s="96">
        <f>IFERROR(VLOOKUP($B82,[1]NUM17!$H$3:$S$151,9,FALSE),0)</f>
        <v>0</v>
      </c>
      <c r="M82" s="96">
        <f>IFERROR(VLOOKUP($B82,[1]NUM17!$H$3:$S$151,10,FALSE),0)</f>
        <v>0</v>
      </c>
      <c r="N82" s="96">
        <f>IFERROR(VLOOKUP($B82,[1]NUM17!$H$3:$S$151,11,FALSE),0)</f>
        <v>0</v>
      </c>
      <c r="Q82" s="5">
        <f t="shared" si="17"/>
        <v>0</v>
      </c>
      <c r="R82" s="96">
        <f>IFERROR(VLOOKUP($B82,[1]DEN17!$H$3:$S$156,2,FALSE),0)</f>
        <v>0</v>
      </c>
      <c r="S82" s="96">
        <f>IFERROR(VLOOKUP($B82,[1]DEN17!$H$3:$S$156,3,FALSE),0)</f>
        <v>0</v>
      </c>
      <c r="T82" s="96">
        <f>IFERROR(VLOOKUP($B82,[1]DEN17!$H$3:$S$156,4,FALSE),0)</f>
        <v>0</v>
      </c>
      <c r="U82" s="96">
        <f>IFERROR(VLOOKUP($B82,[1]DEN17!$H$3:$S$156,5,FALSE),0)</f>
        <v>0</v>
      </c>
      <c r="V82" s="96">
        <f>IFERROR(VLOOKUP($B82,[1]DEN17!$H$3:$S$156,6,FALSE),0)</f>
        <v>0</v>
      </c>
      <c r="W82" s="96">
        <f>IFERROR(VLOOKUP($B82,[1]DEN17!$H$3:$S$156,7,FALSE),0)</f>
        <v>0</v>
      </c>
      <c r="X82" s="96">
        <f>IFERROR(VLOOKUP($B82,[1]DEN17!$H$3:$S$156,8,FALSE),0)</f>
        <v>0</v>
      </c>
      <c r="Y82" s="96">
        <f>IFERROR(VLOOKUP($B82,[1]DEN17!$H$3:$S$156,9,FALSE),0)</f>
        <v>0</v>
      </c>
      <c r="Z82" s="96">
        <f>IFERROR(VLOOKUP($B82,[1]DEN17!$H$3:$S$156,10,FALSE),0)</f>
        <v>0</v>
      </c>
      <c r="AA82" s="96">
        <f>IFERROR(VLOOKUP($B82,[1]DEN17!$H$3:$S$156,11,FALSE),0)</f>
        <v>0</v>
      </c>
      <c r="AB82" s="86"/>
      <c r="AC82" s="86"/>
      <c r="AD82" s="5">
        <f t="shared" si="32"/>
        <v>0</v>
      </c>
    </row>
    <row r="83" spans="1:31" ht="15" thickBot="1" x14ac:dyDescent="0.25">
      <c r="A83" s="87" t="s">
        <v>116</v>
      </c>
      <c r="B83" s="165" t="s">
        <v>109</v>
      </c>
      <c r="C83" s="56"/>
      <c r="D83" s="56"/>
      <c r="E83" s="96">
        <f>IFERROR(VLOOKUP($B83,[1]NUM17!$H$3:$S$151,2,FALSE),0)</f>
        <v>2</v>
      </c>
      <c r="F83" s="96">
        <f>IFERROR(VLOOKUP($B83,[1]NUM17!$H$3:$S$151,3,FALSE),0)</f>
        <v>0</v>
      </c>
      <c r="G83" s="96">
        <f>IFERROR(VLOOKUP($B83,[1]NUM17!$H$3:$S$151,4,FALSE),0)</f>
        <v>0</v>
      </c>
      <c r="H83" s="96">
        <f>IFERROR(VLOOKUP($B83,[1]NUM17!$H$3:$S$151,5,FALSE),0)</f>
        <v>0</v>
      </c>
      <c r="I83" s="96">
        <f>IFERROR(VLOOKUP($B83,[1]NUM17!$H$3:$S$151,6,FALSE),0)</f>
        <v>0</v>
      </c>
      <c r="J83" s="96">
        <f>IFERROR(VLOOKUP($B83,[1]NUM17!$H$3:$S$151,7,FALSE),0)</f>
        <v>1</v>
      </c>
      <c r="K83" s="96">
        <f>IFERROR(VLOOKUP($B83,[1]NUM17!$H$3:$S$151,8,FALSE),0)</f>
        <v>1</v>
      </c>
      <c r="L83" s="96">
        <f>IFERROR(VLOOKUP($B83,[1]NUM17!$H$3:$S$151,9,FALSE),0)</f>
        <v>2</v>
      </c>
      <c r="M83" s="96">
        <f>IFERROR(VLOOKUP($B83,[1]NUM17!$H$3:$S$151,10,FALSE),0)</f>
        <v>1</v>
      </c>
      <c r="N83" s="96">
        <f>IFERROR(VLOOKUP($B83,[1]NUM17!$H$3:$S$151,11,FALSE),0)</f>
        <v>0</v>
      </c>
      <c r="Q83" s="5">
        <f t="shared" si="17"/>
        <v>7</v>
      </c>
      <c r="R83" s="96">
        <f>IFERROR(VLOOKUP($B83,[1]DEN17!$H$3:$S$156,2,FALSE),0)</f>
        <v>2</v>
      </c>
      <c r="S83" s="96">
        <f>IFERROR(VLOOKUP($B83,[1]DEN17!$H$3:$S$156,3,FALSE),0)</f>
        <v>1</v>
      </c>
      <c r="T83" s="96">
        <f>IFERROR(VLOOKUP($B83,[1]DEN17!$H$3:$S$156,4,FALSE),0)</f>
        <v>0</v>
      </c>
      <c r="U83" s="96">
        <f>IFERROR(VLOOKUP($B83,[1]DEN17!$H$3:$S$156,5,FALSE),0)</f>
        <v>0</v>
      </c>
      <c r="V83" s="96">
        <f>IFERROR(VLOOKUP($B83,[1]DEN17!$H$3:$S$156,6,FALSE),0)</f>
        <v>0</v>
      </c>
      <c r="W83" s="96">
        <f>IFERROR(VLOOKUP($B83,[1]DEN17!$H$3:$S$156,7,FALSE),0)</f>
        <v>1</v>
      </c>
      <c r="X83" s="96">
        <f>IFERROR(VLOOKUP($B83,[1]DEN17!$H$3:$S$156,8,FALSE),0)</f>
        <v>1</v>
      </c>
      <c r="Y83" s="96">
        <f>IFERROR(VLOOKUP($B83,[1]DEN17!$H$3:$S$156,9,FALSE),0)</f>
        <v>3</v>
      </c>
      <c r="Z83" s="96">
        <f>IFERROR(VLOOKUP($B83,[1]DEN17!$H$3:$S$156,10,FALSE),0)</f>
        <v>1</v>
      </c>
      <c r="AA83" s="96">
        <f>IFERROR(VLOOKUP($B83,[1]DEN17!$H$3:$S$156,11,FALSE),0)</f>
        <v>0</v>
      </c>
      <c r="AB83" s="86"/>
      <c r="AC83" s="86"/>
      <c r="AD83" s="5">
        <f t="shared" si="32"/>
        <v>9</v>
      </c>
    </row>
    <row r="84" spans="1:31" ht="15" thickBot="1" x14ac:dyDescent="0.25">
      <c r="A84" s="87" t="s">
        <v>116</v>
      </c>
      <c r="B84" s="165" t="s">
        <v>110</v>
      </c>
      <c r="C84" s="56"/>
      <c r="D84" s="56"/>
      <c r="E84" s="96">
        <f>IFERROR(VLOOKUP($B84,[1]NUM17!$H$3:$S$151,2,FALSE),0)</f>
        <v>3</v>
      </c>
      <c r="F84" s="96">
        <f>IFERROR(VLOOKUP($B84,[1]NUM17!$H$3:$S$151,3,FALSE),0)</f>
        <v>0</v>
      </c>
      <c r="G84" s="96">
        <f>IFERROR(VLOOKUP($B84,[1]NUM17!$H$3:$S$151,4,FALSE),0)</f>
        <v>2</v>
      </c>
      <c r="H84" s="96">
        <f>IFERROR(VLOOKUP($B84,[1]NUM17!$H$3:$S$151,5,FALSE),0)</f>
        <v>0</v>
      </c>
      <c r="I84" s="96">
        <f>IFERROR(VLOOKUP($B84,[1]NUM17!$H$3:$S$151,6,FALSE),0)</f>
        <v>1</v>
      </c>
      <c r="J84" s="96">
        <f>IFERROR(VLOOKUP($B84,[1]NUM17!$H$3:$S$151,7,FALSE),0)</f>
        <v>1</v>
      </c>
      <c r="K84" s="96">
        <f>IFERROR(VLOOKUP($B84,[1]NUM17!$H$3:$S$151,8,FALSE),0)</f>
        <v>0</v>
      </c>
      <c r="L84" s="96">
        <f>IFERROR(VLOOKUP($B84,[1]NUM17!$H$3:$S$151,9,FALSE),0)</f>
        <v>0</v>
      </c>
      <c r="M84" s="96">
        <f>IFERROR(VLOOKUP($B84,[1]NUM17!$H$3:$S$151,10,FALSE),0)</f>
        <v>3</v>
      </c>
      <c r="N84" s="96">
        <f>IFERROR(VLOOKUP($B84,[1]NUM17!$H$3:$S$151,11,FALSE),0)</f>
        <v>0</v>
      </c>
      <c r="Q84" s="5">
        <f t="shared" si="17"/>
        <v>10</v>
      </c>
      <c r="R84" s="96">
        <f>IFERROR(VLOOKUP($B84,[1]DEN17!$H$3:$S$156,2,FALSE),0)</f>
        <v>3</v>
      </c>
      <c r="S84" s="96">
        <f>IFERROR(VLOOKUP($B84,[1]DEN17!$H$3:$S$156,3,FALSE),0)</f>
        <v>0</v>
      </c>
      <c r="T84" s="96">
        <f>IFERROR(VLOOKUP($B84,[1]DEN17!$H$3:$S$156,4,FALSE),0)</f>
        <v>2</v>
      </c>
      <c r="U84" s="96">
        <f>IFERROR(VLOOKUP($B84,[1]DEN17!$H$3:$S$156,5,FALSE),0)</f>
        <v>0</v>
      </c>
      <c r="V84" s="96">
        <f>IFERROR(VLOOKUP($B84,[1]DEN17!$H$3:$S$156,6,FALSE),0)</f>
        <v>1</v>
      </c>
      <c r="W84" s="96">
        <f>IFERROR(VLOOKUP($B84,[1]DEN17!$H$3:$S$156,7,FALSE),0)</f>
        <v>1</v>
      </c>
      <c r="X84" s="96">
        <f>IFERROR(VLOOKUP($B84,[1]DEN17!$H$3:$S$156,8,FALSE),0)</f>
        <v>0</v>
      </c>
      <c r="Y84" s="96">
        <f>IFERROR(VLOOKUP($B84,[1]DEN17!$H$3:$S$156,9,FALSE),0)</f>
        <v>0</v>
      </c>
      <c r="Z84" s="96">
        <f>IFERROR(VLOOKUP($B84,[1]DEN17!$H$3:$S$156,10,FALSE),0)</f>
        <v>3</v>
      </c>
      <c r="AA84" s="96">
        <f>IFERROR(VLOOKUP($B84,[1]DEN17!$H$3:$S$156,11,FALSE),0)</f>
        <v>1</v>
      </c>
      <c r="AB84" s="86"/>
      <c r="AC84" s="86"/>
      <c r="AD84" s="5">
        <f t="shared" si="32"/>
        <v>11</v>
      </c>
    </row>
    <row r="85" spans="1:31" ht="15" thickBot="1" x14ac:dyDescent="0.25">
      <c r="A85" s="87" t="s">
        <v>116</v>
      </c>
      <c r="B85" s="165" t="s">
        <v>111</v>
      </c>
      <c r="C85" s="56"/>
      <c r="D85" s="56"/>
      <c r="E85" s="96">
        <f>IFERROR(VLOOKUP($B85,[1]NUM17!$H$3:$S$151,2,FALSE),0)</f>
        <v>0</v>
      </c>
      <c r="F85" s="96">
        <f>IFERROR(VLOOKUP($B85,[1]NUM17!$H$3:$S$151,3,FALSE),0)</f>
        <v>0</v>
      </c>
      <c r="G85" s="96">
        <f>IFERROR(VLOOKUP($B85,[1]NUM17!$H$3:$S$151,4,FALSE),0)</f>
        <v>0</v>
      </c>
      <c r="H85" s="96">
        <f>IFERROR(VLOOKUP($B85,[1]NUM17!$H$3:$S$151,5,FALSE),0)</f>
        <v>0</v>
      </c>
      <c r="I85" s="96">
        <f>IFERROR(VLOOKUP($B85,[1]NUM17!$H$3:$S$151,6,FALSE),0)</f>
        <v>1</v>
      </c>
      <c r="J85" s="96">
        <f>IFERROR(VLOOKUP($B85,[1]NUM17!$H$3:$S$151,7,FALSE),0)</f>
        <v>0</v>
      </c>
      <c r="K85" s="96">
        <f>IFERROR(VLOOKUP($B85,[1]NUM17!$H$3:$S$151,8,FALSE),0)</f>
        <v>0</v>
      </c>
      <c r="L85" s="96">
        <f>IFERROR(VLOOKUP($B85,[1]NUM17!$H$3:$S$151,9,FALSE),0)</f>
        <v>0</v>
      </c>
      <c r="M85" s="96">
        <f>IFERROR(VLOOKUP($B85,[1]NUM17!$H$3:$S$151,10,FALSE),0)</f>
        <v>0</v>
      </c>
      <c r="N85" s="96">
        <f>IFERROR(VLOOKUP($B85,[1]NUM17!$H$3:$S$151,11,FALSE),0)</f>
        <v>0</v>
      </c>
      <c r="Q85" s="5">
        <f t="shared" si="17"/>
        <v>1</v>
      </c>
      <c r="R85" s="96">
        <f>IFERROR(VLOOKUP($B85,[1]DEN17!$H$3:$S$156,2,FALSE),0)</f>
        <v>0</v>
      </c>
      <c r="S85" s="96">
        <f>IFERROR(VLOOKUP($B85,[1]DEN17!$H$3:$S$156,3,FALSE),0)</f>
        <v>0</v>
      </c>
      <c r="T85" s="96">
        <f>IFERROR(VLOOKUP($B85,[1]DEN17!$H$3:$S$156,4,FALSE),0)</f>
        <v>0</v>
      </c>
      <c r="U85" s="96">
        <f>IFERROR(VLOOKUP($B85,[1]DEN17!$H$3:$S$156,5,FALSE),0)</f>
        <v>0</v>
      </c>
      <c r="V85" s="96">
        <f>IFERROR(VLOOKUP($B85,[1]DEN17!$H$3:$S$156,6,FALSE),0)</f>
        <v>1</v>
      </c>
      <c r="W85" s="96">
        <f>IFERROR(VLOOKUP($B85,[1]DEN17!$H$3:$S$156,7,FALSE),0)</f>
        <v>0</v>
      </c>
      <c r="X85" s="96">
        <f>IFERROR(VLOOKUP($B85,[1]DEN17!$H$3:$S$156,8,FALSE),0)</f>
        <v>0</v>
      </c>
      <c r="Y85" s="96">
        <f>IFERROR(VLOOKUP($B85,[1]DEN17!$H$3:$S$156,9,FALSE),0)</f>
        <v>0</v>
      </c>
      <c r="Z85" s="96">
        <f>IFERROR(VLOOKUP($B85,[1]DEN17!$H$3:$S$156,10,FALSE),0)</f>
        <v>0</v>
      </c>
      <c r="AA85" s="96">
        <f>IFERROR(VLOOKUP($B85,[1]DEN17!$H$3:$S$156,11,FALSE),0)</f>
        <v>0</v>
      </c>
      <c r="AB85" s="86"/>
      <c r="AC85" s="86"/>
      <c r="AD85" s="5">
        <f t="shared" si="32"/>
        <v>1</v>
      </c>
    </row>
    <row r="86" spans="1:31" ht="15" thickBot="1" x14ac:dyDescent="0.25">
      <c r="A86" s="87" t="s">
        <v>116</v>
      </c>
      <c r="B86" s="165" t="s">
        <v>112</v>
      </c>
      <c r="C86" s="56"/>
      <c r="D86" s="56"/>
      <c r="E86" s="96">
        <f>IFERROR(VLOOKUP($B86,[1]NUM17!$H$3:$S$151,2,FALSE),0)</f>
        <v>0</v>
      </c>
      <c r="F86" s="96">
        <f>IFERROR(VLOOKUP($B86,[1]NUM17!$H$3:$S$151,3,FALSE),0)</f>
        <v>1</v>
      </c>
      <c r="G86" s="96">
        <f>IFERROR(VLOOKUP($B86,[1]NUM17!$H$3:$S$151,4,FALSE),0)</f>
        <v>2</v>
      </c>
      <c r="H86" s="96">
        <f>IFERROR(VLOOKUP($B86,[1]NUM17!$H$3:$S$151,5,FALSE),0)</f>
        <v>0</v>
      </c>
      <c r="I86" s="96">
        <f>IFERROR(VLOOKUP($B86,[1]NUM17!$H$3:$S$151,6,FALSE),0)</f>
        <v>0</v>
      </c>
      <c r="J86" s="96">
        <f>IFERROR(VLOOKUP($B86,[1]NUM17!$H$3:$S$151,7,FALSE),0)</f>
        <v>0</v>
      </c>
      <c r="K86" s="96">
        <f>IFERROR(VLOOKUP($B86,[1]NUM17!$H$3:$S$151,8,FALSE),0)</f>
        <v>0</v>
      </c>
      <c r="L86" s="96">
        <f>IFERROR(VLOOKUP($B86,[1]NUM17!$H$3:$S$151,9,FALSE),0)</f>
        <v>2</v>
      </c>
      <c r="M86" s="96">
        <f>IFERROR(VLOOKUP($B86,[1]NUM17!$H$3:$S$151,10,FALSE),0)</f>
        <v>0</v>
      </c>
      <c r="N86" s="96">
        <f>IFERROR(VLOOKUP($B86,[1]NUM17!$H$3:$S$151,11,FALSE),0)</f>
        <v>1</v>
      </c>
      <c r="Q86" s="5">
        <f t="shared" si="17"/>
        <v>6</v>
      </c>
      <c r="R86" s="96">
        <f>IFERROR(VLOOKUP($B86,[1]DEN17!$H$3:$S$156,2,FALSE),0)</f>
        <v>0</v>
      </c>
      <c r="S86" s="96">
        <f>IFERROR(VLOOKUP($B86,[1]DEN17!$H$3:$S$156,3,FALSE),0)</f>
        <v>1</v>
      </c>
      <c r="T86" s="96">
        <f>IFERROR(VLOOKUP($B86,[1]DEN17!$H$3:$S$156,4,FALSE),0)</f>
        <v>2</v>
      </c>
      <c r="U86" s="96">
        <f>IFERROR(VLOOKUP($B86,[1]DEN17!$H$3:$S$156,5,FALSE),0)</f>
        <v>0</v>
      </c>
      <c r="V86" s="96">
        <f>IFERROR(VLOOKUP($B86,[1]DEN17!$H$3:$S$156,6,FALSE),0)</f>
        <v>0</v>
      </c>
      <c r="W86" s="96">
        <f>IFERROR(VLOOKUP($B86,[1]DEN17!$H$3:$S$156,7,FALSE),0)</f>
        <v>0</v>
      </c>
      <c r="X86" s="96">
        <f>IFERROR(VLOOKUP($B86,[1]DEN17!$H$3:$S$156,8,FALSE),0)</f>
        <v>0</v>
      </c>
      <c r="Y86" s="96">
        <f>IFERROR(VLOOKUP($B86,[1]DEN17!$H$3:$S$156,9,FALSE),0)</f>
        <v>2</v>
      </c>
      <c r="Z86" s="96">
        <f>IFERROR(VLOOKUP($B86,[1]DEN17!$H$3:$S$156,10,FALSE),0)</f>
        <v>0</v>
      </c>
      <c r="AA86" s="96">
        <f>IFERROR(VLOOKUP($B86,[1]DEN17!$H$3:$S$156,11,FALSE),0)</f>
        <v>1</v>
      </c>
      <c r="AB86" s="86"/>
      <c r="AC86" s="86"/>
      <c r="AD86" s="5">
        <f t="shared" si="32"/>
        <v>6</v>
      </c>
    </row>
    <row r="87" spans="1:31" ht="15" thickBot="1" x14ac:dyDescent="0.25">
      <c r="A87" s="87" t="s">
        <v>116</v>
      </c>
      <c r="B87" s="165" t="s">
        <v>113</v>
      </c>
      <c r="C87" s="56"/>
      <c r="D87" s="56"/>
      <c r="E87" s="96">
        <f>IFERROR(VLOOKUP($B87,[1]NUM17!$H$3:$S$151,2,FALSE),0)</f>
        <v>0</v>
      </c>
      <c r="F87" s="96">
        <f>IFERROR(VLOOKUP($B87,[1]NUM17!$H$3:$S$151,3,FALSE),0)</f>
        <v>0</v>
      </c>
      <c r="G87" s="96">
        <f>IFERROR(VLOOKUP($B87,[1]NUM17!$H$3:$S$151,4,FALSE),0)</f>
        <v>0</v>
      </c>
      <c r="H87" s="96">
        <f>IFERROR(VLOOKUP($B87,[1]NUM17!$H$3:$S$151,5,FALSE),0)</f>
        <v>1</v>
      </c>
      <c r="I87" s="96">
        <f>IFERROR(VLOOKUP($B87,[1]NUM17!$H$3:$S$151,6,FALSE),0)</f>
        <v>1</v>
      </c>
      <c r="J87" s="96">
        <f>IFERROR(VLOOKUP($B87,[1]NUM17!$H$3:$S$151,7,FALSE),0)</f>
        <v>0</v>
      </c>
      <c r="K87" s="96">
        <f>IFERROR(VLOOKUP($B87,[1]NUM17!$H$3:$S$151,8,FALSE),0)</f>
        <v>1</v>
      </c>
      <c r="L87" s="96">
        <f>IFERROR(VLOOKUP($B87,[1]NUM17!$H$3:$S$151,9,FALSE),0)</f>
        <v>1</v>
      </c>
      <c r="M87" s="96">
        <f>IFERROR(VLOOKUP($B87,[1]NUM17!$H$3:$S$151,10,FALSE),0)</f>
        <v>0</v>
      </c>
      <c r="N87" s="96">
        <f>IFERROR(VLOOKUP($B87,[1]NUM17!$H$3:$S$151,11,FALSE),0)</f>
        <v>0</v>
      </c>
      <c r="Q87" s="5">
        <f t="shared" si="17"/>
        <v>4</v>
      </c>
      <c r="R87" s="96">
        <f>IFERROR(VLOOKUP($B87,[1]DEN17!$H$3:$S$156,2,FALSE),0)</f>
        <v>0</v>
      </c>
      <c r="S87" s="96">
        <f>IFERROR(VLOOKUP($B87,[1]DEN17!$H$3:$S$156,3,FALSE),0)</f>
        <v>0</v>
      </c>
      <c r="T87" s="96">
        <f>IFERROR(VLOOKUP($B87,[1]DEN17!$H$3:$S$156,4,FALSE),0)</f>
        <v>0</v>
      </c>
      <c r="U87" s="96">
        <f>IFERROR(VLOOKUP($B87,[1]DEN17!$H$3:$S$156,5,FALSE),0)</f>
        <v>1</v>
      </c>
      <c r="V87" s="96">
        <f>IFERROR(VLOOKUP($B87,[1]DEN17!$H$3:$S$156,6,FALSE),0)</f>
        <v>1</v>
      </c>
      <c r="W87" s="96">
        <f>IFERROR(VLOOKUP($B87,[1]DEN17!$H$3:$S$156,7,FALSE),0)</f>
        <v>0</v>
      </c>
      <c r="X87" s="96">
        <f>IFERROR(VLOOKUP($B87,[1]DEN17!$H$3:$S$156,8,FALSE),0)</f>
        <v>1</v>
      </c>
      <c r="Y87" s="96">
        <f>IFERROR(VLOOKUP($B87,[1]DEN17!$H$3:$S$156,9,FALSE),0)</f>
        <v>1</v>
      </c>
      <c r="Z87" s="96">
        <f>IFERROR(VLOOKUP($B87,[1]DEN17!$H$3:$S$156,10,FALSE),0)</f>
        <v>0</v>
      </c>
      <c r="AA87" s="96">
        <f>IFERROR(VLOOKUP($B87,[1]DEN17!$H$3:$S$156,11,FALSE),0)</f>
        <v>0</v>
      </c>
      <c r="AB87" s="86"/>
      <c r="AC87" s="86"/>
      <c r="AD87" s="5">
        <f t="shared" si="32"/>
        <v>4</v>
      </c>
    </row>
    <row r="88" spans="1:31" ht="15" thickBot="1" x14ac:dyDescent="0.25">
      <c r="A88" s="87" t="s">
        <v>116</v>
      </c>
      <c r="B88" s="165" t="s">
        <v>114</v>
      </c>
      <c r="C88" s="56"/>
      <c r="D88" s="56"/>
      <c r="E88" s="96">
        <f>IFERROR(VLOOKUP($B88,[1]NUM17!$H$3:$S$151,2,FALSE),0)</f>
        <v>0</v>
      </c>
      <c r="F88" s="96">
        <f>IFERROR(VLOOKUP($B88,[1]NUM17!$H$3:$S$151,3,FALSE),0)</f>
        <v>0</v>
      </c>
      <c r="G88" s="96">
        <f>IFERROR(VLOOKUP($B88,[1]NUM17!$H$3:$S$151,4,FALSE),0)</f>
        <v>0</v>
      </c>
      <c r="H88" s="96">
        <f>IFERROR(VLOOKUP($B88,[1]NUM17!$H$3:$S$151,5,FALSE),0)</f>
        <v>0</v>
      </c>
      <c r="I88" s="96">
        <f>IFERROR(VLOOKUP($B88,[1]NUM17!$H$3:$S$151,6,FALSE),0)</f>
        <v>0</v>
      </c>
      <c r="J88" s="96">
        <f>IFERROR(VLOOKUP($B88,[1]NUM17!$H$3:$S$151,7,FALSE),0)</f>
        <v>1</v>
      </c>
      <c r="K88" s="96">
        <f>IFERROR(VLOOKUP($B88,[1]NUM17!$H$3:$S$151,8,FALSE),0)</f>
        <v>0</v>
      </c>
      <c r="L88" s="96">
        <f>IFERROR(VLOOKUP($B88,[1]NUM17!$H$3:$S$151,9,FALSE),0)</f>
        <v>0</v>
      </c>
      <c r="M88" s="96">
        <f>IFERROR(VLOOKUP($B88,[1]NUM17!$H$3:$S$151,10,FALSE),0)</f>
        <v>0</v>
      </c>
      <c r="N88" s="96">
        <f>IFERROR(VLOOKUP($B88,[1]NUM17!$H$3:$S$151,11,FALSE),0)</f>
        <v>1</v>
      </c>
      <c r="Q88" s="5">
        <f t="shared" si="17"/>
        <v>2</v>
      </c>
      <c r="R88" s="96">
        <f>IFERROR(VLOOKUP($B88,[1]DEN17!$H$3:$S$156,2,FALSE),0)</f>
        <v>0</v>
      </c>
      <c r="S88" s="96">
        <f>IFERROR(VLOOKUP($B88,[1]DEN17!$H$3:$S$156,3,FALSE),0)</f>
        <v>0</v>
      </c>
      <c r="T88" s="96">
        <f>IFERROR(VLOOKUP($B88,[1]DEN17!$H$3:$S$156,4,FALSE),0)</f>
        <v>0</v>
      </c>
      <c r="U88" s="96">
        <f>IFERROR(VLOOKUP($B88,[1]DEN17!$H$3:$S$156,5,FALSE),0)</f>
        <v>0</v>
      </c>
      <c r="V88" s="96">
        <f>IFERROR(VLOOKUP($B88,[1]DEN17!$H$3:$S$156,6,FALSE),0)</f>
        <v>0</v>
      </c>
      <c r="W88" s="96">
        <f>IFERROR(VLOOKUP($B88,[1]DEN17!$H$3:$S$156,7,FALSE),0)</f>
        <v>1</v>
      </c>
      <c r="X88" s="96">
        <f>IFERROR(VLOOKUP($B88,[1]DEN17!$H$3:$S$156,8,FALSE),0)</f>
        <v>0</v>
      </c>
      <c r="Y88" s="96">
        <f>IFERROR(VLOOKUP($B88,[1]DEN17!$H$3:$S$156,9,FALSE),0)</f>
        <v>0</v>
      </c>
      <c r="Z88" s="96">
        <f>IFERROR(VLOOKUP($B88,[1]DEN17!$H$3:$S$156,10,FALSE),0)</f>
        <v>0</v>
      </c>
      <c r="AA88" s="96">
        <f>IFERROR(VLOOKUP($B88,[1]DEN17!$H$3:$S$156,11,FALSE),0)</f>
        <v>1</v>
      </c>
      <c r="AB88" s="86"/>
      <c r="AC88" s="86"/>
      <c r="AD88" s="5">
        <f t="shared" si="32"/>
        <v>2</v>
      </c>
    </row>
    <row r="89" spans="1:31" ht="15" thickBot="1" x14ac:dyDescent="0.25">
      <c r="A89" s="87" t="s">
        <v>116</v>
      </c>
      <c r="B89" s="165" t="s">
        <v>115</v>
      </c>
      <c r="C89" s="56"/>
      <c r="D89" s="56"/>
      <c r="E89" s="96">
        <f>IFERROR(VLOOKUP($B89,[1]NUM17!$H$3:$S$151,2,FALSE),0)</f>
        <v>2</v>
      </c>
      <c r="F89" s="96">
        <f>IFERROR(VLOOKUP($B89,[1]NUM17!$H$3:$S$151,3,FALSE),0)</f>
        <v>1</v>
      </c>
      <c r="G89" s="96">
        <f>IFERROR(VLOOKUP($B89,[1]NUM17!$H$3:$S$151,4,FALSE),0)</f>
        <v>2</v>
      </c>
      <c r="H89" s="96">
        <f>IFERROR(VLOOKUP($B89,[1]NUM17!$H$3:$S$151,5,FALSE),0)</f>
        <v>1</v>
      </c>
      <c r="I89" s="96">
        <f>IFERROR(VLOOKUP($B89,[1]NUM17!$H$3:$S$151,6,FALSE),0)</f>
        <v>0</v>
      </c>
      <c r="J89" s="96">
        <f>IFERROR(VLOOKUP($B89,[1]NUM17!$H$3:$S$151,7,FALSE),0)</f>
        <v>1</v>
      </c>
      <c r="K89" s="96">
        <f>IFERROR(VLOOKUP($B89,[1]NUM17!$H$3:$S$151,8,FALSE),0)</f>
        <v>1</v>
      </c>
      <c r="L89" s="96">
        <f>IFERROR(VLOOKUP($B89,[1]NUM17!$H$3:$S$151,9,FALSE),0)</f>
        <v>0</v>
      </c>
      <c r="M89" s="96">
        <f>IFERROR(VLOOKUP($B89,[1]NUM17!$H$3:$S$151,10,FALSE),0)</f>
        <v>0</v>
      </c>
      <c r="N89" s="96">
        <f>IFERROR(VLOOKUP($B89,[1]NUM17!$H$3:$S$151,11,FALSE),0)</f>
        <v>1</v>
      </c>
      <c r="Q89" s="5">
        <f t="shared" si="17"/>
        <v>9</v>
      </c>
      <c r="R89" s="96">
        <f>IFERROR(VLOOKUP($B89,[1]DEN17!$H$3:$S$156,2,FALSE),0)</f>
        <v>2</v>
      </c>
      <c r="S89" s="96">
        <f>IFERROR(VLOOKUP($B89,[1]DEN17!$H$3:$S$156,3,FALSE),0)</f>
        <v>1</v>
      </c>
      <c r="T89" s="96">
        <f>IFERROR(VLOOKUP($B89,[1]DEN17!$H$3:$S$156,4,FALSE),0)</f>
        <v>2</v>
      </c>
      <c r="U89" s="96">
        <f>IFERROR(VLOOKUP($B89,[1]DEN17!$H$3:$S$156,5,FALSE),0)</f>
        <v>1</v>
      </c>
      <c r="V89" s="96">
        <f>IFERROR(VLOOKUP($B89,[1]DEN17!$H$3:$S$156,6,FALSE),0)</f>
        <v>0</v>
      </c>
      <c r="W89" s="96">
        <f>IFERROR(VLOOKUP($B89,[1]DEN17!$H$3:$S$156,7,FALSE),0)</f>
        <v>1</v>
      </c>
      <c r="X89" s="96">
        <f>IFERROR(VLOOKUP($B89,[1]DEN17!$H$3:$S$156,8,FALSE),0)</f>
        <v>1</v>
      </c>
      <c r="Y89" s="96">
        <f>IFERROR(VLOOKUP($B89,[1]DEN17!$H$3:$S$156,9,FALSE),0)</f>
        <v>0</v>
      </c>
      <c r="Z89" s="96">
        <f>IFERROR(VLOOKUP($B89,[1]DEN17!$H$3:$S$156,10,FALSE),0)</f>
        <v>0</v>
      </c>
      <c r="AA89" s="96">
        <f>IFERROR(VLOOKUP($B89,[1]DEN17!$H$3:$S$156,11,FALSE),0)</f>
        <v>1</v>
      </c>
      <c r="AB89" s="86"/>
      <c r="AC89" s="86"/>
      <c r="AD89" s="5">
        <f t="shared" si="32"/>
        <v>9</v>
      </c>
    </row>
    <row r="90" spans="1:31" s="58" customFormat="1" ht="15" thickBot="1" x14ac:dyDescent="0.25">
      <c r="A90" s="333" t="s">
        <v>179</v>
      </c>
      <c r="B90" s="334"/>
      <c r="C90" s="250">
        <f>+D90/Metas!U95</f>
        <v>1.0321312991215905</v>
      </c>
      <c r="D90" s="15">
        <f>+Q90/AD90</f>
        <v>0.92233009708737868</v>
      </c>
      <c r="E90" s="10">
        <f>SUM(E80:E89)</f>
        <v>13</v>
      </c>
      <c r="F90" s="10">
        <f t="shared" ref="F90:P90" si="47">SUM(F80:F89)</f>
        <v>7</v>
      </c>
      <c r="G90" s="10">
        <f t="shared" si="47"/>
        <v>11</v>
      </c>
      <c r="H90" s="10">
        <f t="shared" si="47"/>
        <v>6</v>
      </c>
      <c r="I90" s="10">
        <f t="shared" ref="I90:J90" si="48">SUM(I80:I89)</f>
        <v>15</v>
      </c>
      <c r="J90" s="10">
        <f t="shared" si="48"/>
        <v>10</v>
      </c>
      <c r="K90" s="10">
        <f t="shared" ref="K90:L90" si="49">SUM(K80:K89)</f>
        <v>4</v>
      </c>
      <c r="L90" s="10">
        <f t="shared" si="49"/>
        <v>15</v>
      </c>
      <c r="M90" s="10">
        <f t="shared" ref="M90" si="50">SUM(M80:M89)</f>
        <v>8</v>
      </c>
      <c r="N90" s="10">
        <f t="shared" ref="N90" si="51">SUM(N80:N89)</f>
        <v>6</v>
      </c>
      <c r="O90" s="10">
        <f t="shared" si="47"/>
        <v>0</v>
      </c>
      <c r="P90" s="10">
        <f t="shared" si="47"/>
        <v>0</v>
      </c>
      <c r="Q90" s="10">
        <f>SUM(Q80:Q89)</f>
        <v>95</v>
      </c>
      <c r="R90" s="10">
        <f>SUM(R80:R89)</f>
        <v>14</v>
      </c>
      <c r="S90" s="10">
        <f t="shared" ref="S90:AC90" si="52">SUM(S80:S89)</f>
        <v>8</v>
      </c>
      <c r="T90" s="10">
        <f t="shared" si="52"/>
        <v>11</v>
      </c>
      <c r="U90" s="10">
        <f t="shared" si="52"/>
        <v>7</v>
      </c>
      <c r="V90" s="10">
        <f t="shared" si="52"/>
        <v>16</v>
      </c>
      <c r="W90" s="10">
        <f t="shared" si="52"/>
        <v>10</v>
      </c>
      <c r="X90" s="10">
        <f t="shared" si="52"/>
        <v>4</v>
      </c>
      <c r="Y90" s="10">
        <f t="shared" si="52"/>
        <v>16</v>
      </c>
      <c r="Z90" s="10">
        <f t="shared" si="52"/>
        <v>9</v>
      </c>
      <c r="AA90" s="10">
        <f t="shared" ref="AA90" si="53">SUM(AA80:AA89)</f>
        <v>8</v>
      </c>
      <c r="AB90" s="10">
        <f t="shared" si="52"/>
        <v>0</v>
      </c>
      <c r="AC90" s="10">
        <f t="shared" si="52"/>
        <v>0</v>
      </c>
      <c r="AD90" s="10">
        <f>SUM(AD80:AD89)</f>
        <v>103</v>
      </c>
      <c r="AE90" s="62"/>
    </row>
    <row r="91" spans="1:31" ht="15" thickBot="1" x14ac:dyDescent="0.25">
      <c r="A91" s="87" t="s">
        <v>133</v>
      </c>
      <c r="B91" s="165" t="s">
        <v>117</v>
      </c>
      <c r="C91" s="56"/>
      <c r="D91" s="56"/>
      <c r="E91" s="96">
        <f>IFERROR(VLOOKUP($B91,[1]NUM17!$H$3:$S$151,2,FALSE),0)</f>
        <v>6</v>
      </c>
      <c r="F91" s="96">
        <f>IFERROR(VLOOKUP($B91,[1]NUM17!$H$3:$S$151,3,FALSE),0)</f>
        <v>4</v>
      </c>
      <c r="G91" s="96">
        <f>IFERROR(VLOOKUP($B91,[1]NUM17!$H$3:$S$151,4,FALSE),0)</f>
        <v>6</v>
      </c>
      <c r="H91" s="96">
        <f>IFERROR(VLOOKUP($B91,[1]NUM17!$H$3:$S$151,5,FALSE),0)</f>
        <v>3</v>
      </c>
      <c r="I91" s="96">
        <f>IFERROR(VLOOKUP($B91,[1]NUM17!$H$3:$S$151,6,FALSE),0)</f>
        <v>5</v>
      </c>
      <c r="J91" s="96">
        <f>IFERROR(VLOOKUP($B91,[1]NUM17!$H$3:$S$151,7,FALSE),0)</f>
        <v>7</v>
      </c>
      <c r="K91" s="96">
        <f>IFERROR(VLOOKUP($B91,[1]NUM17!$H$3:$S$151,8,FALSE),0)</f>
        <v>6</v>
      </c>
      <c r="L91" s="96">
        <f>IFERROR(VLOOKUP($B91,[1]NUM17!$H$3:$S$151,9,FALSE),0)</f>
        <v>4</v>
      </c>
      <c r="M91" s="96">
        <f>IFERROR(VLOOKUP($B91,[1]NUM17!$H$3:$S$151,10,FALSE),0)</f>
        <v>5</v>
      </c>
      <c r="N91" s="96">
        <f>IFERROR(VLOOKUP($B91,[1]NUM17!$H$3:$S$151,11,FALSE),0)</f>
        <v>2</v>
      </c>
      <c r="O91" s="86"/>
      <c r="P91" s="86"/>
      <c r="Q91" s="5">
        <f t="shared" ref="Q91:Q106" si="54">SUM(E91:P91)</f>
        <v>48</v>
      </c>
      <c r="R91" s="96">
        <f>IFERROR(VLOOKUP($B91,[1]DEN17!$H$3:$S$156,2,FALSE),0)</f>
        <v>7</v>
      </c>
      <c r="S91" s="96">
        <f>IFERROR(VLOOKUP($B91,[1]DEN17!$H$3:$S$156,3,FALSE),0)</f>
        <v>4</v>
      </c>
      <c r="T91" s="96">
        <f>IFERROR(VLOOKUP($B91,[1]DEN17!$H$3:$S$156,4,FALSE),0)</f>
        <v>6</v>
      </c>
      <c r="U91" s="96">
        <f>IFERROR(VLOOKUP($B91,[1]DEN17!$H$3:$S$156,5,FALSE),0)</f>
        <v>3</v>
      </c>
      <c r="V91" s="96">
        <f>IFERROR(VLOOKUP($B91,[1]DEN17!$H$3:$S$156,6,FALSE),0)</f>
        <v>5</v>
      </c>
      <c r="W91" s="96">
        <f>IFERROR(VLOOKUP($B91,[1]DEN17!$H$3:$S$156,7,FALSE),0)</f>
        <v>8</v>
      </c>
      <c r="X91" s="96">
        <f>IFERROR(VLOOKUP($B91,[1]DEN17!$H$3:$S$156,8,FALSE),0)</f>
        <v>7</v>
      </c>
      <c r="Y91" s="96">
        <f>IFERROR(VLOOKUP($B91,[1]DEN17!$H$3:$S$156,9,FALSE),0)</f>
        <v>4</v>
      </c>
      <c r="Z91" s="96">
        <f>IFERROR(VLOOKUP($B91,[1]DEN17!$H$3:$S$156,10,FALSE),0)</f>
        <v>5</v>
      </c>
      <c r="AA91" s="96">
        <f>IFERROR(VLOOKUP($B91,[1]DEN17!$H$3:$S$156,11,FALSE),0)</f>
        <v>2</v>
      </c>
      <c r="AB91" s="86"/>
      <c r="AD91" s="5">
        <f t="shared" si="32"/>
        <v>51</v>
      </c>
    </row>
    <row r="92" spans="1:31" ht="15" thickBot="1" x14ac:dyDescent="0.25">
      <c r="A92" s="87" t="s">
        <v>133</v>
      </c>
      <c r="B92" s="165" t="s">
        <v>118</v>
      </c>
      <c r="C92" s="56"/>
      <c r="D92" s="56"/>
      <c r="E92" s="96">
        <f>IFERROR(VLOOKUP($B92,[1]NUM17!$H$3:$S$151,2,FALSE),0)</f>
        <v>26</v>
      </c>
      <c r="F92" s="96">
        <f>IFERROR(VLOOKUP($B92,[1]NUM17!$H$3:$S$151,3,FALSE),0)</f>
        <v>24</v>
      </c>
      <c r="G92" s="96">
        <f>IFERROR(VLOOKUP($B92,[1]NUM17!$H$3:$S$151,4,FALSE),0)</f>
        <v>27</v>
      </c>
      <c r="H92" s="96">
        <f>IFERROR(VLOOKUP($B92,[1]NUM17!$H$3:$S$151,5,FALSE),0)</f>
        <v>16</v>
      </c>
      <c r="I92" s="96">
        <f>IFERROR(VLOOKUP($B92,[1]NUM17!$H$3:$S$151,6,FALSE),0)</f>
        <v>28</v>
      </c>
      <c r="J92" s="96">
        <f>IFERROR(VLOOKUP($B92,[1]NUM17!$H$3:$S$151,7,FALSE),0)</f>
        <v>27</v>
      </c>
      <c r="K92" s="96">
        <f>IFERROR(VLOOKUP($B92,[1]NUM17!$H$3:$S$151,8,FALSE),0)</f>
        <v>22</v>
      </c>
      <c r="L92" s="96">
        <f>IFERROR(VLOOKUP($B92,[1]NUM17!$H$3:$S$151,9,FALSE),0)</f>
        <v>30</v>
      </c>
      <c r="M92" s="96">
        <f>IFERROR(VLOOKUP($B92,[1]NUM17!$H$3:$S$151,10,FALSE),0)</f>
        <v>21</v>
      </c>
      <c r="N92" s="96">
        <f>IFERROR(VLOOKUP($B92,[1]NUM17!$H$3:$S$151,11,FALSE),0)</f>
        <v>20</v>
      </c>
      <c r="O92" s="86"/>
      <c r="P92" s="86"/>
      <c r="Q92" s="5">
        <f t="shared" si="54"/>
        <v>241</v>
      </c>
      <c r="R92" s="96">
        <f>IFERROR(VLOOKUP($B92,[1]DEN17!$H$3:$S$156,2,FALSE),0)</f>
        <v>28</v>
      </c>
      <c r="S92" s="96">
        <f>IFERROR(VLOOKUP($B92,[1]DEN17!$H$3:$S$156,3,FALSE),0)</f>
        <v>25</v>
      </c>
      <c r="T92" s="96">
        <f>IFERROR(VLOOKUP($B92,[1]DEN17!$H$3:$S$156,4,FALSE),0)</f>
        <v>27</v>
      </c>
      <c r="U92" s="96">
        <f>IFERROR(VLOOKUP($B92,[1]DEN17!$H$3:$S$156,5,FALSE),0)</f>
        <v>20</v>
      </c>
      <c r="V92" s="96">
        <f>IFERROR(VLOOKUP($B92,[1]DEN17!$H$3:$S$156,6,FALSE),0)</f>
        <v>31</v>
      </c>
      <c r="W92" s="96">
        <f>IFERROR(VLOOKUP($B92,[1]DEN17!$H$3:$S$156,7,FALSE),0)</f>
        <v>29</v>
      </c>
      <c r="X92" s="96">
        <f>IFERROR(VLOOKUP($B92,[1]DEN17!$H$3:$S$156,8,FALSE),0)</f>
        <v>24</v>
      </c>
      <c r="Y92" s="96">
        <f>IFERROR(VLOOKUP($B92,[1]DEN17!$H$3:$S$156,9,FALSE),0)</f>
        <v>34</v>
      </c>
      <c r="Z92" s="96">
        <f>IFERROR(VLOOKUP($B92,[1]DEN17!$H$3:$S$156,10,FALSE),0)</f>
        <v>24</v>
      </c>
      <c r="AA92" s="96">
        <f>IFERROR(VLOOKUP($B92,[1]DEN17!$H$3:$S$156,11,FALSE),0)</f>
        <v>21</v>
      </c>
      <c r="AB92" s="86"/>
      <c r="AD92" s="5">
        <f t="shared" si="32"/>
        <v>263</v>
      </c>
    </row>
    <row r="93" spans="1:31" ht="15" thickBot="1" x14ac:dyDescent="0.25">
      <c r="A93" s="87" t="s">
        <v>133</v>
      </c>
      <c r="B93" s="165" t="s">
        <v>119</v>
      </c>
      <c r="C93" s="56"/>
      <c r="D93" s="56"/>
      <c r="E93" s="96">
        <f>IFERROR(VLOOKUP($B93,[1]NUM17!$H$3:$S$151,2,FALSE),0)</f>
        <v>47</v>
      </c>
      <c r="F93" s="96">
        <f>IFERROR(VLOOKUP($B93,[1]NUM17!$H$3:$S$151,3,FALSE),0)</f>
        <v>46</v>
      </c>
      <c r="G93" s="96">
        <f>IFERROR(VLOOKUP($B93,[1]NUM17!$H$3:$S$151,4,FALSE),0)</f>
        <v>45</v>
      </c>
      <c r="H93" s="96">
        <f>IFERROR(VLOOKUP($B93,[1]NUM17!$H$3:$S$151,5,FALSE),0)</f>
        <v>40</v>
      </c>
      <c r="I93" s="96">
        <f>IFERROR(VLOOKUP($B93,[1]NUM17!$H$3:$S$151,6,FALSE),0)</f>
        <v>35</v>
      </c>
      <c r="J93" s="96">
        <f>IFERROR(VLOOKUP($B93,[1]NUM17!$H$3:$S$151,7,FALSE),0)</f>
        <v>38</v>
      </c>
      <c r="K93" s="96">
        <f>IFERROR(VLOOKUP($B93,[1]NUM17!$H$3:$S$151,8,FALSE),0)</f>
        <v>36</v>
      </c>
      <c r="L93" s="96">
        <f>IFERROR(VLOOKUP($B93,[1]NUM17!$H$3:$S$151,9,FALSE),0)</f>
        <v>42</v>
      </c>
      <c r="M93" s="96">
        <f>IFERROR(VLOOKUP($B93,[1]NUM17!$H$3:$S$151,10,FALSE),0)</f>
        <v>36</v>
      </c>
      <c r="N93" s="96">
        <f>IFERROR(VLOOKUP($B93,[1]NUM17!$H$3:$S$151,11,FALSE),0)</f>
        <v>42</v>
      </c>
      <c r="O93" s="86"/>
      <c r="P93" s="86"/>
      <c r="Q93" s="5">
        <f t="shared" si="54"/>
        <v>407</v>
      </c>
      <c r="R93" s="96">
        <f>IFERROR(VLOOKUP($B93,[1]DEN17!$H$3:$S$156,2,FALSE),0)</f>
        <v>54</v>
      </c>
      <c r="S93" s="96">
        <f>IFERROR(VLOOKUP($B93,[1]DEN17!$H$3:$S$156,3,FALSE),0)</f>
        <v>49</v>
      </c>
      <c r="T93" s="96">
        <f>IFERROR(VLOOKUP($B93,[1]DEN17!$H$3:$S$156,4,FALSE),0)</f>
        <v>52</v>
      </c>
      <c r="U93" s="96">
        <f>IFERROR(VLOOKUP($B93,[1]DEN17!$H$3:$S$156,5,FALSE),0)</f>
        <v>42</v>
      </c>
      <c r="V93" s="96">
        <f>IFERROR(VLOOKUP($B93,[1]DEN17!$H$3:$S$156,6,FALSE),0)</f>
        <v>36</v>
      </c>
      <c r="W93" s="96">
        <f>IFERROR(VLOOKUP($B93,[1]DEN17!$H$3:$S$156,7,FALSE),0)</f>
        <v>41</v>
      </c>
      <c r="X93" s="96">
        <f>IFERROR(VLOOKUP($B93,[1]DEN17!$H$3:$S$156,8,FALSE),0)</f>
        <v>39</v>
      </c>
      <c r="Y93" s="96">
        <f>IFERROR(VLOOKUP($B93,[1]DEN17!$H$3:$S$156,9,FALSE),0)</f>
        <v>44</v>
      </c>
      <c r="Z93" s="96">
        <f>IFERROR(VLOOKUP($B93,[1]DEN17!$H$3:$S$156,10,FALSE),0)</f>
        <v>38</v>
      </c>
      <c r="AA93" s="96">
        <f>IFERROR(VLOOKUP($B93,[1]DEN17!$H$3:$S$156,11,FALSE),0)</f>
        <v>46</v>
      </c>
      <c r="AB93" s="86"/>
      <c r="AD93" s="5">
        <f t="shared" si="32"/>
        <v>441</v>
      </c>
    </row>
    <row r="94" spans="1:31" ht="15" thickBot="1" x14ac:dyDescent="0.25">
      <c r="A94" s="87" t="s">
        <v>133</v>
      </c>
      <c r="B94" s="165" t="s">
        <v>120</v>
      </c>
      <c r="C94" s="56"/>
      <c r="D94" s="56"/>
      <c r="E94" s="96">
        <f>IFERROR(VLOOKUP($B94,[1]NUM17!$H$3:$S$151,2,FALSE),0)</f>
        <v>8</v>
      </c>
      <c r="F94" s="96">
        <f>IFERROR(VLOOKUP($B94,[1]NUM17!$H$3:$S$151,3,FALSE),0)</f>
        <v>2</v>
      </c>
      <c r="G94" s="96">
        <f>IFERROR(VLOOKUP($B94,[1]NUM17!$H$3:$S$151,4,FALSE),0)</f>
        <v>3</v>
      </c>
      <c r="H94" s="96">
        <f>IFERROR(VLOOKUP($B94,[1]NUM17!$H$3:$S$151,5,FALSE),0)</f>
        <v>7</v>
      </c>
      <c r="I94" s="96">
        <f>IFERROR(VLOOKUP($B94,[1]NUM17!$H$3:$S$151,6,FALSE),0)</f>
        <v>4</v>
      </c>
      <c r="J94" s="96">
        <f>IFERROR(VLOOKUP($B94,[1]NUM17!$H$3:$S$151,7,FALSE),0)</f>
        <v>8</v>
      </c>
      <c r="K94" s="96">
        <f>IFERROR(VLOOKUP($B94,[1]NUM17!$H$3:$S$151,8,FALSE),0)</f>
        <v>6</v>
      </c>
      <c r="L94" s="96">
        <f>IFERROR(VLOOKUP($B94,[1]NUM17!$H$3:$S$151,9,FALSE),0)</f>
        <v>9</v>
      </c>
      <c r="M94" s="96">
        <f>IFERROR(VLOOKUP($B94,[1]NUM17!$H$3:$S$151,10,FALSE),0)</f>
        <v>5</v>
      </c>
      <c r="N94" s="96">
        <f>IFERROR(VLOOKUP($B94,[1]NUM17!$H$3:$S$151,11,FALSE),0)</f>
        <v>7</v>
      </c>
      <c r="O94" s="86"/>
      <c r="P94" s="86"/>
      <c r="Q94" s="5">
        <f t="shared" si="54"/>
        <v>59</v>
      </c>
      <c r="R94" s="96">
        <f>IFERROR(VLOOKUP($B94,[1]DEN17!$H$3:$S$156,2,FALSE),0)</f>
        <v>8</v>
      </c>
      <c r="S94" s="96">
        <f>IFERROR(VLOOKUP($B94,[1]DEN17!$H$3:$S$156,3,FALSE),0)</f>
        <v>6</v>
      </c>
      <c r="T94" s="96">
        <f>IFERROR(VLOOKUP($B94,[1]DEN17!$H$3:$S$156,4,FALSE),0)</f>
        <v>3</v>
      </c>
      <c r="U94" s="96">
        <f>IFERROR(VLOOKUP($B94,[1]DEN17!$H$3:$S$156,5,FALSE),0)</f>
        <v>7</v>
      </c>
      <c r="V94" s="96">
        <f>IFERROR(VLOOKUP($B94,[1]DEN17!$H$3:$S$156,6,FALSE),0)</f>
        <v>5</v>
      </c>
      <c r="W94" s="96">
        <f>IFERROR(VLOOKUP($B94,[1]DEN17!$H$3:$S$156,7,FALSE),0)</f>
        <v>9</v>
      </c>
      <c r="X94" s="96">
        <f>IFERROR(VLOOKUP($B94,[1]DEN17!$H$3:$S$156,8,FALSE),0)</f>
        <v>6</v>
      </c>
      <c r="Y94" s="96">
        <f>IFERROR(VLOOKUP($B94,[1]DEN17!$H$3:$S$156,9,FALSE),0)</f>
        <v>10</v>
      </c>
      <c r="Z94" s="96">
        <f>IFERROR(VLOOKUP($B94,[1]DEN17!$H$3:$S$156,10,FALSE),0)</f>
        <v>5</v>
      </c>
      <c r="AA94" s="96">
        <f>IFERROR(VLOOKUP($B94,[1]DEN17!$H$3:$S$156,11,FALSE),0)</f>
        <v>9</v>
      </c>
      <c r="AB94" s="86"/>
      <c r="AD94" s="5">
        <f t="shared" si="32"/>
        <v>68</v>
      </c>
    </row>
    <row r="95" spans="1:31" ht="15" thickBot="1" x14ac:dyDescent="0.25">
      <c r="A95" s="87" t="s">
        <v>133</v>
      </c>
      <c r="B95" s="165" t="s">
        <v>121</v>
      </c>
      <c r="C95" s="56"/>
      <c r="D95" s="56"/>
      <c r="E95" s="96">
        <f>IFERROR(VLOOKUP($B95,[1]NUM17!$H$3:$S$151,2,FALSE),0)</f>
        <v>0</v>
      </c>
      <c r="F95" s="96">
        <f>IFERROR(VLOOKUP($B95,[1]NUM17!$H$3:$S$151,3,FALSE),0)</f>
        <v>1</v>
      </c>
      <c r="G95" s="96">
        <f>IFERROR(VLOOKUP($B95,[1]NUM17!$H$3:$S$151,4,FALSE),0)</f>
        <v>0</v>
      </c>
      <c r="H95" s="96">
        <f>IFERROR(VLOOKUP($B95,[1]NUM17!$H$3:$S$151,5,FALSE),0)</f>
        <v>0</v>
      </c>
      <c r="I95" s="96">
        <f>IFERROR(VLOOKUP($B95,[1]NUM17!$H$3:$S$151,6,FALSE),0)</f>
        <v>0</v>
      </c>
      <c r="J95" s="96">
        <f>IFERROR(VLOOKUP($B95,[1]NUM17!$H$3:$S$151,7,FALSE),0)</f>
        <v>0</v>
      </c>
      <c r="K95" s="96">
        <f>IFERROR(VLOOKUP($B95,[1]NUM17!$H$3:$S$151,8,FALSE),0)</f>
        <v>0</v>
      </c>
      <c r="L95" s="96">
        <f>IFERROR(VLOOKUP($B95,[1]NUM17!$H$3:$S$151,9,FALSE),0)</f>
        <v>0</v>
      </c>
      <c r="M95" s="96">
        <f>IFERROR(VLOOKUP($B95,[1]NUM17!$H$3:$S$151,10,FALSE),0)</f>
        <v>1</v>
      </c>
      <c r="N95" s="96">
        <f>IFERROR(VLOOKUP($B95,[1]NUM17!$H$3:$S$151,11,FALSE),0)</f>
        <v>1</v>
      </c>
      <c r="O95" s="86"/>
      <c r="P95" s="86"/>
      <c r="Q95" s="5">
        <f t="shared" si="54"/>
        <v>3</v>
      </c>
      <c r="R95" s="96">
        <f>IFERROR(VLOOKUP($B95,[1]DEN17!$H$3:$S$156,2,FALSE),0)</f>
        <v>0</v>
      </c>
      <c r="S95" s="96">
        <f>IFERROR(VLOOKUP($B95,[1]DEN17!$H$3:$S$156,3,FALSE),0)</f>
        <v>1</v>
      </c>
      <c r="T95" s="96">
        <f>IFERROR(VLOOKUP($B95,[1]DEN17!$H$3:$S$156,4,FALSE),0)</f>
        <v>0</v>
      </c>
      <c r="U95" s="96">
        <f>IFERROR(VLOOKUP($B95,[1]DEN17!$H$3:$S$156,5,FALSE),0)</f>
        <v>0</v>
      </c>
      <c r="V95" s="96">
        <f>IFERROR(VLOOKUP($B95,[1]DEN17!$H$3:$S$156,6,FALSE),0)</f>
        <v>0</v>
      </c>
      <c r="W95" s="96">
        <f>IFERROR(VLOOKUP($B95,[1]DEN17!$H$3:$S$156,7,FALSE),0)</f>
        <v>1</v>
      </c>
      <c r="X95" s="96">
        <f>IFERROR(VLOOKUP($B95,[1]DEN17!$H$3:$S$156,8,FALSE),0)</f>
        <v>0</v>
      </c>
      <c r="Y95" s="96">
        <f>IFERROR(VLOOKUP($B95,[1]DEN17!$H$3:$S$156,9,FALSE),0)</f>
        <v>0</v>
      </c>
      <c r="Z95" s="96">
        <f>IFERROR(VLOOKUP($B95,[1]DEN17!$H$3:$S$156,10,FALSE),0)</f>
        <v>3</v>
      </c>
      <c r="AA95" s="96">
        <f>IFERROR(VLOOKUP($B95,[1]DEN17!$H$3:$S$156,11,FALSE),0)</f>
        <v>1</v>
      </c>
      <c r="AB95" s="86"/>
      <c r="AD95" s="5">
        <f t="shared" si="32"/>
        <v>6</v>
      </c>
    </row>
    <row r="96" spans="1:31" ht="15" thickBot="1" x14ac:dyDescent="0.25">
      <c r="A96" s="87" t="s">
        <v>133</v>
      </c>
      <c r="B96" s="165" t="s">
        <v>122</v>
      </c>
      <c r="C96" s="56"/>
      <c r="D96" s="56"/>
      <c r="E96" s="96">
        <f>IFERROR(VLOOKUP($B96,[1]NUM17!$H$3:$S$151,2,FALSE),0)</f>
        <v>0</v>
      </c>
      <c r="F96" s="96">
        <f>IFERROR(VLOOKUP($B96,[1]NUM17!$H$3:$S$151,3,FALSE),0)</f>
        <v>0</v>
      </c>
      <c r="G96" s="96">
        <f>IFERROR(VLOOKUP($B96,[1]NUM17!$H$3:$S$151,4,FALSE),0)</f>
        <v>2</v>
      </c>
      <c r="H96" s="96">
        <f>IFERROR(VLOOKUP($B96,[1]NUM17!$H$3:$S$151,5,FALSE),0)</f>
        <v>1</v>
      </c>
      <c r="I96" s="96">
        <f>IFERROR(VLOOKUP($B96,[1]NUM17!$H$3:$S$151,6,FALSE),0)</f>
        <v>0</v>
      </c>
      <c r="J96" s="96">
        <f>IFERROR(VLOOKUP($B96,[1]NUM17!$H$3:$S$151,7,FALSE),0)</f>
        <v>3</v>
      </c>
      <c r="K96" s="96">
        <f>IFERROR(VLOOKUP($B96,[1]NUM17!$H$3:$S$151,8,FALSE),0)</f>
        <v>1</v>
      </c>
      <c r="L96" s="96">
        <f>IFERROR(VLOOKUP($B96,[1]NUM17!$H$3:$S$151,9,FALSE),0)</f>
        <v>1</v>
      </c>
      <c r="M96" s="96">
        <f>IFERROR(VLOOKUP($B96,[1]NUM17!$H$3:$S$151,10,FALSE),0)</f>
        <v>2</v>
      </c>
      <c r="N96" s="96">
        <f>IFERROR(VLOOKUP($B96,[1]NUM17!$H$3:$S$151,11,FALSE),0)</f>
        <v>0</v>
      </c>
      <c r="O96" s="86"/>
      <c r="P96" s="86"/>
      <c r="Q96" s="5">
        <f t="shared" si="54"/>
        <v>10</v>
      </c>
      <c r="R96" s="96">
        <f>IFERROR(VLOOKUP($B96,[1]DEN17!$H$3:$S$156,2,FALSE),0)</f>
        <v>0</v>
      </c>
      <c r="S96" s="96">
        <f>IFERROR(VLOOKUP($B96,[1]DEN17!$H$3:$S$156,3,FALSE),0)</f>
        <v>0</v>
      </c>
      <c r="T96" s="96">
        <f>IFERROR(VLOOKUP($B96,[1]DEN17!$H$3:$S$156,4,FALSE),0)</f>
        <v>2</v>
      </c>
      <c r="U96" s="96">
        <f>IFERROR(VLOOKUP($B96,[1]DEN17!$H$3:$S$156,5,FALSE),0)</f>
        <v>1</v>
      </c>
      <c r="V96" s="96">
        <f>IFERROR(VLOOKUP($B96,[1]DEN17!$H$3:$S$156,6,FALSE),0)</f>
        <v>0</v>
      </c>
      <c r="W96" s="96">
        <f>IFERROR(VLOOKUP($B96,[1]DEN17!$H$3:$S$156,7,FALSE),0)</f>
        <v>3</v>
      </c>
      <c r="X96" s="96">
        <f>IFERROR(VLOOKUP($B96,[1]DEN17!$H$3:$S$156,8,FALSE),0)</f>
        <v>1</v>
      </c>
      <c r="Y96" s="96">
        <f>IFERROR(VLOOKUP($B96,[1]DEN17!$H$3:$S$156,9,FALSE),0)</f>
        <v>1</v>
      </c>
      <c r="Z96" s="96">
        <f>IFERROR(VLOOKUP($B96,[1]DEN17!$H$3:$S$156,10,FALSE),0)</f>
        <v>2</v>
      </c>
      <c r="AA96" s="96">
        <f>IFERROR(VLOOKUP($B96,[1]DEN17!$H$3:$S$156,11,FALSE),0)</f>
        <v>0</v>
      </c>
      <c r="AB96" s="86"/>
      <c r="AD96" s="5">
        <f t="shared" si="32"/>
        <v>10</v>
      </c>
    </row>
    <row r="97" spans="1:31" ht="15" thickBot="1" x14ac:dyDescent="0.25">
      <c r="A97" s="87" t="s">
        <v>133</v>
      </c>
      <c r="B97" s="165" t="s">
        <v>123</v>
      </c>
      <c r="C97" s="56"/>
      <c r="D97" s="56"/>
      <c r="E97" s="96">
        <f>IFERROR(VLOOKUP($B97,[1]NUM17!$H$3:$S$151,2,FALSE),0)</f>
        <v>1</v>
      </c>
      <c r="F97" s="96">
        <f>IFERROR(VLOOKUP($B97,[1]NUM17!$H$3:$S$151,3,FALSE),0)</f>
        <v>0</v>
      </c>
      <c r="G97" s="96">
        <f>IFERROR(VLOOKUP($B97,[1]NUM17!$H$3:$S$151,4,FALSE),0)</f>
        <v>2</v>
      </c>
      <c r="H97" s="96">
        <f>IFERROR(VLOOKUP($B97,[1]NUM17!$H$3:$S$151,5,FALSE),0)</f>
        <v>1</v>
      </c>
      <c r="I97" s="96">
        <f>IFERROR(VLOOKUP($B97,[1]NUM17!$H$3:$S$151,6,FALSE),0)</f>
        <v>1</v>
      </c>
      <c r="J97" s="96">
        <f>IFERROR(VLOOKUP($B97,[1]NUM17!$H$3:$S$151,7,FALSE),0)</f>
        <v>0</v>
      </c>
      <c r="K97" s="96">
        <f>IFERROR(VLOOKUP($B97,[1]NUM17!$H$3:$S$151,8,FALSE),0)</f>
        <v>0</v>
      </c>
      <c r="L97" s="96">
        <f>IFERROR(VLOOKUP($B97,[1]NUM17!$H$3:$S$151,9,FALSE),0)</f>
        <v>0</v>
      </c>
      <c r="M97" s="96">
        <f>IFERROR(VLOOKUP($B97,[1]NUM17!$H$3:$S$151,10,FALSE),0)</f>
        <v>0</v>
      </c>
      <c r="N97" s="96">
        <f>IFERROR(VLOOKUP($B97,[1]NUM17!$H$3:$S$151,11,FALSE),0)</f>
        <v>0</v>
      </c>
      <c r="O97" s="86"/>
      <c r="P97" s="86"/>
      <c r="Q97" s="5">
        <f t="shared" si="54"/>
        <v>5</v>
      </c>
      <c r="R97" s="96">
        <f>IFERROR(VLOOKUP($B97,[1]DEN17!$H$3:$S$156,2,FALSE),0)</f>
        <v>1</v>
      </c>
      <c r="S97" s="96">
        <f>IFERROR(VLOOKUP($B97,[1]DEN17!$H$3:$S$156,3,FALSE),0)</f>
        <v>0</v>
      </c>
      <c r="T97" s="96">
        <f>IFERROR(VLOOKUP($B97,[1]DEN17!$H$3:$S$156,4,FALSE),0)</f>
        <v>2</v>
      </c>
      <c r="U97" s="96">
        <f>IFERROR(VLOOKUP($B97,[1]DEN17!$H$3:$S$156,5,FALSE),0)</f>
        <v>1</v>
      </c>
      <c r="V97" s="96">
        <f>IFERROR(VLOOKUP($B97,[1]DEN17!$H$3:$S$156,6,FALSE),0)</f>
        <v>1</v>
      </c>
      <c r="W97" s="96">
        <f>IFERROR(VLOOKUP($B97,[1]DEN17!$H$3:$S$156,7,FALSE),0)</f>
        <v>0</v>
      </c>
      <c r="X97" s="96">
        <f>IFERROR(VLOOKUP($B97,[1]DEN17!$H$3:$S$156,8,FALSE),0)</f>
        <v>0</v>
      </c>
      <c r="Y97" s="96">
        <f>IFERROR(VLOOKUP($B97,[1]DEN17!$H$3:$S$156,9,FALSE),0)</f>
        <v>0</v>
      </c>
      <c r="Z97" s="96">
        <f>IFERROR(VLOOKUP($B97,[1]DEN17!$H$3:$S$156,10,FALSE),0)</f>
        <v>0</v>
      </c>
      <c r="AA97" s="96">
        <f>IFERROR(VLOOKUP($B97,[1]DEN17!$H$3:$S$156,11,FALSE),0)</f>
        <v>0</v>
      </c>
      <c r="AB97" s="86"/>
      <c r="AD97" s="5">
        <f t="shared" si="32"/>
        <v>5</v>
      </c>
    </row>
    <row r="98" spans="1:31" ht="15" thickBot="1" x14ac:dyDescent="0.25">
      <c r="A98" s="87" t="s">
        <v>133</v>
      </c>
      <c r="B98" s="165" t="s">
        <v>124</v>
      </c>
      <c r="C98" s="56"/>
      <c r="D98" s="56"/>
      <c r="E98" s="96">
        <f>IFERROR(VLOOKUP($B98,[1]NUM17!$H$3:$S$151,2,FALSE),0)</f>
        <v>0</v>
      </c>
      <c r="F98" s="96">
        <f>IFERROR(VLOOKUP($B98,[1]NUM17!$H$3:$S$151,3,FALSE),0)</f>
        <v>0</v>
      </c>
      <c r="G98" s="96">
        <f>IFERROR(VLOOKUP($B98,[1]NUM17!$H$3:$S$151,4,FALSE),0)</f>
        <v>0</v>
      </c>
      <c r="H98" s="96">
        <f>IFERROR(VLOOKUP($B98,[1]NUM17!$H$3:$S$151,5,FALSE),0)</f>
        <v>0</v>
      </c>
      <c r="I98" s="96">
        <f>IFERROR(VLOOKUP($B98,[1]NUM17!$H$3:$S$151,6,FALSE),0)</f>
        <v>0</v>
      </c>
      <c r="J98" s="96">
        <f>IFERROR(VLOOKUP($B98,[1]NUM17!$H$3:$S$151,7,FALSE),0)</f>
        <v>0</v>
      </c>
      <c r="K98" s="96">
        <f>IFERROR(VLOOKUP($B98,[1]NUM17!$H$3:$S$151,8,FALSE),0)</f>
        <v>0</v>
      </c>
      <c r="L98" s="96">
        <f>IFERROR(VLOOKUP($B98,[1]NUM17!$H$3:$S$151,9,FALSE),0)</f>
        <v>0</v>
      </c>
      <c r="M98" s="96">
        <f>IFERROR(VLOOKUP($B98,[1]NUM17!$H$3:$S$151,10,FALSE),0)</f>
        <v>0</v>
      </c>
      <c r="N98" s="96">
        <f>IFERROR(VLOOKUP($B98,[1]NUM17!$H$3:$S$151,11,FALSE),0)</f>
        <v>0</v>
      </c>
      <c r="O98" s="86"/>
      <c r="P98" s="86"/>
      <c r="Q98" s="5">
        <f t="shared" si="54"/>
        <v>0</v>
      </c>
      <c r="R98" s="96">
        <f>IFERROR(VLOOKUP($B98,[1]DEN17!$H$3:$S$156,2,FALSE),0)</f>
        <v>0</v>
      </c>
      <c r="S98" s="96">
        <f>IFERROR(VLOOKUP($B98,[1]DEN17!$H$3:$S$156,3,FALSE),0)</f>
        <v>0</v>
      </c>
      <c r="T98" s="96">
        <f>IFERROR(VLOOKUP($B98,[1]DEN17!$H$3:$S$156,4,FALSE),0)</f>
        <v>0</v>
      </c>
      <c r="U98" s="96">
        <f>IFERROR(VLOOKUP($B98,[1]DEN17!$H$3:$S$156,5,FALSE),0)</f>
        <v>0</v>
      </c>
      <c r="V98" s="96">
        <f>IFERROR(VLOOKUP($B98,[1]DEN17!$H$3:$S$156,6,FALSE),0)</f>
        <v>0</v>
      </c>
      <c r="W98" s="96">
        <f>IFERROR(VLOOKUP($B98,[1]DEN17!$H$3:$S$156,7,FALSE),0)</f>
        <v>0</v>
      </c>
      <c r="X98" s="96">
        <f>IFERROR(VLOOKUP($B98,[1]DEN17!$H$3:$S$156,8,FALSE),0)</f>
        <v>0</v>
      </c>
      <c r="Y98" s="96">
        <f>IFERROR(VLOOKUP($B98,[1]DEN17!$H$3:$S$156,9,FALSE),0)</f>
        <v>0</v>
      </c>
      <c r="Z98" s="96">
        <f>IFERROR(VLOOKUP($B98,[1]DEN17!$H$3:$S$156,10,FALSE),0)</f>
        <v>0</v>
      </c>
      <c r="AA98" s="96">
        <f>IFERROR(VLOOKUP($B98,[1]DEN17!$H$3:$S$156,11,FALSE),0)</f>
        <v>0</v>
      </c>
      <c r="AB98" s="86"/>
      <c r="AD98" s="5">
        <f t="shared" si="32"/>
        <v>0</v>
      </c>
    </row>
    <row r="99" spans="1:31" ht="15" thickBot="1" x14ac:dyDescent="0.25">
      <c r="A99" s="87" t="s">
        <v>133</v>
      </c>
      <c r="B99" s="165" t="s">
        <v>125</v>
      </c>
      <c r="C99" s="56"/>
      <c r="D99" s="56"/>
      <c r="E99" s="96">
        <f>IFERROR(VLOOKUP($B99,[1]NUM17!$H$3:$S$151,2,FALSE),0)</f>
        <v>2</v>
      </c>
      <c r="F99" s="96">
        <f>IFERROR(VLOOKUP($B99,[1]NUM17!$H$3:$S$151,3,FALSE),0)</f>
        <v>1</v>
      </c>
      <c r="G99" s="96">
        <f>IFERROR(VLOOKUP($B99,[1]NUM17!$H$3:$S$151,4,FALSE),0)</f>
        <v>0</v>
      </c>
      <c r="H99" s="96">
        <f>IFERROR(VLOOKUP($B99,[1]NUM17!$H$3:$S$151,5,FALSE),0)</f>
        <v>1</v>
      </c>
      <c r="I99" s="96">
        <f>IFERROR(VLOOKUP($B99,[1]NUM17!$H$3:$S$151,6,FALSE),0)</f>
        <v>4</v>
      </c>
      <c r="J99" s="96">
        <f>IFERROR(VLOOKUP($B99,[1]NUM17!$H$3:$S$151,7,FALSE),0)</f>
        <v>0</v>
      </c>
      <c r="K99" s="96">
        <f>IFERROR(VLOOKUP($B99,[1]NUM17!$H$3:$S$151,8,FALSE),0)</f>
        <v>1</v>
      </c>
      <c r="L99" s="96">
        <f>IFERROR(VLOOKUP($B99,[1]NUM17!$H$3:$S$151,9,FALSE),0)</f>
        <v>2</v>
      </c>
      <c r="M99" s="96">
        <f>IFERROR(VLOOKUP($B99,[1]NUM17!$H$3:$S$151,10,FALSE),0)</f>
        <v>0</v>
      </c>
      <c r="N99" s="96">
        <f>IFERROR(VLOOKUP($B99,[1]NUM17!$H$3:$S$151,11,FALSE),0)</f>
        <v>0</v>
      </c>
      <c r="O99" s="86"/>
      <c r="P99" s="86"/>
      <c r="Q99" s="5">
        <f t="shared" si="54"/>
        <v>11</v>
      </c>
      <c r="R99" s="96">
        <f>IFERROR(VLOOKUP($B99,[1]DEN17!$H$3:$S$156,2,FALSE),0)</f>
        <v>2</v>
      </c>
      <c r="S99" s="96">
        <f>IFERROR(VLOOKUP($B99,[1]DEN17!$H$3:$S$156,3,FALSE),0)</f>
        <v>1</v>
      </c>
      <c r="T99" s="96">
        <f>IFERROR(VLOOKUP($B99,[1]DEN17!$H$3:$S$156,4,FALSE),0)</f>
        <v>0</v>
      </c>
      <c r="U99" s="96">
        <f>IFERROR(VLOOKUP($B99,[1]DEN17!$H$3:$S$156,5,FALSE),0)</f>
        <v>2</v>
      </c>
      <c r="V99" s="96">
        <f>IFERROR(VLOOKUP($B99,[1]DEN17!$H$3:$S$156,6,FALSE),0)</f>
        <v>4</v>
      </c>
      <c r="W99" s="96">
        <f>IFERROR(VLOOKUP($B99,[1]DEN17!$H$3:$S$156,7,FALSE),0)</f>
        <v>0</v>
      </c>
      <c r="X99" s="96">
        <f>IFERROR(VLOOKUP($B99,[1]DEN17!$H$3:$S$156,8,FALSE),0)</f>
        <v>1</v>
      </c>
      <c r="Y99" s="96">
        <f>IFERROR(VLOOKUP($B99,[1]DEN17!$H$3:$S$156,9,FALSE),0)</f>
        <v>2</v>
      </c>
      <c r="Z99" s="96">
        <f>IFERROR(VLOOKUP($B99,[1]DEN17!$H$3:$S$156,10,FALSE),0)</f>
        <v>0</v>
      </c>
      <c r="AA99" s="96">
        <f>IFERROR(VLOOKUP($B99,[1]DEN17!$H$3:$S$156,11,FALSE),0)</f>
        <v>0</v>
      </c>
      <c r="AB99" s="86"/>
      <c r="AD99" s="5">
        <f t="shared" si="32"/>
        <v>12</v>
      </c>
    </row>
    <row r="100" spans="1:31" ht="15" thickBot="1" x14ac:dyDescent="0.25">
      <c r="A100" s="87" t="s">
        <v>133</v>
      </c>
      <c r="B100" s="165" t="s">
        <v>126</v>
      </c>
      <c r="C100" s="56"/>
      <c r="D100" s="56"/>
      <c r="E100" s="96">
        <f>IFERROR(VLOOKUP($B100,[1]NUM17!$H$3:$S$151,2,FALSE),0)</f>
        <v>0</v>
      </c>
      <c r="F100" s="96">
        <f>IFERROR(VLOOKUP($B100,[1]NUM17!$H$3:$S$151,3,FALSE),0)</f>
        <v>0</v>
      </c>
      <c r="G100" s="96">
        <f>IFERROR(VLOOKUP($B100,[1]NUM17!$H$3:$S$151,4,FALSE),0)</f>
        <v>0</v>
      </c>
      <c r="H100" s="96">
        <f>IFERROR(VLOOKUP($B100,[1]NUM17!$H$3:$S$151,5,FALSE),0)</f>
        <v>1</v>
      </c>
      <c r="I100" s="96">
        <f>IFERROR(VLOOKUP($B100,[1]NUM17!$H$3:$S$151,6,FALSE),0)</f>
        <v>0</v>
      </c>
      <c r="J100" s="96">
        <f>IFERROR(VLOOKUP($B100,[1]NUM17!$H$3:$S$151,7,FALSE),0)</f>
        <v>0</v>
      </c>
      <c r="K100" s="96">
        <f>IFERROR(VLOOKUP($B100,[1]NUM17!$H$3:$S$151,8,FALSE),0)</f>
        <v>0</v>
      </c>
      <c r="L100" s="96">
        <f>IFERROR(VLOOKUP($B100,[1]NUM17!$H$3:$S$151,9,FALSE),0)</f>
        <v>2</v>
      </c>
      <c r="M100" s="96">
        <f>IFERROR(VLOOKUP($B100,[1]NUM17!$H$3:$S$151,10,FALSE),0)</f>
        <v>0</v>
      </c>
      <c r="N100" s="96">
        <f>IFERROR(VLOOKUP($B100,[1]NUM17!$H$3:$S$151,11,FALSE),0)</f>
        <v>0</v>
      </c>
      <c r="O100" s="86"/>
      <c r="P100" s="86"/>
      <c r="Q100" s="5">
        <f t="shared" si="54"/>
        <v>3</v>
      </c>
      <c r="R100" s="96">
        <f>IFERROR(VLOOKUP($B100,[1]DEN17!$H$3:$S$156,2,FALSE),0)</f>
        <v>0</v>
      </c>
      <c r="S100" s="96">
        <f>IFERROR(VLOOKUP($B100,[1]DEN17!$H$3:$S$156,3,FALSE),0)</f>
        <v>0</v>
      </c>
      <c r="T100" s="96">
        <f>IFERROR(VLOOKUP($B100,[1]DEN17!$H$3:$S$156,4,FALSE),0)</f>
        <v>0</v>
      </c>
      <c r="U100" s="96">
        <f>IFERROR(VLOOKUP($B100,[1]DEN17!$H$3:$S$156,5,FALSE),0)</f>
        <v>1</v>
      </c>
      <c r="V100" s="96">
        <f>IFERROR(VLOOKUP($B100,[1]DEN17!$H$3:$S$156,6,FALSE),0)</f>
        <v>0</v>
      </c>
      <c r="W100" s="96">
        <f>IFERROR(VLOOKUP($B100,[1]DEN17!$H$3:$S$156,7,FALSE),0)</f>
        <v>0</v>
      </c>
      <c r="X100" s="96">
        <f>IFERROR(VLOOKUP($B100,[1]DEN17!$H$3:$S$156,8,FALSE),0)</f>
        <v>0</v>
      </c>
      <c r="Y100" s="96">
        <f>IFERROR(VLOOKUP($B100,[1]DEN17!$H$3:$S$156,9,FALSE),0)</f>
        <v>2</v>
      </c>
      <c r="Z100" s="96">
        <f>IFERROR(VLOOKUP($B100,[1]DEN17!$H$3:$S$156,10,FALSE),0)</f>
        <v>0</v>
      </c>
      <c r="AA100" s="96">
        <f>IFERROR(VLOOKUP($B100,[1]DEN17!$H$3:$S$156,11,FALSE),0)</f>
        <v>0</v>
      </c>
      <c r="AB100" s="86"/>
      <c r="AD100" s="5">
        <f t="shared" si="32"/>
        <v>3</v>
      </c>
    </row>
    <row r="101" spans="1:31" ht="15" thickBot="1" x14ac:dyDescent="0.25">
      <c r="A101" s="87" t="s">
        <v>133</v>
      </c>
      <c r="B101" s="165" t="s">
        <v>127</v>
      </c>
      <c r="C101" s="56"/>
      <c r="D101" s="56"/>
      <c r="E101" s="96">
        <f>IFERROR(VLOOKUP($B101,[1]NUM17!$H$3:$S$151,2,FALSE),0)</f>
        <v>0</v>
      </c>
      <c r="F101" s="96">
        <f>IFERROR(VLOOKUP($B101,[1]NUM17!$H$3:$S$151,3,FALSE),0)</f>
        <v>0</v>
      </c>
      <c r="G101" s="96">
        <f>IFERROR(VLOOKUP($B101,[1]NUM17!$H$3:$S$151,4,FALSE),0)</f>
        <v>0</v>
      </c>
      <c r="H101" s="96">
        <f>IFERROR(VLOOKUP($B101,[1]NUM17!$H$3:$S$151,5,FALSE),0)</f>
        <v>0</v>
      </c>
      <c r="I101" s="96">
        <f>IFERROR(VLOOKUP($B101,[1]NUM17!$H$3:$S$151,6,FALSE),0)</f>
        <v>0</v>
      </c>
      <c r="J101" s="96">
        <f>IFERROR(VLOOKUP($B101,[1]NUM17!$H$3:$S$151,7,FALSE),0)</f>
        <v>2</v>
      </c>
      <c r="K101" s="96">
        <f>IFERROR(VLOOKUP($B101,[1]NUM17!$H$3:$S$151,8,FALSE),0)</f>
        <v>0</v>
      </c>
      <c r="L101" s="96">
        <f>IFERROR(VLOOKUP($B101,[1]NUM17!$H$3:$S$151,9,FALSE),0)</f>
        <v>0</v>
      </c>
      <c r="M101" s="96">
        <f>IFERROR(VLOOKUP($B101,[1]NUM17!$H$3:$S$151,10,FALSE),0)</f>
        <v>0</v>
      </c>
      <c r="N101" s="96">
        <f>IFERROR(VLOOKUP($B101,[1]NUM17!$H$3:$S$151,11,FALSE),0)</f>
        <v>0</v>
      </c>
      <c r="O101" s="86"/>
      <c r="P101" s="86"/>
      <c r="Q101" s="5">
        <f t="shared" si="54"/>
        <v>2</v>
      </c>
      <c r="R101" s="96">
        <f>IFERROR(VLOOKUP($B101,[1]DEN17!$H$3:$S$156,2,FALSE),0)</f>
        <v>0</v>
      </c>
      <c r="S101" s="96">
        <f>IFERROR(VLOOKUP($B101,[1]DEN17!$H$3:$S$156,3,FALSE),0)</f>
        <v>0</v>
      </c>
      <c r="T101" s="96">
        <f>IFERROR(VLOOKUP($B101,[1]DEN17!$H$3:$S$156,4,FALSE),0)</f>
        <v>0</v>
      </c>
      <c r="U101" s="96">
        <f>IFERROR(VLOOKUP($B101,[1]DEN17!$H$3:$S$156,5,FALSE),0)</f>
        <v>0</v>
      </c>
      <c r="V101" s="96">
        <f>IFERROR(VLOOKUP($B101,[1]DEN17!$H$3:$S$156,6,FALSE),0)</f>
        <v>0</v>
      </c>
      <c r="W101" s="96">
        <f>IFERROR(VLOOKUP($B101,[1]DEN17!$H$3:$S$156,7,FALSE),0)</f>
        <v>2</v>
      </c>
      <c r="X101" s="96">
        <f>IFERROR(VLOOKUP($B101,[1]DEN17!$H$3:$S$156,8,FALSE),0)</f>
        <v>0</v>
      </c>
      <c r="Y101" s="96">
        <f>IFERROR(VLOOKUP($B101,[1]DEN17!$H$3:$S$156,9,FALSE),0)</f>
        <v>0</v>
      </c>
      <c r="Z101" s="96">
        <f>IFERROR(VLOOKUP($B101,[1]DEN17!$H$3:$S$156,10,FALSE),0)</f>
        <v>0</v>
      </c>
      <c r="AA101" s="96">
        <f>IFERROR(VLOOKUP($B101,[1]DEN17!$H$3:$S$156,11,FALSE),0)</f>
        <v>0</v>
      </c>
      <c r="AB101" s="86"/>
      <c r="AD101" s="5">
        <f t="shared" si="32"/>
        <v>2</v>
      </c>
    </row>
    <row r="102" spans="1:31" ht="15" thickBot="1" x14ac:dyDescent="0.25">
      <c r="A102" s="87" t="s">
        <v>133</v>
      </c>
      <c r="B102" s="165" t="s">
        <v>128</v>
      </c>
      <c r="C102" s="56"/>
      <c r="D102" s="56"/>
      <c r="E102" s="96">
        <f>IFERROR(VLOOKUP($B102,[1]NUM17!$H$3:$S$151,2,FALSE),0)</f>
        <v>0</v>
      </c>
      <c r="F102" s="96">
        <f>IFERROR(VLOOKUP($B102,[1]NUM17!$H$3:$S$151,3,FALSE),0)</f>
        <v>0</v>
      </c>
      <c r="G102" s="96">
        <f>IFERROR(VLOOKUP($B102,[1]NUM17!$H$3:$S$151,4,FALSE),0)</f>
        <v>0</v>
      </c>
      <c r="H102" s="96">
        <f>IFERROR(VLOOKUP($B102,[1]NUM17!$H$3:$S$151,5,FALSE),0)</f>
        <v>0</v>
      </c>
      <c r="I102" s="96">
        <f>IFERROR(VLOOKUP($B102,[1]NUM17!$H$3:$S$151,6,FALSE),0)</f>
        <v>0</v>
      </c>
      <c r="J102" s="96">
        <f>IFERROR(VLOOKUP($B102,[1]NUM17!$H$3:$S$151,7,FALSE),0)</f>
        <v>0</v>
      </c>
      <c r="K102" s="96">
        <f>IFERROR(VLOOKUP($B102,[1]NUM17!$H$3:$S$151,8,FALSE),0)</f>
        <v>0</v>
      </c>
      <c r="L102" s="96">
        <f>IFERROR(VLOOKUP($B102,[1]NUM17!$H$3:$S$151,9,FALSE),0)</f>
        <v>0</v>
      </c>
      <c r="M102" s="96">
        <f>IFERROR(VLOOKUP($B102,[1]NUM17!$H$3:$S$151,10,FALSE),0)</f>
        <v>0</v>
      </c>
      <c r="N102" s="96">
        <f>IFERROR(VLOOKUP($B102,[1]NUM17!$H$3:$S$151,11,FALSE),0)</f>
        <v>0</v>
      </c>
      <c r="O102" s="86"/>
      <c r="P102" s="86"/>
      <c r="Q102" s="5">
        <f t="shared" si="54"/>
        <v>0</v>
      </c>
      <c r="R102" s="96">
        <f>IFERROR(VLOOKUP($B102,[1]DEN17!$H$3:$S$156,2,FALSE),0)</f>
        <v>0</v>
      </c>
      <c r="S102" s="96">
        <f>IFERROR(VLOOKUP($B102,[1]DEN17!$H$3:$S$156,3,FALSE),0)</f>
        <v>0</v>
      </c>
      <c r="T102" s="96">
        <f>IFERROR(VLOOKUP($B102,[1]DEN17!$H$3:$S$156,4,FALSE),0)</f>
        <v>0</v>
      </c>
      <c r="U102" s="96">
        <f>IFERROR(VLOOKUP($B102,[1]DEN17!$H$3:$S$156,5,FALSE),0)</f>
        <v>0</v>
      </c>
      <c r="V102" s="96">
        <f>IFERROR(VLOOKUP($B102,[1]DEN17!$H$3:$S$156,6,FALSE),0)</f>
        <v>0</v>
      </c>
      <c r="W102" s="96">
        <f>IFERROR(VLOOKUP($B102,[1]DEN17!$H$3:$S$156,7,FALSE),0)</f>
        <v>0</v>
      </c>
      <c r="X102" s="96">
        <f>IFERROR(VLOOKUP($B102,[1]DEN17!$H$3:$S$156,8,FALSE),0)</f>
        <v>0</v>
      </c>
      <c r="Y102" s="96">
        <f>IFERROR(VLOOKUP($B102,[1]DEN17!$H$3:$S$156,9,FALSE),0)</f>
        <v>0</v>
      </c>
      <c r="Z102" s="96">
        <f>IFERROR(VLOOKUP($B102,[1]DEN17!$H$3:$S$156,10,FALSE),0)</f>
        <v>0</v>
      </c>
      <c r="AA102" s="96">
        <f>IFERROR(VLOOKUP($B102,[1]DEN17!$H$3:$S$156,11,FALSE),0)</f>
        <v>0</v>
      </c>
      <c r="AB102" s="86"/>
      <c r="AD102" s="5">
        <f t="shared" si="32"/>
        <v>0</v>
      </c>
    </row>
    <row r="103" spans="1:31" ht="15" thickBot="1" x14ac:dyDescent="0.25">
      <c r="A103" s="87" t="s">
        <v>133</v>
      </c>
      <c r="B103" s="165" t="s">
        <v>129</v>
      </c>
      <c r="C103" s="56"/>
      <c r="D103" s="56"/>
      <c r="E103" s="96">
        <f>IFERROR(VLOOKUP($B103,[1]NUM17!$H$3:$S$151,2,FALSE),0)</f>
        <v>1</v>
      </c>
      <c r="F103" s="96">
        <f>IFERROR(VLOOKUP($B103,[1]NUM17!$H$3:$S$151,3,FALSE),0)</f>
        <v>3</v>
      </c>
      <c r="G103" s="96">
        <f>IFERROR(VLOOKUP($B103,[1]NUM17!$H$3:$S$151,4,FALSE),0)</f>
        <v>2</v>
      </c>
      <c r="H103" s="96">
        <f>IFERROR(VLOOKUP($B103,[1]NUM17!$H$3:$S$151,5,FALSE),0)</f>
        <v>1</v>
      </c>
      <c r="I103" s="96">
        <f>IFERROR(VLOOKUP($B103,[1]NUM17!$H$3:$S$151,6,FALSE),0)</f>
        <v>0</v>
      </c>
      <c r="J103" s="96">
        <f>IFERROR(VLOOKUP($B103,[1]NUM17!$H$3:$S$151,7,FALSE),0)</f>
        <v>1</v>
      </c>
      <c r="K103" s="96">
        <f>IFERROR(VLOOKUP($B103,[1]NUM17!$H$3:$S$151,8,FALSE),0)</f>
        <v>1</v>
      </c>
      <c r="L103" s="96">
        <f>IFERROR(VLOOKUP($B103,[1]NUM17!$H$3:$S$151,9,FALSE),0)</f>
        <v>2</v>
      </c>
      <c r="M103" s="96">
        <f>IFERROR(VLOOKUP($B103,[1]NUM17!$H$3:$S$151,10,FALSE),0)</f>
        <v>1</v>
      </c>
      <c r="N103" s="96">
        <f>IFERROR(VLOOKUP($B103,[1]NUM17!$H$3:$S$151,11,FALSE),0)</f>
        <v>1</v>
      </c>
      <c r="O103" s="86"/>
      <c r="P103" s="86"/>
      <c r="Q103" s="5">
        <f t="shared" si="54"/>
        <v>13</v>
      </c>
      <c r="R103" s="96">
        <f>IFERROR(VLOOKUP($B103,[1]DEN17!$H$3:$S$156,2,FALSE),0)</f>
        <v>1</v>
      </c>
      <c r="S103" s="96">
        <f>IFERROR(VLOOKUP($B103,[1]DEN17!$H$3:$S$156,3,FALSE),0)</f>
        <v>3</v>
      </c>
      <c r="T103" s="96">
        <f>IFERROR(VLOOKUP($B103,[1]DEN17!$H$3:$S$156,4,FALSE),0)</f>
        <v>2</v>
      </c>
      <c r="U103" s="96">
        <f>IFERROR(VLOOKUP($B103,[1]DEN17!$H$3:$S$156,5,FALSE),0)</f>
        <v>1</v>
      </c>
      <c r="V103" s="96">
        <f>IFERROR(VLOOKUP($B103,[1]DEN17!$H$3:$S$156,6,FALSE),0)</f>
        <v>0</v>
      </c>
      <c r="W103" s="96">
        <f>IFERROR(VLOOKUP($B103,[1]DEN17!$H$3:$S$156,7,FALSE),0)</f>
        <v>1</v>
      </c>
      <c r="X103" s="96">
        <f>IFERROR(VLOOKUP($B103,[1]DEN17!$H$3:$S$156,8,FALSE),0)</f>
        <v>1</v>
      </c>
      <c r="Y103" s="96">
        <f>IFERROR(VLOOKUP($B103,[1]DEN17!$H$3:$S$156,9,FALSE),0)</f>
        <v>2</v>
      </c>
      <c r="Z103" s="96">
        <f>IFERROR(VLOOKUP($B103,[1]DEN17!$H$3:$S$156,10,FALSE),0)</f>
        <v>1</v>
      </c>
      <c r="AA103" s="96">
        <f>IFERROR(VLOOKUP($B103,[1]DEN17!$H$3:$S$156,11,FALSE),0)</f>
        <v>1</v>
      </c>
      <c r="AB103" s="86"/>
      <c r="AD103" s="5">
        <f t="shared" si="32"/>
        <v>13</v>
      </c>
    </row>
    <row r="104" spans="1:31" ht="15" thickBot="1" x14ac:dyDescent="0.25">
      <c r="A104" s="87" t="s">
        <v>133</v>
      </c>
      <c r="B104" s="165" t="s">
        <v>130</v>
      </c>
      <c r="C104" s="56"/>
      <c r="D104" s="56"/>
      <c r="E104" s="96">
        <f>IFERROR(VLOOKUP($B104,[1]NUM17!$H$3:$S$151,2,FALSE),0)</f>
        <v>1</v>
      </c>
      <c r="F104" s="96">
        <f>IFERROR(VLOOKUP($B104,[1]NUM17!$H$3:$S$151,3,FALSE),0)</f>
        <v>0</v>
      </c>
      <c r="G104" s="96">
        <f>IFERROR(VLOOKUP($B104,[1]NUM17!$H$3:$S$151,4,FALSE),0)</f>
        <v>1</v>
      </c>
      <c r="H104" s="96">
        <f>IFERROR(VLOOKUP($B104,[1]NUM17!$H$3:$S$151,5,FALSE),0)</f>
        <v>0</v>
      </c>
      <c r="I104" s="96">
        <f>IFERROR(VLOOKUP($B104,[1]NUM17!$H$3:$S$151,6,FALSE),0)</f>
        <v>0</v>
      </c>
      <c r="J104" s="96">
        <f>IFERROR(VLOOKUP($B104,[1]NUM17!$H$3:$S$151,7,FALSE),0)</f>
        <v>0</v>
      </c>
      <c r="K104" s="96">
        <f>IFERROR(VLOOKUP($B104,[1]NUM17!$H$3:$S$151,8,FALSE),0)</f>
        <v>1</v>
      </c>
      <c r="L104" s="96">
        <f>IFERROR(VLOOKUP($B104,[1]NUM17!$H$3:$S$151,9,FALSE),0)</f>
        <v>3</v>
      </c>
      <c r="M104" s="96">
        <f>IFERROR(VLOOKUP($B104,[1]NUM17!$H$3:$S$151,10,FALSE),0)</f>
        <v>2</v>
      </c>
      <c r="N104" s="96">
        <f>IFERROR(VLOOKUP($B104,[1]NUM17!$H$3:$S$151,11,FALSE),0)</f>
        <v>3</v>
      </c>
      <c r="O104" s="86"/>
      <c r="P104" s="86"/>
      <c r="Q104" s="5">
        <f t="shared" si="54"/>
        <v>11</v>
      </c>
      <c r="R104" s="96">
        <f>IFERROR(VLOOKUP($B104,[1]DEN17!$H$3:$S$156,2,FALSE),0)</f>
        <v>1</v>
      </c>
      <c r="S104" s="96">
        <f>IFERROR(VLOOKUP($B104,[1]DEN17!$H$3:$S$156,3,FALSE),0)</f>
        <v>0</v>
      </c>
      <c r="T104" s="96">
        <f>IFERROR(VLOOKUP($B104,[1]DEN17!$H$3:$S$156,4,FALSE),0)</f>
        <v>1</v>
      </c>
      <c r="U104" s="96">
        <f>IFERROR(VLOOKUP($B104,[1]DEN17!$H$3:$S$156,5,FALSE),0)</f>
        <v>0</v>
      </c>
      <c r="V104" s="96">
        <f>IFERROR(VLOOKUP($B104,[1]DEN17!$H$3:$S$156,6,FALSE),0)</f>
        <v>0</v>
      </c>
      <c r="W104" s="96">
        <f>IFERROR(VLOOKUP($B104,[1]DEN17!$H$3:$S$156,7,FALSE),0)</f>
        <v>0</v>
      </c>
      <c r="X104" s="96">
        <f>IFERROR(VLOOKUP($B104,[1]DEN17!$H$3:$S$156,8,FALSE),0)</f>
        <v>1</v>
      </c>
      <c r="Y104" s="96">
        <f>IFERROR(VLOOKUP($B104,[1]DEN17!$H$3:$S$156,9,FALSE),0)</f>
        <v>3</v>
      </c>
      <c r="Z104" s="96">
        <f>IFERROR(VLOOKUP($B104,[1]DEN17!$H$3:$S$156,10,FALSE),0)</f>
        <v>2</v>
      </c>
      <c r="AA104" s="96">
        <f>IFERROR(VLOOKUP($B104,[1]DEN17!$H$3:$S$156,11,FALSE),0)</f>
        <v>3</v>
      </c>
      <c r="AB104" s="86"/>
      <c r="AD104" s="5">
        <f t="shared" si="32"/>
        <v>11</v>
      </c>
    </row>
    <row r="105" spans="1:31" ht="15" thickBot="1" x14ac:dyDescent="0.25">
      <c r="A105" s="87" t="s">
        <v>133</v>
      </c>
      <c r="B105" s="165" t="s">
        <v>131</v>
      </c>
      <c r="C105" s="56"/>
      <c r="D105" s="56"/>
      <c r="E105" s="96">
        <f>IFERROR(VLOOKUP($B105,[1]NUM17!$H$3:$S$151,2,FALSE),0)</f>
        <v>7</v>
      </c>
      <c r="F105" s="96">
        <f>IFERROR(VLOOKUP($B105,[1]NUM17!$H$3:$S$151,3,FALSE),0)</f>
        <v>6</v>
      </c>
      <c r="G105" s="96">
        <f>IFERROR(VLOOKUP($B105,[1]NUM17!$H$3:$S$151,4,FALSE),0)</f>
        <v>4</v>
      </c>
      <c r="H105" s="96">
        <f>IFERROR(VLOOKUP($B105,[1]NUM17!$H$3:$S$151,5,FALSE),0)</f>
        <v>3</v>
      </c>
      <c r="I105" s="96">
        <f>IFERROR(VLOOKUP($B105,[1]NUM17!$H$3:$S$151,6,FALSE),0)</f>
        <v>8</v>
      </c>
      <c r="J105" s="96">
        <f>IFERROR(VLOOKUP($B105,[1]NUM17!$H$3:$S$151,7,FALSE),0)</f>
        <v>4</v>
      </c>
      <c r="K105" s="96">
        <f>IFERROR(VLOOKUP($B105,[1]NUM17!$H$3:$S$151,8,FALSE),0)</f>
        <v>5</v>
      </c>
      <c r="L105" s="96">
        <f>IFERROR(VLOOKUP($B105,[1]NUM17!$H$3:$S$151,9,FALSE),0)</f>
        <v>9</v>
      </c>
      <c r="M105" s="96">
        <f>IFERROR(VLOOKUP($B105,[1]NUM17!$H$3:$S$151,10,FALSE),0)</f>
        <v>3</v>
      </c>
      <c r="N105" s="96">
        <f>IFERROR(VLOOKUP($B105,[1]NUM17!$H$3:$S$151,11,FALSE),0)</f>
        <v>7</v>
      </c>
      <c r="O105" s="86"/>
      <c r="P105" s="86"/>
      <c r="Q105" s="5">
        <f t="shared" si="54"/>
        <v>56</v>
      </c>
      <c r="R105" s="96">
        <f>IFERROR(VLOOKUP($B105,[1]DEN17!$H$3:$S$156,2,FALSE),0)</f>
        <v>11</v>
      </c>
      <c r="S105" s="96">
        <f>IFERROR(VLOOKUP($B105,[1]DEN17!$H$3:$S$156,3,FALSE),0)</f>
        <v>7</v>
      </c>
      <c r="T105" s="96">
        <f>IFERROR(VLOOKUP($B105,[1]DEN17!$H$3:$S$156,4,FALSE),0)</f>
        <v>5</v>
      </c>
      <c r="U105" s="96">
        <f>IFERROR(VLOOKUP($B105,[1]DEN17!$H$3:$S$156,5,FALSE),0)</f>
        <v>3</v>
      </c>
      <c r="V105" s="96">
        <f>IFERROR(VLOOKUP($B105,[1]DEN17!$H$3:$S$156,6,FALSE),0)</f>
        <v>8</v>
      </c>
      <c r="W105" s="96">
        <f>IFERROR(VLOOKUP($B105,[1]DEN17!$H$3:$S$156,7,FALSE),0)</f>
        <v>5</v>
      </c>
      <c r="X105" s="96">
        <f>IFERROR(VLOOKUP($B105,[1]DEN17!$H$3:$S$156,8,FALSE),0)</f>
        <v>5</v>
      </c>
      <c r="Y105" s="96">
        <f>IFERROR(VLOOKUP($B105,[1]DEN17!$H$3:$S$156,9,FALSE),0)</f>
        <v>10</v>
      </c>
      <c r="Z105" s="96">
        <f>IFERROR(VLOOKUP($B105,[1]DEN17!$H$3:$S$156,10,FALSE),0)</f>
        <v>4</v>
      </c>
      <c r="AA105" s="96">
        <f>IFERROR(VLOOKUP($B105,[1]DEN17!$H$3:$S$156,11,FALSE),0)</f>
        <v>7</v>
      </c>
      <c r="AB105" s="86"/>
      <c r="AD105" s="5">
        <f>SUM(R105:AC105)</f>
        <v>65</v>
      </c>
    </row>
    <row r="106" spans="1:31" ht="15" thickBot="1" x14ac:dyDescent="0.25">
      <c r="A106" s="87" t="s">
        <v>133</v>
      </c>
      <c r="B106" s="165" t="s">
        <v>132</v>
      </c>
      <c r="C106" s="56"/>
      <c r="D106" s="56"/>
      <c r="E106" s="96">
        <f>IFERROR(VLOOKUP($B106,[1]NUM17!$H$3:$S$151,2,FALSE),0)</f>
        <v>5</v>
      </c>
      <c r="F106" s="96">
        <f>IFERROR(VLOOKUP($B106,[1]NUM17!$H$3:$S$151,3,FALSE),0)</f>
        <v>6</v>
      </c>
      <c r="G106" s="96">
        <f>IFERROR(VLOOKUP($B106,[1]NUM17!$H$3:$S$151,4,FALSE),0)</f>
        <v>3</v>
      </c>
      <c r="H106" s="96">
        <f>IFERROR(VLOOKUP($B106,[1]NUM17!$H$3:$S$151,5,FALSE),0)</f>
        <v>3</v>
      </c>
      <c r="I106" s="96">
        <f>IFERROR(VLOOKUP($B106,[1]NUM17!$H$3:$S$151,6,FALSE),0)</f>
        <v>4</v>
      </c>
      <c r="J106" s="96">
        <f>IFERROR(VLOOKUP($B106,[1]NUM17!$H$3:$S$151,7,FALSE),0)</f>
        <v>2</v>
      </c>
      <c r="K106" s="96">
        <f>IFERROR(VLOOKUP($B106,[1]NUM17!$H$3:$S$151,8,FALSE),0)</f>
        <v>2</v>
      </c>
      <c r="L106" s="96">
        <f>IFERROR(VLOOKUP($B106,[1]NUM17!$H$3:$S$151,9,FALSE),0)</f>
        <v>5</v>
      </c>
      <c r="M106" s="96">
        <f>IFERROR(VLOOKUP($B106,[1]NUM17!$H$3:$S$151,10,FALSE),0)</f>
        <v>2</v>
      </c>
      <c r="N106" s="96">
        <f>IFERROR(VLOOKUP($B106,[1]NUM17!$H$3:$S$151,11,FALSE),0)</f>
        <v>5</v>
      </c>
      <c r="O106" s="86"/>
      <c r="P106" s="86"/>
      <c r="Q106" s="5">
        <f t="shared" si="54"/>
        <v>37</v>
      </c>
      <c r="R106" s="96">
        <f>IFERROR(VLOOKUP($B106,[1]DEN17!$H$3:$S$156,2,FALSE),0)</f>
        <v>6</v>
      </c>
      <c r="S106" s="96">
        <f>IFERROR(VLOOKUP($B106,[1]DEN17!$H$3:$S$156,3,FALSE),0)</f>
        <v>6</v>
      </c>
      <c r="T106" s="96">
        <f>IFERROR(VLOOKUP($B106,[1]DEN17!$H$3:$S$156,4,FALSE),0)</f>
        <v>3</v>
      </c>
      <c r="U106" s="96">
        <f>IFERROR(VLOOKUP($B106,[1]DEN17!$H$3:$S$156,5,FALSE),0)</f>
        <v>3</v>
      </c>
      <c r="V106" s="96">
        <f>IFERROR(VLOOKUP($B106,[1]DEN17!$H$3:$S$156,6,FALSE),0)</f>
        <v>4</v>
      </c>
      <c r="W106" s="96">
        <f>IFERROR(VLOOKUP($B106,[1]DEN17!$H$3:$S$156,7,FALSE),0)</f>
        <v>2</v>
      </c>
      <c r="X106" s="96">
        <f>IFERROR(VLOOKUP($B106,[1]DEN17!$H$3:$S$156,8,FALSE),0)</f>
        <v>2</v>
      </c>
      <c r="Y106" s="96">
        <f>IFERROR(VLOOKUP($B106,[1]DEN17!$H$3:$S$156,9,FALSE),0)</f>
        <v>5</v>
      </c>
      <c r="Z106" s="96">
        <f>IFERROR(VLOOKUP($B106,[1]DEN17!$H$3:$S$156,10,FALSE),0)</f>
        <v>4</v>
      </c>
      <c r="AA106" s="96">
        <f>IFERROR(VLOOKUP($B106,[1]DEN17!$H$3:$S$156,11,FALSE),0)</f>
        <v>5</v>
      </c>
      <c r="AB106" s="86"/>
      <c r="AD106" s="5">
        <f>SUM(R106:AC106)</f>
        <v>40</v>
      </c>
    </row>
    <row r="107" spans="1:31" ht="15" thickBot="1" x14ac:dyDescent="0.25">
      <c r="A107" s="87" t="s">
        <v>133</v>
      </c>
      <c r="B107" s="165" t="s">
        <v>346</v>
      </c>
      <c r="C107" s="56"/>
      <c r="D107" s="56"/>
      <c r="E107" s="96">
        <f>IFERROR(VLOOKUP($B107,[1]NUM17!$H$3:$S$151,2,FALSE),0)</f>
        <v>2</v>
      </c>
      <c r="F107" s="96">
        <f>IFERROR(VLOOKUP($B107,[1]NUM17!$H$3:$S$151,3,FALSE),0)</f>
        <v>2</v>
      </c>
      <c r="G107" s="96">
        <f>IFERROR(VLOOKUP($B107,[1]NUM17!$H$3:$S$151,4,FALSE),0)</f>
        <v>2</v>
      </c>
      <c r="H107" s="96">
        <f>IFERROR(VLOOKUP($B107,[1]NUM17!$H$3:$S$151,5,FALSE),0)</f>
        <v>6</v>
      </c>
      <c r="I107" s="96">
        <f>IFERROR(VLOOKUP($B107,[1]NUM17!$H$3:$S$151,6,FALSE),0)</f>
        <v>4</v>
      </c>
      <c r="J107" s="96">
        <f>IFERROR(VLOOKUP($B107,[1]NUM17!$H$3:$S$151,7,FALSE),0)</f>
        <v>5</v>
      </c>
      <c r="K107" s="96">
        <f>IFERROR(VLOOKUP($B107,[1]NUM17!$H$3:$S$151,8,FALSE),0)</f>
        <v>3</v>
      </c>
      <c r="L107" s="96">
        <f>IFERROR(VLOOKUP($B107,[1]NUM17!$H$3:$S$151,9,FALSE),0)</f>
        <v>6</v>
      </c>
      <c r="M107" s="96">
        <f>IFERROR(VLOOKUP($B107,[1]NUM17!$H$3:$S$151,10,FALSE),0)</f>
        <v>1</v>
      </c>
      <c r="N107" s="96">
        <f>IFERROR(VLOOKUP($B107,[1]NUM17!$H$3:$S$151,11,FALSE),0)</f>
        <v>1</v>
      </c>
      <c r="O107" s="86"/>
      <c r="P107" s="86"/>
      <c r="Q107" s="112">
        <f>SUM(E107:P107)</f>
        <v>32</v>
      </c>
      <c r="R107" s="96">
        <f>IFERROR(VLOOKUP($B107,[1]DEN17!$H$3:$S$156,2,FALSE),0)</f>
        <v>2</v>
      </c>
      <c r="S107" s="96">
        <f>IFERROR(VLOOKUP($B107,[1]DEN17!$H$3:$S$156,3,FALSE),0)</f>
        <v>2</v>
      </c>
      <c r="T107" s="96">
        <f>IFERROR(VLOOKUP($B107,[1]DEN17!$H$3:$S$156,4,FALSE),0)</f>
        <v>2</v>
      </c>
      <c r="U107" s="96">
        <f>IFERROR(VLOOKUP($B107,[1]DEN17!$H$3:$S$156,5,FALSE),0)</f>
        <v>6</v>
      </c>
      <c r="V107" s="96">
        <f>IFERROR(VLOOKUP($B107,[1]DEN17!$H$3:$S$156,6,FALSE),0)</f>
        <v>5</v>
      </c>
      <c r="W107" s="96">
        <f>IFERROR(VLOOKUP($B107,[1]DEN17!$H$3:$S$156,7,FALSE),0)</f>
        <v>5</v>
      </c>
      <c r="X107" s="96">
        <f>IFERROR(VLOOKUP($B107,[1]DEN17!$H$3:$S$156,8,FALSE),0)</f>
        <v>3</v>
      </c>
      <c r="Y107" s="96">
        <f>IFERROR(VLOOKUP($B107,[1]DEN17!$H$3:$S$156,9,FALSE),0)</f>
        <v>7</v>
      </c>
      <c r="Z107" s="96">
        <f>IFERROR(VLOOKUP($B107,[1]DEN17!$H$3:$S$156,10,FALSE),0)</f>
        <v>1</v>
      </c>
      <c r="AA107" s="96">
        <f>IFERROR(VLOOKUP($B107,[1]DEN17!$H$3:$S$156,11,FALSE),0)</f>
        <v>1</v>
      </c>
      <c r="AB107" s="86"/>
      <c r="AD107" s="5">
        <f>SUM(R107:AC107)</f>
        <v>34</v>
      </c>
    </row>
    <row r="108" spans="1:31" ht="15" thickBot="1" x14ac:dyDescent="0.25">
      <c r="A108" s="87" t="s">
        <v>133</v>
      </c>
      <c r="B108" s="165" t="s">
        <v>396</v>
      </c>
      <c r="C108" s="56"/>
      <c r="D108" s="56"/>
      <c r="E108" s="96"/>
      <c r="F108" s="96"/>
      <c r="G108" s="96"/>
      <c r="H108" s="96"/>
      <c r="I108" s="96"/>
      <c r="J108" s="96"/>
      <c r="K108" s="96"/>
      <c r="L108" s="96"/>
      <c r="M108" s="96">
        <f>IFERROR(VLOOKUP($B108,[1]NUM17!$H$3:$S$151,10,FALSE),0)</f>
        <v>0</v>
      </c>
      <c r="N108" s="96">
        <f>IFERROR(VLOOKUP($B108,[1]NUM17!$H$3:$S$151,11,FALSE),0)</f>
        <v>1</v>
      </c>
      <c r="O108" s="86"/>
      <c r="P108" s="86"/>
      <c r="Q108" s="112">
        <f>SUM(E108:P108)</f>
        <v>1</v>
      </c>
      <c r="R108" s="96"/>
      <c r="S108" s="96"/>
      <c r="T108" s="96"/>
      <c r="U108" s="96"/>
      <c r="V108" s="96"/>
      <c r="W108" s="96"/>
      <c r="X108" s="96"/>
      <c r="Y108" s="96"/>
      <c r="Z108" s="96">
        <f>IFERROR(VLOOKUP($B108,[1]DEN17!$H$3:$S$156,10,FALSE),0)</f>
        <v>0</v>
      </c>
      <c r="AA108" s="96">
        <f>IFERROR(VLOOKUP($B108,[1]DEN17!$H$3:$S$156,11,FALSE),0)</f>
        <v>1</v>
      </c>
      <c r="AB108" s="86"/>
      <c r="AD108" s="5">
        <f>SUM(R108:AC108)</f>
        <v>1</v>
      </c>
    </row>
    <row r="109" spans="1:31" s="58" customFormat="1" ht="15" thickBot="1" x14ac:dyDescent="0.25">
      <c r="A109" s="333" t="s">
        <v>180</v>
      </c>
      <c r="B109" s="334"/>
      <c r="C109" s="250">
        <f>+D109/Metas!U92</f>
        <v>1.0344097123482445</v>
      </c>
      <c r="D109" s="15">
        <f>+Q109/AD109</f>
        <v>0.91609756097560979</v>
      </c>
      <c r="E109" s="10">
        <f>SUM(E91:E108)</f>
        <v>106</v>
      </c>
      <c r="F109" s="10">
        <f t="shared" ref="F109:P109" si="55">SUM(F91:F108)</f>
        <v>95</v>
      </c>
      <c r="G109" s="10">
        <f t="shared" si="55"/>
        <v>97</v>
      </c>
      <c r="H109" s="10">
        <f t="shared" si="55"/>
        <v>83</v>
      </c>
      <c r="I109" s="10">
        <f t="shared" si="55"/>
        <v>93</v>
      </c>
      <c r="J109" s="10">
        <f t="shared" si="55"/>
        <v>97</v>
      </c>
      <c r="K109" s="10">
        <f t="shared" si="55"/>
        <v>84</v>
      </c>
      <c r="L109" s="10">
        <f t="shared" si="55"/>
        <v>115</v>
      </c>
      <c r="M109" s="10">
        <f t="shared" si="55"/>
        <v>79</v>
      </c>
      <c r="N109" s="10">
        <f t="shared" ref="N109" si="56">SUM(N91:N108)</f>
        <v>90</v>
      </c>
      <c r="O109" s="10">
        <f t="shared" si="55"/>
        <v>0</v>
      </c>
      <c r="P109" s="10">
        <f t="shared" si="55"/>
        <v>0</v>
      </c>
      <c r="Q109" s="10">
        <f>SUM(Q91:Q108)</f>
        <v>939</v>
      </c>
      <c r="R109" s="10">
        <f>SUM(R91:R108)</f>
        <v>121</v>
      </c>
      <c r="S109" s="10">
        <f t="shared" ref="S109:AC109" si="57">SUM(S91:S108)</f>
        <v>104</v>
      </c>
      <c r="T109" s="10">
        <f t="shared" si="57"/>
        <v>105</v>
      </c>
      <c r="U109" s="10">
        <f t="shared" si="57"/>
        <v>90</v>
      </c>
      <c r="V109" s="10">
        <f t="shared" si="57"/>
        <v>99</v>
      </c>
      <c r="W109" s="10">
        <f t="shared" si="57"/>
        <v>106</v>
      </c>
      <c r="X109" s="10">
        <f t="shared" si="57"/>
        <v>90</v>
      </c>
      <c r="Y109" s="10">
        <f t="shared" si="57"/>
        <v>124</v>
      </c>
      <c r="Z109" s="10">
        <f t="shared" si="57"/>
        <v>89</v>
      </c>
      <c r="AA109" s="10">
        <f t="shared" ref="AA109" si="58">SUM(AA91:AA108)</f>
        <v>97</v>
      </c>
      <c r="AB109" s="10">
        <f t="shared" si="57"/>
        <v>0</v>
      </c>
      <c r="AC109" s="10">
        <f t="shared" si="57"/>
        <v>0</v>
      </c>
      <c r="AD109" s="10">
        <f>SUM(AD91:AD108)</f>
        <v>1025</v>
      </c>
      <c r="AE109" s="62"/>
    </row>
    <row r="110" spans="1:31" ht="15" thickBot="1" x14ac:dyDescent="0.25">
      <c r="A110" s="87" t="s">
        <v>146</v>
      </c>
      <c r="B110" s="165" t="s">
        <v>134</v>
      </c>
      <c r="C110" s="56"/>
      <c r="D110" s="56"/>
      <c r="E110" s="96">
        <f>IFERROR(VLOOKUP($B110,[1]NUM17!$H$3:$S$151,2,FALSE),0)</f>
        <v>0</v>
      </c>
      <c r="F110" s="96">
        <f>IFERROR(VLOOKUP($B110,[1]NUM17!$H$3:$S$151,3,FALSE),0)</f>
        <v>0</v>
      </c>
      <c r="G110" s="96">
        <f>IFERROR(VLOOKUP($B110,[1]NUM17!$H$3:$S$151,4,FALSE),0)</f>
        <v>0</v>
      </c>
      <c r="H110" s="96">
        <f>IFERROR(VLOOKUP($B110,[1]NUM17!$H$3:$S$151,5,FALSE),0)</f>
        <v>0</v>
      </c>
      <c r="I110" s="96">
        <f>IFERROR(VLOOKUP($B110,[1]NUM17!$H$3:$S$151,6,FALSE),0)</f>
        <v>0</v>
      </c>
      <c r="J110" s="96">
        <f>IFERROR(VLOOKUP($B110,[1]NUM17!$H$3:$S$151,7,FALSE),0)</f>
        <v>0</v>
      </c>
      <c r="K110" s="96">
        <f>IFERROR(VLOOKUP($B110,[1]NUM17!$H$3:$S$151,8,FALSE),0)</f>
        <v>0</v>
      </c>
      <c r="L110" s="96">
        <f>IFERROR(VLOOKUP($B110,[1]NUM17!$H$3:$S$151,9,FALSE),0)</f>
        <v>0</v>
      </c>
      <c r="M110" s="96">
        <f>IFERROR(VLOOKUP($B110,[1]NUM17!$H$3:$S$151,10,FALSE),0)</f>
        <v>0</v>
      </c>
      <c r="N110" s="96">
        <f>IFERROR(VLOOKUP($B110,[1]NUM17!$H$3:$S$151,11,FALSE),0)</f>
        <v>0</v>
      </c>
      <c r="Q110" s="5">
        <f t="shared" ref="Q110:Q147" si="59">SUM(E110:P110)</f>
        <v>0</v>
      </c>
      <c r="R110" s="96">
        <f>IFERROR(VLOOKUP($B110,[1]DEN17!$H$3:$S$156,2,FALSE),0)</f>
        <v>0</v>
      </c>
      <c r="S110" s="96">
        <f>IFERROR(VLOOKUP($B110,[1]DEN17!$H$3:$S$156,3,FALSE),0)</f>
        <v>0</v>
      </c>
      <c r="T110" s="96">
        <f>IFERROR(VLOOKUP($B110,[1]DEN17!$H$3:$S$156,4,FALSE),0)</f>
        <v>0</v>
      </c>
      <c r="U110" s="96">
        <f>IFERROR(VLOOKUP($B110,[1]DEN17!$H$3:$S$156,5,FALSE),0)</f>
        <v>0</v>
      </c>
      <c r="V110" s="96">
        <f>IFERROR(VLOOKUP($B110,[1]DEN17!$H$3:$S$156,6,FALSE),0)</f>
        <v>0</v>
      </c>
      <c r="W110" s="96">
        <f>IFERROR(VLOOKUP($B110,[1]DEN17!$H$3:$S$156,7,FALSE),0)</f>
        <v>0</v>
      </c>
      <c r="X110" s="96">
        <f>IFERROR(VLOOKUP($B110,[1]DEN17!$H$3:$S$156,8,FALSE),0)</f>
        <v>0</v>
      </c>
      <c r="Y110" s="96">
        <f>IFERROR(VLOOKUP($B110,[1]DEN17!$H$3:$S$156,9,FALSE),0)</f>
        <v>0</v>
      </c>
      <c r="Z110" s="96">
        <f>IFERROR(VLOOKUP($B110,[1]DEN17!$H$3:$S$156,10,FALSE),0)</f>
        <v>0</v>
      </c>
      <c r="AA110" s="96">
        <f>IFERROR(VLOOKUP($B110,[1]DEN17!$H$3:$S$156,11,FALSE),0)</f>
        <v>0</v>
      </c>
      <c r="AB110" s="86"/>
      <c r="AC110" s="86"/>
      <c r="AD110" s="5">
        <f t="shared" si="32"/>
        <v>0</v>
      </c>
    </row>
    <row r="111" spans="1:31" ht="15" thickBot="1" x14ac:dyDescent="0.25">
      <c r="A111" s="87" t="s">
        <v>146</v>
      </c>
      <c r="B111" s="165" t="s">
        <v>135</v>
      </c>
      <c r="C111" s="56"/>
      <c r="D111" s="56"/>
      <c r="E111" s="96">
        <f>IFERROR(VLOOKUP($B111,[1]NUM17!$H$3:$S$151,2,FALSE),0)</f>
        <v>0</v>
      </c>
      <c r="F111" s="96">
        <f>IFERROR(VLOOKUP($B111,[1]NUM17!$H$3:$S$151,3,FALSE),0)</f>
        <v>0</v>
      </c>
      <c r="G111" s="96">
        <f>IFERROR(VLOOKUP($B111,[1]NUM17!$H$3:$S$151,4,FALSE),0)</f>
        <v>0</v>
      </c>
      <c r="H111" s="96">
        <f>IFERROR(VLOOKUP($B111,[1]NUM17!$H$3:$S$151,5,FALSE),0)</f>
        <v>0</v>
      </c>
      <c r="I111" s="96">
        <f>IFERROR(VLOOKUP($B111,[1]NUM17!$H$3:$S$151,6,FALSE),0)</f>
        <v>0</v>
      </c>
      <c r="J111" s="96">
        <f>IFERROR(VLOOKUP($B111,[1]NUM17!$H$3:$S$151,7,FALSE),0)</f>
        <v>1</v>
      </c>
      <c r="K111" s="96">
        <f>IFERROR(VLOOKUP($B111,[1]NUM17!$H$3:$S$151,8,FALSE),0)</f>
        <v>0</v>
      </c>
      <c r="L111" s="96">
        <f>IFERROR(VLOOKUP($B111,[1]NUM17!$H$3:$S$151,9,FALSE),0)</f>
        <v>0</v>
      </c>
      <c r="M111" s="96">
        <f>IFERROR(VLOOKUP($B111,[1]NUM17!$H$3:$S$151,10,FALSE),0)</f>
        <v>1</v>
      </c>
      <c r="N111" s="96">
        <f>IFERROR(VLOOKUP($B111,[1]NUM17!$H$3:$S$151,11,FALSE),0)</f>
        <v>0</v>
      </c>
      <c r="Q111" s="5">
        <f t="shared" si="59"/>
        <v>2</v>
      </c>
      <c r="R111" s="96">
        <f>IFERROR(VLOOKUP($B111,[1]DEN17!$H$3:$S$156,2,FALSE),0)</f>
        <v>0</v>
      </c>
      <c r="S111" s="96">
        <f>IFERROR(VLOOKUP($B111,[1]DEN17!$H$3:$S$156,3,FALSE),0)</f>
        <v>0</v>
      </c>
      <c r="T111" s="96">
        <f>IFERROR(VLOOKUP($B111,[1]DEN17!$H$3:$S$156,4,FALSE),0)</f>
        <v>0</v>
      </c>
      <c r="U111" s="96">
        <f>IFERROR(VLOOKUP($B111,[1]DEN17!$H$3:$S$156,5,FALSE),0)</f>
        <v>0</v>
      </c>
      <c r="V111" s="96">
        <f>IFERROR(VLOOKUP($B111,[1]DEN17!$H$3:$S$156,6,FALSE),0)</f>
        <v>0</v>
      </c>
      <c r="W111" s="96">
        <f>IFERROR(VLOOKUP($B111,[1]DEN17!$H$3:$S$156,7,FALSE),0)</f>
        <v>1</v>
      </c>
      <c r="X111" s="96">
        <f>IFERROR(VLOOKUP($B111,[1]DEN17!$H$3:$S$156,8,FALSE),0)</f>
        <v>0</v>
      </c>
      <c r="Y111" s="96">
        <f>IFERROR(VLOOKUP($B111,[1]DEN17!$H$3:$S$156,9,FALSE),0)</f>
        <v>0</v>
      </c>
      <c r="Z111" s="96">
        <f>IFERROR(VLOOKUP($B111,[1]DEN17!$H$3:$S$156,10,FALSE),0)</f>
        <v>1</v>
      </c>
      <c r="AA111" s="96">
        <f>IFERROR(VLOOKUP($B111,[1]DEN17!$H$3:$S$156,11,FALSE),0)</f>
        <v>0</v>
      </c>
      <c r="AB111" s="86"/>
      <c r="AC111" s="86"/>
      <c r="AD111" s="5">
        <f t="shared" si="32"/>
        <v>2</v>
      </c>
    </row>
    <row r="112" spans="1:31" ht="15" thickBot="1" x14ac:dyDescent="0.25">
      <c r="A112" s="87" t="s">
        <v>146</v>
      </c>
      <c r="B112" s="165" t="s">
        <v>136</v>
      </c>
      <c r="C112" s="56"/>
      <c r="D112" s="56"/>
      <c r="E112" s="96">
        <f>IFERROR(VLOOKUP($B112,[1]NUM17!$H$3:$S$151,2,FALSE),0)</f>
        <v>0</v>
      </c>
      <c r="F112" s="96">
        <f>IFERROR(VLOOKUP($B112,[1]NUM17!$H$3:$S$151,3,FALSE),0)</f>
        <v>0</v>
      </c>
      <c r="G112" s="96">
        <f>IFERROR(VLOOKUP($B112,[1]NUM17!$H$3:$S$151,4,FALSE),0)</f>
        <v>0</v>
      </c>
      <c r="H112" s="96">
        <f>IFERROR(VLOOKUP($B112,[1]NUM17!$H$3:$S$151,5,FALSE),0)</f>
        <v>1</v>
      </c>
      <c r="I112" s="96">
        <f>IFERROR(VLOOKUP($B112,[1]NUM17!$H$3:$S$151,6,FALSE),0)</f>
        <v>0</v>
      </c>
      <c r="J112" s="96">
        <f>IFERROR(VLOOKUP($B112,[1]NUM17!$H$3:$S$151,7,FALSE),0)</f>
        <v>1</v>
      </c>
      <c r="K112" s="96">
        <f>IFERROR(VLOOKUP($B112,[1]NUM17!$H$3:$S$151,8,FALSE),0)</f>
        <v>0</v>
      </c>
      <c r="L112" s="96">
        <f>IFERROR(VLOOKUP($B112,[1]NUM17!$H$3:$S$151,9,FALSE),0)</f>
        <v>1</v>
      </c>
      <c r="M112" s="96">
        <f>IFERROR(VLOOKUP($B112,[1]NUM17!$H$3:$S$151,10,FALSE),0)</f>
        <v>0</v>
      </c>
      <c r="N112" s="96">
        <f>IFERROR(VLOOKUP($B112,[1]NUM17!$H$3:$S$151,11,FALSE),0)</f>
        <v>0</v>
      </c>
      <c r="Q112" s="5">
        <f t="shared" si="59"/>
        <v>3</v>
      </c>
      <c r="R112" s="96">
        <f>IFERROR(VLOOKUP($B112,[1]DEN17!$H$3:$S$156,2,FALSE),0)</f>
        <v>0</v>
      </c>
      <c r="S112" s="96">
        <f>IFERROR(VLOOKUP($B112,[1]DEN17!$H$3:$S$156,3,FALSE),0)</f>
        <v>0</v>
      </c>
      <c r="T112" s="96">
        <f>IFERROR(VLOOKUP($B112,[1]DEN17!$H$3:$S$156,4,FALSE),0)</f>
        <v>0</v>
      </c>
      <c r="U112" s="96">
        <f>IFERROR(VLOOKUP($B112,[1]DEN17!$H$3:$S$156,5,FALSE),0)</f>
        <v>1</v>
      </c>
      <c r="V112" s="96">
        <f>IFERROR(VLOOKUP($B112,[1]DEN17!$H$3:$S$156,6,FALSE),0)</f>
        <v>0</v>
      </c>
      <c r="W112" s="96">
        <f>IFERROR(VLOOKUP($B112,[1]DEN17!$H$3:$S$156,7,FALSE),0)</f>
        <v>1</v>
      </c>
      <c r="X112" s="96">
        <f>IFERROR(VLOOKUP($B112,[1]DEN17!$H$3:$S$156,8,FALSE),0)</f>
        <v>0</v>
      </c>
      <c r="Y112" s="96">
        <f>IFERROR(VLOOKUP($B112,[1]DEN17!$H$3:$S$156,9,FALSE),0)</f>
        <v>1</v>
      </c>
      <c r="Z112" s="96">
        <f>IFERROR(VLOOKUP($B112,[1]DEN17!$H$3:$S$156,10,FALSE),0)</f>
        <v>0</v>
      </c>
      <c r="AA112" s="96">
        <f>IFERROR(VLOOKUP($B112,[1]DEN17!$H$3:$S$156,11,FALSE),0)</f>
        <v>0</v>
      </c>
      <c r="AB112" s="86"/>
      <c r="AC112" s="86"/>
      <c r="AD112" s="5">
        <f t="shared" si="32"/>
        <v>3</v>
      </c>
    </row>
    <row r="113" spans="1:31" ht="15" thickBot="1" x14ac:dyDescent="0.25">
      <c r="A113" s="87" t="s">
        <v>146</v>
      </c>
      <c r="B113" s="165" t="s">
        <v>137</v>
      </c>
      <c r="C113" s="56"/>
      <c r="D113" s="56"/>
      <c r="E113" s="96">
        <f>IFERROR(VLOOKUP($B113,[1]NUM17!$H$3:$S$151,2,FALSE),0)</f>
        <v>1</v>
      </c>
      <c r="F113" s="96">
        <f>IFERROR(VLOOKUP($B113,[1]NUM17!$H$3:$S$151,3,FALSE),0)</f>
        <v>1</v>
      </c>
      <c r="G113" s="96">
        <f>IFERROR(VLOOKUP($B113,[1]NUM17!$H$3:$S$151,4,FALSE),0)</f>
        <v>0</v>
      </c>
      <c r="H113" s="96">
        <f>IFERROR(VLOOKUP($B113,[1]NUM17!$H$3:$S$151,5,FALSE),0)</f>
        <v>1</v>
      </c>
      <c r="I113" s="96">
        <f>IFERROR(VLOOKUP($B113,[1]NUM17!$H$3:$S$151,6,FALSE),0)</f>
        <v>0</v>
      </c>
      <c r="J113" s="96">
        <f>IFERROR(VLOOKUP($B113,[1]NUM17!$H$3:$S$151,7,FALSE),0)</f>
        <v>0</v>
      </c>
      <c r="K113" s="96">
        <f>IFERROR(VLOOKUP($B113,[1]NUM17!$H$3:$S$151,8,FALSE),0)</f>
        <v>0</v>
      </c>
      <c r="L113" s="96">
        <f>IFERROR(VLOOKUP($B113,[1]NUM17!$H$3:$S$151,9,FALSE),0)</f>
        <v>0</v>
      </c>
      <c r="M113" s="96">
        <f>IFERROR(VLOOKUP($B113,[1]NUM17!$H$3:$S$151,10,FALSE),0)</f>
        <v>1</v>
      </c>
      <c r="N113" s="96">
        <f>IFERROR(VLOOKUP($B113,[1]NUM17!$H$3:$S$151,11,FALSE),0)</f>
        <v>0</v>
      </c>
      <c r="Q113" s="5">
        <f t="shared" si="59"/>
        <v>4</v>
      </c>
      <c r="R113" s="96">
        <f>IFERROR(VLOOKUP($B113,[1]DEN17!$H$3:$S$156,2,FALSE),0)</f>
        <v>1</v>
      </c>
      <c r="S113" s="96">
        <f>IFERROR(VLOOKUP($B113,[1]DEN17!$H$3:$S$156,3,FALSE),0)</f>
        <v>1</v>
      </c>
      <c r="T113" s="96">
        <f>IFERROR(VLOOKUP($B113,[1]DEN17!$H$3:$S$156,4,FALSE),0)</f>
        <v>0</v>
      </c>
      <c r="U113" s="96">
        <f>IFERROR(VLOOKUP($B113,[1]DEN17!$H$3:$S$156,5,FALSE),0)</f>
        <v>1</v>
      </c>
      <c r="V113" s="96">
        <f>IFERROR(VLOOKUP($B113,[1]DEN17!$H$3:$S$156,6,FALSE),0)</f>
        <v>0</v>
      </c>
      <c r="W113" s="96">
        <f>IFERROR(VLOOKUP($B113,[1]DEN17!$H$3:$S$156,7,FALSE),0)</f>
        <v>0</v>
      </c>
      <c r="X113" s="96">
        <f>IFERROR(VLOOKUP($B113,[1]DEN17!$H$3:$S$156,8,FALSE),0)</f>
        <v>0</v>
      </c>
      <c r="Y113" s="96">
        <f>IFERROR(VLOOKUP($B113,[1]DEN17!$H$3:$S$156,9,FALSE),0)</f>
        <v>0</v>
      </c>
      <c r="Z113" s="96">
        <f>IFERROR(VLOOKUP($B113,[1]DEN17!$H$3:$S$156,10,FALSE),0)</f>
        <v>1</v>
      </c>
      <c r="AA113" s="96">
        <f>IFERROR(VLOOKUP($B113,[1]DEN17!$H$3:$S$156,11,FALSE),0)</f>
        <v>0</v>
      </c>
      <c r="AB113" s="86"/>
      <c r="AC113" s="86"/>
      <c r="AD113" s="5">
        <f t="shared" si="32"/>
        <v>4</v>
      </c>
    </row>
    <row r="114" spans="1:31" ht="15" thickBot="1" x14ac:dyDescent="0.25">
      <c r="A114" s="87" t="s">
        <v>146</v>
      </c>
      <c r="B114" s="165" t="s">
        <v>138</v>
      </c>
      <c r="C114" s="56"/>
      <c r="D114" s="56"/>
      <c r="E114" s="96">
        <f>IFERROR(VLOOKUP($B114,[1]NUM17!$H$3:$S$151,2,FALSE),0)</f>
        <v>1</v>
      </c>
      <c r="F114" s="96">
        <f>IFERROR(VLOOKUP($B114,[1]NUM17!$H$3:$S$151,3,FALSE),0)</f>
        <v>0</v>
      </c>
      <c r="G114" s="96">
        <f>IFERROR(VLOOKUP($B114,[1]NUM17!$H$3:$S$151,4,FALSE),0)</f>
        <v>0</v>
      </c>
      <c r="H114" s="96">
        <f>IFERROR(VLOOKUP($B114,[1]NUM17!$H$3:$S$151,5,FALSE),0)</f>
        <v>1</v>
      </c>
      <c r="I114" s="96">
        <f>IFERROR(VLOOKUP($B114,[1]NUM17!$H$3:$S$151,6,FALSE),0)</f>
        <v>0</v>
      </c>
      <c r="J114" s="96">
        <f>IFERROR(VLOOKUP($B114,[1]NUM17!$H$3:$S$151,7,FALSE),0)</f>
        <v>0</v>
      </c>
      <c r="K114" s="96">
        <f>IFERROR(VLOOKUP($B114,[1]NUM17!$H$3:$S$151,8,FALSE),0)</f>
        <v>0</v>
      </c>
      <c r="L114" s="96">
        <f>IFERROR(VLOOKUP($B114,[1]NUM17!$H$3:$S$151,9,FALSE),0)</f>
        <v>1</v>
      </c>
      <c r="M114" s="96">
        <f>IFERROR(VLOOKUP($B114,[1]NUM17!$H$3:$S$151,10,FALSE),0)</f>
        <v>0</v>
      </c>
      <c r="N114" s="96">
        <f>IFERROR(VLOOKUP($B114,[1]NUM17!$H$3:$S$151,11,FALSE),0)</f>
        <v>1</v>
      </c>
      <c r="Q114" s="5">
        <f t="shared" si="59"/>
        <v>4</v>
      </c>
      <c r="R114" s="96">
        <f>IFERROR(VLOOKUP($B114,[1]DEN17!$H$3:$S$156,2,FALSE),0)</f>
        <v>1</v>
      </c>
      <c r="S114" s="96">
        <f>IFERROR(VLOOKUP($B114,[1]DEN17!$H$3:$S$156,3,FALSE),0)</f>
        <v>0</v>
      </c>
      <c r="T114" s="96">
        <f>IFERROR(VLOOKUP($B114,[1]DEN17!$H$3:$S$156,4,FALSE),0)</f>
        <v>0</v>
      </c>
      <c r="U114" s="96">
        <f>IFERROR(VLOOKUP($B114,[1]DEN17!$H$3:$S$156,5,FALSE),0)</f>
        <v>1</v>
      </c>
      <c r="V114" s="96">
        <f>IFERROR(VLOOKUP($B114,[1]DEN17!$H$3:$S$156,6,FALSE),0)</f>
        <v>0</v>
      </c>
      <c r="W114" s="96">
        <f>IFERROR(VLOOKUP($B114,[1]DEN17!$H$3:$S$156,7,FALSE),0)</f>
        <v>0</v>
      </c>
      <c r="X114" s="96">
        <f>IFERROR(VLOOKUP($B114,[1]DEN17!$H$3:$S$156,8,FALSE),0)</f>
        <v>0</v>
      </c>
      <c r="Y114" s="96">
        <f>IFERROR(VLOOKUP($B114,[1]DEN17!$H$3:$S$156,9,FALSE),0)</f>
        <v>1</v>
      </c>
      <c r="Z114" s="96">
        <f>IFERROR(VLOOKUP($B114,[1]DEN17!$H$3:$S$156,10,FALSE),0)</f>
        <v>0</v>
      </c>
      <c r="AA114" s="96">
        <f>IFERROR(VLOOKUP($B114,[1]DEN17!$H$3:$S$156,11,FALSE),0)</f>
        <v>1</v>
      </c>
      <c r="AB114" s="86"/>
      <c r="AC114" s="86"/>
      <c r="AD114" s="5">
        <f t="shared" si="32"/>
        <v>4</v>
      </c>
    </row>
    <row r="115" spans="1:31" ht="15" thickBot="1" x14ac:dyDescent="0.25">
      <c r="A115" s="87" t="s">
        <v>146</v>
      </c>
      <c r="B115" s="165" t="s">
        <v>139</v>
      </c>
      <c r="C115" s="56"/>
      <c r="D115" s="56"/>
      <c r="E115" s="96">
        <f>IFERROR(VLOOKUP($B115,[1]NUM17!$H$3:$S$151,2,FALSE),0)</f>
        <v>0</v>
      </c>
      <c r="F115" s="96">
        <f>IFERROR(VLOOKUP($B115,[1]NUM17!$H$3:$S$151,3,FALSE),0)</f>
        <v>0</v>
      </c>
      <c r="G115" s="96">
        <f>IFERROR(VLOOKUP($B115,[1]NUM17!$H$3:$S$151,4,FALSE),0)</f>
        <v>0</v>
      </c>
      <c r="H115" s="96">
        <f>IFERROR(VLOOKUP($B115,[1]NUM17!$H$3:$S$151,5,FALSE),0)</f>
        <v>0</v>
      </c>
      <c r="I115" s="96">
        <f>IFERROR(VLOOKUP($B115,[1]NUM17!$H$3:$S$151,6,FALSE),0)</f>
        <v>0</v>
      </c>
      <c r="J115" s="96">
        <f>IFERROR(VLOOKUP($B115,[1]NUM17!$H$3:$S$151,7,FALSE),0)</f>
        <v>0</v>
      </c>
      <c r="K115" s="96">
        <f>IFERROR(VLOOKUP($B115,[1]NUM17!$H$3:$S$151,8,FALSE),0)</f>
        <v>0</v>
      </c>
      <c r="L115" s="96">
        <f>IFERROR(VLOOKUP($B115,[1]NUM17!$H$3:$S$151,9,FALSE),0)</f>
        <v>0</v>
      </c>
      <c r="M115" s="96">
        <f>IFERROR(VLOOKUP($B115,[1]NUM17!$H$3:$S$151,10,FALSE),0)</f>
        <v>0</v>
      </c>
      <c r="N115" s="96">
        <f>IFERROR(VLOOKUP($B115,[1]NUM17!$H$3:$S$151,11,FALSE),0)</f>
        <v>0</v>
      </c>
      <c r="Q115" s="5">
        <f t="shared" si="59"/>
        <v>0</v>
      </c>
      <c r="R115" s="96">
        <f>IFERROR(VLOOKUP($B115,[1]DEN17!$H$3:$S$156,2,FALSE),0)</f>
        <v>0</v>
      </c>
      <c r="S115" s="96">
        <f>IFERROR(VLOOKUP($B115,[1]DEN17!$H$3:$S$156,3,FALSE),0)</f>
        <v>0</v>
      </c>
      <c r="T115" s="96">
        <f>IFERROR(VLOOKUP($B115,[1]DEN17!$H$3:$S$156,4,FALSE),0)</f>
        <v>0</v>
      </c>
      <c r="U115" s="96">
        <f>IFERROR(VLOOKUP($B115,[1]DEN17!$H$3:$S$156,5,FALSE),0)</f>
        <v>0</v>
      </c>
      <c r="V115" s="96">
        <f>IFERROR(VLOOKUP($B115,[1]DEN17!$H$3:$S$156,6,FALSE),0)</f>
        <v>0</v>
      </c>
      <c r="W115" s="96">
        <f>IFERROR(VLOOKUP($B115,[1]DEN17!$H$3:$S$156,7,FALSE),0)</f>
        <v>0</v>
      </c>
      <c r="X115" s="96">
        <f>IFERROR(VLOOKUP($B115,[1]DEN17!$H$3:$S$156,8,FALSE),0)</f>
        <v>0</v>
      </c>
      <c r="Y115" s="96">
        <f>IFERROR(VLOOKUP($B115,[1]DEN17!$H$3:$S$156,9,FALSE),0)</f>
        <v>0</v>
      </c>
      <c r="Z115" s="96">
        <f>IFERROR(VLOOKUP($B115,[1]DEN17!$H$3:$S$156,10,FALSE),0)</f>
        <v>0</v>
      </c>
      <c r="AA115" s="96">
        <f>IFERROR(VLOOKUP($B115,[1]DEN17!$H$3:$S$156,11,FALSE),0)</f>
        <v>0</v>
      </c>
      <c r="AB115" s="86"/>
      <c r="AC115" s="86"/>
      <c r="AD115" s="5">
        <f t="shared" si="32"/>
        <v>0</v>
      </c>
    </row>
    <row r="116" spans="1:31" ht="15" thickBot="1" x14ac:dyDescent="0.25">
      <c r="A116" s="87" t="s">
        <v>146</v>
      </c>
      <c r="B116" s="165" t="s">
        <v>140</v>
      </c>
      <c r="C116" s="56"/>
      <c r="D116" s="56"/>
      <c r="E116" s="96">
        <f>IFERROR(VLOOKUP($B116,[1]NUM17!$H$3:$S$151,2,FALSE),0)</f>
        <v>0</v>
      </c>
      <c r="F116" s="96">
        <f>IFERROR(VLOOKUP($B116,[1]NUM17!$H$3:$S$151,3,FALSE),0)</f>
        <v>0</v>
      </c>
      <c r="G116" s="96">
        <f>IFERROR(VLOOKUP($B116,[1]NUM17!$H$3:$S$151,4,FALSE),0)</f>
        <v>0</v>
      </c>
      <c r="H116" s="96">
        <f>IFERROR(VLOOKUP($B116,[1]NUM17!$H$3:$S$151,5,FALSE),0)</f>
        <v>0</v>
      </c>
      <c r="I116" s="96">
        <f>IFERROR(VLOOKUP($B116,[1]NUM17!$H$3:$S$151,6,FALSE),0)</f>
        <v>1</v>
      </c>
      <c r="J116" s="96">
        <f>IFERROR(VLOOKUP($B116,[1]NUM17!$H$3:$S$151,7,FALSE),0)</f>
        <v>0</v>
      </c>
      <c r="K116" s="96">
        <f>IFERROR(VLOOKUP($B116,[1]NUM17!$H$3:$S$151,8,FALSE),0)</f>
        <v>0</v>
      </c>
      <c r="L116" s="96">
        <f>IFERROR(VLOOKUP($B116,[1]NUM17!$H$3:$S$151,9,FALSE),0)</f>
        <v>0</v>
      </c>
      <c r="M116" s="96">
        <f>IFERROR(VLOOKUP($B116,[1]NUM17!$H$3:$S$151,10,FALSE),0)</f>
        <v>0</v>
      </c>
      <c r="N116" s="96">
        <f>IFERROR(VLOOKUP($B116,[1]NUM17!$H$3:$S$151,11,FALSE),0)</f>
        <v>0</v>
      </c>
      <c r="Q116" s="5">
        <f t="shared" si="59"/>
        <v>1</v>
      </c>
      <c r="R116" s="96">
        <f>IFERROR(VLOOKUP($B116,[1]DEN17!$H$3:$S$156,2,FALSE),0)</f>
        <v>0</v>
      </c>
      <c r="S116" s="96">
        <f>IFERROR(VLOOKUP($B116,[1]DEN17!$H$3:$S$156,3,FALSE),0)</f>
        <v>0</v>
      </c>
      <c r="T116" s="96">
        <f>IFERROR(VLOOKUP($B116,[1]DEN17!$H$3:$S$156,4,FALSE),0)</f>
        <v>0</v>
      </c>
      <c r="U116" s="96">
        <f>IFERROR(VLOOKUP($B116,[1]DEN17!$H$3:$S$156,5,FALSE),0)</f>
        <v>0</v>
      </c>
      <c r="V116" s="96">
        <f>IFERROR(VLOOKUP($B116,[1]DEN17!$H$3:$S$156,6,FALSE),0)</f>
        <v>1</v>
      </c>
      <c r="W116" s="96">
        <f>IFERROR(VLOOKUP($B116,[1]DEN17!$H$3:$S$156,7,FALSE),0)</f>
        <v>0</v>
      </c>
      <c r="X116" s="96">
        <f>IFERROR(VLOOKUP($B116,[1]DEN17!$H$3:$S$156,8,FALSE),0)</f>
        <v>0</v>
      </c>
      <c r="Y116" s="96">
        <f>IFERROR(VLOOKUP($B116,[1]DEN17!$H$3:$S$156,9,FALSE),0)</f>
        <v>0</v>
      </c>
      <c r="Z116" s="96">
        <f>IFERROR(VLOOKUP($B116,[1]DEN17!$H$3:$S$156,10,FALSE),0)</f>
        <v>0</v>
      </c>
      <c r="AA116" s="96">
        <f>IFERROR(VLOOKUP($B116,[1]DEN17!$H$3:$S$156,11,FALSE),0)</f>
        <v>0</v>
      </c>
      <c r="AB116" s="86"/>
      <c r="AC116" s="86"/>
      <c r="AD116" s="5">
        <f t="shared" si="32"/>
        <v>1</v>
      </c>
    </row>
    <row r="117" spans="1:31" ht="15" thickBot="1" x14ac:dyDescent="0.25">
      <c r="A117" s="87" t="s">
        <v>146</v>
      </c>
      <c r="B117" s="165" t="s">
        <v>141</v>
      </c>
      <c r="C117" s="56"/>
      <c r="D117" s="56"/>
      <c r="E117" s="96">
        <f>IFERROR(VLOOKUP($B117,[1]NUM17!$H$3:$S$151,2,FALSE),0)</f>
        <v>0</v>
      </c>
      <c r="F117" s="96">
        <f>IFERROR(VLOOKUP($B117,[1]NUM17!$H$3:$S$151,3,FALSE),0)</f>
        <v>1</v>
      </c>
      <c r="G117" s="96">
        <f>IFERROR(VLOOKUP($B117,[1]NUM17!$H$3:$S$151,4,FALSE),0)</f>
        <v>0</v>
      </c>
      <c r="H117" s="96">
        <f>IFERROR(VLOOKUP($B117,[1]NUM17!$H$3:$S$151,5,FALSE),0)</f>
        <v>0</v>
      </c>
      <c r="I117" s="96">
        <f>IFERROR(VLOOKUP($B117,[1]NUM17!$H$3:$S$151,6,FALSE),0)</f>
        <v>0</v>
      </c>
      <c r="J117" s="96">
        <f>IFERROR(VLOOKUP($B117,[1]NUM17!$H$3:$S$151,7,FALSE),0)</f>
        <v>0</v>
      </c>
      <c r="K117" s="96">
        <f>IFERROR(VLOOKUP($B117,[1]NUM17!$H$3:$S$151,8,FALSE),0)</f>
        <v>1</v>
      </c>
      <c r="L117" s="96">
        <f>IFERROR(VLOOKUP($B117,[1]NUM17!$H$3:$S$151,9,FALSE),0)</f>
        <v>0</v>
      </c>
      <c r="M117" s="96">
        <f>IFERROR(VLOOKUP($B117,[1]NUM17!$H$3:$S$151,10,FALSE),0)</f>
        <v>0</v>
      </c>
      <c r="N117" s="96">
        <f>IFERROR(VLOOKUP($B117,[1]NUM17!$H$3:$S$151,11,FALSE),0)</f>
        <v>3</v>
      </c>
      <c r="Q117" s="5">
        <f t="shared" si="59"/>
        <v>5</v>
      </c>
      <c r="R117" s="96">
        <f>IFERROR(VLOOKUP($B117,[1]DEN17!$H$3:$S$156,2,FALSE),0)</f>
        <v>0</v>
      </c>
      <c r="S117" s="96">
        <f>IFERROR(VLOOKUP($B117,[1]DEN17!$H$3:$S$156,3,FALSE),0)</f>
        <v>1</v>
      </c>
      <c r="T117" s="96">
        <f>IFERROR(VLOOKUP($B117,[1]DEN17!$H$3:$S$156,4,FALSE),0)</f>
        <v>0</v>
      </c>
      <c r="U117" s="96">
        <f>IFERROR(VLOOKUP($B117,[1]DEN17!$H$3:$S$156,5,FALSE),0)</f>
        <v>0</v>
      </c>
      <c r="V117" s="96">
        <f>IFERROR(VLOOKUP($B117,[1]DEN17!$H$3:$S$156,6,FALSE),0)</f>
        <v>0</v>
      </c>
      <c r="W117" s="96">
        <f>IFERROR(VLOOKUP($B117,[1]DEN17!$H$3:$S$156,7,FALSE),0)</f>
        <v>0</v>
      </c>
      <c r="X117" s="96">
        <f>IFERROR(VLOOKUP($B117,[1]DEN17!$H$3:$S$156,8,FALSE),0)</f>
        <v>1</v>
      </c>
      <c r="Y117" s="96">
        <f>IFERROR(VLOOKUP($B117,[1]DEN17!$H$3:$S$156,9,FALSE),0)</f>
        <v>0</v>
      </c>
      <c r="Z117" s="96">
        <f>IFERROR(VLOOKUP($B117,[1]DEN17!$H$3:$S$156,10,FALSE),0)</f>
        <v>0</v>
      </c>
      <c r="AA117" s="96">
        <f>IFERROR(VLOOKUP($B117,[1]DEN17!$H$3:$S$156,11,FALSE),0)</f>
        <v>3</v>
      </c>
      <c r="AB117" s="86"/>
      <c r="AC117" s="86"/>
      <c r="AD117" s="5">
        <f t="shared" si="32"/>
        <v>5</v>
      </c>
    </row>
    <row r="118" spans="1:31" ht="15" thickBot="1" x14ac:dyDescent="0.25">
      <c r="A118" s="87" t="s">
        <v>146</v>
      </c>
      <c r="B118" s="165" t="s">
        <v>142</v>
      </c>
      <c r="C118" s="56"/>
      <c r="D118" s="56"/>
      <c r="E118" s="96">
        <f>IFERROR(VLOOKUP($B118,[1]NUM17!$H$3:$S$151,2,FALSE),0)</f>
        <v>0</v>
      </c>
      <c r="F118" s="96">
        <f>IFERROR(VLOOKUP($B118,[1]NUM17!$H$3:$S$151,3,FALSE),0)</f>
        <v>0</v>
      </c>
      <c r="G118" s="96">
        <f>IFERROR(VLOOKUP($B118,[1]NUM17!$H$3:$S$151,4,FALSE),0)</f>
        <v>0</v>
      </c>
      <c r="H118" s="96">
        <f>IFERROR(VLOOKUP($B118,[1]NUM17!$H$3:$S$151,5,FALSE),0)</f>
        <v>0</v>
      </c>
      <c r="I118" s="96">
        <f>IFERROR(VLOOKUP($B118,[1]NUM17!$H$3:$S$151,6,FALSE),0)</f>
        <v>0</v>
      </c>
      <c r="J118" s="96">
        <f>IFERROR(VLOOKUP($B118,[1]NUM17!$H$3:$S$151,7,FALSE),0)</f>
        <v>0</v>
      </c>
      <c r="K118" s="96">
        <f>IFERROR(VLOOKUP($B118,[1]NUM17!$H$3:$S$151,8,FALSE),0)</f>
        <v>0</v>
      </c>
      <c r="L118" s="96">
        <f>IFERROR(VLOOKUP($B118,[1]NUM17!$H$3:$S$151,9,FALSE),0)</f>
        <v>0</v>
      </c>
      <c r="M118" s="96">
        <f>IFERROR(VLOOKUP($B118,[1]NUM17!$H$3:$S$151,10,FALSE),0)</f>
        <v>0</v>
      </c>
      <c r="N118" s="96">
        <f>IFERROR(VLOOKUP($B118,[1]NUM17!$H$3:$S$151,11,FALSE),0)</f>
        <v>0</v>
      </c>
      <c r="Q118" s="5">
        <f t="shared" si="59"/>
        <v>0</v>
      </c>
      <c r="R118" s="96">
        <f>IFERROR(VLOOKUP($B118,[1]DEN17!$H$3:$S$156,2,FALSE),0)</f>
        <v>0</v>
      </c>
      <c r="S118" s="96">
        <f>IFERROR(VLOOKUP($B118,[1]DEN17!$H$3:$S$156,3,FALSE),0)</f>
        <v>0</v>
      </c>
      <c r="T118" s="96">
        <f>IFERROR(VLOOKUP($B118,[1]DEN17!$H$3:$S$156,4,FALSE),0)</f>
        <v>0</v>
      </c>
      <c r="U118" s="96">
        <f>IFERROR(VLOOKUP($B118,[1]DEN17!$H$3:$S$156,5,FALSE),0)</f>
        <v>0</v>
      </c>
      <c r="V118" s="96">
        <f>IFERROR(VLOOKUP($B118,[1]DEN17!$H$3:$S$156,6,FALSE),0)</f>
        <v>0</v>
      </c>
      <c r="W118" s="96">
        <f>IFERROR(VLOOKUP($B118,[1]DEN17!$H$3:$S$156,7,FALSE),0)</f>
        <v>0</v>
      </c>
      <c r="X118" s="96">
        <f>IFERROR(VLOOKUP($B118,[1]DEN17!$H$3:$S$156,8,FALSE),0)</f>
        <v>0</v>
      </c>
      <c r="Y118" s="96">
        <f>IFERROR(VLOOKUP($B118,[1]DEN17!$H$3:$S$156,9,FALSE),0)</f>
        <v>0</v>
      </c>
      <c r="Z118" s="96">
        <f>IFERROR(VLOOKUP($B118,[1]DEN17!$H$3:$S$156,10,FALSE),0)</f>
        <v>0</v>
      </c>
      <c r="AA118" s="96">
        <f>IFERROR(VLOOKUP($B118,[1]DEN17!$H$3:$S$156,11,FALSE),0)</f>
        <v>0</v>
      </c>
      <c r="AB118" s="86"/>
      <c r="AC118" s="86"/>
      <c r="AD118" s="5">
        <f t="shared" si="32"/>
        <v>0</v>
      </c>
    </row>
    <row r="119" spans="1:31" ht="15" thickBot="1" x14ac:dyDescent="0.25">
      <c r="A119" s="87" t="s">
        <v>146</v>
      </c>
      <c r="B119" s="165" t="s">
        <v>143</v>
      </c>
      <c r="C119" s="56"/>
      <c r="D119" s="56"/>
      <c r="E119" s="96">
        <f>IFERROR(VLOOKUP($B119,[1]NUM17!$H$3:$S$151,2,FALSE),0)</f>
        <v>1</v>
      </c>
      <c r="F119" s="96">
        <f>IFERROR(VLOOKUP($B119,[1]NUM17!$H$3:$S$151,3,FALSE),0)</f>
        <v>0</v>
      </c>
      <c r="G119" s="96">
        <f>IFERROR(VLOOKUP($B119,[1]NUM17!$H$3:$S$151,4,FALSE),0)</f>
        <v>0</v>
      </c>
      <c r="H119" s="96">
        <f>IFERROR(VLOOKUP($B119,[1]NUM17!$H$3:$S$151,5,FALSE),0)</f>
        <v>2</v>
      </c>
      <c r="I119" s="96">
        <f>IFERROR(VLOOKUP($B119,[1]NUM17!$H$3:$S$151,6,FALSE),0)</f>
        <v>0</v>
      </c>
      <c r="J119" s="96">
        <f>IFERROR(VLOOKUP($B119,[1]NUM17!$H$3:$S$151,7,FALSE),0)</f>
        <v>0</v>
      </c>
      <c r="K119" s="96">
        <f>IFERROR(VLOOKUP($B119,[1]NUM17!$H$3:$S$151,8,FALSE),0)</f>
        <v>0</v>
      </c>
      <c r="L119" s="96">
        <f>IFERROR(VLOOKUP($B119,[1]NUM17!$H$3:$S$151,9,FALSE),0)</f>
        <v>1</v>
      </c>
      <c r="M119" s="96">
        <f>IFERROR(VLOOKUP($B119,[1]NUM17!$H$3:$S$151,10,FALSE),0)</f>
        <v>0</v>
      </c>
      <c r="N119" s="96">
        <f>IFERROR(VLOOKUP($B119,[1]NUM17!$H$3:$S$151,11,FALSE),0)</f>
        <v>0</v>
      </c>
      <c r="Q119" s="5">
        <f t="shared" si="59"/>
        <v>4</v>
      </c>
      <c r="R119" s="96">
        <f>IFERROR(VLOOKUP($B119,[1]DEN17!$H$3:$S$156,2,FALSE),0)</f>
        <v>1</v>
      </c>
      <c r="S119" s="96">
        <f>IFERROR(VLOOKUP($B119,[1]DEN17!$H$3:$S$156,3,FALSE),0)</f>
        <v>0</v>
      </c>
      <c r="T119" s="96">
        <f>IFERROR(VLOOKUP($B119,[1]DEN17!$H$3:$S$156,4,FALSE),0)</f>
        <v>0</v>
      </c>
      <c r="U119" s="96">
        <f>IFERROR(VLOOKUP($B119,[1]DEN17!$H$3:$S$156,5,FALSE),0)</f>
        <v>2</v>
      </c>
      <c r="V119" s="96">
        <f>IFERROR(VLOOKUP($B119,[1]DEN17!$H$3:$S$156,6,FALSE),0)</f>
        <v>0</v>
      </c>
      <c r="W119" s="96">
        <f>IFERROR(VLOOKUP($B119,[1]DEN17!$H$3:$S$156,7,FALSE),0)</f>
        <v>0</v>
      </c>
      <c r="X119" s="96">
        <f>IFERROR(VLOOKUP($B119,[1]DEN17!$H$3:$S$156,8,FALSE),0)</f>
        <v>0</v>
      </c>
      <c r="Y119" s="96">
        <f>IFERROR(VLOOKUP($B119,[1]DEN17!$H$3:$S$156,9,FALSE),0)</f>
        <v>1</v>
      </c>
      <c r="Z119" s="96">
        <f>IFERROR(VLOOKUP($B119,[1]DEN17!$H$3:$S$156,10,FALSE),0)</f>
        <v>0</v>
      </c>
      <c r="AA119" s="96">
        <f>IFERROR(VLOOKUP($B119,[1]DEN17!$H$3:$S$156,11,FALSE),0)</f>
        <v>0</v>
      </c>
      <c r="AB119" s="86"/>
      <c r="AC119" s="86"/>
      <c r="AD119" s="5">
        <f t="shared" si="32"/>
        <v>4</v>
      </c>
    </row>
    <row r="120" spans="1:31" ht="15" thickBot="1" x14ac:dyDescent="0.25">
      <c r="A120" s="87" t="s">
        <v>146</v>
      </c>
      <c r="B120" s="165" t="s">
        <v>144</v>
      </c>
      <c r="C120" s="56"/>
      <c r="D120" s="56"/>
      <c r="E120" s="96">
        <f>IFERROR(VLOOKUP($B120,[1]NUM17!$H$3:$S$151,2,FALSE),0)</f>
        <v>0</v>
      </c>
      <c r="F120" s="96">
        <f>IFERROR(VLOOKUP($B120,[1]NUM17!$H$3:$S$151,3,FALSE),0)</f>
        <v>0</v>
      </c>
      <c r="G120" s="96">
        <f>IFERROR(VLOOKUP($B120,[1]NUM17!$H$3:$S$151,4,FALSE),0)</f>
        <v>0</v>
      </c>
      <c r="H120" s="96">
        <f>IFERROR(VLOOKUP($B120,[1]NUM17!$H$3:$S$151,5,FALSE),0)</f>
        <v>2</v>
      </c>
      <c r="I120" s="96">
        <f>IFERROR(VLOOKUP($B120,[1]NUM17!$H$3:$S$151,6,FALSE),0)</f>
        <v>0</v>
      </c>
      <c r="J120" s="96">
        <f>IFERROR(VLOOKUP($B120,[1]NUM17!$H$3:$S$151,7,FALSE),0)</f>
        <v>1</v>
      </c>
      <c r="K120" s="96">
        <f>IFERROR(VLOOKUP($B120,[1]NUM17!$H$3:$S$151,8,FALSE),0)</f>
        <v>0</v>
      </c>
      <c r="L120" s="96">
        <f>IFERROR(VLOOKUP($B120,[1]NUM17!$H$3:$S$151,9,FALSE),0)</f>
        <v>0</v>
      </c>
      <c r="M120" s="96">
        <f>IFERROR(VLOOKUP($B120,[1]NUM17!$H$3:$S$151,10,FALSE),0)</f>
        <v>0</v>
      </c>
      <c r="N120" s="96">
        <f>IFERROR(VLOOKUP($B120,[1]NUM17!$H$3:$S$151,11,FALSE),0)</f>
        <v>0</v>
      </c>
      <c r="Q120" s="5">
        <f t="shared" si="59"/>
        <v>3</v>
      </c>
      <c r="R120" s="96">
        <f>IFERROR(VLOOKUP($B120,[1]DEN17!$H$3:$S$156,2,FALSE),0)</f>
        <v>0</v>
      </c>
      <c r="S120" s="96">
        <f>IFERROR(VLOOKUP($B120,[1]DEN17!$H$3:$S$156,3,FALSE),0)</f>
        <v>0</v>
      </c>
      <c r="T120" s="96">
        <f>IFERROR(VLOOKUP($B120,[1]DEN17!$H$3:$S$156,4,FALSE),0)</f>
        <v>0</v>
      </c>
      <c r="U120" s="96">
        <f>IFERROR(VLOOKUP($B120,[1]DEN17!$H$3:$S$156,5,FALSE),0)</f>
        <v>2</v>
      </c>
      <c r="V120" s="96">
        <f>IFERROR(VLOOKUP($B120,[1]DEN17!$H$3:$S$156,6,FALSE),0)</f>
        <v>0</v>
      </c>
      <c r="W120" s="96">
        <f>IFERROR(VLOOKUP($B120,[1]DEN17!$H$3:$S$156,7,FALSE),0)</f>
        <v>1</v>
      </c>
      <c r="X120" s="96">
        <f>IFERROR(VLOOKUP($B120,[1]DEN17!$H$3:$S$156,8,FALSE),0)</f>
        <v>0</v>
      </c>
      <c r="Y120" s="96">
        <f>IFERROR(VLOOKUP($B120,[1]DEN17!$H$3:$S$156,9,FALSE),0)</f>
        <v>0</v>
      </c>
      <c r="Z120" s="96">
        <f>IFERROR(VLOOKUP($B120,[1]DEN17!$H$3:$S$156,10,FALSE),0)</f>
        <v>0</v>
      </c>
      <c r="AA120" s="96">
        <f>IFERROR(VLOOKUP($B120,[1]DEN17!$H$3:$S$156,11,FALSE),0)</f>
        <v>0</v>
      </c>
      <c r="AB120" s="86"/>
      <c r="AC120" s="86"/>
      <c r="AD120" s="5">
        <f t="shared" si="32"/>
        <v>3</v>
      </c>
    </row>
    <row r="121" spans="1:31" ht="15" thickBot="1" x14ac:dyDescent="0.25">
      <c r="A121" s="87" t="s">
        <v>146</v>
      </c>
      <c r="B121" s="165" t="s">
        <v>145</v>
      </c>
      <c r="C121" s="56"/>
      <c r="D121" s="56"/>
      <c r="E121" s="96">
        <f>IFERROR(VLOOKUP($B121,[1]NUM17!$H$3:$S$151,2,FALSE),0)</f>
        <v>0</v>
      </c>
      <c r="F121" s="96">
        <f>IFERROR(VLOOKUP($B121,[1]NUM17!$H$3:$S$151,3,FALSE),0)</f>
        <v>0</v>
      </c>
      <c r="G121" s="96">
        <f>IFERROR(VLOOKUP($B121,[1]NUM17!$H$3:$S$151,4,FALSE),0)</f>
        <v>0</v>
      </c>
      <c r="H121" s="96">
        <f>IFERROR(VLOOKUP($B121,[1]NUM17!$H$3:$S$151,5,FALSE),0)</f>
        <v>0</v>
      </c>
      <c r="I121" s="96">
        <f>IFERROR(VLOOKUP($B121,[1]NUM17!$H$3:$S$151,6,FALSE),0)</f>
        <v>0</v>
      </c>
      <c r="J121" s="96">
        <f>IFERROR(VLOOKUP($B121,[1]NUM17!$H$3:$S$151,7,FALSE),0)</f>
        <v>0</v>
      </c>
      <c r="K121" s="96">
        <f>IFERROR(VLOOKUP($B121,[1]NUM17!$H$3:$S$151,8,FALSE),0)</f>
        <v>0</v>
      </c>
      <c r="L121" s="96">
        <f>IFERROR(VLOOKUP($B121,[1]NUM17!$H$3:$S$151,9,FALSE),0)</f>
        <v>2</v>
      </c>
      <c r="M121" s="96">
        <f>IFERROR(VLOOKUP($B121,[1]NUM17!$H$3:$S$151,10,FALSE),0)</f>
        <v>0</v>
      </c>
      <c r="N121" s="96">
        <f>IFERROR(VLOOKUP($B121,[1]NUM17!$H$3:$S$151,11,FALSE),0)</f>
        <v>1</v>
      </c>
      <c r="Q121" s="5">
        <f t="shared" si="59"/>
        <v>3</v>
      </c>
      <c r="R121" s="96">
        <f>IFERROR(VLOOKUP($B121,[1]DEN17!$H$3:$S$156,2,FALSE),0)</f>
        <v>0</v>
      </c>
      <c r="S121" s="96">
        <f>IFERROR(VLOOKUP($B121,[1]DEN17!$H$3:$S$156,3,FALSE),0)</f>
        <v>0</v>
      </c>
      <c r="T121" s="96">
        <f>IFERROR(VLOOKUP($B121,[1]DEN17!$H$3:$S$156,4,FALSE),0)</f>
        <v>0</v>
      </c>
      <c r="U121" s="96">
        <f>IFERROR(VLOOKUP($B121,[1]DEN17!$H$3:$S$156,5,FALSE),0)</f>
        <v>0</v>
      </c>
      <c r="V121" s="96">
        <f>IFERROR(VLOOKUP($B121,[1]DEN17!$H$3:$S$156,6,FALSE),0)</f>
        <v>0</v>
      </c>
      <c r="W121" s="96">
        <f>IFERROR(VLOOKUP($B121,[1]DEN17!$H$3:$S$156,7,FALSE),0)</f>
        <v>0</v>
      </c>
      <c r="X121" s="96">
        <f>IFERROR(VLOOKUP($B121,[1]DEN17!$H$3:$S$156,8,FALSE),0)</f>
        <v>0</v>
      </c>
      <c r="Y121" s="96">
        <f>IFERROR(VLOOKUP($B121,[1]DEN17!$H$3:$S$156,9,FALSE),0)</f>
        <v>2</v>
      </c>
      <c r="Z121" s="96">
        <f>IFERROR(VLOOKUP($B121,[1]DEN17!$H$3:$S$156,10,FALSE),0)</f>
        <v>0</v>
      </c>
      <c r="AA121" s="96">
        <f>IFERROR(VLOOKUP($B121,[1]DEN17!$H$3:$S$156,11,FALSE),0)</f>
        <v>1</v>
      </c>
      <c r="AB121" s="86"/>
      <c r="AC121" s="86"/>
      <c r="AD121" s="5">
        <f t="shared" si="32"/>
        <v>3</v>
      </c>
    </row>
    <row r="122" spans="1:31" s="58" customFormat="1" ht="15" thickBot="1" x14ac:dyDescent="0.25">
      <c r="A122" s="333" t="s">
        <v>181</v>
      </c>
      <c r="B122" s="334"/>
      <c r="C122" s="250">
        <f>+D122/Metas!U86</f>
        <v>1.1111111111111112</v>
      </c>
      <c r="D122" s="15">
        <f>+Q122/AD122</f>
        <v>1</v>
      </c>
      <c r="E122" s="10">
        <f>SUM(E110:E121)</f>
        <v>3</v>
      </c>
      <c r="F122" s="10">
        <f t="shared" ref="F122:P122" si="60">SUM(F110:F121)</f>
        <v>2</v>
      </c>
      <c r="G122" s="10">
        <f t="shared" si="60"/>
        <v>0</v>
      </c>
      <c r="H122" s="10">
        <f t="shared" si="60"/>
        <v>7</v>
      </c>
      <c r="I122" s="10">
        <f t="shared" ref="I122:J122" si="61">SUM(I110:I121)</f>
        <v>1</v>
      </c>
      <c r="J122" s="10">
        <f t="shared" si="61"/>
        <v>3</v>
      </c>
      <c r="K122" s="10">
        <f t="shared" ref="K122:L122" si="62">SUM(K110:K121)</f>
        <v>1</v>
      </c>
      <c r="L122" s="10">
        <f t="shared" si="62"/>
        <v>5</v>
      </c>
      <c r="M122" s="10">
        <f t="shared" ref="M122" si="63">SUM(M110:M121)</f>
        <v>2</v>
      </c>
      <c r="N122" s="10">
        <f t="shared" ref="N122" si="64">SUM(N110:N121)</f>
        <v>5</v>
      </c>
      <c r="O122" s="10">
        <f t="shared" si="60"/>
        <v>0</v>
      </c>
      <c r="P122" s="10">
        <f t="shared" si="60"/>
        <v>0</v>
      </c>
      <c r="Q122" s="10">
        <f>SUM(Q110:Q121)</f>
        <v>29</v>
      </c>
      <c r="R122" s="10">
        <f>SUM(R110:R121)</f>
        <v>3</v>
      </c>
      <c r="S122" s="10">
        <f t="shared" ref="S122:AC122" si="65">SUM(S110:S121)</f>
        <v>2</v>
      </c>
      <c r="T122" s="10">
        <f t="shared" si="65"/>
        <v>0</v>
      </c>
      <c r="U122" s="10">
        <f t="shared" si="65"/>
        <v>7</v>
      </c>
      <c r="V122" s="10">
        <f t="shared" si="65"/>
        <v>1</v>
      </c>
      <c r="W122" s="10">
        <f t="shared" si="65"/>
        <v>3</v>
      </c>
      <c r="X122" s="10">
        <f t="shared" si="65"/>
        <v>1</v>
      </c>
      <c r="Y122" s="10">
        <f t="shared" si="65"/>
        <v>5</v>
      </c>
      <c r="Z122" s="10">
        <f t="shared" si="65"/>
        <v>2</v>
      </c>
      <c r="AA122" s="10">
        <f t="shared" ref="AA122" si="66">SUM(AA110:AA121)</f>
        <v>5</v>
      </c>
      <c r="AB122" s="10">
        <f t="shared" si="65"/>
        <v>0</v>
      </c>
      <c r="AC122" s="10">
        <f t="shared" si="65"/>
        <v>0</v>
      </c>
      <c r="AD122" s="10">
        <f>SUM(AD110:AD121)</f>
        <v>29</v>
      </c>
      <c r="AE122" s="62"/>
    </row>
    <row r="123" spans="1:31" ht="15" thickBot="1" x14ac:dyDescent="0.25">
      <c r="A123" s="87" t="s">
        <v>160</v>
      </c>
      <c r="B123" s="165" t="s">
        <v>147</v>
      </c>
      <c r="C123" s="56"/>
      <c r="D123" s="56"/>
      <c r="E123" s="96">
        <f>IFERROR(VLOOKUP($B123,[1]NUM17!$H$3:$S$151,2,FALSE),0)</f>
        <v>7</v>
      </c>
      <c r="F123" s="96">
        <f>IFERROR(VLOOKUP($B123,[1]NUM17!$H$3:$S$151,3,FALSE),0)</f>
        <v>7</v>
      </c>
      <c r="G123" s="96">
        <f>IFERROR(VLOOKUP($B123,[1]NUM17!$H$3:$S$151,4,FALSE),0)</f>
        <v>14</v>
      </c>
      <c r="H123" s="96">
        <f>IFERROR(VLOOKUP($B123,[1]NUM17!$H$3:$S$151,5,FALSE),0)</f>
        <v>7</v>
      </c>
      <c r="I123" s="96">
        <f>IFERROR(VLOOKUP($B123,[1]NUM17!$H$3:$S$151,6,FALSE),0)</f>
        <v>11</v>
      </c>
      <c r="J123" s="96">
        <f>IFERROR(VLOOKUP($B123,[1]NUM17!$H$3:$S$151,7,FALSE),0)</f>
        <v>10</v>
      </c>
      <c r="K123" s="96">
        <f>IFERROR(VLOOKUP($B123,[1]NUM17!$H$3:$S$151,8,FALSE),0)</f>
        <v>9</v>
      </c>
      <c r="L123" s="96">
        <f>IFERROR(VLOOKUP($B123,[1]NUM17!$H$3:$S$151,9,FALSE),0)</f>
        <v>8</v>
      </c>
      <c r="M123" s="96">
        <f>IFERROR(VLOOKUP($B123,[1]NUM17!$H$3:$S$151,10,FALSE),0)</f>
        <v>8</v>
      </c>
      <c r="N123" s="96">
        <f>IFERROR(VLOOKUP($B123,[1]NUM17!$H$3:$S$151,11,FALSE),0)</f>
        <v>9</v>
      </c>
      <c r="O123" s="86"/>
      <c r="P123" s="86"/>
      <c r="Q123" s="5">
        <f t="shared" si="59"/>
        <v>90</v>
      </c>
      <c r="R123" s="96">
        <f>IFERROR(VLOOKUP($B123,[1]DEN17!$H$3:$S$156,2,FALSE),0)</f>
        <v>8</v>
      </c>
      <c r="S123" s="96">
        <f>IFERROR(VLOOKUP($B123,[1]DEN17!$H$3:$S$156,3,FALSE),0)</f>
        <v>8</v>
      </c>
      <c r="T123" s="96">
        <f>IFERROR(VLOOKUP($B123,[1]DEN17!$H$3:$S$156,4,FALSE),0)</f>
        <v>17</v>
      </c>
      <c r="U123" s="96">
        <f>IFERROR(VLOOKUP($B123,[1]DEN17!$H$3:$S$156,5,FALSE),0)</f>
        <v>7</v>
      </c>
      <c r="V123" s="96">
        <f>IFERROR(VLOOKUP($B123,[1]DEN17!$H$3:$S$156,6,FALSE),0)</f>
        <v>12</v>
      </c>
      <c r="W123" s="96">
        <f>IFERROR(VLOOKUP($B123,[1]DEN17!$H$3:$S$156,7,FALSE),0)</f>
        <v>12</v>
      </c>
      <c r="X123" s="96">
        <f>IFERROR(VLOOKUP($B123,[1]DEN17!$H$3:$S$156,8,FALSE),0)</f>
        <v>10</v>
      </c>
      <c r="Y123" s="96">
        <f>IFERROR(VLOOKUP($B123,[1]DEN17!$H$3:$S$156,9,FALSE),0)</f>
        <v>10</v>
      </c>
      <c r="Z123" s="96">
        <f>IFERROR(VLOOKUP($B123,[1]DEN17!$H$3:$S$156,10,FALSE),0)</f>
        <v>9</v>
      </c>
      <c r="AA123" s="96">
        <f>IFERROR(VLOOKUP($B123,[1]DEN17!$H$3:$S$156,11,FALSE),0)</f>
        <v>9</v>
      </c>
      <c r="AB123" s="86"/>
      <c r="AC123" s="86"/>
      <c r="AD123" s="5">
        <f t="shared" si="32"/>
        <v>102</v>
      </c>
    </row>
    <row r="124" spans="1:31" ht="15" thickBot="1" x14ac:dyDescent="0.25">
      <c r="A124" s="87" t="s">
        <v>160</v>
      </c>
      <c r="B124" s="165" t="s">
        <v>148</v>
      </c>
      <c r="C124" s="56"/>
      <c r="D124" s="56"/>
      <c r="E124" s="96">
        <f>IFERROR(VLOOKUP($B124,[1]NUM17!$H$3:$S$151,2,FALSE),0)</f>
        <v>5</v>
      </c>
      <c r="F124" s="96">
        <f>IFERROR(VLOOKUP($B124,[1]NUM17!$H$3:$S$151,3,FALSE),0)</f>
        <v>2</v>
      </c>
      <c r="G124" s="96">
        <f>IFERROR(VLOOKUP($B124,[1]NUM17!$H$3:$S$151,4,FALSE),0)</f>
        <v>4</v>
      </c>
      <c r="H124" s="96">
        <f>IFERROR(VLOOKUP($B124,[1]NUM17!$H$3:$S$151,5,FALSE),0)</f>
        <v>5</v>
      </c>
      <c r="I124" s="96">
        <f>IFERROR(VLOOKUP($B124,[1]NUM17!$H$3:$S$151,6,FALSE),0)</f>
        <v>0</v>
      </c>
      <c r="J124" s="96">
        <f>IFERROR(VLOOKUP($B124,[1]NUM17!$H$3:$S$151,7,FALSE),0)</f>
        <v>1</v>
      </c>
      <c r="K124" s="96">
        <f>IFERROR(VLOOKUP($B124,[1]NUM17!$H$3:$S$151,8,FALSE),0)</f>
        <v>7</v>
      </c>
      <c r="L124" s="96">
        <f>IFERROR(VLOOKUP($B124,[1]NUM17!$H$3:$S$151,9,FALSE),0)</f>
        <v>2</v>
      </c>
      <c r="M124" s="96">
        <f>IFERROR(VLOOKUP($B124,[1]NUM17!$H$3:$S$151,10,FALSE),0)</f>
        <v>4</v>
      </c>
      <c r="N124" s="96">
        <f>IFERROR(VLOOKUP($B124,[1]NUM17!$H$3:$S$151,11,FALSE),0)</f>
        <v>0</v>
      </c>
      <c r="O124" s="86"/>
      <c r="P124" s="86"/>
      <c r="Q124" s="5">
        <f t="shared" si="59"/>
        <v>30</v>
      </c>
      <c r="R124" s="96">
        <f>IFERROR(VLOOKUP($B124,[1]DEN17!$H$3:$S$156,2,FALSE),0)</f>
        <v>5</v>
      </c>
      <c r="S124" s="96">
        <f>IFERROR(VLOOKUP($B124,[1]DEN17!$H$3:$S$156,3,FALSE),0)</f>
        <v>2</v>
      </c>
      <c r="T124" s="96">
        <f>IFERROR(VLOOKUP($B124,[1]DEN17!$H$3:$S$156,4,FALSE),0)</f>
        <v>4</v>
      </c>
      <c r="U124" s="96">
        <f>IFERROR(VLOOKUP($B124,[1]DEN17!$H$3:$S$156,5,FALSE),0)</f>
        <v>5</v>
      </c>
      <c r="V124" s="96">
        <f>IFERROR(VLOOKUP($B124,[1]DEN17!$H$3:$S$156,6,FALSE),0)</f>
        <v>0</v>
      </c>
      <c r="W124" s="96">
        <f>IFERROR(VLOOKUP($B124,[1]DEN17!$H$3:$S$156,7,FALSE),0)</f>
        <v>1</v>
      </c>
      <c r="X124" s="96">
        <f>IFERROR(VLOOKUP($B124,[1]DEN17!$H$3:$S$156,8,FALSE),0)</f>
        <v>8</v>
      </c>
      <c r="Y124" s="96">
        <f>IFERROR(VLOOKUP($B124,[1]DEN17!$H$3:$S$156,9,FALSE),0)</f>
        <v>2</v>
      </c>
      <c r="Z124" s="96">
        <f>IFERROR(VLOOKUP($B124,[1]DEN17!$H$3:$S$156,10,FALSE),0)</f>
        <v>4</v>
      </c>
      <c r="AA124" s="96">
        <f>IFERROR(VLOOKUP($B124,[1]DEN17!$H$3:$S$156,11,FALSE),0)</f>
        <v>0</v>
      </c>
      <c r="AB124" s="86"/>
      <c r="AC124" s="86"/>
      <c r="AD124" s="5">
        <f t="shared" si="32"/>
        <v>31</v>
      </c>
    </row>
    <row r="125" spans="1:31" ht="15" thickBot="1" x14ac:dyDescent="0.25">
      <c r="A125" s="87" t="s">
        <v>160</v>
      </c>
      <c r="B125" s="165" t="s">
        <v>149</v>
      </c>
      <c r="C125" s="56"/>
      <c r="D125" s="56"/>
      <c r="E125" s="96">
        <f>IFERROR(VLOOKUP($B125,[1]NUM17!$H$3:$S$151,2,FALSE),0)</f>
        <v>3</v>
      </c>
      <c r="F125" s="96">
        <f>IFERROR(VLOOKUP($B125,[1]NUM17!$H$3:$S$151,3,FALSE),0)</f>
        <v>0</v>
      </c>
      <c r="G125" s="96">
        <f>IFERROR(VLOOKUP($B125,[1]NUM17!$H$3:$S$151,4,FALSE),0)</f>
        <v>0</v>
      </c>
      <c r="H125" s="96">
        <f>IFERROR(VLOOKUP($B125,[1]NUM17!$H$3:$S$151,5,FALSE),0)</f>
        <v>2</v>
      </c>
      <c r="I125" s="96">
        <f>IFERROR(VLOOKUP($B125,[1]NUM17!$H$3:$S$151,6,FALSE),0)</f>
        <v>2</v>
      </c>
      <c r="J125" s="96">
        <f>IFERROR(VLOOKUP($B125,[1]NUM17!$H$3:$S$151,7,FALSE),0)</f>
        <v>6</v>
      </c>
      <c r="K125" s="96">
        <f>IFERROR(VLOOKUP($B125,[1]NUM17!$H$3:$S$151,8,FALSE),0)</f>
        <v>7</v>
      </c>
      <c r="L125" s="96">
        <f>IFERROR(VLOOKUP($B125,[1]NUM17!$H$3:$S$151,9,FALSE),0)</f>
        <v>2</v>
      </c>
      <c r="M125" s="96">
        <f>IFERROR(VLOOKUP($B125,[1]NUM17!$H$3:$S$151,10,FALSE),0)</f>
        <v>1</v>
      </c>
      <c r="N125" s="96">
        <f>IFERROR(VLOOKUP($B125,[1]NUM17!$H$3:$S$151,11,FALSE),0)</f>
        <v>2</v>
      </c>
      <c r="O125" s="86"/>
      <c r="P125" s="86"/>
      <c r="Q125" s="5">
        <f t="shared" si="59"/>
        <v>25</v>
      </c>
      <c r="R125" s="96">
        <f>IFERROR(VLOOKUP($B125,[1]DEN17!$H$3:$S$156,2,FALSE),0)</f>
        <v>4</v>
      </c>
      <c r="S125" s="96">
        <f>IFERROR(VLOOKUP($B125,[1]DEN17!$H$3:$S$156,3,FALSE),0)</f>
        <v>0</v>
      </c>
      <c r="T125" s="96">
        <f>IFERROR(VLOOKUP($B125,[1]DEN17!$H$3:$S$156,4,FALSE),0)</f>
        <v>0</v>
      </c>
      <c r="U125" s="96">
        <f>IFERROR(VLOOKUP($B125,[1]DEN17!$H$3:$S$156,5,FALSE),0)</f>
        <v>2</v>
      </c>
      <c r="V125" s="96">
        <f>IFERROR(VLOOKUP($B125,[1]DEN17!$H$3:$S$156,6,FALSE),0)</f>
        <v>2</v>
      </c>
      <c r="W125" s="96">
        <f>IFERROR(VLOOKUP($B125,[1]DEN17!$H$3:$S$156,7,FALSE),0)</f>
        <v>7</v>
      </c>
      <c r="X125" s="96">
        <f>IFERROR(VLOOKUP($B125,[1]DEN17!$H$3:$S$156,8,FALSE),0)</f>
        <v>8</v>
      </c>
      <c r="Y125" s="96">
        <f>IFERROR(VLOOKUP($B125,[1]DEN17!$H$3:$S$156,9,FALSE),0)</f>
        <v>4</v>
      </c>
      <c r="Z125" s="96">
        <f>IFERROR(VLOOKUP($B125,[1]DEN17!$H$3:$S$156,10,FALSE),0)</f>
        <v>1</v>
      </c>
      <c r="AA125" s="96">
        <f>IFERROR(VLOOKUP($B125,[1]DEN17!$H$3:$S$156,11,FALSE),0)</f>
        <v>2</v>
      </c>
      <c r="AB125" s="86"/>
      <c r="AC125" s="86"/>
      <c r="AD125" s="5">
        <f t="shared" si="32"/>
        <v>30</v>
      </c>
    </row>
    <row r="126" spans="1:31" ht="15" thickBot="1" x14ac:dyDescent="0.25">
      <c r="A126" s="87" t="s">
        <v>160</v>
      </c>
      <c r="B126" s="165" t="s">
        <v>150</v>
      </c>
      <c r="C126" s="56"/>
      <c r="D126" s="56"/>
      <c r="E126" s="96">
        <f>IFERROR(VLOOKUP($B126,[1]NUM17!$H$3:$S$151,2,FALSE),0)</f>
        <v>7</v>
      </c>
      <c r="F126" s="96">
        <f>IFERROR(VLOOKUP($B126,[1]NUM17!$H$3:$S$151,3,FALSE),0)</f>
        <v>8</v>
      </c>
      <c r="G126" s="96">
        <f>IFERROR(VLOOKUP($B126,[1]NUM17!$H$3:$S$151,4,FALSE),0)</f>
        <v>15</v>
      </c>
      <c r="H126" s="96">
        <f>IFERROR(VLOOKUP($B126,[1]NUM17!$H$3:$S$151,5,FALSE),0)</f>
        <v>10</v>
      </c>
      <c r="I126" s="96">
        <f>IFERROR(VLOOKUP($B126,[1]NUM17!$H$3:$S$151,6,FALSE),0)</f>
        <v>14</v>
      </c>
      <c r="J126" s="96">
        <f>IFERROR(VLOOKUP($B126,[1]NUM17!$H$3:$S$151,7,FALSE),0)</f>
        <v>8</v>
      </c>
      <c r="K126" s="96">
        <f>IFERROR(VLOOKUP($B126,[1]NUM17!$H$3:$S$151,8,FALSE),0)</f>
        <v>7</v>
      </c>
      <c r="L126" s="96">
        <f>IFERROR(VLOOKUP($B126,[1]NUM17!$H$3:$S$151,9,FALSE),0)</f>
        <v>9</v>
      </c>
      <c r="M126" s="96">
        <f>IFERROR(VLOOKUP($B126,[1]NUM17!$H$3:$S$151,10,FALSE),0)</f>
        <v>6</v>
      </c>
      <c r="N126" s="96">
        <f>IFERROR(VLOOKUP($B126,[1]NUM17!$H$3:$S$151,11,FALSE),0)</f>
        <v>11</v>
      </c>
      <c r="O126" s="86"/>
      <c r="P126" s="86"/>
      <c r="Q126" s="5">
        <f t="shared" si="59"/>
        <v>95</v>
      </c>
      <c r="R126" s="96">
        <f>IFERROR(VLOOKUP($B126,[1]DEN17!$H$3:$S$156,2,FALSE),0)</f>
        <v>9</v>
      </c>
      <c r="S126" s="96">
        <f>IFERROR(VLOOKUP($B126,[1]DEN17!$H$3:$S$156,3,FALSE),0)</f>
        <v>8</v>
      </c>
      <c r="T126" s="96">
        <f>IFERROR(VLOOKUP($B126,[1]DEN17!$H$3:$S$156,4,FALSE),0)</f>
        <v>15</v>
      </c>
      <c r="U126" s="96">
        <f>IFERROR(VLOOKUP($B126,[1]DEN17!$H$3:$S$156,5,FALSE),0)</f>
        <v>12</v>
      </c>
      <c r="V126" s="96">
        <f>IFERROR(VLOOKUP($B126,[1]DEN17!$H$3:$S$156,6,FALSE),0)</f>
        <v>16</v>
      </c>
      <c r="W126" s="96">
        <f>IFERROR(VLOOKUP($B126,[1]DEN17!$H$3:$S$156,7,FALSE),0)</f>
        <v>10</v>
      </c>
      <c r="X126" s="96">
        <f>IFERROR(VLOOKUP($B126,[1]DEN17!$H$3:$S$156,8,FALSE),0)</f>
        <v>7</v>
      </c>
      <c r="Y126" s="96">
        <f>IFERROR(VLOOKUP($B126,[1]DEN17!$H$3:$S$156,9,FALSE),0)</f>
        <v>10</v>
      </c>
      <c r="Z126" s="96">
        <f>IFERROR(VLOOKUP($B126,[1]DEN17!$H$3:$S$156,10,FALSE),0)</f>
        <v>6</v>
      </c>
      <c r="AA126" s="96">
        <f>IFERROR(VLOOKUP($B126,[1]DEN17!$H$3:$S$156,11,FALSE),0)</f>
        <v>12</v>
      </c>
      <c r="AB126" s="86"/>
      <c r="AC126" s="86"/>
      <c r="AD126" s="5">
        <f t="shared" si="32"/>
        <v>105</v>
      </c>
    </row>
    <row r="127" spans="1:31" ht="15" thickBot="1" x14ac:dyDescent="0.25">
      <c r="A127" s="87" t="s">
        <v>160</v>
      </c>
      <c r="B127" s="165" t="s">
        <v>151</v>
      </c>
      <c r="C127" s="56"/>
      <c r="D127" s="56"/>
      <c r="E127" s="96">
        <f>IFERROR(VLOOKUP($B127,[1]NUM17!$H$3:$S$151,2,FALSE),0)</f>
        <v>0</v>
      </c>
      <c r="F127" s="96">
        <f>IFERROR(VLOOKUP($B127,[1]NUM17!$H$3:$S$151,3,FALSE),0)</f>
        <v>0</v>
      </c>
      <c r="G127" s="96">
        <f>IFERROR(VLOOKUP($B127,[1]NUM17!$H$3:$S$151,4,FALSE),0)</f>
        <v>0</v>
      </c>
      <c r="H127" s="96">
        <f>IFERROR(VLOOKUP($B127,[1]NUM17!$H$3:$S$151,5,FALSE),0)</f>
        <v>0</v>
      </c>
      <c r="I127" s="96">
        <f>IFERROR(VLOOKUP($B127,[1]NUM17!$H$3:$S$151,6,FALSE),0)</f>
        <v>0</v>
      </c>
      <c r="J127" s="96">
        <f>IFERROR(VLOOKUP($B127,[1]NUM17!$H$3:$S$151,7,FALSE),0)</f>
        <v>0</v>
      </c>
      <c r="K127" s="96">
        <f>IFERROR(VLOOKUP($B127,[1]NUM17!$H$3:$S$151,8,FALSE),0)</f>
        <v>0</v>
      </c>
      <c r="L127" s="96">
        <f>IFERROR(VLOOKUP($B127,[1]NUM17!$H$3:$S$151,9,FALSE),0)</f>
        <v>0</v>
      </c>
      <c r="M127" s="96">
        <f>IFERROR(VLOOKUP($B127,[1]NUM17!$H$3:$S$151,10,FALSE),0)</f>
        <v>0</v>
      </c>
      <c r="N127" s="96">
        <f>IFERROR(VLOOKUP($B127,[1]NUM17!$H$3:$S$151,11,FALSE),0)</f>
        <v>0</v>
      </c>
      <c r="O127" s="86"/>
      <c r="P127" s="86"/>
      <c r="Q127" s="5">
        <f t="shared" si="59"/>
        <v>0</v>
      </c>
      <c r="R127" s="96">
        <f>IFERROR(VLOOKUP($B127,[1]DEN17!$H$3:$S$156,2,FALSE),0)</f>
        <v>0</v>
      </c>
      <c r="S127" s="96">
        <f>IFERROR(VLOOKUP($B127,[1]DEN17!$H$3:$S$156,3,FALSE),0)</f>
        <v>0</v>
      </c>
      <c r="T127" s="96">
        <f>IFERROR(VLOOKUP($B127,[1]DEN17!$H$3:$S$156,4,FALSE),0)</f>
        <v>1</v>
      </c>
      <c r="U127" s="96">
        <f>IFERROR(VLOOKUP($B127,[1]DEN17!$H$3:$S$156,5,FALSE),0)</f>
        <v>0</v>
      </c>
      <c r="V127" s="96">
        <f>IFERROR(VLOOKUP($B127,[1]DEN17!$H$3:$S$156,6,FALSE),0)</f>
        <v>0</v>
      </c>
      <c r="W127" s="96">
        <f>IFERROR(VLOOKUP($B127,[1]DEN17!$H$3:$S$156,7,FALSE),0)</f>
        <v>0</v>
      </c>
      <c r="X127" s="96">
        <f>IFERROR(VLOOKUP($B127,[1]DEN17!$H$3:$S$156,8,FALSE),0)</f>
        <v>0</v>
      </c>
      <c r="Y127" s="96">
        <f>IFERROR(VLOOKUP($B127,[1]DEN17!$H$3:$S$156,9,FALSE),0)</f>
        <v>0</v>
      </c>
      <c r="Z127" s="96">
        <f>IFERROR(VLOOKUP($B127,[1]DEN17!$H$3:$S$156,10,FALSE),0)</f>
        <v>0</v>
      </c>
      <c r="AA127" s="96">
        <f>IFERROR(VLOOKUP($B127,[1]DEN17!$H$3:$S$156,11,FALSE),0)</f>
        <v>0</v>
      </c>
      <c r="AB127" s="86"/>
      <c r="AC127" s="86"/>
      <c r="AD127" s="5">
        <f t="shared" si="32"/>
        <v>1</v>
      </c>
    </row>
    <row r="128" spans="1:31" ht="15" thickBot="1" x14ac:dyDescent="0.25">
      <c r="A128" s="87" t="s">
        <v>160</v>
      </c>
      <c r="B128" s="165" t="s">
        <v>152</v>
      </c>
      <c r="C128" s="56"/>
      <c r="D128" s="56"/>
      <c r="E128" s="96">
        <f>IFERROR(VLOOKUP($B128,[1]NUM17!$H$3:$S$151,2,FALSE),0)</f>
        <v>0</v>
      </c>
      <c r="F128" s="96">
        <f>IFERROR(VLOOKUP($B128,[1]NUM17!$H$3:$S$151,3,FALSE),0)</f>
        <v>0</v>
      </c>
      <c r="G128" s="96">
        <f>IFERROR(VLOOKUP($B128,[1]NUM17!$H$3:$S$151,4,FALSE),0)</f>
        <v>0</v>
      </c>
      <c r="H128" s="96">
        <f>IFERROR(VLOOKUP($B128,[1]NUM17!$H$3:$S$151,5,FALSE),0)</f>
        <v>0</v>
      </c>
      <c r="I128" s="96">
        <f>IFERROR(VLOOKUP($B128,[1]NUM17!$H$3:$S$151,6,FALSE),0)</f>
        <v>0</v>
      </c>
      <c r="J128" s="96">
        <f>IFERROR(VLOOKUP($B128,[1]NUM17!$H$3:$S$151,7,FALSE),0)</f>
        <v>0</v>
      </c>
      <c r="K128" s="96">
        <f>IFERROR(VLOOKUP($B128,[1]NUM17!$H$3:$S$151,8,FALSE),0)</f>
        <v>0</v>
      </c>
      <c r="L128" s="96">
        <f>IFERROR(VLOOKUP($B128,[1]NUM17!$H$3:$S$151,9,FALSE),0)</f>
        <v>0</v>
      </c>
      <c r="M128" s="96">
        <f>IFERROR(VLOOKUP($B128,[1]NUM17!$H$3:$S$151,10,FALSE),0)</f>
        <v>0</v>
      </c>
      <c r="N128" s="96">
        <f>IFERROR(VLOOKUP($B128,[1]NUM17!$H$3:$S$151,11,FALSE),0)</f>
        <v>0</v>
      </c>
      <c r="O128" s="86"/>
      <c r="P128" s="86"/>
      <c r="Q128" s="5">
        <f t="shared" si="59"/>
        <v>0</v>
      </c>
      <c r="R128" s="96">
        <f>IFERROR(VLOOKUP($B128,[1]DEN17!$H$3:$S$156,2,FALSE),0)</f>
        <v>0</v>
      </c>
      <c r="S128" s="96">
        <f>IFERROR(VLOOKUP($B128,[1]DEN17!$H$3:$S$156,3,FALSE),0)</f>
        <v>0</v>
      </c>
      <c r="T128" s="96">
        <f>IFERROR(VLOOKUP($B128,[1]DEN17!$H$3:$S$156,4,FALSE),0)</f>
        <v>0</v>
      </c>
      <c r="U128" s="96">
        <f>IFERROR(VLOOKUP($B128,[1]DEN17!$H$3:$S$156,5,FALSE),0)</f>
        <v>0</v>
      </c>
      <c r="V128" s="96">
        <f>IFERROR(VLOOKUP($B128,[1]DEN17!$H$3:$S$156,6,FALSE),0)</f>
        <v>0</v>
      </c>
      <c r="W128" s="96">
        <f>IFERROR(VLOOKUP($B128,[1]DEN17!$H$3:$S$156,7,FALSE),0)</f>
        <v>0</v>
      </c>
      <c r="X128" s="96">
        <f>IFERROR(VLOOKUP($B128,[1]DEN17!$H$3:$S$156,8,FALSE),0)</f>
        <v>0</v>
      </c>
      <c r="Y128" s="96">
        <f>IFERROR(VLOOKUP($B128,[1]DEN17!$H$3:$S$156,9,FALSE),0)</f>
        <v>0</v>
      </c>
      <c r="Z128" s="96">
        <f>IFERROR(VLOOKUP($B128,[1]DEN17!$H$3:$S$156,10,FALSE),0)</f>
        <v>0</v>
      </c>
      <c r="AA128" s="96">
        <f>IFERROR(VLOOKUP($B128,[1]DEN17!$H$3:$S$156,11,FALSE),0)</f>
        <v>0</v>
      </c>
      <c r="AB128" s="86"/>
      <c r="AC128" s="86"/>
      <c r="AD128" s="5">
        <f t="shared" si="32"/>
        <v>0</v>
      </c>
    </row>
    <row r="129" spans="1:31" ht="15" thickBot="1" x14ac:dyDescent="0.25">
      <c r="A129" s="87" t="s">
        <v>160</v>
      </c>
      <c r="B129" s="165" t="s">
        <v>153</v>
      </c>
      <c r="C129" s="56"/>
      <c r="D129" s="56"/>
      <c r="E129" s="96">
        <f>IFERROR(VLOOKUP($B129,[1]NUM17!$H$3:$S$151,2,FALSE),0)</f>
        <v>0</v>
      </c>
      <c r="F129" s="96">
        <f>IFERROR(VLOOKUP($B129,[1]NUM17!$H$3:$S$151,3,FALSE),0)</f>
        <v>0</v>
      </c>
      <c r="G129" s="96">
        <f>IFERROR(VLOOKUP($B129,[1]NUM17!$H$3:$S$151,4,FALSE),0)</f>
        <v>1</v>
      </c>
      <c r="H129" s="96">
        <f>IFERROR(VLOOKUP($B129,[1]NUM17!$H$3:$S$151,5,FALSE),0)</f>
        <v>1</v>
      </c>
      <c r="I129" s="96">
        <f>IFERROR(VLOOKUP($B129,[1]NUM17!$H$3:$S$151,6,FALSE),0)</f>
        <v>1</v>
      </c>
      <c r="J129" s="96">
        <f>IFERROR(VLOOKUP($B129,[1]NUM17!$H$3:$S$151,7,FALSE),0)</f>
        <v>1</v>
      </c>
      <c r="K129" s="96">
        <f>IFERROR(VLOOKUP($B129,[1]NUM17!$H$3:$S$151,8,FALSE),0)</f>
        <v>1</v>
      </c>
      <c r="L129" s="96">
        <f>IFERROR(VLOOKUP($B129,[1]NUM17!$H$3:$S$151,9,FALSE),0)</f>
        <v>2</v>
      </c>
      <c r="M129" s="96">
        <f>IFERROR(VLOOKUP($B129,[1]NUM17!$H$3:$S$151,10,FALSE),0)</f>
        <v>0</v>
      </c>
      <c r="N129" s="96">
        <f>IFERROR(VLOOKUP($B129,[1]NUM17!$H$3:$S$151,11,FALSE),0)</f>
        <v>0</v>
      </c>
      <c r="O129" s="86"/>
      <c r="P129" s="86"/>
      <c r="Q129" s="5">
        <f t="shared" si="59"/>
        <v>7</v>
      </c>
      <c r="R129" s="96">
        <f>IFERROR(VLOOKUP($B129,[1]DEN17!$H$3:$S$156,2,FALSE),0)</f>
        <v>1</v>
      </c>
      <c r="S129" s="96">
        <f>IFERROR(VLOOKUP($B129,[1]DEN17!$H$3:$S$156,3,FALSE),0)</f>
        <v>0</v>
      </c>
      <c r="T129" s="96">
        <f>IFERROR(VLOOKUP($B129,[1]DEN17!$H$3:$S$156,4,FALSE),0)</f>
        <v>2</v>
      </c>
      <c r="U129" s="96">
        <f>IFERROR(VLOOKUP($B129,[1]DEN17!$H$3:$S$156,5,FALSE),0)</f>
        <v>1</v>
      </c>
      <c r="V129" s="96">
        <f>IFERROR(VLOOKUP($B129,[1]DEN17!$H$3:$S$156,6,FALSE),0)</f>
        <v>1</v>
      </c>
      <c r="W129" s="96">
        <f>IFERROR(VLOOKUP($B129,[1]DEN17!$H$3:$S$156,7,FALSE),0)</f>
        <v>1</v>
      </c>
      <c r="X129" s="96">
        <f>IFERROR(VLOOKUP($B129,[1]DEN17!$H$3:$S$156,8,FALSE),0)</f>
        <v>1</v>
      </c>
      <c r="Y129" s="96">
        <f>IFERROR(VLOOKUP($B129,[1]DEN17!$H$3:$S$156,9,FALSE),0)</f>
        <v>2</v>
      </c>
      <c r="Z129" s="96">
        <f>IFERROR(VLOOKUP($B129,[1]DEN17!$H$3:$S$156,10,FALSE),0)</f>
        <v>0</v>
      </c>
      <c r="AA129" s="96">
        <f>IFERROR(VLOOKUP($B129,[1]DEN17!$H$3:$S$156,11,FALSE),0)</f>
        <v>0</v>
      </c>
      <c r="AB129" s="86"/>
      <c r="AC129" s="86"/>
      <c r="AD129" s="5">
        <f t="shared" ref="AD129:AD135" si="67">SUM(R129:AC129)</f>
        <v>9</v>
      </c>
    </row>
    <row r="130" spans="1:31" ht="15" thickBot="1" x14ac:dyDescent="0.25">
      <c r="A130" s="87" t="s">
        <v>160</v>
      </c>
      <c r="B130" s="165" t="s">
        <v>154</v>
      </c>
      <c r="C130" s="56"/>
      <c r="D130" s="56"/>
      <c r="E130" s="96">
        <f>IFERROR(VLOOKUP($B130,[1]NUM17!$H$3:$S$151,2,FALSE),0)</f>
        <v>0</v>
      </c>
      <c r="F130" s="96">
        <f>IFERROR(VLOOKUP($B130,[1]NUM17!$H$3:$S$151,3,FALSE),0)</f>
        <v>0</v>
      </c>
      <c r="G130" s="96">
        <f>IFERROR(VLOOKUP($B130,[1]NUM17!$H$3:$S$151,4,FALSE),0)</f>
        <v>0</v>
      </c>
      <c r="H130" s="96">
        <f>IFERROR(VLOOKUP($B130,[1]NUM17!$H$3:$S$151,5,FALSE),0)</f>
        <v>2</v>
      </c>
      <c r="I130" s="96">
        <f>IFERROR(VLOOKUP($B130,[1]NUM17!$H$3:$S$151,6,FALSE),0)</f>
        <v>0</v>
      </c>
      <c r="J130" s="96">
        <f>IFERROR(VLOOKUP($B130,[1]NUM17!$H$3:$S$151,7,FALSE),0)</f>
        <v>0</v>
      </c>
      <c r="K130" s="96">
        <f>IFERROR(VLOOKUP($B130,[1]NUM17!$H$3:$S$151,8,FALSE),0)</f>
        <v>0</v>
      </c>
      <c r="L130" s="96">
        <f>IFERROR(VLOOKUP($B130,[1]NUM17!$H$3:$S$151,9,FALSE),0)</f>
        <v>0</v>
      </c>
      <c r="M130" s="96">
        <f>IFERROR(VLOOKUP($B130,[1]NUM17!$H$3:$S$151,10,FALSE),0)</f>
        <v>0</v>
      </c>
      <c r="N130" s="96">
        <f>IFERROR(VLOOKUP($B130,[1]NUM17!$H$3:$S$151,11,FALSE),0)</f>
        <v>0</v>
      </c>
      <c r="O130" s="86"/>
      <c r="P130" s="86"/>
      <c r="Q130" s="5">
        <f t="shared" si="59"/>
        <v>2</v>
      </c>
      <c r="R130" s="96">
        <f>IFERROR(VLOOKUP($B130,[1]DEN17!$H$3:$S$156,2,FALSE),0)</f>
        <v>0</v>
      </c>
      <c r="S130" s="96">
        <f>IFERROR(VLOOKUP($B130,[1]DEN17!$H$3:$S$156,3,FALSE),0)</f>
        <v>0</v>
      </c>
      <c r="T130" s="96">
        <f>IFERROR(VLOOKUP($B130,[1]DEN17!$H$3:$S$156,4,FALSE),0)</f>
        <v>0</v>
      </c>
      <c r="U130" s="96">
        <f>IFERROR(VLOOKUP($B130,[1]DEN17!$H$3:$S$156,5,FALSE),0)</f>
        <v>2</v>
      </c>
      <c r="V130" s="96">
        <f>IFERROR(VLOOKUP($B130,[1]DEN17!$H$3:$S$156,6,FALSE),0)</f>
        <v>0</v>
      </c>
      <c r="W130" s="96">
        <f>IFERROR(VLOOKUP($B130,[1]DEN17!$H$3:$S$156,7,FALSE),0)</f>
        <v>0</v>
      </c>
      <c r="X130" s="96">
        <f>IFERROR(VLOOKUP($B130,[1]DEN17!$H$3:$S$156,8,FALSE),0)</f>
        <v>0</v>
      </c>
      <c r="Y130" s="96">
        <f>IFERROR(VLOOKUP($B130,[1]DEN17!$H$3:$S$156,9,FALSE),0)</f>
        <v>0</v>
      </c>
      <c r="Z130" s="96">
        <f>IFERROR(VLOOKUP($B130,[1]DEN17!$H$3:$S$156,10,FALSE),0)</f>
        <v>0</v>
      </c>
      <c r="AA130" s="96">
        <f>IFERROR(VLOOKUP($B130,[1]DEN17!$H$3:$S$156,11,FALSE),0)</f>
        <v>0</v>
      </c>
      <c r="AB130" s="86"/>
      <c r="AC130" s="86"/>
      <c r="AD130" s="5">
        <f t="shared" si="67"/>
        <v>2</v>
      </c>
    </row>
    <row r="131" spans="1:31" ht="15" thickBot="1" x14ac:dyDescent="0.25">
      <c r="A131" s="87" t="s">
        <v>160</v>
      </c>
      <c r="B131" s="165" t="s">
        <v>155</v>
      </c>
      <c r="C131" s="56"/>
      <c r="D131" s="56"/>
      <c r="E131" s="96">
        <f>IFERROR(VLOOKUP($B131,[1]NUM17!$H$3:$S$151,2,FALSE),0)</f>
        <v>0</v>
      </c>
      <c r="F131" s="96">
        <f>IFERROR(VLOOKUP($B131,[1]NUM17!$H$3:$S$151,3,FALSE),0)</f>
        <v>0</v>
      </c>
      <c r="G131" s="96">
        <f>IFERROR(VLOOKUP($B131,[1]NUM17!$H$3:$S$151,4,FALSE),0)</f>
        <v>0</v>
      </c>
      <c r="H131" s="96">
        <f>IFERROR(VLOOKUP($B131,[1]NUM17!$H$3:$S$151,5,FALSE),0)</f>
        <v>2</v>
      </c>
      <c r="I131" s="96">
        <f>IFERROR(VLOOKUP($B131,[1]NUM17!$H$3:$S$151,6,FALSE),0)</f>
        <v>0</v>
      </c>
      <c r="J131" s="96">
        <f>IFERROR(VLOOKUP($B131,[1]NUM17!$H$3:$S$151,7,FALSE),0)</f>
        <v>0</v>
      </c>
      <c r="K131" s="96">
        <f>IFERROR(VLOOKUP($B131,[1]NUM17!$H$3:$S$151,8,FALSE),0)</f>
        <v>0</v>
      </c>
      <c r="L131" s="96">
        <f>IFERROR(VLOOKUP($B131,[1]NUM17!$H$3:$S$151,9,FALSE),0)</f>
        <v>0</v>
      </c>
      <c r="M131" s="96">
        <f>IFERROR(VLOOKUP($B131,[1]NUM17!$H$3:$S$151,10,FALSE),0)</f>
        <v>0</v>
      </c>
      <c r="N131" s="96">
        <f>IFERROR(VLOOKUP($B131,[1]NUM17!$H$3:$S$151,11,FALSE),0)</f>
        <v>0</v>
      </c>
      <c r="O131" s="86"/>
      <c r="P131" s="86"/>
      <c r="Q131" s="5">
        <f t="shared" si="59"/>
        <v>2</v>
      </c>
      <c r="R131" s="96">
        <f>IFERROR(VLOOKUP($B131,[1]DEN17!$H$3:$S$156,2,FALSE),0)</f>
        <v>0</v>
      </c>
      <c r="S131" s="96">
        <f>IFERROR(VLOOKUP($B131,[1]DEN17!$H$3:$S$156,3,FALSE),0)</f>
        <v>0</v>
      </c>
      <c r="T131" s="96">
        <f>IFERROR(VLOOKUP($B131,[1]DEN17!$H$3:$S$156,4,FALSE),0)</f>
        <v>0</v>
      </c>
      <c r="U131" s="96">
        <f>IFERROR(VLOOKUP($B131,[1]DEN17!$H$3:$S$156,5,FALSE),0)</f>
        <v>2</v>
      </c>
      <c r="V131" s="96">
        <f>IFERROR(VLOOKUP($B131,[1]DEN17!$H$3:$S$156,6,FALSE),0)</f>
        <v>0</v>
      </c>
      <c r="W131" s="96">
        <f>IFERROR(VLOOKUP($B131,[1]DEN17!$H$3:$S$156,7,FALSE),0)</f>
        <v>0</v>
      </c>
      <c r="X131" s="96">
        <f>IFERROR(VLOOKUP($B131,[1]DEN17!$H$3:$S$156,8,FALSE),0)</f>
        <v>0</v>
      </c>
      <c r="Y131" s="96">
        <f>IFERROR(VLOOKUP($B131,[1]DEN17!$H$3:$S$156,9,FALSE),0)</f>
        <v>0</v>
      </c>
      <c r="Z131" s="96">
        <f>IFERROR(VLOOKUP($B131,[1]DEN17!$H$3:$S$156,10,FALSE),0)</f>
        <v>0</v>
      </c>
      <c r="AA131" s="96">
        <f>IFERROR(VLOOKUP($B131,[1]DEN17!$H$3:$S$156,11,FALSE),0)</f>
        <v>0</v>
      </c>
      <c r="AB131" s="86"/>
      <c r="AC131" s="86"/>
      <c r="AD131" s="5">
        <f t="shared" si="67"/>
        <v>2</v>
      </c>
    </row>
    <row r="132" spans="1:31" ht="15" thickBot="1" x14ac:dyDescent="0.25">
      <c r="A132" s="87" t="s">
        <v>160</v>
      </c>
      <c r="B132" s="165" t="s">
        <v>156</v>
      </c>
      <c r="C132" s="56"/>
      <c r="D132" s="56"/>
      <c r="E132" s="96">
        <f>IFERROR(VLOOKUP($B132,[1]NUM17!$H$3:$S$151,2,FALSE),0)</f>
        <v>0</v>
      </c>
      <c r="F132" s="96">
        <f>IFERROR(VLOOKUP($B132,[1]NUM17!$H$3:$S$151,3,FALSE),0)</f>
        <v>0</v>
      </c>
      <c r="G132" s="96">
        <f>IFERROR(VLOOKUP($B132,[1]NUM17!$H$3:$S$151,4,FALSE),0)</f>
        <v>1</v>
      </c>
      <c r="H132" s="96">
        <f>IFERROR(VLOOKUP($B132,[1]NUM17!$H$3:$S$151,5,FALSE),0)</f>
        <v>0</v>
      </c>
      <c r="I132" s="96">
        <f>IFERROR(VLOOKUP($B132,[1]NUM17!$H$3:$S$151,6,FALSE),0)</f>
        <v>0</v>
      </c>
      <c r="J132" s="96">
        <f>IFERROR(VLOOKUP($B132,[1]NUM17!$H$3:$S$151,7,FALSE),0)</f>
        <v>1</v>
      </c>
      <c r="K132" s="96">
        <f>IFERROR(VLOOKUP($B132,[1]NUM17!$H$3:$S$151,8,FALSE),0)</f>
        <v>0</v>
      </c>
      <c r="L132" s="96">
        <f>IFERROR(VLOOKUP($B132,[1]NUM17!$H$3:$S$151,9,FALSE),0)</f>
        <v>0</v>
      </c>
      <c r="M132" s="96">
        <f>IFERROR(VLOOKUP($B132,[1]NUM17!$H$3:$S$151,10,FALSE),0)</f>
        <v>0</v>
      </c>
      <c r="N132" s="96">
        <f>IFERROR(VLOOKUP($B132,[1]NUM17!$H$3:$S$151,11,FALSE),0)</f>
        <v>1</v>
      </c>
      <c r="O132" s="86"/>
      <c r="P132" s="86"/>
      <c r="Q132" s="5">
        <f t="shared" si="59"/>
        <v>3</v>
      </c>
      <c r="R132" s="96">
        <f>IFERROR(VLOOKUP($B132,[1]DEN17!$H$3:$S$156,2,FALSE),0)</f>
        <v>0</v>
      </c>
      <c r="S132" s="96">
        <f>IFERROR(VLOOKUP($B132,[1]DEN17!$H$3:$S$156,3,FALSE),0)</f>
        <v>0</v>
      </c>
      <c r="T132" s="96">
        <f>IFERROR(VLOOKUP($B132,[1]DEN17!$H$3:$S$156,4,FALSE),0)</f>
        <v>1</v>
      </c>
      <c r="U132" s="96">
        <f>IFERROR(VLOOKUP($B132,[1]DEN17!$H$3:$S$156,5,FALSE),0)</f>
        <v>0</v>
      </c>
      <c r="V132" s="96">
        <f>IFERROR(VLOOKUP($B132,[1]DEN17!$H$3:$S$156,6,FALSE),0)</f>
        <v>0</v>
      </c>
      <c r="W132" s="96">
        <f>IFERROR(VLOOKUP($B132,[1]DEN17!$H$3:$S$156,7,FALSE),0)</f>
        <v>1</v>
      </c>
      <c r="X132" s="96">
        <f>IFERROR(VLOOKUP($B132,[1]DEN17!$H$3:$S$156,8,FALSE),0)</f>
        <v>0</v>
      </c>
      <c r="Y132" s="96">
        <f>IFERROR(VLOOKUP($B132,[1]DEN17!$H$3:$S$156,9,FALSE),0)</f>
        <v>0</v>
      </c>
      <c r="Z132" s="96">
        <f>IFERROR(VLOOKUP($B132,[1]DEN17!$H$3:$S$156,10,FALSE),0)</f>
        <v>0</v>
      </c>
      <c r="AA132" s="96">
        <f>IFERROR(VLOOKUP($B132,[1]DEN17!$H$3:$S$156,11,FALSE),0)</f>
        <v>1</v>
      </c>
      <c r="AB132" s="86"/>
      <c r="AC132" s="86"/>
      <c r="AD132" s="5">
        <f t="shared" si="67"/>
        <v>3</v>
      </c>
    </row>
    <row r="133" spans="1:31" ht="15" thickBot="1" x14ac:dyDescent="0.25">
      <c r="A133" s="87" t="s">
        <v>160</v>
      </c>
      <c r="B133" s="165" t="s">
        <v>157</v>
      </c>
      <c r="C133" s="56"/>
      <c r="D133" s="56"/>
      <c r="E133" s="96">
        <f>IFERROR(VLOOKUP($B133,[1]NUM17!$H$3:$S$151,2,FALSE),0)</f>
        <v>0</v>
      </c>
      <c r="F133" s="96">
        <f>IFERROR(VLOOKUP($B133,[1]NUM17!$H$3:$S$151,3,FALSE),0)</f>
        <v>1</v>
      </c>
      <c r="G133" s="96">
        <f>IFERROR(VLOOKUP($B133,[1]NUM17!$H$3:$S$151,4,FALSE),0)</f>
        <v>1</v>
      </c>
      <c r="H133" s="96">
        <f>IFERROR(VLOOKUP($B133,[1]NUM17!$H$3:$S$151,5,FALSE),0)</f>
        <v>1</v>
      </c>
      <c r="I133" s="96">
        <f>IFERROR(VLOOKUP($B133,[1]NUM17!$H$3:$S$151,6,FALSE),0)</f>
        <v>0</v>
      </c>
      <c r="J133" s="96">
        <f>IFERROR(VLOOKUP($B133,[1]NUM17!$H$3:$S$151,7,FALSE),0)</f>
        <v>0</v>
      </c>
      <c r="K133" s="96">
        <f>IFERROR(VLOOKUP($B133,[1]NUM17!$H$3:$S$151,8,FALSE),0)</f>
        <v>0</v>
      </c>
      <c r="L133" s="96">
        <f>IFERROR(VLOOKUP($B133,[1]NUM17!$H$3:$S$151,9,FALSE),0)</f>
        <v>0</v>
      </c>
      <c r="M133" s="96">
        <f>IFERROR(VLOOKUP($B133,[1]NUM17!$H$3:$S$151,10,FALSE),0)</f>
        <v>0</v>
      </c>
      <c r="N133" s="96">
        <f>IFERROR(VLOOKUP($B133,[1]NUM17!$H$3:$S$151,11,FALSE),0)</f>
        <v>1</v>
      </c>
      <c r="O133" s="86"/>
      <c r="P133" s="86"/>
      <c r="Q133" s="5">
        <f t="shared" si="59"/>
        <v>4</v>
      </c>
      <c r="R133" s="96">
        <f>IFERROR(VLOOKUP($B133,[1]DEN17!$H$3:$S$156,2,FALSE),0)</f>
        <v>1</v>
      </c>
      <c r="S133" s="96">
        <f>IFERROR(VLOOKUP($B133,[1]DEN17!$H$3:$S$156,3,FALSE),0)</f>
        <v>1</v>
      </c>
      <c r="T133" s="96">
        <f>IFERROR(VLOOKUP($B133,[1]DEN17!$H$3:$S$156,4,FALSE),0)</f>
        <v>1</v>
      </c>
      <c r="U133" s="96">
        <f>IFERROR(VLOOKUP($B133,[1]DEN17!$H$3:$S$156,5,FALSE),0)</f>
        <v>1</v>
      </c>
      <c r="V133" s="96">
        <f>IFERROR(VLOOKUP($B133,[1]DEN17!$H$3:$S$156,6,FALSE),0)</f>
        <v>0</v>
      </c>
      <c r="W133" s="96">
        <f>IFERROR(VLOOKUP($B133,[1]DEN17!$H$3:$S$156,7,FALSE),0)</f>
        <v>0</v>
      </c>
      <c r="X133" s="96">
        <f>IFERROR(VLOOKUP($B133,[1]DEN17!$H$3:$S$156,8,FALSE),0)</f>
        <v>0</v>
      </c>
      <c r="Y133" s="96">
        <f>IFERROR(VLOOKUP($B133,[1]DEN17!$H$3:$S$156,9,FALSE),0)</f>
        <v>0</v>
      </c>
      <c r="Z133" s="96">
        <f>IFERROR(VLOOKUP($B133,[1]DEN17!$H$3:$S$156,10,FALSE),0)</f>
        <v>0</v>
      </c>
      <c r="AA133" s="96">
        <f>IFERROR(VLOOKUP($B133,[1]DEN17!$H$3:$S$156,11,FALSE),0)</f>
        <v>1</v>
      </c>
      <c r="AB133" s="86"/>
      <c r="AC133" s="86"/>
      <c r="AD133" s="5">
        <f t="shared" si="67"/>
        <v>5</v>
      </c>
    </row>
    <row r="134" spans="1:31" ht="15" thickBot="1" x14ac:dyDescent="0.25">
      <c r="A134" s="87" t="s">
        <v>160</v>
      </c>
      <c r="B134" s="165" t="s">
        <v>158</v>
      </c>
      <c r="C134" s="56"/>
      <c r="D134" s="56"/>
      <c r="E134" s="96">
        <f>IFERROR(VLOOKUP($B134,[1]NUM17!$H$3:$S$151,2,FALSE),0)</f>
        <v>1</v>
      </c>
      <c r="F134" s="96">
        <f>IFERROR(VLOOKUP($B134,[1]NUM17!$H$3:$S$151,3,FALSE),0)</f>
        <v>0</v>
      </c>
      <c r="G134" s="96">
        <f>IFERROR(VLOOKUP($B134,[1]NUM17!$H$3:$S$151,4,FALSE),0)</f>
        <v>0</v>
      </c>
      <c r="H134" s="96">
        <f>IFERROR(VLOOKUP($B134,[1]NUM17!$H$3:$S$151,5,FALSE),0)</f>
        <v>0</v>
      </c>
      <c r="I134" s="96">
        <f>IFERROR(VLOOKUP($B134,[1]NUM17!$H$3:$S$151,6,FALSE),0)</f>
        <v>0</v>
      </c>
      <c r="J134" s="96">
        <f>IFERROR(VLOOKUP($B134,[1]NUM17!$H$3:$S$151,7,FALSE),0)</f>
        <v>0</v>
      </c>
      <c r="K134" s="96">
        <f>IFERROR(VLOOKUP($B134,[1]NUM17!$H$3:$S$151,8,FALSE),0)</f>
        <v>0</v>
      </c>
      <c r="L134" s="96">
        <f>IFERROR(VLOOKUP($B134,[1]NUM17!$H$3:$S$151,9,FALSE),0)</f>
        <v>0</v>
      </c>
      <c r="M134" s="96">
        <f>IFERROR(VLOOKUP($B134,[1]NUM17!$H$3:$S$151,10,FALSE),0)</f>
        <v>0</v>
      </c>
      <c r="N134" s="96">
        <f>IFERROR(VLOOKUP($B134,[1]NUM17!$H$3:$S$151,11,FALSE),0)</f>
        <v>0</v>
      </c>
      <c r="O134" s="86"/>
      <c r="P134" s="86"/>
      <c r="Q134" s="5">
        <f t="shared" si="59"/>
        <v>1</v>
      </c>
      <c r="R134" s="96">
        <f>IFERROR(VLOOKUP($B134,[1]DEN17!$H$3:$S$156,2,FALSE),0)</f>
        <v>1</v>
      </c>
      <c r="S134" s="96">
        <f>IFERROR(VLOOKUP($B134,[1]DEN17!$H$3:$S$156,3,FALSE),0)</f>
        <v>0</v>
      </c>
      <c r="T134" s="96">
        <f>IFERROR(VLOOKUP($B134,[1]DEN17!$H$3:$S$156,4,FALSE),0)</f>
        <v>0</v>
      </c>
      <c r="U134" s="96">
        <f>IFERROR(VLOOKUP($B134,[1]DEN17!$H$3:$S$156,5,FALSE),0)</f>
        <v>0</v>
      </c>
      <c r="V134" s="96">
        <f>IFERROR(VLOOKUP($B134,[1]DEN17!$H$3:$S$156,6,FALSE),0)</f>
        <v>0</v>
      </c>
      <c r="W134" s="96">
        <f>IFERROR(VLOOKUP($B134,[1]DEN17!$H$3:$S$156,7,FALSE),0)</f>
        <v>0</v>
      </c>
      <c r="X134" s="96">
        <f>IFERROR(VLOOKUP($B134,[1]DEN17!$H$3:$S$156,8,FALSE),0)</f>
        <v>0</v>
      </c>
      <c r="Y134" s="96">
        <f>IFERROR(VLOOKUP($B134,[1]DEN17!$H$3:$S$156,9,FALSE),0)</f>
        <v>0</v>
      </c>
      <c r="Z134" s="96">
        <f>IFERROR(VLOOKUP($B134,[1]DEN17!$H$3:$S$156,10,FALSE),0)</f>
        <v>0</v>
      </c>
      <c r="AA134" s="96">
        <f>IFERROR(VLOOKUP($B134,[1]DEN17!$H$3:$S$156,11,FALSE),0)</f>
        <v>0</v>
      </c>
      <c r="AB134" s="86"/>
      <c r="AC134" s="86"/>
      <c r="AD134" s="5">
        <f t="shared" si="67"/>
        <v>1</v>
      </c>
    </row>
    <row r="135" spans="1:31" ht="15" thickBot="1" x14ac:dyDescent="0.25">
      <c r="A135" s="87" t="s">
        <v>160</v>
      </c>
      <c r="B135" s="165" t="s">
        <v>159</v>
      </c>
      <c r="C135" s="56"/>
      <c r="D135" s="56"/>
      <c r="E135" s="96">
        <f>IFERROR(VLOOKUP($B135,[1]NUM17!$H$3:$S$151,2,FALSE),0)</f>
        <v>0</v>
      </c>
      <c r="F135" s="96">
        <f>IFERROR(VLOOKUP($B135,[1]NUM17!$H$3:$S$151,3,FALSE),0)</f>
        <v>0</v>
      </c>
      <c r="G135" s="96">
        <f>IFERROR(VLOOKUP($B135,[1]NUM17!$H$3:$S$151,4,FALSE),0)</f>
        <v>0</v>
      </c>
      <c r="H135" s="96">
        <f>IFERROR(VLOOKUP($B135,[1]NUM17!$H$3:$S$151,5,FALSE),0)</f>
        <v>0</v>
      </c>
      <c r="I135" s="96">
        <f>IFERROR(VLOOKUP($B135,[1]NUM17!$H$3:$S$151,6,FALSE),0)</f>
        <v>0</v>
      </c>
      <c r="J135" s="96">
        <f>IFERROR(VLOOKUP($B135,[1]NUM17!$H$3:$S$151,7,FALSE),0)</f>
        <v>0</v>
      </c>
      <c r="K135" s="96">
        <f>IFERROR(VLOOKUP($B135,[1]NUM17!$H$3:$S$151,8,FALSE),0)</f>
        <v>0</v>
      </c>
      <c r="L135" s="96">
        <f>IFERROR(VLOOKUP($B135,[1]NUM17!$H$3:$S$151,9,FALSE),0)</f>
        <v>0</v>
      </c>
      <c r="M135" s="96">
        <f>IFERROR(VLOOKUP($B135,[1]NUM17!$H$3:$S$151,10,FALSE),0)</f>
        <v>0</v>
      </c>
      <c r="N135" s="96">
        <f>IFERROR(VLOOKUP($B135,[1]NUM17!$H$3:$S$151,11,FALSE),0)</f>
        <v>0</v>
      </c>
      <c r="O135" s="86"/>
      <c r="P135" s="86"/>
      <c r="Q135" s="5">
        <f t="shared" si="59"/>
        <v>0</v>
      </c>
      <c r="R135" s="96">
        <f>IFERROR(VLOOKUP($B135,[1]DEN17!$H$3:$S$156,2,FALSE),0)</f>
        <v>0</v>
      </c>
      <c r="S135" s="96">
        <f>IFERROR(VLOOKUP($B135,[1]DEN17!$H$3:$S$156,3,FALSE),0)</f>
        <v>0</v>
      </c>
      <c r="T135" s="96">
        <f>IFERROR(VLOOKUP($B135,[1]DEN17!$H$3:$S$156,4,FALSE),0)</f>
        <v>1</v>
      </c>
      <c r="U135" s="96">
        <f>IFERROR(VLOOKUP($B135,[1]DEN17!$H$3:$S$156,5,FALSE),0)</f>
        <v>0</v>
      </c>
      <c r="V135" s="96">
        <f>IFERROR(VLOOKUP($B135,[1]DEN17!$H$3:$S$156,6,FALSE),0)</f>
        <v>0</v>
      </c>
      <c r="W135" s="96">
        <f>IFERROR(VLOOKUP($B135,[1]DEN17!$H$3:$S$156,7,FALSE),0)</f>
        <v>0</v>
      </c>
      <c r="X135" s="96">
        <f>IFERROR(VLOOKUP($B135,[1]DEN17!$H$3:$S$156,8,FALSE),0)</f>
        <v>0</v>
      </c>
      <c r="Y135" s="96">
        <f>IFERROR(VLOOKUP($B135,[1]DEN17!$H$3:$S$156,9,FALSE),0)</f>
        <v>0</v>
      </c>
      <c r="Z135" s="96">
        <f>IFERROR(VLOOKUP($B135,[1]DEN17!$H$3:$S$156,10,FALSE),0)</f>
        <v>0</v>
      </c>
      <c r="AA135" s="96">
        <f>IFERROR(VLOOKUP($B135,[1]DEN17!$H$3:$S$156,11,FALSE),0)</f>
        <v>0</v>
      </c>
      <c r="AB135" s="86"/>
      <c r="AC135" s="86"/>
      <c r="AD135" s="5">
        <f t="shared" si="67"/>
        <v>1</v>
      </c>
    </row>
    <row r="136" spans="1:31" s="58" customFormat="1" ht="15" thickBot="1" x14ac:dyDescent="0.25">
      <c r="A136" s="333" t="s">
        <v>182</v>
      </c>
      <c r="B136" s="334"/>
      <c r="C136" s="250">
        <f>+D136/Metas!U91</f>
        <v>0.98490037359900373</v>
      </c>
      <c r="D136" s="15">
        <f>+Q136/AD136</f>
        <v>0.88698630136986301</v>
      </c>
      <c r="E136" s="10">
        <f>SUM(E123:E135)</f>
        <v>23</v>
      </c>
      <c r="F136" s="10">
        <f t="shared" ref="F136:P136" si="68">SUM(F123:F135)</f>
        <v>18</v>
      </c>
      <c r="G136" s="10">
        <f t="shared" si="68"/>
        <v>36</v>
      </c>
      <c r="H136" s="10">
        <f t="shared" si="68"/>
        <v>30</v>
      </c>
      <c r="I136" s="10">
        <f t="shared" ref="I136:J136" si="69">SUM(I123:I135)</f>
        <v>28</v>
      </c>
      <c r="J136" s="10">
        <f t="shared" si="69"/>
        <v>27</v>
      </c>
      <c r="K136" s="10">
        <f t="shared" ref="K136:L136" si="70">SUM(K123:K135)</f>
        <v>31</v>
      </c>
      <c r="L136" s="10">
        <f t="shared" si="70"/>
        <v>23</v>
      </c>
      <c r="M136" s="10">
        <f t="shared" ref="M136" si="71">SUM(M123:M135)</f>
        <v>19</v>
      </c>
      <c r="N136" s="10">
        <f t="shared" ref="N136" si="72">SUM(N123:N135)</f>
        <v>24</v>
      </c>
      <c r="O136" s="10">
        <f t="shared" si="68"/>
        <v>0</v>
      </c>
      <c r="P136" s="10">
        <f t="shared" si="68"/>
        <v>0</v>
      </c>
      <c r="Q136" s="10">
        <f>SUM(Q123:Q135)</f>
        <v>259</v>
      </c>
      <c r="R136" s="10">
        <f>SUM(R123:R135)</f>
        <v>29</v>
      </c>
      <c r="S136" s="10">
        <f t="shared" ref="S136:AC136" si="73">SUM(S123:S135)</f>
        <v>19</v>
      </c>
      <c r="T136" s="10">
        <f t="shared" si="73"/>
        <v>42</v>
      </c>
      <c r="U136" s="10">
        <f t="shared" si="73"/>
        <v>32</v>
      </c>
      <c r="V136" s="10">
        <f t="shared" si="73"/>
        <v>31</v>
      </c>
      <c r="W136" s="10">
        <f t="shared" si="73"/>
        <v>32</v>
      </c>
      <c r="X136" s="10">
        <f t="shared" si="73"/>
        <v>34</v>
      </c>
      <c r="Y136" s="10">
        <f t="shared" si="73"/>
        <v>28</v>
      </c>
      <c r="Z136" s="10">
        <f t="shared" si="73"/>
        <v>20</v>
      </c>
      <c r="AA136" s="10">
        <f t="shared" ref="AA136" si="74">SUM(AA123:AA135)</f>
        <v>25</v>
      </c>
      <c r="AB136" s="10">
        <f t="shared" si="73"/>
        <v>0</v>
      </c>
      <c r="AC136" s="10">
        <f t="shared" si="73"/>
        <v>0</v>
      </c>
      <c r="AD136" s="10">
        <f>SUM(AD123:AD135)</f>
        <v>292</v>
      </c>
      <c r="AE136" s="62"/>
    </row>
    <row r="137" spans="1:31" ht="15" thickBot="1" x14ac:dyDescent="0.25">
      <c r="A137" s="87" t="s">
        <v>165</v>
      </c>
      <c r="B137" s="165" t="s">
        <v>161</v>
      </c>
      <c r="C137" s="56"/>
      <c r="D137" s="56"/>
      <c r="E137" s="96">
        <f>IFERROR(VLOOKUP($B137,[1]NUM17!$H$3:$S$151,2,FALSE),0)</f>
        <v>17</v>
      </c>
      <c r="F137" s="96">
        <f>IFERROR(VLOOKUP($B137,[1]NUM17!$H$3:$S$151,3,FALSE),0)</f>
        <v>11</v>
      </c>
      <c r="G137" s="96">
        <f>IFERROR(VLOOKUP($B137,[1]NUM17!$H$3:$S$151,4,FALSE),0)</f>
        <v>13</v>
      </c>
      <c r="H137" s="96">
        <f>IFERROR(VLOOKUP($B137,[1]NUM17!$H$3:$S$151,5,FALSE),0)</f>
        <v>13</v>
      </c>
      <c r="I137" s="96">
        <f>IFERROR(VLOOKUP($B137,[1]NUM17!$H$3:$S$151,6,FALSE),0)</f>
        <v>6</v>
      </c>
      <c r="J137" s="96">
        <f>IFERROR(VLOOKUP($B137,[1]NUM17!$H$3:$S$151,7,FALSE),0)</f>
        <v>12</v>
      </c>
      <c r="K137" s="96">
        <f>IFERROR(VLOOKUP($B137,[1]NUM17!$H$3:$S$151,8,FALSE),0)</f>
        <v>12</v>
      </c>
      <c r="L137" s="96">
        <f>IFERROR(VLOOKUP($B137,[1]NUM17!$H$3:$S$151,9,FALSE),0)</f>
        <v>8</v>
      </c>
      <c r="M137" s="96">
        <f>IFERROR(VLOOKUP($B137,[1]NUM17!$H$3:$S$151,10,FALSE),0)</f>
        <v>5</v>
      </c>
      <c r="N137" s="96">
        <f>IFERROR(VLOOKUP($B137,[1]NUM17!$H$3:$S$151,11,FALSE),0)</f>
        <v>9</v>
      </c>
      <c r="Q137" s="5">
        <f t="shared" si="59"/>
        <v>106</v>
      </c>
      <c r="R137" s="96">
        <f>IFERROR(VLOOKUP($B137,[1]DEN17!$H$3:$S$156,2,FALSE),0)</f>
        <v>20</v>
      </c>
      <c r="S137" s="96">
        <f>IFERROR(VLOOKUP($B137,[1]DEN17!$H$3:$S$156,3,FALSE),0)</f>
        <v>13</v>
      </c>
      <c r="T137" s="96">
        <f>IFERROR(VLOOKUP($B137,[1]DEN17!$H$3:$S$156,4,FALSE),0)</f>
        <v>15</v>
      </c>
      <c r="U137" s="96">
        <f>IFERROR(VLOOKUP($B137,[1]DEN17!$H$3:$S$156,5,FALSE),0)</f>
        <v>15</v>
      </c>
      <c r="V137" s="96">
        <f>IFERROR(VLOOKUP($B137,[1]DEN17!$H$3:$S$156,6,FALSE),0)</f>
        <v>7</v>
      </c>
      <c r="W137" s="96">
        <f>IFERROR(VLOOKUP($B137,[1]DEN17!$H$3:$S$156,7,FALSE),0)</f>
        <v>13</v>
      </c>
      <c r="X137" s="96">
        <f>IFERROR(VLOOKUP($B137,[1]DEN17!$H$3:$S$156,8,FALSE),0)</f>
        <v>15</v>
      </c>
      <c r="Y137" s="96">
        <f>IFERROR(VLOOKUP($B137,[1]DEN17!$H$3:$S$156,9,FALSE),0)</f>
        <v>10</v>
      </c>
      <c r="Z137" s="96">
        <f>IFERROR(VLOOKUP($B137,[1]DEN17!$H$3:$S$156,10,FALSE),0)</f>
        <v>5</v>
      </c>
      <c r="AA137" s="96">
        <f>IFERROR(VLOOKUP($B137,[1]DEN17!$H$3:$S$156,11,FALSE),0)</f>
        <v>11</v>
      </c>
      <c r="AB137" s="86"/>
      <c r="AC137" s="86"/>
      <c r="AD137" s="5">
        <f>SUM(R137:AC137)</f>
        <v>124</v>
      </c>
    </row>
    <row r="138" spans="1:31" ht="15" thickBot="1" x14ac:dyDescent="0.25">
      <c r="A138" s="87" t="s">
        <v>165</v>
      </c>
      <c r="B138" s="165" t="s">
        <v>162</v>
      </c>
      <c r="C138" s="56"/>
      <c r="D138" s="56"/>
      <c r="E138" s="96">
        <f>IFERROR(VLOOKUP($B138,[1]NUM17!$H$3:$S$151,2,FALSE),0)</f>
        <v>0</v>
      </c>
      <c r="F138" s="96">
        <f>IFERROR(VLOOKUP($B138,[1]NUM17!$H$3:$S$151,3,FALSE),0)</f>
        <v>0</v>
      </c>
      <c r="G138" s="96">
        <f>IFERROR(VLOOKUP($B138,[1]NUM17!$H$3:$S$151,4,FALSE),0)</f>
        <v>0</v>
      </c>
      <c r="H138" s="96">
        <f>IFERROR(VLOOKUP($B138,[1]NUM17!$H$3:$S$151,5,FALSE),0)</f>
        <v>0</v>
      </c>
      <c r="I138" s="96">
        <f>IFERROR(VLOOKUP($B138,[1]NUM17!$H$3:$S$151,6,FALSE),0)</f>
        <v>0</v>
      </c>
      <c r="J138" s="96">
        <f>IFERROR(VLOOKUP($B138,[1]NUM17!$H$3:$S$151,7,FALSE),0)</f>
        <v>0</v>
      </c>
      <c r="K138" s="96">
        <f>IFERROR(VLOOKUP($B138,[1]NUM17!$H$3:$S$151,8,FALSE),0)</f>
        <v>0</v>
      </c>
      <c r="L138" s="96">
        <f>IFERROR(VLOOKUP($B138,[1]NUM17!$H$3:$S$151,9,FALSE),0)</f>
        <v>0</v>
      </c>
      <c r="M138" s="96">
        <f>IFERROR(VLOOKUP($B138,[1]NUM17!$H$3:$S$151,10,FALSE),0)</f>
        <v>0</v>
      </c>
      <c r="N138" s="96">
        <f>IFERROR(VLOOKUP($B138,[1]NUM17!$H$3:$S$151,11,FALSE),0)</f>
        <v>0</v>
      </c>
      <c r="Q138" s="5">
        <f t="shared" si="59"/>
        <v>0</v>
      </c>
      <c r="R138" s="96">
        <f>IFERROR(VLOOKUP($B138,[1]DEN17!$H$3:$S$156,2,FALSE),0)</f>
        <v>0</v>
      </c>
      <c r="S138" s="96">
        <f>IFERROR(VLOOKUP($B138,[1]DEN17!$H$3:$S$156,3,FALSE),0)</f>
        <v>0</v>
      </c>
      <c r="T138" s="96">
        <f>IFERROR(VLOOKUP($B138,[1]DEN17!$H$3:$S$156,4,FALSE),0)</f>
        <v>0</v>
      </c>
      <c r="U138" s="96">
        <f>IFERROR(VLOOKUP($B138,[1]DEN17!$H$3:$S$156,5,FALSE),0)</f>
        <v>0</v>
      </c>
      <c r="V138" s="96">
        <f>IFERROR(VLOOKUP($B138,[1]DEN17!$H$3:$S$156,6,FALSE),0)</f>
        <v>0</v>
      </c>
      <c r="W138" s="96">
        <f>IFERROR(VLOOKUP($B138,[1]DEN17!$H$3:$S$156,7,FALSE),0)</f>
        <v>0</v>
      </c>
      <c r="X138" s="96">
        <f>IFERROR(VLOOKUP($B138,[1]DEN17!$H$3:$S$156,8,FALSE),0)</f>
        <v>0</v>
      </c>
      <c r="Y138" s="96">
        <f>IFERROR(VLOOKUP($B138,[1]DEN17!$H$3:$S$156,9,FALSE),0)</f>
        <v>0</v>
      </c>
      <c r="Z138" s="96">
        <f>IFERROR(VLOOKUP($B138,[1]DEN17!$H$3:$S$156,10,FALSE),0)</f>
        <v>0</v>
      </c>
      <c r="AA138" s="96">
        <f>IFERROR(VLOOKUP($B138,[1]DEN17!$H$3:$S$156,11,FALSE),0)</f>
        <v>0</v>
      </c>
      <c r="AB138" s="86"/>
      <c r="AC138" s="86"/>
      <c r="AD138" s="5">
        <f>SUM(R138:AC138)</f>
        <v>0</v>
      </c>
    </row>
    <row r="139" spans="1:31" ht="15" thickBot="1" x14ac:dyDescent="0.25">
      <c r="A139" s="87" t="s">
        <v>165</v>
      </c>
      <c r="B139" s="165" t="s">
        <v>163</v>
      </c>
      <c r="C139" s="56"/>
      <c r="D139" s="56"/>
      <c r="E139" s="96">
        <f>IFERROR(VLOOKUP($B139,[1]NUM17!$H$3:$S$151,2,FALSE),0)</f>
        <v>0</v>
      </c>
      <c r="F139" s="96">
        <f>IFERROR(VLOOKUP($B139,[1]NUM17!$H$3:$S$151,3,FALSE),0)</f>
        <v>0</v>
      </c>
      <c r="G139" s="96">
        <f>IFERROR(VLOOKUP($B139,[1]NUM17!$H$3:$S$151,4,FALSE),0)</f>
        <v>0</v>
      </c>
      <c r="H139" s="96">
        <f>IFERROR(VLOOKUP($B139,[1]NUM17!$H$3:$S$151,5,FALSE),0)</f>
        <v>0</v>
      </c>
      <c r="I139" s="96">
        <f>IFERROR(VLOOKUP($B139,[1]NUM17!$H$3:$S$151,6,FALSE),0)</f>
        <v>0</v>
      </c>
      <c r="J139" s="96">
        <f>IFERROR(VLOOKUP($B139,[1]NUM17!$H$3:$S$151,7,FALSE),0)</f>
        <v>0</v>
      </c>
      <c r="K139" s="96">
        <f>IFERROR(VLOOKUP($B139,[1]NUM17!$H$3:$S$151,8,FALSE),0)</f>
        <v>0</v>
      </c>
      <c r="L139" s="96">
        <f>IFERROR(VLOOKUP($B139,[1]NUM17!$H$3:$S$151,9,FALSE),0)</f>
        <v>0</v>
      </c>
      <c r="M139" s="96">
        <f>IFERROR(VLOOKUP($B139,[1]NUM17!$H$3:$S$151,10,FALSE),0)</f>
        <v>0</v>
      </c>
      <c r="N139" s="96">
        <f>IFERROR(VLOOKUP($B139,[1]NUM17!$H$3:$S$151,11,FALSE),0)</f>
        <v>0</v>
      </c>
      <c r="Q139" s="5">
        <f t="shared" si="59"/>
        <v>0</v>
      </c>
      <c r="R139" s="96">
        <f>IFERROR(VLOOKUP($B139,[1]DEN17!$H$3:$S$156,2,FALSE),0)</f>
        <v>0</v>
      </c>
      <c r="S139" s="96">
        <f>IFERROR(VLOOKUP($B139,[1]DEN17!$H$3:$S$156,3,FALSE),0)</f>
        <v>0</v>
      </c>
      <c r="T139" s="96">
        <f>IFERROR(VLOOKUP($B139,[1]DEN17!$H$3:$S$156,4,FALSE),0)</f>
        <v>0</v>
      </c>
      <c r="U139" s="96">
        <f>IFERROR(VLOOKUP($B139,[1]DEN17!$H$3:$S$156,5,FALSE),0)</f>
        <v>0</v>
      </c>
      <c r="V139" s="96">
        <f>IFERROR(VLOOKUP($B139,[1]DEN17!$H$3:$S$156,6,FALSE),0)</f>
        <v>0</v>
      </c>
      <c r="W139" s="96">
        <f>IFERROR(VLOOKUP($B139,[1]DEN17!$H$3:$S$156,7,FALSE),0)</f>
        <v>0</v>
      </c>
      <c r="X139" s="96">
        <f>IFERROR(VLOOKUP($B139,[1]DEN17!$H$3:$S$156,8,FALSE),0)</f>
        <v>0</v>
      </c>
      <c r="Y139" s="96">
        <f>IFERROR(VLOOKUP($B139,[1]DEN17!$H$3:$S$156,9,FALSE),0)</f>
        <v>0</v>
      </c>
      <c r="Z139" s="96">
        <f>IFERROR(VLOOKUP($B139,[1]DEN17!$H$3:$S$156,10,FALSE),0)</f>
        <v>0</v>
      </c>
      <c r="AA139" s="96">
        <f>IFERROR(VLOOKUP($B139,[1]DEN17!$H$3:$S$156,11,FALSE),0)</f>
        <v>0</v>
      </c>
      <c r="AB139" s="86"/>
      <c r="AC139" s="86"/>
      <c r="AD139" s="5">
        <f>SUM(R139:AC139)</f>
        <v>0</v>
      </c>
    </row>
    <row r="140" spans="1:31" ht="15" thickBot="1" x14ac:dyDescent="0.25">
      <c r="A140" s="87" t="s">
        <v>165</v>
      </c>
      <c r="B140" s="165" t="s">
        <v>164</v>
      </c>
      <c r="C140" s="56"/>
      <c r="D140" s="56"/>
      <c r="E140" s="96">
        <f>IFERROR(VLOOKUP($B140,[1]NUM17!$H$3:$S$151,2,FALSE),0)</f>
        <v>0</v>
      </c>
      <c r="F140" s="96">
        <f>IFERROR(VLOOKUP($B140,[1]NUM17!$H$3:$S$151,3,FALSE),0)</f>
        <v>0</v>
      </c>
      <c r="G140" s="96">
        <f>IFERROR(VLOOKUP($B140,[1]NUM17!$H$3:$S$151,4,FALSE),0)</f>
        <v>0</v>
      </c>
      <c r="H140" s="96">
        <f>IFERROR(VLOOKUP($B140,[1]NUM17!$H$3:$S$151,5,FALSE),0)</f>
        <v>0</v>
      </c>
      <c r="I140" s="96">
        <f>IFERROR(VLOOKUP($B140,[1]NUM17!$H$3:$S$151,6,FALSE),0)</f>
        <v>0</v>
      </c>
      <c r="J140" s="96">
        <f>IFERROR(VLOOKUP($B140,[1]NUM17!$H$3:$S$151,7,FALSE),0)</f>
        <v>0</v>
      </c>
      <c r="K140" s="96">
        <f>IFERROR(VLOOKUP($B140,[1]NUM17!$H$3:$S$151,8,FALSE),0)</f>
        <v>0</v>
      </c>
      <c r="L140" s="96">
        <f>IFERROR(VLOOKUP($B140,[1]NUM17!$H$3:$S$151,9,FALSE),0)</f>
        <v>0</v>
      </c>
      <c r="M140" s="96">
        <f>IFERROR(VLOOKUP($B140,[1]NUM17!$H$3:$S$151,10,FALSE),0)</f>
        <v>0</v>
      </c>
      <c r="N140" s="96">
        <f>IFERROR(VLOOKUP($B140,[1]NUM17!$H$3:$S$151,11,FALSE),0)</f>
        <v>0</v>
      </c>
      <c r="Q140" s="5">
        <f t="shared" si="59"/>
        <v>0</v>
      </c>
      <c r="R140" s="96">
        <f>IFERROR(VLOOKUP($B140,[1]DEN17!$H$3:$S$156,2,FALSE),0)</f>
        <v>0</v>
      </c>
      <c r="S140" s="96">
        <f>IFERROR(VLOOKUP($B140,[1]DEN17!$H$3:$S$156,3,FALSE),0)</f>
        <v>0</v>
      </c>
      <c r="T140" s="96">
        <f>IFERROR(VLOOKUP($B140,[1]DEN17!$H$3:$S$156,4,FALSE),0)</f>
        <v>0</v>
      </c>
      <c r="U140" s="96">
        <f>IFERROR(VLOOKUP($B140,[1]DEN17!$H$3:$S$156,5,FALSE),0)</f>
        <v>0</v>
      </c>
      <c r="V140" s="96">
        <f>IFERROR(VLOOKUP($B140,[1]DEN17!$H$3:$S$156,6,FALSE),0)</f>
        <v>0</v>
      </c>
      <c r="W140" s="96">
        <f>IFERROR(VLOOKUP($B140,[1]DEN17!$H$3:$S$156,7,FALSE),0)</f>
        <v>0</v>
      </c>
      <c r="X140" s="96">
        <f>IFERROR(VLOOKUP($B140,[1]DEN17!$H$3:$S$156,8,FALSE),0)</f>
        <v>0</v>
      </c>
      <c r="Y140" s="96">
        <f>IFERROR(VLOOKUP($B140,[1]DEN17!$H$3:$S$156,9,FALSE),0)</f>
        <v>0</v>
      </c>
      <c r="Z140" s="96">
        <f>IFERROR(VLOOKUP($B140,[1]DEN17!$H$3:$S$156,10,FALSE),0)</f>
        <v>0</v>
      </c>
      <c r="AA140" s="96">
        <f>IFERROR(VLOOKUP($B140,[1]DEN17!$H$3:$S$156,11,FALSE),0)</f>
        <v>0</v>
      </c>
      <c r="AB140" s="86"/>
      <c r="AC140" s="86"/>
      <c r="AD140" s="5">
        <f>SUM(R140:AC140)</f>
        <v>0</v>
      </c>
    </row>
    <row r="141" spans="1:31" s="58" customFormat="1" ht="15" thickBot="1" x14ac:dyDescent="0.25">
      <c r="A141" s="333" t="s">
        <v>183</v>
      </c>
      <c r="B141" s="334"/>
      <c r="C141" s="250">
        <f>+D141/Metas!U93</f>
        <v>0.90403805987468089</v>
      </c>
      <c r="D141" s="15">
        <f>+Q141/AD141</f>
        <v>0.85483870967741937</v>
      </c>
      <c r="E141" s="10">
        <f>SUM(E137:E140)</f>
        <v>17</v>
      </c>
      <c r="F141" s="10">
        <f t="shared" ref="F141:P141" si="75">SUM(F137:F140)</f>
        <v>11</v>
      </c>
      <c r="G141" s="10">
        <f t="shared" si="75"/>
        <v>13</v>
      </c>
      <c r="H141" s="10">
        <f t="shared" si="75"/>
        <v>13</v>
      </c>
      <c r="I141" s="10">
        <f t="shared" ref="I141:J141" si="76">SUM(I137:I140)</f>
        <v>6</v>
      </c>
      <c r="J141" s="10">
        <f t="shared" si="76"/>
        <v>12</v>
      </c>
      <c r="K141" s="10">
        <f t="shared" ref="K141:L141" si="77">SUM(K137:K140)</f>
        <v>12</v>
      </c>
      <c r="L141" s="10">
        <f t="shared" si="77"/>
        <v>8</v>
      </c>
      <c r="M141" s="10">
        <f t="shared" ref="M141" si="78">SUM(M137:M140)</f>
        <v>5</v>
      </c>
      <c r="N141" s="10">
        <f t="shared" ref="N141" si="79">SUM(N137:N140)</f>
        <v>9</v>
      </c>
      <c r="O141" s="10">
        <f t="shared" si="75"/>
        <v>0</v>
      </c>
      <c r="P141" s="10">
        <f t="shared" si="75"/>
        <v>0</v>
      </c>
      <c r="Q141" s="10">
        <f>SUM(Q137:Q140)</f>
        <v>106</v>
      </c>
      <c r="R141" s="10">
        <f>SUM(R137:R140)</f>
        <v>20</v>
      </c>
      <c r="S141" s="10">
        <f t="shared" ref="S141:AC141" si="80">SUM(S137:S140)</f>
        <v>13</v>
      </c>
      <c r="T141" s="10">
        <f t="shared" si="80"/>
        <v>15</v>
      </c>
      <c r="U141" s="10">
        <f t="shared" si="80"/>
        <v>15</v>
      </c>
      <c r="V141" s="10">
        <f t="shared" si="80"/>
        <v>7</v>
      </c>
      <c r="W141" s="10">
        <f t="shared" si="80"/>
        <v>13</v>
      </c>
      <c r="X141" s="10">
        <f t="shared" si="80"/>
        <v>15</v>
      </c>
      <c r="Y141" s="10">
        <f t="shared" si="80"/>
        <v>10</v>
      </c>
      <c r="Z141" s="10">
        <f t="shared" si="80"/>
        <v>5</v>
      </c>
      <c r="AA141" s="10">
        <f t="shared" ref="AA141" si="81">SUM(AA137:AA140)</f>
        <v>11</v>
      </c>
      <c r="AB141" s="10">
        <f t="shared" si="80"/>
        <v>0</v>
      </c>
      <c r="AC141" s="10">
        <f t="shared" si="80"/>
        <v>0</v>
      </c>
      <c r="AD141" s="10">
        <f>SUM(AD137:AD140)</f>
        <v>124</v>
      </c>
      <c r="AE141" s="62"/>
    </row>
    <row r="142" spans="1:31" ht="15" thickBot="1" x14ac:dyDescent="0.25">
      <c r="A142" s="87" t="s">
        <v>173</v>
      </c>
      <c r="B142" s="165" t="s">
        <v>166</v>
      </c>
      <c r="C142" s="56"/>
      <c r="D142" s="56"/>
      <c r="E142" s="96">
        <f>IFERROR(VLOOKUP($B142,[1]NUM17!$H$3:$S$151,2,FALSE),0)</f>
        <v>3</v>
      </c>
      <c r="F142" s="96">
        <f>IFERROR(VLOOKUP($B142,[1]NUM17!$H$3:$S$151,3,FALSE),0)</f>
        <v>1</v>
      </c>
      <c r="G142" s="96">
        <f>IFERROR(VLOOKUP($B142,[1]NUM17!$H$3:$S$151,4,FALSE),0)</f>
        <v>3</v>
      </c>
      <c r="H142" s="96">
        <f>IFERROR(VLOOKUP($B142,[1]NUM17!$H$3:$S$151,5,FALSE),0)</f>
        <v>0</v>
      </c>
      <c r="I142" s="96">
        <f>IFERROR(VLOOKUP($B142,[1]NUM17!$H$3:$S$151,6,FALSE),0)</f>
        <v>1</v>
      </c>
      <c r="J142" s="96">
        <f>IFERROR(VLOOKUP($B142,[1]NUM17!$H$3:$S$151,7,FALSE),0)</f>
        <v>1</v>
      </c>
      <c r="K142" s="96">
        <f>IFERROR(VLOOKUP($B142,[1]NUM17!$H$3:$S$151,8,FALSE),0)</f>
        <v>0</v>
      </c>
      <c r="L142" s="96">
        <f>IFERROR(VLOOKUP($B142,[1]NUM17!$H$3:$S$151,9,FALSE),0)</f>
        <v>2</v>
      </c>
      <c r="M142" s="96">
        <f>IFERROR(VLOOKUP($B142,[1]NUM17!$H$3:$S$151,10,FALSE),0)</f>
        <v>0</v>
      </c>
      <c r="N142" s="96">
        <f>IFERROR(VLOOKUP($B142,[1]NUM17!$H$3:$S$151,11,FALSE),0)</f>
        <v>1</v>
      </c>
      <c r="O142" s="86"/>
      <c r="Q142" s="5">
        <f t="shared" si="59"/>
        <v>12</v>
      </c>
      <c r="R142" s="96">
        <f>IFERROR(VLOOKUP($B142,[1]DEN17!$H$3:$S$156,2,FALSE),0)</f>
        <v>4</v>
      </c>
      <c r="S142" s="96">
        <f>IFERROR(VLOOKUP($B142,[1]DEN17!$H$3:$S$156,3,FALSE),0)</f>
        <v>2</v>
      </c>
      <c r="T142" s="96">
        <f>IFERROR(VLOOKUP($B142,[1]DEN17!$H$3:$S$156,4,FALSE),0)</f>
        <v>3</v>
      </c>
      <c r="U142" s="96">
        <f>IFERROR(VLOOKUP($B142,[1]DEN17!$H$3:$S$156,5,FALSE),0)</f>
        <v>1</v>
      </c>
      <c r="V142" s="96">
        <f>IFERROR(VLOOKUP($B142,[1]DEN17!$H$3:$S$156,6,FALSE),0)</f>
        <v>1</v>
      </c>
      <c r="W142" s="96">
        <f>IFERROR(VLOOKUP($B142,[1]DEN17!$H$3:$S$156,7,FALSE),0)</f>
        <v>1</v>
      </c>
      <c r="X142" s="96">
        <f>IFERROR(VLOOKUP($B142,[1]DEN17!$H$3:$S$156,8,FALSE),0)</f>
        <v>0</v>
      </c>
      <c r="Y142" s="96">
        <f>IFERROR(VLOOKUP($B142,[1]DEN17!$H$3:$S$156,9,FALSE),0)</f>
        <v>3</v>
      </c>
      <c r="Z142" s="96">
        <f>IFERROR(VLOOKUP($B142,[1]DEN17!$H$3:$S$156,10,FALSE),0)</f>
        <v>0</v>
      </c>
      <c r="AA142" s="96">
        <f>IFERROR(VLOOKUP($B142,[1]DEN17!$H$3:$S$156,11,FALSE),0)</f>
        <v>1</v>
      </c>
      <c r="AB142" s="86"/>
      <c r="AD142" s="5">
        <f t="shared" ref="AD142:AD148" si="82">SUM(R142:AC142)</f>
        <v>16</v>
      </c>
    </row>
    <row r="143" spans="1:31" ht="15" thickBot="1" x14ac:dyDescent="0.25">
      <c r="A143" s="87" t="s">
        <v>173</v>
      </c>
      <c r="B143" s="165" t="s">
        <v>167</v>
      </c>
      <c r="C143" s="56"/>
      <c r="D143" s="56"/>
      <c r="E143" s="96">
        <f>IFERROR(VLOOKUP($B143,[1]NUM17!$H$3:$S$151,2,FALSE),0)</f>
        <v>0</v>
      </c>
      <c r="F143" s="96">
        <f>IFERROR(VLOOKUP($B143,[1]NUM17!$H$3:$S$151,3,FALSE),0)</f>
        <v>0</v>
      </c>
      <c r="G143" s="96">
        <f>IFERROR(VLOOKUP($B143,[1]NUM17!$H$3:$S$151,4,FALSE),0)</f>
        <v>0</v>
      </c>
      <c r="H143" s="96">
        <f>IFERROR(VLOOKUP($B143,[1]NUM17!$H$3:$S$151,5,FALSE),0)</f>
        <v>0</v>
      </c>
      <c r="I143" s="96">
        <f>IFERROR(VLOOKUP($B143,[1]NUM17!$H$3:$S$151,6,FALSE),0)</f>
        <v>0</v>
      </c>
      <c r="J143" s="96">
        <f>IFERROR(VLOOKUP($B143,[1]NUM17!$H$3:$S$151,7,FALSE),0)</f>
        <v>0</v>
      </c>
      <c r="K143" s="96">
        <f>IFERROR(VLOOKUP($B143,[1]NUM17!$H$3:$S$151,8,FALSE),0)</f>
        <v>0</v>
      </c>
      <c r="L143" s="96">
        <f>IFERROR(VLOOKUP($B143,[1]NUM17!$H$3:$S$151,9,FALSE),0)</f>
        <v>0</v>
      </c>
      <c r="M143" s="96">
        <f>IFERROR(VLOOKUP($B143,[1]NUM17!$H$3:$S$151,10,FALSE),0)</f>
        <v>0</v>
      </c>
      <c r="N143" s="96">
        <f>IFERROR(VLOOKUP($B143,[1]NUM17!$H$3:$S$151,11,FALSE),0)</f>
        <v>0</v>
      </c>
      <c r="O143" s="86"/>
      <c r="Q143" s="5">
        <f t="shared" si="59"/>
        <v>0</v>
      </c>
      <c r="R143" s="96">
        <f>IFERROR(VLOOKUP($B143,[1]DEN17!$H$3:$S$156,2,FALSE),0)</f>
        <v>0</v>
      </c>
      <c r="S143" s="96">
        <f>IFERROR(VLOOKUP($B143,[1]DEN17!$H$3:$S$156,3,FALSE),0)</f>
        <v>0</v>
      </c>
      <c r="T143" s="96">
        <f>IFERROR(VLOOKUP($B143,[1]DEN17!$H$3:$S$156,4,FALSE),0)</f>
        <v>0</v>
      </c>
      <c r="U143" s="96">
        <f>IFERROR(VLOOKUP($B143,[1]DEN17!$H$3:$S$156,5,FALSE),0)</f>
        <v>0</v>
      </c>
      <c r="V143" s="96">
        <f>IFERROR(VLOOKUP($B143,[1]DEN17!$H$3:$S$156,6,FALSE),0)</f>
        <v>0</v>
      </c>
      <c r="W143" s="96">
        <f>IFERROR(VLOOKUP($B143,[1]DEN17!$H$3:$S$156,7,FALSE),0)</f>
        <v>0</v>
      </c>
      <c r="X143" s="96">
        <f>IFERROR(VLOOKUP($B143,[1]DEN17!$H$3:$S$156,8,FALSE),0)</f>
        <v>0</v>
      </c>
      <c r="Y143" s="96">
        <f>IFERROR(VLOOKUP($B143,[1]DEN17!$H$3:$S$156,9,FALSE),0)</f>
        <v>0</v>
      </c>
      <c r="Z143" s="96">
        <f>IFERROR(VLOOKUP($B143,[1]DEN17!$H$3:$S$156,10,FALSE),0)</f>
        <v>0</v>
      </c>
      <c r="AA143" s="96">
        <f>IFERROR(VLOOKUP($B143,[1]DEN17!$H$3:$S$156,11,FALSE),0)</f>
        <v>0</v>
      </c>
      <c r="AB143" s="86"/>
      <c r="AD143" s="5">
        <f t="shared" si="82"/>
        <v>0</v>
      </c>
    </row>
    <row r="144" spans="1:31" ht="15" thickBot="1" x14ac:dyDescent="0.25">
      <c r="A144" s="87" t="s">
        <v>173</v>
      </c>
      <c r="B144" s="165" t="s">
        <v>168</v>
      </c>
      <c r="C144" s="56"/>
      <c r="D144" s="56"/>
      <c r="E144" s="96">
        <f>IFERROR(VLOOKUP($B144,[1]NUM17!$H$3:$S$151,2,FALSE),0)</f>
        <v>0</v>
      </c>
      <c r="F144" s="96">
        <f>IFERROR(VLOOKUP($B144,[1]NUM17!$H$3:$S$151,3,FALSE),0)</f>
        <v>0</v>
      </c>
      <c r="G144" s="96">
        <f>IFERROR(VLOOKUP($B144,[1]NUM17!$H$3:$S$151,4,FALSE),0)</f>
        <v>0</v>
      </c>
      <c r="H144" s="96">
        <f>IFERROR(VLOOKUP($B144,[1]NUM17!$H$3:$S$151,5,FALSE),0)</f>
        <v>0</v>
      </c>
      <c r="I144" s="96">
        <f>IFERROR(VLOOKUP($B144,[1]NUM17!$H$3:$S$151,6,FALSE),0)</f>
        <v>0</v>
      </c>
      <c r="J144" s="96">
        <f>IFERROR(VLOOKUP($B144,[1]NUM17!$H$3:$S$151,7,FALSE),0)</f>
        <v>0</v>
      </c>
      <c r="K144" s="96">
        <f>IFERROR(VLOOKUP($B144,[1]NUM17!$H$3:$S$151,8,FALSE),0)</f>
        <v>0</v>
      </c>
      <c r="L144" s="96">
        <f>IFERROR(VLOOKUP($B144,[1]NUM17!$H$3:$S$151,9,FALSE),0)</f>
        <v>1</v>
      </c>
      <c r="M144" s="96">
        <f>IFERROR(VLOOKUP($B144,[1]NUM17!$H$3:$S$151,10,FALSE),0)</f>
        <v>0</v>
      </c>
      <c r="N144" s="96">
        <f>IFERROR(VLOOKUP($B144,[1]NUM17!$H$3:$S$151,11,FALSE),0)</f>
        <v>0</v>
      </c>
      <c r="O144" s="86"/>
      <c r="Q144" s="5">
        <f t="shared" si="59"/>
        <v>1</v>
      </c>
      <c r="R144" s="96">
        <f>IFERROR(VLOOKUP($B144,[1]DEN17!$H$3:$S$156,2,FALSE),0)</f>
        <v>0</v>
      </c>
      <c r="S144" s="96">
        <f>IFERROR(VLOOKUP($B144,[1]DEN17!$H$3:$S$156,3,FALSE),0)</f>
        <v>0</v>
      </c>
      <c r="T144" s="96">
        <f>IFERROR(VLOOKUP($B144,[1]DEN17!$H$3:$S$156,4,FALSE),0)</f>
        <v>0</v>
      </c>
      <c r="U144" s="96">
        <f>IFERROR(VLOOKUP($B144,[1]DEN17!$H$3:$S$156,5,FALSE),0)</f>
        <v>0</v>
      </c>
      <c r="V144" s="96">
        <f>IFERROR(VLOOKUP($B144,[1]DEN17!$H$3:$S$156,6,FALSE),0)</f>
        <v>0</v>
      </c>
      <c r="W144" s="96">
        <f>IFERROR(VLOOKUP($B144,[1]DEN17!$H$3:$S$156,7,FALSE),0)</f>
        <v>0</v>
      </c>
      <c r="X144" s="96">
        <f>IFERROR(VLOOKUP($B144,[1]DEN17!$H$3:$S$156,8,FALSE),0)</f>
        <v>0</v>
      </c>
      <c r="Y144" s="96">
        <f>IFERROR(VLOOKUP($B144,[1]DEN17!$H$3:$S$156,9,FALSE),0)</f>
        <v>1</v>
      </c>
      <c r="Z144" s="96">
        <f>IFERROR(VLOOKUP($B144,[1]DEN17!$H$3:$S$156,10,FALSE),0)</f>
        <v>0</v>
      </c>
      <c r="AA144" s="96">
        <f>IFERROR(VLOOKUP($B144,[1]DEN17!$H$3:$S$156,11,FALSE),0)</f>
        <v>0</v>
      </c>
      <c r="AB144" s="86"/>
      <c r="AD144" s="5">
        <f t="shared" si="82"/>
        <v>1</v>
      </c>
    </row>
    <row r="145" spans="1:31" ht="15" thickBot="1" x14ac:dyDescent="0.25">
      <c r="A145" s="87" t="s">
        <v>173</v>
      </c>
      <c r="B145" s="165" t="s">
        <v>169</v>
      </c>
      <c r="C145" s="56"/>
      <c r="D145" s="56"/>
      <c r="E145" s="96">
        <f>IFERROR(VLOOKUP($B145,[1]NUM17!$H$3:$S$151,2,FALSE),0)</f>
        <v>1</v>
      </c>
      <c r="F145" s="96">
        <f>IFERROR(VLOOKUP($B145,[1]NUM17!$H$3:$S$151,3,FALSE),0)</f>
        <v>0</v>
      </c>
      <c r="G145" s="96">
        <f>IFERROR(VLOOKUP($B145,[1]NUM17!$H$3:$S$151,4,FALSE),0)</f>
        <v>0</v>
      </c>
      <c r="H145" s="96">
        <f>IFERROR(VLOOKUP($B145,[1]NUM17!$H$3:$S$151,5,FALSE),0)</f>
        <v>0</v>
      </c>
      <c r="I145" s="96">
        <f>IFERROR(VLOOKUP($B145,[1]NUM17!$H$3:$S$151,6,FALSE),0)</f>
        <v>0</v>
      </c>
      <c r="J145" s="96">
        <f>IFERROR(VLOOKUP($B145,[1]NUM17!$H$3:$S$151,7,FALSE),0)</f>
        <v>1</v>
      </c>
      <c r="K145" s="96">
        <f>IFERROR(VLOOKUP($B145,[1]NUM17!$H$3:$S$151,8,FALSE),0)</f>
        <v>1</v>
      </c>
      <c r="L145" s="96">
        <f>IFERROR(VLOOKUP($B145,[1]NUM17!$H$3:$S$151,9,FALSE),0)</f>
        <v>0</v>
      </c>
      <c r="M145" s="96">
        <f>IFERROR(VLOOKUP($B145,[1]NUM17!$H$3:$S$151,10,FALSE),0)</f>
        <v>0</v>
      </c>
      <c r="N145" s="96">
        <f>IFERROR(VLOOKUP($B145,[1]NUM17!$H$3:$S$151,11,FALSE),0)</f>
        <v>0</v>
      </c>
      <c r="O145" s="86"/>
      <c r="Q145" s="5">
        <f t="shared" si="59"/>
        <v>3</v>
      </c>
      <c r="R145" s="96">
        <f>IFERROR(VLOOKUP($B145,[1]DEN17!$H$3:$S$156,2,FALSE),0)</f>
        <v>1</v>
      </c>
      <c r="S145" s="96">
        <f>IFERROR(VLOOKUP($B145,[1]DEN17!$H$3:$S$156,3,FALSE),0)</f>
        <v>0</v>
      </c>
      <c r="T145" s="96">
        <f>IFERROR(VLOOKUP($B145,[1]DEN17!$H$3:$S$156,4,FALSE),0)</f>
        <v>0</v>
      </c>
      <c r="U145" s="96">
        <f>IFERROR(VLOOKUP($B145,[1]DEN17!$H$3:$S$156,5,FALSE),0)</f>
        <v>0</v>
      </c>
      <c r="V145" s="96">
        <f>IFERROR(VLOOKUP($B145,[1]DEN17!$H$3:$S$156,6,FALSE),0)</f>
        <v>0</v>
      </c>
      <c r="W145" s="96">
        <f>IFERROR(VLOOKUP($B145,[1]DEN17!$H$3:$S$156,7,FALSE),0)</f>
        <v>1</v>
      </c>
      <c r="X145" s="96">
        <f>IFERROR(VLOOKUP($B145,[1]DEN17!$H$3:$S$156,8,FALSE),0)</f>
        <v>1</v>
      </c>
      <c r="Y145" s="96">
        <f>IFERROR(VLOOKUP($B145,[1]DEN17!$H$3:$S$156,9,FALSE),0)</f>
        <v>0</v>
      </c>
      <c r="Z145" s="96">
        <f>IFERROR(VLOOKUP($B145,[1]DEN17!$H$3:$S$156,10,FALSE),0)</f>
        <v>0</v>
      </c>
      <c r="AA145" s="96">
        <f>IFERROR(VLOOKUP($B145,[1]DEN17!$H$3:$S$156,11,FALSE),0)</f>
        <v>0</v>
      </c>
      <c r="AB145" s="86"/>
      <c r="AD145" s="5">
        <f t="shared" si="82"/>
        <v>3</v>
      </c>
    </row>
    <row r="146" spans="1:31" ht="15" thickBot="1" x14ac:dyDescent="0.25">
      <c r="A146" s="87" t="s">
        <v>173</v>
      </c>
      <c r="B146" s="165" t="s">
        <v>170</v>
      </c>
      <c r="C146" s="56"/>
      <c r="D146" s="56"/>
      <c r="E146" s="96">
        <f>IFERROR(VLOOKUP($B146,[1]NUM17!$H$3:$S$151,2,FALSE),0)</f>
        <v>0</v>
      </c>
      <c r="F146" s="96">
        <f>IFERROR(VLOOKUP($B146,[1]NUM17!$H$3:$S$151,3,FALSE),0)</f>
        <v>0</v>
      </c>
      <c r="G146" s="96">
        <f>IFERROR(VLOOKUP($B146,[1]NUM17!$H$3:$S$151,4,FALSE),0)</f>
        <v>2</v>
      </c>
      <c r="H146" s="96">
        <f>IFERROR(VLOOKUP($B146,[1]NUM17!$H$3:$S$151,5,FALSE),0)</f>
        <v>1</v>
      </c>
      <c r="I146" s="96">
        <f>IFERROR(VLOOKUP($B146,[1]NUM17!$H$3:$S$151,6,FALSE),0)</f>
        <v>0</v>
      </c>
      <c r="J146" s="96">
        <f>IFERROR(VLOOKUP($B146,[1]NUM17!$H$3:$S$151,7,FALSE),0)</f>
        <v>0</v>
      </c>
      <c r="K146" s="96">
        <f>IFERROR(VLOOKUP($B146,[1]NUM17!$H$3:$S$151,8,FALSE),0)</f>
        <v>0</v>
      </c>
      <c r="L146" s="96">
        <f>IFERROR(VLOOKUP($B146,[1]NUM17!$H$3:$S$151,9,FALSE),0)</f>
        <v>0</v>
      </c>
      <c r="M146" s="96">
        <f>IFERROR(VLOOKUP($B146,[1]NUM17!$H$3:$S$151,10,FALSE),0)</f>
        <v>2</v>
      </c>
      <c r="N146" s="96">
        <f>IFERROR(VLOOKUP($B146,[1]NUM17!$H$3:$S$151,11,FALSE),0)</f>
        <v>0</v>
      </c>
      <c r="O146" s="86"/>
      <c r="Q146" s="5">
        <f t="shared" si="59"/>
        <v>5</v>
      </c>
      <c r="R146" s="96">
        <f>IFERROR(VLOOKUP($B146,[1]DEN17!$H$3:$S$156,2,FALSE),0)</f>
        <v>0</v>
      </c>
      <c r="S146" s="96">
        <f>IFERROR(VLOOKUP($B146,[1]DEN17!$H$3:$S$156,3,FALSE),0)</f>
        <v>0</v>
      </c>
      <c r="T146" s="96">
        <f>IFERROR(VLOOKUP($B146,[1]DEN17!$H$3:$S$156,4,FALSE),0)</f>
        <v>2</v>
      </c>
      <c r="U146" s="96">
        <f>IFERROR(VLOOKUP($B146,[1]DEN17!$H$3:$S$156,5,FALSE),0)</f>
        <v>1</v>
      </c>
      <c r="V146" s="96">
        <f>IFERROR(VLOOKUP($B146,[1]DEN17!$H$3:$S$156,6,FALSE),0)</f>
        <v>0</v>
      </c>
      <c r="W146" s="96">
        <f>IFERROR(VLOOKUP($B146,[1]DEN17!$H$3:$S$156,7,FALSE),0)</f>
        <v>0</v>
      </c>
      <c r="X146" s="96">
        <f>IFERROR(VLOOKUP($B146,[1]DEN17!$H$3:$S$156,8,FALSE),0)</f>
        <v>0</v>
      </c>
      <c r="Y146" s="96">
        <f>IFERROR(VLOOKUP($B146,[1]DEN17!$H$3:$S$156,9,FALSE),0)</f>
        <v>0</v>
      </c>
      <c r="Z146" s="96">
        <f>IFERROR(VLOOKUP($B146,[1]DEN17!$H$3:$S$156,10,FALSE),0)</f>
        <v>2</v>
      </c>
      <c r="AA146" s="96">
        <f>IFERROR(VLOOKUP($B146,[1]DEN17!$H$3:$S$156,11,FALSE),0)</f>
        <v>0</v>
      </c>
      <c r="AB146" s="86"/>
      <c r="AD146" s="5">
        <f t="shared" si="82"/>
        <v>5</v>
      </c>
    </row>
    <row r="147" spans="1:31" ht="15" thickBot="1" x14ac:dyDescent="0.25">
      <c r="A147" s="87" t="s">
        <v>173</v>
      </c>
      <c r="B147" s="165" t="s">
        <v>171</v>
      </c>
      <c r="C147" s="56"/>
      <c r="D147" s="56"/>
      <c r="E147" s="96">
        <f>IFERROR(VLOOKUP($B147,[1]NUM17!$H$3:$S$151,2,FALSE),0)</f>
        <v>0</v>
      </c>
      <c r="F147" s="96">
        <f>IFERROR(VLOOKUP($B147,[1]NUM17!$H$3:$S$151,3,FALSE),0)</f>
        <v>0</v>
      </c>
      <c r="G147" s="96">
        <f>IFERROR(VLOOKUP($B147,[1]NUM17!$H$3:$S$151,4,FALSE),0)</f>
        <v>1</v>
      </c>
      <c r="H147" s="96">
        <f>IFERROR(VLOOKUP($B147,[1]NUM17!$H$3:$S$151,5,FALSE),0)</f>
        <v>0</v>
      </c>
      <c r="I147" s="96">
        <f>IFERROR(VLOOKUP($B147,[1]NUM17!$H$3:$S$151,6,FALSE),0)</f>
        <v>1</v>
      </c>
      <c r="J147" s="96">
        <f>IFERROR(VLOOKUP($B147,[1]NUM17!$H$3:$S$151,7,FALSE),0)</f>
        <v>1</v>
      </c>
      <c r="K147" s="96">
        <f>IFERROR(VLOOKUP($B147,[1]NUM17!$H$3:$S$151,8,FALSE),0)</f>
        <v>2</v>
      </c>
      <c r="L147" s="96">
        <f>IFERROR(VLOOKUP($B147,[1]NUM17!$H$3:$S$151,9,FALSE),0)</f>
        <v>1</v>
      </c>
      <c r="M147" s="96">
        <f>IFERROR(VLOOKUP($B147,[1]NUM17!$H$3:$S$151,10,FALSE),0)</f>
        <v>0</v>
      </c>
      <c r="N147" s="96">
        <f>IFERROR(VLOOKUP($B147,[1]NUM17!$H$3:$S$151,11,FALSE),0)</f>
        <v>0</v>
      </c>
      <c r="O147" s="86"/>
      <c r="Q147" s="5">
        <f t="shared" si="59"/>
        <v>6</v>
      </c>
      <c r="R147" s="96">
        <f>IFERROR(VLOOKUP($B147,[1]DEN17!$H$3:$S$156,2,FALSE),0)</f>
        <v>0</v>
      </c>
      <c r="S147" s="96">
        <f>IFERROR(VLOOKUP($B147,[1]DEN17!$H$3:$S$156,3,FALSE),0)</f>
        <v>0</v>
      </c>
      <c r="T147" s="96">
        <f>IFERROR(VLOOKUP($B147,[1]DEN17!$H$3:$S$156,4,FALSE),0)</f>
        <v>1</v>
      </c>
      <c r="U147" s="96">
        <f>IFERROR(VLOOKUP($B147,[1]DEN17!$H$3:$S$156,5,FALSE),0)</f>
        <v>0</v>
      </c>
      <c r="V147" s="96">
        <f>IFERROR(VLOOKUP($B147,[1]DEN17!$H$3:$S$156,6,FALSE),0)</f>
        <v>1</v>
      </c>
      <c r="W147" s="96">
        <f>IFERROR(VLOOKUP($B147,[1]DEN17!$H$3:$S$156,7,FALSE),0)</f>
        <v>1</v>
      </c>
      <c r="X147" s="96">
        <f>IFERROR(VLOOKUP($B147,[1]DEN17!$H$3:$S$156,8,FALSE),0)</f>
        <v>2</v>
      </c>
      <c r="Y147" s="96">
        <f>IFERROR(VLOOKUP($B147,[1]DEN17!$H$3:$S$156,9,FALSE),0)</f>
        <v>1</v>
      </c>
      <c r="Z147" s="96">
        <f>IFERROR(VLOOKUP($B147,[1]DEN17!$H$3:$S$156,10,FALSE),0)</f>
        <v>0</v>
      </c>
      <c r="AA147" s="96">
        <f>IFERROR(VLOOKUP($B147,[1]DEN17!$H$3:$S$156,11,FALSE),0)</f>
        <v>0</v>
      </c>
      <c r="AB147" s="86"/>
      <c r="AD147" s="5">
        <f t="shared" si="82"/>
        <v>6</v>
      </c>
    </row>
    <row r="148" spans="1:31" ht="15" thickBot="1" x14ac:dyDescent="0.25">
      <c r="A148" s="87" t="s">
        <v>173</v>
      </c>
      <c r="B148" s="165" t="s">
        <v>172</v>
      </c>
      <c r="C148" s="56"/>
      <c r="D148" s="56"/>
      <c r="E148" s="96">
        <f>IFERROR(VLOOKUP($B148,[1]NUM17!$H$3:$S$151,2,FALSE),0)</f>
        <v>0</v>
      </c>
      <c r="F148" s="96">
        <f>IFERROR(VLOOKUP($B148,[1]NUM17!$H$3:$S$151,3,FALSE),0)</f>
        <v>0</v>
      </c>
      <c r="G148" s="96">
        <f>IFERROR(VLOOKUP($B148,[1]NUM17!$H$3:$S$151,4,FALSE),0)</f>
        <v>0</v>
      </c>
      <c r="H148" s="96">
        <f>IFERROR(VLOOKUP($B148,[1]NUM17!$H$3:$S$151,5,FALSE),0)</f>
        <v>0</v>
      </c>
      <c r="I148" s="96">
        <f>IFERROR(VLOOKUP($B148,[1]NUM17!$H$3:$S$151,6,FALSE),0)</f>
        <v>0</v>
      </c>
      <c r="J148" s="96">
        <f>IFERROR(VLOOKUP($B148,[1]NUM17!$H$3:$S$151,7,FALSE),0)</f>
        <v>1</v>
      </c>
      <c r="K148" s="96">
        <f>IFERROR(VLOOKUP($B148,[1]NUM17!$H$3:$S$151,8,FALSE),0)</f>
        <v>0</v>
      </c>
      <c r="L148" s="96">
        <f>IFERROR(VLOOKUP($B148,[1]NUM17!$H$3:$S$151,9,FALSE),0)</f>
        <v>0</v>
      </c>
      <c r="M148" s="96">
        <f>IFERROR(VLOOKUP($B148,[1]NUM17!$H$3:$S$151,10,FALSE),0)</f>
        <v>0</v>
      </c>
      <c r="N148" s="96">
        <f>IFERROR(VLOOKUP($B148,[1]NUM17!$H$3:$S$151,11,FALSE),0)</f>
        <v>0</v>
      </c>
      <c r="O148" s="89"/>
      <c r="P148" s="62"/>
      <c r="Q148" s="5">
        <f>SUM(E148:P148)</f>
        <v>1</v>
      </c>
      <c r="R148" s="96">
        <f>IFERROR(VLOOKUP($B148,[1]DEN17!$H$3:$S$156,2,FALSE),0)</f>
        <v>0</v>
      </c>
      <c r="S148" s="96">
        <f>IFERROR(VLOOKUP($B148,[1]DEN17!$H$3:$S$156,3,FALSE),0)</f>
        <v>0</v>
      </c>
      <c r="T148" s="96">
        <f>IFERROR(VLOOKUP($B148,[1]DEN17!$H$3:$S$156,4,FALSE),0)</f>
        <v>0</v>
      </c>
      <c r="U148" s="96">
        <f>IFERROR(VLOOKUP($B148,[1]DEN17!$H$3:$S$156,5,FALSE),0)</f>
        <v>0</v>
      </c>
      <c r="V148" s="96">
        <f>IFERROR(VLOOKUP($B148,[1]DEN17!$H$3:$S$156,6,FALSE),0)</f>
        <v>0</v>
      </c>
      <c r="W148" s="96">
        <f>IFERROR(VLOOKUP($B148,[1]DEN17!$H$3:$S$156,7,FALSE),0)</f>
        <v>1</v>
      </c>
      <c r="X148" s="96">
        <f>IFERROR(VLOOKUP($B148,[1]DEN17!$H$3:$S$156,8,FALSE),0)</f>
        <v>0</v>
      </c>
      <c r="Y148" s="96">
        <f>IFERROR(VLOOKUP($B148,[1]DEN17!$H$3:$S$156,9,FALSE),0)</f>
        <v>0</v>
      </c>
      <c r="Z148" s="96">
        <f>IFERROR(VLOOKUP($B148,[1]DEN17!$H$3:$S$156,10,FALSE),0)</f>
        <v>0</v>
      </c>
      <c r="AA148" s="96">
        <f>IFERROR(VLOOKUP($B148,[1]DEN17!$H$3:$S$156,11,FALSE),0)</f>
        <v>0</v>
      </c>
      <c r="AB148" s="86"/>
      <c r="AD148" s="5">
        <f t="shared" si="82"/>
        <v>1</v>
      </c>
    </row>
    <row r="149" spans="1:31" s="58" customFormat="1" ht="15" thickBot="1" x14ac:dyDescent="0.25">
      <c r="A149" s="333" t="s">
        <v>184</v>
      </c>
      <c r="B149" s="334"/>
      <c r="C149" s="250">
        <f>+D149/Metas!U94</f>
        <v>0.98106060606060608</v>
      </c>
      <c r="D149" s="15">
        <f>+Q149/AD149</f>
        <v>0.875</v>
      </c>
      <c r="E149" s="10">
        <f>SUM(E142:E148)</f>
        <v>4</v>
      </c>
      <c r="F149" s="10">
        <f t="shared" ref="F149:P149" si="83">SUM(F142:F148)</f>
        <v>1</v>
      </c>
      <c r="G149" s="10">
        <f t="shared" si="83"/>
        <v>6</v>
      </c>
      <c r="H149" s="10">
        <f t="shared" si="83"/>
        <v>1</v>
      </c>
      <c r="I149" s="10">
        <f t="shared" ref="I149:J149" si="84">SUM(I142:I148)</f>
        <v>2</v>
      </c>
      <c r="J149" s="10">
        <f t="shared" si="84"/>
        <v>4</v>
      </c>
      <c r="K149" s="10">
        <f t="shared" ref="K149:L149" si="85">SUM(K142:K148)</f>
        <v>3</v>
      </c>
      <c r="L149" s="10">
        <f t="shared" si="85"/>
        <v>4</v>
      </c>
      <c r="M149" s="10">
        <f t="shared" ref="M149" si="86">SUM(M142:M148)</f>
        <v>2</v>
      </c>
      <c r="N149" s="10">
        <f t="shared" ref="N149" si="87">SUM(N142:N148)</f>
        <v>1</v>
      </c>
      <c r="O149" s="10">
        <f t="shared" si="83"/>
        <v>0</v>
      </c>
      <c r="P149" s="10">
        <f t="shared" si="83"/>
        <v>0</v>
      </c>
      <c r="Q149" s="10">
        <f>SUM(Q142:Q148)</f>
        <v>28</v>
      </c>
      <c r="R149" s="10">
        <f>SUM(R142:R148)</f>
        <v>5</v>
      </c>
      <c r="S149" s="10">
        <f t="shared" ref="S149:AC149" si="88">SUM(S142:S148)</f>
        <v>2</v>
      </c>
      <c r="T149" s="10">
        <f t="shared" si="88"/>
        <v>6</v>
      </c>
      <c r="U149" s="10">
        <f t="shared" si="88"/>
        <v>2</v>
      </c>
      <c r="V149" s="10">
        <f t="shared" si="88"/>
        <v>2</v>
      </c>
      <c r="W149" s="10">
        <f t="shared" si="88"/>
        <v>4</v>
      </c>
      <c r="X149" s="10">
        <f t="shared" si="88"/>
        <v>3</v>
      </c>
      <c r="Y149" s="10">
        <f t="shared" si="88"/>
        <v>5</v>
      </c>
      <c r="Z149" s="10">
        <f t="shared" si="88"/>
        <v>2</v>
      </c>
      <c r="AA149" s="10">
        <f t="shared" ref="AA149" si="89">SUM(AA142:AA148)</f>
        <v>1</v>
      </c>
      <c r="AB149" s="10">
        <f t="shared" si="88"/>
        <v>0</v>
      </c>
      <c r="AC149" s="10">
        <f t="shared" si="88"/>
        <v>0</v>
      </c>
      <c r="AD149" s="10">
        <f>SUM(AD142:AD148)</f>
        <v>32</v>
      </c>
      <c r="AE149" s="62"/>
    </row>
    <row r="150" spans="1:31" ht="15" x14ac:dyDescent="0.25">
      <c r="B150" s="100" t="s">
        <v>189</v>
      </c>
      <c r="C150" s="262"/>
      <c r="D150" s="76"/>
      <c r="E150" s="67">
        <f t="shared" ref="E150:AD150" si="90">+E25+E37+E48+E62+E73+E79+E90+E109+E122+E136+E141+E149</f>
        <v>609</v>
      </c>
      <c r="F150" s="67">
        <f t="shared" si="90"/>
        <v>425</v>
      </c>
      <c r="G150" s="62">
        <f t="shared" si="90"/>
        <v>640</v>
      </c>
      <c r="H150" s="62">
        <f t="shared" si="90"/>
        <v>436</v>
      </c>
      <c r="I150" s="62">
        <f t="shared" ref="I150:J150" si="91">+I25+I37+I48+I62+I73+I79+I90+I109+I122+I136+I141+I149</f>
        <v>526</v>
      </c>
      <c r="J150" s="62">
        <f t="shared" si="91"/>
        <v>496</v>
      </c>
      <c r="K150" s="62">
        <f t="shared" ref="K150:L150" si="92">+K25+K37+K48+K62+K73+K79+K90+K109+K122+K136+K141+K149</f>
        <v>529</v>
      </c>
      <c r="L150" s="62">
        <f t="shared" si="92"/>
        <v>497</v>
      </c>
      <c r="M150" s="62">
        <f t="shared" ref="M150" si="93">+M25+M37+M48+M62+M73+M79+M90+M109+M122+M136+M141+M149</f>
        <v>461</v>
      </c>
      <c r="N150" s="62">
        <f t="shared" ref="N150" si="94">+N25+N37+N48+N62+N73+N79+N90+N109+N122+N136+N141+N149</f>
        <v>527</v>
      </c>
      <c r="O150" s="62">
        <f t="shared" si="90"/>
        <v>0</v>
      </c>
      <c r="P150" s="62">
        <f t="shared" si="90"/>
        <v>0</v>
      </c>
      <c r="Q150" s="62">
        <f t="shared" si="90"/>
        <v>5146</v>
      </c>
      <c r="R150" s="67">
        <f t="shared" si="90"/>
        <v>704</v>
      </c>
      <c r="S150" s="67">
        <f t="shared" si="90"/>
        <v>513</v>
      </c>
      <c r="T150" s="62">
        <f t="shared" si="90"/>
        <v>720</v>
      </c>
      <c r="U150" s="62">
        <f t="shared" si="90"/>
        <v>484</v>
      </c>
      <c r="V150" s="62">
        <f t="shared" ref="V150:W150" si="95">+V25+V37+V48+V62+V73+V79+V90+V109+V122+V136+V141+V149</f>
        <v>585</v>
      </c>
      <c r="W150" s="62">
        <f t="shared" si="95"/>
        <v>549</v>
      </c>
      <c r="X150" s="62">
        <f t="shared" ref="X150:Y150" si="96">+X25+X37+X48+X62+X73+X79+X90+X109+X122+X136+X141+X149</f>
        <v>590</v>
      </c>
      <c r="Y150" s="62">
        <f t="shared" si="96"/>
        <v>604</v>
      </c>
      <c r="Z150" s="96">
        <f>IFERROR(VLOOKUP($B150,[1]DEN17!$H$3:$S$156,10,FALSE),0)</f>
        <v>0</v>
      </c>
      <c r="AA150" s="96">
        <f>IFERROR(VLOOKUP($B150,[1]DEN17!$H$3:$S$156,11,FALSE),0)</f>
        <v>0</v>
      </c>
      <c r="AB150" s="62">
        <f t="shared" si="90"/>
        <v>0</v>
      </c>
      <c r="AC150" s="62">
        <f t="shared" si="90"/>
        <v>0</v>
      </c>
      <c r="AD150" s="62">
        <f t="shared" si="90"/>
        <v>5886</v>
      </c>
      <c r="AE150" s="62"/>
    </row>
    <row r="151" spans="1:31" x14ac:dyDescent="0.2">
      <c r="C151" s="259"/>
      <c r="D151" s="79"/>
      <c r="AD151" s="62"/>
    </row>
  </sheetData>
  <mergeCells count="21">
    <mergeCell ref="A149:B149"/>
    <mergeCell ref="A122:B122"/>
    <mergeCell ref="A136:B136"/>
    <mergeCell ref="A141:B141"/>
    <mergeCell ref="A79:B79"/>
    <mergeCell ref="A90:B90"/>
    <mergeCell ref="A109:B109"/>
    <mergeCell ref="A48:B48"/>
    <mergeCell ref="A62:B62"/>
    <mergeCell ref="A73:B73"/>
    <mergeCell ref="A25:B25"/>
    <mergeCell ref="A37:B37"/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5" x14ac:dyDescent="0.25"/>
  <cols>
    <col min="1" max="1" width="31.5703125" style="257" bestFit="1" customWidth="1"/>
    <col min="2" max="2" width="39" style="257" customWidth="1"/>
    <col min="3" max="3" width="14.42578125" style="58" customWidth="1"/>
    <col min="4" max="4" width="10.85546875" style="257" bestFit="1" customWidth="1"/>
    <col min="5" max="6" width="22.28515625" style="261" customWidth="1"/>
    <col min="7" max="7" width="25.28515625" style="257" customWidth="1"/>
    <col min="8" max="8" width="20" style="257" customWidth="1"/>
    <col min="9" max="256" width="11.42578125" style="257"/>
    <col min="257" max="257" width="31.5703125" style="257" bestFit="1" customWidth="1"/>
    <col min="258" max="258" width="39" style="257" customWidth="1"/>
    <col min="259" max="259" width="14.42578125" style="257" customWidth="1"/>
    <col min="260" max="260" width="10.85546875" style="257" bestFit="1" customWidth="1"/>
    <col min="261" max="261" width="22.28515625" style="257" customWidth="1"/>
    <col min="262" max="262" width="25.28515625" style="257" customWidth="1"/>
    <col min="263" max="263" width="20" style="257" customWidth="1"/>
    <col min="264" max="264" width="26.7109375" style="257" customWidth="1"/>
    <col min="265" max="512" width="11.42578125" style="257"/>
    <col min="513" max="513" width="31.5703125" style="257" bestFit="1" customWidth="1"/>
    <col min="514" max="514" width="39" style="257" customWidth="1"/>
    <col min="515" max="515" width="14.42578125" style="257" customWidth="1"/>
    <col min="516" max="516" width="10.85546875" style="257" bestFit="1" customWidth="1"/>
    <col min="517" max="517" width="22.28515625" style="257" customWidth="1"/>
    <col min="518" max="518" width="25.28515625" style="257" customWidth="1"/>
    <col min="519" max="519" width="20" style="257" customWidth="1"/>
    <col min="520" max="520" width="26.7109375" style="257" customWidth="1"/>
    <col min="521" max="768" width="11.42578125" style="257"/>
    <col min="769" max="769" width="31.5703125" style="257" bestFit="1" customWidth="1"/>
    <col min="770" max="770" width="39" style="257" customWidth="1"/>
    <col min="771" max="771" width="14.42578125" style="257" customWidth="1"/>
    <col min="772" max="772" width="10.85546875" style="257" bestFit="1" customWidth="1"/>
    <col min="773" max="773" width="22.28515625" style="257" customWidth="1"/>
    <col min="774" max="774" width="25.28515625" style="257" customWidth="1"/>
    <col min="775" max="775" width="20" style="257" customWidth="1"/>
    <col min="776" max="776" width="26.7109375" style="257" customWidth="1"/>
    <col min="777" max="1024" width="11.42578125" style="257"/>
    <col min="1025" max="1025" width="31.5703125" style="257" bestFit="1" customWidth="1"/>
    <col min="1026" max="1026" width="39" style="257" customWidth="1"/>
    <col min="1027" max="1027" width="14.42578125" style="257" customWidth="1"/>
    <col min="1028" max="1028" width="10.85546875" style="257" bestFit="1" customWidth="1"/>
    <col min="1029" max="1029" width="22.28515625" style="257" customWidth="1"/>
    <col min="1030" max="1030" width="25.28515625" style="257" customWidth="1"/>
    <col min="1031" max="1031" width="20" style="257" customWidth="1"/>
    <col min="1032" max="1032" width="26.7109375" style="257" customWidth="1"/>
    <col min="1033" max="1280" width="11.42578125" style="257"/>
    <col min="1281" max="1281" width="31.5703125" style="257" bestFit="1" customWidth="1"/>
    <col min="1282" max="1282" width="39" style="257" customWidth="1"/>
    <col min="1283" max="1283" width="14.42578125" style="257" customWidth="1"/>
    <col min="1284" max="1284" width="10.85546875" style="257" bestFit="1" customWidth="1"/>
    <col min="1285" max="1285" width="22.28515625" style="257" customWidth="1"/>
    <col min="1286" max="1286" width="25.28515625" style="257" customWidth="1"/>
    <col min="1287" max="1287" width="20" style="257" customWidth="1"/>
    <col min="1288" max="1288" width="26.7109375" style="257" customWidth="1"/>
    <col min="1289" max="1536" width="11.42578125" style="257"/>
    <col min="1537" max="1537" width="31.5703125" style="257" bestFit="1" customWidth="1"/>
    <col min="1538" max="1538" width="39" style="257" customWidth="1"/>
    <col min="1539" max="1539" width="14.42578125" style="257" customWidth="1"/>
    <col min="1540" max="1540" width="10.85546875" style="257" bestFit="1" customWidth="1"/>
    <col min="1541" max="1541" width="22.28515625" style="257" customWidth="1"/>
    <col min="1542" max="1542" width="25.28515625" style="257" customWidth="1"/>
    <col min="1543" max="1543" width="20" style="257" customWidth="1"/>
    <col min="1544" max="1544" width="26.7109375" style="257" customWidth="1"/>
    <col min="1545" max="1792" width="11.42578125" style="257"/>
    <col min="1793" max="1793" width="31.5703125" style="257" bestFit="1" customWidth="1"/>
    <col min="1794" max="1794" width="39" style="257" customWidth="1"/>
    <col min="1795" max="1795" width="14.42578125" style="257" customWidth="1"/>
    <col min="1796" max="1796" width="10.85546875" style="257" bestFit="1" customWidth="1"/>
    <col min="1797" max="1797" width="22.28515625" style="257" customWidth="1"/>
    <col min="1798" max="1798" width="25.28515625" style="257" customWidth="1"/>
    <col min="1799" max="1799" width="20" style="257" customWidth="1"/>
    <col min="1800" max="1800" width="26.7109375" style="257" customWidth="1"/>
    <col min="1801" max="2048" width="11.42578125" style="257"/>
    <col min="2049" max="2049" width="31.5703125" style="257" bestFit="1" customWidth="1"/>
    <col min="2050" max="2050" width="39" style="257" customWidth="1"/>
    <col min="2051" max="2051" width="14.42578125" style="257" customWidth="1"/>
    <col min="2052" max="2052" width="10.85546875" style="257" bestFit="1" customWidth="1"/>
    <col min="2053" max="2053" width="22.28515625" style="257" customWidth="1"/>
    <col min="2054" max="2054" width="25.28515625" style="257" customWidth="1"/>
    <col min="2055" max="2055" width="20" style="257" customWidth="1"/>
    <col min="2056" max="2056" width="26.7109375" style="257" customWidth="1"/>
    <col min="2057" max="2304" width="11.42578125" style="257"/>
    <col min="2305" max="2305" width="31.5703125" style="257" bestFit="1" customWidth="1"/>
    <col min="2306" max="2306" width="39" style="257" customWidth="1"/>
    <col min="2307" max="2307" width="14.42578125" style="257" customWidth="1"/>
    <col min="2308" max="2308" width="10.85546875" style="257" bestFit="1" customWidth="1"/>
    <col min="2309" max="2309" width="22.28515625" style="257" customWidth="1"/>
    <col min="2310" max="2310" width="25.28515625" style="257" customWidth="1"/>
    <col min="2311" max="2311" width="20" style="257" customWidth="1"/>
    <col min="2312" max="2312" width="26.7109375" style="257" customWidth="1"/>
    <col min="2313" max="2560" width="11.42578125" style="257"/>
    <col min="2561" max="2561" width="31.5703125" style="257" bestFit="1" customWidth="1"/>
    <col min="2562" max="2562" width="39" style="257" customWidth="1"/>
    <col min="2563" max="2563" width="14.42578125" style="257" customWidth="1"/>
    <col min="2564" max="2564" width="10.85546875" style="257" bestFit="1" customWidth="1"/>
    <col min="2565" max="2565" width="22.28515625" style="257" customWidth="1"/>
    <col min="2566" max="2566" width="25.28515625" style="257" customWidth="1"/>
    <col min="2567" max="2567" width="20" style="257" customWidth="1"/>
    <col min="2568" max="2568" width="26.7109375" style="257" customWidth="1"/>
    <col min="2569" max="2816" width="11.42578125" style="257"/>
    <col min="2817" max="2817" width="31.5703125" style="257" bestFit="1" customWidth="1"/>
    <col min="2818" max="2818" width="39" style="257" customWidth="1"/>
    <col min="2819" max="2819" width="14.42578125" style="257" customWidth="1"/>
    <col min="2820" max="2820" width="10.85546875" style="257" bestFit="1" customWidth="1"/>
    <col min="2821" max="2821" width="22.28515625" style="257" customWidth="1"/>
    <col min="2822" max="2822" width="25.28515625" style="257" customWidth="1"/>
    <col min="2823" max="2823" width="20" style="257" customWidth="1"/>
    <col min="2824" max="2824" width="26.7109375" style="257" customWidth="1"/>
    <col min="2825" max="3072" width="11.42578125" style="257"/>
    <col min="3073" max="3073" width="31.5703125" style="257" bestFit="1" customWidth="1"/>
    <col min="3074" max="3074" width="39" style="257" customWidth="1"/>
    <col min="3075" max="3075" width="14.42578125" style="257" customWidth="1"/>
    <col min="3076" max="3076" width="10.85546875" style="257" bestFit="1" customWidth="1"/>
    <col min="3077" max="3077" width="22.28515625" style="257" customWidth="1"/>
    <col min="3078" max="3078" width="25.28515625" style="257" customWidth="1"/>
    <col min="3079" max="3079" width="20" style="257" customWidth="1"/>
    <col min="3080" max="3080" width="26.7109375" style="257" customWidth="1"/>
    <col min="3081" max="3328" width="11.42578125" style="257"/>
    <col min="3329" max="3329" width="31.5703125" style="257" bestFit="1" customWidth="1"/>
    <col min="3330" max="3330" width="39" style="257" customWidth="1"/>
    <col min="3331" max="3331" width="14.42578125" style="257" customWidth="1"/>
    <col min="3332" max="3332" width="10.85546875" style="257" bestFit="1" customWidth="1"/>
    <col min="3333" max="3333" width="22.28515625" style="257" customWidth="1"/>
    <col min="3334" max="3334" width="25.28515625" style="257" customWidth="1"/>
    <col min="3335" max="3335" width="20" style="257" customWidth="1"/>
    <col min="3336" max="3336" width="26.7109375" style="257" customWidth="1"/>
    <col min="3337" max="3584" width="11.42578125" style="257"/>
    <col min="3585" max="3585" width="31.5703125" style="257" bestFit="1" customWidth="1"/>
    <col min="3586" max="3586" width="39" style="257" customWidth="1"/>
    <col min="3587" max="3587" width="14.42578125" style="257" customWidth="1"/>
    <col min="3588" max="3588" width="10.85546875" style="257" bestFit="1" customWidth="1"/>
    <col min="3589" max="3589" width="22.28515625" style="257" customWidth="1"/>
    <col min="3590" max="3590" width="25.28515625" style="257" customWidth="1"/>
    <col min="3591" max="3591" width="20" style="257" customWidth="1"/>
    <col min="3592" max="3592" width="26.7109375" style="257" customWidth="1"/>
    <col min="3593" max="3840" width="11.42578125" style="257"/>
    <col min="3841" max="3841" width="31.5703125" style="257" bestFit="1" customWidth="1"/>
    <col min="3842" max="3842" width="39" style="257" customWidth="1"/>
    <col min="3843" max="3843" width="14.42578125" style="257" customWidth="1"/>
    <col min="3844" max="3844" width="10.85546875" style="257" bestFit="1" customWidth="1"/>
    <col min="3845" max="3845" width="22.28515625" style="257" customWidth="1"/>
    <col min="3846" max="3846" width="25.28515625" style="257" customWidth="1"/>
    <col min="3847" max="3847" width="20" style="257" customWidth="1"/>
    <col min="3848" max="3848" width="26.7109375" style="257" customWidth="1"/>
    <col min="3849" max="4096" width="11.42578125" style="257"/>
    <col min="4097" max="4097" width="31.5703125" style="257" bestFit="1" customWidth="1"/>
    <col min="4098" max="4098" width="39" style="257" customWidth="1"/>
    <col min="4099" max="4099" width="14.42578125" style="257" customWidth="1"/>
    <col min="4100" max="4100" width="10.85546875" style="257" bestFit="1" customWidth="1"/>
    <col min="4101" max="4101" width="22.28515625" style="257" customWidth="1"/>
    <col min="4102" max="4102" width="25.28515625" style="257" customWidth="1"/>
    <col min="4103" max="4103" width="20" style="257" customWidth="1"/>
    <col min="4104" max="4104" width="26.7109375" style="257" customWidth="1"/>
    <col min="4105" max="4352" width="11.42578125" style="257"/>
    <col min="4353" max="4353" width="31.5703125" style="257" bestFit="1" customWidth="1"/>
    <col min="4354" max="4354" width="39" style="257" customWidth="1"/>
    <col min="4355" max="4355" width="14.42578125" style="257" customWidth="1"/>
    <col min="4356" max="4356" width="10.85546875" style="257" bestFit="1" customWidth="1"/>
    <col min="4357" max="4357" width="22.28515625" style="257" customWidth="1"/>
    <col min="4358" max="4358" width="25.28515625" style="257" customWidth="1"/>
    <col min="4359" max="4359" width="20" style="257" customWidth="1"/>
    <col min="4360" max="4360" width="26.7109375" style="257" customWidth="1"/>
    <col min="4361" max="4608" width="11.42578125" style="257"/>
    <col min="4609" max="4609" width="31.5703125" style="257" bestFit="1" customWidth="1"/>
    <col min="4610" max="4610" width="39" style="257" customWidth="1"/>
    <col min="4611" max="4611" width="14.42578125" style="257" customWidth="1"/>
    <col min="4612" max="4612" width="10.85546875" style="257" bestFit="1" customWidth="1"/>
    <col min="4613" max="4613" width="22.28515625" style="257" customWidth="1"/>
    <col min="4614" max="4614" width="25.28515625" style="257" customWidth="1"/>
    <col min="4615" max="4615" width="20" style="257" customWidth="1"/>
    <col min="4616" max="4616" width="26.7109375" style="257" customWidth="1"/>
    <col min="4617" max="4864" width="11.42578125" style="257"/>
    <col min="4865" max="4865" width="31.5703125" style="257" bestFit="1" customWidth="1"/>
    <col min="4866" max="4866" width="39" style="257" customWidth="1"/>
    <col min="4867" max="4867" width="14.42578125" style="257" customWidth="1"/>
    <col min="4868" max="4868" width="10.85546875" style="257" bestFit="1" customWidth="1"/>
    <col min="4869" max="4869" width="22.28515625" style="257" customWidth="1"/>
    <col min="4870" max="4870" width="25.28515625" style="257" customWidth="1"/>
    <col min="4871" max="4871" width="20" style="257" customWidth="1"/>
    <col min="4872" max="4872" width="26.7109375" style="257" customWidth="1"/>
    <col min="4873" max="5120" width="11.42578125" style="257"/>
    <col min="5121" max="5121" width="31.5703125" style="257" bestFit="1" customWidth="1"/>
    <col min="5122" max="5122" width="39" style="257" customWidth="1"/>
    <col min="5123" max="5123" width="14.42578125" style="257" customWidth="1"/>
    <col min="5124" max="5124" width="10.85546875" style="257" bestFit="1" customWidth="1"/>
    <col min="5125" max="5125" width="22.28515625" style="257" customWidth="1"/>
    <col min="5126" max="5126" width="25.28515625" style="257" customWidth="1"/>
    <col min="5127" max="5127" width="20" style="257" customWidth="1"/>
    <col min="5128" max="5128" width="26.7109375" style="257" customWidth="1"/>
    <col min="5129" max="5376" width="11.42578125" style="257"/>
    <col min="5377" max="5377" width="31.5703125" style="257" bestFit="1" customWidth="1"/>
    <col min="5378" max="5378" width="39" style="257" customWidth="1"/>
    <col min="5379" max="5379" width="14.42578125" style="257" customWidth="1"/>
    <col min="5380" max="5380" width="10.85546875" style="257" bestFit="1" customWidth="1"/>
    <col min="5381" max="5381" width="22.28515625" style="257" customWidth="1"/>
    <col min="5382" max="5382" width="25.28515625" style="257" customWidth="1"/>
    <col min="5383" max="5383" width="20" style="257" customWidth="1"/>
    <col min="5384" max="5384" width="26.7109375" style="257" customWidth="1"/>
    <col min="5385" max="5632" width="11.42578125" style="257"/>
    <col min="5633" max="5633" width="31.5703125" style="257" bestFit="1" customWidth="1"/>
    <col min="5634" max="5634" width="39" style="257" customWidth="1"/>
    <col min="5635" max="5635" width="14.42578125" style="257" customWidth="1"/>
    <col min="5636" max="5636" width="10.85546875" style="257" bestFit="1" customWidth="1"/>
    <col min="5637" max="5637" width="22.28515625" style="257" customWidth="1"/>
    <col min="5638" max="5638" width="25.28515625" style="257" customWidth="1"/>
    <col min="5639" max="5639" width="20" style="257" customWidth="1"/>
    <col min="5640" max="5640" width="26.7109375" style="257" customWidth="1"/>
    <col min="5641" max="5888" width="11.42578125" style="257"/>
    <col min="5889" max="5889" width="31.5703125" style="257" bestFit="1" customWidth="1"/>
    <col min="5890" max="5890" width="39" style="257" customWidth="1"/>
    <col min="5891" max="5891" width="14.42578125" style="257" customWidth="1"/>
    <col min="5892" max="5892" width="10.85546875" style="257" bestFit="1" customWidth="1"/>
    <col min="5893" max="5893" width="22.28515625" style="257" customWidth="1"/>
    <col min="5894" max="5894" width="25.28515625" style="257" customWidth="1"/>
    <col min="5895" max="5895" width="20" style="257" customWidth="1"/>
    <col min="5896" max="5896" width="26.7109375" style="257" customWidth="1"/>
    <col min="5897" max="6144" width="11.42578125" style="257"/>
    <col min="6145" max="6145" width="31.5703125" style="257" bestFit="1" customWidth="1"/>
    <col min="6146" max="6146" width="39" style="257" customWidth="1"/>
    <col min="6147" max="6147" width="14.42578125" style="257" customWidth="1"/>
    <col min="6148" max="6148" width="10.85546875" style="257" bestFit="1" customWidth="1"/>
    <col min="6149" max="6149" width="22.28515625" style="257" customWidth="1"/>
    <col min="6150" max="6150" width="25.28515625" style="257" customWidth="1"/>
    <col min="6151" max="6151" width="20" style="257" customWidth="1"/>
    <col min="6152" max="6152" width="26.7109375" style="257" customWidth="1"/>
    <col min="6153" max="6400" width="11.42578125" style="257"/>
    <col min="6401" max="6401" width="31.5703125" style="257" bestFit="1" customWidth="1"/>
    <col min="6402" max="6402" width="39" style="257" customWidth="1"/>
    <col min="6403" max="6403" width="14.42578125" style="257" customWidth="1"/>
    <col min="6404" max="6404" width="10.85546875" style="257" bestFit="1" customWidth="1"/>
    <col min="6405" max="6405" width="22.28515625" style="257" customWidth="1"/>
    <col min="6406" max="6406" width="25.28515625" style="257" customWidth="1"/>
    <col min="6407" max="6407" width="20" style="257" customWidth="1"/>
    <col min="6408" max="6408" width="26.7109375" style="257" customWidth="1"/>
    <col min="6409" max="6656" width="11.42578125" style="257"/>
    <col min="6657" max="6657" width="31.5703125" style="257" bestFit="1" customWidth="1"/>
    <col min="6658" max="6658" width="39" style="257" customWidth="1"/>
    <col min="6659" max="6659" width="14.42578125" style="257" customWidth="1"/>
    <col min="6660" max="6660" width="10.85546875" style="257" bestFit="1" customWidth="1"/>
    <col min="6661" max="6661" width="22.28515625" style="257" customWidth="1"/>
    <col min="6662" max="6662" width="25.28515625" style="257" customWidth="1"/>
    <col min="6663" max="6663" width="20" style="257" customWidth="1"/>
    <col min="6664" max="6664" width="26.7109375" style="257" customWidth="1"/>
    <col min="6665" max="6912" width="11.42578125" style="257"/>
    <col min="6913" max="6913" width="31.5703125" style="257" bestFit="1" customWidth="1"/>
    <col min="6914" max="6914" width="39" style="257" customWidth="1"/>
    <col min="6915" max="6915" width="14.42578125" style="257" customWidth="1"/>
    <col min="6916" max="6916" width="10.85546875" style="257" bestFit="1" customWidth="1"/>
    <col min="6917" max="6917" width="22.28515625" style="257" customWidth="1"/>
    <col min="6918" max="6918" width="25.28515625" style="257" customWidth="1"/>
    <col min="6919" max="6919" width="20" style="257" customWidth="1"/>
    <col min="6920" max="6920" width="26.7109375" style="257" customWidth="1"/>
    <col min="6921" max="7168" width="11.42578125" style="257"/>
    <col min="7169" max="7169" width="31.5703125" style="257" bestFit="1" customWidth="1"/>
    <col min="7170" max="7170" width="39" style="257" customWidth="1"/>
    <col min="7171" max="7171" width="14.42578125" style="257" customWidth="1"/>
    <col min="7172" max="7172" width="10.85546875" style="257" bestFit="1" customWidth="1"/>
    <col min="7173" max="7173" width="22.28515625" style="257" customWidth="1"/>
    <col min="7174" max="7174" width="25.28515625" style="257" customWidth="1"/>
    <col min="7175" max="7175" width="20" style="257" customWidth="1"/>
    <col min="7176" max="7176" width="26.7109375" style="257" customWidth="1"/>
    <col min="7177" max="7424" width="11.42578125" style="257"/>
    <col min="7425" max="7425" width="31.5703125" style="257" bestFit="1" customWidth="1"/>
    <col min="7426" max="7426" width="39" style="257" customWidth="1"/>
    <col min="7427" max="7427" width="14.42578125" style="257" customWidth="1"/>
    <col min="7428" max="7428" width="10.85546875" style="257" bestFit="1" customWidth="1"/>
    <col min="7429" max="7429" width="22.28515625" style="257" customWidth="1"/>
    <col min="7430" max="7430" width="25.28515625" style="257" customWidth="1"/>
    <col min="7431" max="7431" width="20" style="257" customWidth="1"/>
    <col min="7432" max="7432" width="26.7109375" style="257" customWidth="1"/>
    <col min="7433" max="7680" width="11.42578125" style="257"/>
    <col min="7681" max="7681" width="31.5703125" style="257" bestFit="1" customWidth="1"/>
    <col min="7682" max="7682" width="39" style="257" customWidth="1"/>
    <col min="7683" max="7683" width="14.42578125" style="257" customWidth="1"/>
    <col min="7684" max="7684" width="10.85546875" style="257" bestFit="1" customWidth="1"/>
    <col min="7685" max="7685" width="22.28515625" style="257" customWidth="1"/>
    <col min="7686" max="7686" width="25.28515625" style="257" customWidth="1"/>
    <col min="7687" max="7687" width="20" style="257" customWidth="1"/>
    <col min="7688" max="7688" width="26.7109375" style="257" customWidth="1"/>
    <col min="7689" max="7936" width="11.42578125" style="257"/>
    <col min="7937" max="7937" width="31.5703125" style="257" bestFit="1" customWidth="1"/>
    <col min="7938" max="7938" width="39" style="257" customWidth="1"/>
    <col min="7939" max="7939" width="14.42578125" style="257" customWidth="1"/>
    <col min="7940" max="7940" width="10.85546875" style="257" bestFit="1" customWidth="1"/>
    <col min="7941" max="7941" width="22.28515625" style="257" customWidth="1"/>
    <col min="7942" max="7942" width="25.28515625" style="257" customWidth="1"/>
    <col min="7943" max="7943" width="20" style="257" customWidth="1"/>
    <col min="7944" max="7944" width="26.7109375" style="257" customWidth="1"/>
    <col min="7945" max="8192" width="11.42578125" style="257"/>
    <col min="8193" max="8193" width="31.5703125" style="257" bestFit="1" customWidth="1"/>
    <col min="8194" max="8194" width="39" style="257" customWidth="1"/>
    <col min="8195" max="8195" width="14.42578125" style="257" customWidth="1"/>
    <col min="8196" max="8196" width="10.85546875" style="257" bestFit="1" customWidth="1"/>
    <col min="8197" max="8197" width="22.28515625" style="257" customWidth="1"/>
    <col min="8198" max="8198" width="25.28515625" style="257" customWidth="1"/>
    <col min="8199" max="8199" width="20" style="257" customWidth="1"/>
    <col min="8200" max="8200" width="26.7109375" style="257" customWidth="1"/>
    <col min="8201" max="8448" width="11.42578125" style="257"/>
    <col min="8449" max="8449" width="31.5703125" style="257" bestFit="1" customWidth="1"/>
    <col min="8450" max="8450" width="39" style="257" customWidth="1"/>
    <col min="8451" max="8451" width="14.42578125" style="257" customWidth="1"/>
    <col min="8452" max="8452" width="10.85546875" style="257" bestFit="1" customWidth="1"/>
    <col min="8453" max="8453" width="22.28515625" style="257" customWidth="1"/>
    <col min="8454" max="8454" width="25.28515625" style="257" customWidth="1"/>
    <col min="8455" max="8455" width="20" style="257" customWidth="1"/>
    <col min="8456" max="8456" width="26.7109375" style="257" customWidth="1"/>
    <col min="8457" max="8704" width="11.42578125" style="257"/>
    <col min="8705" max="8705" width="31.5703125" style="257" bestFit="1" customWidth="1"/>
    <col min="8706" max="8706" width="39" style="257" customWidth="1"/>
    <col min="8707" max="8707" width="14.42578125" style="257" customWidth="1"/>
    <col min="8708" max="8708" width="10.85546875" style="257" bestFit="1" customWidth="1"/>
    <col min="8709" max="8709" width="22.28515625" style="257" customWidth="1"/>
    <col min="8710" max="8710" width="25.28515625" style="257" customWidth="1"/>
    <col min="8711" max="8711" width="20" style="257" customWidth="1"/>
    <col min="8712" max="8712" width="26.7109375" style="257" customWidth="1"/>
    <col min="8713" max="8960" width="11.42578125" style="257"/>
    <col min="8961" max="8961" width="31.5703125" style="257" bestFit="1" customWidth="1"/>
    <col min="8962" max="8962" width="39" style="257" customWidth="1"/>
    <col min="8963" max="8963" width="14.42578125" style="257" customWidth="1"/>
    <col min="8964" max="8964" width="10.85546875" style="257" bestFit="1" customWidth="1"/>
    <col min="8965" max="8965" width="22.28515625" style="257" customWidth="1"/>
    <col min="8966" max="8966" width="25.28515625" style="257" customWidth="1"/>
    <col min="8967" max="8967" width="20" style="257" customWidth="1"/>
    <col min="8968" max="8968" width="26.7109375" style="257" customWidth="1"/>
    <col min="8969" max="9216" width="11.42578125" style="257"/>
    <col min="9217" max="9217" width="31.5703125" style="257" bestFit="1" customWidth="1"/>
    <col min="9218" max="9218" width="39" style="257" customWidth="1"/>
    <col min="9219" max="9219" width="14.42578125" style="257" customWidth="1"/>
    <col min="9220" max="9220" width="10.85546875" style="257" bestFit="1" customWidth="1"/>
    <col min="9221" max="9221" width="22.28515625" style="257" customWidth="1"/>
    <col min="9222" max="9222" width="25.28515625" style="257" customWidth="1"/>
    <col min="9223" max="9223" width="20" style="257" customWidth="1"/>
    <col min="9224" max="9224" width="26.7109375" style="257" customWidth="1"/>
    <col min="9225" max="9472" width="11.42578125" style="257"/>
    <col min="9473" max="9473" width="31.5703125" style="257" bestFit="1" customWidth="1"/>
    <col min="9474" max="9474" width="39" style="257" customWidth="1"/>
    <col min="9475" max="9475" width="14.42578125" style="257" customWidth="1"/>
    <col min="9476" max="9476" width="10.85546875" style="257" bestFit="1" customWidth="1"/>
    <col min="9477" max="9477" width="22.28515625" style="257" customWidth="1"/>
    <col min="9478" max="9478" width="25.28515625" style="257" customWidth="1"/>
    <col min="9479" max="9479" width="20" style="257" customWidth="1"/>
    <col min="9480" max="9480" width="26.7109375" style="257" customWidth="1"/>
    <col min="9481" max="9728" width="11.42578125" style="257"/>
    <col min="9729" max="9729" width="31.5703125" style="257" bestFit="1" customWidth="1"/>
    <col min="9730" max="9730" width="39" style="257" customWidth="1"/>
    <col min="9731" max="9731" width="14.42578125" style="257" customWidth="1"/>
    <col min="9732" max="9732" width="10.85546875" style="257" bestFit="1" customWidth="1"/>
    <col min="9733" max="9733" width="22.28515625" style="257" customWidth="1"/>
    <col min="9734" max="9734" width="25.28515625" style="257" customWidth="1"/>
    <col min="9735" max="9735" width="20" style="257" customWidth="1"/>
    <col min="9736" max="9736" width="26.7109375" style="257" customWidth="1"/>
    <col min="9737" max="9984" width="11.42578125" style="257"/>
    <col min="9985" max="9985" width="31.5703125" style="257" bestFit="1" customWidth="1"/>
    <col min="9986" max="9986" width="39" style="257" customWidth="1"/>
    <col min="9987" max="9987" width="14.42578125" style="257" customWidth="1"/>
    <col min="9988" max="9988" width="10.85546875" style="257" bestFit="1" customWidth="1"/>
    <col min="9989" max="9989" width="22.28515625" style="257" customWidth="1"/>
    <col min="9990" max="9990" width="25.28515625" style="257" customWidth="1"/>
    <col min="9991" max="9991" width="20" style="257" customWidth="1"/>
    <col min="9992" max="9992" width="26.7109375" style="257" customWidth="1"/>
    <col min="9993" max="10240" width="11.42578125" style="257"/>
    <col min="10241" max="10241" width="31.5703125" style="257" bestFit="1" customWidth="1"/>
    <col min="10242" max="10242" width="39" style="257" customWidth="1"/>
    <col min="10243" max="10243" width="14.42578125" style="257" customWidth="1"/>
    <col min="10244" max="10244" width="10.85546875" style="257" bestFit="1" customWidth="1"/>
    <col min="10245" max="10245" width="22.28515625" style="257" customWidth="1"/>
    <col min="10246" max="10246" width="25.28515625" style="257" customWidth="1"/>
    <col min="10247" max="10247" width="20" style="257" customWidth="1"/>
    <col min="10248" max="10248" width="26.7109375" style="257" customWidth="1"/>
    <col min="10249" max="10496" width="11.42578125" style="257"/>
    <col min="10497" max="10497" width="31.5703125" style="257" bestFit="1" customWidth="1"/>
    <col min="10498" max="10498" width="39" style="257" customWidth="1"/>
    <col min="10499" max="10499" width="14.42578125" style="257" customWidth="1"/>
    <col min="10500" max="10500" width="10.85546875" style="257" bestFit="1" customWidth="1"/>
    <col min="10501" max="10501" width="22.28515625" style="257" customWidth="1"/>
    <col min="10502" max="10502" width="25.28515625" style="257" customWidth="1"/>
    <col min="10503" max="10503" width="20" style="257" customWidth="1"/>
    <col min="10504" max="10504" width="26.7109375" style="257" customWidth="1"/>
    <col min="10505" max="10752" width="11.42578125" style="257"/>
    <col min="10753" max="10753" width="31.5703125" style="257" bestFit="1" customWidth="1"/>
    <col min="10754" max="10754" width="39" style="257" customWidth="1"/>
    <col min="10755" max="10755" width="14.42578125" style="257" customWidth="1"/>
    <col min="10756" max="10756" width="10.85546875" style="257" bestFit="1" customWidth="1"/>
    <col min="10757" max="10757" width="22.28515625" style="257" customWidth="1"/>
    <col min="10758" max="10758" width="25.28515625" style="257" customWidth="1"/>
    <col min="10759" max="10759" width="20" style="257" customWidth="1"/>
    <col min="10760" max="10760" width="26.7109375" style="257" customWidth="1"/>
    <col min="10761" max="11008" width="11.42578125" style="257"/>
    <col min="11009" max="11009" width="31.5703125" style="257" bestFit="1" customWidth="1"/>
    <col min="11010" max="11010" width="39" style="257" customWidth="1"/>
    <col min="11011" max="11011" width="14.42578125" style="257" customWidth="1"/>
    <col min="11012" max="11012" width="10.85546875" style="257" bestFit="1" customWidth="1"/>
    <col min="11013" max="11013" width="22.28515625" style="257" customWidth="1"/>
    <col min="11014" max="11014" width="25.28515625" style="257" customWidth="1"/>
    <col min="11015" max="11015" width="20" style="257" customWidth="1"/>
    <col min="11016" max="11016" width="26.7109375" style="257" customWidth="1"/>
    <col min="11017" max="11264" width="11.42578125" style="257"/>
    <col min="11265" max="11265" width="31.5703125" style="257" bestFit="1" customWidth="1"/>
    <col min="11266" max="11266" width="39" style="257" customWidth="1"/>
    <col min="11267" max="11267" width="14.42578125" style="257" customWidth="1"/>
    <col min="11268" max="11268" width="10.85546875" style="257" bestFit="1" customWidth="1"/>
    <col min="11269" max="11269" width="22.28515625" style="257" customWidth="1"/>
    <col min="11270" max="11270" width="25.28515625" style="257" customWidth="1"/>
    <col min="11271" max="11271" width="20" style="257" customWidth="1"/>
    <col min="11272" max="11272" width="26.7109375" style="257" customWidth="1"/>
    <col min="11273" max="11520" width="11.42578125" style="257"/>
    <col min="11521" max="11521" width="31.5703125" style="257" bestFit="1" customWidth="1"/>
    <col min="11522" max="11522" width="39" style="257" customWidth="1"/>
    <col min="11523" max="11523" width="14.42578125" style="257" customWidth="1"/>
    <col min="11524" max="11524" width="10.85546875" style="257" bestFit="1" customWidth="1"/>
    <col min="11525" max="11525" width="22.28515625" style="257" customWidth="1"/>
    <col min="11526" max="11526" width="25.28515625" style="257" customWidth="1"/>
    <col min="11527" max="11527" width="20" style="257" customWidth="1"/>
    <col min="11528" max="11528" width="26.7109375" style="257" customWidth="1"/>
    <col min="11529" max="11776" width="11.42578125" style="257"/>
    <col min="11777" max="11777" width="31.5703125" style="257" bestFit="1" customWidth="1"/>
    <col min="11778" max="11778" width="39" style="257" customWidth="1"/>
    <col min="11779" max="11779" width="14.42578125" style="257" customWidth="1"/>
    <col min="11780" max="11780" width="10.85546875" style="257" bestFit="1" customWidth="1"/>
    <col min="11781" max="11781" width="22.28515625" style="257" customWidth="1"/>
    <col min="11782" max="11782" width="25.28515625" style="257" customWidth="1"/>
    <col min="11783" max="11783" width="20" style="257" customWidth="1"/>
    <col min="11784" max="11784" width="26.7109375" style="257" customWidth="1"/>
    <col min="11785" max="12032" width="11.42578125" style="257"/>
    <col min="12033" max="12033" width="31.5703125" style="257" bestFit="1" customWidth="1"/>
    <col min="12034" max="12034" width="39" style="257" customWidth="1"/>
    <col min="12035" max="12035" width="14.42578125" style="257" customWidth="1"/>
    <col min="12036" max="12036" width="10.85546875" style="257" bestFit="1" customWidth="1"/>
    <col min="12037" max="12037" width="22.28515625" style="257" customWidth="1"/>
    <col min="12038" max="12038" width="25.28515625" style="257" customWidth="1"/>
    <col min="12039" max="12039" width="20" style="257" customWidth="1"/>
    <col min="12040" max="12040" width="26.7109375" style="257" customWidth="1"/>
    <col min="12041" max="12288" width="11.42578125" style="257"/>
    <col min="12289" max="12289" width="31.5703125" style="257" bestFit="1" customWidth="1"/>
    <col min="12290" max="12290" width="39" style="257" customWidth="1"/>
    <col min="12291" max="12291" width="14.42578125" style="257" customWidth="1"/>
    <col min="12292" max="12292" width="10.85546875" style="257" bestFit="1" customWidth="1"/>
    <col min="12293" max="12293" width="22.28515625" style="257" customWidth="1"/>
    <col min="12294" max="12294" width="25.28515625" style="257" customWidth="1"/>
    <col min="12295" max="12295" width="20" style="257" customWidth="1"/>
    <col min="12296" max="12296" width="26.7109375" style="257" customWidth="1"/>
    <col min="12297" max="12544" width="11.42578125" style="257"/>
    <col min="12545" max="12545" width="31.5703125" style="257" bestFit="1" customWidth="1"/>
    <col min="12546" max="12546" width="39" style="257" customWidth="1"/>
    <col min="12547" max="12547" width="14.42578125" style="257" customWidth="1"/>
    <col min="12548" max="12548" width="10.85546875" style="257" bestFit="1" customWidth="1"/>
    <col min="12549" max="12549" width="22.28515625" style="257" customWidth="1"/>
    <col min="12550" max="12550" width="25.28515625" style="257" customWidth="1"/>
    <col min="12551" max="12551" width="20" style="257" customWidth="1"/>
    <col min="12552" max="12552" width="26.7109375" style="257" customWidth="1"/>
    <col min="12553" max="12800" width="11.42578125" style="257"/>
    <col min="12801" max="12801" width="31.5703125" style="257" bestFit="1" customWidth="1"/>
    <col min="12802" max="12802" width="39" style="257" customWidth="1"/>
    <col min="12803" max="12803" width="14.42578125" style="257" customWidth="1"/>
    <col min="12804" max="12804" width="10.85546875" style="257" bestFit="1" customWidth="1"/>
    <col min="12805" max="12805" width="22.28515625" style="257" customWidth="1"/>
    <col min="12806" max="12806" width="25.28515625" style="257" customWidth="1"/>
    <col min="12807" max="12807" width="20" style="257" customWidth="1"/>
    <col min="12808" max="12808" width="26.7109375" style="257" customWidth="1"/>
    <col min="12809" max="13056" width="11.42578125" style="257"/>
    <col min="13057" max="13057" width="31.5703125" style="257" bestFit="1" customWidth="1"/>
    <col min="13058" max="13058" width="39" style="257" customWidth="1"/>
    <col min="13059" max="13059" width="14.42578125" style="257" customWidth="1"/>
    <col min="13060" max="13060" width="10.85546875" style="257" bestFit="1" customWidth="1"/>
    <col min="13061" max="13061" width="22.28515625" style="257" customWidth="1"/>
    <col min="13062" max="13062" width="25.28515625" style="257" customWidth="1"/>
    <col min="13063" max="13063" width="20" style="257" customWidth="1"/>
    <col min="13064" max="13064" width="26.7109375" style="257" customWidth="1"/>
    <col min="13065" max="13312" width="11.42578125" style="257"/>
    <col min="13313" max="13313" width="31.5703125" style="257" bestFit="1" customWidth="1"/>
    <col min="13314" max="13314" width="39" style="257" customWidth="1"/>
    <col min="13315" max="13315" width="14.42578125" style="257" customWidth="1"/>
    <col min="13316" max="13316" width="10.85546875" style="257" bestFit="1" customWidth="1"/>
    <col min="13317" max="13317" width="22.28515625" style="257" customWidth="1"/>
    <col min="13318" max="13318" width="25.28515625" style="257" customWidth="1"/>
    <col min="13319" max="13319" width="20" style="257" customWidth="1"/>
    <col min="13320" max="13320" width="26.7109375" style="257" customWidth="1"/>
    <col min="13321" max="13568" width="11.42578125" style="257"/>
    <col min="13569" max="13569" width="31.5703125" style="257" bestFit="1" customWidth="1"/>
    <col min="13570" max="13570" width="39" style="257" customWidth="1"/>
    <col min="13571" max="13571" width="14.42578125" style="257" customWidth="1"/>
    <col min="13572" max="13572" width="10.85546875" style="257" bestFit="1" customWidth="1"/>
    <col min="13573" max="13573" width="22.28515625" style="257" customWidth="1"/>
    <col min="13574" max="13574" width="25.28515625" style="257" customWidth="1"/>
    <col min="13575" max="13575" width="20" style="257" customWidth="1"/>
    <col min="13576" max="13576" width="26.7109375" style="257" customWidth="1"/>
    <col min="13577" max="13824" width="11.42578125" style="257"/>
    <col min="13825" max="13825" width="31.5703125" style="257" bestFit="1" customWidth="1"/>
    <col min="13826" max="13826" width="39" style="257" customWidth="1"/>
    <col min="13827" max="13827" width="14.42578125" style="257" customWidth="1"/>
    <col min="13828" max="13828" width="10.85546875" style="257" bestFit="1" customWidth="1"/>
    <col min="13829" max="13829" width="22.28515625" style="257" customWidth="1"/>
    <col min="13830" max="13830" width="25.28515625" style="257" customWidth="1"/>
    <col min="13831" max="13831" width="20" style="257" customWidth="1"/>
    <col min="13832" max="13832" width="26.7109375" style="257" customWidth="1"/>
    <col min="13833" max="14080" width="11.42578125" style="257"/>
    <col min="14081" max="14081" width="31.5703125" style="257" bestFit="1" customWidth="1"/>
    <col min="14082" max="14082" width="39" style="257" customWidth="1"/>
    <col min="14083" max="14083" width="14.42578125" style="257" customWidth="1"/>
    <col min="14084" max="14084" width="10.85546875" style="257" bestFit="1" customWidth="1"/>
    <col min="14085" max="14085" width="22.28515625" style="257" customWidth="1"/>
    <col min="14086" max="14086" width="25.28515625" style="257" customWidth="1"/>
    <col min="14087" max="14087" width="20" style="257" customWidth="1"/>
    <col min="14088" max="14088" width="26.7109375" style="257" customWidth="1"/>
    <col min="14089" max="14336" width="11.42578125" style="257"/>
    <col min="14337" max="14337" width="31.5703125" style="257" bestFit="1" customWidth="1"/>
    <col min="14338" max="14338" width="39" style="257" customWidth="1"/>
    <col min="14339" max="14339" width="14.42578125" style="257" customWidth="1"/>
    <col min="14340" max="14340" width="10.85546875" style="257" bestFit="1" customWidth="1"/>
    <col min="14341" max="14341" width="22.28515625" style="257" customWidth="1"/>
    <col min="14342" max="14342" width="25.28515625" style="257" customWidth="1"/>
    <col min="14343" max="14343" width="20" style="257" customWidth="1"/>
    <col min="14344" max="14344" width="26.7109375" style="257" customWidth="1"/>
    <col min="14345" max="14592" width="11.42578125" style="257"/>
    <col min="14593" max="14593" width="31.5703125" style="257" bestFit="1" customWidth="1"/>
    <col min="14594" max="14594" width="39" style="257" customWidth="1"/>
    <col min="14595" max="14595" width="14.42578125" style="257" customWidth="1"/>
    <col min="14596" max="14596" width="10.85546875" style="257" bestFit="1" customWidth="1"/>
    <col min="14597" max="14597" width="22.28515625" style="257" customWidth="1"/>
    <col min="14598" max="14598" width="25.28515625" style="257" customWidth="1"/>
    <col min="14599" max="14599" width="20" style="257" customWidth="1"/>
    <col min="14600" max="14600" width="26.7109375" style="257" customWidth="1"/>
    <col min="14601" max="14848" width="11.42578125" style="257"/>
    <col min="14849" max="14849" width="31.5703125" style="257" bestFit="1" customWidth="1"/>
    <col min="14850" max="14850" width="39" style="257" customWidth="1"/>
    <col min="14851" max="14851" width="14.42578125" style="257" customWidth="1"/>
    <col min="14852" max="14852" width="10.85546875" style="257" bestFit="1" customWidth="1"/>
    <col min="14853" max="14853" width="22.28515625" style="257" customWidth="1"/>
    <col min="14854" max="14854" width="25.28515625" style="257" customWidth="1"/>
    <col min="14855" max="14855" width="20" style="257" customWidth="1"/>
    <col min="14856" max="14856" width="26.7109375" style="257" customWidth="1"/>
    <col min="14857" max="15104" width="11.42578125" style="257"/>
    <col min="15105" max="15105" width="31.5703125" style="257" bestFit="1" customWidth="1"/>
    <col min="15106" max="15106" width="39" style="257" customWidth="1"/>
    <col min="15107" max="15107" width="14.42578125" style="257" customWidth="1"/>
    <col min="15108" max="15108" width="10.85546875" style="257" bestFit="1" customWidth="1"/>
    <col min="15109" max="15109" width="22.28515625" style="257" customWidth="1"/>
    <col min="15110" max="15110" width="25.28515625" style="257" customWidth="1"/>
    <col min="15111" max="15111" width="20" style="257" customWidth="1"/>
    <col min="15112" max="15112" width="26.7109375" style="257" customWidth="1"/>
    <col min="15113" max="15360" width="11.42578125" style="257"/>
    <col min="15361" max="15361" width="31.5703125" style="257" bestFit="1" customWidth="1"/>
    <col min="15362" max="15362" width="39" style="257" customWidth="1"/>
    <col min="15363" max="15363" width="14.42578125" style="257" customWidth="1"/>
    <col min="15364" max="15364" width="10.85546875" style="257" bestFit="1" customWidth="1"/>
    <col min="15365" max="15365" width="22.28515625" style="257" customWidth="1"/>
    <col min="15366" max="15366" width="25.28515625" style="257" customWidth="1"/>
    <col min="15367" max="15367" width="20" style="257" customWidth="1"/>
    <col min="15368" max="15368" width="26.7109375" style="257" customWidth="1"/>
    <col min="15369" max="15616" width="11.42578125" style="257"/>
    <col min="15617" max="15617" width="31.5703125" style="257" bestFit="1" customWidth="1"/>
    <col min="15618" max="15618" width="39" style="257" customWidth="1"/>
    <col min="15619" max="15619" width="14.42578125" style="257" customWidth="1"/>
    <col min="15620" max="15620" width="10.85546875" style="257" bestFit="1" customWidth="1"/>
    <col min="15621" max="15621" width="22.28515625" style="257" customWidth="1"/>
    <col min="15622" max="15622" width="25.28515625" style="257" customWidth="1"/>
    <col min="15623" max="15623" width="20" style="257" customWidth="1"/>
    <col min="15624" max="15624" width="26.7109375" style="257" customWidth="1"/>
    <col min="15625" max="15872" width="11.42578125" style="257"/>
    <col min="15873" max="15873" width="31.5703125" style="257" bestFit="1" customWidth="1"/>
    <col min="15874" max="15874" width="39" style="257" customWidth="1"/>
    <col min="15875" max="15875" width="14.42578125" style="257" customWidth="1"/>
    <col min="15876" max="15876" width="10.85546875" style="257" bestFit="1" customWidth="1"/>
    <col min="15877" max="15877" width="22.28515625" style="257" customWidth="1"/>
    <col min="15878" max="15878" width="25.28515625" style="257" customWidth="1"/>
    <col min="15879" max="15879" width="20" style="257" customWidth="1"/>
    <col min="15880" max="15880" width="26.7109375" style="257" customWidth="1"/>
    <col min="15881" max="16128" width="11.42578125" style="257"/>
    <col min="16129" max="16129" width="31.5703125" style="257" bestFit="1" customWidth="1"/>
    <col min="16130" max="16130" width="39" style="257" customWidth="1"/>
    <col min="16131" max="16131" width="14.42578125" style="257" customWidth="1"/>
    <col min="16132" max="16132" width="10.85546875" style="257" bestFit="1" customWidth="1"/>
    <col min="16133" max="16133" width="22.28515625" style="257" customWidth="1"/>
    <col min="16134" max="16134" width="25.28515625" style="257" customWidth="1"/>
    <col min="16135" max="16135" width="20" style="257" customWidth="1"/>
    <col min="16136" max="16136" width="26.7109375" style="257" customWidth="1"/>
    <col min="16137" max="16384" width="11.42578125" style="257"/>
  </cols>
  <sheetData>
    <row r="1" spans="1:8" s="152" customFormat="1" ht="64.5" customHeight="1" thickTop="1" thickBot="1" x14ac:dyDescent="0.3">
      <c r="A1" s="300" t="s">
        <v>0</v>
      </c>
      <c r="B1" s="300" t="s">
        <v>1</v>
      </c>
      <c r="C1" s="304" t="s">
        <v>190</v>
      </c>
      <c r="D1" s="307" t="s">
        <v>187</v>
      </c>
      <c r="E1" s="292" t="s">
        <v>340</v>
      </c>
      <c r="F1" s="293"/>
      <c r="G1" s="293"/>
      <c r="H1" s="294"/>
    </row>
    <row r="2" spans="1:8" s="152" customFormat="1" ht="15.75" thickTop="1" x14ac:dyDescent="0.25">
      <c r="A2" s="301"/>
      <c r="B2" s="303"/>
      <c r="C2" s="305"/>
      <c r="D2" s="308"/>
      <c r="E2" s="310" t="s">
        <v>2</v>
      </c>
      <c r="F2" s="311"/>
      <c r="G2" s="311"/>
      <c r="H2" s="295" t="s">
        <v>3</v>
      </c>
    </row>
    <row r="3" spans="1:8" s="152" customFormat="1" x14ac:dyDescent="0.25">
      <c r="A3" s="301"/>
      <c r="B3" s="303"/>
      <c r="C3" s="305"/>
      <c r="D3" s="308"/>
      <c r="E3" s="310"/>
      <c r="F3" s="311"/>
      <c r="G3" s="311"/>
      <c r="H3" s="296"/>
    </row>
    <row r="4" spans="1:8" s="152" customFormat="1" x14ac:dyDescent="0.25">
      <c r="A4" s="301"/>
      <c r="B4" s="303"/>
      <c r="C4" s="305"/>
      <c r="D4" s="308"/>
      <c r="E4" s="310"/>
      <c r="F4" s="311"/>
      <c r="G4" s="311"/>
      <c r="H4" s="296"/>
    </row>
    <row r="5" spans="1:8" s="152" customFormat="1" x14ac:dyDescent="0.25">
      <c r="A5" s="301"/>
      <c r="B5" s="303"/>
      <c r="C5" s="305"/>
      <c r="D5" s="308"/>
      <c r="E5" s="310"/>
      <c r="F5" s="311"/>
      <c r="G5" s="311"/>
      <c r="H5" s="296"/>
    </row>
    <row r="6" spans="1:8" s="152" customFormat="1" x14ac:dyDescent="0.25">
      <c r="A6" s="301"/>
      <c r="B6" s="303"/>
      <c r="C6" s="305"/>
      <c r="D6" s="308"/>
      <c r="E6" s="310"/>
      <c r="F6" s="311"/>
      <c r="G6" s="311"/>
      <c r="H6" s="296"/>
    </row>
    <row r="7" spans="1:8" s="152" customFormat="1" x14ac:dyDescent="0.25">
      <c r="A7" s="301"/>
      <c r="B7" s="303"/>
      <c r="C7" s="305"/>
      <c r="D7" s="308"/>
      <c r="E7" s="310"/>
      <c r="F7" s="311"/>
      <c r="G7" s="311"/>
      <c r="H7" s="296"/>
    </row>
    <row r="8" spans="1:8" s="152" customFormat="1" x14ac:dyDescent="0.25">
      <c r="A8" s="301"/>
      <c r="B8" s="303"/>
      <c r="C8" s="305"/>
      <c r="D8" s="308"/>
      <c r="E8" s="310"/>
      <c r="F8" s="311"/>
      <c r="G8" s="311"/>
      <c r="H8" s="296"/>
    </row>
    <row r="9" spans="1:8" s="152" customFormat="1" ht="15.75" thickBot="1" x14ac:dyDescent="0.3">
      <c r="A9" s="301"/>
      <c r="B9" s="303"/>
      <c r="C9" s="305"/>
      <c r="D9" s="308"/>
      <c r="E9" s="312"/>
      <c r="F9" s="313"/>
      <c r="G9" s="313"/>
      <c r="H9" s="297"/>
    </row>
    <row r="10" spans="1:8" s="152" customFormat="1" ht="36.75" customHeight="1" thickTop="1" thickBot="1" x14ac:dyDescent="0.3">
      <c r="A10" s="302"/>
      <c r="B10" s="302"/>
      <c r="C10" s="305"/>
      <c r="D10" s="309"/>
      <c r="E10" s="314" t="s">
        <v>341</v>
      </c>
      <c r="F10" s="315"/>
      <c r="G10" s="315"/>
      <c r="H10" s="298" t="s">
        <v>380</v>
      </c>
    </row>
    <row r="11" spans="1:8" s="152" customFormat="1" ht="15.75" thickBot="1" x14ac:dyDescent="0.3">
      <c r="A11" s="153"/>
      <c r="B11" s="153"/>
      <c r="C11" s="306"/>
      <c r="D11" s="153" t="s">
        <v>188</v>
      </c>
      <c r="E11" s="154" t="s">
        <v>382</v>
      </c>
      <c r="F11" s="154" t="s">
        <v>17</v>
      </c>
      <c r="G11" s="155" t="s">
        <v>19</v>
      </c>
      <c r="H11" s="299"/>
    </row>
    <row r="12" spans="1:8" s="145" customFormat="1" ht="15.75" thickBot="1" x14ac:dyDescent="0.3">
      <c r="A12" s="80" t="s">
        <v>52</v>
      </c>
      <c r="B12" s="164" t="s">
        <v>39</v>
      </c>
      <c r="C12" s="56"/>
      <c r="D12" s="146"/>
      <c r="E12" s="158">
        <f>IFERROR(VLOOKUP($B12,[2]NUM18!$H$3:$J$157,2,FALSE),0)</f>
        <v>239</v>
      </c>
      <c r="F12" s="158">
        <f>IFERROR(VLOOKUP($B12,[1]NUM18!$H$3:$J$174,2,FALSE),0)</f>
        <v>210</v>
      </c>
      <c r="G12" s="158"/>
      <c r="H12" s="157"/>
    </row>
    <row r="13" spans="1:8" s="145" customFormat="1" ht="15.75" thickBot="1" x14ac:dyDescent="0.3">
      <c r="A13" s="80" t="s">
        <v>52</v>
      </c>
      <c r="B13" s="164" t="s">
        <v>40</v>
      </c>
      <c r="C13" s="56"/>
      <c r="D13" s="146"/>
      <c r="E13" s="158">
        <f>IFERROR(VLOOKUP($B13,[2]NUM18!$H$3:$J$157,2,FALSE),0)</f>
        <v>232</v>
      </c>
      <c r="F13" s="158">
        <f>IFERROR(VLOOKUP($B13,[1]NUM18!$H$3:$J$174,2,FALSE),0)</f>
        <v>270</v>
      </c>
      <c r="G13" s="158"/>
      <c r="H13" s="147"/>
    </row>
    <row r="14" spans="1:8" s="145" customFormat="1" ht="15.75" thickBot="1" x14ac:dyDescent="0.3">
      <c r="A14" s="80" t="s">
        <v>52</v>
      </c>
      <c r="B14" s="164" t="s">
        <v>41</v>
      </c>
      <c r="C14" s="56"/>
      <c r="D14" s="146"/>
      <c r="E14" s="158">
        <f>IFERROR(VLOOKUP($B14,[2]NUM18!$H$3:$J$157,2,FALSE),0)</f>
        <v>260</v>
      </c>
      <c r="F14" s="158">
        <f>IFERROR(VLOOKUP($B14,[1]NUM18!$H$3:$J$174,2,FALSE),0)</f>
        <v>363</v>
      </c>
      <c r="G14" s="158"/>
      <c r="H14" s="147"/>
    </row>
    <row r="15" spans="1:8" s="145" customFormat="1" ht="15.75" thickBot="1" x14ac:dyDescent="0.3">
      <c r="A15" s="80" t="s">
        <v>52</v>
      </c>
      <c r="B15" s="164" t="s">
        <v>42</v>
      </c>
      <c r="C15" s="56"/>
      <c r="D15" s="146"/>
      <c r="E15" s="158">
        <f>IFERROR(VLOOKUP($B15,[2]NUM18!$H$3:$J$157,2,FALSE),0)</f>
        <v>268</v>
      </c>
      <c r="F15" s="158">
        <f>IFERROR(VLOOKUP($B15,[1]NUM18!$H$3:$J$174,2,FALSE),0)</f>
        <v>400</v>
      </c>
      <c r="G15" s="158"/>
      <c r="H15" s="147"/>
    </row>
    <row r="16" spans="1:8" s="145" customFormat="1" ht="15.75" thickBot="1" x14ac:dyDescent="0.3">
      <c r="A16" s="80" t="s">
        <v>52</v>
      </c>
      <c r="B16" s="164" t="s">
        <v>43</v>
      </c>
      <c r="C16" s="59"/>
      <c r="D16" s="146"/>
      <c r="E16" s="158">
        <f>IFERROR(VLOOKUP($B16,[2]NUM18!$H$3:$J$157,2,FALSE),0)</f>
        <v>585</v>
      </c>
      <c r="F16" s="158">
        <f>IFERROR(VLOOKUP($B16,[1]NUM18!$H$3:$J$174,2,FALSE),0)</f>
        <v>546</v>
      </c>
      <c r="G16" s="158"/>
      <c r="H16" s="147"/>
    </row>
    <row r="17" spans="1:8" s="145" customFormat="1" ht="15.75" thickBot="1" x14ac:dyDescent="0.3">
      <c r="A17" s="80" t="s">
        <v>52</v>
      </c>
      <c r="B17" s="164" t="s">
        <v>44</v>
      </c>
      <c r="C17" s="56"/>
      <c r="D17" s="146"/>
      <c r="E17" s="158">
        <f>IFERROR(VLOOKUP($B17,[2]NUM18!$H$3:$J$157,2,FALSE),0)</f>
        <v>389</v>
      </c>
      <c r="F17" s="158">
        <f>IFERROR(VLOOKUP($B17,[1]NUM18!$H$3:$J$174,2,FALSE),0)</f>
        <v>427</v>
      </c>
      <c r="G17" s="158"/>
      <c r="H17" s="147"/>
    </row>
    <row r="18" spans="1:8" s="145" customFormat="1" ht="15.75" thickBot="1" x14ac:dyDescent="0.3">
      <c r="A18" s="80" t="s">
        <v>52</v>
      </c>
      <c r="B18" s="164" t="s">
        <v>45</v>
      </c>
      <c r="C18" s="56"/>
      <c r="D18" s="146"/>
      <c r="E18" s="158">
        <f>IFERROR(VLOOKUP($B18,[2]NUM18!$H$3:$J$157,2,FALSE),0)</f>
        <v>56</v>
      </c>
      <c r="F18" s="158">
        <f>IFERROR(VLOOKUP($B18,[1]NUM18!$H$3:$J$174,2,FALSE),0)</f>
        <v>50</v>
      </c>
      <c r="G18" s="158"/>
      <c r="H18" s="147"/>
    </row>
    <row r="19" spans="1:8" s="145" customFormat="1" ht="15.75" thickBot="1" x14ac:dyDescent="0.3">
      <c r="A19" s="80" t="s">
        <v>52</v>
      </c>
      <c r="B19" s="164" t="s">
        <v>46</v>
      </c>
      <c r="C19" s="56"/>
      <c r="D19" s="146"/>
      <c r="E19" s="158">
        <f>IFERROR(VLOOKUP($B19,[2]NUM18!$H$3:$J$157,2,FALSE),0)</f>
        <v>7</v>
      </c>
      <c r="F19" s="158">
        <f>IFERROR(VLOOKUP($B19,[1]NUM18!$H$3:$J$174,2,FALSE),0)</f>
        <v>10</v>
      </c>
      <c r="G19" s="158"/>
      <c r="H19" s="147"/>
    </row>
    <row r="20" spans="1:8" s="145" customFormat="1" ht="15.75" thickBot="1" x14ac:dyDescent="0.3">
      <c r="A20" s="80" t="s">
        <v>52</v>
      </c>
      <c r="B20" s="164" t="s">
        <v>47</v>
      </c>
      <c r="C20" s="56"/>
      <c r="D20" s="146"/>
      <c r="E20" s="158">
        <f>IFERROR(VLOOKUP($B20,[2]NUM18!$H$3:$J$157,2,FALSE),0)</f>
        <v>10</v>
      </c>
      <c r="F20" s="158">
        <f>IFERROR(VLOOKUP($B20,[1]NUM18!$H$3:$J$174,2,FALSE),0)</f>
        <v>10</v>
      </c>
      <c r="G20" s="158"/>
      <c r="H20" s="147"/>
    </row>
    <row r="21" spans="1:8" s="145" customFormat="1" ht="15.75" thickBot="1" x14ac:dyDescent="0.3">
      <c r="A21" s="80" t="s">
        <v>52</v>
      </c>
      <c r="B21" s="164" t="s">
        <v>48</v>
      </c>
      <c r="C21" s="60"/>
      <c r="D21" s="146"/>
      <c r="E21" s="158">
        <f>IFERROR(VLOOKUP($B21,[2]NUM18!$H$3:$J$157,2,FALSE),0)</f>
        <v>12</v>
      </c>
      <c r="F21" s="158">
        <f>IFERROR(VLOOKUP($B21,[1]NUM18!$H$3:$J$174,2,FALSE),0)</f>
        <v>7</v>
      </c>
      <c r="G21" s="158"/>
      <c r="H21" s="147"/>
    </row>
    <row r="22" spans="1:8" s="145" customFormat="1" ht="15.75" thickBot="1" x14ac:dyDescent="0.3">
      <c r="A22" s="80" t="s">
        <v>52</v>
      </c>
      <c r="B22" s="164" t="s">
        <v>49</v>
      </c>
      <c r="C22" s="56"/>
      <c r="D22" s="146"/>
      <c r="E22" s="158">
        <f>IFERROR(VLOOKUP($B22,[2]NUM18!$H$3:$J$157,2,FALSE),0)</f>
        <v>28</v>
      </c>
      <c r="F22" s="158">
        <f>IFERROR(VLOOKUP($B22,[1]NUM18!$H$3:$J$174,2,FALSE),0)</f>
        <v>24</v>
      </c>
      <c r="G22" s="158"/>
      <c r="H22" s="147"/>
    </row>
    <row r="23" spans="1:8" s="145" customFormat="1" ht="15.75" thickBot="1" x14ac:dyDescent="0.3">
      <c r="A23" s="80" t="s">
        <v>52</v>
      </c>
      <c r="B23" s="164" t="s">
        <v>50</v>
      </c>
      <c r="C23" s="56"/>
      <c r="D23" s="146"/>
      <c r="E23" s="158">
        <f>IFERROR(VLOOKUP($B23,[2]NUM18!$H$3:$J$157,2,FALSE),0)</f>
        <v>24</v>
      </c>
      <c r="F23" s="158">
        <f>IFERROR(VLOOKUP($B23,[1]NUM18!$H$3:$J$174,2,FALSE),0)</f>
        <v>29</v>
      </c>
      <c r="G23" s="158"/>
      <c r="H23" s="147"/>
    </row>
    <row r="24" spans="1:8" s="145" customFormat="1" ht="15.75" thickBot="1" x14ac:dyDescent="0.3">
      <c r="A24" s="80" t="s">
        <v>52</v>
      </c>
      <c r="B24" s="164" t="s">
        <v>51</v>
      </c>
      <c r="C24" s="56"/>
      <c r="D24" s="146"/>
      <c r="E24" s="158">
        <f>IFERROR(VLOOKUP($B24,[2]NUM18!$H$3:$J$157,2,FALSE),0)</f>
        <v>36</v>
      </c>
      <c r="F24" s="158">
        <f>IFERROR(VLOOKUP($B24,[1]NUM18!$H$3:$J$174,2,FALSE),0)</f>
        <v>41</v>
      </c>
      <c r="G24" s="158"/>
      <c r="H24" s="147"/>
    </row>
    <row r="25" spans="1:8" s="145" customFormat="1" ht="15.75" thickBot="1" x14ac:dyDescent="0.3">
      <c r="A25" s="290" t="s">
        <v>174</v>
      </c>
      <c r="B25" s="291"/>
      <c r="C25" s="250">
        <f>+D25/Metas!V89</f>
        <v>1.3184931506849313</v>
      </c>
      <c r="D25" s="148">
        <f>+F25/H25</f>
        <v>0.16877607296895991</v>
      </c>
      <c r="E25" s="160">
        <f>SUM(E12:E24)</f>
        <v>2146</v>
      </c>
      <c r="F25" s="160">
        <f t="shared" ref="F25" si="0">SUM(F12:F24)</f>
        <v>2387</v>
      </c>
      <c r="G25" s="160">
        <f t="shared" ref="G25" si="1">SUM(G12:G24)</f>
        <v>0</v>
      </c>
      <c r="H25" s="160">
        <v>14143</v>
      </c>
    </row>
    <row r="26" spans="1:8" s="145" customFormat="1" ht="15.75" thickBot="1" x14ac:dyDescent="0.3">
      <c r="A26" s="80" t="s">
        <v>53</v>
      </c>
      <c r="B26" s="164" t="s">
        <v>54</v>
      </c>
      <c r="C26" s="56"/>
      <c r="D26" s="146"/>
      <c r="E26" s="158">
        <f>IFERROR(VLOOKUP($B26,[2]NUM18!$H$3:$J$157,2,FALSE),0)</f>
        <v>331</v>
      </c>
      <c r="F26" s="158">
        <f>IFERROR(VLOOKUP($B26,[1]NUM18!$H$3:$J$174,2,FALSE),0)</f>
        <v>360</v>
      </c>
      <c r="G26" s="158"/>
      <c r="H26" s="147"/>
    </row>
    <row r="27" spans="1:8" s="145" customFormat="1" ht="15.75" thickBot="1" x14ac:dyDescent="0.3">
      <c r="A27" s="80" t="s">
        <v>53</v>
      </c>
      <c r="B27" s="164" t="s">
        <v>55</v>
      </c>
      <c r="C27" s="56"/>
      <c r="D27" s="146"/>
      <c r="E27" s="158">
        <f>IFERROR(VLOOKUP($B27,[2]NUM18!$H$3:$J$157,2,FALSE),0)</f>
        <v>272</v>
      </c>
      <c r="F27" s="158">
        <f>IFERROR(VLOOKUP($B27,[1]NUM18!$H$3:$J$174,2,FALSE),0)</f>
        <v>383</v>
      </c>
      <c r="G27" s="158"/>
      <c r="H27" s="147"/>
    </row>
    <row r="28" spans="1:8" s="145" customFormat="1" ht="15.75" thickBot="1" x14ac:dyDescent="0.3">
      <c r="A28" s="80" t="s">
        <v>53</v>
      </c>
      <c r="B28" s="164" t="s">
        <v>56</v>
      </c>
      <c r="C28" s="56"/>
      <c r="D28" s="146"/>
      <c r="E28" s="158">
        <f>IFERROR(VLOOKUP($B28,[2]NUM18!$H$3:$J$157,2,FALSE),0)</f>
        <v>332</v>
      </c>
      <c r="F28" s="158">
        <f>IFERROR(VLOOKUP($B28,[1]NUM18!$H$3:$J$174,2,FALSE),0)</f>
        <v>605</v>
      </c>
      <c r="G28" s="158"/>
      <c r="H28" s="147"/>
    </row>
    <row r="29" spans="1:8" s="145" customFormat="1" ht="15.75" thickBot="1" x14ac:dyDescent="0.3">
      <c r="A29" s="80" t="s">
        <v>53</v>
      </c>
      <c r="B29" s="164" t="s">
        <v>57</v>
      </c>
      <c r="C29" s="56"/>
      <c r="D29" s="146"/>
      <c r="E29" s="158">
        <f>IFERROR(VLOOKUP($B29,[2]NUM18!$H$3:$J$157,2,FALSE),0)</f>
        <v>81</v>
      </c>
      <c r="F29" s="158">
        <f>IFERROR(VLOOKUP($B29,[1]NUM18!$H$3:$J$174,2,FALSE),0)</f>
        <v>62</v>
      </c>
      <c r="G29" s="158"/>
      <c r="H29" s="147"/>
    </row>
    <row r="30" spans="1:8" s="145" customFormat="1" ht="15.75" thickBot="1" x14ac:dyDescent="0.3">
      <c r="A30" s="80" t="s">
        <v>53</v>
      </c>
      <c r="B30" s="164" t="s">
        <v>58</v>
      </c>
      <c r="C30" s="56"/>
      <c r="D30" s="146"/>
      <c r="E30" s="158">
        <f>IFERROR(VLOOKUP($B30,[2]NUM18!$H$3:$J$157,2,FALSE),0)</f>
        <v>203</v>
      </c>
      <c r="F30" s="158">
        <f>IFERROR(VLOOKUP($B30,[1]NUM18!$H$3:$J$174,2,FALSE),0)</f>
        <v>254</v>
      </c>
      <c r="G30" s="158"/>
      <c r="H30" s="147"/>
    </row>
    <row r="31" spans="1:8" s="145" customFormat="1" ht="15.75" thickBot="1" x14ac:dyDescent="0.3">
      <c r="A31" s="80" t="s">
        <v>53</v>
      </c>
      <c r="B31" s="164" t="s">
        <v>59</v>
      </c>
      <c r="C31" s="56"/>
      <c r="D31" s="146"/>
      <c r="E31" s="158">
        <f>IFERROR(VLOOKUP($B31,[2]NUM18!$H$3:$J$157,2,FALSE),0)</f>
        <v>26</v>
      </c>
      <c r="F31" s="158">
        <f>IFERROR(VLOOKUP($B31,[1]NUM18!$H$3:$J$174,2,FALSE),0)</f>
        <v>1</v>
      </c>
      <c r="G31" s="158"/>
      <c r="H31" s="147"/>
    </row>
    <row r="32" spans="1:8" s="145" customFormat="1" ht="15.75" thickBot="1" x14ac:dyDescent="0.3">
      <c r="A32" s="80" t="s">
        <v>53</v>
      </c>
      <c r="B32" s="164" t="s">
        <v>60</v>
      </c>
      <c r="C32" s="56"/>
      <c r="D32" s="146"/>
      <c r="E32" s="158">
        <f>IFERROR(VLOOKUP($B32,[2]NUM18!$H$3:$J$157,2,FALSE),0)</f>
        <v>9</v>
      </c>
      <c r="F32" s="158">
        <f>IFERROR(VLOOKUP($B32,[1]NUM18!$H$3:$J$174,2,FALSE),0)</f>
        <v>20</v>
      </c>
      <c r="G32" s="158"/>
      <c r="H32" s="147"/>
    </row>
    <row r="33" spans="1:8" s="145" customFormat="1" ht="15.75" thickBot="1" x14ac:dyDescent="0.3">
      <c r="A33" s="80" t="s">
        <v>53</v>
      </c>
      <c r="B33" s="164" t="s">
        <v>61</v>
      </c>
      <c r="C33" s="56"/>
      <c r="D33" s="146"/>
      <c r="E33" s="158">
        <f>IFERROR(VLOOKUP($B33,[2]NUM18!$H$3:$J$157,2,FALSE),0)</f>
        <v>116</v>
      </c>
      <c r="F33" s="158">
        <f>IFERROR(VLOOKUP($B33,[1]NUM18!$H$3:$J$174,2,FALSE),0)</f>
        <v>137</v>
      </c>
      <c r="G33" s="158"/>
      <c r="H33" s="147"/>
    </row>
    <row r="34" spans="1:8" s="145" customFormat="1" ht="15.75" thickBot="1" x14ac:dyDescent="0.3">
      <c r="A34" s="80" t="s">
        <v>53</v>
      </c>
      <c r="B34" s="164" t="s">
        <v>62</v>
      </c>
      <c r="C34" s="56"/>
      <c r="D34" s="146"/>
      <c r="E34" s="158">
        <f>IFERROR(VLOOKUP($B34,[2]NUM18!$H$3:$J$157,2,FALSE),0)</f>
        <v>10</v>
      </c>
      <c r="F34" s="158">
        <f>IFERROR(VLOOKUP($B34,[1]NUM18!$H$3:$J$174,2,FALSE),0)</f>
        <v>7</v>
      </c>
      <c r="G34" s="158"/>
      <c r="H34" s="147"/>
    </row>
    <row r="35" spans="1:8" s="145" customFormat="1" ht="15.75" thickBot="1" x14ac:dyDescent="0.3">
      <c r="A35" s="80" t="s">
        <v>53</v>
      </c>
      <c r="B35" s="164" t="s">
        <v>63</v>
      </c>
      <c r="C35" s="56"/>
      <c r="D35" s="146"/>
      <c r="E35" s="158">
        <f>IFERROR(VLOOKUP($B35,[2]NUM18!$H$3:$J$157,2,FALSE),0)</f>
        <v>93</v>
      </c>
      <c r="F35" s="158">
        <f>IFERROR(VLOOKUP($B35,[1]NUM18!$H$3:$J$174,2,FALSE),0)</f>
        <v>85</v>
      </c>
      <c r="G35" s="158"/>
      <c r="H35" s="147"/>
    </row>
    <row r="36" spans="1:8" s="145" customFormat="1" ht="15.75" thickBot="1" x14ac:dyDescent="0.3">
      <c r="A36" s="80" t="s">
        <v>53</v>
      </c>
      <c r="B36" s="164" t="s">
        <v>345</v>
      </c>
      <c r="C36" s="56"/>
      <c r="D36" s="146"/>
      <c r="E36" s="158">
        <f>IFERROR(VLOOKUP($B36,[2]NUM18!$H$3:$J$157,2,FALSE),0)</f>
        <v>0</v>
      </c>
      <c r="F36" s="158">
        <f>IFERROR(VLOOKUP($B36,[1]NUM18!$H$3:$J$174,2,FALSE),0)</f>
        <v>112</v>
      </c>
      <c r="G36" s="158"/>
      <c r="H36" s="147"/>
    </row>
    <row r="37" spans="1:8" s="145" customFormat="1" ht="15.75" thickBot="1" x14ac:dyDescent="0.3">
      <c r="A37" s="290" t="s">
        <v>175</v>
      </c>
      <c r="B37" s="291"/>
      <c r="C37" s="250">
        <f>+D37/Metas!V87</f>
        <v>1.2317607003891051</v>
      </c>
      <c r="D37" s="148">
        <f>+F37/H37</f>
        <v>0.14775379229871646</v>
      </c>
      <c r="E37" s="160">
        <f>SUM(E26:E36)</f>
        <v>1473</v>
      </c>
      <c r="F37" s="160">
        <f t="shared" ref="F37" si="2">SUM(F26:F36)</f>
        <v>2026</v>
      </c>
      <c r="G37" s="160">
        <f t="shared" ref="G37" si="3">SUM(G26:G36)</f>
        <v>0</v>
      </c>
      <c r="H37" s="160">
        <v>13712</v>
      </c>
    </row>
    <row r="38" spans="1:8" s="145" customFormat="1" ht="15.75" thickBot="1" x14ac:dyDescent="0.3">
      <c r="A38" s="80" t="s">
        <v>74</v>
      </c>
      <c r="B38" s="164" t="s">
        <v>64</v>
      </c>
      <c r="C38" s="56"/>
      <c r="D38" s="146"/>
      <c r="E38" s="158">
        <f>IFERROR(VLOOKUP($B38,[2]NUM18!$H$3:$J$157,2,FALSE),0)</f>
        <v>12</v>
      </c>
      <c r="F38" s="158">
        <f>IFERROR(VLOOKUP($B38,[1]NUM18!$H$3:$J$174,2,FALSE),0)</f>
        <v>13</v>
      </c>
      <c r="G38" s="158"/>
      <c r="H38" s="147"/>
    </row>
    <row r="39" spans="1:8" s="145" customFormat="1" ht="15.75" thickBot="1" x14ac:dyDescent="0.3">
      <c r="A39" s="80" t="s">
        <v>74</v>
      </c>
      <c r="B39" s="164" t="s">
        <v>65</v>
      </c>
      <c r="C39" s="56"/>
      <c r="D39" s="146"/>
      <c r="E39" s="158">
        <f>IFERROR(VLOOKUP($B39,[2]NUM18!$H$3:$J$157,2,FALSE),0)</f>
        <v>15</v>
      </c>
      <c r="F39" s="158">
        <f>IFERROR(VLOOKUP($B39,[1]NUM18!$H$3:$J$174,2,FALSE),0)</f>
        <v>25</v>
      </c>
      <c r="G39" s="158"/>
      <c r="H39" s="147"/>
    </row>
    <row r="40" spans="1:8" s="145" customFormat="1" ht="15.75" thickBot="1" x14ac:dyDescent="0.3">
      <c r="A40" s="80" t="s">
        <v>74</v>
      </c>
      <c r="B40" s="164" t="s">
        <v>66</v>
      </c>
      <c r="C40" s="56"/>
      <c r="D40" s="146"/>
      <c r="E40" s="158">
        <f>IFERROR(VLOOKUP($B40,[2]NUM18!$H$3:$J$157,2,FALSE),0)</f>
        <v>32</v>
      </c>
      <c r="F40" s="158">
        <f>IFERROR(VLOOKUP($B40,[1]NUM18!$H$3:$J$174,2,FALSE),0)</f>
        <v>26</v>
      </c>
      <c r="G40" s="158"/>
      <c r="H40" s="147"/>
    </row>
    <row r="41" spans="1:8" s="145" customFormat="1" ht="15.75" thickBot="1" x14ac:dyDescent="0.3">
      <c r="A41" s="80" t="s">
        <v>74</v>
      </c>
      <c r="B41" s="164" t="s">
        <v>67</v>
      </c>
      <c r="C41" s="56"/>
      <c r="D41" s="146"/>
      <c r="E41" s="158">
        <f>IFERROR(VLOOKUP($B41,[2]NUM18!$H$3:$J$157,2,FALSE),0)</f>
        <v>1</v>
      </c>
      <c r="F41" s="158">
        <f>IFERROR(VLOOKUP($B41,[1]NUM18!$H$3:$J$174,2,FALSE),0)</f>
        <v>1</v>
      </c>
      <c r="G41" s="158"/>
      <c r="H41" s="147"/>
    </row>
    <row r="42" spans="1:8" s="145" customFormat="1" ht="15.75" thickBot="1" x14ac:dyDescent="0.3">
      <c r="A42" s="80" t="s">
        <v>74</v>
      </c>
      <c r="B42" s="164" t="s">
        <v>68</v>
      </c>
      <c r="C42" s="56"/>
      <c r="D42" s="146"/>
      <c r="E42" s="158">
        <f>IFERROR(VLOOKUP($B42,[2]NUM18!$H$3:$J$157,2,FALSE),0)</f>
        <v>14</v>
      </c>
      <c r="F42" s="158">
        <f>IFERROR(VLOOKUP($B42,[1]NUM18!$H$3:$J$174,2,FALSE),0)</f>
        <v>19</v>
      </c>
      <c r="G42" s="158"/>
      <c r="H42" s="147"/>
    </row>
    <row r="43" spans="1:8" s="145" customFormat="1" ht="15.75" thickBot="1" x14ac:dyDescent="0.3">
      <c r="A43" s="80" t="s">
        <v>74</v>
      </c>
      <c r="B43" s="164" t="s">
        <v>69</v>
      </c>
      <c r="C43" s="56"/>
      <c r="D43" s="146"/>
      <c r="E43" s="158">
        <f>IFERROR(VLOOKUP($B43,[2]NUM18!$H$3:$J$157,2,FALSE),0)</f>
        <v>13</v>
      </c>
      <c r="F43" s="158">
        <f>IFERROR(VLOOKUP($B43,[1]NUM18!$H$3:$J$174,2,FALSE),0)</f>
        <v>13</v>
      </c>
      <c r="G43" s="158"/>
      <c r="H43" s="147"/>
    </row>
    <row r="44" spans="1:8" s="145" customFormat="1" ht="15.75" thickBot="1" x14ac:dyDescent="0.3">
      <c r="A44" s="80" t="s">
        <v>74</v>
      </c>
      <c r="B44" s="164" t="s">
        <v>70</v>
      </c>
      <c r="C44" s="56"/>
      <c r="D44" s="146"/>
      <c r="E44" s="158">
        <f>IFERROR(VLOOKUP($B44,[2]NUM18!$H$3:$J$157,2,FALSE),0)</f>
        <v>19</v>
      </c>
      <c r="F44" s="158">
        <f>IFERROR(VLOOKUP($B44,[1]NUM18!$H$3:$J$174,2,FALSE),0)</f>
        <v>14</v>
      </c>
      <c r="G44" s="158"/>
      <c r="H44" s="147"/>
    </row>
    <row r="45" spans="1:8" s="145" customFormat="1" ht="15.75" thickBot="1" x14ac:dyDescent="0.3">
      <c r="A45" s="80" t="s">
        <v>74</v>
      </c>
      <c r="B45" s="164" t="s">
        <v>71</v>
      </c>
      <c r="C45" s="56"/>
      <c r="D45" s="146"/>
      <c r="E45" s="158">
        <f>IFERROR(VLOOKUP($B45,[2]NUM18!$H$3:$J$157,2,FALSE),0)</f>
        <v>1</v>
      </c>
      <c r="F45" s="158">
        <f>IFERROR(VLOOKUP($B45,[1]NUM18!$H$3:$J$174,2,FALSE),0)</f>
        <v>1</v>
      </c>
      <c r="G45" s="158"/>
      <c r="H45" s="147"/>
    </row>
    <row r="46" spans="1:8" s="145" customFormat="1" ht="15.75" thickBot="1" x14ac:dyDescent="0.3">
      <c r="A46" s="80" t="s">
        <v>74</v>
      </c>
      <c r="B46" s="164" t="s">
        <v>72</v>
      </c>
      <c r="C46" s="56"/>
      <c r="D46" s="146"/>
      <c r="E46" s="158">
        <f>IFERROR(VLOOKUP($B46,[2]NUM18!$H$3:$J$157,2,FALSE),0)</f>
        <v>35</v>
      </c>
      <c r="F46" s="158">
        <f>IFERROR(VLOOKUP($B46,[1]NUM18!$H$3:$J$174,2,FALSE),0)</f>
        <v>54</v>
      </c>
      <c r="G46" s="158"/>
      <c r="H46" s="147"/>
    </row>
    <row r="47" spans="1:8" s="145" customFormat="1" ht="15.75" thickBot="1" x14ac:dyDescent="0.3">
      <c r="A47" s="80" t="s">
        <v>74</v>
      </c>
      <c r="B47" s="164" t="s">
        <v>73</v>
      </c>
      <c r="C47" s="56"/>
      <c r="D47" s="146"/>
      <c r="E47" s="158">
        <f>IFERROR(VLOOKUP($B47,[2]NUM18!$H$3:$J$157,2,FALSE),0)</f>
        <v>9</v>
      </c>
      <c r="F47" s="158">
        <f>IFERROR(VLOOKUP($B47,[1]NUM18!$H$3:$J$174,2,FALSE),0)</f>
        <v>5</v>
      </c>
      <c r="G47" s="158"/>
      <c r="H47" s="147"/>
    </row>
    <row r="48" spans="1:8" s="145" customFormat="1" ht="15.75" thickBot="1" x14ac:dyDescent="0.3">
      <c r="A48" s="290" t="s">
        <v>176</v>
      </c>
      <c r="B48" s="291"/>
      <c r="C48" s="250">
        <f>+D48/Metas!V96</f>
        <v>1.0634328358208953</v>
      </c>
      <c r="D48" s="148">
        <f>+F48/H48</f>
        <v>0.1623931623931624</v>
      </c>
      <c r="E48" s="160">
        <f>SUM(E38:E47)</f>
        <v>151</v>
      </c>
      <c r="F48" s="160">
        <f t="shared" ref="F48" si="4">SUM(F38:F47)</f>
        <v>171</v>
      </c>
      <c r="G48" s="160">
        <f t="shared" ref="G48" si="5">SUM(G38:G47)</f>
        <v>0</v>
      </c>
      <c r="H48" s="160">
        <v>1053</v>
      </c>
    </row>
    <row r="49" spans="1:8" s="145" customFormat="1" ht="15.75" thickBot="1" x14ac:dyDescent="0.3">
      <c r="A49" s="164" t="s">
        <v>88</v>
      </c>
      <c r="B49" s="164" t="s">
        <v>75</v>
      </c>
      <c r="C49" s="56"/>
      <c r="D49" s="146"/>
      <c r="E49" s="158">
        <f>IFERROR(VLOOKUP($B49,[2]NUM18!$H$3:$J$157,2,FALSE),0)</f>
        <v>132</v>
      </c>
      <c r="F49" s="158">
        <f>IFERROR(VLOOKUP($B49,[1]NUM18!$H$3:$J$174,2,FALSE),0)</f>
        <v>112</v>
      </c>
      <c r="G49" s="158"/>
      <c r="H49" s="147"/>
    </row>
    <row r="50" spans="1:8" s="145" customFormat="1" ht="15.75" thickBot="1" x14ac:dyDescent="0.3">
      <c r="A50" s="164" t="s">
        <v>88</v>
      </c>
      <c r="B50" s="164" t="s">
        <v>76</v>
      </c>
      <c r="C50" s="56"/>
      <c r="D50" s="146"/>
      <c r="E50" s="158">
        <f>IFERROR(VLOOKUP($B50,[2]NUM18!$H$3:$J$157,2,FALSE),0)</f>
        <v>4</v>
      </c>
      <c r="F50" s="158">
        <f>IFERROR(VLOOKUP($B50,[1]NUM18!$H$3:$J$174,2,FALSE),0)</f>
        <v>2</v>
      </c>
      <c r="G50" s="158"/>
      <c r="H50" s="147"/>
    </row>
    <row r="51" spans="1:8" s="145" customFormat="1" ht="15.75" thickBot="1" x14ac:dyDescent="0.3">
      <c r="A51" s="164" t="s">
        <v>88</v>
      </c>
      <c r="B51" s="164" t="s">
        <v>77</v>
      </c>
      <c r="C51" s="56"/>
      <c r="D51" s="146"/>
      <c r="E51" s="158">
        <f>IFERROR(VLOOKUP($B51,[2]NUM18!$H$3:$J$157,2,FALSE),0)</f>
        <v>1</v>
      </c>
      <c r="F51" s="158">
        <f>IFERROR(VLOOKUP($B51,[1]NUM18!$H$3:$J$174,2,FALSE),0)</f>
        <v>4</v>
      </c>
      <c r="G51" s="158"/>
      <c r="H51" s="147"/>
    </row>
    <row r="52" spans="1:8" s="145" customFormat="1" ht="15.75" thickBot="1" x14ac:dyDescent="0.3">
      <c r="A52" s="164" t="s">
        <v>88</v>
      </c>
      <c r="B52" s="164" t="s">
        <v>78</v>
      </c>
      <c r="C52" s="56"/>
      <c r="D52" s="146"/>
      <c r="E52" s="158">
        <f>IFERROR(VLOOKUP($B52,[2]NUM18!$H$3:$J$157,2,FALSE),0)</f>
        <v>5</v>
      </c>
      <c r="F52" s="158">
        <f>IFERROR(VLOOKUP($B52,[1]NUM18!$H$3:$J$174,2,FALSE),0)</f>
        <v>5</v>
      </c>
      <c r="G52" s="158"/>
      <c r="H52" s="147"/>
    </row>
    <row r="53" spans="1:8" s="145" customFormat="1" ht="15.75" thickBot="1" x14ac:dyDescent="0.3">
      <c r="A53" s="164" t="s">
        <v>88</v>
      </c>
      <c r="B53" s="164" t="s">
        <v>79</v>
      </c>
      <c r="C53" s="56"/>
      <c r="D53" s="146"/>
      <c r="E53" s="158">
        <f>IFERROR(VLOOKUP($B53,[2]NUM18!$H$3:$J$157,2,FALSE),0)</f>
        <v>0</v>
      </c>
      <c r="F53" s="158">
        <f>IFERROR(VLOOKUP($B53,[1]NUM18!$H$3:$J$174,2,FALSE),0)</f>
        <v>0</v>
      </c>
      <c r="G53" s="158"/>
      <c r="H53" s="147"/>
    </row>
    <row r="54" spans="1:8" s="145" customFormat="1" ht="15.75" thickBot="1" x14ac:dyDescent="0.3">
      <c r="A54" s="164" t="s">
        <v>88</v>
      </c>
      <c r="B54" s="164" t="s">
        <v>80</v>
      </c>
      <c r="C54" s="56"/>
      <c r="D54" s="146"/>
      <c r="E54" s="158">
        <f>IFERROR(VLOOKUP($B54,[2]NUM18!$H$3:$J$157,2,FALSE),0)</f>
        <v>3</v>
      </c>
      <c r="F54" s="158">
        <f>IFERROR(VLOOKUP($B54,[1]NUM18!$H$3:$J$174,2,FALSE),0)</f>
        <v>4</v>
      </c>
      <c r="G54" s="158"/>
      <c r="H54" s="147"/>
    </row>
    <row r="55" spans="1:8" s="145" customFormat="1" ht="15.75" thickBot="1" x14ac:dyDescent="0.3">
      <c r="A55" s="164" t="s">
        <v>88</v>
      </c>
      <c r="B55" s="164" t="s">
        <v>81</v>
      </c>
      <c r="C55" s="56"/>
      <c r="D55" s="146"/>
      <c r="E55" s="158">
        <f>IFERROR(VLOOKUP($B55,[2]NUM18!$H$3:$J$157,2,FALSE),0)</f>
        <v>2</v>
      </c>
      <c r="F55" s="158">
        <f>IFERROR(VLOOKUP($B55,[1]NUM18!$H$3:$J$174,2,FALSE),0)</f>
        <v>3</v>
      </c>
      <c r="G55" s="158"/>
      <c r="H55" s="147"/>
    </row>
    <row r="56" spans="1:8" s="145" customFormat="1" ht="15.75" thickBot="1" x14ac:dyDescent="0.3">
      <c r="A56" s="164" t="s">
        <v>88</v>
      </c>
      <c r="B56" s="164" t="s">
        <v>82</v>
      </c>
      <c r="C56" s="56"/>
      <c r="D56" s="146"/>
      <c r="E56" s="158">
        <f>IFERROR(VLOOKUP($B56,[2]NUM18!$H$3:$J$157,2,FALSE),0)</f>
        <v>1</v>
      </c>
      <c r="F56" s="158">
        <f>IFERROR(VLOOKUP($B56,[1]NUM18!$H$3:$J$174,2,FALSE),0)</f>
        <v>2</v>
      </c>
      <c r="G56" s="158"/>
      <c r="H56" s="147"/>
    </row>
    <row r="57" spans="1:8" s="145" customFormat="1" ht="15.75" thickBot="1" x14ac:dyDescent="0.3">
      <c r="A57" s="164" t="s">
        <v>88</v>
      </c>
      <c r="B57" s="164" t="s">
        <v>83</v>
      </c>
      <c r="C57" s="56"/>
      <c r="D57" s="146"/>
      <c r="E57" s="158">
        <f>IFERROR(VLOOKUP($B57,[2]NUM18!$H$3:$J$157,2,FALSE),0)</f>
        <v>3</v>
      </c>
      <c r="F57" s="158">
        <f>IFERROR(VLOOKUP($B57,[1]NUM18!$H$3:$J$174,2,FALSE),0)</f>
        <v>2</v>
      </c>
      <c r="G57" s="158"/>
      <c r="H57" s="147"/>
    </row>
    <row r="58" spans="1:8" s="145" customFormat="1" ht="15.75" thickBot="1" x14ac:dyDescent="0.3">
      <c r="A58" s="164" t="s">
        <v>88</v>
      </c>
      <c r="B58" s="164" t="s">
        <v>84</v>
      </c>
      <c r="C58" s="56"/>
      <c r="D58" s="146"/>
      <c r="E58" s="158">
        <f>IFERROR(VLOOKUP($B58,[2]NUM18!$H$3:$J$157,2,FALSE),0)</f>
        <v>2</v>
      </c>
      <c r="F58" s="158">
        <f>IFERROR(VLOOKUP($B58,[1]NUM18!$H$3:$J$174,2,FALSE),0)</f>
        <v>2</v>
      </c>
      <c r="G58" s="158"/>
      <c r="H58" s="147"/>
    </row>
    <row r="59" spans="1:8" s="145" customFormat="1" ht="15.75" thickBot="1" x14ac:dyDescent="0.3">
      <c r="A59" s="164" t="s">
        <v>88</v>
      </c>
      <c r="B59" s="164" t="s">
        <v>85</v>
      </c>
      <c r="C59" s="56"/>
      <c r="D59" s="146"/>
      <c r="E59" s="158">
        <f>IFERROR(VLOOKUP($B59,[2]NUM18!$H$3:$J$157,2,FALSE),0)</f>
        <v>11</v>
      </c>
      <c r="F59" s="158">
        <f>IFERROR(VLOOKUP($B59,[1]NUM18!$H$3:$J$174,2,FALSE),0)</f>
        <v>16</v>
      </c>
      <c r="G59" s="158"/>
      <c r="H59" s="147"/>
    </row>
    <row r="60" spans="1:8" s="145" customFormat="1" ht="15.75" thickBot="1" x14ac:dyDescent="0.3">
      <c r="A60" s="164" t="s">
        <v>88</v>
      </c>
      <c r="B60" s="164" t="s">
        <v>86</v>
      </c>
      <c r="C60" s="56"/>
      <c r="D60" s="146"/>
      <c r="E60" s="158">
        <f>IFERROR(VLOOKUP($B60,[2]NUM18!$H$3:$J$157,2,FALSE),0)</f>
        <v>1</v>
      </c>
      <c r="F60" s="158">
        <f>IFERROR(VLOOKUP($B60,[1]NUM18!$H$3:$J$174,2,FALSE),0)</f>
        <v>1</v>
      </c>
      <c r="G60" s="158"/>
      <c r="H60" s="147"/>
    </row>
    <row r="61" spans="1:8" s="145" customFormat="1" ht="15.75" thickBot="1" x14ac:dyDescent="0.3">
      <c r="A61" s="164" t="s">
        <v>88</v>
      </c>
      <c r="B61" s="164" t="s">
        <v>87</v>
      </c>
      <c r="C61" s="56"/>
      <c r="D61" s="146"/>
      <c r="E61" s="158">
        <f>IFERROR(VLOOKUP($B61,[2]NUM18!$H$3:$J$157,2,FALSE),0)</f>
        <v>4</v>
      </c>
      <c r="F61" s="158">
        <f>IFERROR(VLOOKUP($B61,[1]NUM18!$H$3:$J$174,2,FALSE),0)</f>
        <v>7</v>
      </c>
      <c r="G61" s="158"/>
      <c r="H61" s="147"/>
    </row>
    <row r="62" spans="1:8" s="145" customFormat="1" ht="15.75" thickBot="1" x14ac:dyDescent="0.3">
      <c r="A62" s="290" t="s">
        <v>177</v>
      </c>
      <c r="B62" s="291"/>
      <c r="C62" s="250">
        <f>+D62/Metas!V88</f>
        <v>1.0582010582010581</v>
      </c>
      <c r="D62" s="148">
        <f>+F62/H62</f>
        <v>0.16096579476861167</v>
      </c>
      <c r="E62" s="160">
        <f>SUM(E49:E61)</f>
        <v>169</v>
      </c>
      <c r="F62" s="160">
        <f t="shared" ref="F62" si="6">SUM(F49:F61)</f>
        <v>160</v>
      </c>
      <c r="G62" s="160">
        <f t="shared" ref="G62" si="7">SUM(G49:G61)</f>
        <v>0</v>
      </c>
      <c r="H62" s="160">
        <v>994</v>
      </c>
    </row>
    <row r="63" spans="1:8" s="145" customFormat="1" ht="15.75" thickBot="1" x14ac:dyDescent="0.3">
      <c r="A63" s="164" t="s">
        <v>99</v>
      </c>
      <c r="B63" s="164" t="s">
        <v>89</v>
      </c>
      <c r="C63" s="56"/>
      <c r="D63" s="146"/>
      <c r="E63" s="158">
        <f>IFERROR(VLOOKUP($B63,[2]NUM18!$H$3:$J$157,2,FALSE),0)</f>
        <v>79</v>
      </c>
      <c r="F63" s="158">
        <f>IFERROR(VLOOKUP($B63,[1]NUM18!$H$3:$J$174,2,FALSE),0)</f>
        <v>89</v>
      </c>
      <c r="G63" s="158"/>
      <c r="H63" s="147"/>
    </row>
    <row r="64" spans="1:8" s="145" customFormat="1" ht="15.75" thickBot="1" x14ac:dyDescent="0.3">
      <c r="A64" s="164" t="s">
        <v>99</v>
      </c>
      <c r="B64" s="164" t="s">
        <v>90</v>
      </c>
      <c r="C64" s="56"/>
      <c r="D64" s="146"/>
      <c r="E64" s="158">
        <f>IFERROR(VLOOKUP($B64,[2]NUM18!$H$3:$J$157,2,FALSE),0)</f>
        <v>2</v>
      </c>
      <c r="F64" s="158">
        <f>IFERROR(VLOOKUP($B64,[1]NUM18!$H$3:$J$174,2,FALSE),0)</f>
        <v>6</v>
      </c>
      <c r="G64" s="158"/>
      <c r="H64" s="147"/>
    </row>
    <row r="65" spans="1:8" s="145" customFormat="1" ht="15.75" thickBot="1" x14ac:dyDescent="0.3">
      <c r="A65" s="164" t="s">
        <v>99</v>
      </c>
      <c r="B65" s="164" t="s">
        <v>91</v>
      </c>
      <c r="C65" s="56"/>
      <c r="D65" s="146"/>
      <c r="E65" s="158">
        <f>IFERROR(VLOOKUP($B65,[2]NUM18!$H$3:$J$157,2,FALSE),0)</f>
        <v>0</v>
      </c>
      <c r="F65" s="158">
        <f>IFERROR(VLOOKUP($B65,[1]NUM18!$H$3:$J$174,2,FALSE),0)</f>
        <v>0</v>
      </c>
      <c r="G65" s="158"/>
      <c r="H65" s="147"/>
    </row>
    <row r="66" spans="1:8" s="145" customFormat="1" ht="15.75" thickBot="1" x14ac:dyDescent="0.3">
      <c r="A66" s="164" t="s">
        <v>99</v>
      </c>
      <c r="B66" s="164" t="s">
        <v>92</v>
      </c>
      <c r="C66" s="56"/>
      <c r="D66" s="146"/>
      <c r="E66" s="158">
        <f>IFERROR(VLOOKUP($B66,[2]NUM18!$H$3:$J$157,2,FALSE),0)</f>
        <v>0</v>
      </c>
      <c r="F66" s="158">
        <f>IFERROR(VLOOKUP($B66,[1]NUM18!$H$3:$J$174,2,FALSE),0)</f>
        <v>1</v>
      </c>
      <c r="G66" s="158"/>
      <c r="H66" s="147"/>
    </row>
    <row r="67" spans="1:8" s="145" customFormat="1" ht="15.75" thickBot="1" x14ac:dyDescent="0.3">
      <c r="A67" s="164" t="s">
        <v>99</v>
      </c>
      <c r="B67" s="164" t="s">
        <v>93</v>
      </c>
      <c r="C67" s="56"/>
      <c r="D67" s="146"/>
      <c r="E67" s="158">
        <f>IFERROR(VLOOKUP($B67,[2]NUM18!$H$3:$J$157,2,FALSE),0)</f>
        <v>0</v>
      </c>
      <c r="F67" s="158">
        <f>IFERROR(VLOOKUP($B67,[1]NUM18!$H$3:$J$174,2,FALSE),0)</f>
        <v>0</v>
      </c>
      <c r="G67" s="158"/>
      <c r="H67" s="147"/>
    </row>
    <row r="68" spans="1:8" s="145" customFormat="1" ht="15.75" thickBot="1" x14ac:dyDescent="0.3">
      <c r="A68" s="164" t="s">
        <v>99</v>
      </c>
      <c r="B68" s="164" t="s">
        <v>94</v>
      </c>
      <c r="C68" s="56"/>
      <c r="D68" s="146"/>
      <c r="E68" s="158">
        <f>IFERROR(VLOOKUP($B68,[2]NUM18!$H$3:$J$157,2,FALSE),0)</f>
        <v>4</v>
      </c>
      <c r="F68" s="158">
        <f>IFERROR(VLOOKUP($B68,[1]NUM18!$H$3:$J$174,2,FALSE),0)</f>
        <v>3</v>
      </c>
      <c r="G68" s="158"/>
      <c r="H68" s="147"/>
    </row>
    <row r="69" spans="1:8" s="145" customFormat="1" ht="15.75" thickBot="1" x14ac:dyDescent="0.3">
      <c r="A69" s="164" t="s">
        <v>99</v>
      </c>
      <c r="B69" s="164" t="s">
        <v>95</v>
      </c>
      <c r="C69" s="56"/>
      <c r="D69" s="146"/>
      <c r="E69" s="158">
        <f>IFERROR(VLOOKUP($B69,[2]NUM18!$H$3:$J$157,2,FALSE),0)</f>
        <v>0</v>
      </c>
      <c r="F69" s="158">
        <f>IFERROR(VLOOKUP($B69,[1]NUM18!$H$3:$J$174,2,FALSE),0)</f>
        <v>0</v>
      </c>
      <c r="G69" s="158"/>
      <c r="H69" s="147"/>
    </row>
    <row r="70" spans="1:8" s="145" customFormat="1" ht="15.75" thickBot="1" x14ac:dyDescent="0.3">
      <c r="A70" s="164" t="s">
        <v>99</v>
      </c>
      <c r="B70" s="164" t="s">
        <v>96</v>
      </c>
      <c r="C70" s="56"/>
      <c r="D70" s="146"/>
      <c r="E70" s="158">
        <f>IFERROR(VLOOKUP($B70,[2]NUM18!$H$3:$J$157,2,FALSE),0)</f>
        <v>0</v>
      </c>
      <c r="F70" s="158">
        <f>IFERROR(VLOOKUP($B70,[1]NUM18!$H$3:$J$174,2,FALSE),0)</f>
        <v>0</v>
      </c>
      <c r="G70" s="158"/>
      <c r="H70" s="147"/>
    </row>
    <row r="71" spans="1:8" s="145" customFormat="1" ht="15.75" thickBot="1" x14ac:dyDescent="0.3">
      <c r="A71" s="164" t="s">
        <v>99</v>
      </c>
      <c r="B71" s="164" t="s">
        <v>97</v>
      </c>
      <c r="C71" s="56"/>
      <c r="D71" s="146"/>
      <c r="E71" s="158">
        <f>IFERROR(VLOOKUP($B71,[2]NUM18!$H$3:$J$157,2,FALSE),0)</f>
        <v>0</v>
      </c>
      <c r="F71" s="158">
        <f>IFERROR(VLOOKUP($B71,[1]NUM18!$H$3:$J$174,2,FALSE),0)</f>
        <v>1</v>
      </c>
      <c r="G71" s="158"/>
      <c r="H71" s="147"/>
    </row>
    <row r="72" spans="1:8" s="145" customFormat="1" ht="15.75" thickBot="1" x14ac:dyDescent="0.3">
      <c r="A72" s="164" t="s">
        <v>99</v>
      </c>
      <c r="B72" s="164" t="s">
        <v>98</v>
      </c>
      <c r="C72" s="56"/>
      <c r="D72" s="146"/>
      <c r="E72" s="158">
        <f>IFERROR(VLOOKUP($B72,[2]NUM18!$H$3:$J$157,2,FALSE),0)</f>
        <v>0</v>
      </c>
      <c r="F72" s="158">
        <f>IFERROR(VLOOKUP($B72,[1]NUM18!$H$3:$J$174,2,FALSE),0)</f>
        <v>0</v>
      </c>
      <c r="G72" s="158"/>
      <c r="H72" s="147"/>
    </row>
    <row r="73" spans="1:8" s="145" customFormat="1" ht="15.75" thickBot="1" x14ac:dyDescent="0.3">
      <c r="A73" s="290" t="s">
        <v>18</v>
      </c>
      <c r="B73" s="291"/>
      <c r="C73" s="250">
        <f>+D73/Metas!V85</f>
        <v>1.2254901960784315</v>
      </c>
      <c r="D73" s="148">
        <f>+F73/H73</f>
        <v>0.14705882352941177</v>
      </c>
      <c r="E73" s="160">
        <f>SUM(E63:E72)</f>
        <v>85</v>
      </c>
      <c r="F73" s="160">
        <f t="shared" ref="F73" si="8">SUM(F63:F72)</f>
        <v>100</v>
      </c>
      <c r="G73" s="160">
        <f t="shared" ref="G73" si="9">SUM(G63:G72)</f>
        <v>0</v>
      </c>
      <c r="H73" s="160">
        <v>680</v>
      </c>
    </row>
    <row r="74" spans="1:8" s="145" customFormat="1" ht="15.75" thickBot="1" x14ac:dyDescent="0.3">
      <c r="A74" s="80" t="s">
        <v>105</v>
      </c>
      <c r="B74" s="164" t="s">
        <v>100</v>
      </c>
      <c r="C74" s="56"/>
      <c r="D74" s="146"/>
      <c r="E74" s="158">
        <f>IFERROR(VLOOKUP($B74,[2]NUM18!$H$3:$J$157,2,FALSE),0)</f>
        <v>15</v>
      </c>
      <c r="F74" s="158">
        <f>IFERROR(VLOOKUP($B74,[1]NUM18!$H$3:$J$174,2,FALSE),0)</f>
        <v>21</v>
      </c>
      <c r="G74" s="158"/>
      <c r="H74" s="147"/>
    </row>
    <row r="75" spans="1:8" s="145" customFormat="1" ht="15.75" thickBot="1" x14ac:dyDescent="0.3">
      <c r="A75" s="80" t="s">
        <v>105</v>
      </c>
      <c r="B75" s="164" t="s">
        <v>101</v>
      </c>
      <c r="C75" s="56"/>
      <c r="D75" s="146"/>
      <c r="E75" s="158">
        <f>IFERROR(VLOOKUP($B75,[2]NUM18!$H$3:$J$157,2,FALSE),0)</f>
        <v>1</v>
      </c>
      <c r="F75" s="158">
        <f>IFERROR(VLOOKUP($B75,[1]NUM18!$H$3:$J$174,2,FALSE),0)</f>
        <v>2</v>
      </c>
      <c r="G75" s="158"/>
      <c r="H75" s="147"/>
    </row>
    <row r="76" spans="1:8" s="145" customFormat="1" ht="15.75" thickBot="1" x14ac:dyDescent="0.3">
      <c r="A76" s="80" t="s">
        <v>105</v>
      </c>
      <c r="B76" s="164" t="s">
        <v>102</v>
      </c>
      <c r="C76" s="56"/>
      <c r="D76" s="146"/>
      <c r="E76" s="158">
        <f>IFERROR(VLOOKUP($B76,[2]NUM18!$H$3:$J$157,2,FALSE),0)</f>
        <v>9</v>
      </c>
      <c r="F76" s="158">
        <f>IFERROR(VLOOKUP($B76,[1]NUM18!$H$3:$J$174,2,FALSE),0)</f>
        <v>15</v>
      </c>
      <c r="G76" s="158"/>
      <c r="H76" s="147"/>
    </row>
    <row r="77" spans="1:8" s="145" customFormat="1" ht="15.75" thickBot="1" x14ac:dyDescent="0.3">
      <c r="A77" s="80" t="s">
        <v>105</v>
      </c>
      <c r="B77" s="164" t="s">
        <v>103</v>
      </c>
      <c r="C77" s="56"/>
      <c r="D77" s="146"/>
      <c r="E77" s="158">
        <f>IFERROR(VLOOKUP($B77,[2]NUM18!$H$3:$J$157,2,FALSE),0)</f>
        <v>3</v>
      </c>
      <c r="F77" s="158">
        <f>IFERROR(VLOOKUP($B77,[1]NUM18!$H$3:$J$174,2,FALSE),0)</f>
        <v>5</v>
      </c>
      <c r="G77" s="158"/>
      <c r="H77" s="147"/>
    </row>
    <row r="78" spans="1:8" s="145" customFormat="1" ht="15.75" thickBot="1" x14ac:dyDescent="0.3">
      <c r="A78" s="80" t="s">
        <v>105</v>
      </c>
      <c r="B78" s="164" t="s">
        <v>104</v>
      </c>
      <c r="C78" s="56"/>
      <c r="D78" s="146"/>
      <c r="E78" s="158">
        <f>IFERROR(VLOOKUP($B78,[2]NUM18!$H$3:$J$157,2,FALSE),0)</f>
        <v>2</v>
      </c>
      <c r="F78" s="158">
        <f>IFERROR(VLOOKUP($B78,[1]NUM18!$H$3:$J$174,2,FALSE),0)</f>
        <v>7</v>
      </c>
      <c r="G78" s="158"/>
      <c r="H78" s="147"/>
    </row>
    <row r="79" spans="1:8" s="145" customFormat="1" ht="15.75" thickBot="1" x14ac:dyDescent="0.3">
      <c r="A79" s="290" t="s">
        <v>178</v>
      </c>
      <c r="B79" s="291"/>
      <c r="C79" s="250">
        <f>+D79/Metas!V90</f>
        <v>1.3888888888888888</v>
      </c>
      <c r="D79" s="148">
        <f>+F79/H79</f>
        <v>0.11312217194570136</v>
      </c>
      <c r="E79" s="160">
        <f>SUM(E74:E78)</f>
        <v>30</v>
      </c>
      <c r="F79" s="160">
        <f t="shared" ref="F79" si="10">SUM(F74:F78)</f>
        <v>50</v>
      </c>
      <c r="G79" s="160">
        <f t="shared" ref="G79" si="11">SUM(G74:G78)</f>
        <v>0</v>
      </c>
      <c r="H79" s="160">
        <v>442</v>
      </c>
    </row>
    <row r="80" spans="1:8" s="145" customFormat="1" ht="15.75" thickBot="1" x14ac:dyDescent="0.3">
      <c r="A80" s="80" t="s">
        <v>116</v>
      </c>
      <c r="B80" s="164" t="s">
        <v>106</v>
      </c>
      <c r="C80" s="56"/>
      <c r="D80" s="146"/>
      <c r="E80" s="158">
        <f>IFERROR(VLOOKUP($B80,[2]NUM18!$H$3:$J$157,2,FALSE),0)</f>
        <v>68</v>
      </c>
      <c r="F80" s="158">
        <f>IFERROR(VLOOKUP($B80,[1]NUM18!$H$3:$J$174,2,FALSE),0)</f>
        <v>81</v>
      </c>
      <c r="G80" s="158"/>
      <c r="H80" s="147"/>
    </row>
    <row r="81" spans="1:8" s="145" customFormat="1" ht="15.75" thickBot="1" x14ac:dyDescent="0.3">
      <c r="A81" s="80" t="s">
        <v>116</v>
      </c>
      <c r="B81" s="164" t="s">
        <v>107</v>
      </c>
      <c r="C81" s="56"/>
      <c r="D81" s="146"/>
      <c r="E81" s="158">
        <f>IFERROR(VLOOKUP($B81,[2]NUM18!$H$3:$J$157,2,FALSE),0)</f>
        <v>11</v>
      </c>
      <c r="F81" s="158">
        <f>IFERROR(VLOOKUP($B81,[1]NUM18!$H$3:$J$174,2,FALSE),0)</f>
        <v>10</v>
      </c>
      <c r="G81" s="158"/>
      <c r="H81" s="147"/>
    </row>
    <row r="82" spans="1:8" s="145" customFormat="1" ht="15.75" thickBot="1" x14ac:dyDescent="0.3">
      <c r="A82" s="80" t="s">
        <v>116</v>
      </c>
      <c r="B82" s="164" t="s">
        <v>108</v>
      </c>
      <c r="C82" s="56"/>
      <c r="D82" s="146"/>
      <c r="E82" s="158">
        <f>IFERROR(VLOOKUP($B82,[2]NUM18!$H$3:$J$157,2,FALSE),0)</f>
        <v>1</v>
      </c>
      <c r="F82" s="158">
        <f>IFERROR(VLOOKUP($B82,[1]NUM18!$H$3:$J$174,2,FALSE),0)</f>
        <v>2</v>
      </c>
      <c r="G82" s="158"/>
      <c r="H82" s="147"/>
    </row>
    <row r="83" spans="1:8" s="145" customFormat="1" ht="15.75" thickBot="1" x14ac:dyDescent="0.3">
      <c r="A83" s="80" t="s">
        <v>116</v>
      </c>
      <c r="B83" s="164" t="s">
        <v>109</v>
      </c>
      <c r="C83" s="56"/>
      <c r="D83" s="146"/>
      <c r="E83" s="158">
        <f>IFERROR(VLOOKUP($B83,[2]NUM18!$H$3:$J$157,2,FALSE),0)</f>
        <v>8</v>
      </c>
      <c r="F83" s="158">
        <f>IFERROR(VLOOKUP($B83,[1]NUM18!$H$3:$J$174,2,FALSE),0)</f>
        <v>4</v>
      </c>
      <c r="G83" s="158"/>
      <c r="H83" s="147"/>
    </row>
    <row r="84" spans="1:8" s="145" customFormat="1" ht="15.75" thickBot="1" x14ac:dyDescent="0.3">
      <c r="A84" s="80" t="s">
        <v>116</v>
      </c>
      <c r="B84" s="164" t="s">
        <v>110</v>
      </c>
      <c r="C84" s="56"/>
      <c r="D84" s="146"/>
      <c r="E84" s="158">
        <f>IFERROR(VLOOKUP($B84,[2]NUM18!$H$3:$J$157,2,FALSE),0)</f>
        <v>11</v>
      </c>
      <c r="F84" s="158">
        <f>IFERROR(VLOOKUP($B84,[1]NUM18!$H$3:$J$174,2,FALSE),0)</f>
        <v>24</v>
      </c>
      <c r="G84" s="158"/>
      <c r="H84" s="147"/>
    </row>
    <row r="85" spans="1:8" s="145" customFormat="1" ht="15.75" thickBot="1" x14ac:dyDescent="0.3">
      <c r="A85" s="80" t="s">
        <v>116</v>
      </c>
      <c r="B85" s="164" t="s">
        <v>111</v>
      </c>
      <c r="C85" s="56"/>
      <c r="D85" s="146"/>
      <c r="E85" s="158">
        <f>IFERROR(VLOOKUP($B85,[2]NUM18!$H$3:$J$157,2,FALSE),0)</f>
        <v>3</v>
      </c>
      <c r="F85" s="158">
        <f>IFERROR(VLOOKUP($B85,[1]NUM18!$H$3:$J$174,2,FALSE),0)</f>
        <v>2</v>
      </c>
      <c r="G85" s="158"/>
      <c r="H85" s="147"/>
    </row>
    <row r="86" spans="1:8" s="145" customFormat="1" ht="15.75" thickBot="1" x14ac:dyDescent="0.3">
      <c r="A86" s="80" t="s">
        <v>116</v>
      </c>
      <c r="B86" s="164" t="s">
        <v>112</v>
      </c>
      <c r="C86" s="56"/>
      <c r="D86" s="146"/>
      <c r="E86" s="158">
        <f>IFERROR(VLOOKUP($B86,[2]NUM18!$H$3:$J$157,2,FALSE),0)</f>
        <v>9</v>
      </c>
      <c r="F86" s="158">
        <f>IFERROR(VLOOKUP($B86,[1]NUM18!$H$3:$J$174,2,FALSE),0)</f>
        <v>7</v>
      </c>
      <c r="G86" s="158"/>
      <c r="H86" s="147"/>
    </row>
    <row r="87" spans="1:8" s="145" customFormat="1" ht="15.75" thickBot="1" x14ac:dyDescent="0.3">
      <c r="A87" s="80" t="s">
        <v>116</v>
      </c>
      <c r="B87" s="164" t="s">
        <v>113</v>
      </c>
      <c r="C87" s="56"/>
      <c r="D87" s="146"/>
      <c r="E87" s="158">
        <f>IFERROR(VLOOKUP($B87,[2]NUM18!$H$3:$J$157,2,FALSE),0)</f>
        <v>9</v>
      </c>
      <c r="F87" s="158">
        <f>IFERROR(VLOOKUP($B87,[1]NUM18!$H$3:$J$174,2,FALSE),0)</f>
        <v>8</v>
      </c>
      <c r="G87" s="158"/>
      <c r="H87" s="147"/>
    </row>
    <row r="88" spans="1:8" s="145" customFormat="1" ht="15.75" thickBot="1" x14ac:dyDescent="0.3">
      <c r="A88" s="80" t="s">
        <v>116</v>
      </c>
      <c r="B88" s="164" t="s">
        <v>114</v>
      </c>
      <c r="C88" s="56"/>
      <c r="D88" s="146"/>
      <c r="E88" s="158">
        <f>IFERROR(VLOOKUP($B88,[2]NUM18!$H$3:$J$157,2,FALSE),0)</f>
        <v>4</v>
      </c>
      <c r="F88" s="158">
        <f>IFERROR(VLOOKUP($B88,[1]NUM18!$H$3:$J$174,2,FALSE),0)</f>
        <v>12</v>
      </c>
      <c r="G88" s="158"/>
      <c r="H88" s="147"/>
    </row>
    <row r="89" spans="1:8" s="145" customFormat="1" ht="15.75" thickBot="1" x14ac:dyDescent="0.3">
      <c r="A89" s="80" t="s">
        <v>116</v>
      </c>
      <c r="B89" s="164" t="s">
        <v>115</v>
      </c>
      <c r="C89" s="56"/>
      <c r="D89" s="146"/>
      <c r="E89" s="158">
        <f>IFERROR(VLOOKUP($B89,[2]NUM18!$H$3:$J$157,2,FALSE),0)</f>
        <v>10</v>
      </c>
      <c r="F89" s="158">
        <f>IFERROR(VLOOKUP($B89,[1]NUM18!$H$3:$J$174,2,FALSE),0)</f>
        <v>11</v>
      </c>
      <c r="G89" s="158"/>
      <c r="H89" s="147"/>
    </row>
    <row r="90" spans="1:8" s="145" customFormat="1" ht="15.75" thickBot="1" x14ac:dyDescent="0.3">
      <c r="A90" s="290" t="s">
        <v>179</v>
      </c>
      <c r="B90" s="291"/>
      <c r="C90" s="250">
        <f>+D90/Metas!V95</f>
        <v>1.3784246575342463</v>
      </c>
      <c r="D90" s="148">
        <f>+F90/H90</f>
        <v>0.16563786008230452</v>
      </c>
      <c r="E90" s="160">
        <f>SUM(E80:E89)</f>
        <v>134</v>
      </c>
      <c r="F90" s="160">
        <f t="shared" ref="F90" si="12">SUM(F80:F89)</f>
        <v>161</v>
      </c>
      <c r="G90" s="160">
        <f t="shared" ref="G90" si="13">SUM(G80:G89)</f>
        <v>0</v>
      </c>
      <c r="H90" s="160">
        <v>972</v>
      </c>
    </row>
    <row r="91" spans="1:8" s="145" customFormat="1" ht="15.75" thickBot="1" x14ac:dyDescent="0.3">
      <c r="A91" s="80" t="s">
        <v>133</v>
      </c>
      <c r="B91" s="164" t="s">
        <v>117</v>
      </c>
      <c r="C91" s="56"/>
      <c r="D91" s="146"/>
      <c r="E91" s="158">
        <f>IFERROR(VLOOKUP($B91,[2]NUM18!$H$3:$J$157,2,FALSE),0)</f>
        <v>126</v>
      </c>
      <c r="F91" s="158">
        <f>IFERROR(VLOOKUP($B91,[1]NUM18!$H$3:$J$174,2,FALSE),0)</f>
        <v>105</v>
      </c>
      <c r="G91" s="158">
        <f>IFERROR(VLOOKUP($B91,'[1]NUM3.1'!$H$3:$S$112,2,FALSE),0)</f>
        <v>0</v>
      </c>
      <c r="H91" s="147"/>
    </row>
    <row r="92" spans="1:8" s="145" customFormat="1" ht="15.75" thickBot="1" x14ac:dyDescent="0.3">
      <c r="A92" s="80" t="s">
        <v>133</v>
      </c>
      <c r="B92" s="164" t="s">
        <v>118</v>
      </c>
      <c r="C92" s="56"/>
      <c r="D92" s="146"/>
      <c r="E92" s="158">
        <f>IFERROR(VLOOKUP($B92,[2]NUM18!$H$3:$J$157,2,FALSE),0)</f>
        <v>377</v>
      </c>
      <c r="F92" s="158">
        <f>IFERROR(VLOOKUP($B92,[1]NUM18!$H$3:$J$174,2,FALSE),0)</f>
        <v>327</v>
      </c>
      <c r="G92" s="158">
        <f>IFERROR(VLOOKUP($B92,'[1]NUM3.1'!$H$3:$S$112,2,FALSE),0)</f>
        <v>12</v>
      </c>
      <c r="H92" s="147"/>
    </row>
    <row r="93" spans="1:8" s="145" customFormat="1" ht="15.75" thickBot="1" x14ac:dyDescent="0.3">
      <c r="A93" s="80" t="s">
        <v>133</v>
      </c>
      <c r="B93" s="164" t="s">
        <v>119</v>
      </c>
      <c r="C93" s="56"/>
      <c r="D93" s="146"/>
      <c r="E93" s="158">
        <f>IFERROR(VLOOKUP($B93,[2]NUM18!$H$3:$J$157,2,FALSE),0)</f>
        <v>386</v>
      </c>
      <c r="F93" s="158">
        <f>IFERROR(VLOOKUP($B93,[1]NUM18!$H$3:$J$174,2,FALSE),0)</f>
        <v>498</v>
      </c>
      <c r="G93" s="158">
        <f>IFERROR(VLOOKUP($B93,'[1]NUM3.1'!$H$3:$S$112,2,FALSE),0)</f>
        <v>7</v>
      </c>
      <c r="H93" s="147"/>
    </row>
    <row r="94" spans="1:8" s="145" customFormat="1" ht="15.75" thickBot="1" x14ac:dyDescent="0.3">
      <c r="A94" s="80" t="s">
        <v>133</v>
      </c>
      <c r="B94" s="164" t="s">
        <v>120</v>
      </c>
      <c r="C94" s="56"/>
      <c r="D94" s="146"/>
      <c r="E94" s="158">
        <f>IFERROR(VLOOKUP($B94,[2]NUM18!$H$3:$J$157,2,FALSE),0)</f>
        <v>85</v>
      </c>
      <c r="F94" s="158">
        <f>IFERROR(VLOOKUP($B94,[1]NUM18!$H$3:$J$174,2,FALSE),0)</f>
        <v>84</v>
      </c>
      <c r="G94" s="158">
        <f>IFERROR(VLOOKUP($B94,'[1]NUM3.1'!$H$3:$S$112,2,FALSE),0)</f>
        <v>0</v>
      </c>
      <c r="H94" s="147"/>
    </row>
    <row r="95" spans="1:8" s="145" customFormat="1" ht="15.75" thickBot="1" x14ac:dyDescent="0.3">
      <c r="A95" s="80" t="s">
        <v>133</v>
      </c>
      <c r="B95" s="164" t="s">
        <v>121</v>
      </c>
      <c r="C95" s="56"/>
      <c r="D95" s="146"/>
      <c r="E95" s="158">
        <f>IFERROR(VLOOKUP($B95,[2]NUM18!$H$3:$J$157,2,FALSE),0)</f>
        <v>19</v>
      </c>
      <c r="F95" s="158">
        <f>IFERROR(VLOOKUP($B95,[1]NUM18!$H$3:$J$174,2,FALSE),0)</f>
        <v>14</v>
      </c>
      <c r="G95" s="158">
        <f>IFERROR(VLOOKUP($B95,'[1]NUM3.1'!$H$3:$S$112,2,FALSE),0)</f>
        <v>0</v>
      </c>
      <c r="H95" s="147"/>
    </row>
    <row r="96" spans="1:8" s="145" customFormat="1" ht="15.75" thickBot="1" x14ac:dyDescent="0.3">
      <c r="A96" s="80" t="s">
        <v>133</v>
      </c>
      <c r="B96" s="164" t="s">
        <v>122</v>
      </c>
      <c r="C96" s="56"/>
      <c r="D96" s="146"/>
      <c r="E96" s="158">
        <f>IFERROR(VLOOKUP($B96,[2]NUM18!$H$3:$J$157,2,FALSE),0)</f>
        <v>17</v>
      </c>
      <c r="F96" s="158">
        <f>IFERROR(VLOOKUP($B96,[1]NUM18!$H$3:$J$174,2,FALSE),0)</f>
        <v>12</v>
      </c>
      <c r="G96" s="158">
        <f>IFERROR(VLOOKUP($B96,'[1]NUM3.1'!$H$3:$S$112,2,FALSE),0)</f>
        <v>0</v>
      </c>
      <c r="H96" s="147"/>
    </row>
    <row r="97" spans="1:8" s="145" customFormat="1" ht="15.75" thickBot="1" x14ac:dyDescent="0.3">
      <c r="A97" s="80" t="s">
        <v>133</v>
      </c>
      <c r="B97" s="164" t="s">
        <v>123</v>
      </c>
      <c r="C97" s="56"/>
      <c r="D97" s="146"/>
      <c r="E97" s="158">
        <f>IFERROR(VLOOKUP($B97,[2]NUM18!$H$3:$J$157,2,FALSE),0)</f>
        <v>8</v>
      </c>
      <c r="F97" s="158">
        <f>IFERROR(VLOOKUP($B97,[1]NUM18!$H$3:$J$174,2,FALSE),0)</f>
        <v>5</v>
      </c>
      <c r="G97" s="158">
        <f>IFERROR(VLOOKUP($B97,'[1]NUM3.1'!$H$3:$S$112,2,FALSE),0)</f>
        <v>0</v>
      </c>
      <c r="H97" s="147"/>
    </row>
    <row r="98" spans="1:8" s="145" customFormat="1" ht="15.75" thickBot="1" x14ac:dyDescent="0.3">
      <c r="A98" s="80" t="s">
        <v>133</v>
      </c>
      <c r="B98" s="164" t="s">
        <v>124</v>
      </c>
      <c r="C98" s="56"/>
      <c r="D98" s="146"/>
      <c r="E98" s="158">
        <f>IFERROR(VLOOKUP($B98,[2]NUM18!$H$3:$J$157,2,FALSE),0)</f>
        <v>12</v>
      </c>
      <c r="F98" s="158">
        <f>IFERROR(VLOOKUP($B98,[1]NUM18!$H$3:$J$174,2,FALSE),0)</f>
        <v>16</v>
      </c>
      <c r="G98" s="158">
        <f>IFERROR(VLOOKUP($B98,'[1]NUM3.1'!$H$3:$S$112,2,FALSE),0)</f>
        <v>0</v>
      </c>
      <c r="H98" s="147"/>
    </row>
    <row r="99" spans="1:8" s="145" customFormat="1" ht="15.75" thickBot="1" x14ac:dyDescent="0.3">
      <c r="A99" s="80" t="s">
        <v>133</v>
      </c>
      <c r="B99" s="164" t="s">
        <v>125</v>
      </c>
      <c r="C99" s="56"/>
      <c r="D99" s="146"/>
      <c r="E99" s="158">
        <f>IFERROR(VLOOKUP($B99,[2]NUM18!$H$3:$J$157,2,FALSE),0)</f>
        <v>21</v>
      </c>
      <c r="F99" s="158">
        <f>IFERROR(VLOOKUP($B99,[1]NUM18!$H$3:$J$174,2,FALSE),0)</f>
        <v>17</v>
      </c>
      <c r="G99" s="158">
        <f>IFERROR(VLOOKUP($B99,'[1]NUM3.1'!$H$3:$S$112,2,FALSE),0)</f>
        <v>0</v>
      </c>
      <c r="H99" s="147"/>
    </row>
    <row r="100" spans="1:8" s="145" customFormat="1" ht="15.75" thickBot="1" x14ac:dyDescent="0.3">
      <c r="A100" s="80" t="s">
        <v>133</v>
      </c>
      <c r="B100" s="164" t="s">
        <v>126</v>
      </c>
      <c r="C100" s="56"/>
      <c r="D100" s="146"/>
      <c r="E100" s="158">
        <f>IFERROR(VLOOKUP($B100,[2]NUM18!$H$3:$J$157,2,FALSE),0)</f>
        <v>0</v>
      </c>
      <c r="F100" s="158">
        <f>IFERROR(VLOOKUP($B100,[1]NUM18!$H$3:$J$174,2,FALSE),0)</f>
        <v>2</v>
      </c>
      <c r="G100" s="158">
        <f>IFERROR(VLOOKUP($B100,'[1]NUM3.1'!$H$3:$S$112,2,FALSE),0)</f>
        <v>0</v>
      </c>
      <c r="H100" s="147"/>
    </row>
    <row r="101" spans="1:8" s="145" customFormat="1" ht="15.75" thickBot="1" x14ac:dyDescent="0.3">
      <c r="A101" s="80" t="s">
        <v>133</v>
      </c>
      <c r="B101" s="164" t="s">
        <v>127</v>
      </c>
      <c r="C101" s="56"/>
      <c r="D101" s="146"/>
      <c r="E101" s="158">
        <f>IFERROR(VLOOKUP($B101,[2]NUM18!$H$3:$J$157,2,FALSE),0)</f>
        <v>1</v>
      </c>
      <c r="F101" s="158">
        <f>IFERROR(VLOOKUP($B101,[1]NUM18!$H$3:$J$174,2,FALSE),0)</f>
        <v>2</v>
      </c>
      <c r="G101" s="158">
        <f>IFERROR(VLOOKUP($B101,'[1]NUM3.1'!$H$3:$S$112,2,FALSE),0)</f>
        <v>0</v>
      </c>
      <c r="H101" s="147"/>
    </row>
    <row r="102" spans="1:8" s="145" customFormat="1" ht="15.75" thickBot="1" x14ac:dyDescent="0.3">
      <c r="A102" s="80" t="s">
        <v>133</v>
      </c>
      <c r="B102" s="164" t="s">
        <v>128</v>
      </c>
      <c r="C102" s="56"/>
      <c r="D102" s="146"/>
      <c r="E102" s="158">
        <f>IFERROR(VLOOKUP($B102,[2]NUM18!$H$3:$J$157,2,FALSE),0)</f>
        <v>0</v>
      </c>
      <c r="F102" s="158">
        <f>IFERROR(VLOOKUP($B102,[1]NUM18!$H$3:$J$174,2,FALSE),0)</f>
        <v>0</v>
      </c>
      <c r="G102" s="158">
        <f>IFERROR(VLOOKUP($B102,'[1]NUM3.1'!$H$3:$S$112,2,FALSE),0)</f>
        <v>0</v>
      </c>
      <c r="H102" s="147"/>
    </row>
    <row r="103" spans="1:8" s="145" customFormat="1" ht="15.75" thickBot="1" x14ac:dyDescent="0.3">
      <c r="A103" s="80" t="s">
        <v>133</v>
      </c>
      <c r="B103" s="164" t="s">
        <v>129</v>
      </c>
      <c r="C103" s="56"/>
      <c r="D103" s="146"/>
      <c r="E103" s="158">
        <f>IFERROR(VLOOKUP($B103,[2]NUM18!$H$3:$J$157,2,FALSE),0)</f>
        <v>20</v>
      </c>
      <c r="F103" s="158">
        <f>IFERROR(VLOOKUP($B103,[1]NUM18!$H$3:$J$174,2,FALSE),0)</f>
        <v>12</v>
      </c>
      <c r="G103" s="158">
        <f>IFERROR(VLOOKUP($B103,'[1]NUM3.1'!$H$3:$S$112,2,FALSE),0)</f>
        <v>0</v>
      </c>
      <c r="H103" s="147"/>
    </row>
    <row r="104" spans="1:8" s="145" customFormat="1" ht="15.75" thickBot="1" x14ac:dyDescent="0.3">
      <c r="A104" s="80" t="s">
        <v>133</v>
      </c>
      <c r="B104" s="164" t="s">
        <v>130</v>
      </c>
      <c r="C104" s="56"/>
      <c r="D104" s="146"/>
      <c r="E104" s="158">
        <f>IFERROR(VLOOKUP($B104,[2]NUM18!$H$3:$J$157,2,FALSE),0)</f>
        <v>17</v>
      </c>
      <c r="F104" s="158">
        <f>IFERROR(VLOOKUP($B104,[1]NUM18!$H$3:$J$174,2,FALSE),0)</f>
        <v>15</v>
      </c>
      <c r="G104" s="158">
        <f>IFERROR(VLOOKUP($B104,'[1]NUM3.1'!$H$3:$S$112,2,FALSE),0)</f>
        <v>0</v>
      </c>
      <c r="H104" s="147"/>
    </row>
    <row r="105" spans="1:8" s="145" customFormat="1" ht="15.75" thickBot="1" x14ac:dyDescent="0.3">
      <c r="A105" s="80" t="s">
        <v>133</v>
      </c>
      <c r="B105" s="164" t="s">
        <v>131</v>
      </c>
      <c r="C105" s="56"/>
      <c r="D105" s="146"/>
      <c r="E105" s="158">
        <f>IFERROR(VLOOKUP($B105,[2]NUM18!$H$3:$J$157,2,FALSE),0)</f>
        <v>116</v>
      </c>
      <c r="F105" s="158">
        <f>IFERROR(VLOOKUP($B105,[1]NUM18!$H$3:$J$174,2,FALSE),0)</f>
        <v>98</v>
      </c>
      <c r="G105" s="158">
        <f>IFERROR(VLOOKUP($B105,'[1]NUM3.1'!$H$3:$S$112,2,FALSE),0)</f>
        <v>0</v>
      </c>
      <c r="H105" s="147"/>
    </row>
    <row r="106" spans="1:8" s="145" customFormat="1" ht="15.75" thickBot="1" x14ac:dyDescent="0.3">
      <c r="A106" s="80" t="s">
        <v>133</v>
      </c>
      <c r="B106" s="164" t="s">
        <v>132</v>
      </c>
      <c r="C106" s="56"/>
      <c r="D106" s="146"/>
      <c r="E106" s="158">
        <f>IFERROR(VLOOKUP($B106,[2]NUM18!$H$3:$J$157,2,FALSE),0)</f>
        <v>56</v>
      </c>
      <c r="F106" s="158">
        <f>IFERROR(VLOOKUP($B106,[1]NUM18!$H$3:$J$174,2,FALSE),0)</f>
        <v>65</v>
      </c>
      <c r="G106" s="158">
        <f>IFERROR(VLOOKUP($B106,'[1]NUM3.1'!$H$3:$S$112,2,FALSE),0)</f>
        <v>0</v>
      </c>
      <c r="H106" s="147"/>
    </row>
    <row r="107" spans="1:8" s="145" customFormat="1" ht="15.75" thickBot="1" x14ac:dyDescent="0.3">
      <c r="A107" s="80" t="s">
        <v>133</v>
      </c>
      <c r="B107" s="164" t="s">
        <v>346</v>
      </c>
      <c r="C107" s="56"/>
      <c r="D107" s="146"/>
      <c r="E107" s="158">
        <f>IFERROR(VLOOKUP($B107,[2]NUM18!$H$3:$J$157,2,FALSE),0)</f>
        <v>13</v>
      </c>
      <c r="F107" s="158">
        <f>IFERROR(VLOOKUP($B107,[1]NUM18!$H$3:$J$174,2,FALSE),0)</f>
        <v>44</v>
      </c>
      <c r="G107" s="158">
        <f>IFERROR(VLOOKUP($B107,'[1]NUM3.1'!$H$3:$S$112,2,FALSE),0)</f>
        <v>0</v>
      </c>
      <c r="H107" s="147"/>
    </row>
    <row r="108" spans="1:8" s="145" customFormat="1" ht="15.75" thickBot="1" x14ac:dyDescent="0.3">
      <c r="A108" s="80" t="s">
        <v>133</v>
      </c>
      <c r="B108" s="164" t="s">
        <v>396</v>
      </c>
      <c r="C108" s="56"/>
      <c r="D108" s="146"/>
      <c r="E108" s="158">
        <f>IFERROR(VLOOKUP($B108,[2]NUM18!$H$3:$J$157,2,FALSE),0)</f>
        <v>0</v>
      </c>
      <c r="F108" s="158">
        <f>IFERROR(VLOOKUP($B108,[1]NUM18!$H$3:$J$174,2,FALSE),0)</f>
        <v>0</v>
      </c>
      <c r="G108" s="158">
        <f>IFERROR(VLOOKUP($B108,'[1]NUM3.1'!$H$3:$S$112,2,FALSE),0)</f>
        <v>0</v>
      </c>
      <c r="H108" s="147"/>
    </row>
    <row r="109" spans="1:8" s="145" customFormat="1" ht="15.75" thickBot="1" x14ac:dyDescent="0.3">
      <c r="A109" s="290" t="s">
        <v>180</v>
      </c>
      <c r="B109" s="291"/>
      <c r="C109" s="250">
        <f>+D109/Metas!V92</f>
        <v>1.1519607843137256</v>
      </c>
      <c r="D109" s="148">
        <f>+F109/H109</f>
        <v>0.17518636847710331</v>
      </c>
      <c r="E109" s="161">
        <f>SUM(E91:E108)</f>
        <v>1274</v>
      </c>
      <c r="F109" s="161">
        <f t="shared" ref="F109" si="14">SUM(F91:F107)</f>
        <v>1316</v>
      </c>
      <c r="G109" s="161">
        <f t="shared" ref="G109" si="15">SUM(G91:G107)</f>
        <v>19</v>
      </c>
      <c r="H109" s="161">
        <v>7512</v>
      </c>
    </row>
    <row r="110" spans="1:8" s="145" customFormat="1" ht="15.75" thickBot="1" x14ac:dyDescent="0.3">
      <c r="A110" s="80" t="s">
        <v>146</v>
      </c>
      <c r="B110" s="164" t="s">
        <v>134</v>
      </c>
      <c r="C110" s="56"/>
      <c r="D110" s="146"/>
      <c r="E110" s="158">
        <f>IFERROR(VLOOKUP($B110,[2]NUM18!$H$3:$J$157,2,FALSE),0)</f>
        <v>0</v>
      </c>
      <c r="F110" s="158">
        <f>IFERROR(VLOOKUP($B110,[1]NUM18!$H$3:$J$174,2,FALSE),0)</f>
        <v>0</v>
      </c>
      <c r="G110" s="158"/>
      <c r="H110" s="147"/>
    </row>
    <row r="111" spans="1:8" s="145" customFormat="1" ht="15.75" thickBot="1" x14ac:dyDescent="0.3">
      <c r="A111" s="80" t="s">
        <v>146</v>
      </c>
      <c r="B111" s="164" t="s">
        <v>135</v>
      </c>
      <c r="C111" s="56"/>
      <c r="D111" s="146"/>
      <c r="E111" s="158">
        <f>IFERROR(VLOOKUP($B111,[2]NUM18!$H$3:$J$157,2,FALSE),0)</f>
        <v>5</v>
      </c>
      <c r="F111" s="158">
        <f>IFERROR(VLOOKUP($B111,[1]NUM18!$H$3:$J$174,2,FALSE),0)</f>
        <v>3</v>
      </c>
      <c r="G111" s="158"/>
      <c r="H111" s="147"/>
    </row>
    <row r="112" spans="1:8" s="145" customFormat="1" ht="15.75" thickBot="1" x14ac:dyDescent="0.3">
      <c r="A112" s="80" t="s">
        <v>146</v>
      </c>
      <c r="B112" s="164" t="s">
        <v>136</v>
      </c>
      <c r="C112" s="56"/>
      <c r="D112" s="146"/>
      <c r="E112" s="158">
        <f>IFERROR(VLOOKUP($B112,[2]NUM18!$H$3:$J$157,2,FALSE),0)</f>
        <v>0</v>
      </c>
      <c r="F112" s="158">
        <f>IFERROR(VLOOKUP($B112,[1]NUM18!$H$3:$J$174,2,FALSE),0)</f>
        <v>0</v>
      </c>
      <c r="G112" s="158"/>
      <c r="H112" s="147"/>
    </row>
    <row r="113" spans="1:8" s="145" customFormat="1" ht="15.75" thickBot="1" x14ac:dyDescent="0.3">
      <c r="A113" s="80" t="s">
        <v>146</v>
      </c>
      <c r="B113" s="164" t="s">
        <v>137</v>
      </c>
      <c r="C113" s="56"/>
      <c r="D113" s="146"/>
      <c r="E113" s="158">
        <f>IFERROR(VLOOKUP($B113,[2]NUM18!$H$3:$J$157,2,FALSE),0)</f>
        <v>4</v>
      </c>
      <c r="F113" s="158">
        <f>IFERROR(VLOOKUP($B113,[1]NUM18!$H$3:$J$174,2,FALSE),0)</f>
        <v>4</v>
      </c>
      <c r="G113" s="158"/>
      <c r="H113" s="147"/>
    </row>
    <row r="114" spans="1:8" s="145" customFormat="1" ht="15.75" thickBot="1" x14ac:dyDescent="0.3">
      <c r="A114" s="80" t="s">
        <v>146</v>
      </c>
      <c r="B114" s="164" t="s">
        <v>138</v>
      </c>
      <c r="C114" s="56"/>
      <c r="D114" s="146"/>
      <c r="E114" s="158">
        <f>IFERROR(VLOOKUP($B114,[2]NUM18!$H$3:$J$157,2,FALSE),0)</f>
        <v>3</v>
      </c>
      <c r="F114" s="158">
        <f>IFERROR(VLOOKUP($B114,[1]NUM18!$H$3:$J$174,2,FALSE),0)</f>
        <v>6</v>
      </c>
      <c r="G114" s="158"/>
      <c r="H114" s="147"/>
    </row>
    <row r="115" spans="1:8" s="145" customFormat="1" ht="15.75" thickBot="1" x14ac:dyDescent="0.3">
      <c r="A115" s="80" t="s">
        <v>146</v>
      </c>
      <c r="B115" s="164" t="s">
        <v>139</v>
      </c>
      <c r="C115" s="56"/>
      <c r="D115" s="146"/>
      <c r="E115" s="158">
        <f>IFERROR(VLOOKUP($B115,[2]NUM18!$H$3:$J$157,2,FALSE),0)</f>
        <v>0</v>
      </c>
      <c r="F115" s="158">
        <f>IFERROR(VLOOKUP($B115,[1]NUM18!$H$3:$J$174,2,FALSE),0)</f>
        <v>0</v>
      </c>
      <c r="G115" s="158"/>
      <c r="H115" s="147"/>
    </row>
    <row r="116" spans="1:8" s="145" customFormat="1" ht="15.75" thickBot="1" x14ac:dyDescent="0.3">
      <c r="A116" s="80" t="s">
        <v>146</v>
      </c>
      <c r="B116" s="164" t="s">
        <v>140</v>
      </c>
      <c r="C116" s="56"/>
      <c r="D116" s="146"/>
      <c r="E116" s="158">
        <f>IFERROR(VLOOKUP($B116,[2]NUM18!$H$3:$J$157,2,FALSE),0)</f>
        <v>1</v>
      </c>
      <c r="F116" s="158">
        <f>IFERROR(VLOOKUP($B116,[1]NUM18!$H$3:$J$174,2,FALSE),0)</f>
        <v>3</v>
      </c>
      <c r="G116" s="158"/>
      <c r="H116" s="147"/>
    </row>
    <row r="117" spans="1:8" s="145" customFormat="1" ht="15.75" thickBot="1" x14ac:dyDescent="0.3">
      <c r="A117" s="80" t="s">
        <v>146</v>
      </c>
      <c r="B117" s="164" t="s">
        <v>141</v>
      </c>
      <c r="C117" s="56"/>
      <c r="D117" s="146"/>
      <c r="E117" s="158">
        <f>IFERROR(VLOOKUP($B117,[2]NUM18!$H$3:$J$157,2,FALSE),0)</f>
        <v>2</v>
      </c>
      <c r="F117" s="158">
        <f>IFERROR(VLOOKUP($B117,[1]NUM18!$H$3:$J$174,2,FALSE),0)</f>
        <v>6</v>
      </c>
      <c r="G117" s="158"/>
      <c r="H117" s="147"/>
    </row>
    <row r="118" spans="1:8" s="145" customFormat="1" ht="15.75" thickBot="1" x14ac:dyDescent="0.3">
      <c r="A118" s="80" t="s">
        <v>146</v>
      </c>
      <c r="B118" s="164" t="s">
        <v>142</v>
      </c>
      <c r="C118" s="56"/>
      <c r="D118" s="146"/>
      <c r="E118" s="158">
        <f>IFERROR(VLOOKUP($B118,[2]NUM18!$H$3:$J$157,2,FALSE),0)</f>
        <v>4</v>
      </c>
      <c r="F118" s="158">
        <f>IFERROR(VLOOKUP($B118,[1]NUM18!$H$3:$J$174,2,FALSE),0)</f>
        <v>4</v>
      </c>
      <c r="G118" s="158"/>
      <c r="H118" s="147"/>
    </row>
    <row r="119" spans="1:8" s="145" customFormat="1" ht="15.75" thickBot="1" x14ac:dyDescent="0.3">
      <c r="A119" s="80" t="s">
        <v>146</v>
      </c>
      <c r="B119" s="164" t="s">
        <v>143</v>
      </c>
      <c r="C119" s="56"/>
      <c r="D119" s="146"/>
      <c r="E119" s="158">
        <f>IFERROR(VLOOKUP($B119,[2]NUM18!$H$3:$J$157,2,FALSE),0)</f>
        <v>2</v>
      </c>
      <c r="F119" s="158">
        <f>IFERROR(VLOOKUP($B119,[1]NUM18!$H$3:$J$174,2,FALSE),0)</f>
        <v>1</v>
      </c>
      <c r="G119" s="158"/>
      <c r="H119" s="147"/>
    </row>
    <row r="120" spans="1:8" s="145" customFormat="1" ht="15.75" thickBot="1" x14ac:dyDescent="0.3">
      <c r="A120" s="80" t="s">
        <v>146</v>
      </c>
      <c r="B120" s="164" t="s">
        <v>144</v>
      </c>
      <c r="C120" s="56"/>
      <c r="D120" s="146"/>
      <c r="E120" s="158">
        <f>IFERROR(VLOOKUP($B120,[2]NUM18!$H$3:$J$157,2,FALSE),0)</f>
        <v>2</v>
      </c>
      <c r="F120" s="158">
        <f>IFERROR(VLOOKUP($B120,[1]NUM18!$H$3:$J$174,2,FALSE),0)</f>
        <v>3</v>
      </c>
      <c r="G120" s="158"/>
      <c r="H120" s="147"/>
    </row>
    <row r="121" spans="1:8" s="145" customFormat="1" ht="15.75" thickBot="1" x14ac:dyDescent="0.3">
      <c r="A121" s="80" t="s">
        <v>146</v>
      </c>
      <c r="B121" s="164" t="s">
        <v>145</v>
      </c>
      <c r="C121" s="56"/>
      <c r="D121" s="146"/>
      <c r="E121" s="158">
        <f>IFERROR(VLOOKUP($B121,[2]NUM18!$H$3:$J$157,2,FALSE),0)</f>
        <v>1</v>
      </c>
      <c r="F121" s="158">
        <f>IFERROR(VLOOKUP($B121,[1]NUM18!$H$3:$J$174,2,FALSE),0)</f>
        <v>1</v>
      </c>
      <c r="G121" s="158"/>
      <c r="H121" s="147"/>
    </row>
    <row r="122" spans="1:8" s="145" customFormat="1" ht="15.75" thickBot="1" x14ac:dyDescent="0.3">
      <c r="A122" s="290" t="s">
        <v>181</v>
      </c>
      <c r="B122" s="291"/>
      <c r="C122" s="250">
        <f>+D122/Metas!V86</f>
        <v>0.86111111111111105</v>
      </c>
      <c r="D122" s="148">
        <f>+F122/H122</f>
        <v>7.0615034168564919E-2</v>
      </c>
      <c r="E122" s="161">
        <f>SUM(E110:E121)</f>
        <v>24</v>
      </c>
      <c r="F122" s="161">
        <f t="shared" ref="F122" si="16">SUM(F110:F121)</f>
        <v>31</v>
      </c>
      <c r="G122" s="161">
        <f t="shared" ref="G122" si="17">SUM(G110:G121)</f>
        <v>0</v>
      </c>
      <c r="H122" s="161">
        <v>439</v>
      </c>
    </row>
    <row r="123" spans="1:8" s="145" customFormat="1" ht="15.75" thickBot="1" x14ac:dyDescent="0.3">
      <c r="A123" s="80" t="s">
        <v>160</v>
      </c>
      <c r="B123" s="164" t="s">
        <v>147</v>
      </c>
      <c r="C123" s="56"/>
      <c r="D123" s="146"/>
      <c r="E123" s="158">
        <f>IFERROR(VLOOKUP($B123,[2]NUM18!$H$3:$J$157,2,FALSE),0)</f>
        <v>228</v>
      </c>
      <c r="F123" s="158">
        <f>IFERROR(VLOOKUP($B123,[1]NUM18!$H$3:$J$174,2,FALSE),0)</f>
        <v>256</v>
      </c>
      <c r="G123" s="158"/>
      <c r="H123" s="147"/>
    </row>
    <row r="124" spans="1:8" s="145" customFormat="1" ht="15.75" thickBot="1" x14ac:dyDescent="0.3">
      <c r="A124" s="80" t="s">
        <v>160</v>
      </c>
      <c r="B124" s="164" t="s">
        <v>148</v>
      </c>
      <c r="C124" s="56"/>
      <c r="D124" s="146"/>
      <c r="E124" s="158">
        <f>IFERROR(VLOOKUP($B124,[2]NUM18!$H$3:$J$157,2,FALSE),0)</f>
        <v>43</v>
      </c>
      <c r="F124" s="158">
        <f>IFERROR(VLOOKUP($B124,[1]NUM18!$H$3:$J$174,2,FALSE),0)</f>
        <v>47</v>
      </c>
      <c r="G124" s="158"/>
      <c r="H124" s="147"/>
    </row>
    <row r="125" spans="1:8" s="145" customFormat="1" ht="15.75" thickBot="1" x14ac:dyDescent="0.3">
      <c r="A125" s="80" t="s">
        <v>160</v>
      </c>
      <c r="B125" s="164" t="s">
        <v>149</v>
      </c>
      <c r="C125" s="56"/>
      <c r="D125" s="146"/>
      <c r="E125" s="158">
        <f>IFERROR(VLOOKUP($B125,[2]NUM18!$H$3:$J$157,2,FALSE),0)</f>
        <v>23</v>
      </c>
      <c r="F125" s="158">
        <f>IFERROR(VLOOKUP($B125,[1]NUM18!$H$3:$J$174,2,FALSE),0)</f>
        <v>49</v>
      </c>
      <c r="G125" s="158"/>
      <c r="H125" s="147"/>
    </row>
    <row r="126" spans="1:8" s="145" customFormat="1" ht="15.75" thickBot="1" x14ac:dyDescent="0.3">
      <c r="A126" s="80" t="s">
        <v>160</v>
      </c>
      <c r="B126" s="164" t="s">
        <v>150</v>
      </c>
      <c r="C126" s="56"/>
      <c r="D126" s="146"/>
      <c r="E126" s="158">
        <f>IFERROR(VLOOKUP($B126,[2]NUM18!$H$3:$J$157,2,FALSE),0)</f>
        <v>153</v>
      </c>
      <c r="F126" s="158">
        <f>IFERROR(VLOOKUP($B126,[1]NUM18!$H$3:$J$174,2,FALSE),0)</f>
        <v>141</v>
      </c>
      <c r="G126" s="158"/>
      <c r="H126" s="147"/>
    </row>
    <row r="127" spans="1:8" s="145" customFormat="1" ht="15.75" thickBot="1" x14ac:dyDescent="0.3">
      <c r="A127" s="80" t="s">
        <v>160</v>
      </c>
      <c r="B127" s="164" t="s">
        <v>151</v>
      </c>
      <c r="C127" s="56"/>
      <c r="D127" s="146"/>
      <c r="E127" s="158">
        <f>IFERROR(VLOOKUP($B127,[2]NUM18!$H$3:$J$157,2,FALSE),0)</f>
        <v>4</v>
      </c>
      <c r="F127" s="158">
        <f>IFERROR(VLOOKUP($B127,[1]NUM18!$H$3:$J$174,2,FALSE),0)</f>
        <v>5</v>
      </c>
      <c r="G127" s="158"/>
      <c r="H127" s="147"/>
    </row>
    <row r="128" spans="1:8" s="145" customFormat="1" ht="15.75" thickBot="1" x14ac:dyDescent="0.3">
      <c r="A128" s="80" t="s">
        <v>160</v>
      </c>
      <c r="B128" s="164" t="s">
        <v>152</v>
      </c>
      <c r="C128" s="56"/>
      <c r="D128" s="146"/>
      <c r="E128" s="158">
        <f>IFERROR(VLOOKUP($B128,[2]NUM18!$H$3:$J$157,2,FALSE),0)</f>
        <v>3</v>
      </c>
      <c r="F128" s="158">
        <f>IFERROR(VLOOKUP($B128,[1]NUM18!$H$3:$J$174,2,FALSE),0)</f>
        <v>1</v>
      </c>
      <c r="G128" s="158"/>
      <c r="H128" s="147"/>
    </row>
    <row r="129" spans="1:8" s="145" customFormat="1" ht="15.75" thickBot="1" x14ac:dyDescent="0.3">
      <c r="A129" s="80" t="s">
        <v>160</v>
      </c>
      <c r="B129" s="164" t="s">
        <v>153</v>
      </c>
      <c r="C129" s="56"/>
      <c r="D129" s="146"/>
      <c r="E129" s="158">
        <f>IFERROR(VLOOKUP($B129,[2]NUM18!$H$3:$J$157,2,FALSE),0)</f>
        <v>14</v>
      </c>
      <c r="F129" s="158">
        <f>IFERROR(VLOOKUP($B129,[1]NUM18!$H$3:$J$174,2,FALSE),0)</f>
        <v>12</v>
      </c>
      <c r="G129" s="158"/>
      <c r="H129" s="147"/>
    </row>
    <row r="130" spans="1:8" s="145" customFormat="1" ht="15.75" thickBot="1" x14ac:dyDescent="0.3">
      <c r="A130" s="80" t="s">
        <v>160</v>
      </c>
      <c r="B130" s="164" t="s">
        <v>154</v>
      </c>
      <c r="C130" s="56"/>
      <c r="D130" s="146"/>
      <c r="E130" s="158">
        <f>IFERROR(VLOOKUP($B130,[2]NUM18!$H$3:$J$157,2,FALSE),0)</f>
        <v>8</v>
      </c>
      <c r="F130" s="158">
        <f>IFERROR(VLOOKUP($B130,[1]NUM18!$H$3:$J$174,2,FALSE),0)</f>
        <v>8</v>
      </c>
      <c r="G130" s="158"/>
      <c r="H130" s="147"/>
    </row>
    <row r="131" spans="1:8" s="145" customFormat="1" ht="15.75" thickBot="1" x14ac:dyDescent="0.3">
      <c r="A131" s="80" t="s">
        <v>160</v>
      </c>
      <c r="B131" s="164" t="s">
        <v>155</v>
      </c>
      <c r="C131" s="56"/>
      <c r="D131" s="146"/>
      <c r="E131" s="158">
        <f>IFERROR(VLOOKUP($B131,[2]NUM18!$H$3:$J$157,2,FALSE),0)</f>
        <v>4</v>
      </c>
      <c r="F131" s="158">
        <f>IFERROR(VLOOKUP($B131,[1]NUM18!$H$3:$J$174,2,FALSE),0)</f>
        <v>7</v>
      </c>
      <c r="G131" s="158"/>
      <c r="H131" s="147"/>
    </row>
    <row r="132" spans="1:8" s="145" customFormat="1" ht="15.75" thickBot="1" x14ac:dyDescent="0.3">
      <c r="A132" s="80" t="s">
        <v>160</v>
      </c>
      <c r="B132" s="164" t="s">
        <v>156</v>
      </c>
      <c r="C132" s="56"/>
      <c r="D132" s="146"/>
      <c r="E132" s="158">
        <f>IFERROR(VLOOKUP($B132,[2]NUM18!$H$3:$J$157,2,FALSE),0)</f>
        <v>4</v>
      </c>
      <c r="F132" s="158">
        <f>IFERROR(VLOOKUP($B132,[1]NUM18!$H$3:$J$174,2,FALSE),0)</f>
        <v>8</v>
      </c>
      <c r="G132" s="158"/>
      <c r="H132" s="147"/>
    </row>
    <row r="133" spans="1:8" s="145" customFormat="1" ht="15.75" thickBot="1" x14ac:dyDescent="0.3">
      <c r="A133" s="80" t="s">
        <v>160</v>
      </c>
      <c r="B133" s="164" t="s">
        <v>157</v>
      </c>
      <c r="C133" s="56"/>
      <c r="D133" s="146"/>
      <c r="E133" s="158">
        <f>IFERROR(VLOOKUP($B133,[2]NUM18!$H$3:$J$157,2,FALSE),0)</f>
        <v>8</v>
      </c>
      <c r="F133" s="158">
        <f>IFERROR(VLOOKUP($B133,[1]NUM18!$H$3:$J$174,2,FALSE),0)</f>
        <v>8</v>
      </c>
      <c r="G133" s="158"/>
      <c r="H133" s="147"/>
    </row>
    <row r="134" spans="1:8" s="145" customFormat="1" ht="15.75" thickBot="1" x14ac:dyDescent="0.3">
      <c r="A134" s="80" t="s">
        <v>160</v>
      </c>
      <c r="B134" s="164" t="s">
        <v>158</v>
      </c>
      <c r="C134" s="56"/>
      <c r="D134" s="146"/>
      <c r="E134" s="158">
        <f>IFERROR(VLOOKUP($B134,[2]NUM18!$H$3:$J$157,2,FALSE),0)</f>
        <v>6</v>
      </c>
      <c r="F134" s="158">
        <f>IFERROR(VLOOKUP($B134,[1]NUM18!$H$3:$J$174,2,FALSE),0)</f>
        <v>3</v>
      </c>
      <c r="G134" s="158"/>
      <c r="H134" s="147"/>
    </row>
    <row r="135" spans="1:8" s="145" customFormat="1" ht="15.75" thickBot="1" x14ac:dyDescent="0.3">
      <c r="A135" s="80" t="s">
        <v>160</v>
      </c>
      <c r="B135" s="164" t="s">
        <v>159</v>
      </c>
      <c r="C135" s="56"/>
      <c r="D135" s="146"/>
      <c r="E135" s="158">
        <f>IFERROR(VLOOKUP($B135,[2]NUM18!$H$3:$J$157,2,FALSE),0)</f>
        <v>3</v>
      </c>
      <c r="F135" s="158">
        <f>IFERROR(VLOOKUP($B135,[1]NUM18!$H$3:$J$174,2,FALSE),0)</f>
        <v>3</v>
      </c>
      <c r="G135" s="158"/>
      <c r="H135" s="147"/>
    </row>
    <row r="136" spans="1:8" s="145" customFormat="1" ht="15.75" thickBot="1" x14ac:dyDescent="0.3">
      <c r="A136" s="290" t="s">
        <v>182</v>
      </c>
      <c r="B136" s="291"/>
      <c r="C136" s="250">
        <f>+D136/Metas!V91</f>
        <v>1.4094650205761314</v>
      </c>
      <c r="D136" s="148">
        <f>+F136/H136</f>
        <v>0.21456538762725136</v>
      </c>
      <c r="E136" s="161">
        <f>SUM(E123:E135)</f>
        <v>501</v>
      </c>
      <c r="F136" s="161">
        <f t="shared" ref="F136" si="18">SUM(F123:F135)</f>
        <v>548</v>
      </c>
      <c r="G136" s="161">
        <f t="shared" ref="G136" si="19">SUM(G123:G135)</f>
        <v>0</v>
      </c>
      <c r="H136" s="161">
        <v>2554</v>
      </c>
    </row>
    <row r="137" spans="1:8" s="145" customFormat="1" ht="15.75" thickBot="1" x14ac:dyDescent="0.3">
      <c r="A137" s="80" t="s">
        <v>165</v>
      </c>
      <c r="B137" s="164" t="s">
        <v>161</v>
      </c>
      <c r="C137" s="56"/>
      <c r="D137" s="146"/>
      <c r="E137" s="158">
        <f>IFERROR(VLOOKUP($B137,[2]NUM18!$H$3:$J$157,2,FALSE),0)</f>
        <v>126</v>
      </c>
      <c r="F137" s="158">
        <f>IFERROR(VLOOKUP($B137,[1]NUM18!$H$3:$J$174,2,FALSE),0)</f>
        <v>160</v>
      </c>
      <c r="G137" s="158"/>
      <c r="H137" s="147"/>
    </row>
    <row r="138" spans="1:8" s="145" customFormat="1" ht="15.75" thickBot="1" x14ac:dyDescent="0.3">
      <c r="A138" s="80" t="s">
        <v>165</v>
      </c>
      <c r="B138" s="164" t="s">
        <v>162</v>
      </c>
      <c r="C138" s="56"/>
      <c r="D138" s="146"/>
      <c r="E138" s="158">
        <f>IFERROR(VLOOKUP($B138,[2]NUM18!$H$3:$J$157,2,FALSE),0)</f>
        <v>1</v>
      </c>
      <c r="F138" s="158">
        <f>IFERROR(VLOOKUP($B138,[1]NUM18!$H$3:$J$174,2,FALSE),0)</f>
        <v>2</v>
      </c>
      <c r="G138" s="158"/>
      <c r="H138" s="147"/>
    </row>
    <row r="139" spans="1:8" s="145" customFormat="1" ht="15.75" thickBot="1" x14ac:dyDescent="0.3">
      <c r="A139" s="80" t="s">
        <v>165</v>
      </c>
      <c r="B139" s="164" t="s">
        <v>163</v>
      </c>
      <c r="C139" s="56"/>
      <c r="D139" s="146"/>
      <c r="E139" s="158">
        <f>IFERROR(VLOOKUP($B139,[2]NUM18!$H$3:$J$157,2,FALSE),0)</f>
        <v>1</v>
      </c>
      <c r="F139" s="158">
        <f>IFERROR(VLOOKUP($B139,[1]NUM18!$H$3:$J$174,2,FALSE),0)</f>
        <v>0</v>
      </c>
      <c r="G139" s="158"/>
      <c r="H139" s="147"/>
    </row>
    <row r="140" spans="1:8" s="145" customFormat="1" ht="15.75" thickBot="1" x14ac:dyDescent="0.3">
      <c r="A140" s="80" t="s">
        <v>165</v>
      </c>
      <c r="B140" s="164" t="s">
        <v>164</v>
      </c>
      <c r="C140" s="56"/>
      <c r="D140" s="146"/>
      <c r="E140" s="158">
        <f>IFERROR(VLOOKUP($B140,[2]NUM18!$H$3:$J$157,2,FALSE),0)</f>
        <v>0</v>
      </c>
      <c r="F140" s="158">
        <f>IFERROR(VLOOKUP($B140,[1]NUM18!$H$3:$J$174,2,FALSE),0)</f>
        <v>0</v>
      </c>
      <c r="G140" s="158"/>
      <c r="H140" s="147"/>
    </row>
    <row r="141" spans="1:8" s="145" customFormat="1" ht="15.75" thickBot="1" x14ac:dyDescent="0.3">
      <c r="A141" s="290" t="s">
        <v>183</v>
      </c>
      <c r="B141" s="291"/>
      <c r="C141" s="250">
        <f>+D141/Metas!V93</f>
        <v>1.1842105263157894</v>
      </c>
      <c r="D141" s="148">
        <f>+F141/H141</f>
        <v>0.18080357142857142</v>
      </c>
      <c r="E141" s="161">
        <f>SUM(E137:E140)</f>
        <v>128</v>
      </c>
      <c r="F141" s="161">
        <f t="shared" ref="F141" si="20">SUM(F137:F140)</f>
        <v>162</v>
      </c>
      <c r="G141" s="161">
        <f t="shared" ref="G141" si="21">SUM(G137:G140)</f>
        <v>0</v>
      </c>
      <c r="H141" s="161">
        <v>896</v>
      </c>
    </row>
    <row r="142" spans="1:8" s="145" customFormat="1" ht="15.75" thickBot="1" x14ac:dyDescent="0.3">
      <c r="A142" s="80" t="s">
        <v>173</v>
      </c>
      <c r="B142" s="164" t="s">
        <v>166</v>
      </c>
      <c r="C142" s="56"/>
      <c r="D142" s="146"/>
      <c r="E142" s="158">
        <f>IFERROR(VLOOKUP($B142,[2]NUM18!$H$3:$J$157,2,FALSE),0)</f>
        <v>32</v>
      </c>
      <c r="F142" s="158">
        <f>IFERROR(VLOOKUP($B142,[1]NUM18!$H$3:$J$174,2,FALSE),0)</f>
        <v>33</v>
      </c>
      <c r="G142" s="158"/>
      <c r="H142" s="147"/>
    </row>
    <row r="143" spans="1:8" s="145" customFormat="1" ht="15.75" thickBot="1" x14ac:dyDescent="0.3">
      <c r="A143" s="80" t="s">
        <v>173</v>
      </c>
      <c r="B143" s="164" t="s">
        <v>167</v>
      </c>
      <c r="C143" s="56"/>
      <c r="D143" s="146"/>
      <c r="E143" s="158">
        <f>IFERROR(VLOOKUP($B143,[2]NUM18!$H$3:$J$157,2,FALSE),0)</f>
        <v>2</v>
      </c>
      <c r="F143" s="158">
        <f>IFERROR(VLOOKUP($B143,[1]NUM18!$H$3:$J$174,2,FALSE),0)</f>
        <v>1</v>
      </c>
      <c r="G143" s="158"/>
      <c r="H143" s="147"/>
    </row>
    <row r="144" spans="1:8" s="145" customFormat="1" ht="15.75" thickBot="1" x14ac:dyDescent="0.3">
      <c r="A144" s="80" t="s">
        <v>173</v>
      </c>
      <c r="B144" s="164" t="s">
        <v>168</v>
      </c>
      <c r="C144" s="56"/>
      <c r="D144" s="146"/>
      <c r="E144" s="158">
        <f>IFERROR(VLOOKUP($B144,[2]NUM18!$H$3:$J$157,2,FALSE),0)</f>
        <v>3</v>
      </c>
      <c r="F144" s="158">
        <f>IFERROR(VLOOKUP($B144,[1]NUM18!$H$3:$J$174,2,FALSE),0)</f>
        <v>1</v>
      </c>
      <c r="G144" s="158"/>
      <c r="H144" s="147"/>
    </row>
    <row r="145" spans="1:8" s="145" customFormat="1" ht="15.75" thickBot="1" x14ac:dyDescent="0.3">
      <c r="A145" s="80" t="s">
        <v>173</v>
      </c>
      <c r="B145" s="164" t="s">
        <v>169</v>
      </c>
      <c r="C145" s="56"/>
      <c r="D145" s="146"/>
      <c r="E145" s="158">
        <f>IFERROR(VLOOKUP($B145,[2]NUM18!$H$3:$J$157,2,FALSE),0)</f>
        <v>5</v>
      </c>
      <c r="F145" s="158">
        <f>IFERROR(VLOOKUP($B145,[1]NUM18!$H$3:$J$174,2,FALSE),0)</f>
        <v>7</v>
      </c>
      <c r="G145" s="158"/>
      <c r="H145" s="147"/>
    </row>
    <row r="146" spans="1:8" s="145" customFormat="1" ht="15.75" thickBot="1" x14ac:dyDescent="0.3">
      <c r="A146" s="80" t="s">
        <v>173</v>
      </c>
      <c r="B146" s="164" t="s">
        <v>170</v>
      </c>
      <c r="C146" s="56"/>
      <c r="D146" s="146"/>
      <c r="E146" s="158">
        <f>IFERROR(VLOOKUP($B146,[2]NUM18!$H$3:$J$157,2,FALSE),0)</f>
        <v>4</v>
      </c>
      <c r="F146" s="158">
        <f>IFERROR(VLOOKUP($B146,[1]NUM18!$H$3:$J$174,2,FALSE),0)</f>
        <v>6</v>
      </c>
      <c r="G146" s="158"/>
      <c r="H146" s="147"/>
    </row>
    <row r="147" spans="1:8" s="145" customFormat="1" ht="15.75" thickBot="1" x14ac:dyDescent="0.3">
      <c r="A147" s="80" t="s">
        <v>173</v>
      </c>
      <c r="B147" s="164" t="s">
        <v>171</v>
      </c>
      <c r="C147" s="56"/>
      <c r="D147" s="146"/>
      <c r="E147" s="158">
        <f>IFERROR(VLOOKUP($B147,[2]NUM18!$H$3:$J$157,2,FALSE),0)</f>
        <v>4</v>
      </c>
      <c r="F147" s="158">
        <f>IFERROR(VLOOKUP($B147,[1]NUM18!$H$3:$J$174,2,FALSE),0)</f>
        <v>3</v>
      </c>
      <c r="G147" s="158"/>
      <c r="H147" s="147"/>
    </row>
    <row r="148" spans="1:8" s="145" customFormat="1" ht="15.75" thickBot="1" x14ac:dyDescent="0.3">
      <c r="A148" s="80" t="s">
        <v>173</v>
      </c>
      <c r="B148" s="164" t="s">
        <v>172</v>
      </c>
      <c r="C148" s="56"/>
      <c r="D148" s="146"/>
      <c r="E148" s="158">
        <f>IFERROR(VLOOKUP($B148,[2]NUM18!$H$3:$J$157,2,FALSE),0)</f>
        <v>3</v>
      </c>
      <c r="F148" s="158">
        <f>IFERROR(VLOOKUP($B148,[1]NUM18!$H$3:$J$174,2,FALSE),0)</f>
        <v>2</v>
      </c>
      <c r="G148" s="158"/>
      <c r="H148" s="147"/>
    </row>
    <row r="149" spans="1:8" s="145" customFormat="1" ht="15.75" thickBot="1" x14ac:dyDescent="0.3">
      <c r="A149" s="290" t="s">
        <v>184</v>
      </c>
      <c r="B149" s="291"/>
      <c r="C149" s="250">
        <f>+D149/Metas!V94</f>
        <v>1.1830357142857142</v>
      </c>
      <c r="D149" s="148">
        <f>+F149/H149</f>
        <v>0.18213058419243985</v>
      </c>
      <c r="E149" s="161">
        <f>SUM(E142:E148)</f>
        <v>53</v>
      </c>
      <c r="F149" s="161">
        <f>SUM(F142:F148)</f>
        <v>53</v>
      </c>
      <c r="G149" s="161">
        <f>SUM(G142:G148)</f>
        <v>0</v>
      </c>
      <c r="H149" s="161">
        <v>291</v>
      </c>
    </row>
    <row r="150" spans="1:8" x14ac:dyDescent="0.25">
      <c r="B150" s="149" t="s">
        <v>189</v>
      </c>
      <c r="C150" s="262"/>
      <c r="D150" s="262"/>
      <c r="E150" s="258">
        <f t="shared" ref="E150:F150" si="22">+E149+E141+E136+E122+E109+E90+E79+E73+E62+E48+E37+E25</f>
        <v>6168</v>
      </c>
      <c r="F150" s="258">
        <f t="shared" si="22"/>
        <v>7165</v>
      </c>
      <c r="G150" s="258">
        <f t="shared" ref="G150" si="23">+G149+G141+G136+G122+G109+G90+G79+G73+G62+G48+G37+G25</f>
        <v>19</v>
      </c>
      <c r="H150" s="258">
        <f>+H149+H141+H136+H122+H109+H90+H79+H73+H62+H48+H37+H25</f>
        <v>43688</v>
      </c>
    </row>
    <row r="151" spans="1:8" x14ac:dyDescent="0.25">
      <c r="C151" s="259"/>
      <c r="D151" s="260"/>
    </row>
  </sheetData>
  <mergeCells count="21">
    <mergeCell ref="A1:A10"/>
    <mergeCell ref="B1:B10"/>
    <mergeCell ref="C1:C11"/>
    <mergeCell ref="D1:D10"/>
    <mergeCell ref="E1:H1"/>
    <mergeCell ref="E2:G9"/>
    <mergeCell ref="H2:H9"/>
    <mergeCell ref="E10:G10"/>
    <mergeCell ref="H10:H11"/>
    <mergeCell ref="A149:B149"/>
    <mergeCell ref="A25:B25"/>
    <mergeCell ref="A37:B37"/>
    <mergeCell ref="A48:B48"/>
    <mergeCell ref="A62:B62"/>
    <mergeCell ref="A73:B73"/>
    <mergeCell ref="A79:B79"/>
    <mergeCell ref="A90:B90"/>
    <mergeCell ref="A109:B109"/>
    <mergeCell ref="A122:B122"/>
    <mergeCell ref="A136:B136"/>
    <mergeCell ref="A141:B14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87" bestFit="1" customWidth="1"/>
    <col min="2" max="2" width="36.7109375" style="87" bestFit="1" customWidth="1"/>
    <col min="3" max="3" width="14.42578125" style="58" customWidth="1"/>
    <col min="4" max="4" width="21.7109375" style="55" customWidth="1"/>
    <col min="5" max="10" width="11.140625" style="67" customWidth="1"/>
    <col min="11" max="11" width="23" style="67" customWidth="1"/>
    <col min="12" max="15" width="11.42578125" style="67"/>
    <col min="16" max="16384" width="11.42578125" style="55"/>
  </cols>
  <sheetData>
    <row r="1" spans="1:15" s="123" customFormat="1" ht="73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430" t="s">
        <v>322</v>
      </c>
      <c r="F1" s="431"/>
      <c r="G1" s="431"/>
      <c r="H1" s="431"/>
      <c r="I1" s="431"/>
      <c r="J1" s="431"/>
      <c r="K1" s="432"/>
      <c r="L1" s="135"/>
      <c r="M1" s="135"/>
      <c r="N1" s="135"/>
      <c r="O1" s="135"/>
    </row>
    <row r="2" spans="1:15" s="123" customFormat="1" ht="15" customHeight="1" thickTop="1" x14ac:dyDescent="0.2">
      <c r="A2" s="336"/>
      <c r="B2" s="338"/>
      <c r="C2" s="305"/>
      <c r="D2" s="331"/>
      <c r="E2" s="398" t="s">
        <v>2</v>
      </c>
      <c r="F2" s="399"/>
      <c r="G2" s="399"/>
      <c r="H2" s="399"/>
      <c r="I2" s="399"/>
      <c r="J2" s="400"/>
      <c r="K2" s="409" t="s">
        <v>3</v>
      </c>
      <c r="L2" s="135"/>
      <c r="M2" s="135"/>
      <c r="N2" s="135"/>
      <c r="O2" s="135"/>
    </row>
    <row r="3" spans="1:15" s="123" customFormat="1" ht="15" customHeight="1" x14ac:dyDescent="0.2">
      <c r="A3" s="336"/>
      <c r="B3" s="338"/>
      <c r="C3" s="305"/>
      <c r="D3" s="331"/>
      <c r="E3" s="401"/>
      <c r="F3" s="321"/>
      <c r="G3" s="321"/>
      <c r="H3" s="321"/>
      <c r="I3" s="321"/>
      <c r="J3" s="402"/>
      <c r="K3" s="410"/>
      <c r="L3" s="135"/>
      <c r="M3" s="135"/>
      <c r="N3" s="135"/>
      <c r="O3" s="135"/>
    </row>
    <row r="4" spans="1:15" s="123" customFormat="1" ht="15" customHeight="1" x14ac:dyDescent="0.2">
      <c r="A4" s="336"/>
      <c r="B4" s="338"/>
      <c r="C4" s="305"/>
      <c r="D4" s="331"/>
      <c r="E4" s="401"/>
      <c r="F4" s="321"/>
      <c r="G4" s="321"/>
      <c r="H4" s="321"/>
      <c r="I4" s="321"/>
      <c r="J4" s="402"/>
      <c r="K4" s="410"/>
      <c r="L4" s="135"/>
      <c r="M4" s="135"/>
      <c r="N4" s="135"/>
      <c r="O4" s="135"/>
    </row>
    <row r="5" spans="1:15" s="123" customFormat="1" ht="15" customHeight="1" x14ac:dyDescent="0.2">
      <c r="A5" s="336"/>
      <c r="B5" s="338"/>
      <c r="C5" s="305"/>
      <c r="D5" s="331"/>
      <c r="E5" s="401"/>
      <c r="F5" s="321"/>
      <c r="G5" s="321"/>
      <c r="H5" s="321"/>
      <c r="I5" s="321"/>
      <c r="J5" s="402"/>
      <c r="K5" s="410"/>
      <c r="L5" s="135"/>
      <c r="M5" s="135"/>
      <c r="N5" s="135"/>
      <c r="O5" s="135"/>
    </row>
    <row r="6" spans="1:15" s="123" customFormat="1" ht="15" customHeight="1" x14ac:dyDescent="0.2">
      <c r="A6" s="336"/>
      <c r="B6" s="338"/>
      <c r="C6" s="305"/>
      <c r="D6" s="331"/>
      <c r="E6" s="401"/>
      <c r="F6" s="321"/>
      <c r="G6" s="321"/>
      <c r="H6" s="321"/>
      <c r="I6" s="321"/>
      <c r="J6" s="402"/>
      <c r="K6" s="410"/>
      <c r="L6" s="135"/>
      <c r="M6" s="135"/>
      <c r="N6" s="135"/>
      <c r="O6" s="135"/>
    </row>
    <row r="7" spans="1:15" s="123" customFormat="1" ht="15" customHeight="1" x14ac:dyDescent="0.2">
      <c r="A7" s="336"/>
      <c r="B7" s="338"/>
      <c r="C7" s="305"/>
      <c r="D7" s="331"/>
      <c r="E7" s="401"/>
      <c r="F7" s="321"/>
      <c r="G7" s="321"/>
      <c r="H7" s="321"/>
      <c r="I7" s="321"/>
      <c r="J7" s="402"/>
      <c r="K7" s="410"/>
      <c r="L7" s="135"/>
      <c r="M7" s="135"/>
      <c r="N7" s="135"/>
      <c r="O7" s="135"/>
    </row>
    <row r="8" spans="1:15" s="123" customFormat="1" ht="15" customHeight="1" x14ac:dyDescent="0.2">
      <c r="A8" s="336"/>
      <c r="B8" s="338"/>
      <c r="C8" s="305"/>
      <c r="D8" s="331"/>
      <c r="E8" s="401"/>
      <c r="F8" s="321"/>
      <c r="G8" s="321"/>
      <c r="H8" s="321"/>
      <c r="I8" s="321"/>
      <c r="J8" s="402"/>
      <c r="K8" s="410"/>
      <c r="L8" s="135"/>
      <c r="M8" s="135"/>
      <c r="N8" s="135"/>
      <c r="O8" s="135"/>
    </row>
    <row r="9" spans="1:15" s="123" customFormat="1" ht="15.75" customHeight="1" thickBot="1" x14ac:dyDescent="0.25">
      <c r="A9" s="336"/>
      <c r="B9" s="338"/>
      <c r="C9" s="305"/>
      <c r="D9" s="331"/>
      <c r="E9" s="403"/>
      <c r="F9" s="404"/>
      <c r="G9" s="404"/>
      <c r="H9" s="404"/>
      <c r="I9" s="404"/>
      <c r="J9" s="405"/>
      <c r="K9" s="411"/>
      <c r="L9" s="135"/>
      <c r="M9" s="135"/>
      <c r="N9" s="135"/>
      <c r="O9" s="135"/>
    </row>
    <row r="10" spans="1:15" s="123" customFormat="1" ht="57.75" customHeight="1" thickTop="1" thickBot="1" x14ac:dyDescent="0.25">
      <c r="A10" s="337"/>
      <c r="B10" s="306"/>
      <c r="C10" s="305"/>
      <c r="D10" s="332"/>
      <c r="E10" s="395" t="s">
        <v>325</v>
      </c>
      <c r="F10" s="397"/>
      <c r="G10" s="395" t="s">
        <v>323</v>
      </c>
      <c r="H10" s="397"/>
      <c r="I10" s="395" t="s">
        <v>324</v>
      </c>
      <c r="J10" s="397"/>
      <c r="K10" s="433" t="s">
        <v>185</v>
      </c>
      <c r="L10" s="135"/>
      <c r="M10" s="135"/>
      <c r="N10" s="135"/>
      <c r="O10" s="135"/>
    </row>
    <row r="11" spans="1:15" s="123" customFormat="1" ht="15" thickBot="1" x14ac:dyDescent="0.25">
      <c r="A11" s="132"/>
      <c r="B11" s="132"/>
      <c r="C11" s="306"/>
      <c r="D11" s="126" t="s">
        <v>188</v>
      </c>
      <c r="E11" s="133" t="s">
        <v>17</v>
      </c>
      <c r="F11" s="134" t="s">
        <v>19</v>
      </c>
      <c r="G11" s="133" t="s">
        <v>17</v>
      </c>
      <c r="H11" s="134" t="s">
        <v>19</v>
      </c>
      <c r="I11" s="133" t="s">
        <v>17</v>
      </c>
      <c r="J11" s="134" t="s">
        <v>19</v>
      </c>
      <c r="K11" s="434"/>
      <c r="L11" s="135"/>
      <c r="M11" s="135"/>
      <c r="N11" s="135"/>
      <c r="O11" s="135"/>
    </row>
    <row r="12" spans="1:15" ht="15" thickBot="1" x14ac:dyDescent="0.25">
      <c r="A12" s="87" t="s">
        <v>52</v>
      </c>
      <c r="B12" s="165" t="s">
        <v>39</v>
      </c>
      <c r="C12" s="56"/>
      <c r="D12" s="56"/>
      <c r="E12" s="112">
        <f>+G12+I12</f>
        <v>891</v>
      </c>
      <c r="F12" s="112">
        <f>+H12+J12</f>
        <v>0</v>
      </c>
      <c r="G12" s="158">
        <f>IFERROR(VLOOKUP($B12,[1]NUM19!$H$3:$J$174,2,FALSE),0)</f>
        <v>724</v>
      </c>
      <c r="H12" s="158"/>
      <c r="I12" s="158">
        <f>IFERROR(VLOOKUP($B12,[1]NUM19!$S$3:$U$146,2,FALSE),0)</f>
        <v>167</v>
      </c>
      <c r="J12" s="158"/>
    </row>
    <row r="13" spans="1:15" ht="15" thickBot="1" x14ac:dyDescent="0.25">
      <c r="A13" s="87" t="s">
        <v>52</v>
      </c>
      <c r="B13" s="165" t="s">
        <v>40</v>
      </c>
      <c r="C13" s="56"/>
      <c r="D13" s="56"/>
      <c r="E13" s="112">
        <f t="shared" ref="E13:E24" si="0">+G13+I13</f>
        <v>537</v>
      </c>
      <c r="F13" s="112">
        <f t="shared" ref="F13:F24" si="1">+H13+J13</f>
        <v>0</v>
      </c>
      <c r="G13" s="158">
        <f>IFERROR(VLOOKUP($B13,[1]NUM19!$H$3:$J$174,2,FALSE),0)</f>
        <v>451</v>
      </c>
      <c r="H13" s="158"/>
      <c r="I13" s="158">
        <f>IFERROR(VLOOKUP($B13,[1]NUM19!$S$3:$U$146,2,FALSE),0)</f>
        <v>86</v>
      </c>
      <c r="J13" s="158"/>
    </row>
    <row r="14" spans="1:15" ht="15" thickBot="1" x14ac:dyDescent="0.25">
      <c r="A14" s="87" t="s">
        <v>52</v>
      </c>
      <c r="B14" s="165" t="s">
        <v>41</v>
      </c>
      <c r="C14" s="56"/>
      <c r="D14" s="56"/>
      <c r="E14" s="112">
        <f t="shared" si="0"/>
        <v>601</v>
      </c>
      <c r="F14" s="112">
        <f t="shared" si="1"/>
        <v>0</v>
      </c>
      <c r="G14" s="158">
        <f>IFERROR(VLOOKUP($B14,[1]NUM19!$H$3:$J$174,2,FALSE),0)</f>
        <v>517</v>
      </c>
      <c r="H14" s="158"/>
      <c r="I14" s="158">
        <f>IFERROR(VLOOKUP($B14,[1]NUM19!$S$3:$U$146,2,FALSE),0)</f>
        <v>84</v>
      </c>
      <c r="J14" s="158"/>
    </row>
    <row r="15" spans="1:15" ht="15" thickBot="1" x14ac:dyDescent="0.25">
      <c r="A15" s="87" t="s">
        <v>52</v>
      </c>
      <c r="B15" s="165" t="s">
        <v>42</v>
      </c>
      <c r="C15" s="56"/>
      <c r="D15" s="56"/>
      <c r="E15" s="112">
        <f t="shared" si="0"/>
        <v>873</v>
      </c>
      <c r="F15" s="112">
        <f t="shared" si="1"/>
        <v>0</v>
      </c>
      <c r="G15" s="158">
        <f>IFERROR(VLOOKUP($B15,[1]NUM19!$H$3:$J$174,2,FALSE),0)</f>
        <v>721</v>
      </c>
      <c r="H15" s="158"/>
      <c r="I15" s="158">
        <f>IFERROR(VLOOKUP($B15,[1]NUM19!$S$3:$U$146,2,FALSE),0)</f>
        <v>152</v>
      </c>
      <c r="J15" s="158"/>
    </row>
    <row r="16" spans="1:15" ht="15" thickBot="1" x14ac:dyDescent="0.25">
      <c r="A16" s="87" t="s">
        <v>52</v>
      </c>
      <c r="B16" s="165" t="s">
        <v>43</v>
      </c>
      <c r="C16" s="59"/>
      <c r="D16" s="56"/>
      <c r="E16" s="112">
        <f t="shared" si="0"/>
        <v>460</v>
      </c>
      <c r="F16" s="112">
        <f t="shared" si="1"/>
        <v>0</v>
      </c>
      <c r="G16" s="158">
        <f>IFERROR(VLOOKUP($B16,[1]NUM19!$H$3:$J$174,2,FALSE),0)</f>
        <v>406</v>
      </c>
      <c r="H16" s="158"/>
      <c r="I16" s="158">
        <f>IFERROR(VLOOKUP($B16,[1]NUM19!$S$3:$U$146,2,FALSE),0)</f>
        <v>54</v>
      </c>
      <c r="J16" s="158"/>
    </row>
    <row r="17" spans="1:11" ht="15" thickBot="1" x14ac:dyDescent="0.25">
      <c r="A17" s="87" t="s">
        <v>52</v>
      </c>
      <c r="B17" s="165" t="s">
        <v>44</v>
      </c>
      <c r="C17" s="56"/>
      <c r="D17" s="56"/>
      <c r="E17" s="112">
        <f t="shared" si="0"/>
        <v>351</v>
      </c>
      <c r="F17" s="112">
        <f t="shared" si="1"/>
        <v>0</v>
      </c>
      <c r="G17" s="158">
        <f>IFERROR(VLOOKUP($B17,[1]NUM19!$H$3:$J$174,2,FALSE),0)</f>
        <v>317</v>
      </c>
      <c r="H17" s="158"/>
      <c r="I17" s="158">
        <f>IFERROR(VLOOKUP($B17,[1]NUM19!$S$3:$U$146,2,FALSE),0)</f>
        <v>34</v>
      </c>
      <c r="J17" s="158"/>
    </row>
    <row r="18" spans="1:11" ht="15" thickBot="1" x14ac:dyDescent="0.25">
      <c r="A18" s="87" t="s">
        <v>52</v>
      </c>
      <c r="B18" s="165" t="s">
        <v>45</v>
      </c>
      <c r="C18" s="56"/>
      <c r="D18" s="56"/>
      <c r="E18" s="112">
        <f t="shared" si="0"/>
        <v>86</v>
      </c>
      <c r="F18" s="112">
        <f t="shared" si="1"/>
        <v>0</v>
      </c>
      <c r="G18" s="158">
        <f>IFERROR(VLOOKUP($B18,[1]NUM19!$H$3:$J$174,2,FALSE),0)</f>
        <v>77</v>
      </c>
      <c r="H18" s="158"/>
      <c r="I18" s="158">
        <f>IFERROR(VLOOKUP($B18,[1]NUM19!$S$3:$U$146,2,FALSE),0)</f>
        <v>9</v>
      </c>
      <c r="J18" s="158"/>
    </row>
    <row r="19" spans="1:11" ht="15" thickBot="1" x14ac:dyDescent="0.25">
      <c r="A19" s="87" t="s">
        <v>52</v>
      </c>
      <c r="B19" s="165" t="s">
        <v>46</v>
      </c>
      <c r="C19" s="56"/>
      <c r="D19" s="56"/>
      <c r="E19" s="112">
        <f t="shared" si="0"/>
        <v>15</v>
      </c>
      <c r="F19" s="112">
        <f t="shared" si="1"/>
        <v>0</v>
      </c>
      <c r="G19" s="158">
        <f>IFERROR(VLOOKUP($B19,[1]NUM19!$H$3:$J$174,2,FALSE),0)</f>
        <v>12</v>
      </c>
      <c r="H19" s="158"/>
      <c r="I19" s="158">
        <f>IFERROR(VLOOKUP($B19,[1]NUM19!$S$3:$U$146,2,FALSE),0)</f>
        <v>3</v>
      </c>
      <c r="J19" s="158"/>
    </row>
    <row r="20" spans="1:11" ht="15" thickBot="1" x14ac:dyDescent="0.25">
      <c r="A20" s="87" t="s">
        <v>52</v>
      </c>
      <c r="B20" s="165" t="s">
        <v>47</v>
      </c>
      <c r="C20" s="56"/>
      <c r="D20" s="56"/>
      <c r="E20" s="112">
        <f t="shared" si="0"/>
        <v>26</v>
      </c>
      <c r="F20" s="112">
        <f t="shared" si="1"/>
        <v>0</v>
      </c>
      <c r="G20" s="158">
        <f>IFERROR(VLOOKUP($B20,[1]NUM19!$H$3:$J$174,2,FALSE),0)</f>
        <v>23</v>
      </c>
      <c r="H20" s="158"/>
      <c r="I20" s="158">
        <f>IFERROR(VLOOKUP($B20,[1]NUM19!$S$3:$U$146,2,FALSE),0)</f>
        <v>3</v>
      </c>
      <c r="J20" s="158"/>
    </row>
    <row r="21" spans="1:11" ht="15" thickBot="1" x14ac:dyDescent="0.25">
      <c r="A21" s="87" t="s">
        <v>52</v>
      </c>
      <c r="B21" s="165" t="s">
        <v>48</v>
      </c>
      <c r="C21" s="60"/>
      <c r="D21" s="56"/>
      <c r="E21" s="112">
        <f t="shared" si="0"/>
        <v>13</v>
      </c>
      <c r="F21" s="112">
        <f t="shared" si="1"/>
        <v>0</v>
      </c>
      <c r="G21" s="158">
        <f>IFERROR(VLOOKUP($B21,[1]NUM19!$H$3:$J$174,2,FALSE),0)</f>
        <v>13</v>
      </c>
      <c r="H21" s="158"/>
      <c r="I21" s="158">
        <f>IFERROR(VLOOKUP($B21,[1]NUM19!$S$3:$U$146,2,FALSE),0)</f>
        <v>0</v>
      </c>
      <c r="J21" s="158"/>
    </row>
    <row r="22" spans="1:11" ht="15" thickBot="1" x14ac:dyDescent="0.25">
      <c r="A22" s="87" t="s">
        <v>52</v>
      </c>
      <c r="B22" s="165" t="s">
        <v>49</v>
      </c>
      <c r="C22" s="56"/>
      <c r="D22" s="56"/>
      <c r="E22" s="112">
        <f t="shared" si="0"/>
        <v>49</v>
      </c>
      <c r="F22" s="112">
        <f t="shared" si="1"/>
        <v>0</v>
      </c>
      <c r="G22" s="158">
        <f>IFERROR(VLOOKUP($B22,[1]NUM19!$H$3:$J$174,2,FALSE),0)</f>
        <v>48</v>
      </c>
      <c r="H22" s="158"/>
      <c r="I22" s="158">
        <f>IFERROR(VLOOKUP($B22,[1]NUM19!$S$3:$U$146,2,FALSE),0)</f>
        <v>1</v>
      </c>
      <c r="J22" s="158"/>
    </row>
    <row r="23" spans="1:11" ht="15" thickBot="1" x14ac:dyDescent="0.25">
      <c r="A23" s="87" t="s">
        <v>52</v>
      </c>
      <c r="B23" s="165" t="s">
        <v>50</v>
      </c>
      <c r="C23" s="56"/>
      <c r="D23" s="56"/>
      <c r="E23" s="112">
        <f t="shared" si="0"/>
        <v>30</v>
      </c>
      <c r="F23" s="112">
        <f t="shared" si="1"/>
        <v>0</v>
      </c>
      <c r="G23" s="158">
        <f>IFERROR(VLOOKUP($B23,[1]NUM19!$H$3:$J$174,2,FALSE),0)</f>
        <v>29</v>
      </c>
      <c r="H23" s="158"/>
      <c r="I23" s="158">
        <f>IFERROR(VLOOKUP($B23,[1]NUM19!$S$3:$U$146,2,FALSE),0)</f>
        <v>1</v>
      </c>
      <c r="J23" s="158"/>
    </row>
    <row r="24" spans="1:11" ht="15" thickBot="1" x14ac:dyDescent="0.25">
      <c r="A24" s="87" t="s">
        <v>52</v>
      </c>
      <c r="B24" s="165" t="s">
        <v>51</v>
      </c>
      <c r="C24" s="56"/>
      <c r="D24" s="56"/>
      <c r="E24" s="112">
        <f t="shared" si="0"/>
        <v>109</v>
      </c>
      <c r="F24" s="112">
        <f t="shared" si="1"/>
        <v>0</v>
      </c>
      <c r="G24" s="158">
        <f>IFERROR(VLOOKUP($B24,[1]NUM19!$H$3:$J$174,2,FALSE),0)</f>
        <v>100</v>
      </c>
      <c r="H24" s="158"/>
      <c r="I24" s="158">
        <f>IFERROR(VLOOKUP($B24,[1]NUM19!$S$3:$U$146,2,FALSE),0)</f>
        <v>9</v>
      </c>
      <c r="J24" s="158"/>
    </row>
    <row r="25" spans="1:11" ht="15" thickBot="1" x14ac:dyDescent="0.25">
      <c r="A25" s="333" t="s">
        <v>174</v>
      </c>
      <c r="B25" s="334"/>
      <c r="C25" s="250">
        <f>+D25/Metas!W89</f>
        <v>0.8634615384615385</v>
      </c>
      <c r="D25" s="15">
        <f>+E25/K25</f>
        <v>0.21609625668449198</v>
      </c>
      <c r="E25" s="10">
        <f>SUM(E12:E24)</f>
        <v>4041</v>
      </c>
      <c r="F25" s="10">
        <f t="shared" ref="F25:I25" si="2">SUM(F12:F24)</f>
        <v>0</v>
      </c>
      <c r="G25" s="10">
        <f t="shared" si="2"/>
        <v>3438</v>
      </c>
      <c r="H25" s="10">
        <f t="shared" ref="H25:J25" si="3">SUM(H12:H24)</f>
        <v>0</v>
      </c>
      <c r="I25" s="10">
        <f t="shared" si="2"/>
        <v>603</v>
      </c>
      <c r="J25" s="10">
        <f t="shared" si="3"/>
        <v>0</v>
      </c>
      <c r="K25" s="10">
        <v>18700</v>
      </c>
    </row>
    <row r="26" spans="1:11" ht="15" thickBot="1" x14ac:dyDescent="0.25">
      <c r="A26" s="87" t="s">
        <v>53</v>
      </c>
      <c r="B26" s="165" t="s">
        <v>54</v>
      </c>
      <c r="C26" s="56"/>
      <c r="D26" s="56"/>
      <c r="E26" s="112">
        <f t="shared" ref="E26:E36" si="4">+G26+I26</f>
        <v>1071</v>
      </c>
      <c r="F26" s="117">
        <f t="shared" ref="F26:F36" si="5">+H26+J26</f>
        <v>0</v>
      </c>
      <c r="G26" s="158">
        <f>IFERROR(VLOOKUP($B26,[1]NUM19!$H$3:$J$174,2,FALSE),0)</f>
        <v>918</v>
      </c>
      <c r="H26" s="158"/>
      <c r="I26" s="158">
        <f>IFERROR(VLOOKUP($B26,[1]NUM19!$S$3:$U$146,2,FALSE),0)</f>
        <v>153</v>
      </c>
      <c r="J26" s="158"/>
    </row>
    <row r="27" spans="1:11" ht="15" thickBot="1" x14ac:dyDescent="0.25">
      <c r="A27" s="87" t="s">
        <v>53</v>
      </c>
      <c r="B27" s="165" t="s">
        <v>55</v>
      </c>
      <c r="C27" s="56"/>
      <c r="D27" s="56"/>
      <c r="E27" s="112">
        <f t="shared" si="4"/>
        <v>501</v>
      </c>
      <c r="F27" s="117">
        <f t="shared" si="5"/>
        <v>0</v>
      </c>
      <c r="G27" s="158">
        <f>IFERROR(VLOOKUP($B27,[1]NUM19!$H$3:$J$174,2,FALSE),0)</f>
        <v>501</v>
      </c>
      <c r="H27" s="158"/>
      <c r="I27" s="158">
        <f>IFERROR(VLOOKUP($B27,[1]NUM19!$S$3:$U$146,2,FALSE),0)</f>
        <v>0</v>
      </c>
      <c r="J27" s="158"/>
    </row>
    <row r="28" spans="1:11" ht="15" thickBot="1" x14ac:dyDescent="0.25">
      <c r="A28" s="87" t="s">
        <v>53</v>
      </c>
      <c r="B28" s="165" t="s">
        <v>56</v>
      </c>
      <c r="C28" s="56"/>
      <c r="D28" s="56"/>
      <c r="E28" s="112">
        <f t="shared" si="4"/>
        <v>1700</v>
      </c>
      <c r="F28" s="117">
        <f t="shared" si="5"/>
        <v>0</v>
      </c>
      <c r="G28" s="158">
        <f>IFERROR(VLOOKUP($B28,[1]NUM19!$H$3:$J$174,2,FALSE),0)</f>
        <v>1616</v>
      </c>
      <c r="H28" s="158"/>
      <c r="I28" s="158">
        <f>IFERROR(VLOOKUP($B28,[1]NUM19!$S$3:$U$146,2,FALSE),0)</f>
        <v>84</v>
      </c>
      <c r="J28" s="158"/>
    </row>
    <row r="29" spans="1:11" ht="15" thickBot="1" x14ac:dyDescent="0.25">
      <c r="A29" s="87" t="s">
        <v>53</v>
      </c>
      <c r="B29" s="165" t="s">
        <v>57</v>
      </c>
      <c r="C29" s="56"/>
      <c r="D29" s="56"/>
      <c r="E29" s="112">
        <f t="shared" si="4"/>
        <v>110</v>
      </c>
      <c r="F29" s="117">
        <f t="shared" si="5"/>
        <v>0</v>
      </c>
      <c r="G29" s="158">
        <f>IFERROR(VLOOKUP($B29,[1]NUM19!$H$3:$J$174,2,FALSE),0)</f>
        <v>92</v>
      </c>
      <c r="H29" s="158"/>
      <c r="I29" s="158">
        <f>IFERROR(VLOOKUP($B29,[1]NUM19!$S$3:$U$146,2,FALSE),0)</f>
        <v>18</v>
      </c>
      <c r="J29" s="158"/>
    </row>
    <row r="30" spans="1:11" ht="15" thickBot="1" x14ac:dyDescent="0.25">
      <c r="A30" s="87" t="s">
        <v>53</v>
      </c>
      <c r="B30" s="165" t="s">
        <v>58</v>
      </c>
      <c r="C30" s="56"/>
      <c r="D30" s="56"/>
      <c r="E30" s="112">
        <f t="shared" si="4"/>
        <v>1589</v>
      </c>
      <c r="F30" s="117">
        <f t="shared" si="5"/>
        <v>0</v>
      </c>
      <c r="G30" s="158">
        <f>IFERROR(VLOOKUP($B30,[1]NUM19!$H$3:$J$174,2,FALSE),0)</f>
        <v>1341</v>
      </c>
      <c r="H30" s="158"/>
      <c r="I30" s="158">
        <f>IFERROR(VLOOKUP($B30,[1]NUM19!$S$3:$U$146,2,FALSE),0)</f>
        <v>248</v>
      </c>
      <c r="J30" s="158"/>
    </row>
    <row r="31" spans="1:11" ht="15" thickBot="1" x14ac:dyDescent="0.25">
      <c r="A31" s="87" t="s">
        <v>53</v>
      </c>
      <c r="B31" s="165" t="s">
        <v>59</v>
      </c>
      <c r="C31" s="56"/>
      <c r="D31" s="56"/>
      <c r="E31" s="112">
        <f t="shared" si="4"/>
        <v>7</v>
      </c>
      <c r="F31" s="117">
        <f t="shared" si="5"/>
        <v>0</v>
      </c>
      <c r="G31" s="158">
        <f>IFERROR(VLOOKUP($B31,[1]NUM19!$H$3:$J$174,2,FALSE),0)</f>
        <v>6</v>
      </c>
      <c r="H31" s="158"/>
      <c r="I31" s="158">
        <f>IFERROR(VLOOKUP($B31,[1]NUM19!$S$3:$U$146,2,FALSE),0)</f>
        <v>1</v>
      </c>
      <c r="J31" s="158"/>
    </row>
    <row r="32" spans="1:11" ht="15" thickBot="1" x14ac:dyDescent="0.25">
      <c r="A32" s="87" t="s">
        <v>53</v>
      </c>
      <c r="B32" s="165" t="s">
        <v>60</v>
      </c>
      <c r="C32" s="56"/>
      <c r="D32" s="56"/>
      <c r="E32" s="112">
        <f t="shared" si="4"/>
        <v>46</v>
      </c>
      <c r="F32" s="117">
        <f t="shared" si="5"/>
        <v>0</v>
      </c>
      <c r="G32" s="158">
        <f>IFERROR(VLOOKUP($B32,[1]NUM19!$H$3:$J$174,2,FALSE),0)</f>
        <v>41</v>
      </c>
      <c r="H32" s="158"/>
      <c r="I32" s="158">
        <f>IFERROR(VLOOKUP($B32,[1]NUM19!$S$3:$U$146,2,FALSE),0)</f>
        <v>5</v>
      </c>
      <c r="J32" s="158"/>
    </row>
    <row r="33" spans="1:11" ht="15" thickBot="1" x14ac:dyDescent="0.25">
      <c r="A33" s="87" t="s">
        <v>53</v>
      </c>
      <c r="B33" s="165" t="s">
        <v>61</v>
      </c>
      <c r="C33" s="56"/>
      <c r="D33" s="56"/>
      <c r="E33" s="112">
        <f t="shared" si="4"/>
        <v>386</v>
      </c>
      <c r="F33" s="117">
        <f t="shared" si="5"/>
        <v>0</v>
      </c>
      <c r="G33" s="158">
        <f>IFERROR(VLOOKUP($B33,[1]NUM19!$H$3:$J$174,2,FALSE),0)</f>
        <v>347</v>
      </c>
      <c r="H33" s="158"/>
      <c r="I33" s="158">
        <f>IFERROR(VLOOKUP($B33,[1]NUM19!$S$3:$U$146,2,FALSE),0)</f>
        <v>39</v>
      </c>
      <c r="J33" s="158"/>
    </row>
    <row r="34" spans="1:11" ht="15" thickBot="1" x14ac:dyDescent="0.25">
      <c r="A34" s="87" t="s">
        <v>53</v>
      </c>
      <c r="B34" s="165" t="s">
        <v>62</v>
      </c>
      <c r="C34" s="56"/>
      <c r="D34" s="56"/>
      <c r="E34" s="112">
        <f t="shared" si="4"/>
        <v>15</v>
      </c>
      <c r="F34" s="117">
        <f t="shared" si="5"/>
        <v>0</v>
      </c>
      <c r="G34" s="158">
        <f>IFERROR(VLOOKUP($B34,[1]NUM19!$H$3:$J$174,2,FALSE),0)</f>
        <v>15</v>
      </c>
      <c r="H34" s="158"/>
      <c r="I34" s="158">
        <f>IFERROR(VLOOKUP($B34,[1]NUM19!$S$3:$U$146,2,FALSE),0)</f>
        <v>0</v>
      </c>
      <c r="J34" s="158"/>
    </row>
    <row r="35" spans="1:11" ht="15" thickBot="1" x14ac:dyDescent="0.25">
      <c r="A35" s="87" t="s">
        <v>53</v>
      </c>
      <c r="B35" s="165" t="s">
        <v>63</v>
      </c>
      <c r="C35" s="56"/>
      <c r="D35" s="56"/>
      <c r="E35" s="112">
        <f t="shared" si="4"/>
        <v>75</v>
      </c>
      <c r="F35" s="117">
        <f t="shared" si="5"/>
        <v>0</v>
      </c>
      <c r="G35" s="158">
        <f>IFERROR(VLOOKUP($B35,[1]NUM19!$H$3:$J$174,2,FALSE),0)</f>
        <v>75</v>
      </c>
      <c r="H35" s="158"/>
      <c r="I35" s="158">
        <f>IFERROR(VLOOKUP($B35,[1]NUM19!$S$3:$U$146,2,FALSE),0)</f>
        <v>0</v>
      </c>
      <c r="J35" s="158"/>
    </row>
    <row r="36" spans="1:11" ht="15" thickBot="1" x14ac:dyDescent="0.25">
      <c r="A36" s="87" t="s">
        <v>53</v>
      </c>
      <c r="B36" s="165" t="s">
        <v>345</v>
      </c>
      <c r="C36" s="56"/>
      <c r="D36" s="56"/>
      <c r="E36" s="112">
        <f t="shared" si="4"/>
        <v>72</v>
      </c>
      <c r="F36" s="117">
        <f t="shared" si="5"/>
        <v>0</v>
      </c>
      <c r="G36" s="158">
        <f>IFERROR(VLOOKUP($B36,[1]NUM19!$H$3:$J$174,2,FALSE),0)</f>
        <v>66</v>
      </c>
      <c r="H36" s="158"/>
      <c r="I36" s="158">
        <f>IFERROR(VLOOKUP($B36,[1]NUM19!$S$3:$U$146,2,FALSE),0)</f>
        <v>6</v>
      </c>
      <c r="J36" s="158"/>
    </row>
    <row r="37" spans="1:11" ht="15" thickBot="1" x14ac:dyDescent="0.25">
      <c r="A37" s="333" t="s">
        <v>175</v>
      </c>
      <c r="B37" s="334"/>
      <c r="C37" s="250">
        <f>+D37/Metas!W87</f>
        <v>1.0899843505477309</v>
      </c>
      <c r="D37" s="249">
        <f>+E37/K37</f>
        <v>0.31608804175175859</v>
      </c>
      <c r="E37" s="10">
        <f>SUM(E26:E36)</f>
        <v>5572</v>
      </c>
      <c r="F37" s="10">
        <f t="shared" ref="F37:I37" si="6">SUM(F26:F36)</f>
        <v>0</v>
      </c>
      <c r="G37" s="10">
        <f t="shared" si="6"/>
        <v>5018</v>
      </c>
      <c r="H37" s="10">
        <f t="shared" ref="H37:J37" si="7">SUM(H26:H36)</f>
        <v>0</v>
      </c>
      <c r="I37" s="10">
        <f t="shared" si="6"/>
        <v>554</v>
      </c>
      <c r="J37" s="10">
        <f t="shared" si="7"/>
        <v>0</v>
      </c>
      <c r="K37" s="10">
        <v>17628</v>
      </c>
    </row>
    <row r="38" spans="1:11" ht="15" thickBot="1" x14ac:dyDescent="0.25">
      <c r="A38" s="87" t="s">
        <v>74</v>
      </c>
      <c r="B38" s="165" t="s">
        <v>64</v>
      </c>
      <c r="C38" s="56"/>
      <c r="D38" s="56"/>
      <c r="E38" s="112">
        <f t="shared" ref="E38:E47" si="8">+G38+I38</f>
        <v>45</v>
      </c>
      <c r="F38" s="117">
        <f t="shared" ref="F38:F47" si="9">+H38+J38</f>
        <v>0</v>
      </c>
      <c r="G38" s="158">
        <f>IFERROR(VLOOKUP($B38,[1]NUM19!$H$3:$J$174,2,FALSE),0)</f>
        <v>38</v>
      </c>
      <c r="H38" s="158"/>
      <c r="I38" s="158">
        <f>IFERROR(VLOOKUP($B38,[1]NUM19!$S$3:$U$146,2,FALSE),0)</f>
        <v>7</v>
      </c>
      <c r="J38" s="158"/>
    </row>
    <row r="39" spans="1:11" ht="15" thickBot="1" x14ac:dyDescent="0.25">
      <c r="A39" s="87" t="s">
        <v>74</v>
      </c>
      <c r="B39" s="165" t="s">
        <v>65</v>
      </c>
      <c r="C39" s="56"/>
      <c r="D39" s="56"/>
      <c r="E39" s="112">
        <f t="shared" si="8"/>
        <v>44</v>
      </c>
      <c r="F39" s="117">
        <f t="shared" si="9"/>
        <v>0</v>
      </c>
      <c r="G39" s="158">
        <f>IFERROR(VLOOKUP($B39,[1]NUM19!$H$3:$J$174,2,FALSE),0)</f>
        <v>42</v>
      </c>
      <c r="H39" s="158"/>
      <c r="I39" s="158">
        <f>IFERROR(VLOOKUP($B39,[1]NUM19!$S$3:$U$146,2,FALSE),0)</f>
        <v>2</v>
      </c>
      <c r="J39" s="158"/>
    </row>
    <row r="40" spans="1:11" ht="15" thickBot="1" x14ac:dyDescent="0.25">
      <c r="A40" s="87" t="s">
        <v>74</v>
      </c>
      <c r="B40" s="165" t="s">
        <v>66</v>
      </c>
      <c r="C40" s="56"/>
      <c r="D40" s="56"/>
      <c r="E40" s="112">
        <f t="shared" si="8"/>
        <v>44</v>
      </c>
      <c r="F40" s="117">
        <f t="shared" si="9"/>
        <v>0</v>
      </c>
      <c r="G40" s="158">
        <f>IFERROR(VLOOKUP($B40,[1]NUM19!$H$3:$J$174,2,FALSE),0)</f>
        <v>42</v>
      </c>
      <c r="H40" s="158"/>
      <c r="I40" s="158">
        <f>IFERROR(VLOOKUP($B40,[1]NUM19!$S$3:$U$146,2,FALSE),0)</f>
        <v>2</v>
      </c>
      <c r="J40" s="158"/>
    </row>
    <row r="41" spans="1:11" ht="15" thickBot="1" x14ac:dyDescent="0.25">
      <c r="A41" s="87" t="s">
        <v>74</v>
      </c>
      <c r="B41" s="165" t="s">
        <v>67</v>
      </c>
      <c r="C41" s="56"/>
      <c r="D41" s="56"/>
      <c r="E41" s="112">
        <f t="shared" si="8"/>
        <v>3</v>
      </c>
      <c r="F41" s="117">
        <f t="shared" si="9"/>
        <v>0</v>
      </c>
      <c r="G41" s="158">
        <f>IFERROR(VLOOKUP($B41,[1]NUM19!$H$3:$J$174,2,FALSE),0)</f>
        <v>3</v>
      </c>
      <c r="H41" s="158"/>
      <c r="I41" s="158">
        <f>IFERROR(VLOOKUP($B41,[1]NUM19!$S$3:$U$146,2,FALSE),0)</f>
        <v>0</v>
      </c>
      <c r="J41" s="158"/>
    </row>
    <row r="42" spans="1:11" ht="15" thickBot="1" x14ac:dyDescent="0.25">
      <c r="A42" s="87" t="s">
        <v>74</v>
      </c>
      <c r="B42" s="165" t="s">
        <v>68</v>
      </c>
      <c r="C42" s="56"/>
      <c r="D42" s="56"/>
      <c r="E42" s="112">
        <f t="shared" si="8"/>
        <v>87</v>
      </c>
      <c r="F42" s="117">
        <f t="shared" si="9"/>
        <v>0</v>
      </c>
      <c r="G42" s="158">
        <f>IFERROR(VLOOKUP($B42,[1]NUM19!$H$3:$J$174,2,FALSE),0)</f>
        <v>73</v>
      </c>
      <c r="H42" s="158"/>
      <c r="I42" s="158">
        <f>IFERROR(VLOOKUP($B42,[1]NUM19!$S$3:$U$146,2,FALSE),0)</f>
        <v>14</v>
      </c>
      <c r="J42" s="158"/>
    </row>
    <row r="43" spans="1:11" ht="15" thickBot="1" x14ac:dyDescent="0.25">
      <c r="A43" s="87" t="s">
        <v>74</v>
      </c>
      <c r="B43" s="165" t="s">
        <v>69</v>
      </c>
      <c r="C43" s="56"/>
      <c r="D43" s="56"/>
      <c r="E43" s="112">
        <f t="shared" si="8"/>
        <v>25</v>
      </c>
      <c r="F43" s="117">
        <f t="shared" si="9"/>
        <v>0</v>
      </c>
      <c r="G43" s="158">
        <f>IFERROR(VLOOKUP($B43,[1]NUM19!$H$3:$J$174,2,FALSE),0)</f>
        <v>17</v>
      </c>
      <c r="H43" s="158"/>
      <c r="I43" s="158">
        <f>IFERROR(VLOOKUP($B43,[1]NUM19!$S$3:$U$146,2,FALSE),0)</f>
        <v>8</v>
      </c>
      <c r="J43" s="158"/>
    </row>
    <row r="44" spans="1:11" ht="15" thickBot="1" x14ac:dyDescent="0.25">
      <c r="A44" s="87" t="s">
        <v>74</v>
      </c>
      <c r="B44" s="165" t="s">
        <v>70</v>
      </c>
      <c r="C44" s="56"/>
      <c r="D44" s="56"/>
      <c r="E44" s="112">
        <f t="shared" si="8"/>
        <v>10</v>
      </c>
      <c r="F44" s="117">
        <f t="shared" si="9"/>
        <v>0</v>
      </c>
      <c r="G44" s="158">
        <f>IFERROR(VLOOKUP($B44,[1]NUM19!$H$3:$J$174,2,FALSE),0)</f>
        <v>9</v>
      </c>
      <c r="H44" s="158"/>
      <c r="I44" s="158">
        <f>IFERROR(VLOOKUP($B44,[1]NUM19!$S$3:$U$146,2,FALSE),0)</f>
        <v>1</v>
      </c>
      <c r="J44" s="158"/>
    </row>
    <row r="45" spans="1:11" ht="15" thickBot="1" x14ac:dyDescent="0.25">
      <c r="A45" s="87" t="s">
        <v>74</v>
      </c>
      <c r="B45" s="165" t="s">
        <v>71</v>
      </c>
      <c r="C45" s="56"/>
      <c r="D45" s="56"/>
      <c r="E45" s="112">
        <f t="shared" si="8"/>
        <v>13</v>
      </c>
      <c r="F45" s="117">
        <f t="shared" si="9"/>
        <v>0</v>
      </c>
      <c r="G45" s="158">
        <f>IFERROR(VLOOKUP($B45,[1]NUM19!$H$3:$J$174,2,FALSE),0)</f>
        <v>13</v>
      </c>
      <c r="H45" s="158"/>
      <c r="I45" s="158">
        <f>IFERROR(VLOOKUP($B45,[1]NUM19!$S$3:$U$146,2,FALSE),0)</f>
        <v>0</v>
      </c>
      <c r="J45" s="158"/>
    </row>
    <row r="46" spans="1:11" ht="15" thickBot="1" x14ac:dyDescent="0.25">
      <c r="A46" s="87" t="s">
        <v>74</v>
      </c>
      <c r="B46" s="165" t="s">
        <v>72</v>
      </c>
      <c r="C46" s="56"/>
      <c r="D46" s="56"/>
      <c r="E46" s="112">
        <f t="shared" si="8"/>
        <v>96</v>
      </c>
      <c r="F46" s="117">
        <f t="shared" si="9"/>
        <v>0</v>
      </c>
      <c r="G46" s="158">
        <f>IFERROR(VLOOKUP($B46,[1]NUM19!$H$3:$J$174,2,FALSE),0)</f>
        <v>85</v>
      </c>
      <c r="H46" s="158"/>
      <c r="I46" s="158">
        <f>IFERROR(VLOOKUP($B46,[1]NUM19!$S$3:$U$146,2,FALSE),0)</f>
        <v>11</v>
      </c>
      <c r="J46" s="158"/>
    </row>
    <row r="47" spans="1:11" ht="15" thickBot="1" x14ac:dyDescent="0.25">
      <c r="A47" s="87" t="s">
        <v>74</v>
      </c>
      <c r="B47" s="165" t="s">
        <v>73</v>
      </c>
      <c r="C47" s="56"/>
      <c r="D47" s="56"/>
      <c r="E47" s="112">
        <f t="shared" si="8"/>
        <v>14</v>
      </c>
      <c r="F47" s="117">
        <f t="shared" si="9"/>
        <v>0</v>
      </c>
      <c r="G47" s="158">
        <f>IFERROR(VLOOKUP($B47,[1]NUM19!$H$3:$J$174,2,FALSE),0)</f>
        <v>13</v>
      </c>
      <c r="H47" s="158"/>
      <c r="I47" s="158">
        <f>IFERROR(VLOOKUP($B47,[1]NUM19!$S$3:$U$146,2,FALSE),0)</f>
        <v>1</v>
      </c>
      <c r="J47" s="158"/>
    </row>
    <row r="48" spans="1:11" ht="24" customHeight="1" thickBot="1" x14ac:dyDescent="0.25">
      <c r="A48" s="333" t="s">
        <v>176</v>
      </c>
      <c r="B48" s="334"/>
      <c r="C48" s="250">
        <f>+D48/Metas!W96</f>
        <v>0.95969773299748118</v>
      </c>
      <c r="D48" s="249">
        <f>+E48/K48</f>
        <v>0.27871250914411122</v>
      </c>
      <c r="E48" s="10">
        <f t="shared" ref="E48:I48" si="10">SUM(E38:E47)</f>
        <v>381</v>
      </c>
      <c r="F48" s="10">
        <f t="shared" si="10"/>
        <v>0</v>
      </c>
      <c r="G48" s="10">
        <f t="shared" si="10"/>
        <v>335</v>
      </c>
      <c r="H48" s="10">
        <f t="shared" ref="H48:J48" si="11">SUM(H38:H47)</f>
        <v>0</v>
      </c>
      <c r="I48" s="10">
        <f t="shared" si="10"/>
        <v>46</v>
      </c>
      <c r="J48" s="10">
        <f t="shared" si="11"/>
        <v>0</v>
      </c>
      <c r="K48" s="10">
        <v>1367</v>
      </c>
    </row>
    <row r="49" spans="1:11" ht="15" thickBot="1" x14ac:dyDescent="0.25">
      <c r="A49" s="166" t="s">
        <v>88</v>
      </c>
      <c r="B49" s="165" t="s">
        <v>75</v>
      </c>
      <c r="C49" s="56"/>
      <c r="D49" s="56"/>
      <c r="E49" s="112">
        <f t="shared" ref="E49:E61" si="12">+G49+I49</f>
        <v>162</v>
      </c>
      <c r="F49" s="117">
        <f t="shared" ref="F49:F61" si="13">+H49+J49</f>
        <v>0</v>
      </c>
      <c r="G49" s="158">
        <f>IFERROR(VLOOKUP($B49,[1]NUM19!$H$3:$J$174,2,FALSE),0)</f>
        <v>150</v>
      </c>
      <c r="H49" s="158"/>
      <c r="I49" s="158">
        <f>IFERROR(VLOOKUP($B49,[1]NUM19!$S$3:$U$146,2,FALSE),0)</f>
        <v>12</v>
      </c>
      <c r="J49" s="158"/>
    </row>
    <row r="50" spans="1:11" ht="15" thickBot="1" x14ac:dyDescent="0.25">
      <c r="A50" s="166" t="s">
        <v>88</v>
      </c>
      <c r="B50" s="165" t="s">
        <v>76</v>
      </c>
      <c r="C50" s="56"/>
      <c r="D50" s="56"/>
      <c r="E50" s="112">
        <f t="shared" si="12"/>
        <v>11</v>
      </c>
      <c r="F50" s="117">
        <f t="shared" si="13"/>
        <v>0</v>
      </c>
      <c r="G50" s="158">
        <f>IFERROR(VLOOKUP($B50,[1]NUM19!$H$3:$J$174,2,FALSE),0)</f>
        <v>10</v>
      </c>
      <c r="H50" s="158"/>
      <c r="I50" s="158">
        <f>IFERROR(VLOOKUP($B50,[1]NUM19!$S$3:$U$146,2,FALSE),0)</f>
        <v>1</v>
      </c>
      <c r="J50" s="158"/>
    </row>
    <row r="51" spans="1:11" ht="15" thickBot="1" x14ac:dyDescent="0.25">
      <c r="A51" s="166" t="s">
        <v>88</v>
      </c>
      <c r="B51" s="165" t="s">
        <v>77</v>
      </c>
      <c r="C51" s="56"/>
      <c r="D51" s="56"/>
      <c r="E51" s="112">
        <f t="shared" si="12"/>
        <v>12</v>
      </c>
      <c r="F51" s="117">
        <f t="shared" si="13"/>
        <v>0</v>
      </c>
      <c r="G51" s="158">
        <f>IFERROR(VLOOKUP($B51,[1]NUM19!$H$3:$J$174,2,FALSE),0)</f>
        <v>5</v>
      </c>
      <c r="H51" s="158"/>
      <c r="I51" s="158">
        <f>IFERROR(VLOOKUP($B51,[1]NUM19!$S$3:$U$146,2,FALSE),0)</f>
        <v>7</v>
      </c>
      <c r="J51" s="158"/>
    </row>
    <row r="52" spans="1:11" ht="15" thickBot="1" x14ac:dyDescent="0.25">
      <c r="A52" s="166" t="s">
        <v>88</v>
      </c>
      <c r="B52" s="165" t="s">
        <v>78</v>
      </c>
      <c r="C52" s="56"/>
      <c r="D52" s="56"/>
      <c r="E52" s="112">
        <f t="shared" si="12"/>
        <v>2</v>
      </c>
      <c r="F52" s="117">
        <f t="shared" si="13"/>
        <v>0</v>
      </c>
      <c r="G52" s="158">
        <f>IFERROR(VLOOKUP($B52,[1]NUM19!$H$3:$J$174,2,FALSE),0)</f>
        <v>1</v>
      </c>
      <c r="H52" s="158"/>
      <c r="I52" s="158">
        <f>IFERROR(VLOOKUP($B52,[1]NUM19!$S$3:$U$146,2,FALSE),0)</f>
        <v>1</v>
      </c>
      <c r="J52" s="158"/>
    </row>
    <row r="53" spans="1:11" ht="15" thickBot="1" x14ac:dyDescent="0.25">
      <c r="A53" s="166" t="s">
        <v>88</v>
      </c>
      <c r="B53" s="165" t="s">
        <v>79</v>
      </c>
      <c r="C53" s="56"/>
      <c r="D53" s="56"/>
      <c r="E53" s="112">
        <f t="shared" si="12"/>
        <v>1</v>
      </c>
      <c r="F53" s="117">
        <f t="shared" si="13"/>
        <v>0</v>
      </c>
      <c r="G53" s="158">
        <f>IFERROR(VLOOKUP($B53,[1]NUM19!$H$3:$J$174,2,FALSE),0)</f>
        <v>1</v>
      </c>
      <c r="H53" s="158"/>
      <c r="I53" s="158">
        <f>IFERROR(VLOOKUP($B53,[1]NUM19!$S$3:$U$146,2,FALSE),0)</f>
        <v>0</v>
      </c>
      <c r="J53" s="158"/>
    </row>
    <row r="54" spans="1:11" ht="15" thickBot="1" x14ac:dyDescent="0.25">
      <c r="A54" s="166" t="s">
        <v>88</v>
      </c>
      <c r="B54" s="165" t="s">
        <v>80</v>
      </c>
      <c r="C54" s="56"/>
      <c r="D54" s="56"/>
      <c r="E54" s="112">
        <f t="shared" si="12"/>
        <v>9</v>
      </c>
      <c r="F54" s="117">
        <f t="shared" si="13"/>
        <v>0</v>
      </c>
      <c r="G54" s="158">
        <f>IFERROR(VLOOKUP($B54,[1]NUM19!$H$3:$J$174,2,FALSE),0)</f>
        <v>8</v>
      </c>
      <c r="H54" s="158"/>
      <c r="I54" s="158">
        <f>IFERROR(VLOOKUP($B54,[1]NUM19!$S$3:$U$146,2,FALSE),0)</f>
        <v>1</v>
      </c>
      <c r="J54" s="158"/>
    </row>
    <row r="55" spans="1:11" ht="15" thickBot="1" x14ac:dyDescent="0.25">
      <c r="A55" s="166" t="s">
        <v>88</v>
      </c>
      <c r="B55" s="165" t="s">
        <v>81</v>
      </c>
      <c r="C55" s="56"/>
      <c r="D55" s="56"/>
      <c r="E55" s="112">
        <f t="shared" si="12"/>
        <v>6</v>
      </c>
      <c r="F55" s="117">
        <f t="shared" si="13"/>
        <v>0</v>
      </c>
      <c r="G55" s="158">
        <f>IFERROR(VLOOKUP($B55,[1]NUM19!$H$3:$J$174,2,FALSE),0)</f>
        <v>6</v>
      </c>
      <c r="H55" s="158"/>
      <c r="I55" s="158">
        <f>IFERROR(VLOOKUP($B55,[1]NUM19!$S$3:$U$146,2,FALSE),0)</f>
        <v>0</v>
      </c>
      <c r="J55" s="158"/>
    </row>
    <row r="56" spans="1:11" ht="15" thickBot="1" x14ac:dyDescent="0.25">
      <c r="A56" s="166" t="s">
        <v>88</v>
      </c>
      <c r="B56" s="165" t="s">
        <v>82</v>
      </c>
      <c r="C56" s="56"/>
      <c r="D56" s="56"/>
      <c r="E56" s="112">
        <f t="shared" si="12"/>
        <v>3</v>
      </c>
      <c r="F56" s="117">
        <f t="shared" si="13"/>
        <v>0</v>
      </c>
      <c r="G56" s="158">
        <f>IFERROR(VLOOKUP($B56,[1]NUM19!$H$3:$J$174,2,FALSE),0)</f>
        <v>1</v>
      </c>
      <c r="H56" s="158"/>
      <c r="I56" s="158">
        <f>IFERROR(VLOOKUP($B56,[1]NUM19!$S$3:$U$146,2,FALSE),0)</f>
        <v>2</v>
      </c>
      <c r="J56" s="158"/>
    </row>
    <row r="57" spans="1:11" ht="15" thickBot="1" x14ac:dyDescent="0.25">
      <c r="A57" s="166" t="s">
        <v>88</v>
      </c>
      <c r="B57" s="165" t="s">
        <v>83</v>
      </c>
      <c r="C57" s="56"/>
      <c r="D57" s="56"/>
      <c r="E57" s="112">
        <f t="shared" si="12"/>
        <v>7</v>
      </c>
      <c r="F57" s="117">
        <f t="shared" si="13"/>
        <v>0</v>
      </c>
      <c r="G57" s="158">
        <f>IFERROR(VLOOKUP($B57,[1]NUM19!$H$3:$J$174,2,FALSE),0)</f>
        <v>6</v>
      </c>
      <c r="H57" s="158"/>
      <c r="I57" s="158">
        <f>IFERROR(VLOOKUP($B57,[1]NUM19!$S$3:$U$146,2,FALSE),0)</f>
        <v>1</v>
      </c>
      <c r="J57" s="158"/>
    </row>
    <row r="58" spans="1:11" ht="15" thickBot="1" x14ac:dyDescent="0.25">
      <c r="A58" s="166" t="s">
        <v>88</v>
      </c>
      <c r="B58" s="165" t="s">
        <v>84</v>
      </c>
      <c r="C58" s="56"/>
      <c r="D58" s="56"/>
      <c r="E58" s="112">
        <f t="shared" si="12"/>
        <v>4</v>
      </c>
      <c r="F58" s="117">
        <f t="shared" si="13"/>
        <v>0</v>
      </c>
      <c r="G58" s="158">
        <f>IFERROR(VLOOKUP($B58,[1]NUM19!$H$3:$J$174,2,FALSE),0)</f>
        <v>4</v>
      </c>
      <c r="H58" s="158"/>
      <c r="I58" s="158">
        <f>IFERROR(VLOOKUP($B58,[1]NUM19!$S$3:$U$146,2,FALSE),0)</f>
        <v>0</v>
      </c>
      <c r="J58" s="158"/>
    </row>
    <row r="59" spans="1:11" ht="15" thickBot="1" x14ac:dyDescent="0.25">
      <c r="A59" s="166" t="s">
        <v>88</v>
      </c>
      <c r="B59" s="165" t="s">
        <v>85</v>
      </c>
      <c r="C59" s="56"/>
      <c r="D59" s="56"/>
      <c r="E59" s="112">
        <f t="shared" si="12"/>
        <v>11</v>
      </c>
      <c r="F59" s="117">
        <f t="shared" si="13"/>
        <v>0</v>
      </c>
      <c r="G59" s="158">
        <f>IFERROR(VLOOKUP($B59,[1]NUM19!$H$3:$J$174,2,FALSE),0)</f>
        <v>10</v>
      </c>
      <c r="H59" s="158"/>
      <c r="I59" s="158">
        <f>IFERROR(VLOOKUP($B59,[1]NUM19!$S$3:$U$146,2,FALSE),0)</f>
        <v>1</v>
      </c>
      <c r="J59" s="158"/>
    </row>
    <row r="60" spans="1:11" ht="15" thickBot="1" x14ac:dyDescent="0.25">
      <c r="A60" s="166" t="s">
        <v>88</v>
      </c>
      <c r="B60" s="165" t="s">
        <v>86</v>
      </c>
      <c r="C60" s="56"/>
      <c r="D60" s="56"/>
      <c r="E60" s="112">
        <f t="shared" si="12"/>
        <v>5</v>
      </c>
      <c r="F60" s="117">
        <f t="shared" si="13"/>
        <v>0</v>
      </c>
      <c r="G60" s="158">
        <f>IFERROR(VLOOKUP($B60,[1]NUM19!$H$3:$J$174,2,FALSE),0)</f>
        <v>5</v>
      </c>
      <c r="H60" s="158"/>
      <c r="I60" s="158">
        <f>IFERROR(VLOOKUP($B60,[1]NUM19!$S$3:$U$146,2,FALSE),0)</f>
        <v>0</v>
      </c>
      <c r="J60" s="158"/>
    </row>
    <row r="61" spans="1:11" ht="15" thickBot="1" x14ac:dyDescent="0.25">
      <c r="A61" s="166" t="s">
        <v>88</v>
      </c>
      <c r="B61" s="165" t="s">
        <v>87</v>
      </c>
      <c r="C61" s="56"/>
      <c r="D61" s="56"/>
      <c r="E61" s="112">
        <f t="shared" si="12"/>
        <v>10</v>
      </c>
      <c r="F61" s="117">
        <f t="shared" si="13"/>
        <v>0</v>
      </c>
      <c r="G61" s="158">
        <f>IFERROR(VLOOKUP($B61,[1]NUM19!$H$3:$J$174,2,FALSE),0)</f>
        <v>7</v>
      </c>
      <c r="H61" s="158"/>
      <c r="I61" s="158">
        <f>IFERROR(VLOOKUP($B61,[1]NUM19!$S$3:$U$146,2,FALSE),0)</f>
        <v>3</v>
      </c>
      <c r="J61" s="158"/>
    </row>
    <row r="62" spans="1:11" ht="15" thickBot="1" x14ac:dyDescent="0.25">
      <c r="A62" s="333" t="s">
        <v>177</v>
      </c>
      <c r="B62" s="334"/>
      <c r="C62" s="250">
        <f>+D62/Metas!W88</f>
        <v>0.78640776699029125</v>
      </c>
      <c r="D62" s="249">
        <f>+E62/K62</f>
        <v>0.21561668145519078</v>
      </c>
      <c r="E62" s="10">
        <f>SUM(E49:E61)</f>
        <v>243</v>
      </c>
      <c r="F62" s="10">
        <f t="shared" ref="F62:I62" si="14">SUM(F49:F61)</f>
        <v>0</v>
      </c>
      <c r="G62" s="10">
        <f t="shared" si="14"/>
        <v>214</v>
      </c>
      <c r="H62" s="10">
        <f t="shared" ref="H62:J62" si="15">SUM(H49:H61)</f>
        <v>0</v>
      </c>
      <c r="I62" s="10">
        <f t="shared" si="14"/>
        <v>29</v>
      </c>
      <c r="J62" s="10">
        <f t="shared" si="15"/>
        <v>0</v>
      </c>
      <c r="K62" s="10">
        <v>1127</v>
      </c>
    </row>
    <row r="63" spans="1:11" ht="15" thickBot="1" x14ac:dyDescent="0.25">
      <c r="A63" s="166" t="s">
        <v>99</v>
      </c>
      <c r="B63" s="165" t="s">
        <v>89</v>
      </c>
      <c r="C63" s="56"/>
      <c r="D63" s="56"/>
      <c r="E63" s="112">
        <f t="shared" ref="E63:E72" si="16">+G63+I63</f>
        <v>210</v>
      </c>
      <c r="F63" s="117">
        <f t="shared" ref="F63:F72" si="17">+H63+J63</f>
        <v>0</v>
      </c>
      <c r="G63" s="158">
        <f>IFERROR(VLOOKUP($B63,[1]NUM19!$H$3:$J$174,2,FALSE),0)</f>
        <v>179</v>
      </c>
      <c r="H63" s="158"/>
      <c r="I63" s="158">
        <f>IFERROR(VLOOKUP($B63,[1]NUM19!$S$3:$U$146,2,FALSE),0)</f>
        <v>31</v>
      </c>
      <c r="J63" s="158"/>
    </row>
    <row r="64" spans="1:11" ht="15" thickBot="1" x14ac:dyDescent="0.25">
      <c r="A64" s="166" t="s">
        <v>99</v>
      </c>
      <c r="B64" s="165" t="s">
        <v>90</v>
      </c>
      <c r="C64" s="56"/>
      <c r="D64" s="56"/>
      <c r="E64" s="112">
        <f t="shared" si="16"/>
        <v>79</v>
      </c>
      <c r="F64" s="117">
        <f t="shared" si="17"/>
        <v>0</v>
      </c>
      <c r="G64" s="158">
        <f>IFERROR(VLOOKUP($B64,[1]NUM19!$H$3:$J$174,2,FALSE),0)</f>
        <v>62</v>
      </c>
      <c r="H64" s="158"/>
      <c r="I64" s="158">
        <f>IFERROR(VLOOKUP($B64,[1]NUM19!$S$3:$U$146,2,FALSE),0)</f>
        <v>17</v>
      </c>
      <c r="J64" s="158"/>
    </row>
    <row r="65" spans="1:11" ht="15" thickBot="1" x14ac:dyDescent="0.25">
      <c r="A65" s="166" t="s">
        <v>99</v>
      </c>
      <c r="B65" s="165" t="s">
        <v>91</v>
      </c>
      <c r="C65" s="56"/>
      <c r="D65" s="56"/>
      <c r="E65" s="112">
        <f t="shared" si="16"/>
        <v>7</v>
      </c>
      <c r="F65" s="117">
        <f t="shared" si="17"/>
        <v>0</v>
      </c>
      <c r="G65" s="158">
        <f>IFERROR(VLOOKUP($B65,[1]NUM19!$H$3:$J$174,2,FALSE),0)</f>
        <v>5</v>
      </c>
      <c r="H65" s="158"/>
      <c r="I65" s="158">
        <f>IFERROR(VLOOKUP($B65,[1]NUM19!$S$3:$U$146,2,FALSE),0)</f>
        <v>2</v>
      </c>
      <c r="J65" s="158"/>
    </row>
    <row r="66" spans="1:11" ht="15" thickBot="1" x14ac:dyDescent="0.25">
      <c r="A66" s="166" t="s">
        <v>99</v>
      </c>
      <c r="B66" s="165" t="s">
        <v>92</v>
      </c>
      <c r="C66" s="56"/>
      <c r="D66" s="56"/>
      <c r="E66" s="112">
        <f t="shared" si="16"/>
        <v>52</v>
      </c>
      <c r="F66" s="117">
        <f t="shared" si="17"/>
        <v>0</v>
      </c>
      <c r="G66" s="158">
        <f>IFERROR(VLOOKUP($B66,[1]NUM19!$H$3:$J$174,2,FALSE),0)</f>
        <v>39</v>
      </c>
      <c r="H66" s="158"/>
      <c r="I66" s="158">
        <f>IFERROR(VLOOKUP($B66,[1]NUM19!$S$3:$U$146,2,FALSE),0)</f>
        <v>13</v>
      </c>
      <c r="J66" s="158"/>
    </row>
    <row r="67" spans="1:11" ht="15" thickBot="1" x14ac:dyDescent="0.25">
      <c r="A67" s="166" t="s">
        <v>99</v>
      </c>
      <c r="B67" s="165" t="s">
        <v>93</v>
      </c>
      <c r="C67" s="56"/>
      <c r="D67" s="56"/>
      <c r="E67" s="112">
        <f t="shared" si="16"/>
        <v>8</v>
      </c>
      <c r="F67" s="117">
        <f t="shared" si="17"/>
        <v>0</v>
      </c>
      <c r="G67" s="158">
        <f>IFERROR(VLOOKUP($B67,[1]NUM19!$H$3:$J$174,2,FALSE),0)</f>
        <v>5</v>
      </c>
      <c r="H67" s="158"/>
      <c r="I67" s="158">
        <f>IFERROR(VLOOKUP($B67,[1]NUM19!$S$3:$U$146,2,FALSE),0)</f>
        <v>3</v>
      </c>
      <c r="J67" s="158"/>
    </row>
    <row r="68" spans="1:11" ht="15" thickBot="1" x14ac:dyDescent="0.25">
      <c r="A68" s="166" t="s">
        <v>99</v>
      </c>
      <c r="B68" s="165" t="s">
        <v>94</v>
      </c>
      <c r="C68" s="56"/>
      <c r="D68" s="56"/>
      <c r="E68" s="112">
        <f t="shared" si="16"/>
        <v>22</v>
      </c>
      <c r="F68" s="117">
        <f t="shared" si="17"/>
        <v>0</v>
      </c>
      <c r="G68" s="158">
        <f>IFERROR(VLOOKUP($B68,[1]NUM19!$H$3:$J$174,2,FALSE),0)</f>
        <v>20</v>
      </c>
      <c r="H68" s="158"/>
      <c r="I68" s="158">
        <f>IFERROR(VLOOKUP($B68,[1]NUM19!$S$3:$U$146,2,FALSE),0)</f>
        <v>2</v>
      </c>
      <c r="J68" s="158"/>
    </row>
    <row r="69" spans="1:11" ht="15" thickBot="1" x14ac:dyDescent="0.25">
      <c r="A69" s="166" t="s">
        <v>99</v>
      </c>
      <c r="B69" s="165" t="s">
        <v>95</v>
      </c>
      <c r="C69" s="56"/>
      <c r="D69" s="56"/>
      <c r="E69" s="112">
        <f t="shared" si="16"/>
        <v>4</v>
      </c>
      <c r="F69" s="117">
        <f t="shared" si="17"/>
        <v>0</v>
      </c>
      <c r="G69" s="158">
        <f>IFERROR(VLOOKUP($B69,[1]NUM19!$H$3:$J$174,2,FALSE),0)</f>
        <v>4</v>
      </c>
      <c r="H69" s="158"/>
      <c r="I69" s="158">
        <f>IFERROR(VLOOKUP($B69,[1]NUM19!$S$3:$U$146,2,FALSE),0)</f>
        <v>0</v>
      </c>
      <c r="J69" s="158"/>
    </row>
    <row r="70" spans="1:11" ht="15" thickBot="1" x14ac:dyDescent="0.25">
      <c r="A70" s="166" t="s">
        <v>99</v>
      </c>
      <c r="B70" s="165" t="s">
        <v>96</v>
      </c>
      <c r="C70" s="56"/>
      <c r="D70" s="56"/>
      <c r="E70" s="112">
        <f t="shared" si="16"/>
        <v>5</v>
      </c>
      <c r="F70" s="117">
        <f t="shared" si="17"/>
        <v>0</v>
      </c>
      <c r="G70" s="158">
        <f>IFERROR(VLOOKUP($B70,[1]NUM19!$H$3:$J$174,2,FALSE),0)</f>
        <v>5</v>
      </c>
      <c r="H70" s="158"/>
      <c r="I70" s="158">
        <f>IFERROR(VLOOKUP($B70,[1]NUM19!$S$3:$U$146,2,FALSE),0)</f>
        <v>0</v>
      </c>
      <c r="J70" s="158"/>
    </row>
    <row r="71" spans="1:11" ht="15" thickBot="1" x14ac:dyDescent="0.25">
      <c r="A71" s="166" t="s">
        <v>99</v>
      </c>
      <c r="B71" s="165" t="s">
        <v>97</v>
      </c>
      <c r="C71" s="56"/>
      <c r="D71" s="56"/>
      <c r="E71" s="112">
        <f t="shared" si="16"/>
        <v>7</v>
      </c>
      <c r="F71" s="117">
        <f t="shared" si="17"/>
        <v>0</v>
      </c>
      <c r="G71" s="158">
        <f>IFERROR(VLOOKUP($B71,[1]NUM19!$H$3:$J$174,2,FALSE),0)</f>
        <v>6</v>
      </c>
      <c r="H71" s="158"/>
      <c r="I71" s="158">
        <f>IFERROR(VLOOKUP($B71,[1]NUM19!$S$3:$U$146,2,FALSE),0)</f>
        <v>1</v>
      </c>
      <c r="J71" s="158"/>
    </row>
    <row r="72" spans="1:11" ht="15" thickBot="1" x14ac:dyDescent="0.25">
      <c r="A72" s="166" t="s">
        <v>99</v>
      </c>
      <c r="B72" s="165" t="s">
        <v>98</v>
      </c>
      <c r="C72" s="56"/>
      <c r="D72" s="56"/>
      <c r="E72" s="112">
        <f t="shared" si="16"/>
        <v>2</v>
      </c>
      <c r="F72" s="117">
        <f t="shared" si="17"/>
        <v>0</v>
      </c>
      <c r="G72" s="158">
        <f>IFERROR(VLOOKUP($B72,[1]NUM19!$H$3:$J$174,2,FALSE),0)</f>
        <v>2</v>
      </c>
      <c r="H72" s="158"/>
      <c r="I72" s="158">
        <f>IFERROR(VLOOKUP($B72,[1]NUM19!$S$3:$U$146,2,FALSE),0)</f>
        <v>0</v>
      </c>
      <c r="J72" s="158"/>
    </row>
    <row r="73" spans="1:11" ht="15" thickBot="1" x14ac:dyDescent="0.25">
      <c r="A73" s="333" t="s">
        <v>18</v>
      </c>
      <c r="B73" s="334"/>
      <c r="C73" s="250">
        <f>+D73/Metas!W85</f>
        <v>1.32</v>
      </c>
      <c r="D73" s="249">
        <f>+E73/K73</f>
        <v>0.38634146341463416</v>
      </c>
      <c r="E73" s="10">
        <f>SUM(E63:E72)</f>
        <v>396</v>
      </c>
      <c r="F73" s="10">
        <f t="shared" ref="F73:I73" si="18">SUM(F63:F72)</f>
        <v>0</v>
      </c>
      <c r="G73" s="10">
        <f t="shared" si="18"/>
        <v>327</v>
      </c>
      <c r="H73" s="10">
        <f t="shared" ref="H73:J73" si="19">SUM(H63:H72)</f>
        <v>0</v>
      </c>
      <c r="I73" s="10">
        <f t="shared" si="18"/>
        <v>69</v>
      </c>
      <c r="J73" s="10">
        <f t="shared" si="19"/>
        <v>0</v>
      </c>
      <c r="K73" s="10">
        <v>1025</v>
      </c>
    </row>
    <row r="74" spans="1:11" ht="15" thickBot="1" x14ac:dyDescent="0.25">
      <c r="A74" s="87" t="s">
        <v>105</v>
      </c>
      <c r="B74" s="165" t="s">
        <v>100</v>
      </c>
      <c r="C74" s="56"/>
      <c r="D74" s="56"/>
      <c r="E74" s="112">
        <f t="shared" ref="E74:E78" si="20">+G74+I74</f>
        <v>53</v>
      </c>
      <c r="F74" s="117">
        <f t="shared" ref="F74:F78" si="21">+H74+J74</f>
        <v>0</v>
      </c>
      <c r="G74" s="158">
        <f>IFERROR(VLOOKUP($B74,[1]NUM19!$H$3:$J$174,2,FALSE),0)</f>
        <v>51</v>
      </c>
      <c r="H74" s="158"/>
      <c r="I74" s="158">
        <f>IFERROR(VLOOKUP($B74,[1]NUM19!$S$3:$U$146,2,FALSE),0)</f>
        <v>2</v>
      </c>
      <c r="J74" s="158"/>
    </row>
    <row r="75" spans="1:11" ht="15" thickBot="1" x14ac:dyDescent="0.25">
      <c r="A75" s="87" t="s">
        <v>105</v>
      </c>
      <c r="B75" s="165" t="s">
        <v>101</v>
      </c>
      <c r="C75" s="56"/>
      <c r="D75" s="56"/>
      <c r="E75" s="112">
        <f t="shared" si="20"/>
        <v>12</v>
      </c>
      <c r="F75" s="117">
        <f t="shared" si="21"/>
        <v>0</v>
      </c>
      <c r="G75" s="158">
        <f>IFERROR(VLOOKUP($B75,[1]NUM19!$H$3:$J$174,2,FALSE),0)</f>
        <v>10</v>
      </c>
      <c r="H75" s="158"/>
      <c r="I75" s="158">
        <f>IFERROR(VLOOKUP($B75,[1]NUM19!$S$3:$U$146,2,FALSE),0)</f>
        <v>2</v>
      </c>
      <c r="J75" s="158"/>
    </row>
    <row r="76" spans="1:11" ht="15" thickBot="1" x14ac:dyDescent="0.25">
      <c r="A76" s="87" t="s">
        <v>105</v>
      </c>
      <c r="B76" s="165" t="s">
        <v>102</v>
      </c>
      <c r="C76" s="56"/>
      <c r="D76" s="56"/>
      <c r="E76" s="112">
        <f t="shared" si="20"/>
        <v>46</v>
      </c>
      <c r="F76" s="117">
        <f t="shared" si="21"/>
        <v>0</v>
      </c>
      <c r="G76" s="158">
        <f>IFERROR(VLOOKUP($B76,[1]NUM19!$H$3:$J$174,2,FALSE),0)</f>
        <v>40</v>
      </c>
      <c r="H76" s="158"/>
      <c r="I76" s="158">
        <f>IFERROR(VLOOKUP($B76,[1]NUM19!$S$3:$U$146,2,FALSE),0)</f>
        <v>6</v>
      </c>
      <c r="J76" s="158"/>
    </row>
    <row r="77" spans="1:11" ht="15" thickBot="1" x14ac:dyDescent="0.25">
      <c r="A77" s="87" t="s">
        <v>105</v>
      </c>
      <c r="B77" s="165" t="s">
        <v>103</v>
      </c>
      <c r="C77" s="56"/>
      <c r="D77" s="56"/>
      <c r="E77" s="112">
        <f t="shared" si="20"/>
        <v>3</v>
      </c>
      <c r="F77" s="117">
        <f t="shared" si="21"/>
        <v>0</v>
      </c>
      <c r="G77" s="158">
        <f>IFERROR(VLOOKUP($B77,[1]NUM19!$H$3:$J$174,2,FALSE),0)</f>
        <v>3</v>
      </c>
      <c r="H77" s="158"/>
      <c r="I77" s="158">
        <f>IFERROR(VLOOKUP($B77,[1]NUM19!$S$3:$U$146,2,FALSE),0)</f>
        <v>0</v>
      </c>
      <c r="J77" s="158"/>
    </row>
    <row r="78" spans="1:11" ht="15" thickBot="1" x14ac:dyDescent="0.25">
      <c r="A78" s="87" t="s">
        <v>105</v>
      </c>
      <c r="B78" s="165" t="s">
        <v>104</v>
      </c>
      <c r="C78" s="56"/>
      <c r="D78" s="56"/>
      <c r="E78" s="112">
        <f t="shared" si="20"/>
        <v>7</v>
      </c>
      <c r="F78" s="117">
        <f t="shared" si="21"/>
        <v>0</v>
      </c>
      <c r="G78" s="158">
        <f>IFERROR(VLOOKUP($B78,[1]NUM19!$H$3:$J$174,2,FALSE),0)</f>
        <v>1</v>
      </c>
      <c r="H78" s="158"/>
      <c r="I78" s="158">
        <f>IFERROR(VLOOKUP($B78,[1]NUM19!$S$3:$U$146,2,FALSE),0)</f>
        <v>6</v>
      </c>
      <c r="J78" s="158"/>
    </row>
    <row r="79" spans="1:11" ht="15" thickBot="1" x14ac:dyDescent="0.25">
      <c r="A79" s="333" t="s">
        <v>178</v>
      </c>
      <c r="B79" s="334"/>
      <c r="C79" s="250">
        <f>+D79/Metas!W90</f>
        <v>0.74691358024691357</v>
      </c>
      <c r="D79" s="249">
        <f>+E79/K79</f>
        <v>0.19453376205787781</v>
      </c>
      <c r="E79" s="10">
        <f t="shared" ref="E79:I79" si="22">SUM(E74:E78)</f>
        <v>121</v>
      </c>
      <c r="F79" s="10">
        <f t="shared" si="22"/>
        <v>0</v>
      </c>
      <c r="G79" s="10">
        <f t="shared" si="22"/>
        <v>105</v>
      </c>
      <c r="H79" s="10">
        <f t="shared" ref="H79:J79" si="23">SUM(H74:H78)</f>
        <v>0</v>
      </c>
      <c r="I79" s="10">
        <f t="shared" si="22"/>
        <v>16</v>
      </c>
      <c r="J79" s="10">
        <f t="shared" si="23"/>
        <v>0</v>
      </c>
      <c r="K79" s="10">
        <v>622</v>
      </c>
    </row>
    <row r="80" spans="1:11" ht="15" thickBot="1" x14ac:dyDescent="0.25">
      <c r="A80" s="87" t="s">
        <v>116</v>
      </c>
      <c r="B80" s="165" t="s">
        <v>106</v>
      </c>
      <c r="C80" s="56"/>
      <c r="D80" s="56"/>
      <c r="E80" s="112">
        <f t="shared" ref="E80:E89" si="24">+G80+I80</f>
        <v>152</v>
      </c>
      <c r="F80" s="117">
        <f t="shared" ref="F80:F89" si="25">+H80+J80</f>
        <v>0</v>
      </c>
      <c r="G80" s="158">
        <f>IFERROR(VLOOKUP($B80,[1]NUM19!$H$3:$J$174,2,FALSE),0)</f>
        <v>139</v>
      </c>
      <c r="H80" s="158"/>
      <c r="I80" s="158">
        <f>IFERROR(VLOOKUP($B80,[1]NUM19!$S$3:$U$146,2,FALSE),0)</f>
        <v>13</v>
      </c>
      <c r="J80" s="158"/>
    </row>
    <row r="81" spans="1:11" ht="15" thickBot="1" x14ac:dyDescent="0.25">
      <c r="A81" s="87" t="s">
        <v>116</v>
      </c>
      <c r="B81" s="165" t="s">
        <v>107</v>
      </c>
      <c r="C81" s="56"/>
      <c r="D81" s="56"/>
      <c r="E81" s="112">
        <f t="shared" si="24"/>
        <v>24</v>
      </c>
      <c r="F81" s="117">
        <f t="shared" si="25"/>
        <v>0</v>
      </c>
      <c r="G81" s="158">
        <f>IFERROR(VLOOKUP($B81,[1]NUM19!$H$3:$J$174,2,FALSE),0)</f>
        <v>20</v>
      </c>
      <c r="H81" s="158"/>
      <c r="I81" s="158">
        <f>IFERROR(VLOOKUP($B81,[1]NUM19!$S$3:$U$146,2,FALSE),0)</f>
        <v>4</v>
      </c>
      <c r="J81" s="158"/>
    </row>
    <row r="82" spans="1:11" ht="15" thickBot="1" x14ac:dyDescent="0.25">
      <c r="A82" s="87" t="s">
        <v>116</v>
      </c>
      <c r="B82" s="165" t="s">
        <v>108</v>
      </c>
      <c r="C82" s="56"/>
      <c r="D82" s="56"/>
      <c r="E82" s="112">
        <f t="shared" si="24"/>
        <v>11</v>
      </c>
      <c r="F82" s="117">
        <f t="shared" si="25"/>
        <v>0</v>
      </c>
      <c r="G82" s="158">
        <f>IFERROR(VLOOKUP($B82,[1]NUM19!$H$3:$J$174,2,FALSE),0)</f>
        <v>11</v>
      </c>
      <c r="H82" s="158"/>
      <c r="I82" s="158">
        <f>IFERROR(VLOOKUP($B82,[1]NUM19!$S$3:$U$146,2,FALSE),0)</f>
        <v>0</v>
      </c>
      <c r="J82" s="158"/>
    </row>
    <row r="83" spans="1:11" ht="15" thickBot="1" x14ac:dyDescent="0.25">
      <c r="A83" s="87" t="s">
        <v>116</v>
      </c>
      <c r="B83" s="165" t="s">
        <v>109</v>
      </c>
      <c r="C83" s="56"/>
      <c r="D83" s="56"/>
      <c r="E83" s="112">
        <f t="shared" si="24"/>
        <v>37</v>
      </c>
      <c r="F83" s="117">
        <f t="shared" si="25"/>
        <v>0</v>
      </c>
      <c r="G83" s="158">
        <f>IFERROR(VLOOKUP($B83,[1]NUM19!$H$3:$J$174,2,FALSE),0)</f>
        <v>29</v>
      </c>
      <c r="H83" s="158"/>
      <c r="I83" s="158">
        <f>IFERROR(VLOOKUP($B83,[1]NUM19!$S$3:$U$146,2,FALSE),0)</f>
        <v>8</v>
      </c>
      <c r="J83" s="158"/>
    </row>
    <row r="84" spans="1:11" ht="15" thickBot="1" x14ac:dyDescent="0.25">
      <c r="A84" s="87" t="s">
        <v>116</v>
      </c>
      <c r="B84" s="165" t="s">
        <v>110</v>
      </c>
      <c r="C84" s="56"/>
      <c r="D84" s="56"/>
      <c r="E84" s="112">
        <f t="shared" si="24"/>
        <v>28</v>
      </c>
      <c r="F84" s="117">
        <f t="shared" si="25"/>
        <v>0</v>
      </c>
      <c r="G84" s="158">
        <f>IFERROR(VLOOKUP($B84,[1]NUM19!$H$3:$J$174,2,FALSE),0)</f>
        <v>25</v>
      </c>
      <c r="H84" s="158"/>
      <c r="I84" s="158">
        <f>IFERROR(VLOOKUP($B84,[1]NUM19!$S$3:$U$146,2,FALSE),0)</f>
        <v>3</v>
      </c>
      <c r="J84" s="158"/>
    </row>
    <row r="85" spans="1:11" ht="15" thickBot="1" x14ac:dyDescent="0.25">
      <c r="A85" s="87" t="s">
        <v>116</v>
      </c>
      <c r="B85" s="165" t="s">
        <v>111</v>
      </c>
      <c r="C85" s="56"/>
      <c r="D85" s="56"/>
      <c r="E85" s="112">
        <f t="shared" si="24"/>
        <v>18</v>
      </c>
      <c r="F85" s="117">
        <f t="shared" si="25"/>
        <v>0</v>
      </c>
      <c r="G85" s="158">
        <f>IFERROR(VLOOKUP($B85,[1]NUM19!$H$3:$J$174,2,FALSE),0)</f>
        <v>15</v>
      </c>
      <c r="H85" s="158"/>
      <c r="I85" s="158">
        <f>IFERROR(VLOOKUP($B85,[1]NUM19!$S$3:$U$146,2,FALSE),0)</f>
        <v>3</v>
      </c>
      <c r="J85" s="158"/>
    </row>
    <row r="86" spans="1:11" ht="15" thickBot="1" x14ac:dyDescent="0.25">
      <c r="A86" s="87" t="s">
        <v>116</v>
      </c>
      <c r="B86" s="165" t="s">
        <v>112</v>
      </c>
      <c r="C86" s="56"/>
      <c r="D86" s="56"/>
      <c r="E86" s="112">
        <f t="shared" si="24"/>
        <v>22</v>
      </c>
      <c r="F86" s="117">
        <f t="shared" si="25"/>
        <v>0</v>
      </c>
      <c r="G86" s="158">
        <f>IFERROR(VLOOKUP($B86,[1]NUM19!$H$3:$J$174,2,FALSE),0)</f>
        <v>17</v>
      </c>
      <c r="H86" s="158"/>
      <c r="I86" s="158">
        <f>IFERROR(VLOOKUP($B86,[1]NUM19!$S$3:$U$146,2,FALSE),0)</f>
        <v>5</v>
      </c>
      <c r="J86" s="158"/>
    </row>
    <row r="87" spans="1:11" ht="15" thickBot="1" x14ac:dyDescent="0.25">
      <c r="A87" s="87" t="s">
        <v>116</v>
      </c>
      <c r="B87" s="165" t="s">
        <v>113</v>
      </c>
      <c r="C87" s="56"/>
      <c r="D87" s="56"/>
      <c r="E87" s="112">
        <f t="shared" si="24"/>
        <v>31</v>
      </c>
      <c r="F87" s="117">
        <f t="shared" si="25"/>
        <v>0</v>
      </c>
      <c r="G87" s="158">
        <f>IFERROR(VLOOKUP($B87,[1]NUM19!$H$3:$J$174,2,FALSE),0)</f>
        <v>25</v>
      </c>
      <c r="H87" s="158"/>
      <c r="I87" s="158">
        <f>IFERROR(VLOOKUP($B87,[1]NUM19!$S$3:$U$146,2,FALSE),0)</f>
        <v>6</v>
      </c>
      <c r="J87" s="158"/>
    </row>
    <row r="88" spans="1:11" ht="15" thickBot="1" x14ac:dyDescent="0.25">
      <c r="A88" s="87" t="s">
        <v>116</v>
      </c>
      <c r="B88" s="165" t="s">
        <v>114</v>
      </c>
      <c r="C88" s="56"/>
      <c r="D88" s="56"/>
      <c r="E88" s="112">
        <f t="shared" si="24"/>
        <v>13</v>
      </c>
      <c r="F88" s="117">
        <f t="shared" si="25"/>
        <v>0</v>
      </c>
      <c r="G88" s="158">
        <f>IFERROR(VLOOKUP($B88,[1]NUM19!$H$3:$J$174,2,FALSE),0)</f>
        <v>12</v>
      </c>
      <c r="H88" s="158"/>
      <c r="I88" s="158">
        <f>IFERROR(VLOOKUP($B88,[1]NUM19!$S$3:$U$146,2,FALSE),0)</f>
        <v>1</v>
      </c>
      <c r="J88" s="158"/>
    </row>
    <row r="89" spans="1:11" ht="15" thickBot="1" x14ac:dyDescent="0.25">
      <c r="A89" s="87" t="s">
        <v>116</v>
      </c>
      <c r="B89" s="165" t="s">
        <v>115</v>
      </c>
      <c r="C89" s="56"/>
      <c r="D89" s="56"/>
      <c r="E89" s="112">
        <f t="shared" si="24"/>
        <v>37</v>
      </c>
      <c r="F89" s="117">
        <f t="shared" si="25"/>
        <v>0</v>
      </c>
      <c r="G89" s="158">
        <f>IFERROR(VLOOKUP($B89,[1]NUM19!$H$3:$J$174,2,FALSE),0)</f>
        <v>30</v>
      </c>
      <c r="H89" s="158"/>
      <c r="I89" s="158">
        <f>IFERROR(VLOOKUP($B89,[1]NUM19!$S$3:$U$146,2,FALSE),0)</f>
        <v>7</v>
      </c>
      <c r="J89" s="158"/>
    </row>
    <row r="90" spans="1:11" ht="15" thickBot="1" x14ac:dyDescent="0.25">
      <c r="A90" s="333" t="s">
        <v>179</v>
      </c>
      <c r="B90" s="334"/>
      <c r="C90" s="250">
        <f>+D90/Metas!W95</f>
        <v>1.0247252747252746</v>
      </c>
      <c r="D90" s="249">
        <f>+E90/K90</f>
        <v>0.28692307692307695</v>
      </c>
      <c r="E90" s="10">
        <f>SUM(E80:E89)</f>
        <v>373</v>
      </c>
      <c r="F90" s="10">
        <f t="shared" ref="F90:I90" si="26">SUM(F80:F89)</f>
        <v>0</v>
      </c>
      <c r="G90" s="10">
        <f t="shared" si="26"/>
        <v>323</v>
      </c>
      <c r="H90" s="10">
        <f t="shared" ref="H90:J90" si="27">SUM(H80:H89)</f>
        <v>0</v>
      </c>
      <c r="I90" s="10">
        <f t="shared" si="26"/>
        <v>50</v>
      </c>
      <c r="J90" s="10">
        <f t="shared" si="27"/>
        <v>0</v>
      </c>
      <c r="K90" s="10">
        <v>1300</v>
      </c>
    </row>
    <row r="91" spans="1:11" ht="15" thickBot="1" x14ac:dyDescent="0.25">
      <c r="A91" s="87" t="s">
        <v>133</v>
      </c>
      <c r="B91" s="165" t="s">
        <v>117</v>
      </c>
      <c r="C91" s="56"/>
      <c r="D91" s="56"/>
      <c r="E91" s="112">
        <f t="shared" ref="E91:E106" si="28">+G91+I91</f>
        <v>164</v>
      </c>
      <c r="F91" s="117">
        <f t="shared" ref="F91:F106" si="29">+H91+J91</f>
        <v>0</v>
      </c>
      <c r="G91" s="158">
        <f>IFERROR(VLOOKUP($B91,[1]NUM19!$H$3:$J$174,2,FALSE),0)</f>
        <v>144</v>
      </c>
      <c r="H91" s="158"/>
      <c r="I91" s="158">
        <f>IFERROR(VLOOKUP($B91,[1]NUM19!$S$3:$U$146,2,FALSE),0)</f>
        <v>20</v>
      </c>
      <c r="J91" s="158"/>
    </row>
    <row r="92" spans="1:11" ht="15" thickBot="1" x14ac:dyDescent="0.25">
      <c r="A92" s="87" t="s">
        <v>133</v>
      </c>
      <c r="B92" s="165" t="s">
        <v>118</v>
      </c>
      <c r="C92" s="56"/>
      <c r="D92" s="56"/>
      <c r="E92" s="112">
        <f t="shared" si="28"/>
        <v>616</v>
      </c>
      <c r="F92" s="117">
        <f t="shared" si="29"/>
        <v>0</v>
      </c>
      <c r="G92" s="158">
        <f>IFERROR(VLOOKUP($B92,[1]NUM19!$H$3:$J$174,2,FALSE),0)</f>
        <v>524</v>
      </c>
      <c r="H92" s="158"/>
      <c r="I92" s="158">
        <f>IFERROR(VLOOKUP($B92,[1]NUM19!$S$3:$U$146,2,FALSE),0)</f>
        <v>92</v>
      </c>
      <c r="J92" s="158"/>
    </row>
    <row r="93" spans="1:11" ht="15" thickBot="1" x14ac:dyDescent="0.25">
      <c r="A93" s="87" t="s">
        <v>133</v>
      </c>
      <c r="B93" s="165" t="s">
        <v>119</v>
      </c>
      <c r="C93" s="56"/>
      <c r="D93" s="56"/>
      <c r="E93" s="112">
        <f t="shared" si="28"/>
        <v>885</v>
      </c>
      <c r="F93" s="117">
        <f t="shared" si="29"/>
        <v>0</v>
      </c>
      <c r="G93" s="158">
        <f>IFERROR(VLOOKUP($B93,[1]NUM19!$H$3:$J$174,2,FALSE),0)</f>
        <v>742</v>
      </c>
      <c r="H93" s="158"/>
      <c r="I93" s="158">
        <f>IFERROR(VLOOKUP($B93,[1]NUM19!$S$3:$U$146,2,FALSE),0)</f>
        <v>143</v>
      </c>
      <c r="J93" s="158"/>
    </row>
    <row r="94" spans="1:11" ht="15" thickBot="1" x14ac:dyDescent="0.25">
      <c r="A94" s="87" t="s">
        <v>133</v>
      </c>
      <c r="B94" s="165" t="s">
        <v>120</v>
      </c>
      <c r="C94" s="56"/>
      <c r="D94" s="56"/>
      <c r="E94" s="112">
        <f t="shared" si="28"/>
        <v>164</v>
      </c>
      <c r="F94" s="117">
        <f t="shared" si="29"/>
        <v>0</v>
      </c>
      <c r="G94" s="158">
        <f>IFERROR(VLOOKUP($B94,[1]NUM19!$H$3:$J$174,2,FALSE),0)</f>
        <v>135</v>
      </c>
      <c r="H94" s="158"/>
      <c r="I94" s="158">
        <f>IFERROR(VLOOKUP($B94,[1]NUM19!$S$3:$U$146,2,FALSE),0)</f>
        <v>29</v>
      </c>
      <c r="J94" s="158"/>
    </row>
    <row r="95" spans="1:11" ht="15" thickBot="1" x14ac:dyDescent="0.25">
      <c r="A95" s="87" t="s">
        <v>133</v>
      </c>
      <c r="B95" s="165" t="s">
        <v>121</v>
      </c>
      <c r="C95" s="56"/>
      <c r="D95" s="56"/>
      <c r="E95" s="112">
        <f t="shared" si="28"/>
        <v>38</v>
      </c>
      <c r="F95" s="117">
        <f t="shared" si="29"/>
        <v>0</v>
      </c>
      <c r="G95" s="158">
        <f>IFERROR(VLOOKUP($B95,[1]NUM19!$H$3:$J$174,2,FALSE),0)</f>
        <v>35</v>
      </c>
      <c r="H95" s="158"/>
      <c r="I95" s="158">
        <f>IFERROR(VLOOKUP($B95,[1]NUM19!$S$3:$U$146,2,FALSE),0)</f>
        <v>3</v>
      </c>
      <c r="J95" s="158"/>
    </row>
    <row r="96" spans="1:11" ht="15" thickBot="1" x14ac:dyDescent="0.25">
      <c r="A96" s="87" t="s">
        <v>133</v>
      </c>
      <c r="B96" s="165" t="s">
        <v>122</v>
      </c>
      <c r="C96" s="56"/>
      <c r="D96" s="56"/>
      <c r="E96" s="112">
        <f t="shared" si="28"/>
        <v>43</v>
      </c>
      <c r="F96" s="117">
        <f t="shared" si="29"/>
        <v>0</v>
      </c>
      <c r="G96" s="158">
        <f>IFERROR(VLOOKUP($B96,[1]NUM19!$H$3:$J$174,2,FALSE),0)</f>
        <v>36</v>
      </c>
      <c r="H96" s="158"/>
      <c r="I96" s="158">
        <f>IFERROR(VLOOKUP($B96,[1]NUM19!$S$3:$U$146,2,FALSE),0)</f>
        <v>7</v>
      </c>
      <c r="J96" s="158"/>
    </row>
    <row r="97" spans="1:11" ht="15" thickBot="1" x14ac:dyDescent="0.25">
      <c r="A97" s="87" t="s">
        <v>133</v>
      </c>
      <c r="B97" s="165" t="s">
        <v>123</v>
      </c>
      <c r="C97" s="56"/>
      <c r="D97" s="56"/>
      <c r="E97" s="112">
        <f t="shared" si="28"/>
        <v>14</v>
      </c>
      <c r="F97" s="117">
        <f t="shared" si="29"/>
        <v>0</v>
      </c>
      <c r="G97" s="158">
        <f>IFERROR(VLOOKUP($B97,[1]NUM19!$H$3:$J$174,2,FALSE),0)</f>
        <v>12</v>
      </c>
      <c r="H97" s="158"/>
      <c r="I97" s="158">
        <f>IFERROR(VLOOKUP($B97,[1]NUM19!$S$3:$U$146,2,FALSE),0)</f>
        <v>2</v>
      </c>
      <c r="J97" s="158"/>
    </row>
    <row r="98" spans="1:11" ht="15" thickBot="1" x14ac:dyDescent="0.25">
      <c r="A98" s="87" t="s">
        <v>133</v>
      </c>
      <c r="B98" s="165" t="s">
        <v>124</v>
      </c>
      <c r="C98" s="56"/>
      <c r="D98" s="56"/>
      <c r="E98" s="112">
        <f t="shared" si="28"/>
        <v>13</v>
      </c>
      <c r="F98" s="117">
        <f t="shared" si="29"/>
        <v>0</v>
      </c>
      <c r="G98" s="158">
        <f>IFERROR(VLOOKUP($B98,[1]NUM19!$H$3:$J$174,2,FALSE),0)</f>
        <v>11</v>
      </c>
      <c r="H98" s="158"/>
      <c r="I98" s="158">
        <f>IFERROR(VLOOKUP($B98,[1]NUM19!$S$3:$U$146,2,FALSE),0)</f>
        <v>2</v>
      </c>
      <c r="J98" s="158"/>
    </row>
    <row r="99" spans="1:11" ht="15" thickBot="1" x14ac:dyDescent="0.25">
      <c r="A99" s="87" t="s">
        <v>133</v>
      </c>
      <c r="B99" s="165" t="s">
        <v>125</v>
      </c>
      <c r="C99" s="56"/>
      <c r="D99" s="56"/>
      <c r="E99" s="112">
        <f t="shared" si="28"/>
        <v>70</v>
      </c>
      <c r="F99" s="117">
        <f t="shared" si="29"/>
        <v>0</v>
      </c>
      <c r="G99" s="158">
        <f>IFERROR(VLOOKUP($B99,[1]NUM19!$H$3:$J$174,2,FALSE),0)</f>
        <v>54</v>
      </c>
      <c r="H99" s="158"/>
      <c r="I99" s="158">
        <f>IFERROR(VLOOKUP($B99,[1]NUM19!$S$3:$U$146,2,FALSE),0)</f>
        <v>16</v>
      </c>
      <c r="J99" s="158"/>
    </row>
    <row r="100" spans="1:11" ht="15" thickBot="1" x14ac:dyDescent="0.25">
      <c r="A100" s="87" t="s">
        <v>133</v>
      </c>
      <c r="B100" s="165" t="s">
        <v>126</v>
      </c>
      <c r="C100" s="56"/>
      <c r="D100" s="56"/>
      <c r="E100" s="112">
        <f t="shared" si="28"/>
        <v>15</v>
      </c>
      <c r="F100" s="117">
        <f t="shared" si="29"/>
        <v>0</v>
      </c>
      <c r="G100" s="158">
        <f>IFERROR(VLOOKUP($B100,[1]NUM19!$H$3:$J$174,2,FALSE),0)</f>
        <v>13</v>
      </c>
      <c r="H100" s="158"/>
      <c r="I100" s="158">
        <f>IFERROR(VLOOKUP($B100,[1]NUM19!$S$3:$U$146,2,FALSE),0)</f>
        <v>2</v>
      </c>
      <c r="J100" s="158"/>
    </row>
    <row r="101" spans="1:11" ht="15" thickBot="1" x14ac:dyDescent="0.25">
      <c r="A101" s="87" t="s">
        <v>133</v>
      </c>
      <c r="B101" s="165" t="s">
        <v>127</v>
      </c>
      <c r="C101" s="56"/>
      <c r="D101" s="56"/>
      <c r="E101" s="112">
        <f t="shared" si="28"/>
        <v>11</v>
      </c>
      <c r="F101" s="117">
        <f t="shared" si="29"/>
        <v>0</v>
      </c>
      <c r="G101" s="158">
        <f>IFERROR(VLOOKUP($B101,[1]NUM19!$H$3:$J$174,2,FALSE),0)</f>
        <v>5</v>
      </c>
      <c r="H101" s="158"/>
      <c r="I101" s="158">
        <f>IFERROR(VLOOKUP($B101,[1]NUM19!$S$3:$U$146,2,FALSE),0)</f>
        <v>6</v>
      </c>
      <c r="J101" s="158"/>
    </row>
    <row r="102" spans="1:11" ht="15" thickBot="1" x14ac:dyDescent="0.25">
      <c r="A102" s="87" t="s">
        <v>133</v>
      </c>
      <c r="B102" s="165" t="s">
        <v>128</v>
      </c>
      <c r="C102" s="56"/>
      <c r="D102" s="56"/>
      <c r="E102" s="112">
        <f t="shared" si="28"/>
        <v>11</v>
      </c>
      <c r="F102" s="117">
        <f t="shared" si="29"/>
        <v>0</v>
      </c>
      <c r="G102" s="158">
        <f>IFERROR(VLOOKUP($B102,[1]NUM19!$H$3:$J$174,2,FALSE),0)</f>
        <v>10</v>
      </c>
      <c r="H102" s="158"/>
      <c r="I102" s="158">
        <f>IFERROR(VLOOKUP($B102,[1]NUM19!$S$3:$U$146,2,FALSE),0)</f>
        <v>1</v>
      </c>
      <c r="J102" s="158"/>
    </row>
    <row r="103" spans="1:11" ht="15" thickBot="1" x14ac:dyDescent="0.25">
      <c r="A103" s="87" t="s">
        <v>133</v>
      </c>
      <c r="B103" s="165" t="s">
        <v>129</v>
      </c>
      <c r="C103" s="56"/>
      <c r="D103" s="56"/>
      <c r="E103" s="112">
        <f t="shared" si="28"/>
        <v>37</v>
      </c>
      <c r="F103" s="117">
        <f t="shared" si="29"/>
        <v>0</v>
      </c>
      <c r="G103" s="158">
        <f>IFERROR(VLOOKUP($B103,[1]NUM19!$H$3:$J$174,2,FALSE),0)</f>
        <v>35</v>
      </c>
      <c r="H103" s="158"/>
      <c r="I103" s="158">
        <f>IFERROR(VLOOKUP($B103,[1]NUM19!$S$3:$U$146,2,FALSE),0)</f>
        <v>2</v>
      </c>
      <c r="J103" s="158"/>
    </row>
    <row r="104" spans="1:11" ht="15" thickBot="1" x14ac:dyDescent="0.25">
      <c r="A104" s="87" t="s">
        <v>133</v>
      </c>
      <c r="B104" s="165" t="s">
        <v>130</v>
      </c>
      <c r="C104" s="56"/>
      <c r="D104" s="56"/>
      <c r="E104" s="112">
        <f t="shared" si="28"/>
        <v>47</v>
      </c>
      <c r="F104" s="117">
        <f t="shared" si="29"/>
        <v>0</v>
      </c>
      <c r="G104" s="158">
        <f>IFERROR(VLOOKUP($B104,[1]NUM19!$H$3:$J$174,2,FALSE),0)</f>
        <v>40</v>
      </c>
      <c r="H104" s="158"/>
      <c r="I104" s="158">
        <f>IFERROR(VLOOKUP($B104,[1]NUM19!$S$3:$U$146,2,FALSE),0)</f>
        <v>7</v>
      </c>
      <c r="J104" s="158"/>
    </row>
    <row r="105" spans="1:11" ht="15" thickBot="1" x14ac:dyDescent="0.25">
      <c r="A105" s="87" t="s">
        <v>133</v>
      </c>
      <c r="B105" s="165" t="s">
        <v>131</v>
      </c>
      <c r="C105" s="56"/>
      <c r="D105" s="56"/>
      <c r="E105" s="112">
        <f t="shared" si="28"/>
        <v>154</v>
      </c>
      <c r="F105" s="117">
        <f t="shared" si="29"/>
        <v>0</v>
      </c>
      <c r="G105" s="158">
        <f>IFERROR(VLOOKUP($B105,[1]NUM19!$H$3:$J$174,2,FALSE),0)</f>
        <v>123</v>
      </c>
      <c r="H105" s="158"/>
      <c r="I105" s="158">
        <f>IFERROR(VLOOKUP($B105,[1]NUM19!$S$3:$U$146,2,FALSE),0)</f>
        <v>31</v>
      </c>
      <c r="J105" s="158"/>
    </row>
    <row r="106" spans="1:11" ht="15" thickBot="1" x14ac:dyDescent="0.25">
      <c r="A106" s="87" t="s">
        <v>133</v>
      </c>
      <c r="B106" s="165" t="s">
        <v>132</v>
      </c>
      <c r="C106" s="56"/>
      <c r="D106" s="56"/>
      <c r="E106" s="112">
        <f t="shared" si="28"/>
        <v>181</v>
      </c>
      <c r="F106" s="117">
        <f t="shared" si="29"/>
        <v>0</v>
      </c>
      <c r="G106" s="158">
        <f>IFERROR(VLOOKUP($B106,[1]NUM19!$H$3:$J$174,2,FALSE),0)</f>
        <v>127</v>
      </c>
      <c r="H106" s="158"/>
      <c r="I106" s="158">
        <f>IFERROR(VLOOKUP($B106,[1]NUM19!$S$3:$U$146,2,FALSE),0)</f>
        <v>54</v>
      </c>
      <c r="J106" s="158"/>
    </row>
    <row r="107" spans="1:11" ht="15" thickBot="1" x14ac:dyDescent="0.25">
      <c r="A107" s="87" t="s">
        <v>133</v>
      </c>
      <c r="B107" s="165" t="s">
        <v>346</v>
      </c>
      <c r="C107" s="56"/>
      <c r="D107" s="56"/>
      <c r="E107" s="112">
        <f t="shared" ref="E107" si="30">+G107+I107</f>
        <v>50</v>
      </c>
      <c r="F107" s="117">
        <f t="shared" ref="F107" si="31">+H107+J107</f>
        <v>0</v>
      </c>
      <c r="G107" s="158">
        <f>IFERROR(VLOOKUP($B107,[1]NUM19!$H$3:$J$174,2,FALSE),0)</f>
        <v>40</v>
      </c>
      <c r="H107" s="158"/>
      <c r="I107" s="158">
        <f>IFERROR(VLOOKUP($B107,[1]NUM19!$S$3:$U$146,2,FALSE),0)</f>
        <v>10</v>
      </c>
      <c r="J107" s="158"/>
    </row>
    <row r="108" spans="1:11" ht="15" thickBot="1" x14ac:dyDescent="0.25">
      <c r="A108" s="87" t="s">
        <v>133</v>
      </c>
      <c r="B108" s="165" t="s">
        <v>396</v>
      </c>
      <c r="C108" s="56"/>
      <c r="D108" s="56"/>
      <c r="E108" s="112"/>
      <c r="F108" s="117"/>
      <c r="G108" s="158">
        <f>IFERROR(VLOOKUP($B108,[1]NUM19!$H$3:$J$174,2,FALSE),0)</f>
        <v>0</v>
      </c>
      <c r="H108" s="158"/>
      <c r="I108" s="158">
        <f>IFERROR(VLOOKUP($B108,[1]NUM19!$S$3:$U$146,2,FALSE),0)</f>
        <v>0</v>
      </c>
      <c r="J108" s="158"/>
    </row>
    <row r="109" spans="1:11" ht="30" customHeight="1" thickBot="1" x14ac:dyDescent="0.25">
      <c r="A109" s="333" t="s">
        <v>180</v>
      </c>
      <c r="B109" s="334"/>
      <c r="C109" s="250">
        <f>+D109/Metas!W92</f>
        <v>1.0060048038430744</v>
      </c>
      <c r="D109" s="249">
        <f>+E109/K109</f>
        <v>0.27164630850718841</v>
      </c>
      <c r="E109" s="10">
        <f>SUM(E91:E108)</f>
        <v>2513</v>
      </c>
      <c r="F109" s="10">
        <f t="shared" ref="F109:I109" si="32">SUM(F91:F107)</f>
        <v>0</v>
      </c>
      <c r="G109" s="10">
        <f t="shared" si="32"/>
        <v>2086</v>
      </c>
      <c r="H109" s="10">
        <f t="shared" ref="H109:J109" si="33">SUM(H91:H107)</f>
        <v>0</v>
      </c>
      <c r="I109" s="10">
        <f t="shared" si="32"/>
        <v>427</v>
      </c>
      <c r="J109" s="10">
        <f t="shared" si="33"/>
        <v>0</v>
      </c>
      <c r="K109" s="10">
        <v>9251</v>
      </c>
    </row>
    <row r="110" spans="1:11" ht="15" thickBot="1" x14ac:dyDescent="0.25">
      <c r="A110" s="87" t="s">
        <v>146</v>
      </c>
      <c r="B110" s="165" t="s">
        <v>134</v>
      </c>
      <c r="C110" s="56"/>
      <c r="D110" s="56"/>
      <c r="E110" s="112">
        <f t="shared" ref="E110:E121" si="34">+G110+I110</f>
        <v>4</v>
      </c>
      <c r="F110" s="117">
        <f t="shared" ref="F110:F121" si="35">+H110+J110</f>
        <v>0</v>
      </c>
      <c r="G110" s="158">
        <f>IFERROR(VLOOKUP($B110,[1]NUM19!$H$3:$J$174,2,FALSE),0)</f>
        <v>3</v>
      </c>
      <c r="H110" s="158"/>
      <c r="I110" s="158">
        <f>IFERROR(VLOOKUP($B110,[1]NUM19!$S$3:$U$146,2,FALSE),0)</f>
        <v>1</v>
      </c>
      <c r="J110" s="158"/>
    </row>
    <row r="111" spans="1:11" ht="15" thickBot="1" x14ac:dyDescent="0.25">
      <c r="A111" s="87" t="s">
        <v>146</v>
      </c>
      <c r="B111" s="165" t="s">
        <v>135</v>
      </c>
      <c r="C111" s="56"/>
      <c r="D111" s="56"/>
      <c r="E111" s="112">
        <f t="shared" si="34"/>
        <v>20</v>
      </c>
      <c r="F111" s="117">
        <f t="shared" si="35"/>
        <v>0</v>
      </c>
      <c r="G111" s="158">
        <f>IFERROR(VLOOKUP($B111,[1]NUM19!$H$3:$J$174,2,FALSE),0)</f>
        <v>17</v>
      </c>
      <c r="H111" s="158"/>
      <c r="I111" s="158">
        <f>IFERROR(VLOOKUP($B111,[1]NUM19!$S$3:$U$146,2,FALSE),0)</f>
        <v>3</v>
      </c>
      <c r="J111" s="158"/>
    </row>
    <row r="112" spans="1:11" ht="15" thickBot="1" x14ac:dyDescent="0.25">
      <c r="A112" s="87" t="s">
        <v>146</v>
      </c>
      <c r="B112" s="165" t="s">
        <v>136</v>
      </c>
      <c r="C112" s="56"/>
      <c r="D112" s="56"/>
      <c r="E112" s="112">
        <f t="shared" si="34"/>
        <v>13</v>
      </c>
      <c r="F112" s="117">
        <f t="shared" si="35"/>
        <v>0</v>
      </c>
      <c r="G112" s="158">
        <f>IFERROR(VLOOKUP($B112,[1]NUM19!$H$3:$J$174,2,FALSE),0)</f>
        <v>9</v>
      </c>
      <c r="H112" s="158"/>
      <c r="I112" s="158">
        <f>IFERROR(VLOOKUP($B112,[1]NUM19!$S$3:$U$146,2,FALSE),0)</f>
        <v>4</v>
      </c>
      <c r="J112" s="158"/>
    </row>
    <row r="113" spans="1:11" ht="15" thickBot="1" x14ac:dyDescent="0.25">
      <c r="A113" s="87" t="s">
        <v>146</v>
      </c>
      <c r="B113" s="165" t="s">
        <v>137</v>
      </c>
      <c r="C113" s="56"/>
      <c r="D113" s="56"/>
      <c r="E113" s="112">
        <f t="shared" si="34"/>
        <v>13</v>
      </c>
      <c r="F113" s="117">
        <f t="shared" si="35"/>
        <v>0</v>
      </c>
      <c r="G113" s="158">
        <f>IFERROR(VLOOKUP($B113,[1]NUM19!$H$3:$J$174,2,FALSE),0)</f>
        <v>10</v>
      </c>
      <c r="H113" s="158"/>
      <c r="I113" s="158">
        <f>IFERROR(VLOOKUP($B113,[1]NUM19!$S$3:$U$146,2,FALSE),0)</f>
        <v>3</v>
      </c>
      <c r="J113" s="158"/>
    </row>
    <row r="114" spans="1:11" ht="15" thickBot="1" x14ac:dyDescent="0.25">
      <c r="A114" s="87" t="s">
        <v>146</v>
      </c>
      <c r="B114" s="165" t="s">
        <v>138</v>
      </c>
      <c r="C114" s="56"/>
      <c r="D114" s="56"/>
      <c r="E114" s="112">
        <f t="shared" si="34"/>
        <v>20</v>
      </c>
      <c r="F114" s="117">
        <f t="shared" si="35"/>
        <v>0</v>
      </c>
      <c r="G114" s="158">
        <f>IFERROR(VLOOKUP($B114,[1]NUM19!$H$3:$J$174,2,FALSE),0)</f>
        <v>20</v>
      </c>
      <c r="H114" s="158"/>
      <c r="I114" s="158">
        <f>IFERROR(VLOOKUP($B114,[1]NUM19!$S$3:$U$146,2,FALSE),0)</f>
        <v>0</v>
      </c>
      <c r="J114" s="158"/>
    </row>
    <row r="115" spans="1:11" ht="15" thickBot="1" x14ac:dyDescent="0.25">
      <c r="A115" s="87" t="s">
        <v>146</v>
      </c>
      <c r="B115" s="165" t="s">
        <v>139</v>
      </c>
      <c r="C115" s="56"/>
      <c r="D115" s="56"/>
      <c r="E115" s="112">
        <f t="shared" si="34"/>
        <v>6</v>
      </c>
      <c r="F115" s="117">
        <f t="shared" si="35"/>
        <v>0</v>
      </c>
      <c r="G115" s="158">
        <f>IFERROR(VLOOKUP($B115,[1]NUM19!$H$3:$J$174,2,FALSE),0)</f>
        <v>4</v>
      </c>
      <c r="H115" s="158"/>
      <c r="I115" s="158">
        <f>IFERROR(VLOOKUP($B115,[1]NUM19!$S$3:$U$146,2,FALSE),0)</f>
        <v>2</v>
      </c>
      <c r="J115" s="158"/>
    </row>
    <row r="116" spans="1:11" ht="15" thickBot="1" x14ac:dyDescent="0.25">
      <c r="A116" s="87" t="s">
        <v>146</v>
      </c>
      <c r="B116" s="165" t="s">
        <v>140</v>
      </c>
      <c r="C116" s="56"/>
      <c r="D116" s="56"/>
      <c r="E116" s="112">
        <f t="shared" si="34"/>
        <v>23</v>
      </c>
      <c r="F116" s="117">
        <f t="shared" si="35"/>
        <v>0</v>
      </c>
      <c r="G116" s="158">
        <f>IFERROR(VLOOKUP($B116,[1]NUM19!$H$3:$J$174,2,FALSE),0)</f>
        <v>18</v>
      </c>
      <c r="H116" s="158"/>
      <c r="I116" s="158">
        <f>IFERROR(VLOOKUP($B116,[1]NUM19!$S$3:$U$146,2,FALSE),0)</f>
        <v>5</v>
      </c>
      <c r="J116" s="158"/>
    </row>
    <row r="117" spans="1:11" ht="15" thickBot="1" x14ac:dyDescent="0.25">
      <c r="A117" s="87" t="s">
        <v>146</v>
      </c>
      <c r="B117" s="165" t="s">
        <v>141</v>
      </c>
      <c r="C117" s="56"/>
      <c r="D117" s="56"/>
      <c r="E117" s="112">
        <f t="shared" si="34"/>
        <v>0</v>
      </c>
      <c r="F117" s="117">
        <f t="shared" si="35"/>
        <v>0</v>
      </c>
      <c r="G117" s="158">
        <f>IFERROR(VLOOKUP($B117,[1]NUM19!$H$3:$J$174,2,FALSE),0)</f>
        <v>0</v>
      </c>
      <c r="H117" s="158"/>
      <c r="I117" s="158">
        <f>IFERROR(VLOOKUP($B117,[1]NUM19!$S$3:$U$146,2,FALSE),0)</f>
        <v>0</v>
      </c>
      <c r="J117" s="158"/>
    </row>
    <row r="118" spans="1:11" ht="15" thickBot="1" x14ac:dyDescent="0.25">
      <c r="A118" s="87" t="s">
        <v>146</v>
      </c>
      <c r="B118" s="165" t="s">
        <v>142</v>
      </c>
      <c r="C118" s="56"/>
      <c r="D118" s="56"/>
      <c r="E118" s="112">
        <f t="shared" si="34"/>
        <v>11</v>
      </c>
      <c r="F118" s="117">
        <f t="shared" si="35"/>
        <v>0</v>
      </c>
      <c r="G118" s="158">
        <f>IFERROR(VLOOKUP($B118,[1]NUM19!$H$3:$J$174,2,FALSE),0)</f>
        <v>11</v>
      </c>
      <c r="H118" s="158"/>
      <c r="I118" s="158">
        <f>IFERROR(VLOOKUP($B118,[1]NUM19!$S$3:$U$146,2,FALSE),0)</f>
        <v>0</v>
      </c>
      <c r="J118" s="158"/>
    </row>
    <row r="119" spans="1:11" ht="15" thickBot="1" x14ac:dyDescent="0.25">
      <c r="A119" s="87" t="s">
        <v>146</v>
      </c>
      <c r="B119" s="165" t="s">
        <v>143</v>
      </c>
      <c r="C119" s="56"/>
      <c r="D119" s="56"/>
      <c r="E119" s="112">
        <f t="shared" si="34"/>
        <v>4</v>
      </c>
      <c r="F119" s="117">
        <f t="shared" si="35"/>
        <v>0</v>
      </c>
      <c r="G119" s="158">
        <f>IFERROR(VLOOKUP($B119,[1]NUM19!$H$3:$J$174,2,FALSE),0)</f>
        <v>4</v>
      </c>
      <c r="H119" s="158"/>
      <c r="I119" s="158">
        <f>IFERROR(VLOOKUP($B119,[1]NUM19!$S$3:$U$146,2,FALSE),0)</f>
        <v>0</v>
      </c>
      <c r="J119" s="158"/>
    </row>
    <row r="120" spans="1:11" ht="15" thickBot="1" x14ac:dyDescent="0.25">
      <c r="A120" s="87" t="s">
        <v>146</v>
      </c>
      <c r="B120" s="165" t="s">
        <v>144</v>
      </c>
      <c r="C120" s="56"/>
      <c r="D120" s="56"/>
      <c r="E120" s="112">
        <f t="shared" si="34"/>
        <v>10</v>
      </c>
      <c r="F120" s="117">
        <f t="shared" si="35"/>
        <v>0</v>
      </c>
      <c r="G120" s="158">
        <f>IFERROR(VLOOKUP($B120,[1]NUM19!$H$3:$J$174,2,FALSE),0)</f>
        <v>9</v>
      </c>
      <c r="H120" s="158"/>
      <c r="I120" s="158">
        <f>IFERROR(VLOOKUP($B120,[1]NUM19!$S$3:$U$146,2,FALSE),0)</f>
        <v>1</v>
      </c>
      <c r="J120" s="158"/>
    </row>
    <row r="121" spans="1:11" ht="15" thickBot="1" x14ac:dyDescent="0.25">
      <c r="A121" s="87" t="s">
        <v>146</v>
      </c>
      <c r="B121" s="165" t="s">
        <v>145</v>
      </c>
      <c r="C121" s="56"/>
      <c r="D121" s="56"/>
      <c r="E121" s="112">
        <f t="shared" si="34"/>
        <v>1</v>
      </c>
      <c r="F121" s="117">
        <f t="shared" si="35"/>
        <v>0</v>
      </c>
      <c r="G121" s="158">
        <f>IFERROR(VLOOKUP($B121,[1]NUM19!$H$3:$J$174,2,FALSE),0)</f>
        <v>1</v>
      </c>
      <c r="H121" s="158"/>
      <c r="I121" s="158">
        <f>IFERROR(VLOOKUP($B121,[1]NUM19!$S$3:$U$146,2,FALSE),0)</f>
        <v>0</v>
      </c>
      <c r="J121" s="158"/>
    </row>
    <row r="122" spans="1:11" ht="24" customHeight="1" thickBot="1" x14ac:dyDescent="0.25">
      <c r="A122" s="333" t="s">
        <v>181</v>
      </c>
      <c r="B122" s="334"/>
      <c r="C122" s="250">
        <f>+D122/Metas!W86</f>
        <v>0.68306010928961758</v>
      </c>
      <c r="D122" s="249">
        <f>+E122/K122</f>
        <v>0.16404199475065617</v>
      </c>
      <c r="E122" s="10">
        <f>SUM(E110:E121)</f>
        <v>125</v>
      </c>
      <c r="F122" s="10">
        <f t="shared" ref="F122:I122" si="36">SUM(F110:F121)</f>
        <v>0</v>
      </c>
      <c r="G122" s="10">
        <f t="shared" si="36"/>
        <v>106</v>
      </c>
      <c r="H122" s="10">
        <f t="shared" ref="H122:J122" si="37">SUM(H110:H121)</f>
        <v>0</v>
      </c>
      <c r="I122" s="10">
        <f t="shared" si="36"/>
        <v>19</v>
      </c>
      <c r="J122" s="10">
        <f t="shared" si="37"/>
        <v>0</v>
      </c>
      <c r="K122" s="10">
        <v>762</v>
      </c>
    </row>
    <row r="123" spans="1:11" ht="15" thickBot="1" x14ac:dyDescent="0.25">
      <c r="A123" s="87" t="s">
        <v>160</v>
      </c>
      <c r="B123" s="165" t="s">
        <v>147</v>
      </c>
      <c r="C123" s="56"/>
      <c r="D123" s="56"/>
      <c r="E123" s="112">
        <f t="shared" ref="E123:E135" si="38">+G123+I123</f>
        <v>234</v>
      </c>
      <c r="F123" s="117">
        <f t="shared" ref="F123:F135" si="39">+H123+J123</f>
        <v>0</v>
      </c>
      <c r="G123" s="158">
        <f>IFERROR(VLOOKUP($B123,[1]NUM19!$H$3:$J$174,2,FALSE),0)</f>
        <v>187</v>
      </c>
      <c r="H123" s="158"/>
      <c r="I123" s="158">
        <f>IFERROR(VLOOKUP($B123,[1]NUM19!$S$3:$U$146,2,FALSE),0)</f>
        <v>47</v>
      </c>
      <c r="J123" s="158"/>
    </row>
    <row r="124" spans="1:11" ht="15" thickBot="1" x14ac:dyDescent="0.25">
      <c r="A124" s="87" t="s">
        <v>160</v>
      </c>
      <c r="B124" s="165" t="s">
        <v>148</v>
      </c>
      <c r="C124" s="56"/>
      <c r="D124" s="56"/>
      <c r="E124" s="112">
        <f t="shared" si="38"/>
        <v>82</v>
      </c>
      <c r="F124" s="117">
        <f t="shared" si="39"/>
        <v>0</v>
      </c>
      <c r="G124" s="158">
        <f>IFERROR(VLOOKUP($B124,[1]NUM19!$H$3:$J$174,2,FALSE),0)</f>
        <v>66</v>
      </c>
      <c r="H124" s="158"/>
      <c r="I124" s="158">
        <f>IFERROR(VLOOKUP($B124,[1]NUM19!$S$3:$U$146,2,FALSE),0)</f>
        <v>16</v>
      </c>
      <c r="J124" s="158"/>
    </row>
    <row r="125" spans="1:11" ht="15" thickBot="1" x14ac:dyDescent="0.25">
      <c r="A125" s="87" t="s">
        <v>160</v>
      </c>
      <c r="B125" s="165" t="s">
        <v>149</v>
      </c>
      <c r="C125" s="56"/>
      <c r="D125" s="56"/>
      <c r="E125" s="112">
        <f t="shared" si="38"/>
        <v>89</v>
      </c>
      <c r="F125" s="117">
        <f t="shared" si="39"/>
        <v>0</v>
      </c>
      <c r="G125" s="158">
        <f>IFERROR(VLOOKUP($B125,[1]NUM19!$H$3:$J$174,2,FALSE),0)</f>
        <v>74</v>
      </c>
      <c r="H125" s="158"/>
      <c r="I125" s="158">
        <f>IFERROR(VLOOKUP($B125,[1]NUM19!$S$3:$U$146,2,FALSE),0)</f>
        <v>15</v>
      </c>
      <c r="J125" s="158"/>
    </row>
    <row r="126" spans="1:11" ht="15" thickBot="1" x14ac:dyDescent="0.25">
      <c r="A126" s="87" t="s">
        <v>160</v>
      </c>
      <c r="B126" s="165" t="s">
        <v>150</v>
      </c>
      <c r="C126" s="56"/>
      <c r="D126" s="56"/>
      <c r="E126" s="112">
        <f t="shared" si="38"/>
        <v>201</v>
      </c>
      <c r="F126" s="117">
        <f t="shared" si="39"/>
        <v>0</v>
      </c>
      <c r="G126" s="158">
        <f>IFERROR(VLOOKUP($B126,[1]NUM19!$H$3:$J$174,2,FALSE),0)</f>
        <v>176</v>
      </c>
      <c r="H126" s="158"/>
      <c r="I126" s="158">
        <f>IFERROR(VLOOKUP($B126,[1]NUM19!$S$3:$U$146,2,FALSE),0)</f>
        <v>25</v>
      </c>
      <c r="J126" s="158"/>
    </row>
    <row r="127" spans="1:11" ht="15" thickBot="1" x14ac:dyDescent="0.25">
      <c r="A127" s="87" t="s">
        <v>160</v>
      </c>
      <c r="B127" s="165" t="s">
        <v>151</v>
      </c>
      <c r="C127" s="56"/>
      <c r="D127" s="56"/>
      <c r="E127" s="112">
        <f t="shared" si="38"/>
        <v>14</v>
      </c>
      <c r="F127" s="117">
        <f t="shared" si="39"/>
        <v>0</v>
      </c>
      <c r="G127" s="158">
        <f>IFERROR(VLOOKUP($B127,[1]NUM19!$H$3:$J$174,2,FALSE),0)</f>
        <v>10</v>
      </c>
      <c r="H127" s="158"/>
      <c r="I127" s="158">
        <f>IFERROR(VLOOKUP($B127,[1]NUM19!$S$3:$U$146,2,FALSE),0)</f>
        <v>4</v>
      </c>
      <c r="J127" s="158"/>
    </row>
    <row r="128" spans="1:11" ht="15" thickBot="1" x14ac:dyDescent="0.25">
      <c r="A128" s="87" t="s">
        <v>160</v>
      </c>
      <c r="B128" s="165" t="s">
        <v>152</v>
      </c>
      <c r="C128" s="56"/>
      <c r="D128" s="56"/>
      <c r="E128" s="112">
        <f t="shared" si="38"/>
        <v>18</v>
      </c>
      <c r="F128" s="117">
        <f t="shared" si="39"/>
        <v>0</v>
      </c>
      <c r="G128" s="158">
        <f>IFERROR(VLOOKUP($B128,[1]NUM19!$H$3:$J$174,2,FALSE),0)</f>
        <v>15</v>
      </c>
      <c r="H128" s="158"/>
      <c r="I128" s="158">
        <f>IFERROR(VLOOKUP($B128,[1]NUM19!$S$3:$U$146,2,FALSE),0)</f>
        <v>3</v>
      </c>
      <c r="J128" s="158"/>
    </row>
    <row r="129" spans="1:11" ht="15" thickBot="1" x14ac:dyDescent="0.25">
      <c r="A129" s="87" t="s">
        <v>160</v>
      </c>
      <c r="B129" s="165" t="s">
        <v>153</v>
      </c>
      <c r="C129" s="56"/>
      <c r="D129" s="56"/>
      <c r="E129" s="112">
        <f t="shared" si="38"/>
        <v>38</v>
      </c>
      <c r="F129" s="117">
        <f t="shared" si="39"/>
        <v>0</v>
      </c>
      <c r="G129" s="158">
        <f>IFERROR(VLOOKUP($B129,[1]NUM19!$H$3:$J$174,2,FALSE),0)</f>
        <v>32</v>
      </c>
      <c r="H129" s="158"/>
      <c r="I129" s="158">
        <f>IFERROR(VLOOKUP($B129,[1]NUM19!$S$3:$U$146,2,FALSE),0)</f>
        <v>6</v>
      </c>
      <c r="J129" s="158"/>
    </row>
    <row r="130" spans="1:11" ht="15" thickBot="1" x14ac:dyDescent="0.25">
      <c r="A130" s="87" t="s">
        <v>160</v>
      </c>
      <c r="B130" s="165" t="s">
        <v>154</v>
      </c>
      <c r="C130" s="56"/>
      <c r="D130" s="56"/>
      <c r="E130" s="112">
        <f t="shared" si="38"/>
        <v>9</v>
      </c>
      <c r="F130" s="117">
        <f t="shared" si="39"/>
        <v>0</v>
      </c>
      <c r="G130" s="158">
        <f>IFERROR(VLOOKUP($B130,[1]NUM19!$H$3:$J$174,2,FALSE),0)</f>
        <v>6</v>
      </c>
      <c r="H130" s="158"/>
      <c r="I130" s="158">
        <f>IFERROR(VLOOKUP($B130,[1]NUM19!$S$3:$U$146,2,FALSE),0)</f>
        <v>3</v>
      </c>
      <c r="J130" s="158"/>
    </row>
    <row r="131" spans="1:11" ht="15" thickBot="1" x14ac:dyDescent="0.25">
      <c r="A131" s="87" t="s">
        <v>160</v>
      </c>
      <c r="B131" s="165" t="s">
        <v>155</v>
      </c>
      <c r="C131" s="56"/>
      <c r="D131" s="56"/>
      <c r="E131" s="112">
        <f t="shared" si="38"/>
        <v>21</v>
      </c>
      <c r="F131" s="117">
        <f t="shared" si="39"/>
        <v>0</v>
      </c>
      <c r="G131" s="158">
        <f>IFERROR(VLOOKUP($B131,[1]NUM19!$H$3:$J$174,2,FALSE),0)</f>
        <v>18</v>
      </c>
      <c r="H131" s="158"/>
      <c r="I131" s="158">
        <f>IFERROR(VLOOKUP($B131,[1]NUM19!$S$3:$U$146,2,FALSE),0)</f>
        <v>3</v>
      </c>
      <c r="J131" s="158"/>
    </row>
    <row r="132" spans="1:11" ht="15" thickBot="1" x14ac:dyDescent="0.25">
      <c r="A132" s="87" t="s">
        <v>160</v>
      </c>
      <c r="B132" s="165" t="s">
        <v>156</v>
      </c>
      <c r="C132" s="56"/>
      <c r="D132" s="56"/>
      <c r="E132" s="112">
        <f t="shared" si="38"/>
        <v>32</v>
      </c>
      <c r="F132" s="117">
        <f t="shared" si="39"/>
        <v>0</v>
      </c>
      <c r="G132" s="158">
        <f>IFERROR(VLOOKUP($B132,[1]NUM19!$H$3:$J$174,2,FALSE),0)</f>
        <v>26</v>
      </c>
      <c r="H132" s="158"/>
      <c r="I132" s="158">
        <f>IFERROR(VLOOKUP($B132,[1]NUM19!$S$3:$U$146,2,FALSE),0)</f>
        <v>6</v>
      </c>
      <c r="J132" s="158"/>
    </row>
    <row r="133" spans="1:11" ht="15" thickBot="1" x14ac:dyDescent="0.25">
      <c r="A133" s="87" t="s">
        <v>160</v>
      </c>
      <c r="B133" s="165" t="s">
        <v>157</v>
      </c>
      <c r="C133" s="56"/>
      <c r="D133" s="56"/>
      <c r="E133" s="112">
        <f t="shared" si="38"/>
        <v>31</v>
      </c>
      <c r="F133" s="117">
        <f t="shared" si="39"/>
        <v>0</v>
      </c>
      <c r="G133" s="158">
        <f>IFERROR(VLOOKUP($B133,[1]NUM19!$H$3:$J$174,2,FALSE),0)</f>
        <v>25</v>
      </c>
      <c r="H133" s="158"/>
      <c r="I133" s="158">
        <f>IFERROR(VLOOKUP($B133,[1]NUM19!$S$3:$U$146,2,FALSE),0)</f>
        <v>6</v>
      </c>
      <c r="J133" s="158"/>
    </row>
    <row r="134" spans="1:11" ht="15" thickBot="1" x14ac:dyDescent="0.25">
      <c r="A134" s="87" t="s">
        <v>160</v>
      </c>
      <c r="B134" s="165" t="s">
        <v>158</v>
      </c>
      <c r="C134" s="56"/>
      <c r="D134" s="56"/>
      <c r="E134" s="112">
        <f t="shared" si="38"/>
        <v>8</v>
      </c>
      <c r="F134" s="117">
        <f t="shared" si="39"/>
        <v>0</v>
      </c>
      <c r="G134" s="158">
        <f>IFERROR(VLOOKUP($B134,[1]NUM19!$H$3:$J$174,2,FALSE),0)</f>
        <v>7</v>
      </c>
      <c r="H134" s="158"/>
      <c r="I134" s="158">
        <f>IFERROR(VLOOKUP($B134,[1]NUM19!$S$3:$U$146,2,FALSE),0)</f>
        <v>1</v>
      </c>
      <c r="J134" s="158"/>
    </row>
    <row r="135" spans="1:11" ht="15" thickBot="1" x14ac:dyDescent="0.25">
      <c r="A135" s="87" t="s">
        <v>160</v>
      </c>
      <c r="B135" s="165" t="s">
        <v>159</v>
      </c>
      <c r="C135" s="56"/>
      <c r="D135" s="56"/>
      <c r="E135" s="112">
        <f t="shared" si="38"/>
        <v>4</v>
      </c>
      <c r="F135" s="117">
        <f t="shared" si="39"/>
        <v>0</v>
      </c>
      <c r="G135" s="158">
        <f>IFERROR(VLOOKUP($B135,[1]NUM19!$H$3:$J$174,2,FALSE),0)</f>
        <v>3</v>
      </c>
      <c r="H135" s="158"/>
      <c r="I135" s="158">
        <f>IFERROR(VLOOKUP($B135,[1]NUM19!$S$3:$U$146,2,FALSE),0)</f>
        <v>1</v>
      </c>
      <c r="J135" s="158"/>
    </row>
    <row r="136" spans="1:11" ht="15" thickBot="1" x14ac:dyDescent="0.25">
      <c r="A136" s="333" t="s">
        <v>182</v>
      </c>
      <c r="B136" s="334"/>
      <c r="C136" s="250">
        <f>+D136/Metas!W91</f>
        <v>0.91345029239766073</v>
      </c>
      <c r="D136" s="249">
        <f>+E136/K136</f>
        <v>0.23745819397993312</v>
      </c>
      <c r="E136" s="10">
        <f>SUM(E123:E135)</f>
        <v>781</v>
      </c>
      <c r="F136" s="10">
        <f t="shared" ref="F136:I136" si="40">SUM(F123:F135)</f>
        <v>0</v>
      </c>
      <c r="G136" s="10">
        <f t="shared" si="40"/>
        <v>645</v>
      </c>
      <c r="H136" s="10">
        <f t="shared" ref="H136:J136" si="41">SUM(H123:H135)</f>
        <v>0</v>
      </c>
      <c r="I136" s="10">
        <f t="shared" si="40"/>
        <v>136</v>
      </c>
      <c r="J136" s="10">
        <f t="shared" si="41"/>
        <v>0</v>
      </c>
      <c r="K136" s="10">
        <v>3289</v>
      </c>
    </row>
    <row r="137" spans="1:11" ht="15" thickBot="1" x14ac:dyDescent="0.25">
      <c r="A137" s="87" t="s">
        <v>165</v>
      </c>
      <c r="B137" s="165" t="s">
        <v>161</v>
      </c>
      <c r="C137" s="56"/>
      <c r="D137" s="56"/>
      <c r="E137" s="13">
        <f t="shared" ref="E137:E140" si="42">+G137+I137</f>
        <v>295</v>
      </c>
      <c r="F137" s="117">
        <f t="shared" ref="F137:F140" si="43">+H137+J137</f>
        <v>0</v>
      </c>
      <c r="G137" s="158">
        <f>IFERROR(VLOOKUP($B137,[1]NUM19!$H$3:$J$174,2,FALSE),0)</f>
        <v>250</v>
      </c>
      <c r="H137" s="158"/>
      <c r="I137" s="158">
        <f>IFERROR(VLOOKUP($B137,[1]NUM19!$S$3:$U$146,2,FALSE),0)</f>
        <v>45</v>
      </c>
      <c r="J137" s="158"/>
    </row>
    <row r="138" spans="1:11" ht="15" thickBot="1" x14ac:dyDescent="0.25">
      <c r="A138" s="87" t="s">
        <v>165</v>
      </c>
      <c r="B138" s="165" t="s">
        <v>162</v>
      </c>
      <c r="C138" s="56"/>
      <c r="D138" s="56"/>
      <c r="E138" s="13">
        <f t="shared" si="42"/>
        <v>30</v>
      </c>
      <c r="F138" s="117">
        <f t="shared" si="43"/>
        <v>0</v>
      </c>
      <c r="G138" s="158">
        <f>IFERROR(VLOOKUP($B138,[1]NUM19!$H$3:$J$174,2,FALSE),0)</f>
        <v>21</v>
      </c>
      <c r="H138" s="158"/>
      <c r="I138" s="158">
        <f>IFERROR(VLOOKUP($B138,[1]NUM19!$S$3:$U$146,2,FALSE),0)</f>
        <v>9</v>
      </c>
      <c r="J138" s="158"/>
    </row>
    <row r="139" spans="1:11" ht="15" thickBot="1" x14ac:dyDescent="0.25">
      <c r="A139" s="87" t="s">
        <v>165</v>
      </c>
      <c r="B139" s="165" t="s">
        <v>163</v>
      </c>
      <c r="C139" s="56"/>
      <c r="D139" s="56"/>
      <c r="E139" s="13">
        <f t="shared" si="42"/>
        <v>0</v>
      </c>
      <c r="F139" s="117">
        <f t="shared" si="43"/>
        <v>0</v>
      </c>
      <c r="G139" s="158">
        <f>IFERROR(VLOOKUP($B139,[1]NUM19!$H$3:$J$174,2,FALSE),0)</f>
        <v>0</v>
      </c>
      <c r="H139" s="158"/>
      <c r="I139" s="158">
        <f>IFERROR(VLOOKUP($B139,[1]NUM19!$S$3:$U$146,2,FALSE),0)</f>
        <v>0</v>
      </c>
      <c r="J139" s="158"/>
    </row>
    <row r="140" spans="1:11" ht="15" thickBot="1" x14ac:dyDescent="0.25">
      <c r="A140" s="87" t="s">
        <v>165</v>
      </c>
      <c r="B140" s="165" t="s">
        <v>164</v>
      </c>
      <c r="C140" s="56"/>
      <c r="D140" s="56"/>
      <c r="E140" s="13">
        <f t="shared" si="42"/>
        <v>9</v>
      </c>
      <c r="F140" s="117">
        <f t="shared" si="43"/>
        <v>0</v>
      </c>
      <c r="G140" s="158">
        <f>IFERROR(VLOOKUP($B140,[1]NUM19!$H$3:$J$174,2,FALSE),0)</f>
        <v>9</v>
      </c>
      <c r="H140" s="158"/>
      <c r="I140" s="158">
        <f>IFERROR(VLOOKUP($B140,[1]NUM19!$S$3:$U$146,2,FALSE),0)</f>
        <v>0</v>
      </c>
      <c r="J140" s="158"/>
    </row>
    <row r="141" spans="1:11" ht="15" thickBot="1" x14ac:dyDescent="0.25">
      <c r="A141" s="333" t="s">
        <v>183</v>
      </c>
      <c r="B141" s="334"/>
      <c r="C141" s="250">
        <f>+D141/Metas!W93</f>
        <v>1.0121212121212122</v>
      </c>
      <c r="D141" s="249">
        <f>+E141/K141</f>
        <v>0.29453262786596118</v>
      </c>
      <c r="E141" s="10">
        <f>SUM(E137:E140)</f>
        <v>334</v>
      </c>
      <c r="F141" s="10">
        <f t="shared" ref="F141:I141" si="44">SUM(F137:F140)</f>
        <v>0</v>
      </c>
      <c r="G141" s="10">
        <f t="shared" si="44"/>
        <v>280</v>
      </c>
      <c r="H141" s="10">
        <f t="shared" ref="H141:J141" si="45">SUM(H137:H140)</f>
        <v>0</v>
      </c>
      <c r="I141" s="10">
        <f t="shared" si="44"/>
        <v>54</v>
      </c>
      <c r="J141" s="10">
        <f t="shared" si="45"/>
        <v>0</v>
      </c>
      <c r="K141" s="10">
        <v>1134</v>
      </c>
    </row>
    <row r="142" spans="1:11" ht="15" thickBot="1" x14ac:dyDescent="0.25">
      <c r="A142" s="87" t="s">
        <v>173</v>
      </c>
      <c r="B142" s="165" t="s">
        <v>166</v>
      </c>
      <c r="C142" s="56"/>
      <c r="D142" s="56"/>
      <c r="E142" s="13">
        <f t="shared" ref="E142:E148" si="46">+G142+I142</f>
        <v>59</v>
      </c>
      <c r="F142" s="117">
        <f t="shared" ref="F142:F148" si="47">+H142+J142</f>
        <v>0</v>
      </c>
      <c r="G142" s="158">
        <f>IFERROR(VLOOKUP($B142,[1]NUM19!$H$3:$J$174,2,FALSE),0)</f>
        <v>59</v>
      </c>
      <c r="H142" s="158"/>
      <c r="I142" s="158">
        <f>IFERROR(VLOOKUP($B142,[1]NUM19!$S$3:$U$146,2,FALSE),0)</f>
        <v>0</v>
      </c>
      <c r="J142" s="158"/>
    </row>
    <row r="143" spans="1:11" ht="15" thickBot="1" x14ac:dyDescent="0.25">
      <c r="A143" s="87" t="s">
        <v>173</v>
      </c>
      <c r="B143" s="165" t="s">
        <v>167</v>
      </c>
      <c r="C143" s="56"/>
      <c r="D143" s="56"/>
      <c r="E143" s="13">
        <f t="shared" si="46"/>
        <v>10</v>
      </c>
      <c r="F143" s="117">
        <f t="shared" si="47"/>
        <v>0</v>
      </c>
      <c r="G143" s="158">
        <f>IFERROR(VLOOKUP($B143,[1]NUM19!$H$3:$J$174,2,FALSE),0)</f>
        <v>9</v>
      </c>
      <c r="H143" s="158"/>
      <c r="I143" s="158">
        <f>IFERROR(VLOOKUP($B143,[1]NUM19!$S$3:$U$146,2,FALSE),0)</f>
        <v>1</v>
      </c>
      <c r="J143" s="158"/>
    </row>
    <row r="144" spans="1:11" ht="15" thickBot="1" x14ac:dyDescent="0.25">
      <c r="A144" s="87" t="s">
        <v>173</v>
      </c>
      <c r="B144" s="165" t="s">
        <v>168</v>
      </c>
      <c r="C144" s="56"/>
      <c r="D144" s="56"/>
      <c r="E144" s="13">
        <f t="shared" si="46"/>
        <v>13</v>
      </c>
      <c r="F144" s="117">
        <f t="shared" si="47"/>
        <v>0</v>
      </c>
      <c r="G144" s="158">
        <f>IFERROR(VLOOKUP($B144,[1]NUM19!$H$3:$J$174,2,FALSE),0)</f>
        <v>10</v>
      </c>
      <c r="H144" s="158"/>
      <c r="I144" s="158">
        <f>IFERROR(VLOOKUP($B144,[1]NUM19!$S$3:$U$146,2,FALSE),0)</f>
        <v>3</v>
      </c>
      <c r="J144" s="158"/>
    </row>
    <row r="145" spans="1:11" ht="15" thickBot="1" x14ac:dyDescent="0.25">
      <c r="A145" s="87" t="s">
        <v>173</v>
      </c>
      <c r="B145" s="165" t="s">
        <v>169</v>
      </c>
      <c r="C145" s="56"/>
      <c r="D145" s="56"/>
      <c r="E145" s="13">
        <f t="shared" si="46"/>
        <v>6</v>
      </c>
      <c r="F145" s="117">
        <f t="shared" si="47"/>
        <v>0</v>
      </c>
      <c r="G145" s="158">
        <f>IFERROR(VLOOKUP($B145,[1]NUM19!$H$3:$J$174,2,FALSE),0)</f>
        <v>4</v>
      </c>
      <c r="H145" s="158"/>
      <c r="I145" s="158">
        <f>IFERROR(VLOOKUP($B145,[1]NUM19!$S$3:$U$146,2,FALSE),0)</f>
        <v>2</v>
      </c>
      <c r="J145" s="158"/>
    </row>
    <row r="146" spans="1:11" ht="15" thickBot="1" x14ac:dyDescent="0.25">
      <c r="A146" s="87" t="s">
        <v>173</v>
      </c>
      <c r="B146" s="165" t="s">
        <v>170</v>
      </c>
      <c r="C146" s="56"/>
      <c r="D146" s="56"/>
      <c r="E146" s="13">
        <f t="shared" si="46"/>
        <v>28</v>
      </c>
      <c r="F146" s="117">
        <f t="shared" si="47"/>
        <v>0</v>
      </c>
      <c r="G146" s="158">
        <f>IFERROR(VLOOKUP($B146,[1]NUM19!$H$3:$J$174,2,FALSE),0)</f>
        <v>28</v>
      </c>
      <c r="H146" s="158"/>
      <c r="I146" s="158">
        <f>IFERROR(VLOOKUP($B146,[1]NUM19!$S$3:$U$146,2,FALSE),0)</f>
        <v>0</v>
      </c>
      <c r="J146" s="158"/>
    </row>
    <row r="147" spans="1:11" ht="15" thickBot="1" x14ac:dyDescent="0.25">
      <c r="A147" s="87" t="s">
        <v>173</v>
      </c>
      <c r="B147" s="165" t="s">
        <v>171</v>
      </c>
      <c r="C147" s="56"/>
      <c r="D147" s="56"/>
      <c r="E147" s="13">
        <f t="shared" si="46"/>
        <v>14</v>
      </c>
      <c r="F147" s="117">
        <f t="shared" si="47"/>
        <v>0</v>
      </c>
      <c r="G147" s="158">
        <f>IFERROR(VLOOKUP($B147,[1]NUM19!$H$3:$J$174,2,FALSE),0)</f>
        <v>12</v>
      </c>
      <c r="H147" s="158"/>
      <c r="I147" s="158">
        <f>IFERROR(VLOOKUP($B147,[1]NUM19!$S$3:$U$146,2,FALSE),0)</f>
        <v>2</v>
      </c>
      <c r="J147" s="158"/>
    </row>
    <row r="148" spans="1:11" ht="15" thickBot="1" x14ac:dyDescent="0.25">
      <c r="A148" s="87" t="s">
        <v>173</v>
      </c>
      <c r="B148" s="165" t="s">
        <v>172</v>
      </c>
      <c r="C148" s="56"/>
      <c r="D148" s="56"/>
      <c r="E148" s="13">
        <f t="shared" si="46"/>
        <v>11</v>
      </c>
      <c r="F148" s="117">
        <f t="shared" si="47"/>
        <v>0</v>
      </c>
      <c r="G148" s="158">
        <f>IFERROR(VLOOKUP($B148,[1]NUM19!$H$3:$J$174,2,FALSE),0)</f>
        <v>11</v>
      </c>
      <c r="H148" s="158"/>
      <c r="I148" s="158">
        <f>IFERROR(VLOOKUP($B148,[1]NUM19!$S$3:$U$146,2,FALSE),0)</f>
        <v>0</v>
      </c>
      <c r="J148" s="158"/>
    </row>
    <row r="149" spans="1:11" ht="15" thickBot="1" x14ac:dyDescent="0.25">
      <c r="A149" s="333" t="s">
        <v>184</v>
      </c>
      <c r="B149" s="334"/>
      <c r="C149" s="250">
        <f>+D149/Metas!W94</f>
        <v>0.94000000000000006</v>
      </c>
      <c r="D149" s="249">
        <f>+E149/K149</f>
        <v>0.29253112033195022</v>
      </c>
      <c r="E149" s="10">
        <f>SUM(E142:E148)</f>
        <v>141</v>
      </c>
      <c r="F149" s="10">
        <f t="shared" ref="F149:I149" si="48">SUM(F142:F148)</f>
        <v>0</v>
      </c>
      <c r="G149" s="10">
        <f t="shared" si="48"/>
        <v>133</v>
      </c>
      <c r="H149" s="10">
        <f t="shared" ref="H149:J149" si="49">SUM(H142:H148)</f>
        <v>0</v>
      </c>
      <c r="I149" s="10">
        <f t="shared" si="48"/>
        <v>8</v>
      </c>
      <c r="J149" s="10">
        <f t="shared" si="49"/>
        <v>0</v>
      </c>
      <c r="K149" s="10">
        <v>482</v>
      </c>
    </row>
    <row r="150" spans="1:11" ht="15" x14ac:dyDescent="0.25">
      <c r="B150" s="100" t="s">
        <v>189</v>
      </c>
      <c r="C150" s="262"/>
      <c r="D150" s="76">
        <f>+D25+D37+D48+D62+D73+D79+D90+D109+D122+D136+D141+D149</f>
        <v>3.1545220368668301</v>
      </c>
      <c r="E150" s="67">
        <f>+E25+E37+E48+E62+E73+E79+E90+E109+E122+E136+E141+E149</f>
        <v>15021</v>
      </c>
      <c r="F150" s="67">
        <f t="shared" ref="F150:I150" si="50">+F25+F37+F48+F62+F73+F79+F90+F109+F122+F136+F141+F149</f>
        <v>0</v>
      </c>
      <c r="G150" s="67">
        <f t="shared" si="50"/>
        <v>13010</v>
      </c>
      <c r="H150" s="67">
        <f t="shared" ref="H150:J150" si="51">+H25+H37+H48+H62+H73+H79+H90+H109+H122+H136+H141+H149</f>
        <v>0</v>
      </c>
      <c r="I150" s="67">
        <f t="shared" si="50"/>
        <v>2011</v>
      </c>
      <c r="J150" s="67">
        <f t="shared" si="51"/>
        <v>0</v>
      </c>
      <c r="K150" s="67">
        <f>+K149+K141+K136+K122+K109+K90+K79+K73+K62+K48+K37+K25</f>
        <v>56687</v>
      </c>
    </row>
    <row r="151" spans="1:11" x14ac:dyDescent="0.2">
      <c r="C151" s="259"/>
      <c r="D151" s="79"/>
    </row>
  </sheetData>
  <mergeCells count="23">
    <mergeCell ref="E10:F10"/>
    <mergeCell ref="G10:H10"/>
    <mergeCell ref="I10:J10"/>
    <mergeCell ref="E1:K1"/>
    <mergeCell ref="E2:J9"/>
    <mergeCell ref="K10:K11"/>
    <mergeCell ref="K2:K9"/>
    <mergeCell ref="A149:B149"/>
    <mergeCell ref="A48:B48"/>
    <mergeCell ref="A62:B62"/>
    <mergeCell ref="A73:B73"/>
    <mergeCell ref="A79:B79"/>
    <mergeCell ref="A90:B90"/>
    <mergeCell ref="A122:B122"/>
    <mergeCell ref="A136:B136"/>
    <mergeCell ref="A141:B141"/>
    <mergeCell ref="A109:B109"/>
    <mergeCell ref="A25:B25"/>
    <mergeCell ref="A37:B37"/>
    <mergeCell ref="A1:A10"/>
    <mergeCell ref="B1:B10"/>
    <mergeCell ref="D1:D10"/>
    <mergeCell ref="C1:C11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51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87" bestFit="1" customWidth="1"/>
    <col min="2" max="2" width="36.7109375" style="87" bestFit="1" customWidth="1"/>
    <col min="3" max="3" width="14.42578125" style="58" customWidth="1"/>
    <col min="4" max="4" width="13.42578125" style="55" bestFit="1" customWidth="1"/>
    <col min="5" max="10" width="11.140625" style="67" customWidth="1"/>
    <col min="11" max="11" width="40" style="67" customWidth="1"/>
    <col min="12" max="16384" width="11.42578125" style="55"/>
  </cols>
  <sheetData>
    <row r="1" spans="1:11" s="123" customFormat="1" ht="73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430" t="s">
        <v>319</v>
      </c>
      <c r="F1" s="431"/>
      <c r="G1" s="431"/>
      <c r="H1" s="431"/>
      <c r="I1" s="431"/>
      <c r="J1" s="431"/>
      <c r="K1" s="432"/>
    </row>
    <row r="2" spans="1:11" s="123" customFormat="1" ht="15" customHeight="1" thickTop="1" x14ac:dyDescent="0.2">
      <c r="A2" s="336"/>
      <c r="B2" s="338"/>
      <c r="C2" s="305"/>
      <c r="D2" s="331"/>
      <c r="E2" s="398" t="s">
        <v>2</v>
      </c>
      <c r="F2" s="399"/>
      <c r="G2" s="399"/>
      <c r="H2" s="399"/>
      <c r="I2" s="399"/>
      <c r="J2" s="400"/>
      <c r="K2" s="409" t="s">
        <v>3</v>
      </c>
    </row>
    <row r="3" spans="1:11" s="123" customFormat="1" ht="15" customHeight="1" x14ac:dyDescent="0.2">
      <c r="A3" s="336"/>
      <c r="B3" s="338"/>
      <c r="C3" s="305"/>
      <c r="D3" s="331"/>
      <c r="E3" s="401"/>
      <c r="F3" s="321"/>
      <c r="G3" s="321"/>
      <c r="H3" s="321"/>
      <c r="I3" s="321"/>
      <c r="J3" s="402"/>
      <c r="K3" s="410"/>
    </row>
    <row r="4" spans="1:11" s="123" customFormat="1" ht="15" customHeight="1" x14ac:dyDescent="0.2">
      <c r="A4" s="336"/>
      <c r="B4" s="338"/>
      <c r="C4" s="305"/>
      <c r="D4" s="331"/>
      <c r="E4" s="401"/>
      <c r="F4" s="321"/>
      <c r="G4" s="321"/>
      <c r="H4" s="321"/>
      <c r="I4" s="321"/>
      <c r="J4" s="402"/>
      <c r="K4" s="410"/>
    </row>
    <row r="5" spans="1:11" s="123" customFormat="1" ht="15" customHeight="1" x14ac:dyDescent="0.2">
      <c r="A5" s="336"/>
      <c r="B5" s="338"/>
      <c r="C5" s="305"/>
      <c r="D5" s="331"/>
      <c r="E5" s="401"/>
      <c r="F5" s="321"/>
      <c r="G5" s="321"/>
      <c r="H5" s="321"/>
      <c r="I5" s="321"/>
      <c r="J5" s="402"/>
      <c r="K5" s="410"/>
    </row>
    <row r="6" spans="1:11" s="123" customFormat="1" ht="15" customHeight="1" x14ac:dyDescent="0.2">
      <c r="A6" s="336"/>
      <c r="B6" s="338"/>
      <c r="C6" s="305"/>
      <c r="D6" s="331"/>
      <c r="E6" s="401"/>
      <c r="F6" s="321"/>
      <c r="G6" s="321"/>
      <c r="H6" s="321"/>
      <c r="I6" s="321"/>
      <c r="J6" s="402"/>
      <c r="K6" s="410"/>
    </row>
    <row r="7" spans="1:11" s="123" customFormat="1" ht="15" customHeight="1" x14ac:dyDescent="0.2">
      <c r="A7" s="336"/>
      <c r="B7" s="338"/>
      <c r="C7" s="305"/>
      <c r="D7" s="331"/>
      <c r="E7" s="401"/>
      <c r="F7" s="321"/>
      <c r="G7" s="321"/>
      <c r="H7" s="321"/>
      <c r="I7" s="321"/>
      <c r="J7" s="402"/>
      <c r="K7" s="410"/>
    </row>
    <row r="8" spans="1:11" s="123" customFormat="1" ht="15" customHeight="1" x14ac:dyDescent="0.2">
      <c r="A8" s="336"/>
      <c r="B8" s="338"/>
      <c r="C8" s="305"/>
      <c r="D8" s="331"/>
      <c r="E8" s="401"/>
      <c r="F8" s="321"/>
      <c r="G8" s="321"/>
      <c r="H8" s="321"/>
      <c r="I8" s="321"/>
      <c r="J8" s="402"/>
      <c r="K8" s="410"/>
    </row>
    <row r="9" spans="1:11" s="123" customFormat="1" ht="15.75" customHeight="1" thickBot="1" x14ac:dyDescent="0.25">
      <c r="A9" s="336"/>
      <c r="B9" s="338"/>
      <c r="C9" s="305"/>
      <c r="D9" s="331"/>
      <c r="E9" s="403"/>
      <c r="F9" s="404"/>
      <c r="G9" s="404"/>
      <c r="H9" s="404"/>
      <c r="I9" s="404"/>
      <c r="J9" s="405"/>
      <c r="K9" s="411"/>
    </row>
    <row r="10" spans="1:11" s="123" customFormat="1" ht="57.75" customHeight="1" thickTop="1" thickBot="1" x14ac:dyDescent="0.25">
      <c r="A10" s="337"/>
      <c r="B10" s="306"/>
      <c r="C10" s="305"/>
      <c r="D10" s="332"/>
      <c r="E10" s="395" t="s">
        <v>318</v>
      </c>
      <c r="F10" s="397"/>
      <c r="G10" s="395" t="s">
        <v>321</v>
      </c>
      <c r="H10" s="397"/>
      <c r="I10" s="395" t="s">
        <v>320</v>
      </c>
      <c r="J10" s="397"/>
      <c r="K10" s="417" t="s">
        <v>186</v>
      </c>
    </row>
    <row r="11" spans="1:11" s="123" customFormat="1" ht="15" thickBot="1" x14ac:dyDescent="0.25">
      <c r="A11" s="132"/>
      <c r="B11" s="132"/>
      <c r="C11" s="306"/>
      <c r="D11" s="126" t="s">
        <v>188</v>
      </c>
      <c r="E11" s="133" t="s">
        <v>17</v>
      </c>
      <c r="F11" s="134" t="s">
        <v>19</v>
      </c>
      <c r="G11" s="133" t="s">
        <v>17</v>
      </c>
      <c r="H11" s="134" t="s">
        <v>19</v>
      </c>
      <c r="I11" s="133" t="s">
        <v>17</v>
      </c>
      <c r="J11" s="134" t="s">
        <v>19</v>
      </c>
      <c r="K11" s="413"/>
    </row>
    <row r="12" spans="1:11" ht="15" thickBot="1" x14ac:dyDescent="0.25">
      <c r="A12" s="87" t="s">
        <v>52</v>
      </c>
      <c r="B12" s="165" t="s">
        <v>39</v>
      </c>
      <c r="C12" s="56"/>
      <c r="D12" s="56"/>
      <c r="E12" s="112">
        <f>+G12+I12</f>
        <v>2530</v>
      </c>
      <c r="F12" s="112">
        <f>+H12+J12</f>
        <v>0</v>
      </c>
      <c r="G12" s="158">
        <f>IFERROR(VLOOKUP($B12,[1]NUM20!$H$3:$J$174,2,FALSE),0)</f>
        <v>2032</v>
      </c>
      <c r="H12" s="158"/>
      <c r="I12" s="158">
        <f>IFERROR(VLOOKUP($B12,[1]NUM20!$S$3:$U$163,2,FALSE),0)</f>
        <v>498</v>
      </c>
      <c r="J12" s="158"/>
    </row>
    <row r="13" spans="1:11" ht="15" thickBot="1" x14ac:dyDescent="0.25">
      <c r="A13" s="87" t="s">
        <v>52</v>
      </c>
      <c r="B13" s="165" t="s">
        <v>40</v>
      </c>
      <c r="C13" s="56"/>
      <c r="D13" s="56"/>
      <c r="E13" s="112">
        <f t="shared" ref="E13:F23" si="0">+G13+I13</f>
        <v>1846</v>
      </c>
      <c r="F13" s="112">
        <f t="shared" si="0"/>
        <v>0</v>
      </c>
      <c r="G13" s="158">
        <f>IFERROR(VLOOKUP($B13,[1]NUM20!$H$3:$J$174,2,FALSE),0)</f>
        <v>1525</v>
      </c>
      <c r="H13" s="158"/>
      <c r="I13" s="158">
        <f>IFERROR(VLOOKUP($B13,[1]NUM20!$S$3:$U$163,2,FALSE),0)</f>
        <v>321</v>
      </c>
      <c r="J13" s="158"/>
    </row>
    <row r="14" spans="1:11" ht="15" thickBot="1" x14ac:dyDescent="0.25">
      <c r="A14" s="87" t="s">
        <v>52</v>
      </c>
      <c r="B14" s="165" t="s">
        <v>41</v>
      </c>
      <c r="C14" s="56"/>
      <c r="D14" s="56"/>
      <c r="E14" s="112">
        <f t="shared" si="0"/>
        <v>2065</v>
      </c>
      <c r="F14" s="112">
        <f t="shared" si="0"/>
        <v>0</v>
      </c>
      <c r="G14" s="158">
        <f>IFERROR(VLOOKUP($B14,[1]NUM20!$H$3:$J$174,2,FALSE),0)</f>
        <v>1642</v>
      </c>
      <c r="H14" s="158"/>
      <c r="I14" s="158">
        <f>IFERROR(VLOOKUP($B14,[1]NUM20!$S$3:$U$163,2,FALSE),0)</f>
        <v>423</v>
      </c>
      <c r="J14" s="158"/>
    </row>
    <row r="15" spans="1:11" ht="15" thickBot="1" x14ac:dyDescent="0.25">
      <c r="A15" s="87" t="s">
        <v>52</v>
      </c>
      <c r="B15" s="165" t="s">
        <v>42</v>
      </c>
      <c r="C15" s="56"/>
      <c r="D15" s="56"/>
      <c r="E15" s="112">
        <f t="shared" si="0"/>
        <v>2771</v>
      </c>
      <c r="F15" s="112">
        <f t="shared" si="0"/>
        <v>0</v>
      </c>
      <c r="G15" s="158">
        <f>IFERROR(VLOOKUP($B15,[1]NUM20!$H$3:$J$174,2,FALSE),0)</f>
        <v>2165</v>
      </c>
      <c r="H15" s="158"/>
      <c r="I15" s="158">
        <f>IFERROR(VLOOKUP($B15,[1]NUM20!$S$3:$U$163,2,FALSE),0)</f>
        <v>606</v>
      </c>
      <c r="J15" s="158"/>
    </row>
    <row r="16" spans="1:11" ht="15" thickBot="1" x14ac:dyDescent="0.25">
      <c r="A16" s="87" t="s">
        <v>52</v>
      </c>
      <c r="B16" s="165" t="s">
        <v>43</v>
      </c>
      <c r="C16" s="59"/>
      <c r="D16" s="56"/>
      <c r="E16" s="112">
        <f t="shared" si="0"/>
        <v>1526</v>
      </c>
      <c r="F16" s="112">
        <f t="shared" si="0"/>
        <v>0</v>
      </c>
      <c r="G16" s="158">
        <f>IFERROR(VLOOKUP($B16,[1]NUM20!$H$3:$J$174,2,FALSE),0)</f>
        <v>1296</v>
      </c>
      <c r="H16" s="158"/>
      <c r="I16" s="158">
        <f>IFERROR(VLOOKUP($B16,[1]NUM20!$S$3:$U$163,2,FALSE),0)</f>
        <v>230</v>
      </c>
      <c r="J16" s="158"/>
    </row>
    <row r="17" spans="1:11" ht="15" thickBot="1" x14ac:dyDescent="0.25">
      <c r="A17" s="87" t="s">
        <v>52</v>
      </c>
      <c r="B17" s="165" t="s">
        <v>44</v>
      </c>
      <c r="C17" s="56"/>
      <c r="D17" s="56"/>
      <c r="E17" s="112">
        <f t="shared" si="0"/>
        <v>995</v>
      </c>
      <c r="F17" s="112">
        <f t="shared" si="0"/>
        <v>0</v>
      </c>
      <c r="G17" s="158">
        <f>IFERROR(VLOOKUP($B17,[1]NUM20!$H$3:$J$174,2,FALSE),0)</f>
        <v>902</v>
      </c>
      <c r="H17" s="158"/>
      <c r="I17" s="158">
        <f>IFERROR(VLOOKUP($B17,[1]NUM20!$S$3:$U$163,2,FALSE),0)</f>
        <v>93</v>
      </c>
      <c r="J17" s="158"/>
    </row>
    <row r="18" spans="1:11" ht="15" thickBot="1" x14ac:dyDescent="0.25">
      <c r="A18" s="87" t="s">
        <v>52</v>
      </c>
      <c r="B18" s="165" t="s">
        <v>45</v>
      </c>
      <c r="C18" s="56"/>
      <c r="D18" s="56"/>
      <c r="E18" s="112">
        <f t="shared" si="0"/>
        <v>417</v>
      </c>
      <c r="F18" s="112">
        <f t="shared" si="0"/>
        <v>0</v>
      </c>
      <c r="G18" s="158">
        <f>IFERROR(VLOOKUP($B18,[1]NUM20!$H$3:$J$174,2,FALSE),0)</f>
        <v>371</v>
      </c>
      <c r="H18" s="158"/>
      <c r="I18" s="158">
        <f>IFERROR(VLOOKUP($B18,[1]NUM20!$S$3:$U$163,2,FALSE),0)</f>
        <v>46</v>
      </c>
      <c r="J18" s="158"/>
    </row>
    <row r="19" spans="1:11" ht="15" thickBot="1" x14ac:dyDescent="0.25">
      <c r="A19" s="87" t="s">
        <v>52</v>
      </c>
      <c r="B19" s="165" t="s">
        <v>46</v>
      </c>
      <c r="C19" s="56"/>
      <c r="D19" s="56"/>
      <c r="E19" s="112">
        <f t="shared" si="0"/>
        <v>78</v>
      </c>
      <c r="F19" s="112">
        <f t="shared" si="0"/>
        <v>0</v>
      </c>
      <c r="G19" s="158">
        <f>IFERROR(VLOOKUP($B19,[1]NUM20!$H$3:$J$174,2,FALSE),0)</f>
        <v>68</v>
      </c>
      <c r="H19" s="158"/>
      <c r="I19" s="158">
        <f>IFERROR(VLOOKUP($B19,[1]NUM20!$S$3:$U$163,2,FALSE),0)</f>
        <v>10</v>
      </c>
      <c r="J19" s="158"/>
    </row>
    <row r="20" spans="1:11" ht="15" thickBot="1" x14ac:dyDescent="0.25">
      <c r="A20" s="87" t="s">
        <v>52</v>
      </c>
      <c r="B20" s="165" t="s">
        <v>47</v>
      </c>
      <c r="C20" s="56"/>
      <c r="D20" s="56"/>
      <c r="E20" s="112">
        <f t="shared" si="0"/>
        <v>54</v>
      </c>
      <c r="F20" s="112">
        <f t="shared" si="0"/>
        <v>0</v>
      </c>
      <c r="G20" s="158">
        <f>IFERROR(VLOOKUP($B20,[1]NUM20!$H$3:$J$174,2,FALSE),0)</f>
        <v>43</v>
      </c>
      <c r="H20" s="158"/>
      <c r="I20" s="158">
        <f>IFERROR(VLOOKUP($B20,[1]NUM20!$S$3:$U$163,2,FALSE),0)</f>
        <v>11</v>
      </c>
      <c r="J20" s="158"/>
    </row>
    <row r="21" spans="1:11" ht="15" thickBot="1" x14ac:dyDescent="0.25">
      <c r="A21" s="87" t="s">
        <v>52</v>
      </c>
      <c r="B21" s="165" t="s">
        <v>48</v>
      </c>
      <c r="C21" s="60"/>
      <c r="D21" s="56"/>
      <c r="E21" s="112">
        <f t="shared" si="0"/>
        <v>64</v>
      </c>
      <c r="F21" s="112">
        <f t="shared" si="0"/>
        <v>0</v>
      </c>
      <c r="G21" s="158">
        <f>IFERROR(VLOOKUP($B21,[1]NUM20!$H$3:$J$174,2,FALSE),0)</f>
        <v>57</v>
      </c>
      <c r="H21" s="158"/>
      <c r="I21" s="158">
        <f>IFERROR(VLOOKUP($B21,[1]NUM20!$S$3:$U$163,2,FALSE),0)</f>
        <v>7</v>
      </c>
      <c r="J21" s="158"/>
    </row>
    <row r="22" spans="1:11" ht="15" thickBot="1" x14ac:dyDescent="0.25">
      <c r="A22" s="87" t="s">
        <v>52</v>
      </c>
      <c r="B22" s="165" t="s">
        <v>49</v>
      </c>
      <c r="C22" s="56"/>
      <c r="D22" s="56"/>
      <c r="E22" s="112">
        <f t="shared" si="0"/>
        <v>248</v>
      </c>
      <c r="F22" s="112">
        <f t="shared" si="0"/>
        <v>0</v>
      </c>
      <c r="G22" s="158">
        <f>IFERROR(VLOOKUP($B22,[1]NUM20!$H$3:$J$174,2,FALSE),0)</f>
        <v>245</v>
      </c>
      <c r="H22" s="158"/>
      <c r="I22" s="158">
        <f>IFERROR(VLOOKUP($B22,[1]NUM20!$S$3:$U$163,2,FALSE),0)</f>
        <v>3</v>
      </c>
      <c r="J22" s="158"/>
    </row>
    <row r="23" spans="1:11" ht="15" thickBot="1" x14ac:dyDescent="0.25">
      <c r="A23" s="87" t="s">
        <v>52</v>
      </c>
      <c r="B23" s="165" t="s">
        <v>50</v>
      </c>
      <c r="C23" s="56"/>
      <c r="D23" s="56"/>
      <c r="E23" s="112">
        <f t="shared" si="0"/>
        <v>66</v>
      </c>
      <c r="F23" s="112">
        <f t="shared" si="0"/>
        <v>0</v>
      </c>
      <c r="G23" s="158">
        <f>IFERROR(VLOOKUP($B23,[1]NUM20!$H$3:$J$174,2,FALSE),0)</f>
        <v>63</v>
      </c>
      <c r="H23" s="158"/>
      <c r="I23" s="158">
        <f>IFERROR(VLOOKUP($B23,[1]NUM20!$S$3:$U$163,2,FALSE),0)</f>
        <v>3</v>
      </c>
      <c r="J23" s="158"/>
    </row>
    <row r="24" spans="1:11" ht="15" thickBot="1" x14ac:dyDescent="0.25">
      <c r="A24" s="87" t="s">
        <v>52</v>
      </c>
      <c r="B24" s="165" t="s">
        <v>51</v>
      </c>
      <c r="C24" s="56"/>
      <c r="D24" s="56"/>
      <c r="E24" s="112">
        <f>+G24+I24</f>
        <v>195</v>
      </c>
      <c r="F24" s="112">
        <f>+H24+J24</f>
        <v>0</v>
      </c>
      <c r="G24" s="158">
        <f>IFERROR(VLOOKUP($B24,[1]NUM20!$H$3:$J$174,2,FALSE),0)</f>
        <v>181</v>
      </c>
      <c r="H24" s="158"/>
      <c r="I24" s="158">
        <f>IFERROR(VLOOKUP($B24,[1]NUM20!$S$3:$U$163,2,FALSE),0)</f>
        <v>14</v>
      </c>
      <c r="J24" s="158"/>
    </row>
    <row r="25" spans="1:11" ht="15" thickBot="1" x14ac:dyDescent="0.25">
      <c r="A25" s="333" t="s">
        <v>174</v>
      </c>
      <c r="B25" s="334"/>
      <c r="C25" s="250">
        <f>+D25/Metas!X89</f>
        <v>0.79661647146309733</v>
      </c>
      <c r="D25" s="15">
        <f>+E25/K25</f>
        <v>0.36643767281434397</v>
      </c>
      <c r="E25" s="10">
        <f>SUM(E12:E24)</f>
        <v>12855</v>
      </c>
      <c r="F25" s="10">
        <f>SUM(F12:F24)</f>
        <v>0</v>
      </c>
      <c r="G25" s="10">
        <f t="shared" ref="G25:I25" si="1">SUM(G12:G24)</f>
        <v>10590</v>
      </c>
      <c r="H25" s="10">
        <f t="shared" ref="H25" si="2">SUM(H12:H24)</f>
        <v>0</v>
      </c>
      <c r="I25" s="10">
        <f t="shared" si="1"/>
        <v>2265</v>
      </c>
      <c r="J25" s="10">
        <f t="shared" ref="J25" si="3">SUM(J12:J24)</f>
        <v>0</v>
      </c>
      <c r="K25" s="10">
        <v>35081</v>
      </c>
    </row>
    <row r="26" spans="1:11" ht="15" thickBot="1" x14ac:dyDescent="0.25">
      <c r="A26" s="87" t="s">
        <v>53</v>
      </c>
      <c r="B26" s="165" t="s">
        <v>54</v>
      </c>
      <c r="C26" s="56"/>
      <c r="D26" s="56"/>
      <c r="E26" s="112">
        <f t="shared" ref="E26:F35" si="4">+G26+I26</f>
        <v>1482</v>
      </c>
      <c r="F26" s="117">
        <f t="shared" si="4"/>
        <v>0</v>
      </c>
      <c r="G26" s="158">
        <f>IFERROR(VLOOKUP($B26,[1]NUM20!$H$3:$J$174,2,FALSE),0)</f>
        <v>1299</v>
      </c>
      <c r="H26" s="158"/>
      <c r="I26" s="158">
        <f>IFERROR(VLOOKUP($B26,[1]NUM20!$S$3:$U$163,2,FALSE),0)</f>
        <v>183</v>
      </c>
      <c r="J26" s="158"/>
    </row>
    <row r="27" spans="1:11" ht="15" thickBot="1" x14ac:dyDescent="0.25">
      <c r="A27" s="87" t="s">
        <v>53</v>
      </c>
      <c r="B27" s="165" t="s">
        <v>55</v>
      </c>
      <c r="C27" s="56"/>
      <c r="D27" s="56"/>
      <c r="E27" s="112">
        <f t="shared" si="4"/>
        <v>1249</v>
      </c>
      <c r="F27" s="117">
        <f t="shared" si="4"/>
        <v>0</v>
      </c>
      <c r="G27" s="158">
        <f>IFERROR(VLOOKUP($B27,[1]NUM20!$H$3:$J$174,2,FALSE),0)</f>
        <v>1249</v>
      </c>
      <c r="H27" s="158"/>
      <c r="I27" s="158">
        <f>IFERROR(VLOOKUP($B27,[1]NUM20!$S$3:$U$163,2,FALSE),0)</f>
        <v>0</v>
      </c>
      <c r="J27" s="158"/>
    </row>
    <row r="28" spans="1:11" ht="15" thickBot="1" x14ac:dyDescent="0.25">
      <c r="A28" s="87" t="s">
        <v>53</v>
      </c>
      <c r="B28" s="165" t="s">
        <v>56</v>
      </c>
      <c r="C28" s="56"/>
      <c r="D28" s="56"/>
      <c r="E28" s="112">
        <f t="shared" si="4"/>
        <v>3800</v>
      </c>
      <c r="F28" s="117">
        <f t="shared" si="4"/>
        <v>0</v>
      </c>
      <c r="G28" s="158">
        <f>IFERROR(VLOOKUP($B28,[1]NUM20!$H$3:$J$174,2,FALSE),0)</f>
        <v>3415</v>
      </c>
      <c r="H28" s="158"/>
      <c r="I28" s="158">
        <f>IFERROR(VLOOKUP($B28,[1]NUM20!$S$3:$U$163,2,FALSE),0)</f>
        <v>385</v>
      </c>
      <c r="J28" s="158"/>
    </row>
    <row r="29" spans="1:11" ht="15" thickBot="1" x14ac:dyDescent="0.25">
      <c r="A29" s="87" t="s">
        <v>53</v>
      </c>
      <c r="B29" s="165" t="s">
        <v>57</v>
      </c>
      <c r="C29" s="56"/>
      <c r="D29" s="56"/>
      <c r="E29" s="112">
        <f t="shared" si="4"/>
        <v>340</v>
      </c>
      <c r="F29" s="117">
        <f t="shared" si="4"/>
        <v>0</v>
      </c>
      <c r="G29" s="158">
        <f>IFERROR(VLOOKUP($B29,[1]NUM20!$H$3:$J$174,2,FALSE),0)</f>
        <v>291</v>
      </c>
      <c r="H29" s="158"/>
      <c r="I29" s="158">
        <f>IFERROR(VLOOKUP($B29,[1]NUM20!$S$3:$U$163,2,FALSE),0)</f>
        <v>49</v>
      </c>
      <c r="J29" s="158"/>
    </row>
    <row r="30" spans="1:11" ht="15" thickBot="1" x14ac:dyDescent="0.25">
      <c r="A30" s="87" t="s">
        <v>53</v>
      </c>
      <c r="B30" s="165" t="s">
        <v>58</v>
      </c>
      <c r="C30" s="56"/>
      <c r="D30" s="56"/>
      <c r="E30" s="112">
        <f t="shared" si="4"/>
        <v>3283</v>
      </c>
      <c r="F30" s="117">
        <f t="shared" si="4"/>
        <v>0</v>
      </c>
      <c r="G30" s="158">
        <f>IFERROR(VLOOKUP($B30,[1]NUM20!$H$3:$J$174,2,FALSE),0)</f>
        <v>2507</v>
      </c>
      <c r="H30" s="158"/>
      <c r="I30" s="158">
        <f>IFERROR(VLOOKUP($B30,[1]NUM20!$S$3:$U$163,2,FALSE),0)</f>
        <v>776</v>
      </c>
      <c r="J30" s="158"/>
    </row>
    <row r="31" spans="1:11" ht="15" thickBot="1" x14ac:dyDescent="0.25">
      <c r="A31" s="87" t="s">
        <v>53</v>
      </c>
      <c r="B31" s="165" t="s">
        <v>59</v>
      </c>
      <c r="C31" s="56"/>
      <c r="D31" s="56"/>
      <c r="E31" s="112">
        <f t="shared" si="4"/>
        <v>13</v>
      </c>
      <c r="F31" s="117">
        <f t="shared" si="4"/>
        <v>0</v>
      </c>
      <c r="G31" s="158">
        <f>IFERROR(VLOOKUP($B31,[1]NUM20!$H$3:$J$174,2,FALSE),0)</f>
        <v>11</v>
      </c>
      <c r="H31" s="158"/>
      <c r="I31" s="158">
        <f>IFERROR(VLOOKUP($B31,[1]NUM20!$S$3:$U$163,2,FALSE),0)</f>
        <v>2</v>
      </c>
      <c r="J31" s="158"/>
    </row>
    <row r="32" spans="1:11" ht="15" thickBot="1" x14ac:dyDescent="0.25">
      <c r="A32" s="87" t="s">
        <v>53</v>
      </c>
      <c r="B32" s="165" t="s">
        <v>60</v>
      </c>
      <c r="C32" s="56"/>
      <c r="D32" s="56"/>
      <c r="E32" s="112">
        <f t="shared" si="4"/>
        <v>139</v>
      </c>
      <c r="F32" s="117">
        <f t="shared" si="4"/>
        <v>0</v>
      </c>
      <c r="G32" s="158">
        <f>IFERROR(VLOOKUP($B32,[1]NUM20!$H$3:$J$174,2,FALSE),0)</f>
        <v>127</v>
      </c>
      <c r="H32" s="158"/>
      <c r="I32" s="158">
        <f>IFERROR(VLOOKUP($B32,[1]NUM20!$S$3:$U$163,2,FALSE),0)</f>
        <v>12</v>
      </c>
      <c r="J32" s="158"/>
    </row>
    <row r="33" spans="1:11" ht="15" thickBot="1" x14ac:dyDescent="0.25">
      <c r="A33" s="87" t="s">
        <v>53</v>
      </c>
      <c r="B33" s="165" t="s">
        <v>61</v>
      </c>
      <c r="C33" s="56"/>
      <c r="D33" s="56"/>
      <c r="E33" s="112">
        <f t="shared" si="4"/>
        <v>753</v>
      </c>
      <c r="F33" s="117">
        <f t="shared" si="4"/>
        <v>0</v>
      </c>
      <c r="G33" s="158">
        <f>IFERROR(VLOOKUP($B33,[1]NUM20!$H$3:$J$174,2,FALSE),0)</f>
        <v>662</v>
      </c>
      <c r="H33" s="158"/>
      <c r="I33" s="158">
        <f>IFERROR(VLOOKUP($B33,[1]NUM20!$S$3:$U$163,2,FALSE),0)</f>
        <v>91</v>
      </c>
      <c r="J33" s="158"/>
    </row>
    <row r="34" spans="1:11" ht="15" thickBot="1" x14ac:dyDescent="0.25">
      <c r="A34" s="87" t="s">
        <v>53</v>
      </c>
      <c r="B34" s="165" t="s">
        <v>62</v>
      </c>
      <c r="C34" s="56"/>
      <c r="D34" s="56"/>
      <c r="E34" s="112">
        <f t="shared" si="4"/>
        <v>44</v>
      </c>
      <c r="F34" s="117">
        <f t="shared" si="4"/>
        <v>0</v>
      </c>
      <c r="G34" s="158">
        <f>IFERROR(VLOOKUP($B34,[1]NUM20!$H$3:$J$174,2,FALSE),0)</f>
        <v>44</v>
      </c>
      <c r="H34" s="158"/>
      <c r="I34" s="158">
        <f>IFERROR(VLOOKUP($B34,[1]NUM20!$S$3:$U$163,2,FALSE),0)</f>
        <v>0</v>
      </c>
      <c r="J34" s="158"/>
    </row>
    <row r="35" spans="1:11" ht="15" thickBot="1" x14ac:dyDescent="0.25">
      <c r="A35" s="87" t="s">
        <v>53</v>
      </c>
      <c r="B35" s="165" t="s">
        <v>63</v>
      </c>
      <c r="C35" s="56"/>
      <c r="D35" s="56"/>
      <c r="E35" s="112">
        <f t="shared" si="4"/>
        <v>152</v>
      </c>
      <c r="F35" s="117">
        <f t="shared" si="4"/>
        <v>0</v>
      </c>
      <c r="G35" s="158">
        <f>IFERROR(VLOOKUP($B35,[1]NUM20!$H$3:$J$174,2,FALSE),0)</f>
        <v>151</v>
      </c>
      <c r="H35" s="158"/>
      <c r="I35" s="158">
        <f>IFERROR(VLOOKUP($B35,[1]NUM20!$S$3:$U$163,2,FALSE),0)</f>
        <v>1</v>
      </c>
      <c r="J35" s="158"/>
    </row>
    <row r="36" spans="1:11" ht="15" thickBot="1" x14ac:dyDescent="0.25">
      <c r="A36" s="87" t="s">
        <v>53</v>
      </c>
      <c r="B36" s="165" t="s">
        <v>345</v>
      </c>
      <c r="C36" s="56"/>
      <c r="D36" s="56"/>
      <c r="E36" s="112">
        <f t="shared" ref="E36" si="5">+G36+I36</f>
        <v>127</v>
      </c>
      <c r="F36" s="117">
        <f t="shared" ref="F36" si="6">+H36+J36</f>
        <v>0</v>
      </c>
      <c r="G36" s="158">
        <f>IFERROR(VLOOKUP($B36,[1]NUM20!$H$3:$J$174,2,FALSE),0)</f>
        <v>115</v>
      </c>
      <c r="H36" s="158"/>
      <c r="I36" s="158">
        <f>IFERROR(VLOOKUP($B36,[1]NUM20!$S$3:$U$163,2,FALSE),0)</f>
        <v>12</v>
      </c>
      <c r="J36" s="158"/>
    </row>
    <row r="37" spans="1:11" ht="15" thickBot="1" x14ac:dyDescent="0.25">
      <c r="A37" s="333" t="s">
        <v>175</v>
      </c>
      <c r="B37" s="334"/>
      <c r="C37" s="250">
        <f>+D37/Metas!X87</f>
        <v>0.74743892828999203</v>
      </c>
      <c r="D37" s="249">
        <f>+E37/K37</f>
        <v>0.3441894221173909</v>
      </c>
      <c r="E37" s="10">
        <f>SUM(E26:E36)</f>
        <v>11382</v>
      </c>
      <c r="F37" s="10">
        <f t="shared" ref="F37:I37" si="7">SUM(F26:F36)</f>
        <v>0</v>
      </c>
      <c r="G37" s="10">
        <f t="shared" si="7"/>
        <v>9871</v>
      </c>
      <c r="H37" s="10">
        <f t="shared" ref="H37" si="8">SUM(H26:H36)</f>
        <v>0</v>
      </c>
      <c r="I37" s="10">
        <f t="shared" si="7"/>
        <v>1511</v>
      </c>
      <c r="J37" s="10">
        <f t="shared" ref="J37" si="9">SUM(J26:J36)</f>
        <v>0</v>
      </c>
      <c r="K37" s="10">
        <v>33069</v>
      </c>
    </row>
    <row r="38" spans="1:11" ht="15" thickBot="1" x14ac:dyDescent="0.25">
      <c r="A38" s="87" t="s">
        <v>74</v>
      </c>
      <c r="B38" s="165" t="s">
        <v>64</v>
      </c>
      <c r="C38" s="56"/>
      <c r="D38" s="56"/>
      <c r="E38" s="112">
        <f t="shared" ref="E38:F47" si="10">+G38+I38</f>
        <v>95</v>
      </c>
      <c r="F38" s="117">
        <f t="shared" si="10"/>
        <v>0</v>
      </c>
      <c r="G38" s="158">
        <f>IFERROR(VLOOKUP($B38,[1]NUM20!$H$3:$J$174,2,FALSE),0)</f>
        <v>80</v>
      </c>
      <c r="H38" s="158"/>
      <c r="I38" s="158">
        <f>IFERROR(VLOOKUP($B38,[1]NUM20!$S$3:$U$163,2,FALSE),0)</f>
        <v>15</v>
      </c>
      <c r="J38" s="158"/>
    </row>
    <row r="39" spans="1:11" ht="15" thickBot="1" x14ac:dyDescent="0.25">
      <c r="A39" s="87" t="s">
        <v>74</v>
      </c>
      <c r="B39" s="165" t="s">
        <v>65</v>
      </c>
      <c r="C39" s="56"/>
      <c r="D39" s="56"/>
      <c r="E39" s="112">
        <f t="shared" si="10"/>
        <v>142</v>
      </c>
      <c r="F39" s="117">
        <f t="shared" si="10"/>
        <v>0</v>
      </c>
      <c r="G39" s="158">
        <f>IFERROR(VLOOKUP($B39,[1]NUM20!$H$3:$J$174,2,FALSE),0)</f>
        <v>118</v>
      </c>
      <c r="H39" s="158"/>
      <c r="I39" s="158">
        <f>IFERROR(VLOOKUP($B39,[1]NUM20!$S$3:$U$163,2,FALSE),0)</f>
        <v>24</v>
      </c>
      <c r="J39" s="158"/>
    </row>
    <row r="40" spans="1:11" ht="15" thickBot="1" x14ac:dyDescent="0.25">
      <c r="A40" s="87" t="s">
        <v>74</v>
      </c>
      <c r="B40" s="165" t="s">
        <v>66</v>
      </c>
      <c r="C40" s="56"/>
      <c r="D40" s="56"/>
      <c r="E40" s="112">
        <f t="shared" si="10"/>
        <v>142</v>
      </c>
      <c r="F40" s="117">
        <f t="shared" si="10"/>
        <v>0</v>
      </c>
      <c r="G40" s="158">
        <f>IFERROR(VLOOKUP($B40,[1]NUM20!$H$3:$J$174,2,FALSE),0)</f>
        <v>118</v>
      </c>
      <c r="H40" s="158"/>
      <c r="I40" s="158">
        <f>IFERROR(VLOOKUP($B40,[1]NUM20!$S$3:$U$163,2,FALSE),0)</f>
        <v>24</v>
      </c>
      <c r="J40" s="158"/>
    </row>
    <row r="41" spans="1:11" ht="15" thickBot="1" x14ac:dyDescent="0.25">
      <c r="A41" s="87" t="s">
        <v>74</v>
      </c>
      <c r="B41" s="165" t="s">
        <v>67</v>
      </c>
      <c r="C41" s="56"/>
      <c r="D41" s="56"/>
      <c r="E41" s="112">
        <f t="shared" si="10"/>
        <v>15</v>
      </c>
      <c r="F41" s="117">
        <f t="shared" si="10"/>
        <v>0</v>
      </c>
      <c r="G41" s="158">
        <f>IFERROR(VLOOKUP($B41,[1]NUM20!$H$3:$J$174,2,FALSE),0)</f>
        <v>10</v>
      </c>
      <c r="H41" s="158"/>
      <c r="I41" s="158">
        <f>IFERROR(VLOOKUP($B41,[1]NUM20!$S$3:$U$163,2,FALSE),0)</f>
        <v>5</v>
      </c>
      <c r="J41" s="158"/>
    </row>
    <row r="42" spans="1:11" ht="15" thickBot="1" x14ac:dyDescent="0.25">
      <c r="A42" s="87" t="s">
        <v>74</v>
      </c>
      <c r="B42" s="165" t="s">
        <v>68</v>
      </c>
      <c r="C42" s="56"/>
      <c r="D42" s="56"/>
      <c r="E42" s="112">
        <f t="shared" si="10"/>
        <v>135</v>
      </c>
      <c r="F42" s="117">
        <f t="shared" si="10"/>
        <v>0</v>
      </c>
      <c r="G42" s="158">
        <f>IFERROR(VLOOKUP($B42,[1]NUM20!$H$3:$J$174,2,FALSE),0)</f>
        <v>102</v>
      </c>
      <c r="H42" s="158"/>
      <c r="I42" s="158">
        <f>IFERROR(VLOOKUP($B42,[1]NUM20!$S$3:$U$163,2,FALSE),0)</f>
        <v>33</v>
      </c>
      <c r="J42" s="158"/>
    </row>
    <row r="43" spans="1:11" ht="15" thickBot="1" x14ac:dyDescent="0.25">
      <c r="A43" s="87" t="s">
        <v>74</v>
      </c>
      <c r="B43" s="165" t="s">
        <v>69</v>
      </c>
      <c r="C43" s="56"/>
      <c r="D43" s="56"/>
      <c r="E43" s="112">
        <f t="shared" si="10"/>
        <v>85</v>
      </c>
      <c r="F43" s="117">
        <f t="shared" si="10"/>
        <v>0</v>
      </c>
      <c r="G43" s="158">
        <f>IFERROR(VLOOKUP($B43,[1]NUM20!$H$3:$J$174,2,FALSE),0)</f>
        <v>65</v>
      </c>
      <c r="H43" s="158"/>
      <c r="I43" s="158">
        <f>IFERROR(VLOOKUP($B43,[1]NUM20!$S$3:$U$163,2,FALSE),0)</f>
        <v>20</v>
      </c>
      <c r="J43" s="158"/>
    </row>
    <row r="44" spans="1:11" ht="15" thickBot="1" x14ac:dyDescent="0.25">
      <c r="A44" s="87" t="s">
        <v>74</v>
      </c>
      <c r="B44" s="165" t="s">
        <v>70</v>
      </c>
      <c r="C44" s="56"/>
      <c r="D44" s="56"/>
      <c r="E44" s="112">
        <f t="shared" si="10"/>
        <v>82</v>
      </c>
      <c r="F44" s="117">
        <f t="shared" si="10"/>
        <v>0</v>
      </c>
      <c r="G44" s="158">
        <f>IFERROR(VLOOKUP($B44,[1]NUM20!$H$3:$J$174,2,FALSE),0)</f>
        <v>70</v>
      </c>
      <c r="H44" s="158"/>
      <c r="I44" s="158">
        <f>IFERROR(VLOOKUP($B44,[1]NUM20!$S$3:$U$163,2,FALSE),0)</f>
        <v>12</v>
      </c>
      <c r="J44" s="158"/>
    </row>
    <row r="45" spans="1:11" ht="15" thickBot="1" x14ac:dyDescent="0.25">
      <c r="A45" s="87" t="s">
        <v>74</v>
      </c>
      <c r="B45" s="165" t="s">
        <v>71</v>
      </c>
      <c r="C45" s="56"/>
      <c r="D45" s="56"/>
      <c r="E45" s="112">
        <f t="shared" si="10"/>
        <v>41</v>
      </c>
      <c r="F45" s="117">
        <f t="shared" si="10"/>
        <v>0</v>
      </c>
      <c r="G45" s="158">
        <f>IFERROR(VLOOKUP($B45,[1]NUM20!$H$3:$J$174,2,FALSE),0)</f>
        <v>34</v>
      </c>
      <c r="H45" s="158"/>
      <c r="I45" s="158">
        <f>IFERROR(VLOOKUP($B45,[1]NUM20!$S$3:$U$163,2,FALSE),0)</f>
        <v>7</v>
      </c>
      <c r="J45" s="158"/>
    </row>
    <row r="46" spans="1:11" ht="15" thickBot="1" x14ac:dyDescent="0.25">
      <c r="A46" s="87" t="s">
        <v>74</v>
      </c>
      <c r="B46" s="165" t="s">
        <v>72</v>
      </c>
      <c r="C46" s="56"/>
      <c r="D46" s="56"/>
      <c r="E46" s="112">
        <f t="shared" si="10"/>
        <v>195</v>
      </c>
      <c r="F46" s="117">
        <f t="shared" si="10"/>
        <v>0</v>
      </c>
      <c r="G46" s="158">
        <f>IFERROR(VLOOKUP($B46,[1]NUM20!$H$3:$J$174,2,FALSE),0)</f>
        <v>165</v>
      </c>
      <c r="H46" s="158"/>
      <c r="I46" s="158">
        <f>IFERROR(VLOOKUP($B46,[1]NUM20!$S$3:$U$163,2,FALSE),0)</f>
        <v>30</v>
      </c>
      <c r="J46" s="158"/>
    </row>
    <row r="47" spans="1:11" ht="15" thickBot="1" x14ac:dyDescent="0.25">
      <c r="A47" s="87" t="s">
        <v>74</v>
      </c>
      <c r="B47" s="165" t="s">
        <v>73</v>
      </c>
      <c r="C47" s="56"/>
      <c r="D47" s="56"/>
      <c r="E47" s="112">
        <f t="shared" si="10"/>
        <v>53</v>
      </c>
      <c r="F47" s="117">
        <f t="shared" si="10"/>
        <v>0</v>
      </c>
      <c r="G47" s="158">
        <f>IFERROR(VLOOKUP($B47,[1]NUM20!$H$3:$J$174,2,FALSE),0)</f>
        <v>43</v>
      </c>
      <c r="H47" s="158"/>
      <c r="I47" s="158">
        <f>IFERROR(VLOOKUP($B47,[1]NUM20!$S$3:$U$163,2,FALSE),0)</f>
        <v>10</v>
      </c>
      <c r="J47" s="158"/>
    </row>
    <row r="48" spans="1:11" ht="27" customHeight="1" thickBot="1" x14ac:dyDescent="0.25">
      <c r="A48" s="333" t="s">
        <v>176</v>
      </c>
      <c r="B48" s="334"/>
      <c r="C48" s="250">
        <f>+D48/Metas!X96</f>
        <v>0.8222036727879799</v>
      </c>
      <c r="D48" s="249">
        <f>+E48/K48</f>
        <v>0.38642604943114944</v>
      </c>
      <c r="E48" s="10">
        <f>SUM(E38:E47)</f>
        <v>985</v>
      </c>
      <c r="F48" s="10">
        <f t="shared" ref="F48:I48" si="11">SUM(F38:F47)</f>
        <v>0</v>
      </c>
      <c r="G48" s="10">
        <f t="shared" si="11"/>
        <v>805</v>
      </c>
      <c r="H48" s="10">
        <f t="shared" ref="H48" si="12">SUM(H38:H47)</f>
        <v>0</v>
      </c>
      <c r="I48" s="10">
        <f t="shared" si="11"/>
        <v>180</v>
      </c>
      <c r="J48" s="10">
        <f t="shared" ref="J48" si="13">SUM(J38:J47)</f>
        <v>0</v>
      </c>
      <c r="K48" s="10">
        <v>2549</v>
      </c>
    </row>
    <row r="49" spans="1:11" ht="15" thickBot="1" x14ac:dyDescent="0.25">
      <c r="A49" s="166" t="s">
        <v>88</v>
      </c>
      <c r="B49" s="165" t="s">
        <v>75</v>
      </c>
      <c r="C49" s="56"/>
      <c r="D49" s="56"/>
      <c r="E49" s="112">
        <f t="shared" ref="E49:F61" si="14">+G49+I49</f>
        <v>734</v>
      </c>
      <c r="F49" s="117">
        <f t="shared" si="14"/>
        <v>0</v>
      </c>
      <c r="G49" s="158">
        <f>IFERROR(VLOOKUP($B49,[1]NUM20!$H$3:$J$174,2,FALSE),0)</f>
        <v>673</v>
      </c>
      <c r="H49" s="158"/>
      <c r="I49" s="158">
        <f>IFERROR(VLOOKUP($B49,[1]NUM20!$S$3:$U$163,2,FALSE),0)</f>
        <v>61</v>
      </c>
      <c r="J49" s="158"/>
    </row>
    <row r="50" spans="1:11" ht="15" thickBot="1" x14ac:dyDescent="0.25">
      <c r="A50" s="166" t="s">
        <v>88</v>
      </c>
      <c r="B50" s="165" t="s">
        <v>76</v>
      </c>
      <c r="C50" s="56"/>
      <c r="D50" s="56"/>
      <c r="E50" s="112">
        <f t="shared" si="14"/>
        <v>125</v>
      </c>
      <c r="F50" s="117">
        <f t="shared" si="14"/>
        <v>0</v>
      </c>
      <c r="G50" s="158">
        <f>IFERROR(VLOOKUP($B50,[1]NUM20!$H$3:$J$174,2,FALSE),0)</f>
        <v>96</v>
      </c>
      <c r="H50" s="158"/>
      <c r="I50" s="158">
        <f>IFERROR(VLOOKUP($B50,[1]NUM20!$S$3:$U$163,2,FALSE),0)</f>
        <v>29</v>
      </c>
      <c r="J50" s="158"/>
    </row>
    <row r="51" spans="1:11" ht="15" thickBot="1" x14ac:dyDescent="0.25">
      <c r="A51" s="166" t="s">
        <v>88</v>
      </c>
      <c r="B51" s="165" t="s">
        <v>77</v>
      </c>
      <c r="C51" s="56"/>
      <c r="D51" s="56"/>
      <c r="E51" s="112">
        <f t="shared" si="14"/>
        <v>55</v>
      </c>
      <c r="F51" s="117">
        <f t="shared" si="14"/>
        <v>0</v>
      </c>
      <c r="G51" s="158">
        <f>IFERROR(VLOOKUP($B51,[1]NUM20!$H$3:$J$174,2,FALSE),0)</f>
        <v>42</v>
      </c>
      <c r="H51" s="158"/>
      <c r="I51" s="158">
        <f>IFERROR(VLOOKUP($B51,[1]NUM20!$S$3:$U$163,2,FALSE),0)</f>
        <v>13</v>
      </c>
      <c r="J51" s="158"/>
    </row>
    <row r="52" spans="1:11" ht="15" thickBot="1" x14ac:dyDescent="0.25">
      <c r="A52" s="166" t="s">
        <v>88</v>
      </c>
      <c r="B52" s="165" t="s">
        <v>78</v>
      </c>
      <c r="C52" s="56"/>
      <c r="D52" s="56"/>
      <c r="E52" s="112">
        <f t="shared" si="14"/>
        <v>59</v>
      </c>
      <c r="F52" s="117">
        <f t="shared" si="14"/>
        <v>0</v>
      </c>
      <c r="G52" s="158">
        <f>IFERROR(VLOOKUP($B52,[1]NUM20!$H$3:$J$174,2,FALSE),0)</f>
        <v>42</v>
      </c>
      <c r="H52" s="158"/>
      <c r="I52" s="158">
        <f>IFERROR(VLOOKUP($B52,[1]NUM20!$S$3:$U$163,2,FALSE),0)</f>
        <v>17</v>
      </c>
      <c r="J52" s="158"/>
    </row>
    <row r="53" spans="1:11" ht="15" thickBot="1" x14ac:dyDescent="0.25">
      <c r="A53" s="166" t="s">
        <v>88</v>
      </c>
      <c r="B53" s="165" t="s">
        <v>79</v>
      </c>
      <c r="C53" s="56"/>
      <c r="D53" s="56"/>
      <c r="E53" s="112">
        <f t="shared" si="14"/>
        <v>8</v>
      </c>
      <c r="F53" s="117">
        <f t="shared" si="14"/>
        <v>0</v>
      </c>
      <c r="G53" s="158">
        <f>IFERROR(VLOOKUP($B53,[1]NUM20!$H$3:$J$174,2,FALSE),0)</f>
        <v>8</v>
      </c>
      <c r="H53" s="158"/>
      <c r="I53" s="158">
        <f>IFERROR(VLOOKUP($B53,[1]NUM20!$S$3:$U$163,2,FALSE),0)</f>
        <v>0</v>
      </c>
      <c r="J53" s="158"/>
    </row>
    <row r="54" spans="1:11" ht="15" thickBot="1" x14ac:dyDescent="0.25">
      <c r="A54" s="166" t="s">
        <v>88</v>
      </c>
      <c r="B54" s="165" t="s">
        <v>80</v>
      </c>
      <c r="C54" s="56"/>
      <c r="D54" s="56"/>
      <c r="E54" s="112">
        <f t="shared" si="14"/>
        <v>45</v>
      </c>
      <c r="F54" s="117">
        <f t="shared" si="14"/>
        <v>0</v>
      </c>
      <c r="G54" s="158">
        <f>IFERROR(VLOOKUP($B54,[1]NUM20!$H$3:$J$174,2,FALSE),0)</f>
        <v>36</v>
      </c>
      <c r="H54" s="158"/>
      <c r="I54" s="158">
        <f>IFERROR(VLOOKUP($B54,[1]NUM20!$S$3:$U$163,2,FALSE),0)</f>
        <v>9</v>
      </c>
      <c r="J54" s="158"/>
    </row>
    <row r="55" spans="1:11" ht="15" thickBot="1" x14ac:dyDescent="0.25">
      <c r="A55" s="166" t="s">
        <v>88</v>
      </c>
      <c r="B55" s="165" t="s">
        <v>81</v>
      </c>
      <c r="C55" s="56"/>
      <c r="D55" s="56"/>
      <c r="E55" s="112">
        <f t="shared" si="14"/>
        <v>60</v>
      </c>
      <c r="F55" s="117">
        <f t="shared" si="14"/>
        <v>0</v>
      </c>
      <c r="G55" s="158">
        <f>IFERROR(VLOOKUP($B55,[1]NUM20!$H$3:$J$174,2,FALSE),0)</f>
        <v>48</v>
      </c>
      <c r="H55" s="158"/>
      <c r="I55" s="158">
        <f>IFERROR(VLOOKUP($B55,[1]NUM20!$S$3:$U$163,2,FALSE),0)</f>
        <v>12</v>
      </c>
      <c r="J55" s="158"/>
    </row>
    <row r="56" spans="1:11" ht="15" thickBot="1" x14ac:dyDescent="0.25">
      <c r="A56" s="166" t="s">
        <v>88</v>
      </c>
      <c r="B56" s="165" t="s">
        <v>82</v>
      </c>
      <c r="C56" s="56"/>
      <c r="D56" s="56"/>
      <c r="E56" s="112">
        <f t="shared" si="14"/>
        <v>15</v>
      </c>
      <c r="F56" s="117">
        <f t="shared" si="14"/>
        <v>0</v>
      </c>
      <c r="G56" s="158">
        <f>IFERROR(VLOOKUP($B56,[1]NUM20!$H$3:$J$174,2,FALSE),0)</f>
        <v>10</v>
      </c>
      <c r="H56" s="158"/>
      <c r="I56" s="158">
        <f>IFERROR(VLOOKUP($B56,[1]NUM20!$S$3:$U$163,2,FALSE),0)</f>
        <v>5</v>
      </c>
      <c r="J56" s="158"/>
    </row>
    <row r="57" spans="1:11" ht="15" thickBot="1" x14ac:dyDescent="0.25">
      <c r="A57" s="166" t="s">
        <v>88</v>
      </c>
      <c r="B57" s="165" t="s">
        <v>83</v>
      </c>
      <c r="C57" s="56"/>
      <c r="D57" s="56"/>
      <c r="E57" s="112">
        <f t="shared" si="14"/>
        <v>81</v>
      </c>
      <c r="F57" s="117">
        <f t="shared" si="14"/>
        <v>0</v>
      </c>
      <c r="G57" s="158">
        <f>IFERROR(VLOOKUP($B57,[1]NUM20!$H$3:$J$174,2,FALSE),0)</f>
        <v>74</v>
      </c>
      <c r="H57" s="158"/>
      <c r="I57" s="158">
        <f>IFERROR(VLOOKUP($B57,[1]NUM20!$S$3:$U$163,2,FALSE),0)</f>
        <v>7</v>
      </c>
      <c r="J57" s="158"/>
    </row>
    <row r="58" spans="1:11" ht="15" thickBot="1" x14ac:dyDescent="0.25">
      <c r="A58" s="166" t="s">
        <v>88</v>
      </c>
      <c r="B58" s="165" t="s">
        <v>84</v>
      </c>
      <c r="C58" s="56"/>
      <c r="D58" s="56"/>
      <c r="E58" s="112">
        <f t="shared" si="14"/>
        <v>35</v>
      </c>
      <c r="F58" s="117">
        <f t="shared" si="14"/>
        <v>0</v>
      </c>
      <c r="G58" s="158">
        <f>IFERROR(VLOOKUP($B58,[1]NUM20!$H$3:$J$174,2,FALSE),0)</f>
        <v>27</v>
      </c>
      <c r="H58" s="158"/>
      <c r="I58" s="158">
        <f>IFERROR(VLOOKUP($B58,[1]NUM20!$S$3:$U$163,2,FALSE),0)</f>
        <v>8</v>
      </c>
      <c r="J58" s="158"/>
    </row>
    <row r="59" spans="1:11" ht="15" thickBot="1" x14ac:dyDescent="0.25">
      <c r="A59" s="166" t="s">
        <v>88</v>
      </c>
      <c r="B59" s="165" t="s">
        <v>85</v>
      </c>
      <c r="C59" s="56"/>
      <c r="D59" s="56"/>
      <c r="E59" s="112">
        <f t="shared" si="14"/>
        <v>50</v>
      </c>
      <c r="F59" s="117">
        <f t="shared" si="14"/>
        <v>0</v>
      </c>
      <c r="G59" s="158">
        <f>IFERROR(VLOOKUP($B59,[1]NUM20!$H$3:$J$174,2,FALSE),0)</f>
        <v>36</v>
      </c>
      <c r="H59" s="158"/>
      <c r="I59" s="158">
        <f>IFERROR(VLOOKUP($B59,[1]NUM20!$S$3:$U$163,2,FALSE),0)</f>
        <v>14</v>
      </c>
      <c r="J59" s="158"/>
    </row>
    <row r="60" spans="1:11" ht="15" thickBot="1" x14ac:dyDescent="0.25">
      <c r="A60" s="166" t="s">
        <v>88</v>
      </c>
      <c r="B60" s="165" t="s">
        <v>86</v>
      </c>
      <c r="C60" s="56"/>
      <c r="D60" s="56"/>
      <c r="E60" s="112">
        <f t="shared" si="14"/>
        <v>43</v>
      </c>
      <c r="F60" s="117">
        <f t="shared" si="14"/>
        <v>0</v>
      </c>
      <c r="G60" s="158">
        <f>IFERROR(VLOOKUP($B60,[1]NUM20!$H$3:$J$174,2,FALSE),0)</f>
        <v>32</v>
      </c>
      <c r="H60" s="158"/>
      <c r="I60" s="158">
        <f>IFERROR(VLOOKUP($B60,[1]NUM20!$S$3:$U$163,2,FALSE),0)</f>
        <v>11</v>
      </c>
      <c r="J60" s="158"/>
    </row>
    <row r="61" spans="1:11" ht="15" thickBot="1" x14ac:dyDescent="0.25">
      <c r="A61" s="166" t="s">
        <v>88</v>
      </c>
      <c r="B61" s="165" t="s">
        <v>87</v>
      </c>
      <c r="C61" s="56"/>
      <c r="D61" s="56"/>
      <c r="E61" s="112">
        <f t="shared" si="14"/>
        <v>40</v>
      </c>
      <c r="F61" s="117">
        <f t="shared" si="14"/>
        <v>0</v>
      </c>
      <c r="G61" s="158">
        <f>IFERROR(VLOOKUP($B61,[1]NUM20!$H$3:$J$174,2,FALSE),0)</f>
        <v>36</v>
      </c>
      <c r="H61" s="158"/>
      <c r="I61" s="158">
        <f>IFERROR(VLOOKUP($B61,[1]NUM20!$S$3:$U$163,2,FALSE),0)</f>
        <v>4</v>
      </c>
      <c r="J61" s="158"/>
    </row>
    <row r="62" spans="1:11" ht="15" thickBot="1" x14ac:dyDescent="0.25">
      <c r="A62" s="333" t="s">
        <v>177</v>
      </c>
      <c r="B62" s="334"/>
      <c r="C62" s="250">
        <f>+D62/Metas!X88</f>
        <v>1.0688836104513064</v>
      </c>
      <c r="D62" s="249">
        <f>+E62/K62</f>
        <v>0.590034965034965</v>
      </c>
      <c r="E62" s="10">
        <f>SUM(E49:E61)</f>
        <v>1350</v>
      </c>
      <c r="F62" s="10">
        <f t="shared" ref="F62:I62" si="15">SUM(F49:F61)</f>
        <v>0</v>
      </c>
      <c r="G62" s="10">
        <f t="shared" si="15"/>
        <v>1160</v>
      </c>
      <c r="H62" s="10">
        <f t="shared" ref="H62" si="16">SUM(H49:H61)</f>
        <v>0</v>
      </c>
      <c r="I62" s="10">
        <f t="shared" si="15"/>
        <v>190</v>
      </c>
      <c r="J62" s="10">
        <f t="shared" ref="J62" si="17">SUM(J49:J61)</f>
        <v>0</v>
      </c>
      <c r="K62" s="10">
        <v>2288</v>
      </c>
    </row>
    <row r="63" spans="1:11" ht="15" thickBot="1" x14ac:dyDescent="0.25">
      <c r="A63" s="166" t="s">
        <v>99</v>
      </c>
      <c r="B63" s="165" t="s">
        <v>89</v>
      </c>
      <c r="C63" s="56"/>
      <c r="D63" s="56"/>
      <c r="E63" s="112">
        <f t="shared" ref="E63:F72" si="18">+G63+I63</f>
        <v>575</v>
      </c>
      <c r="F63" s="117">
        <f t="shared" si="18"/>
        <v>0</v>
      </c>
      <c r="G63" s="158">
        <f>IFERROR(VLOOKUP($B63,[1]NUM20!$H$3:$J$174,2,FALSE),0)</f>
        <v>449</v>
      </c>
      <c r="H63" s="158"/>
      <c r="I63" s="158">
        <f>IFERROR(VLOOKUP($B63,[1]NUM20!$S$3:$U$163,2,FALSE),0)</f>
        <v>126</v>
      </c>
      <c r="J63" s="158"/>
    </row>
    <row r="64" spans="1:11" ht="15" thickBot="1" x14ac:dyDescent="0.25">
      <c r="A64" s="166" t="s">
        <v>99</v>
      </c>
      <c r="B64" s="165" t="s">
        <v>90</v>
      </c>
      <c r="C64" s="56"/>
      <c r="D64" s="56"/>
      <c r="E64" s="112">
        <f t="shared" si="18"/>
        <v>258</v>
      </c>
      <c r="F64" s="117">
        <f t="shared" si="18"/>
        <v>0</v>
      </c>
      <c r="G64" s="158">
        <f>IFERROR(VLOOKUP($B64,[1]NUM20!$H$3:$J$174,2,FALSE),0)</f>
        <v>200</v>
      </c>
      <c r="H64" s="158"/>
      <c r="I64" s="158">
        <f>IFERROR(VLOOKUP($B64,[1]NUM20!$S$3:$U$163,2,FALSE),0)</f>
        <v>58</v>
      </c>
      <c r="J64" s="158"/>
    </row>
    <row r="65" spans="1:11" ht="15" thickBot="1" x14ac:dyDescent="0.25">
      <c r="A65" s="166" t="s">
        <v>99</v>
      </c>
      <c r="B65" s="165" t="s">
        <v>91</v>
      </c>
      <c r="C65" s="56"/>
      <c r="D65" s="56"/>
      <c r="E65" s="112">
        <f t="shared" si="18"/>
        <v>70</v>
      </c>
      <c r="F65" s="117">
        <f t="shared" si="18"/>
        <v>0</v>
      </c>
      <c r="G65" s="158">
        <f>IFERROR(VLOOKUP($B65,[1]NUM20!$H$3:$J$174,2,FALSE),0)</f>
        <v>55</v>
      </c>
      <c r="H65" s="158"/>
      <c r="I65" s="158">
        <f>IFERROR(VLOOKUP($B65,[1]NUM20!$S$3:$U$163,2,FALSE),0)</f>
        <v>15</v>
      </c>
      <c r="J65" s="158"/>
    </row>
    <row r="66" spans="1:11" ht="15" thickBot="1" x14ac:dyDescent="0.25">
      <c r="A66" s="166" t="s">
        <v>99</v>
      </c>
      <c r="B66" s="165" t="s">
        <v>92</v>
      </c>
      <c r="C66" s="56"/>
      <c r="D66" s="56"/>
      <c r="E66" s="112">
        <f t="shared" si="18"/>
        <v>162</v>
      </c>
      <c r="F66" s="117">
        <f t="shared" si="18"/>
        <v>0</v>
      </c>
      <c r="G66" s="158">
        <f>IFERROR(VLOOKUP($B66,[1]NUM20!$H$3:$J$174,2,FALSE),0)</f>
        <v>118</v>
      </c>
      <c r="H66" s="158"/>
      <c r="I66" s="158">
        <f>IFERROR(VLOOKUP($B66,[1]NUM20!$S$3:$U$163,2,FALSE),0)</f>
        <v>44</v>
      </c>
      <c r="J66" s="158"/>
    </row>
    <row r="67" spans="1:11" ht="15" thickBot="1" x14ac:dyDescent="0.25">
      <c r="A67" s="166" t="s">
        <v>99</v>
      </c>
      <c r="B67" s="165" t="s">
        <v>93</v>
      </c>
      <c r="C67" s="56"/>
      <c r="D67" s="56"/>
      <c r="E67" s="112">
        <f t="shared" si="18"/>
        <v>33</v>
      </c>
      <c r="F67" s="117">
        <f t="shared" si="18"/>
        <v>0</v>
      </c>
      <c r="G67" s="158">
        <f>IFERROR(VLOOKUP($B67,[1]NUM20!$H$3:$J$174,2,FALSE),0)</f>
        <v>24</v>
      </c>
      <c r="H67" s="158"/>
      <c r="I67" s="158">
        <f>IFERROR(VLOOKUP($B67,[1]NUM20!$S$3:$U$163,2,FALSE),0)</f>
        <v>9</v>
      </c>
      <c r="J67" s="158"/>
    </row>
    <row r="68" spans="1:11" ht="15" thickBot="1" x14ac:dyDescent="0.25">
      <c r="A68" s="166" t="s">
        <v>99</v>
      </c>
      <c r="B68" s="165" t="s">
        <v>94</v>
      </c>
      <c r="C68" s="56"/>
      <c r="D68" s="56"/>
      <c r="E68" s="112">
        <f t="shared" si="18"/>
        <v>93</v>
      </c>
      <c r="F68" s="117">
        <f t="shared" si="18"/>
        <v>0</v>
      </c>
      <c r="G68" s="158">
        <f>IFERROR(VLOOKUP($B68,[1]NUM20!$H$3:$J$174,2,FALSE),0)</f>
        <v>79</v>
      </c>
      <c r="H68" s="158"/>
      <c r="I68" s="158">
        <f>IFERROR(VLOOKUP($B68,[1]NUM20!$S$3:$U$163,2,FALSE),0)</f>
        <v>14</v>
      </c>
      <c r="J68" s="158"/>
    </row>
    <row r="69" spans="1:11" ht="15" thickBot="1" x14ac:dyDescent="0.25">
      <c r="A69" s="166" t="s">
        <v>99</v>
      </c>
      <c r="B69" s="165" t="s">
        <v>95</v>
      </c>
      <c r="C69" s="56"/>
      <c r="D69" s="56"/>
      <c r="E69" s="112">
        <f t="shared" si="18"/>
        <v>21</v>
      </c>
      <c r="F69" s="117">
        <f t="shared" si="18"/>
        <v>0</v>
      </c>
      <c r="G69" s="158">
        <f>IFERROR(VLOOKUP($B69,[1]NUM20!$H$3:$J$174,2,FALSE),0)</f>
        <v>15</v>
      </c>
      <c r="H69" s="158"/>
      <c r="I69" s="158">
        <f>IFERROR(VLOOKUP($B69,[1]NUM20!$S$3:$U$163,2,FALSE),0)</f>
        <v>6</v>
      </c>
      <c r="J69" s="158"/>
    </row>
    <row r="70" spans="1:11" ht="15" thickBot="1" x14ac:dyDescent="0.25">
      <c r="A70" s="166" t="s">
        <v>99</v>
      </c>
      <c r="B70" s="165" t="s">
        <v>96</v>
      </c>
      <c r="C70" s="56"/>
      <c r="D70" s="56"/>
      <c r="E70" s="112">
        <f t="shared" si="18"/>
        <v>11</v>
      </c>
      <c r="F70" s="117">
        <f t="shared" si="18"/>
        <v>0</v>
      </c>
      <c r="G70" s="158">
        <f>IFERROR(VLOOKUP($B70,[1]NUM20!$H$3:$J$174,2,FALSE),0)</f>
        <v>11</v>
      </c>
      <c r="H70" s="158"/>
      <c r="I70" s="158">
        <f>IFERROR(VLOOKUP($B70,[1]NUM20!$S$3:$U$163,2,FALSE),0)</f>
        <v>0</v>
      </c>
      <c r="J70" s="158"/>
    </row>
    <row r="71" spans="1:11" ht="15" thickBot="1" x14ac:dyDescent="0.25">
      <c r="A71" s="166" t="s">
        <v>99</v>
      </c>
      <c r="B71" s="165" t="s">
        <v>97</v>
      </c>
      <c r="C71" s="56"/>
      <c r="D71" s="56"/>
      <c r="E71" s="112">
        <f t="shared" si="18"/>
        <v>21</v>
      </c>
      <c r="F71" s="117">
        <f t="shared" si="18"/>
        <v>0</v>
      </c>
      <c r="G71" s="158">
        <f>IFERROR(VLOOKUP($B71,[1]NUM20!$H$3:$J$174,2,FALSE),0)</f>
        <v>12</v>
      </c>
      <c r="H71" s="158"/>
      <c r="I71" s="158">
        <f>IFERROR(VLOOKUP($B71,[1]NUM20!$S$3:$U$163,2,FALSE),0)</f>
        <v>9</v>
      </c>
      <c r="J71" s="158"/>
    </row>
    <row r="72" spans="1:11" ht="15" thickBot="1" x14ac:dyDescent="0.25">
      <c r="A72" s="166" t="s">
        <v>99</v>
      </c>
      <c r="B72" s="165" t="s">
        <v>98</v>
      </c>
      <c r="C72" s="56"/>
      <c r="D72" s="56"/>
      <c r="E72" s="112">
        <f t="shared" si="18"/>
        <v>9</v>
      </c>
      <c r="F72" s="117">
        <f t="shared" si="18"/>
        <v>0</v>
      </c>
      <c r="G72" s="158">
        <f>IFERROR(VLOOKUP($B72,[1]NUM20!$H$3:$J$174,2,FALSE),0)</f>
        <v>7</v>
      </c>
      <c r="H72" s="158"/>
      <c r="I72" s="158">
        <f>IFERROR(VLOOKUP($B72,[1]NUM20!$S$3:$U$163,2,FALSE),0)</f>
        <v>2</v>
      </c>
      <c r="J72" s="158"/>
    </row>
    <row r="73" spans="1:11" ht="15" thickBot="1" x14ac:dyDescent="0.25">
      <c r="A73" s="333" t="s">
        <v>18</v>
      </c>
      <c r="B73" s="334"/>
      <c r="C73" s="250">
        <f>+D73/Metas!X85</f>
        <v>1.167753960857409</v>
      </c>
      <c r="D73" s="249">
        <f>+E73/K73</f>
        <v>0.62091179385530226</v>
      </c>
      <c r="E73" s="10">
        <f>SUM(E63:E72)</f>
        <v>1253</v>
      </c>
      <c r="F73" s="10">
        <f t="shared" ref="F73:I73" si="19">SUM(F63:F72)</f>
        <v>0</v>
      </c>
      <c r="G73" s="10">
        <f t="shared" si="19"/>
        <v>970</v>
      </c>
      <c r="H73" s="10">
        <f t="shared" ref="H73" si="20">SUM(H63:H72)</f>
        <v>0</v>
      </c>
      <c r="I73" s="10">
        <f t="shared" si="19"/>
        <v>283</v>
      </c>
      <c r="J73" s="10">
        <f t="shared" ref="J73" si="21">SUM(J63:J72)</f>
        <v>0</v>
      </c>
      <c r="K73" s="10">
        <v>2018</v>
      </c>
    </row>
    <row r="74" spans="1:11" ht="15" thickBot="1" x14ac:dyDescent="0.25">
      <c r="A74" s="87" t="s">
        <v>105</v>
      </c>
      <c r="B74" s="165" t="s">
        <v>100</v>
      </c>
      <c r="C74" s="56"/>
      <c r="D74" s="56"/>
      <c r="E74" s="112">
        <f t="shared" ref="E74:F78" si="22">+G74+I74</f>
        <v>216</v>
      </c>
      <c r="F74" s="117">
        <f t="shared" si="22"/>
        <v>0</v>
      </c>
      <c r="G74" s="158">
        <f>IFERROR(VLOOKUP($B74,[1]NUM20!$H$3:$J$174,2,FALSE),0)</f>
        <v>180</v>
      </c>
      <c r="H74" s="158"/>
      <c r="I74" s="158">
        <f>IFERROR(VLOOKUP($B74,[1]NUM20!$S$3:$U$163,2,FALSE),0)</f>
        <v>36</v>
      </c>
      <c r="J74" s="158"/>
    </row>
    <row r="75" spans="1:11" ht="15" thickBot="1" x14ac:dyDescent="0.25">
      <c r="A75" s="87" t="s">
        <v>105</v>
      </c>
      <c r="B75" s="165" t="s">
        <v>101</v>
      </c>
      <c r="C75" s="56"/>
      <c r="D75" s="56"/>
      <c r="E75" s="112">
        <f t="shared" si="22"/>
        <v>91</v>
      </c>
      <c r="F75" s="117">
        <f t="shared" si="22"/>
        <v>0</v>
      </c>
      <c r="G75" s="158">
        <f>IFERROR(VLOOKUP($B75,[1]NUM20!$H$3:$J$174,2,FALSE),0)</f>
        <v>73</v>
      </c>
      <c r="H75" s="158"/>
      <c r="I75" s="158">
        <f>IFERROR(VLOOKUP($B75,[1]NUM20!$S$3:$U$163,2,FALSE),0)</f>
        <v>18</v>
      </c>
      <c r="J75" s="158"/>
    </row>
    <row r="76" spans="1:11" ht="15" thickBot="1" x14ac:dyDescent="0.25">
      <c r="A76" s="87" t="s">
        <v>105</v>
      </c>
      <c r="B76" s="165" t="s">
        <v>102</v>
      </c>
      <c r="C76" s="56"/>
      <c r="D76" s="56"/>
      <c r="E76" s="112">
        <f t="shared" si="22"/>
        <v>186</v>
      </c>
      <c r="F76" s="117">
        <f t="shared" si="22"/>
        <v>0</v>
      </c>
      <c r="G76" s="158">
        <f>IFERROR(VLOOKUP($B76,[1]NUM20!$H$3:$J$174,2,FALSE),0)</f>
        <v>150</v>
      </c>
      <c r="H76" s="158"/>
      <c r="I76" s="158">
        <f>IFERROR(VLOOKUP($B76,[1]NUM20!$S$3:$U$163,2,FALSE),0)</f>
        <v>36</v>
      </c>
      <c r="J76" s="158"/>
    </row>
    <row r="77" spans="1:11" ht="15" thickBot="1" x14ac:dyDescent="0.25">
      <c r="A77" s="87" t="s">
        <v>105</v>
      </c>
      <c r="B77" s="165" t="s">
        <v>103</v>
      </c>
      <c r="C77" s="56"/>
      <c r="D77" s="56"/>
      <c r="E77" s="112">
        <f t="shared" si="22"/>
        <v>31</v>
      </c>
      <c r="F77" s="117">
        <f t="shared" si="22"/>
        <v>0</v>
      </c>
      <c r="G77" s="158">
        <f>IFERROR(VLOOKUP($B77,[1]NUM20!$H$3:$J$174,2,FALSE),0)</f>
        <v>27</v>
      </c>
      <c r="H77" s="158"/>
      <c r="I77" s="158">
        <f>IFERROR(VLOOKUP($B77,[1]NUM20!$S$3:$U$163,2,FALSE),0)</f>
        <v>4</v>
      </c>
      <c r="J77" s="158"/>
    </row>
    <row r="78" spans="1:11" ht="15" thickBot="1" x14ac:dyDescent="0.25">
      <c r="A78" s="87" t="s">
        <v>105</v>
      </c>
      <c r="B78" s="165" t="s">
        <v>104</v>
      </c>
      <c r="C78" s="56"/>
      <c r="D78" s="56"/>
      <c r="E78" s="112">
        <f t="shared" si="22"/>
        <v>45</v>
      </c>
      <c r="F78" s="117">
        <f t="shared" si="22"/>
        <v>0</v>
      </c>
      <c r="G78" s="158">
        <f>IFERROR(VLOOKUP($B78,[1]NUM20!$H$3:$J$174,2,FALSE),0)</f>
        <v>29</v>
      </c>
      <c r="H78" s="158"/>
      <c r="I78" s="158">
        <f>IFERROR(VLOOKUP($B78,[1]NUM20!$S$3:$U$163,2,FALSE),0)</f>
        <v>16</v>
      </c>
      <c r="J78" s="158"/>
    </row>
    <row r="79" spans="1:11" ht="15" thickBot="1" x14ac:dyDescent="0.25">
      <c r="A79" s="333" t="s">
        <v>178</v>
      </c>
      <c r="B79" s="334"/>
      <c r="C79" s="250">
        <f>+D79/Metas!X90</f>
        <v>0.9297385620915033</v>
      </c>
      <c r="D79" s="249">
        <f>+E79/K79</f>
        <v>0.47416666666666668</v>
      </c>
      <c r="E79" s="10">
        <f>SUM(E74:E78)</f>
        <v>569</v>
      </c>
      <c r="F79" s="10">
        <f t="shared" ref="F79:I79" si="23">SUM(F74:F78)</f>
        <v>0</v>
      </c>
      <c r="G79" s="10">
        <f t="shared" si="23"/>
        <v>459</v>
      </c>
      <c r="H79" s="10">
        <f t="shared" ref="H79" si="24">SUM(H74:H78)</f>
        <v>0</v>
      </c>
      <c r="I79" s="10">
        <f t="shared" si="23"/>
        <v>110</v>
      </c>
      <c r="J79" s="10">
        <f t="shared" ref="J79" si="25">SUM(J74:J78)</f>
        <v>0</v>
      </c>
      <c r="K79" s="10">
        <v>1200</v>
      </c>
    </row>
    <row r="80" spans="1:11" ht="15" thickBot="1" x14ac:dyDescent="0.25">
      <c r="A80" s="87" t="s">
        <v>116</v>
      </c>
      <c r="B80" s="165" t="s">
        <v>106</v>
      </c>
      <c r="C80" s="56"/>
      <c r="D80" s="56"/>
      <c r="E80" s="112">
        <f t="shared" ref="E80:F89" si="26">+G80+I80</f>
        <v>613</v>
      </c>
      <c r="F80" s="117">
        <f t="shared" si="26"/>
        <v>0</v>
      </c>
      <c r="G80" s="158">
        <f>IFERROR(VLOOKUP($B80,[1]NUM20!$H$3:$J$174,2,FALSE),0)</f>
        <v>526</v>
      </c>
      <c r="H80" s="158"/>
      <c r="I80" s="158">
        <f>IFERROR(VLOOKUP($B80,[1]NUM20!$S$3:$U$163,2,FALSE),0)</f>
        <v>87</v>
      </c>
      <c r="J80" s="158"/>
    </row>
    <row r="81" spans="1:11" ht="15" thickBot="1" x14ac:dyDescent="0.25">
      <c r="A81" s="87" t="s">
        <v>116</v>
      </c>
      <c r="B81" s="165" t="s">
        <v>107</v>
      </c>
      <c r="C81" s="56"/>
      <c r="D81" s="56"/>
      <c r="E81" s="112">
        <f t="shared" si="26"/>
        <v>81</v>
      </c>
      <c r="F81" s="117">
        <f t="shared" si="26"/>
        <v>0</v>
      </c>
      <c r="G81" s="158">
        <f>IFERROR(VLOOKUP($B81,[1]NUM20!$H$3:$J$174,2,FALSE),0)</f>
        <v>77</v>
      </c>
      <c r="H81" s="158"/>
      <c r="I81" s="158">
        <f>IFERROR(VLOOKUP($B81,[1]NUM20!$S$3:$U$163,2,FALSE),0)</f>
        <v>4</v>
      </c>
      <c r="J81" s="158"/>
    </row>
    <row r="82" spans="1:11" ht="15" thickBot="1" x14ac:dyDescent="0.25">
      <c r="A82" s="87" t="s">
        <v>116</v>
      </c>
      <c r="B82" s="165" t="s">
        <v>108</v>
      </c>
      <c r="C82" s="56"/>
      <c r="D82" s="56"/>
      <c r="E82" s="112">
        <f t="shared" si="26"/>
        <v>55</v>
      </c>
      <c r="F82" s="117">
        <f t="shared" si="26"/>
        <v>0</v>
      </c>
      <c r="G82" s="158">
        <f>IFERROR(VLOOKUP($B82,[1]NUM20!$H$3:$J$174,2,FALSE),0)</f>
        <v>40</v>
      </c>
      <c r="H82" s="158"/>
      <c r="I82" s="158">
        <f>IFERROR(VLOOKUP($B82,[1]NUM20!$S$3:$U$163,2,FALSE),0)</f>
        <v>15</v>
      </c>
      <c r="J82" s="158"/>
    </row>
    <row r="83" spans="1:11" ht="15" thickBot="1" x14ac:dyDescent="0.25">
      <c r="A83" s="87" t="s">
        <v>116</v>
      </c>
      <c r="B83" s="165" t="s">
        <v>109</v>
      </c>
      <c r="C83" s="56"/>
      <c r="D83" s="56"/>
      <c r="E83" s="112">
        <f t="shared" si="26"/>
        <v>52</v>
      </c>
      <c r="F83" s="117">
        <f t="shared" si="26"/>
        <v>0</v>
      </c>
      <c r="G83" s="158">
        <f>IFERROR(VLOOKUP($B83,[1]NUM20!$H$3:$J$174,2,FALSE),0)</f>
        <v>39</v>
      </c>
      <c r="H83" s="158"/>
      <c r="I83" s="158">
        <f>IFERROR(VLOOKUP($B83,[1]NUM20!$S$3:$U$163,2,FALSE),0)</f>
        <v>13</v>
      </c>
      <c r="J83" s="158"/>
    </row>
    <row r="84" spans="1:11" ht="15" thickBot="1" x14ac:dyDescent="0.25">
      <c r="A84" s="87" t="s">
        <v>116</v>
      </c>
      <c r="B84" s="165" t="s">
        <v>110</v>
      </c>
      <c r="C84" s="56"/>
      <c r="D84" s="56"/>
      <c r="E84" s="112">
        <f t="shared" si="26"/>
        <v>93</v>
      </c>
      <c r="F84" s="117">
        <f t="shared" si="26"/>
        <v>0</v>
      </c>
      <c r="G84" s="158">
        <f>IFERROR(VLOOKUP($B84,[1]NUM20!$H$3:$J$174,2,FALSE),0)</f>
        <v>79</v>
      </c>
      <c r="H84" s="158"/>
      <c r="I84" s="158">
        <f>IFERROR(VLOOKUP($B84,[1]NUM20!$S$3:$U$163,2,FALSE),0)</f>
        <v>14</v>
      </c>
      <c r="J84" s="158"/>
    </row>
    <row r="85" spans="1:11" ht="15" thickBot="1" x14ac:dyDescent="0.25">
      <c r="A85" s="87" t="s">
        <v>116</v>
      </c>
      <c r="B85" s="165" t="s">
        <v>111</v>
      </c>
      <c r="C85" s="56"/>
      <c r="D85" s="56"/>
      <c r="E85" s="112">
        <f t="shared" si="26"/>
        <v>79</v>
      </c>
      <c r="F85" s="117">
        <f t="shared" si="26"/>
        <v>0</v>
      </c>
      <c r="G85" s="158">
        <f>IFERROR(VLOOKUP($B85,[1]NUM20!$H$3:$J$174,2,FALSE),0)</f>
        <v>61</v>
      </c>
      <c r="H85" s="158"/>
      <c r="I85" s="158">
        <f>IFERROR(VLOOKUP($B85,[1]NUM20!$S$3:$U$163,2,FALSE),0)</f>
        <v>18</v>
      </c>
      <c r="J85" s="158"/>
    </row>
    <row r="86" spans="1:11" ht="15" thickBot="1" x14ac:dyDescent="0.25">
      <c r="A86" s="87" t="s">
        <v>116</v>
      </c>
      <c r="B86" s="165" t="s">
        <v>112</v>
      </c>
      <c r="C86" s="56"/>
      <c r="D86" s="56"/>
      <c r="E86" s="112">
        <f t="shared" si="26"/>
        <v>82</v>
      </c>
      <c r="F86" s="117">
        <f t="shared" si="26"/>
        <v>0</v>
      </c>
      <c r="G86" s="158">
        <f>IFERROR(VLOOKUP($B86,[1]NUM20!$H$3:$J$174,2,FALSE),0)</f>
        <v>66</v>
      </c>
      <c r="H86" s="158"/>
      <c r="I86" s="158">
        <f>IFERROR(VLOOKUP($B86,[1]NUM20!$S$3:$U$163,2,FALSE),0)</f>
        <v>16</v>
      </c>
      <c r="J86" s="158"/>
    </row>
    <row r="87" spans="1:11" ht="15" thickBot="1" x14ac:dyDescent="0.25">
      <c r="A87" s="87" t="s">
        <v>116</v>
      </c>
      <c r="B87" s="165" t="s">
        <v>113</v>
      </c>
      <c r="C87" s="56"/>
      <c r="D87" s="56"/>
      <c r="E87" s="112">
        <f t="shared" si="26"/>
        <v>98</v>
      </c>
      <c r="F87" s="117">
        <f t="shared" si="26"/>
        <v>0</v>
      </c>
      <c r="G87" s="158">
        <f>IFERROR(VLOOKUP($B87,[1]NUM20!$H$3:$J$174,2,FALSE),0)</f>
        <v>89</v>
      </c>
      <c r="H87" s="158"/>
      <c r="I87" s="158">
        <f>IFERROR(VLOOKUP($B87,[1]NUM20!$S$3:$U$163,2,FALSE),0)</f>
        <v>9</v>
      </c>
      <c r="J87" s="158"/>
    </row>
    <row r="88" spans="1:11" ht="15" thickBot="1" x14ac:dyDescent="0.25">
      <c r="A88" s="87" t="s">
        <v>116</v>
      </c>
      <c r="B88" s="165" t="s">
        <v>114</v>
      </c>
      <c r="C88" s="56"/>
      <c r="D88" s="56"/>
      <c r="E88" s="112">
        <f t="shared" si="26"/>
        <v>51</v>
      </c>
      <c r="F88" s="117">
        <f t="shared" si="26"/>
        <v>0</v>
      </c>
      <c r="G88" s="158">
        <f>IFERROR(VLOOKUP($B88,[1]NUM20!$H$3:$J$174,2,FALSE),0)</f>
        <v>51</v>
      </c>
      <c r="H88" s="158"/>
      <c r="I88" s="158">
        <f>IFERROR(VLOOKUP($B88,[1]NUM20!$S$3:$U$163,2,FALSE),0)</f>
        <v>0</v>
      </c>
      <c r="J88" s="158"/>
    </row>
    <row r="89" spans="1:11" ht="15" thickBot="1" x14ac:dyDescent="0.25">
      <c r="A89" s="87" t="s">
        <v>116</v>
      </c>
      <c r="B89" s="165" t="s">
        <v>115</v>
      </c>
      <c r="C89" s="56"/>
      <c r="D89" s="56"/>
      <c r="E89" s="112">
        <f t="shared" si="26"/>
        <v>131</v>
      </c>
      <c r="F89" s="117">
        <f t="shared" si="26"/>
        <v>0</v>
      </c>
      <c r="G89" s="158">
        <f>IFERROR(VLOOKUP($B89,[1]NUM20!$H$3:$J$174,2,FALSE),0)</f>
        <v>96</v>
      </c>
      <c r="H89" s="158"/>
      <c r="I89" s="158">
        <f>IFERROR(VLOOKUP($B89,[1]NUM20!$S$3:$U$163,2,FALSE),0)</f>
        <v>35</v>
      </c>
      <c r="J89" s="158"/>
    </row>
    <row r="90" spans="1:11" ht="15" thickBot="1" x14ac:dyDescent="0.25">
      <c r="A90" s="333" t="s">
        <v>179</v>
      </c>
      <c r="B90" s="334"/>
      <c r="C90" s="250">
        <f>+D90/Metas!X95</f>
        <v>0.93031358885017412</v>
      </c>
      <c r="D90" s="249">
        <f>+E90/K90</f>
        <v>0.5402670983407527</v>
      </c>
      <c r="E90" s="10">
        <f>SUM(E80:E89)</f>
        <v>1335</v>
      </c>
      <c r="F90" s="10">
        <f t="shared" ref="F90:I90" si="27">SUM(F80:F89)</f>
        <v>0</v>
      </c>
      <c r="G90" s="10">
        <f t="shared" si="27"/>
        <v>1124</v>
      </c>
      <c r="H90" s="10">
        <f t="shared" ref="H90" si="28">SUM(H80:H89)</f>
        <v>0</v>
      </c>
      <c r="I90" s="10">
        <f t="shared" si="27"/>
        <v>211</v>
      </c>
      <c r="J90" s="10">
        <f t="shared" ref="J90" si="29">SUM(J80:J89)</f>
        <v>0</v>
      </c>
      <c r="K90" s="10">
        <v>2471</v>
      </c>
    </row>
    <row r="91" spans="1:11" ht="15" thickBot="1" x14ac:dyDescent="0.25">
      <c r="A91" s="87" t="s">
        <v>133</v>
      </c>
      <c r="B91" s="165" t="s">
        <v>117</v>
      </c>
      <c r="C91" s="56"/>
      <c r="D91" s="56"/>
      <c r="E91" s="112">
        <f t="shared" ref="E91:F106" si="30">+G91+I91</f>
        <v>573</v>
      </c>
      <c r="F91" s="117">
        <f t="shared" si="30"/>
        <v>0</v>
      </c>
      <c r="G91" s="158">
        <f>IFERROR(VLOOKUP($B91,[1]NUM20!$H$3:$J$174,2,FALSE),0)</f>
        <v>502</v>
      </c>
      <c r="H91" s="158"/>
      <c r="I91" s="158">
        <f>IFERROR(VLOOKUP($B91,[1]NUM20!$S$3:$U$163,2,FALSE),0)</f>
        <v>71</v>
      </c>
      <c r="J91" s="158"/>
    </row>
    <row r="92" spans="1:11" ht="15" thickBot="1" x14ac:dyDescent="0.25">
      <c r="A92" s="87" t="s">
        <v>133</v>
      </c>
      <c r="B92" s="165" t="s">
        <v>118</v>
      </c>
      <c r="C92" s="56"/>
      <c r="D92" s="56"/>
      <c r="E92" s="112">
        <f t="shared" si="30"/>
        <v>1831</v>
      </c>
      <c r="F92" s="117">
        <f t="shared" si="30"/>
        <v>0</v>
      </c>
      <c r="G92" s="158">
        <f>IFERROR(VLOOKUP($B92,[1]NUM20!$H$3:$J$174,2,FALSE),0)</f>
        <v>1524</v>
      </c>
      <c r="H92" s="158"/>
      <c r="I92" s="158">
        <f>IFERROR(VLOOKUP($B92,[1]NUM20!$S$3:$U$163,2,FALSE),0)</f>
        <v>307</v>
      </c>
      <c r="J92" s="158"/>
    </row>
    <row r="93" spans="1:11" ht="15" thickBot="1" x14ac:dyDescent="0.25">
      <c r="A93" s="87" t="s">
        <v>133</v>
      </c>
      <c r="B93" s="165" t="s">
        <v>119</v>
      </c>
      <c r="C93" s="56"/>
      <c r="D93" s="56"/>
      <c r="E93" s="112">
        <f t="shared" si="30"/>
        <v>2873</v>
      </c>
      <c r="F93" s="117">
        <f t="shared" si="30"/>
        <v>0</v>
      </c>
      <c r="G93" s="158">
        <f>IFERROR(VLOOKUP($B93,[1]NUM20!$H$3:$J$174,2,FALSE),0)</f>
        <v>2206</v>
      </c>
      <c r="H93" s="158"/>
      <c r="I93" s="158">
        <f>IFERROR(VLOOKUP($B93,[1]NUM20!$S$3:$U$163,2,FALSE),0)</f>
        <v>667</v>
      </c>
      <c r="J93" s="158"/>
    </row>
    <row r="94" spans="1:11" ht="15" thickBot="1" x14ac:dyDescent="0.25">
      <c r="A94" s="87" t="s">
        <v>133</v>
      </c>
      <c r="B94" s="165" t="s">
        <v>120</v>
      </c>
      <c r="C94" s="56"/>
      <c r="D94" s="56"/>
      <c r="E94" s="112">
        <f t="shared" si="30"/>
        <v>393</v>
      </c>
      <c r="F94" s="117">
        <f t="shared" si="30"/>
        <v>0</v>
      </c>
      <c r="G94" s="158">
        <f>IFERROR(VLOOKUP($B94,[1]NUM20!$H$3:$J$174,2,FALSE),0)</f>
        <v>316</v>
      </c>
      <c r="H94" s="158"/>
      <c r="I94" s="158">
        <f>IFERROR(VLOOKUP($B94,[1]NUM20!$S$3:$U$163,2,FALSE),0)</f>
        <v>77</v>
      </c>
      <c r="J94" s="158"/>
    </row>
    <row r="95" spans="1:11" ht="15" thickBot="1" x14ac:dyDescent="0.25">
      <c r="A95" s="87" t="s">
        <v>133</v>
      </c>
      <c r="B95" s="165" t="s">
        <v>121</v>
      </c>
      <c r="C95" s="56"/>
      <c r="D95" s="56"/>
      <c r="E95" s="112">
        <f t="shared" si="30"/>
        <v>124</v>
      </c>
      <c r="F95" s="117">
        <f t="shared" si="30"/>
        <v>0</v>
      </c>
      <c r="G95" s="158">
        <f>IFERROR(VLOOKUP($B95,[1]NUM20!$H$3:$J$174,2,FALSE),0)</f>
        <v>96</v>
      </c>
      <c r="H95" s="158"/>
      <c r="I95" s="158">
        <f>IFERROR(VLOOKUP($B95,[1]NUM20!$S$3:$U$163,2,FALSE),0)</f>
        <v>28</v>
      </c>
      <c r="J95" s="158"/>
    </row>
    <row r="96" spans="1:11" ht="15" thickBot="1" x14ac:dyDescent="0.25">
      <c r="A96" s="87" t="s">
        <v>133</v>
      </c>
      <c r="B96" s="165" t="s">
        <v>122</v>
      </c>
      <c r="C96" s="56"/>
      <c r="D96" s="56"/>
      <c r="E96" s="112">
        <f t="shared" si="30"/>
        <v>138</v>
      </c>
      <c r="F96" s="117">
        <f t="shared" si="30"/>
        <v>0</v>
      </c>
      <c r="G96" s="158">
        <f>IFERROR(VLOOKUP($B96,[1]NUM20!$H$3:$J$174,2,FALSE),0)</f>
        <v>114</v>
      </c>
      <c r="H96" s="158"/>
      <c r="I96" s="158">
        <f>IFERROR(VLOOKUP($B96,[1]NUM20!$S$3:$U$163,2,FALSE),0)</f>
        <v>24</v>
      </c>
      <c r="J96" s="158"/>
    </row>
    <row r="97" spans="1:11" ht="15" thickBot="1" x14ac:dyDescent="0.25">
      <c r="A97" s="87" t="s">
        <v>133</v>
      </c>
      <c r="B97" s="165" t="s">
        <v>123</v>
      </c>
      <c r="C97" s="56"/>
      <c r="D97" s="56"/>
      <c r="E97" s="112">
        <f t="shared" si="30"/>
        <v>72</v>
      </c>
      <c r="F97" s="117">
        <f t="shared" si="30"/>
        <v>0</v>
      </c>
      <c r="G97" s="158">
        <f>IFERROR(VLOOKUP($B97,[1]NUM20!$H$3:$J$174,2,FALSE),0)</f>
        <v>57</v>
      </c>
      <c r="H97" s="158"/>
      <c r="I97" s="158">
        <f>IFERROR(VLOOKUP($B97,[1]NUM20!$S$3:$U$163,2,FALSE),0)</f>
        <v>15</v>
      </c>
      <c r="J97" s="158"/>
    </row>
    <row r="98" spans="1:11" ht="15" thickBot="1" x14ac:dyDescent="0.25">
      <c r="A98" s="87" t="s">
        <v>133</v>
      </c>
      <c r="B98" s="165" t="s">
        <v>124</v>
      </c>
      <c r="C98" s="56"/>
      <c r="D98" s="56"/>
      <c r="E98" s="112">
        <f t="shared" si="30"/>
        <v>55</v>
      </c>
      <c r="F98" s="117">
        <f t="shared" si="30"/>
        <v>0</v>
      </c>
      <c r="G98" s="158">
        <f>IFERROR(VLOOKUP($B98,[1]NUM20!$H$3:$J$174,2,FALSE),0)</f>
        <v>44</v>
      </c>
      <c r="H98" s="158"/>
      <c r="I98" s="158">
        <f>IFERROR(VLOOKUP($B98,[1]NUM20!$S$3:$U$163,2,FALSE),0)</f>
        <v>11</v>
      </c>
      <c r="J98" s="158"/>
    </row>
    <row r="99" spans="1:11" ht="15" thickBot="1" x14ac:dyDescent="0.25">
      <c r="A99" s="87" t="s">
        <v>133</v>
      </c>
      <c r="B99" s="165" t="s">
        <v>125</v>
      </c>
      <c r="C99" s="56"/>
      <c r="D99" s="56"/>
      <c r="E99" s="112">
        <f t="shared" si="30"/>
        <v>221</v>
      </c>
      <c r="F99" s="117">
        <f t="shared" si="30"/>
        <v>0</v>
      </c>
      <c r="G99" s="158">
        <f>IFERROR(VLOOKUP($B99,[1]NUM20!$H$3:$J$174,2,FALSE),0)</f>
        <v>197</v>
      </c>
      <c r="H99" s="158"/>
      <c r="I99" s="158">
        <f>IFERROR(VLOOKUP($B99,[1]NUM20!$S$3:$U$163,2,FALSE),0)</f>
        <v>24</v>
      </c>
      <c r="J99" s="158"/>
    </row>
    <row r="100" spans="1:11" ht="15" thickBot="1" x14ac:dyDescent="0.25">
      <c r="A100" s="87" t="s">
        <v>133</v>
      </c>
      <c r="B100" s="165" t="s">
        <v>126</v>
      </c>
      <c r="C100" s="56"/>
      <c r="D100" s="56"/>
      <c r="E100" s="112">
        <f t="shared" si="30"/>
        <v>60</v>
      </c>
      <c r="F100" s="117">
        <f t="shared" si="30"/>
        <v>0</v>
      </c>
      <c r="G100" s="158">
        <f>IFERROR(VLOOKUP($B100,[1]NUM20!$H$3:$J$174,2,FALSE),0)</f>
        <v>50</v>
      </c>
      <c r="H100" s="158"/>
      <c r="I100" s="158">
        <f>IFERROR(VLOOKUP($B100,[1]NUM20!$S$3:$U$163,2,FALSE),0)</f>
        <v>10</v>
      </c>
      <c r="J100" s="158"/>
    </row>
    <row r="101" spans="1:11" ht="15" thickBot="1" x14ac:dyDescent="0.25">
      <c r="A101" s="87" t="s">
        <v>133</v>
      </c>
      <c r="B101" s="165" t="s">
        <v>127</v>
      </c>
      <c r="C101" s="56"/>
      <c r="D101" s="56"/>
      <c r="E101" s="112">
        <f t="shared" si="30"/>
        <v>83</v>
      </c>
      <c r="F101" s="117">
        <f t="shared" si="30"/>
        <v>0</v>
      </c>
      <c r="G101" s="158">
        <f>IFERROR(VLOOKUP($B101,[1]NUM20!$H$3:$J$174,2,FALSE),0)</f>
        <v>63</v>
      </c>
      <c r="H101" s="158"/>
      <c r="I101" s="158">
        <f>IFERROR(VLOOKUP($B101,[1]NUM20!$S$3:$U$163,2,FALSE),0)</f>
        <v>20</v>
      </c>
      <c r="J101" s="158"/>
    </row>
    <row r="102" spans="1:11" ht="15" thickBot="1" x14ac:dyDescent="0.25">
      <c r="A102" s="87" t="s">
        <v>133</v>
      </c>
      <c r="B102" s="165" t="s">
        <v>128</v>
      </c>
      <c r="C102" s="56"/>
      <c r="D102" s="56"/>
      <c r="E102" s="112">
        <f t="shared" si="30"/>
        <v>43</v>
      </c>
      <c r="F102" s="117">
        <f t="shared" si="30"/>
        <v>0</v>
      </c>
      <c r="G102" s="158">
        <f>IFERROR(VLOOKUP($B102,[1]NUM20!$H$3:$J$174,2,FALSE),0)</f>
        <v>34</v>
      </c>
      <c r="H102" s="158"/>
      <c r="I102" s="158">
        <f>IFERROR(VLOOKUP($B102,[1]NUM20!$S$3:$U$163,2,FALSE),0)</f>
        <v>9</v>
      </c>
      <c r="J102" s="158"/>
    </row>
    <row r="103" spans="1:11" ht="15" thickBot="1" x14ac:dyDescent="0.25">
      <c r="A103" s="87" t="s">
        <v>133</v>
      </c>
      <c r="B103" s="165" t="s">
        <v>129</v>
      </c>
      <c r="C103" s="56"/>
      <c r="D103" s="56"/>
      <c r="E103" s="112">
        <f t="shared" si="30"/>
        <v>152</v>
      </c>
      <c r="F103" s="117">
        <f t="shared" si="30"/>
        <v>0</v>
      </c>
      <c r="G103" s="158">
        <f>IFERROR(VLOOKUP($B103,[1]NUM20!$H$3:$J$174,2,FALSE),0)</f>
        <v>125</v>
      </c>
      <c r="H103" s="158"/>
      <c r="I103" s="158">
        <f>IFERROR(VLOOKUP($B103,[1]NUM20!$S$3:$U$163,2,FALSE),0)</f>
        <v>27</v>
      </c>
      <c r="J103" s="158"/>
    </row>
    <row r="104" spans="1:11" ht="15" thickBot="1" x14ac:dyDescent="0.25">
      <c r="A104" s="87" t="s">
        <v>133</v>
      </c>
      <c r="B104" s="165" t="s">
        <v>130</v>
      </c>
      <c r="C104" s="56"/>
      <c r="D104" s="56"/>
      <c r="E104" s="112">
        <f t="shared" si="30"/>
        <v>129</v>
      </c>
      <c r="F104" s="117">
        <f t="shared" si="30"/>
        <v>0</v>
      </c>
      <c r="G104" s="158">
        <f>IFERROR(VLOOKUP($B104,[1]NUM20!$H$3:$J$174,2,FALSE),0)</f>
        <v>104</v>
      </c>
      <c r="H104" s="158"/>
      <c r="I104" s="158">
        <f>IFERROR(VLOOKUP($B104,[1]NUM20!$S$3:$U$163,2,FALSE),0)</f>
        <v>25</v>
      </c>
      <c r="J104" s="158"/>
    </row>
    <row r="105" spans="1:11" ht="15" thickBot="1" x14ac:dyDescent="0.25">
      <c r="A105" s="87" t="s">
        <v>133</v>
      </c>
      <c r="B105" s="165" t="s">
        <v>131</v>
      </c>
      <c r="C105" s="56"/>
      <c r="D105" s="56"/>
      <c r="E105" s="112">
        <f t="shared" si="30"/>
        <v>377</v>
      </c>
      <c r="F105" s="117">
        <f t="shared" si="30"/>
        <v>0</v>
      </c>
      <c r="G105" s="158">
        <f>IFERROR(VLOOKUP($B105,[1]NUM20!$H$3:$J$174,2,FALSE),0)</f>
        <v>296</v>
      </c>
      <c r="H105" s="158"/>
      <c r="I105" s="158">
        <f>IFERROR(VLOOKUP($B105,[1]NUM20!$S$3:$U$163,2,FALSE),0)</f>
        <v>81</v>
      </c>
      <c r="J105" s="158"/>
    </row>
    <row r="106" spans="1:11" ht="15" thickBot="1" x14ac:dyDescent="0.25">
      <c r="A106" s="87" t="s">
        <v>133</v>
      </c>
      <c r="B106" s="165" t="s">
        <v>132</v>
      </c>
      <c r="C106" s="56"/>
      <c r="D106" s="56"/>
      <c r="E106" s="112">
        <f t="shared" si="30"/>
        <v>446</v>
      </c>
      <c r="F106" s="117">
        <f t="shared" si="30"/>
        <v>0</v>
      </c>
      <c r="G106" s="158">
        <f>IFERROR(VLOOKUP($B106,[1]NUM20!$H$3:$J$174,2,FALSE),0)</f>
        <v>277</v>
      </c>
      <c r="H106" s="158"/>
      <c r="I106" s="158">
        <f>IFERROR(VLOOKUP($B106,[1]NUM20!$S$3:$U$163,2,FALSE),0)</f>
        <v>169</v>
      </c>
      <c r="J106" s="158"/>
    </row>
    <row r="107" spans="1:11" ht="15" thickBot="1" x14ac:dyDescent="0.25">
      <c r="A107" s="87" t="s">
        <v>133</v>
      </c>
      <c r="B107" s="165" t="s">
        <v>346</v>
      </c>
      <c r="C107" s="56"/>
      <c r="D107" s="56"/>
      <c r="E107" s="112">
        <f t="shared" ref="E107" si="31">+G107+I107</f>
        <v>182</v>
      </c>
      <c r="F107" s="117">
        <f t="shared" ref="F107" si="32">+H107+J107</f>
        <v>0</v>
      </c>
      <c r="G107" s="158">
        <f>IFERROR(VLOOKUP($B107,[1]NUM20!$H$3:$J$174,2,FALSE),0)</f>
        <v>144</v>
      </c>
      <c r="H107" s="158"/>
      <c r="I107" s="158">
        <f>IFERROR(VLOOKUP($B107,[1]NUM20!$S$3:$U$163,2,FALSE),0)</f>
        <v>38</v>
      </c>
      <c r="J107" s="158"/>
    </row>
    <row r="108" spans="1:11" ht="15" thickBot="1" x14ac:dyDescent="0.25">
      <c r="A108" s="87" t="s">
        <v>133</v>
      </c>
      <c r="B108" s="165" t="s">
        <v>396</v>
      </c>
      <c r="C108" s="56"/>
      <c r="D108" s="56"/>
      <c r="E108" s="112"/>
      <c r="F108" s="117"/>
      <c r="G108" s="158">
        <f>IFERROR(VLOOKUP($B108,[1]NUM20!$H$3:$J$174,2,FALSE),0)</f>
        <v>0</v>
      </c>
      <c r="H108" s="158"/>
      <c r="I108" s="158">
        <f>IFERROR(VLOOKUP($B108,[1]NUM20!$S$3:$U$163,2,FALSE),0)</f>
        <v>0</v>
      </c>
      <c r="J108" s="270"/>
    </row>
    <row r="109" spans="1:11" ht="22.5" customHeight="1" thickBot="1" x14ac:dyDescent="0.25">
      <c r="A109" s="333" t="s">
        <v>180</v>
      </c>
      <c r="B109" s="334"/>
      <c r="C109" s="250">
        <f>+D109/Metas!X92</f>
        <v>0.94191980558930744</v>
      </c>
      <c r="D109" s="249">
        <f>+E109/K109</f>
        <v>0.44292080905039422</v>
      </c>
      <c r="E109" s="10">
        <f>SUM(E91:E108)</f>
        <v>7752</v>
      </c>
      <c r="F109" s="10">
        <f t="shared" ref="F109:I109" si="33">SUM(F91:F107)</f>
        <v>0</v>
      </c>
      <c r="G109" s="10">
        <f>SUM(G91:G107)</f>
        <v>6149</v>
      </c>
      <c r="H109" s="10">
        <f>SUM(H91:H107)</f>
        <v>0</v>
      </c>
      <c r="I109" s="10">
        <f t="shared" si="33"/>
        <v>1603</v>
      </c>
      <c r="J109" s="10">
        <f t="shared" ref="J109" si="34">SUM(J91:J107)</f>
        <v>0</v>
      </c>
      <c r="K109" s="10">
        <v>17502</v>
      </c>
    </row>
    <row r="110" spans="1:11" ht="15" thickBot="1" x14ac:dyDescent="0.25">
      <c r="A110" s="87" t="s">
        <v>146</v>
      </c>
      <c r="B110" s="165" t="s">
        <v>134</v>
      </c>
      <c r="C110" s="56"/>
      <c r="D110" s="56"/>
      <c r="E110" s="112">
        <f t="shared" ref="E110:F121" si="35">+G110+I110</f>
        <v>20</v>
      </c>
      <c r="F110" s="117">
        <f t="shared" si="35"/>
        <v>0</v>
      </c>
      <c r="G110" s="158">
        <f>IFERROR(VLOOKUP($B110,[1]NUM20!$H$3:$J$174,2,FALSE),0)</f>
        <v>13</v>
      </c>
      <c r="H110" s="158"/>
      <c r="I110" s="158">
        <f>IFERROR(VLOOKUP($B110,[1]NUM20!$S$3:$U$163,2,FALSE),0)</f>
        <v>7</v>
      </c>
      <c r="J110" s="158"/>
    </row>
    <row r="111" spans="1:11" ht="15" thickBot="1" x14ac:dyDescent="0.25">
      <c r="A111" s="87" t="s">
        <v>146</v>
      </c>
      <c r="B111" s="165" t="s">
        <v>135</v>
      </c>
      <c r="C111" s="56"/>
      <c r="D111" s="56"/>
      <c r="E111" s="112">
        <f t="shared" si="35"/>
        <v>104</v>
      </c>
      <c r="F111" s="117">
        <f t="shared" si="35"/>
        <v>0</v>
      </c>
      <c r="G111" s="158">
        <f>IFERROR(VLOOKUP($B111,[1]NUM20!$H$3:$J$174,2,FALSE),0)</f>
        <v>85</v>
      </c>
      <c r="H111" s="158"/>
      <c r="I111" s="158">
        <f>IFERROR(VLOOKUP($B111,[1]NUM20!$S$3:$U$163,2,FALSE),0)</f>
        <v>19</v>
      </c>
      <c r="J111" s="158"/>
    </row>
    <row r="112" spans="1:11" ht="15" thickBot="1" x14ac:dyDescent="0.25">
      <c r="A112" s="87" t="s">
        <v>146</v>
      </c>
      <c r="B112" s="165" t="s">
        <v>136</v>
      </c>
      <c r="C112" s="56"/>
      <c r="D112" s="56"/>
      <c r="E112" s="112">
        <f t="shared" si="35"/>
        <v>89</v>
      </c>
      <c r="F112" s="117">
        <f t="shared" si="35"/>
        <v>0</v>
      </c>
      <c r="G112" s="158">
        <f>IFERROR(VLOOKUP($B112,[1]NUM20!$H$3:$J$174,2,FALSE),0)</f>
        <v>57</v>
      </c>
      <c r="H112" s="158"/>
      <c r="I112" s="158">
        <f>IFERROR(VLOOKUP($B112,[1]NUM20!$S$3:$U$163,2,FALSE),0)</f>
        <v>32</v>
      </c>
      <c r="J112" s="158"/>
    </row>
    <row r="113" spans="1:11" ht="15" thickBot="1" x14ac:dyDescent="0.25">
      <c r="A113" s="87" t="s">
        <v>146</v>
      </c>
      <c r="B113" s="165" t="s">
        <v>137</v>
      </c>
      <c r="C113" s="56"/>
      <c r="D113" s="56"/>
      <c r="E113" s="112">
        <f t="shared" si="35"/>
        <v>43</v>
      </c>
      <c r="F113" s="117">
        <f t="shared" si="35"/>
        <v>0</v>
      </c>
      <c r="G113" s="158">
        <f>IFERROR(VLOOKUP($B113,[1]NUM20!$H$3:$J$174,2,FALSE),0)</f>
        <v>35</v>
      </c>
      <c r="H113" s="158"/>
      <c r="I113" s="158">
        <f>IFERROR(VLOOKUP($B113,[1]NUM20!$S$3:$U$163,2,FALSE),0)</f>
        <v>8</v>
      </c>
      <c r="J113" s="158"/>
    </row>
    <row r="114" spans="1:11" ht="15" thickBot="1" x14ac:dyDescent="0.25">
      <c r="A114" s="87" t="s">
        <v>146</v>
      </c>
      <c r="B114" s="165" t="s">
        <v>138</v>
      </c>
      <c r="C114" s="56"/>
      <c r="D114" s="56"/>
      <c r="E114" s="112">
        <f t="shared" si="35"/>
        <v>37</v>
      </c>
      <c r="F114" s="117">
        <f t="shared" si="35"/>
        <v>0</v>
      </c>
      <c r="G114" s="158">
        <f>IFERROR(VLOOKUP($B114,[1]NUM20!$H$3:$J$174,2,FALSE),0)</f>
        <v>37</v>
      </c>
      <c r="H114" s="158"/>
      <c r="I114" s="158">
        <f>IFERROR(VLOOKUP($B114,[1]NUM20!$S$3:$U$163,2,FALSE),0)</f>
        <v>0</v>
      </c>
      <c r="J114" s="158"/>
    </row>
    <row r="115" spans="1:11" ht="15" thickBot="1" x14ac:dyDescent="0.25">
      <c r="A115" s="87" t="s">
        <v>146</v>
      </c>
      <c r="B115" s="165" t="s">
        <v>139</v>
      </c>
      <c r="C115" s="56"/>
      <c r="D115" s="56"/>
      <c r="E115" s="112">
        <f t="shared" si="35"/>
        <v>24</v>
      </c>
      <c r="F115" s="117">
        <f t="shared" si="35"/>
        <v>0</v>
      </c>
      <c r="G115" s="158">
        <f>IFERROR(VLOOKUP($B115,[1]NUM20!$H$3:$J$174,2,FALSE),0)</f>
        <v>14</v>
      </c>
      <c r="H115" s="158"/>
      <c r="I115" s="158">
        <f>IFERROR(VLOOKUP($B115,[1]NUM20!$S$3:$U$163,2,FALSE),0)</f>
        <v>10</v>
      </c>
      <c r="J115" s="158"/>
    </row>
    <row r="116" spans="1:11" ht="15" thickBot="1" x14ac:dyDescent="0.25">
      <c r="A116" s="87" t="s">
        <v>146</v>
      </c>
      <c r="B116" s="165" t="s">
        <v>140</v>
      </c>
      <c r="C116" s="56"/>
      <c r="D116" s="56"/>
      <c r="E116" s="112">
        <f t="shared" si="35"/>
        <v>84</v>
      </c>
      <c r="F116" s="117">
        <f t="shared" si="35"/>
        <v>0</v>
      </c>
      <c r="G116" s="158">
        <f>IFERROR(VLOOKUP($B116,[1]NUM20!$H$3:$J$174,2,FALSE),0)</f>
        <v>56</v>
      </c>
      <c r="H116" s="158"/>
      <c r="I116" s="158">
        <f>IFERROR(VLOOKUP($B116,[1]NUM20!$S$3:$U$163,2,FALSE),0)</f>
        <v>28</v>
      </c>
      <c r="J116" s="158"/>
    </row>
    <row r="117" spans="1:11" ht="15" thickBot="1" x14ac:dyDescent="0.25">
      <c r="A117" s="87" t="s">
        <v>146</v>
      </c>
      <c r="B117" s="165" t="s">
        <v>141</v>
      </c>
      <c r="C117" s="56"/>
      <c r="D117" s="56"/>
      <c r="E117" s="112">
        <f t="shared" si="35"/>
        <v>60</v>
      </c>
      <c r="F117" s="117">
        <f t="shared" si="35"/>
        <v>0</v>
      </c>
      <c r="G117" s="158">
        <f>IFERROR(VLOOKUP($B117,[1]NUM20!$H$3:$J$174,2,FALSE),0)</f>
        <v>60</v>
      </c>
      <c r="H117" s="158"/>
      <c r="I117" s="158">
        <f>IFERROR(VLOOKUP($B117,[1]NUM20!$S$3:$U$163,2,FALSE),0)</f>
        <v>0</v>
      </c>
      <c r="J117" s="158"/>
    </row>
    <row r="118" spans="1:11" ht="15" thickBot="1" x14ac:dyDescent="0.25">
      <c r="A118" s="87" t="s">
        <v>146</v>
      </c>
      <c r="B118" s="165" t="s">
        <v>142</v>
      </c>
      <c r="C118" s="56"/>
      <c r="D118" s="56"/>
      <c r="E118" s="112">
        <f t="shared" si="35"/>
        <v>43</v>
      </c>
      <c r="F118" s="117">
        <f t="shared" si="35"/>
        <v>0</v>
      </c>
      <c r="G118" s="158">
        <f>IFERROR(VLOOKUP($B118,[1]NUM20!$H$3:$J$174,2,FALSE),0)</f>
        <v>43</v>
      </c>
      <c r="H118" s="158"/>
      <c r="I118" s="158">
        <f>IFERROR(VLOOKUP($B118,[1]NUM20!$S$3:$U$163,2,FALSE),0)</f>
        <v>0</v>
      </c>
      <c r="J118" s="158"/>
    </row>
    <row r="119" spans="1:11" ht="15" thickBot="1" x14ac:dyDescent="0.25">
      <c r="A119" s="87" t="s">
        <v>146</v>
      </c>
      <c r="B119" s="165" t="s">
        <v>143</v>
      </c>
      <c r="C119" s="56"/>
      <c r="D119" s="56"/>
      <c r="E119" s="112">
        <f t="shared" si="35"/>
        <v>32</v>
      </c>
      <c r="F119" s="117">
        <f t="shared" si="35"/>
        <v>0</v>
      </c>
      <c r="G119" s="158">
        <f>IFERROR(VLOOKUP($B119,[1]NUM20!$H$3:$J$174,2,FALSE),0)</f>
        <v>21</v>
      </c>
      <c r="H119" s="158"/>
      <c r="I119" s="158">
        <f>IFERROR(VLOOKUP($B119,[1]NUM20!$S$3:$U$163,2,FALSE),0)</f>
        <v>11</v>
      </c>
      <c r="J119" s="158"/>
    </row>
    <row r="120" spans="1:11" ht="15" thickBot="1" x14ac:dyDescent="0.25">
      <c r="A120" s="87" t="s">
        <v>146</v>
      </c>
      <c r="B120" s="165" t="s">
        <v>144</v>
      </c>
      <c r="C120" s="56"/>
      <c r="D120" s="56"/>
      <c r="E120" s="112">
        <f t="shared" si="35"/>
        <v>50</v>
      </c>
      <c r="F120" s="117">
        <f t="shared" si="35"/>
        <v>0</v>
      </c>
      <c r="G120" s="158">
        <f>IFERROR(VLOOKUP($B120,[1]NUM20!$H$3:$J$174,2,FALSE),0)</f>
        <v>45</v>
      </c>
      <c r="H120" s="158"/>
      <c r="I120" s="158">
        <f>IFERROR(VLOOKUP($B120,[1]NUM20!$S$3:$U$163,2,FALSE),0)</f>
        <v>5</v>
      </c>
      <c r="J120" s="158"/>
    </row>
    <row r="121" spans="1:11" ht="15" thickBot="1" x14ac:dyDescent="0.25">
      <c r="A121" s="87" t="s">
        <v>146</v>
      </c>
      <c r="B121" s="165" t="s">
        <v>145</v>
      </c>
      <c r="C121" s="56"/>
      <c r="D121" s="56"/>
      <c r="E121" s="112">
        <f t="shared" si="35"/>
        <v>28</v>
      </c>
      <c r="F121" s="117">
        <f t="shared" si="35"/>
        <v>0</v>
      </c>
      <c r="G121" s="158">
        <f>IFERROR(VLOOKUP($B121,[1]NUM20!$H$3:$J$174,2,FALSE),0)</f>
        <v>24</v>
      </c>
      <c r="H121" s="158"/>
      <c r="I121" s="158">
        <f>IFERROR(VLOOKUP($B121,[1]NUM20!$S$3:$U$163,2,FALSE),0)</f>
        <v>4</v>
      </c>
      <c r="J121" s="158"/>
    </row>
    <row r="122" spans="1:11" ht="15" thickBot="1" x14ac:dyDescent="0.25">
      <c r="A122" s="333" t="s">
        <v>181</v>
      </c>
      <c r="B122" s="334"/>
      <c r="C122" s="250">
        <f>+D122/Metas!X86</f>
        <v>0.77038895859473022</v>
      </c>
      <c r="D122" s="249">
        <f>+E122/K122</f>
        <v>0.40851630073186962</v>
      </c>
      <c r="E122" s="10">
        <f>SUM(E110:E121)</f>
        <v>614</v>
      </c>
      <c r="F122" s="10">
        <f t="shared" ref="F122:I122" si="36">SUM(F110:F121)</f>
        <v>0</v>
      </c>
      <c r="G122" s="10">
        <f t="shared" si="36"/>
        <v>490</v>
      </c>
      <c r="H122" s="10">
        <f t="shared" ref="H122" si="37">SUM(H110:H121)</f>
        <v>0</v>
      </c>
      <c r="I122" s="10">
        <f t="shared" si="36"/>
        <v>124</v>
      </c>
      <c r="J122" s="10">
        <f t="shared" ref="J122" si="38">SUM(J110:J121)</f>
        <v>0</v>
      </c>
      <c r="K122" s="10">
        <v>1503</v>
      </c>
    </row>
    <row r="123" spans="1:11" ht="15" thickBot="1" x14ac:dyDescent="0.25">
      <c r="A123" s="87" t="s">
        <v>160</v>
      </c>
      <c r="B123" s="165" t="s">
        <v>147</v>
      </c>
      <c r="C123" s="56"/>
      <c r="D123" s="56"/>
      <c r="E123" s="112">
        <f t="shared" ref="E123:F135" si="39">+G123+I123</f>
        <v>594</v>
      </c>
      <c r="F123" s="117">
        <f t="shared" si="39"/>
        <v>0</v>
      </c>
      <c r="G123" s="158">
        <f>IFERROR(VLOOKUP($B123,[1]NUM20!$H$3:$J$174,2,FALSE),0)</f>
        <v>433</v>
      </c>
      <c r="H123" s="158"/>
      <c r="I123" s="158">
        <f>IFERROR(VLOOKUP($B123,[1]NUM20!$S$3:$U$163,2,FALSE),0)</f>
        <v>161</v>
      </c>
      <c r="J123" s="158"/>
    </row>
    <row r="124" spans="1:11" ht="15" thickBot="1" x14ac:dyDescent="0.25">
      <c r="A124" s="87" t="s">
        <v>160</v>
      </c>
      <c r="B124" s="165" t="s">
        <v>148</v>
      </c>
      <c r="C124" s="56"/>
      <c r="D124" s="56"/>
      <c r="E124" s="112">
        <f t="shared" si="39"/>
        <v>294</v>
      </c>
      <c r="F124" s="117">
        <f t="shared" si="39"/>
        <v>0</v>
      </c>
      <c r="G124" s="158">
        <f>IFERROR(VLOOKUP($B124,[1]NUM20!$H$3:$J$174,2,FALSE),0)</f>
        <v>231</v>
      </c>
      <c r="H124" s="158"/>
      <c r="I124" s="158">
        <f>IFERROR(VLOOKUP($B124,[1]NUM20!$S$3:$U$163,2,FALSE),0)</f>
        <v>63</v>
      </c>
      <c r="J124" s="158"/>
    </row>
    <row r="125" spans="1:11" ht="15" thickBot="1" x14ac:dyDescent="0.25">
      <c r="A125" s="87" t="s">
        <v>160</v>
      </c>
      <c r="B125" s="165" t="s">
        <v>149</v>
      </c>
      <c r="C125" s="56"/>
      <c r="D125" s="56"/>
      <c r="E125" s="112">
        <f t="shared" si="39"/>
        <v>264</v>
      </c>
      <c r="F125" s="117">
        <f t="shared" si="39"/>
        <v>0</v>
      </c>
      <c r="G125" s="158">
        <f>IFERROR(VLOOKUP($B125,[1]NUM20!$H$3:$J$174,2,FALSE),0)</f>
        <v>213</v>
      </c>
      <c r="H125" s="158"/>
      <c r="I125" s="158">
        <f>IFERROR(VLOOKUP($B125,[1]NUM20!$S$3:$U$163,2,FALSE),0)</f>
        <v>51</v>
      </c>
      <c r="J125" s="158"/>
    </row>
    <row r="126" spans="1:11" ht="15" thickBot="1" x14ac:dyDescent="0.25">
      <c r="A126" s="87" t="s">
        <v>160</v>
      </c>
      <c r="B126" s="165" t="s">
        <v>150</v>
      </c>
      <c r="C126" s="56"/>
      <c r="D126" s="56"/>
      <c r="E126" s="112">
        <f t="shared" si="39"/>
        <v>618</v>
      </c>
      <c r="F126" s="117">
        <f t="shared" si="39"/>
        <v>0</v>
      </c>
      <c r="G126" s="158">
        <f>IFERROR(VLOOKUP($B126,[1]NUM20!$H$3:$J$174,2,FALSE),0)</f>
        <v>562</v>
      </c>
      <c r="H126" s="158"/>
      <c r="I126" s="158">
        <f>IFERROR(VLOOKUP($B126,[1]NUM20!$S$3:$U$163,2,FALSE),0)</f>
        <v>56</v>
      </c>
      <c r="J126" s="158"/>
    </row>
    <row r="127" spans="1:11" ht="15" thickBot="1" x14ac:dyDescent="0.25">
      <c r="A127" s="87" t="s">
        <v>160</v>
      </c>
      <c r="B127" s="165" t="s">
        <v>151</v>
      </c>
      <c r="C127" s="56"/>
      <c r="D127" s="56"/>
      <c r="E127" s="112">
        <f t="shared" si="39"/>
        <v>46</v>
      </c>
      <c r="F127" s="117">
        <f t="shared" si="39"/>
        <v>0</v>
      </c>
      <c r="G127" s="158">
        <f>IFERROR(VLOOKUP($B127,[1]NUM20!$H$3:$J$174,2,FALSE),0)</f>
        <v>27</v>
      </c>
      <c r="H127" s="158"/>
      <c r="I127" s="158">
        <f>IFERROR(VLOOKUP($B127,[1]NUM20!$S$3:$U$163,2,FALSE),0)</f>
        <v>19</v>
      </c>
      <c r="J127" s="158"/>
    </row>
    <row r="128" spans="1:11" ht="15" thickBot="1" x14ac:dyDescent="0.25">
      <c r="A128" s="87" t="s">
        <v>160</v>
      </c>
      <c r="B128" s="165" t="s">
        <v>152</v>
      </c>
      <c r="C128" s="56"/>
      <c r="D128" s="56"/>
      <c r="E128" s="112">
        <f t="shared" si="39"/>
        <v>83</v>
      </c>
      <c r="F128" s="117">
        <f t="shared" si="39"/>
        <v>0</v>
      </c>
      <c r="G128" s="158">
        <f>IFERROR(VLOOKUP($B128,[1]NUM20!$H$3:$J$174,2,FALSE),0)</f>
        <v>64</v>
      </c>
      <c r="H128" s="158"/>
      <c r="I128" s="158">
        <f>IFERROR(VLOOKUP($B128,[1]NUM20!$S$3:$U$163,2,FALSE),0)</f>
        <v>19</v>
      </c>
      <c r="J128" s="158"/>
    </row>
    <row r="129" spans="1:11" ht="15" thickBot="1" x14ac:dyDescent="0.25">
      <c r="A129" s="87" t="s">
        <v>160</v>
      </c>
      <c r="B129" s="165" t="s">
        <v>153</v>
      </c>
      <c r="C129" s="56"/>
      <c r="D129" s="56"/>
      <c r="E129" s="112">
        <f t="shared" si="39"/>
        <v>61</v>
      </c>
      <c r="F129" s="117">
        <f t="shared" si="39"/>
        <v>0</v>
      </c>
      <c r="G129" s="158">
        <f>IFERROR(VLOOKUP($B129,[1]NUM20!$H$3:$J$174,2,FALSE),0)</f>
        <v>46</v>
      </c>
      <c r="H129" s="158"/>
      <c r="I129" s="158">
        <f>IFERROR(VLOOKUP($B129,[1]NUM20!$S$3:$U$163,2,FALSE),0)</f>
        <v>15</v>
      </c>
      <c r="J129" s="158"/>
    </row>
    <row r="130" spans="1:11" ht="15" thickBot="1" x14ac:dyDescent="0.25">
      <c r="A130" s="87" t="s">
        <v>160</v>
      </c>
      <c r="B130" s="165" t="s">
        <v>154</v>
      </c>
      <c r="C130" s="56"/>
      <c r="D130" s="56"/>
      <c r="E130" s="112">
        <f t="shared" si="39"/>
        <v>28</v>
      </c>
      <c r="F130" s="117">
        <f t="shared" si="39"/>
        <v>0</v>
      </c>
      <c r="G130" s="158">
        <f>IFERROR(VLOOKUP($B130,[1]NUM20!$H$3:$J$174,2,FALSE),0)</f>
        <v>22</v>
      </c>
      <c r="H130" s="158"/>
      <c r="I130" s="158">
        <f>IFERROR(VLOOKUP($B130,[1]NUM20!$S$3:$U$163,2,FALSE),0)</f>
        <v>6</v>
      </c>
      <c r="J130" s="158"/>
    </row>
    <row r="131" spans="1:11" ht="15" thickBot="1" x14ac:dyDescent="0.25">
      <c r="A131" s="87" t="s">
        <v>160</v>
      </c>
      <c r="B131" s="165" t="s">
        <v>155</v>
      </c>
      <c r="C131" s="56"/>
      <c r="D131" s="56"/>
      <c r="E131" s="112">
        <f t="shared" si="39"/>
        <v>81</v>
      </c>
      <c r="F131" s="117">
        <f t="shared" si="39"/>
        <v>0</v>
      </c>
      <c r="G131" s="158">
        <f>IFERROR(VLOOKUP($B131,[1]NUM20!$H$3:$J$174,2,FALSE),0)</f>
        <v>69</v>
      </c>
      <c r="H131" s="158"/>
      <c r="I131" s="158">
        <f>IFERROR(VLOOKUP($B131,[1]NUM20!$S$3:$U$163,2,FALSE),0)</f>
        <v>12</v>
      </c>
      <c r="J131" s="158"/>
    </row>
    <row r="132" spans="1:11" ht="15" thickBot="1" x14ac:dyDescent="0.25">
      <c r="A132" s="87" t="s">
        <v>160</v>
      </c>
      <c r="B132" s="165" t="s">
        <v>156</v>
      </c>
      <c r="C132" s="56"/>
      <c r="D132" s="56"/>
      <c r="E132" s="112">
        <f t="shared" si="39"/>
        <v>100</v>
      </c>
      <c r="F132" s="117">
        <f t="shared" si="39"/>
        <v>0</v>
      </c>
      <c r="G132" s="158">
        <f>IFERROR(VLOOKUP($B132,[1]NUM20!$H$3:$J$174,2,FALSE),0)</f>
        <v>74</v>
      </c>
      <c r="H132" s="158"/>
      <c r="I132" s="158">
        <f>IFERROR(VLOOKUP($B132,[1]NUM20!$S$3:$U$163,2,FALSE),0)</f>
        <v>26</v>
      </c>
      <c r="J132" s="158"/>
    </row>
    <row r="133" spans="1:11" ht="15" thickBot="1" x14ac:dyDescent="0.25">
      <c r="A133" s="87" t="s">
        <v>160</v>
      </c>
      <c r="B133" s="165" t="s">
        <v>157</v>
      </c>
      <c r="C133" s="56"/>
      <c r="D133" s="56"/>
      <c r="E133" s="112">
        <f t="shared" si="39"/>
        <v>79</v>
      </c>
      <c r="F133" s="117">
        <f t="shared" si="39"/>
        <v>0</v>
      </c>
      <c r="G133" s="158">
        <f>IFERROR(VLOOKUP($B133,[1]NUM20!$H$3:$J$174,2,FALSE),0)</f>
        <v>53</v>
      </c>
      <c r="H133" s="158"/>
      <c r="I133" s="158">
        <f>IFERROR(VLOOKUP($B133,[1]NUM20!$S$3:$U$163,2,FALSE),0)</f>
        <v>26</v>
      </c>
      <c r="J133" s="158"/>
    </row>
    <row r="134" spans="1:11" ht="15" thickBot="1" x14ac:dyDescent="0.25">
      <c r="A134" s="87" t="s">
        <v>160</v>
      </c>
      <c r="B134" s="165" t="s">
        <v>158</v>
      </c>
      <c r="C134" s="56"/>
      <c r="D134" s="56"/>
      <c r="E134" s="112">
        <f t="shared" si="39"/>
        <v>43</v>
      </c>
      <c r="F134" s="117">
        <f t="shared" si="39"/>
        <v>0</v>
      </c>
      <c r="G134" s="158">
        <f>IFERROR(VLOOKUP($B134,[1]NUM20!$H$3:$J$174,2,FALSE),0)</f>
        <v>38</v>
      </c>
      <c r="H134" s="158"/>
      <c r="I134" s="158">
        <f>IFERROR(VLOOKUP($B134,[1]NUM20!$S$3:$U$163,2,FALSE),0)</f>
        <v>5</v>
      </c>
      <c r="J134" s="158"/>
    </row>
    <row r="135" spans="1:11" ht="15" thickBot="1" x14ac:dyDescent="0.25">
      <c r="A135" s="87" t="s">
        <v>160</v>
      </c>
      <c r="B135" s="165" t="s">
        <v>159</v>
      </c>
      <c r="C135" s="56"/>
      <c r="D135" s="56"/>
      <c r="E135" s="112">
        <f t="shared" si="39"/>
        <v>37</v>
      </c>
      <c r="F135" s="117">
        <f t="shared" si="39"/>
        <v>0</v>
      </c>
      <c r="G135" s="158">
        <f>IFERROR(VLOOKUP($B135,[1]NUM20!$H$3:$J$174,2,FALSE),0)</f>
        <v>25</v>
      </c>
      <c r="H135" s="158"/>
      <c r="I135" s="158">
        <f>IFERROR(VLOOKUP($B135,[1]NUM20!$S$3:$U$163,2,FALSE),0)</f>
        <v>12</v>
      </c>
      <c r="J135" s="158"/>
    </row>
    <row r="136" spans="1:11" ht="15" thickBot="1" x14ac:dyDescent="0.25">
      <c r="A136" s="333" t="s">
        <v>182</v>
      </c>
      <c r="B136" s="334"/>
      <c r="C136" s="250">
        <f>+D136/Metas!X91</f>
        <v>0.78569017887276416</v>
      </c>
      <c r="D136" s="249">
        <f>+E136/K136</f>
        <v>0.37718729747245627</v>
      </c>
      <c r="E136" s="10">
        <f>SUM(E123:E135)</f>
        <v>2328</v>
      </c>
      <c r="F136" s="10">
        <f t="shared" ref="F136:I136" si="40">SUM(F123:F135)</f>
        <v>0</v>
      </c>
      <c r="G136" s="10">
        <f t="shared" si="40"/>
        <v>1857</v>
      </c>
      <c r="H136" s="10">
        <f t="shared" ref="H136" si="41">SUM(H123:H135)</f>
        <v>0</v>
      </c>
      <c r="I136" s="10">
        <f t="shared" si="40"/>
        <v>471</v>
      </c>
      <c r="J136" s="10">
        <f t="shared" ref="J136" si="42">SUM(J123:J135)</f>
        <v>0</v>
      </c>
      <c r="K136" s="10">
        <v>6172</v>
      </c>
    </row>
    <row r="137" spans="1:11" ht="15" thickBot="1" x14ac:dyDescent="0.25">
      <c r="A137" s="87" t="s">
        <v>165</v>
      </c>
      <c r="B137" s="165" t="s">
        <v>161</v>
      </c>
      <c r="C137" s="56"/>
      <c r="D137" s="56"/>
      <c r="E137" s="13">
        <f t="shared" ref="E137:F140" si="43">+G137+I137</f>
        <v>779</v>
      </c>
      <c r="F137" s="117">
        <f t="shared" si="43"/>
        <v>0</v>
      </c>
      <c r="G137" s="158">
        <f>IFERROR(VLOOKUP($B137,[1]NUM20!$H$3:$J$174,2,FALSE),0)</f>
        <v>570</v>
      </c>
      <c r="H137" s="158"/>
      <c r="I137" s="158">
        <f>IFERROR(VLOOKUP($B137,[1]NUM20!$S$3:$U$163,2,FALSE),0)</f>
        <v>209</v>
      </c>
      <c r="J137" s="158"/>
    </row>
    <row r="138" spans="1:11" ht="15" thickBot="1" x14ac:dyDescent="0.25">
      <c r="A138" s="87" t="s">
        <v>165</v>
      </c>
      <c r="B138" s="165" t="s">
        <v>162</v>
      </c>
      <c r="C138" s="56"/>
      <c r="D138" s="56"/>
      <c r="E138" s="13">
        <f t="shared" si="43"/>
        <v>161</v>
      </c>
      <c r="F138" s="117">
        <f t="shared" si="43"/>
        <v>0</v>
      </c>
      <c r="G138" s="158">
        <f>IFERROR(VLOOKUP($B138,[1]NUM20!$H$3:$J$174,2,FALSE),0)</f>
        <v>112</v>
      </c>
      <c r="H138" s="158"/>
      <c r="I138" s="158">
        <f>IFERROR(VLOOKUP($B138,[1]NUM20!$S$3:$U$163,2,FALSE),0)</f>
        <v>49</v>
      </c>
      <c r="J138" s="158"/>
    </row>
    <row r="139" spans="1:11" ht="15" thickBot="1" x14ac:dyDescent="0.25">
      <c r="A139" s="87" t="s">
        <v>165</v>
      </c>
      <c r="B139" s="165" t="s">
        <v>163</v>
      </c>
      <c r="C139" s="56"/>
      <c r="D139" s="56"/>
      <c r="E139" s="13">
        <f t="shared" si="43"/>
        <v>14</v>
      </c>
      <c r="F139" s="117">
        <f t="shared" si="43"/>
        <v>0</v>
      </c>
      <c r="G139" s="158">
        <f>IFERROR(VLOOKUP($B139,[1]NUM20!$H$3:$J$174,2,FALSE),0)</f>
        <v>8</v>
      </c>
      <c r="H139" s="158"/>
      <c r="I139" s="158">
        <f>IFERROR(VLOOKUP($B139,[1]NUM20!$S$3:$U$163,2,FALSE),0)</f>
        <v>6</v>
      </c>
      <c r="J139" s="158"/>
    </row>
    <row r="140" spans="1:11" ht="15" thickBot="1" x14ac:dyDescent="0.25">
      <c r="A140" s="87" t="s">
        <v>165</v>
      </c>
      <c r="B140" s="165" t="s">
        <v>164</v>
      </c>
      <c r="C140" s="56"/>
      <c r="D140" s="56"/>
      <c r="E140" s="13">
        <f t="shared" si="43"/>
        <v>11</v>
      </c>
      <c r="F140" s="117">
        <f t="shared" si="43"/>
        <v>0</v>
      </c>
      <c r="G140" s="158">
        <f>IFERROR(VLOOKUP($B140,[1]NUM20!$H$3:$J$174,2,FALSE),0)</f>
        <v>9</v>
      </c>
      <c r="H140" s="158"/>
      <c r="I140" s="158">
        <f>IFERROR(VLOOKUP($B140,[1]NUM20!$S$3:$U$163,2,FALSE),0)</f>
        <v>2</v>
      </c>
      <c r="J140" s="158"/>
    </row>
    <row r="141" spans="1:11" ht="15" thickBot="1" x14ac:dyDescent="0.25">
      <c r="A141" s="333" t="s">
        <v>183</v>
      </c>
      <c r="B141" s="334"/>
      <c r="C141" s="250">
        <f>+D141/Metas!X93</f>
        <v>0.85097001763668434</v>
      </c>
      <c r="D141" s="249">
        <f>+E141/K141</f>
        <v>0.44347426470588236</v>
      </c>
      <c r="E141" s="10">
        <f>SUM(E137:E140)</f>
        <v>965</v>
      </c>
      <c r="F141" s="10">
        <f t="shared" ref="F141:I141" si="44">SUM(F137:F140)</f>
        <v>0</v>
      </c>
      <c r="G141" s="10">
        <f t="shared" si="44"/>
        <v>699</v>
      </c>
      <c r="H141" s="10">
        <f t="shared" ref="H141" si="45">SUM(H137:H140)</f>
        <v>0</v>
      </c>
      <c r="I141" s="10">
        <f t="shared" si="44"/>
        <v>266</v>
      </c>
      <c r="J141" s="10">
        <f t="shared" ref="J141" si="46">SUM(J137:J140)</f>
        <v>0</v>
      </c>
      <c r="K141" s="10">
        <v>2176</v>
      </c>
    </row>
    <row r="142" spans="1:11" ht="15" thickBot="1" x14ac:dyDescent="0.25">
      <c r="A142" s="87" t="s">
        <v>173</v>
      </c>
      <c r="B142" s="165" t="s">
        <v>166</v>
      </c>
      <c r="C142" s="56"/>
      <c r="D142" s="56"/>
      <c r="E142" s="13">
        <f t="shared" ref="E142:F148" si="47">+G142+I142</f>
        <v>188</v>
      </c>
      <c r="F142" s="117">
        <f t="shared" si="47"/>
        <v>0</v>
      </c>
      <c r="G142" s="158">
        <f>IFERROR(VLOOKUP($B142,[1]NUM20!$H$3:$J$174,2,FALSE),0)</f>
        <v>188</v>
      </c>
      <c r="H142" s="158"/>
      <c r="I142" s="158">
        <f>IFERROR(VLOOKUP($B142,[1]NUM20!$S$3:$U$163,2,FALSE),0)</f>
        <v>0</v>
      </c>
      <c r="J142" s="158"/>
    </row>
    <row r="143" spans="1:11" ht="15" thickBot="1" x14ac:dyDescent="0.25">
      <c r="A143" s="87" t="s">
        <v>173</v>
      </c>
      <c r="B143" s="165" t="s">
        <v>167</v>
      </c>
      <c r="C143" s="56"/>
      <c r="D143" s="56"/>
      <c r="E143" s="13">
        <f t="shared" si="47"/>
        <v>23</v>
      </c>
      <c r="F143" s="117">
        <f t="shared" si="47"/>
        <v>0</v>
      </c>
      <c r="G143" s="158">
        <f>IFERROR(VLOOKUP($B143,[1]NUM20!$H$3:$J$174,2,FALSE),0)</f>
        <v>21</v>
      </c>
      <c r="H143" s="158"/>
      <c r="I143" s="158">
        <f>IFERROR(VLOOKUP($B143,[1]NUM20!$S$3:$U$163,2,FALSE),0)</f>
        <v>2</v>
      </c>
      <c r="J143" s="158"/>
    </row>
    <row r="144" spans="1:11" ht="15" thickBot="1" x14ac:dyDescent="0.25">
      <c r="A144" s="87" t="s">
        <v>173</v>
      </c>
      <c r="B144" s="165" t="s">
        <v>168</v>
      </c>
      <c r="C144" s="56"/>
      <c r="D144" s="56"/>
      <c r="E144" s="13">
        <f t="shared" si="47"/>
        <v>59</v>
      </c>
      <c r="F144" s="117">
        <f t="shared" si="47"/>
        <v>0</v>
      </c>
      <c r="G144" s="158">
        <f>IFERROR(VLOOKUP($B144,[1]NUM20!$H$3:$J$174,2,FALSE),0)</f>
        <v>47</v>
      </c>
      <c r="H144" s="158"/>
      <c r="I144" s="158">
        <f>IFERROR(VLOOKUP($B144,[1]NUM20!$S$3:$U$163,2,FALSE),0)</f>
        <v>12</v>
      </c>
      <c r="J144" s="158"/>
    </row>
    <row r="145" spans="1:11" ht="15" thickBot="1" x14ac:dyDescent="0.25">
      <c r="A145" s="87" t="s">
        <v>173</v>
      </c>
      <c r="B145" s="165" t="s">
        <v>169</v>
      </c>
      <c r="C145" s="56"/>
      <c r="D145" s="56"/>
      <c r="E145" s="13">
        <f t="shared" si="47"/>
        <v>30</v>
      </c>
      <c r="F145" s="117">
        <f t="shared" si="47"/>
        <v>0</v>
      </c>
      <c r="G145" s="158">
        <f>IFERROR(VLOOKUP($B145,[1]NUM20!$H$3:$J$174,2,FALSE),0)</f>
        <v>25</v>
      </c>
      <c r="H145" s="158"/>
      <c r="I145" s="158">
        <f>IFERROR(VLOOKUP($B145,[1]NUM20!$S$3:$U$163,2,FALSE),0)</f>
        <v>5</v>
      </c>
      <c r="J145" s="158"/>
    </row>
    <row r="146" spans="1:11" ht="15" thickBot="1" x14ac:dyDescent="0.25">
      <c r="A146" s="87" t="s">
        <v>173</v>
      </c>
      <c r="B146" s="165" t="s">
        <v>170</v>
      </c>
      <c r="C146" s="56"/>
      <c r="D146" s="56"/>
      <c r="E146" s="13">
        <f t="shared" si="47"/>
        <v>88</v>
      </c>
      <c r="F146" s="117">
        <f t="shared" si="47"/>
        <v>0</v>
      </c>
      <c r="G146" s="158">
        <f>IFERROR(VLOOKUP($B146,[1]NUM20!$H$3:$J$174,2,FALSE),0)</f>
        <v>88</v>
      </c>
      <c r="H146" s="158"/>
      <c r="I146" s="158">
        <f>IFERROR(VLOOKUP($B146,[1]NUM20!$S$3:$U$163,2,FALSE),0)</f>
        <v>0</v>
      </c>
      <c r="J146" s="158"/>
    </row>
    <row r="147" spans="1:11" ht="15" thickBot="1" x14ac:dyDescent="0.25">
      <c r="A147" s="87" t="s">
        <v>173</v>
      </c>
      <c r="B147" s="165" t="s">
        <v>171</v>
      </c>
      <c r="C147" s="56"/>
      <c r="D147" s="56"/>
      <c r="E147" s="13">
        <f t="shared" si="47"/>
        <v>87</v>
      </c>
      <c r="F147" s="117">
        <f t="shared" si="47"/>
        <v>0</v>
      </c>
      <c r="G147" s="158">
        <f>IFERROR(VLOOKUP($B147,[1]NUM20!$H$3:$J$174,2,FALSE),0)</f>
        <v>68</v>
      </c>
      <c r="H147" s="158"/>
      <c r="I147" s="158">
        <f>IFERROR(VLOOKUP($B147,[1]NUM20!$S$3:$U$163,2,FALSE),0)</f>
        <v>19</v>
      </c>
      <c r="J147" s="158"/>
    </row>
    <row r="148" spans="1:11" ht="15" thickBot="1" x14ac:dyDescent="0.25">
      <c r="A148" s="87" t="s">
        <v>173</v>
      </c>
      <c r="B148" s="165" t="s">
        <v>172</v>
      </c>
      <c r="C148" s="56"/>
      <c r="D148" s="56"/>
      <c r="E148" s="13">
        <f t="shared" si="47"/>
        <v>46</v>
      </c>
      <c r="F148" s="117">
        <f t="shared" si="47"/>
        <v>0</v>
      </c>
      <c r="G148" s="158">
        <f>IFERROR(VLOOKUP($B148,[1]NUM20!$H$3:$J$174,2,FALSE),0)</f>
        <v>36</v>
      </c>
      <c r="H148" s="158"/>
      <c r="I148" s="158">
        <f>IFERROR(VLOOKUP($B148,[1]NUM20!$S$3:$U$163,2,FALSE),0)</f>
        <v>10</v>
      </c>
      <c r="J148" s="158"/>
    </row>
    <row r="149" spans="1:11" ht="15" thickBot="1" x14ac:dyDescent="0.25">
      <c r="A149" s="333" t="s">
        <v>184</v>
      </c>
      <c r="B149" s="334"/>
      <c r="C149" s="250">
        <f>+D149/Metas!X94</f>
        <v>0.79059180576631261</v>
      </c>
      <c r="D149" s="249">
        <f>+E149/K149</f>
        <v>0.54554973821989527</v>
      </c>
      <c r="E149" s="10">
        <f>SUM(E142:E148)</f>
        <v>521</v>
      </c>
      <c r="F149" s="10">
        <f t="shared" ref="F149:I149" si="48">SUM(F142:F148)</f>
        <v>0</v>
      </c>
      <c r="G149" s="10">
        <f t="shared" si="48"/>
        <v>473</v>
      </c>
      <c r="H149" s="10">
        <f t="shared" ref="H149" si="49">SUM(H142:H148)</f>
        <v>0</v>
      </c>
      <c r="I149" s="10">
        <f t="shared" si="48"/>
        <v>48</v>
      </c>
      <c r="J149" s="10">
        <f t="shared" ref="J149" si="50">SUM(J142:J148)</f>
        <v>0</v>
      </c>
      <c r="K149" s="10">
        <v>955</v>
      </c>
    </row>
    <row r="150" spans="1:11" ht="15" x14ac:dyDescent="0.25">
      <c r="B150" s="100" t="s">
        <v>189</v>
      </c>
      <c r="C150" s="262"/>
      <c r="D150" s="76">
        <f t="shared" ref="D150:F150" si="51">+D25+D37+D48+D62+D73+D79+D90+D109+D122+D136+D141+D149</f>
        <v>5.5400820784410687</v>
      </c>
      <c r="E150" s="67">
        <f t="shared" si="51"/>
        <v>41909</v>
      </c>
      <c r="F150" s="67">
        <f t="shared" si="51"/>
        <v>0</v>
      </c>
      <c r="G150" s="67">
        <f t="shared" ref="G150" si="52">+G25+G37+G48+G62+G73+G79+G90+G109+G122+G136+G141+G149</f>
        <v>34647</v>
      </c>
      <c r="H150" s="67">
        <f t="shared" ref="H150" si="53">+H25+H37+H48+H62+H73+H79+H90+H109+H122+H136+H141+H149</f>
        <v>0</v>
      </c>
      <c r="I150" s="67">
        <f t="shared" ref="I150" si="54">+I25+I37+I48+I62+I73+I79+I90+I109+I122+I136+I141+I149</f>
        <v>7262</v>
      </c>
      <c r="J150" s="67">
        <f t="shared" ref="J150" si="55">+J25+J37+J48+J62+J73+J79+J90+J109+J122+J136+J141+J149</f>
        <v>0</v>
      </c>
      <c r="K150" s="67">
        <f>+K149+K141+K136+K122+K109+K90+K79+K73+K62+K48+K37+K25</f>
        <v>106984</v>
      </c>
    </row>
    <row r="151" spans="1:11" x14ac:dyDescent="0.2">
      <c r="C151" s="259"/>
      <c r="D151" s="79"/>
    </row>
  </sheetData>
  <mergeCells count="23">
    <mergeCell ref="A37:B37"/>
    <mergeCell ref="D1:D10"/>
    <mergeCell ref="A141:B141"/>
    <mergeCell ref="A25:B25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  <mergeCell ref="A149:B149"/>
    <mergeCell ref="A48:B48"/>
    <mergeCell ref="A62:B62"/>
    <mergeCell ref="A73:B73"/>
    <mergeCell ref="A79:B79"/>
    <mergeCell ref="A90:B90"/>
    <mergeCell ref="A109:B109"/>
    <mergeCell ref="A122:B122"/>
    <mergeCell ref="A136:B136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53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87" bestFit="1" customWidth="1"/>
    <col min="2" max="2" width="36.7109375" style="87" bestFit="1" customWidth="1"/>
    <col min="3" max="3" width="14.42578125" style="58" customWidth="1"/>
    <col min="4" max="4" width="14.140625" style="55" customWidth="1"/>
    <col min="5" max="5" width="8.42578125" style="67" bestFit="1" customWidth="1"/>
    <col min="6" max="6" width="9.85546875" style="67" bestFit="1" customWidth="1"/>
    <col min="7" max="8" width="9.7109375" style="55" bestFit="1" customWidth="1"/>
    <col min="9" max="13" width="9.7109375" style="55" customWidth="1"/>
    <col min="14" max="16" width="9.7109375" style="55" bestFit="1" customWidth="1"/>
    <col min="17" max="17" width="11.7109375" style="55" bestFit="1" customWidth="1"/>
    <col min="18" max="16384" width="11.42578125" style="55"/>
  </cols>
  <sheetData>
    <row r="1" spans="1:19" s="123" customFormat="1" ht="73.5" customHeight="1" thickTop="1" thickBot="1" x14ac:dyDescent="0.25">
      <c r="A1" s="335" t="s">
        <v>0</v>
      </c>
      <c r="B1" s="304" t="s">
        <v>1</v>
      </c>
      <c r="C1" s="304" t="s">
        <v>190</v>
      </c>
      <c r="D1" s="330" t="s">
        <v>187</v>
      </c>
      <c r="E1" s="350" t="s">
        <v>342</v>
      </c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2"/>
    </row>
    <row r="2" spans="1:19" s="123" customFormat="1" ht="15" customHeight="1" thickTop="1" x14ac:dyDescent="0.2">
      <c r="A2" s="336"/>
      <c r="B2" s="338"/>
      <c r="C2" s="305"/>
      <c r="D2" s="331"/>
      <c r="E2" s="373" t="s">
        <v>2</v>
      </c>
      <c r="F2" s="369"/>
      <c r="G2" s="369"/>
      <c r="H2" s="369"/>
      <c r="I2" s="369"/>
      <c r="J2" s="369"/>
      <c r="K2" s="369"/>
      <c r="L2" s="369"/>
      <c r="M2" s="369"/>
      <c r="N2" s="369"/>
      <c r="O2" s="369"/>
      <c r="P2" s="369"/>
      <c r="Q2" s="369"/>
      <c r="R2" s="353" t="s">
        <v>3</v>
      </c>
      <c r="S2" s="354"/>
    </row>
    <row r="3" spans="1:19" s="123" customFormat="1" ht="15" customHeight="1" x14ac:dyDescent="0.2">
      <c r="A3" s="336"/>
      <c r="B3" s="338"/>
      <c r="C3" s="305"/>
      <c r="D3" s="331"/>
      <c r="E3" s="373"/>
      <c r="F3" s="369"/>
      <c r="G3" s="369"/>
      <c r="H3" s="369"/>
      <c r="I3" s="369"/>
      <c r="J3" s="369"/>
      <c r="K3" s="369"/>
      <c r="L3" s="369"/>
      <c r="M3" s="369"/>
      <c r="N3" s="369"/>
      <c r="O3" s="369"/>
      <c r="P3" s="369"/>
      <c r="Q3" s="369"/>
      <c r="R3" s="353"/>
      <c r="S3" s="354"/>
    </row>
    <row r="4" spans="1:19" s="123" customFormat="1" ht="15" customHeight="1" x14ac:dyDescent="0.2">
      <c r="A4" s="336"/>
      <c r="B4" s="338"/>
      <c r="C4" s="305"/>
      <c r="D4" s="331"/>
      <c r="E4" s="373"/>
      <c r="F4" s="369"/>
      <c r="G4" s="369"/>
      <c r="H4" s="369"/>
      <c r="I4" s="369"/>
      <c r="J4" s="369"/>
      <c r="K4" s="369"/>
      <c r="L4" s="369"/>
      <c r="M4" s="369"/>
      <c r="N4" s="369"/>
      <c r="O4" s="369"/>
      <c r="P4" s="369"/>
      <c r="Q4" s="369"/>
      <c r="R4" s="353"/>
      <c r="S4" s="354"/>
    </row>
    <row r="5" spans="1:19" s="123" customFormat="1" ht="15" customHeight="1" x14ac:dyDescent="0.2">
      <c r="A5" s="336"/>
      <c r="B5" s="338"/>
      <c r="C5" s="305"/>
      <c r="D5" s="331"/>
      <c r="E5" s="373"/>
      <c r="F5" s="369"/>
      <c r="G5" s="369"/>
      <c r="H5" s="369"/>
      <c r="I5" s="369"/>
      <c r="J5" s="369"/>
      <c r="K5" s="369"/>
      <c r="L5" s="369"/>
      <c r="M5" s="369"/>
      <c r="N5" s="369"/>
      <c r="O5" s="369"/>
      <c r="P5" s="369"/>
      <c r="Q5" s="369"/>
      <c r="R5" s="353"/>
      <c r="S5" s="354"/>
    </row>
    <row r="6" spans="1:19" s="123" customFormat="1" ht="15" customHeight="1" x14ac:dyDescent="0.2">
      <c r="A6" s="336"/>
      <c r="B6" s="338"/>
      <c r="C6" s="305"/>
      <c r="D6" s="331"/>
      <c r="E6" s="373"/>
      <c r="F6" s="369"/>
      <c r="G6" s="369"/>
      <c r="H6" s="369"/>
      <c r="I6" s="369"/>
      <c r="J6" s="369"/>
      <c r="K6" s="369"/>
      <c r="L6" s="369"/>
      <c r="M6" s="369"/>
      <c r="N6" s="369"/>
      <c r="O6" s="369"/>
      <c r="P6" s="369"/>
      <c r="Q6" s="369"/>
      <c r="R6" s="353"/>
      <c r="S6" s="354"/>
    </row>
    <row r="7" spans="1:19" s="123" customFormat="1" ht="15" customHeight="1" x14ac:dyDescent="0.2">
      <c r="A7" s="336"/>
      <c r="B7" s="338"/>
      <c r="C7" s="305"/>
      <c r="D7" s="331"/>
      <c r="E7" s="373"/>
      <c r="F7" s="369"/>
      <c r="G7" s="369"/>
      <c r="H7" s="369"/>
      <c r="I7" s="369"/>
      <c r="J7" s="369"/>
      <c r="K7" s="369"/>
      <c r="L7" s="369"/>
      <c r="M7" s="369"/>
      <c r="N7" s="369"/>
      <c r="O7" s="369"/>
      <c r="P7" s="369"/>
      <c r="Q7" s="369"/>
      <c r="R7" s="353"/>
      <c r="S7" s="354"/>
    </row>
    <row r="8" spans="1:19" s="123" customFormat="1" ht="15" customHeight="1" x14ac:dyDescent="0.2">
      <c r="A8" s="336"/>
      <c r="B8" s="338"/>
      <c r="C8" s="305"/>
      <c r="D8" s="331"/>
      <c r="E8" s="373"/>
      <c r="F8" s="369"/>
      <c r="G8" s="369"/>
      <c r="H8" s="369"/>
      <c r="I8" s="369"/>
      <c r="J8" s="369"/>
      <c r="K8" s="369"/>
      <c r="L8" s="369"/>
      <c r="M8" s="369"/>
      <c r="N8" s="369"/>
      <c r="O8" s="369"/>
      <c r="P8" s="369"/>
      <c r="Q8" s="369"/>
      <c r="R8" s="353"/>
      <c r="S8" s="354"/>
    </row>
    <row r="9" spans="1:19" s="123" customFormat="1" ht="15.75" customHeight="1" thickBot="1" x14ac:dyDescent="0.25">
      <c r="A9" s="336"/>
      <c r="B9" s="338"/>
      <c r="C9" s="305"/>
      <c r="D9" s="331"/>
      <c r="E9" s="375"/>
      <c r="F9" s="370"/>
      <c r="G9" s="370"/>
      <c r="H9" s="370"/>
      <c r="I9" s="370"/>
      <c r="J9" s="370"/>
      <c r="K9" s="370"/>
      <c r="L9" s="370"/>
      <c r="M9" s="370"/>
      <c r="N9" s="370"/>
      <c r="O9" s="370"/>
      <c r="P9" s="370"/>
      <c r="Q9" s="370"/>
      <c r="R9" s="355"/>
      <c r="S9" s="356"/>
    </row>
    <row r="10" spans="1:19" s="123" customFormat="1" ht="57.75" customHeight="1" thickTop="1" thickBot="1" x14ac:dyDescent="0.25">
      <c r="A10" s="337"/>
      <c r="B10" s="306"/>
      <c r="C10" s="305"/>
      <c r="D10" s="332"/>
      <c r="E10" s="365" t="s">
        <v>343</v>
      </c>
      <c r="F10" s="365"/>
      <c r="G10" s="365"/>
      <c r="H10" s="365"/>
      <c r="I10" s="365"/>
      <c r="J10" s="365"/>
      <c r="K10" s="365"/>
      <c r="L10" s="365"/>
      <c r="M10" s="365"/>
      <c r="N10" s="365"/>
      <c r="O10" s="365"/>
      <c r="P10" s="365"/>
      <c r="Q10" s="365"/>
      <c r="R10" s="357" t="s">
        <v>344</v>
      </c>
      <c r="S10" s="358"/>
    </row>
    <row r="11" spans="1:19" s="123" customFormat="1" ht="15" thickBot="1" x14ac:dyDescent="0.25">
      <c r="A11" s="132"/>
      <c r="B11" s="132"/>
      <c r="C11" s="306"/>
      <c r="D11" s="126" t="s">
        <v>188</v>
      </c>
      <c r="E11" s="133" t="s">
        <v>4</v>
      </c>
      <c r="F11" s="133" t="s">
        <v>5</v>
      </c>
      <c r="G11" s="126" t="s">
        <v>6</v>
      </c>
      <c r="H11" s="126" t="s">
        <v>7</v>
      </c>
      <c r="I11" s="126" t="s">
        <v>8</v>
      </c>
      <c r="J11" s="126" t="s">
        <v>9</v>
      </c>
      <c r="K11" s="126" t="s">
        <v>10</v>
      </c>
      <c r="L11" s="126" t="s">
        <v>11</v>
      </c>
      <c r="M11" s="126" t="s">
        <v>12</v>
      </c>
      <c r="N11" s="126" t="s">
        <v>13</v>
      </c>
      <c r="O11" s="126" t="s">
        <v>14</v>
      </c>
      <c r="P11" s="126" t="s">
        <v>15</v>
      </c>
      <c r="Q11" s="131" t="s">
        <v>16</v>
      </c>
      <c r="R11" s="359"/>
      <c r="S11" s="360"/>
    </row>
    <row r="12" spans="1:19" s="87" customFormat="1" ht="15" thickBot="1" x14ac:dyDescent="0.25">
      <c r="A12" s="87" t="s">
        <v>52</v>
      </c>
      <c r="B12" s="165" t="s">
        <v>39</v>
      </c>
      <c r="C12" s="56"/>
      <c r="D12" s="83"/>
      <c r="E12" s="96">
        <f>IFERROR(VLOOKUP($B12,[1]NUM21!$H$3:$S$150,2,FALSE),0)</f>
        <v>0</v>
      </c>
      <c r="F12" s="96">
        <f>IFERROR(VLOOKUP($B12,[1]NUM21!$H$3:$S$150,3,FALSE),0)</f>
        <v>0</v>
      </c>
      <c r="G12" s="96">
        <f>IFERROR(VLOOKUP($B12,[1]NUM21!$H$3:$S$150,4,FALSE),0)</f>
        <v>0</v>
      </c>
      <c r="H12" s="96">
        <f>IFERROR(VLOOKUP($B12,[1]NUM21!$H$3:$S$150,5,FALSE),0)</f>
        <v>1</v>
      </c>
      <c r="I12" s="96">
        <f>IFERROR(VLOOKUP($B12,[1]NUM21!$H$3:$S$150,6,FALSE),0)</f>
        <v>0</v>
      </c>
      <c r="J12" s="96">
        <f>IFERROR(VLOOKUP($B12,[1]NUM21!$H$3:$S$150,7,FALSE),0)</f>
        <v>16</v>
      </c>
      <c r="K12" s="96">
        <f>IFERROR(VLOOKUP($B12,[1]NUM21!$H$3:$S$150,8,FALSE),0)</f>
        <v>6</v>
      </c>
      <c r="L12" s="96">
        <f>IFERROR(VLOOKUP($B12,[1]NUM21!$H$3:$S$150,9,FALSE),0)</f>
        <v>6</v>
      </c>
      <c r="M12" s="96">
        <f>IFERROR(VLOOKUP($B12,[1]NUM21!$H$3:$S$150,10,FALSE),0)</f>
        <v>28</v>
      </c>
      <c r="N12" s="96">
        <f>IFERROR(VLOOKUP($B12,[1]NUM21!$H$3:$S$150,11,FALSE),0)</f>
        <v>13</v>
      </c>
      <c r="O12" s="82"/>
      <c r="P12" s="82"/>
      <c r="Q12" s="13">
        <f>SUM(E12:P12)</f>
        <v>70</v>
      </c>
    </row>
    <row r="13" spans="1:19" s="87" customFormat="1" ht="15" thickBot="1" x14ac:dyDescent="0.25">
      <c r="A13" s="87" t="s">
        <v>52</v>
      </c>
      <c r="B13" s="165" t="s">
        <v>40</v>
      </c>
      <c r="C13" s="56"/>
      <c r="D13" s="83"/>
      <c r="E13" s="96">
        <f>IFERROR(VLOOKUP($B13,[1]NUM21!$H$3:$S$150,2,FALSE),0)</f>
        <v>0</v>
      </c>
      <c r="F13" s="96">
        <f>IFERROR(VLOOKUP($B13,[1]NUM21!$H$3:$S$150,3,FALSE),0)</f>
        <v>0</v>
      </c>
      <c r="G13" s="96">
        <f>IFERROR(VLOOKUP($B13,[1]NUM21!$H$3:$S$150,4,FALSE),0)</f>
        <v>0</v>
      </c>
      <c r="H13" s="96">
        <f>IFERROR(VLOOKUP($B13,[1]NUM21!$H$3:$S$150,5,FALSE),0)</f>
        <v>0</v>
      </c>
      <c r="I13" s="96">
        <f>IFERROR(VLOOKUP($B13,[1]NUM21!$H$3:$S$150,6,FALSE),0)</f>
        <v>0</v>
      </c>
      <c r="J13" s="96">
        <f>IFERROR(VLOOKUP($B13,[1]NUM21!$H$3:$S$150,7,FALSE),0)</f>
        <v>35</v>
      </c>
      <c r="K13" s="96">
        <f>IFERROR(VLOOKUP($B13,[1]NUM21!$H$3:$S$150,8,FALSE),0)</f>
        <v>19</v>
      </c>
      <c r="L13" s="96">
        <f>IFERROR(VLOOKUP($B13,[1]NUM21!$H$3:$S$150,9,FALSE),0)</f>
        <v>15</v>
      </c>
      <c r="M13" s="96">
        <f>IFERROR(VLOOKUP($B13,[1]NUM21!$H$3:$S$150,10,FALSE),0)</f>
        <v>14</v>
      </c>
      <c r="N13" s="96">
        <f>IFERROR(VLOOKUP($B13,[1]NUM21!$H$3:$S$150,11,FALSE),0)</f>
        <v>10</v>
      </c>
      <c r="O13" s="86"/>
      <c r="Q13" s="13">
        <f t="shared" ref="Q13:Q24" si="0">SUM(E13:P13)</f>
        <v>93</v>
      </c>
    </row>
    <row r="14" spans="1:19" s="87" customFormat="1" ht="15" thickBot="1" x14ac:dyDescent="0.25">
      <c r="A14" s="87" t="s">
        <v>52</v>
      </c>
      <c r="B14" s="165" t="s">
        <v>41</v>
      </c>
      <c r="C14" s="56"/>
      <c r="D14" s="83"/>
      <c r="E14" s="96">
        <f>IFERROR(VLOOKUP($B14,[1]NUM21!$H$3:$S$150,2,FALSE),0)</f>
        <v>3</v>
      </c>
      <c r="F14" s="96">
        <f>IFERROR(VLOOKUP($B14,[1]NUM21!$H$3:$S$150,3,FALSE),0)</f>
        <v>4</v>
      </c>
      <c r="G14" s="96">
        <f>IFERROR(VLOOKUP($B14,[1]NUM21!$H$3:$S$150,4,FALSE),0)</f>
        <v>18</v>
      </c>
      <c r="H14" s="96">
        <f>IFERROR(VLOOKUP($B14,[1]NUM21!$H$3:$S$150,5,FALSE),0)</f>
        <v>10</v>
      </c>
      <c r="I14" s="96">
        <f>IFERROR(VLOOKUP($B14,[1]NUM21!$H$3:$S$150,6,FALSE),0)</f>
        <v>25</v>
      </c>
      <c r="J14" s="96">
        <f>IFERROR(VLOOKUP($B14,[1]NUM21!$H$3:$S$150,7,FALSE),0)</f>
        <v>30</v>
      </c>
      <c r="K14" s="96">
        <f>IFERROR(VLOOKUP($B14,[1]NUM21!$H$3:$S$150,8,FALSE),0)</f>
        <v>25</v>
      </c>
      <c r="L14" s="96">
        <f>IFERROR(VLOOKUP($B14,[1]NUM21!$H$3:$S$150,9,FALSE),0)</f>
        <v>17</v>
      </c>
      <c r="M14" s="96">
        <f>IFERROR(VLOOKUP($B14,[1]NUM21!$H$3:$S$150,10,FALSE),0)</f>
        <v>29</v>
      </c>
      <c r="N14" s="96">
        <f>IFERROR(VLOOKUP($B14,[1]NUM21!$H$3:$S$150,11,FALSE),0)</f>
        <v>37</v>
      </c>
      <c r="O14" s="86"/>
      <c r="Q14" s="13">
        <f t="shared" si="0"/>
        <v>198</v>
      </c>
    </row>
    <row r="15" spans="1:19" s="87" customFormat="1" ht="15" thickBot="1" x14ac:dyDescent="0.25">
      <c r="A15" s="87" t="s">
        <v>52</v>
      </c>
      <c r="B15" s="165" t="s">
        <v>42</v>
      </c>
      <c r="C15" s="56"/>
      <c r="D15" s="83"/>
      <c r="E15" s="96">
        <f>IFERROR(VLOOKUP($B15,[1]NUM21!$H$3:$S$150,2,FALSE),0)</f>
        <v>2</v>
      </c>
      <c r="F15" s="96">
        <f>IFERROR(VLOOKUP($B15,[1]NUM21!$H$3:$S$150,3,FALSE),0)</f>
        <v>4</v>
      </c>
      <c r="G15" s="96">
        <f>IFERROR(VLOOKUP($B15,[1]NUM21!$H$3:$S$150,4,FALSE),0)</f>
        <v>16</v>
      </c>
      <c r="H15" s="96">
        <f>IFERROR(VLOOKUP($B15,[1]NUM21!$H$3:$S$150,5,FALSE),0)</f>
        <v>2</v>
      </c>
      <c r="I15" s="96">
        <f>IFERROR(VLOOKUP($B15,[1]NUM21!$H$3:$S$150,6,FALSE),0)</f>
        <v>12</v>
      </c>
      <c r="J15" s="96">
        <f>IFERROR(VLOOKUP($B15,[1]NUM21!$H$3:$S$150,7,FALSE),0)</f>
        <v>16</v>
      </c>
      <c r="K15" s="96">
        <f>IFERROR(VLOOKUP($B15,[1]NUM21!$H$3:$S$150,8,FALSE),0)</f>
        <v>14</v>
      </c>
      <c r="L15" s="96">
        <f>IFERROR(VLOOKUP($B15,[1]NUM21!$H$3:$S$150,9,FALSE),0)</f>
        <v>13</v>
      </c>
      <c r="M15" s="96">
        <f>IFERROR(VLOOKUP($B15,[1]NUM21!$H$3:$S$150,10,FALSE),0)</f>
        <v>11</v>
      </c>
      <c r="N15" s="96">
        <f>IFERROR(VLOOKUP($B15,[1]NUM21!$H$3:$S$150,11,FALSE),0)</f>
        <v>9</v>
      </c>
      <c r="O15" s="86"/>
      <c r="Q15" s="13">
        <f t="shared" si="0"/>
        <v>99</v>
      </c>
    </row>
    <row r="16" spans="1:19" s="87" customFormat="1" ht="15" thickBot="1" x14ac:dyDescent="0.25">
      <c r="A16" s="87" t="s">
        <v>52</v>
      </c>
      <c r="B16" s="165" t="s">
        <v>43</v>
      </c>
      <c r="C16" s="59"/>
      <c r="D16" s="83"/>
      <c r="E16" s="96">
        <f>IFERROR(VLOOKUP($B16,[1]NUM21!$H$3:$S$150,2,FALSE),0)</f>
        <v>9</v>
      </c>
      <c r="F16" s="96">
        <f>IFERROR(VLOOKUP($B16,[1]NUM21!$H$3:$S$150,3,FALSE),0)</f>
        <v>9</v>
      </c>
      <c r="G16" s="96">
        <f>IFERROR(VLOOKUP($B16,[1]NUM21!$H$3:$S$150,4,FALSE),0)</f>
        <v>10</v>
      </c>
      <c r="H16" s="96">
        <f>IFERROR(VLOOKUP($B16,[1]NUM21!$H$3:$S$150,5,FALSE),0)</f>
        <v>6</v>
      </c>
      <c r="I16" s="96">
        <f>IFERROR(VLOOKUP($B16,[1]NUM21!$H$3:$S$150,6,FALSE),0)</f>
        <v>23</v>
      </c>
      <c r="J16" s="96">
        <f>IFERROR(VLOOKUP($B16,[1]NUM21!$H$3:$S$150,7,FALSE),0)</f>
        <v>17</v>
      </c>
      <c r="K16" s="96">
        <f>IFERROR(VLOOKUP($B16,[1]NUM21!$H$3:$S$150,8,FALSE),0)</f>
        <v>23</v>
      </c>
      <c r="L16" s="96">
        <f>IFERROR(VLOOKUP($B16,[1]NUM21!$H$3:$S$150,9,FALSE),0)</f>
        <v>16</v>
      </c>
      <c r="M16" s="96">
        <f>IFERROR(VLOOKUP($B16,[1]NUM21!$H$3:$S$150,10,FALSE),0)</f>
        <v>30</v>
      </c>
      <c r="N16" s="96">
        <f>IFERROR(VLOOKUP($B16,[1]NUM21!$H$3:$S$150,11,FALSE),0)</f>
        <v>0</v>
      </c>
      <c r="O16" s="86"/>
      <c r="Q16" s="13">
        <f t="shared" si="0"/>
        <v>143</v>
      </c>
    </row>
    <row r="17" spans="1:20" s="87" customFormat="1" ht="15" thickBot="1" x14ac:dyDescent="0.25">
      <c r="A17" s="87" t="s">
        <v>52</v>
      </c>
      <c r="B17" s="165" t="s">
        <v>44</v>
      </c>
      <c r="C17" s="56"/>
      <c r="D17" s="83"/>
      <c r="E17" s="96">
        <f>IFERROR(VLOOKUP($B17,[1]NUM21!$H$3:$S$150,2,FALSE),0)</f>
        <v>0</v>
      </c>
      <c r="F17" s="96">
        <f>IFERROR(VLOOKUP($B17,[1]NUM21!$H$3:$S$150,3,FALSE),0)</f>
        <v>0</v>
      </c>
      <c r="G17" s="96">
        <f>IFERROR(VLOOKUP($B17,[1]NUM21!$H$3:$S$150,4,FALSE),0)</f>
        <v>0</v>
      </c>
      <c r="H17" s="96">
        <f>IFERROR(VLOOKUP($B17,[1]NUM21!$H$3:$S$150,5,FALSE),0)</f>
        <v>0</v>
      </c>
      <c r="I17" s="96">
        <f>IFERROR(VLOOKUP($B17,[1]NUM21!$H$3:$S$150,6,FALSE),0)</f>
        <v>6</v>
      </c>
      <c r="J17" s="96">
        <f>IFERROR(VLOOKUP($B17,[1]NUM21!$H$3:$S$150,7,FALSE),0)</f>
        <v>16</v>
      </c>
      <c r="K17" s="96">
        <f>IFERROR(VLOOKUP($B17,[1]NUM21!$H$3:$S$150,8,FALSE),0)</f>
        <v>27</v>
      </c>
      <c r="L17" s="96">
        <f>IFERROR(VLOOKUP($B17,[1]NUM21!$H$3:$S$150,9,FALSE),0)</f>
        <v>13</v>
      </c>
      <c r="M17" s="96">
        <f>IFERROR(VLOOKUP($B17,[1]NUM21!$H$3:$S$150,10,FALSE),0)</f>
        <v>12</v>
      </c>
      <c r="N17" s="96">
        <f>IFERROR(VLOOKUP($B17,[1]NUM21!$H$3:$S$150,11,FALSE),0)</f>
        <v>25</v>
      </c>
      <c r="O17" s="86"/>
      <c r="Q17" s="13">
        <f t="shared" si="0"/>
        <v>99</v>
      </c>
    </row>
    <row r="18" spans="1:20" s="87" customFormat="1" ht="15" thickBot="1" x14ac:dyDescent="0.25">
      <c r="A18" s="87" t="s">
        <v>52</v>
      </c>
      <c r="B18" s="165" t="s">
        <v>45</v>
      </c>
      <c r="C18" s="56"/>
      <c r="D18" s="83"/>
      <c r="E18" s="96">
        <f>IFERROR(VLOOKUP($B18,[1]NUM21!$H$3:$S$150,2,FALSE),0)</f>
        <v>1</v>
      </c>
      <c r="F18" s="96">
        <f>IFERROR(VLOOKUP($B18,[1]NUM21!$H$3:$S$150,3,FALSE),0)</f>
        <v>0</v>
      </c>
      <c r="G18" s="96">
        <f>IFERROR(VLOOKUP($B18,[1]NUM21!$H$3:$S$150,4,FALSE),0)</f>
        <v>0</v>
      </c>
      <c r="H18" s="96">
        <f>IFERROR(VLOOKUP($B18,[1]NUM21!$H$3:$S$150,5,FALSE),0)</f>
        <v>0</v>
      </c>
      <c r="I18" s="96">
        <f>IFERROR(VLOOKUP($B18,[1]NUM21!$H$3:$S$150,6,FALSE),0)</f>
        <v>3</v>
      </c>
      <c r="J18" s="96">
        <f>IFERROR(VLOOKUP($B18,[1]NUM21!$H$3:$S$150,7,FALSE),0)</f>
        <v>14</v>
      </c>
      <c r="K18" s="96">
        <f>IFERROR(VLOOKUP($B18,[1]NUM21!$H$3:$S$150,8,FALSE),0)</f>
        <v>6</v>
      </c>
      <c r="L18" s="96">
        <f>IFERROR(VLOOKUP($B18,[1]NUM21!$H$3:$S$150,9,FALSE),0)</f>
        <v>3</v>
      </c>
      <c r="M18" s="96">
        <f>IFERROR(VLOOKUP($B18,[1]NUM21!$H$3:$S$150,10,FALSE),0)</f>
        <v>0</v>
      </c>
      <c r="N18" s="96">
        <f>IFERROR(VLOOKUP($B18,[1]NUM21!$H$3:$S$150,11,FALSE),0)</f>
        <v>4</v>
      </c>
      <c r="O18" s="86"/>
      <c r="Q18" s="13">
        <f t="shared" si="0"/>
        <v>31</v>
      </c>
    </row>
    <row r="19" spans="1:20" s="87" customFormat="1" ht="15" thickBot="1" x14ac:dyDescent="0.25">
      <c r="A19" s="87" t="s">
        <v>52</v>
      </c>
      <c r="B19" s="165" t="s">
        <v>46</v>
      </c>
      <c r="C19" s="56"/>
      <c r="D19" s="83"/>
      <c r="E19" s="96">
        <f>IFERROR(VLOOKUP($B19,[1]NUM21!$H$3:$S$150,2,FALSE),0)</f>
        <v>0</v>
      </c>
      <c r="F19" s="96">
        <f>IFERROR(VLOOKUP($B19,[1]NUM21!$H$3:$S$150,3,FALSE),0)</f>
        <v>0</v>
      </c>
      <c r="G19" s="96">
        <f>IFERROR(VLOOKUP($B19,[1]NUM21!$H$3:$S$150,4,FALSE),0)</f>
        <v>0</v>
      </c>
      <c r="H19" s="96">
        <f>IFERROR(VLOOKUP($B19,[1]NUM21!$H$3:$S$150,5,FALSE),0)</f>
        <v>0</v>
      </c>
      <c r="I19" s="96">
        <f>IFERROR(VLOOKUP($B19,[1]NUM21!$H$3:$S$150,6,FALSE),0)</f>
        <v>0</v>
      </c>
      <c r="J19" s="96">
        <f>IFERROR(VLOOKUP($B19,[1]NUM21!$H$3:$S$150,7,FALSE),0)</f>
        <v>1</v>
      </c>
      <c r="K19" s="96">
        <f>IFERROR(VLOOKUP($B19,[1]NUM21!$H$3:$S$150,8,FALSE),0)</f>
        <v>0</v>
      </c>
      <c r="L19" s="96">
        <f>IFERROR(VLOOKUP($B19,[1]NUM21!$H$3:$S$150,9,FALSE),0)</f>
        <v>2</v>
      </c>
      <c r="M19" s="96">
        <f>IFERROR(VLOOKUP($B19,[1]NUM21!$H$3:$S$150,10,FALSE),0)</f>
        <v>0</v>
      </c>
      <c r="N19" s="96">
        <f>IFERROR(VLOOKUP($B19,[1]NUM21!$H$3:$S$150,11,FALSE),0)</f>
        <v>1</v>
      </c>
      <c r="O19" s="86"/>
      <c r="Q19" s="13">
        <f t="shared" si="0"/>
        <v>4</v>
      </c>
    </row>
    <row r="20" spans="1:20" s="87" customFormat="1" ht="15" thickBot="1" x14ac:dyDescent="0.25">
      <c r="A20" s="87" t="s">
        <v>52</v>
      </c>
      <c r="B20" s="165" t="s">
        <v>47</v>
      </c>
      <c r="C20" s="56"/>
      <c r="D20" s="83"/>
      <c r="E20" s="96">
        <f>IFERROR(VLOOKUP($B20,[1]NUM21!$H$3:$S$150,2,FALSE),0)</f>
        <v>0</v>
      </c>
      <c r="F20" s="96">
        <f>IFERROR(VLOOKUP($B20,[1]NUM21!$H$3:$S$150,3,FALSE),0)</f>
        <v>0</v>
      </c>
      <c r="G20" s="96">
        <f>IFERROR(VLOOKUP($B20,[1]NUM21!$H$3:$S$150,4,FALSE),0)</f>
        <v>0</v>
      </c>
      <c r="H20" s="96">
        <f>IFERROR(VLOOKUP($B20,[1]NUM21!$H$3:$S$150,5,FALSE),0)</f>
        <v>0</v>
      </c>
      <c r="I20" s="96">
        <f>IFERROR(VLOOKUP($B20,[1]NUM21!$H$3:$S$150,6,FALSE),0)</f>
        <v>0</v>
      </c>
      <c r="J20" s="96">
        <f>IFERROR(VLOOKUP($B20,[1]NUM21!$H$3:$S$150,7,FALSE),0)</f>
        <v>1</v>
      </c>
      <c r="K20" s="96">
        <f>IFERROR(VLOOKUP($B20,[1]NUM21!$H$3:$S$150,8,FALSE),0)</f>
        <v>1</v>
      </c>
      <c r="L20" s="96">
        <f>IFERROR(VLOOKUP($B20,[1]NUM21!$H$3:$S$150,9,FALSE),0)</f>
        <v>0</v>
      </c>
      <c r="M20" s="96">
        <f>IFERROR(VLOOKUP($B20,[1]NUM21!$H$3:$S$150,10,FALSE),0)</f>
        <v>1</v>
      </c>
      <c r="N20" s="96">
        <f>IFERROR(VLOOKUP($B20,[1]NUM21!$H$3:$S$150,11,FALSE),0)</f>
        <v>1</v>
      </c>
      <c r="O20" s="86"/>
      <c r="Q20" s="13">
        <f t="shared" si="0"/>
        <v>4</v>
      </c>
      <c r="T20" s="184"/>
    </row>
    <row r="21" spans="1:20" s="87" customFormat="1" ht="15" thickBot="1" x14ac:dyDescent="0.25">
      <c r="A21" s="87" t="s">
        <v>52</v>
      </c>
      <c r="B21" s="165" t="s">
        <v>48</v>
      </c>
      <c r="C21" s="60"/>
      <c r="D21" s="83"/>
      <c r="E21" s="96">
        <f>IFERROR(VLOOKUP($B21,[1]NUM21!$H$3:$S$150,2,FALSE),0)</f>
        <v>0</v>
      </c>
      <c r="F21" s="96">
        <f>IFERROR(VLOOKUP($B21,[1]NUM21!$H$3:$S$150,3,FALSE),0)</f>
        <v>0</v>
      </c>
      <c r="G21" s="96">
        <f>IFERROR(VLOOKUP($B21,[1]NUM21!$H$3:$S$150,4,FALSE),0)</f>
        <v>0</v>
      </c>
      <c r="H21" s="96">
        <f>IFERROR(VLOOKUP($B21,[1]NUM21!$H$3:$S$150,5,FALSE),0)</f>
        <v>0</v>
      </c>
      <c r="I21" s="96">
        <f>IFERROR(VLOOKUP($B21,[1]NUM21!$H$3:$S$150,6,FALSE),0)</f>
        <v>0</v>
      </c>
      <c r="J21" s="96">
        <f>IFERROR(VLOOKUP($B21,[1]NUM21!$H$3:$S$150,7,FALSE),0)</f>
        <v>0</v>
      </c>
      <c r="K21" s="96">
        <f>IFERROR(VLOOKUP($B21,[1]NUM21!$H$3:$S$150,8,FALSE),0)</f>
        <v>0</v>
      </c>
      <c r="L21" s="96">
        <f>IFERROR(VLOOKUP($B21,[1]NUM21!$H$3:$S$150,9,FALSE),0)</f>
        <v>1</v>
      </c>
      <c r="M21" s="96">
        <f>IFERROR(VLOOKUP($B21,[1]NUM21!$H$3:$S$150,10,FALSE),0)</f>
        <v>0</v>
      </c>
      <c r="N21" s="96">
        <f>IFERROR(VLOOKUP($B21,[1]NUM21!$H$3:$S$150,11,FALSE),0)</f>
        <v>0</v>
      </c>
      <c r="O21" s="86"/>
      <c r="Q21" s="13">
        <f t="shared" si="0"/>
        <v>1</v>
      </c>
    </row>
    <row r="22" spans="1:20" s="87" customFormat="1" ht="15" thickBot="1" x14ac:dyDescent="0.25">
      <c r="A22" s="87" t="s">
        <v>52</v>
      </c>
      <c r="B22" s="165" t="s">
        <v>49</v>
      </c>
      <c r="C22" s="56"/>
      <c r="D22" s="83"/>
      <c r="E22" s="96">
        <f>IFERROR(VLOOKUP($B22,[1]NUM21!$H$3:$S$150,2,FALSE),0)</f>
        <v>0</v>
      </c>
      <c r="F22" s="96">
        <f>IFERROR(VLOOKUP($B22,[1]NUM21!$H$3:$S$150,3,FALSE),0)</f>
        <v>0</v>
      </c>
      <c r="G22" s="96">
        <f>IFERROR(VLOOKUP($B22,[1]NUM21!$H$3:$S$150,4,FALSE),0)</f>
        <v>1</v>
      </c>
      <c r="H22" s="96">
        <f>IFERROR(VLOOKUP($B22,[1]NUM21!$H$3:$S$150,5,FALSE),0)</f>
        <v>0</v>
      </c>
      <c r="I22" s="96">
        <f>IFERROR(VLOOKUP($B22,[1]NUM21!$H$3:$S$150,6,FALSE),0)</f>
        <v>0</v>
      </c>
      <c r="J22" s="96">
        <f>IFERROR(VLOOKUP($B22,[1]NUM21!$H$3:$S$150,7,FALSE),0)</f>
        <v>6</v>
      </c>
      <c r="K22" s="96">
        <f>IFERROR(VLOOKUP($B22,[1]NUM21!$H$3:$S$150,8,FALSE),0)</f>
        <v>3</v>
      </c>
      <c r="L22" s="96">
        <f>IFERROR(VLOOKUP($B22,[1]NUM21!$H$3:$S$150,9,FALSE),0)</f>
        <v>1</v>
      </c>
      <c r="M22" s="96">
        <f>IFERROR(VLOOKUP($B22,[1]NUM21!$H$3:$S$150,10,FALSE),0)</f>
        <v>41</v>
      </c>
      <c r="N22" s="96">
        <f>IFERROR(VLOOKUP($B22,[1]NUM21!$H$3:$S$150,11,FALSE),0)</f>
        <v>0</v>
      </c>
      <c r="O22" s="86"/>
      <c r="Q22" s="13">
        <f t="shared" si="0"/>
        <v>52</v>
      </c>
    </row>
    <row r="23" spans="1:20" s="87" customFormat="1" ht="15" thickBot="1" x14ac:dyDescent="0.25">
      <c r="A23" s="87" t="s">
        <v>52</v>
      </c>
      <c r="B23" s="165" t="s">
        <v>50</v>
      </c>
      <c r="C23" s="56"/>
      <c r="D23" s="83"/>
      <c r="E23" s="96">
        <f>IFERROR(VLOOKUP($B23,[1]NUM21!$H$3:$S$150,2,FALSE),0)</f>
        <v>0</v>
      </c>
      <c r="F23" s="96">
        <f>IFERROR(VLOOKUP($B23,[1]NUM21!$H$3:$S$150,3,FALSE),0)</f>
        <v>0</v>
      </c>
      <c r="G23" s="96">
        <f>IFERROR(VLOOKUP($B23,[1]NUM21!$H$3:$S$150,4,FALSE),0)</f>
        <v>0</v>
      </c>
      <c r="H23" s="96">
        <f>IFERROR(VLOOKUP($B23,[1]NUM21!$H$3:$S$150,5,FALSE),0)</f>
        <v>0</v>
      </c>
      <c r="I23" s="96">
        <f>IFERROR(VLOOKUP($B23,[1]NUM21!$H$3:$S$150,6,FALSE),0)</f>
        <v>0</v>
      </c>
      <c r="J23" s="96">
        <f>IFERROR(VLOOKUP($B23,[1]NUM21!$H$3:$S$150,7,FALSE),0)</f>
        <v>0</v>
      </c>
      <c r="K23" s="96">
        <f>IFERROR(VLOOKUP($B23,[1]NUM21!$H$3:$S$150,8,FALSE),0)</f>
        <v>0</v>
      </c>
      <c r="L23" s="96">
        <f>IFERROR(VLOOKUP($B23,[1]NUM21!$H$3:$S$150,9,FALSE),0)</f>
        <v>0</v>
      </c>
      <c r="M23" s="96">
        <f>IFERROR(VLOOKUP($B23,[1]NUM21!$H$3:$S$150,10,FALSE),0)</f>
        <v>0</v>
      </c>
      <c r="N23" s="96">
        <f>IFERROR(VLOOKUP($B23,[1]NUM21!$H$3:$S$150,11,FALSE),0)</f>
        <v>0</v>
      </c>
      <c r="Q23" s="13">
        <f>SUM(E23:P23)</f>
        <v>0</v>
      </c>
    </row>
    <row r="24" spans="1:20" s="87" customFormat="1" ht="15" thickBot="1" x14ac:dyDescent="0.25">
      <c r="A24" s="87" t="s">
        <v>52</v>
      </c>
      <c r="B24" s="165" t="s">
        <v>51</v>
      </c>
      <c r="C24" s="56"/>
      <c r="D24" s="83"/>
      <c r="E24" s="96">
        <f>IFERROR(VLOOKUP($B24,[1]NUM21!$H$3:$S$150,2,FALSE),0)</f>
        <v>0</v>
      </c>
      <c r="F24" s="96">
        <f>IFERROR(VLOOKUP($B24,[1]NUM21!$H$3:$S$150,3,FALSE),0)</f>
        <v>0</v>
      </c>
      <c r="G24" s="96">
        <f>IFERROR(VLOOKUP($B24,[1]NUM21!$H$3:$S$150,4,FALSE),0)</f>
        <v>0</v>
      </c>
      <c r="H24" s="96">
        <f>IFERROR(VLOOKUP($B24,[1]NUM21!$H$3:$S$150,5,FALSE),0)</f>
        <v>0</v>
      </c>
      <c r="I24" s="96">
        <f>IFERROR(VLOOKUP($B24,[1]NUM21!$H$3:$S$150,6,FALSE),0)</f>
        <v>0</v>
      </c>
      <c r="J24" s="96">
        <f>IFERROR(VLOOKUP($B24,[1]NUM21!$H$3:$S$150,7,FALSE),0)</f>
        <v>0</v>
      </c>
      <c r="K24" s="96">
        <f>IFERROR(VLOOKUP($B24,[1]NUM21!$H$3:$S$150,8,FALSE),0)</f>
        <v>0</v>
      </c>
      <c r="L24" s="96">
        <f>IFERROR(VLOOKUP($B24,[1]NUM21!$H$3:$S$150,9,FALSE),0)</f>
        <v>0</v>
      </c>
      <c r="M24" s="96">
        <f>IFERROR(VLOOKUP($B24,[1]NUM21!$H$3:$S$150,10,FALSE),0)</f>
        <v>0</v>
      </c>
      <c r="N24" s="96">
        <f>IFERROR(VLOOKUP($B24,[1]NUM21!$H$3:$S$150,11,FALSE),0)</f>
        <v>0</v>
      </c>
      <c r="Q24" s="13">
        <f t="shared" si="0"/>
        <v>0</v>
      </c>
    </row>
    <row r="25" spans="1:20" s="166" customFormat="1" ht="13.5" thickBot="1" x14ac:dyDescent="0.25">
      <c r="A25" s="333" t="s">
        <v>174</v>
      </c>
      <c r="B25" s="334"/>
      <c r="C25" s="266" t="str">
        <f>IF(Q25&lt;&gt;0,"SI", "NO")</f>
        <v>SI</v>
      </c>
      <c r="D25" s="15">
        <f>+Q25/R25</f>
        <v>0.12591183000317158</v>
      </c>
      <c r="E25" s="168">
        <f>SUM(E12:E24)</f>
        <v>15</v>
      </c>
      <c r="F25" s="168">
        <f t="shared" ref="F25:P25" si="1">SUM(F12:F24)</f>
        <v>17</v>
      </c>
      <c r="G25" s="168">
        <f t="shared" si="1"/>
        <v>45</v>
      </c>
      <c r="H25" s="168">
        <f t="shared" si="1"/>
        <v>19</v>
      </c>
      <c r="I25" s="168">
        <f t="shared" ref="I25:J25" si="2">SUM(I12:I24)</f>
        <v>69</v>
      </c>
      <c r="J25" s="168">
        <f t="shared" si="2"/>
        <v>152</v>
      </c>
      <c r="K25" s="168">
        <f t="shared" ref="K25:L25" si="3">SUM(K12:K24)</f>
        <v>124</v>
      </c>
      <c r="L25" s="168">
        <f t="shared" si="3"/>
        <v>87</v>
      </c>
      <c r="M25" s="168">
        <f t="shared" ref="M25:N25" si="4">SUM(M12:M24)</f>
        <v>166</v>
      </c>
      <c r="N25" s="168">
        <f t="shared" si="4"/>
        <v>100</v>
      </c>
      <c r="O25" s="168">
        <f t="shared" si="1"/>
        <v>0</v>
      </c>
      <c r="P25" s="168">
        <f t="shared" si="1"/>
        <v>0</v>
      </c>
      <c r="Q25" s="168">
        <f>SUM(Q12:Q24)</f>
        <v>794</v>
      </c>
      <c r="R25" s="390">
        <v>6306</v>
      </c>
      <c r="S25" s="391"/>
    </row>
    <row r="26" spans="1:20" s="87" customFormat="1" ht="15" thickBot="1" x14ac:dyDescent="0.25">
      <c r="A26" s="87" t="s">
        <v>53</v>
      </c>
      <c r="B26" s="165" t="s">
        <v>54</v>
      </c>
      <c r="C26" s="56"/>
      <c r="D26" s="83"/>
      <c r="E26" s="96">
        <f>IFERROR(VLOOKUP($B26,[1]NUM21!$H$3:$S$150,2,FALSE),0)</f>
        <v>0</v>
      </c>
      <c r="F26" s="96">
        <f>IFERROR(VLOOKUP($B26,[1]NUM21!$H$3:$S$150,3,FALSE),0)</f>
        <v>0</v>
      </c>
      <c r="G26" s="96">
        <f>IFERROR(VLOOKUP($B26,[1]NUM21!$H$3:$S$150,4,FALSE),0)</f>
        <v>0</v>
      </c>
      <c r="H26" s="96">
        <f>IFERROR(VLOOKUP($B26,[1]NUM21!$H$3:$S$150,5,FALSE),0)</f>
        <v>2</v>
      </c>
      <c r="I26" s="96">
        <f>IFERROR(VLOOKUP($B26,[1]NUM21!$H$3:$S$150,6,FALSE),0)</f>
        <v>0</v>
      </c>
      <c r="J26" s="96">
        <f>IFERROR(VLOOKUP($B26,[1]NUM21!$H$3:$S$150,7,FALSE),0)</f>
        <v>10</v>
      </c>
      <c r="K26" s="96">
        <f>IFERROR(VLOOKUP($B26,[1]NUM21!$H$3:$S$150,8,FALSE),0)</f>
        <v>10</v>
      </c>
      <c r="L26" s="96">
        <f>IFERROR(VLOOKUP($B26,[1]NUM21!$H$3:$S$150,9,FALSE),0)</f>
        <v>4</v>
      </c>
      <c r="M26" s="96">
        <f>IFERROR(VLOOKUP($B26,[1]NUM21!$H$3:$S$150,10,FALSE),0)</f>
        <v>20</v>
      </c>
      <c r="N26" s="96">
        <f>IFERROR(VLOOKUP($B26,[1]NUM21!$H$3:$S$150,11,FALSE),0)</f>
        <v>13</v>
      </c>
      <c r="O26" s="86"/>
      <c r="Q26" s="13">
        <f t="shared" ref="Q26:Q58" si="5">SUM(E26:P26)</f>
        <v>59</v>
      </c>
    </row>
    <row r="27" spans="1:20" s="87" customFormat="1" ht="15" thickBot="1" x14ac:dyDescent="0.25">
      <c r="A27" s="87" t="s">
        <v>53</v>
      </c>
      <c r="B27" s="165" t="s">
        <v>55</v>
      </c>
      <c r="C27" s="56"/>
      <c r="D27" s="83"/>
      <c r="E27" s="96">
        <f>IFERROR(VLOOKUP($B27,[1]NUM21!$H$3:$S$150,2,FALSE),0)</f>
        <v>5</v>
      </c>
      <c r="F27" s="96">
        <f>IFERROR(VLOOKUP($B27,[1]NUM21!$H$3:$S$150,3,FALSE),0)</f>
        <v>7</v>
      </c>
      <c r="G27" s="96">
        <f>IFERROR(VLOOKUP($B27,[1]NUM21!$H$3:$S$150,4,FALSE),0)</f>
        <v>8</v>
      </c>
      <c r="H27" s="96">
        <f>IFERROR(VLOOKUP($B27,[1]NUM21!$H$3:$S$150,5,FALSE),0)</f>
        <v>0</v>
      </c>
      <c r="I27" s="96">
        <f>IFERROR(VLOOKUP($B27,[1]NUM21!$H$3:$S$150,6,FALSE),0)</f>
        <v>0</v>
      </c>
      <c r="J27" s="96">
        <f>IFERROR(VLOOKUP($B27,[1]NUM21!$H$3:$S$150,7,FALSE),0)</f>
        <v>0</v>
      </c>
      <c r="K27" s="96">
        <f>IFERROR(VLOOKUP($B27,[1]NUM21!$H$3:$S$150,8,FALSE),0)</f>
        <v>10</v>
      </c>
      <c r="L27" s="96">
        <f>IFERROR(VLOOKUP($B27,[1]NUM21!$H$3:$S$150,9,FALSE),0)</f>
        <v>9</v>
      </c>
      <c r="M27" s="96">
        <f>IFERROR(VLOOKUP($B27,[1]NUM21!$H$3:$S$150,10,FALSE),0)</f>
        <v>10</v>
      </c>
      <c r="N27" s="96">
        <f>IFERROR(VLOOKUP($B27,[1]NUM21!$H$3:$S$150,11,FALSE),0)</f>
        <v>8</v>
      </c>
      <c r="O27" s="86"/>
      <c r="Q27" s="13">
        <f t="shared" si="5"/>
        <v>57</v>
      </c>
    </row>
    <row r="28" spans="1:20" s="87" customFormat="1" ht="15" thickBot="1" x14ac:dyDescent="0.25">
      <c r="A28" s="87" t="s">
        <v>53</v>
      </c>
      <c r="B28" s="165" t="s">
        <v>56</v>
      </c>
      <c r="C28" s="56"/>
      <c r="D28" s="83"/>
      <c r="E28" s="96">
        <f>IFERROR(VLOOKUP($B28,[1]NUM21!$H$3:$S$150,2,FALSE),0)</f>
        <v>2</v>
      </c>
      <c r="F28" s="96">
        <f>IFERROR(VLOOKUP($B28,[1]NUM21!$H$3:$S$150,3,FALSE),0)</f>
        <v>0</v>
      </c>
      <c r="G28" s="96">
        <f>IFERROR(VLOOKUP($B28,[1]NUM21!$H$3:$S$150,4,FALSE),0)</f>
        <v>0</v>
      </c>
      <c r="H28" s="96">
        <f>IFERROR(VLOOKUP($B28,[1]NUM21!$H$3:$S$150,5,FALSE),0)</f>
        <v>0</v>
      </c>
      <c r="I28" s="96">
        <f>IFERROR(VLOOKUP($B28,[1]NUM21!$H$3:$S$150,6,FALSE),0)</f>
        <v>0</v>
      </c>
      <c r="J28" s="96">
        <f>IFERROR(VLOOKUP($B28,[1]NUM21!$H$3:$S$150,7,FALSE),0)</f>
        <v>0</v>
      </c>
      <c r="K28" s="96">
        <f>IFERROR(VLOOKUP($B28,[1]NUM21!$H$3:$S$150,8,FALSE),0)</f>
        <v>0</v>
      </c>
      <c r="L28" s="96">
        <f>IFERROR(VLOOKUP($B28,[1]NUM21!$H$3:$S$150,9,FALSE),0)</f>
        <v>0</v>
      </c>
      <c r="M28" s="96">
        <f>IFERROR(VLOOKUP($B28,[1]NUM21!$H$3:$S$150,10,FALSE),0)</f>
        <v>0</v>
      </c>
      <c r="N28" s="96">
        <f>IFERROR(VLOOKUP($B28,[1]NUM21!$H$3:$S$150,11,FALSE),0)</f>
        <v>0</v>
      </c>
      <c r="O28" s="86"/>
      <c r="Q28" s="13">
        <f t="shared" si="5"/>
        <v>2</v>
      </c>
    </row>
    <row r="29" spans="1:20" s="87" customFormat="1" ht="15" thickBot="1" x14ac:dyDescent="0.25">
      <c r="A29" s="87" t="s">
        <v>53</v>
      </c>
      <c r="B29" s="165" t="s">
        <v>57</v>
      </c>
      <c r="C29" s="56"/>
      <c r="D29" s="83"/>
      <c r="E29" s="96">
        <f>IFERROR(VLOOKUP($B29,[1]NUM21!$H$3:$S$150,2,FALSE),0)</f>
        <v>0</v>
      </c>
      <c r="F29" s="96">
        <f>IFERROR(VLOOKUP($B29,[1]NUM21!$H$3:$S$150,3,FALSE),0)</f>
        <v>7</v>
      </c>
      <c r="G29" s="96">
        <f>IFERROR(VLOOKUP($B29,[1]NUM21!$H$3:$S$150,4,FALSE),0)</f>
        <v>6</v>
      </c>
      <c r="H29" s="96">
        <f>IFERROR(VLOOKUP($B29,[1]NUM21!$H$3:$S$150,5,FALSE),0)</f>
        <v>9</v>
      </c>
      <c r="I29" s="96">
        <f>IFERROR(VLOOKUP($B29,[1]NUM21!$H$3:$S$150,6,FALSE),0)</f>
        <v>6</v>
      </c>
      <c r="J29" s="96">
        <f>IFERROR(VLOOKUP($B29,[1]NUM21!$H$3:$S$150,7,FALSE),0)</f>
        <v>9</v>
      </c>
      <c r="K29" s="96">
        <f>IFERROR(VLOOKUP($B29,[1]NUM21!$H$3:$S$150,8,FALSE),0)</f>
        <v>8</v>
      </c>
      <c r="L29" s="96">
        <f>IFERROR(VLOOKUP($B29,[1]NUM21!$H$3:$S$150,9,FALSE),0)</f>
        <v>8</v>
      </c>
      <c r="M29" s="96">
        <f>IFERROR(VLOOKUP($B29,[1]NUM21!$H$3:$S$150,10,FALSE),0)</f>
        <v>7</v>
      </c>
      <c r="N29" s="96">
        <f>IFERROR(VLOOKUP($B29,[1]NUM21!$H$3:$S$150,11,FALSE),0)</f>
        <v>1</v>
      </c>
      <c r="O29" s="86"/>
      <c r="Q29" s="13">
        <f t="shared" si="5"/>
        <v>61</v>
      </c>
    </row>
    <row r="30" spans="1:20" s="87" customFormat="1" ht="15" thickBot="1" x14ac:dyDescent="0.25">
      <c r="A30" s="87" t="s">
        <v>53</v>
      </c>
      <c r="B30" s="165" t="s">
        <v>58</v>
      </c>
      <c r="C30" s="56"/>
      <c r="D30" s="83"/>
      <c r="E30" s="96">
        <f>IFERROR(VLOOKUP($B30,[1]NUM21!$H$3:$S$150,2,FALSE),0)</f>
        <v>0</v>
      </c>
      <c r="F30" s="96">
        <f>IFERROR(VLOOKUP($B30,[1]NUM21!$H$3:$S$150,3,FALSE),0)</f>
        <v>0</v>
      </c>
      <c r="G30" s="96">
        <f>IFERROR(VLOOKUP($B30,[1]NUM21!$H$3:$S$150,4,FALSE),0)</f>
        <v>0</v>
      </c>
      <c r="H30" s="96">
        <f>IFERROR(VLOOKUP($B30,[1]NUM21!$H$3:$S$150,5,FALSE),0)</f>
        <v>0</v>
      </c>
      <c r="I30" s="96">
        <f>IFERROR(VLOOKUP($B30,[1]NUM21!$H$3:$S$150,6,FALSE),0)</f>
        <v>0</v>
      </c>
      <c r="J30" s="96">
        <f>IFERROR(VLOOKUP($B30,[1]NUM21!$H$3:$S$150,7,FALSE),0)</f>
        <v>3</v>
      </c>
      <c r="K30" s="96">
        <f>IFERROR(VLOOKUP($B30,[1]NUM21!$H$3:$S$150,8,FALSE),0)</f>
        <v>0</v>
      </c>
      <c r="L30" s="96">
        <f>IFERROR(VLOOKUP($B30,[1]NUM21!$H$3:$S$150,9,FALSE),0)</f>
        <v>1</v>
      </c>
      <c r="M30" s="96">
        <f>IFERROR(VLOOKUP($B30,[1]NUM21!$H$3:$S$150,10,FALSE),0)</f>
        <v>1</v>
      </c>
      <c r="N30" s="96">
        <f>IFERROR(VLOOKUP($B30,[1]NUM21!$H$3:$S$150,11,FALSE),0)</f>
        <v>0</v>
      </c>
      <c r="O30" s="86"/>
      <c r="Q30" s="13">
        <f t="shared" si="5"/>
        <v>5</v>
      </c>
    </row>
    <row r="31" spans="1:20" s="87" customFormat="1" ht="15" thickBot="1" x14ac:dyDescent="0.25">
      <c r="A31" s="87" t="s">
        <v>53</v>
      </c>
      <c r="B31" s="165" t="s">
        <v>59</v>
      </c>
      <c r="C31" s="56"/>
      <c r="D31" s="83"/>
      <c r="E31" s="96">
        <f>IFERROR(VLOOKUP($B31,[1]NUM21!$H$3:$S$150,2,FALSE),0)</f>
        <v>0</v>
      </c>
      <c r="F31" s="96">
        <f>IFERROR(VLOOKUP($B31,[1]NUM21!$H$3:$S$150,3,FALSE),0)</f>
        <v>0</v>
      </c>
      <c r="G31" s="96">
        <f>IFERROR(VLOOKUP($B31,[1]NUM21!$H$3:$S$150,4,FALSE),0)</f>
        <v>0</v>
      </c>
      <c r="H31" s="96">
        <f>IFERROR(VLOOKUP($B31,[1]NUM21!$H$3:$S$150,5,FALSE),0)</f>
        <v>0</v>
      </c>
      <c r="I31" s="96">
        <f>IFERROR(VLOOKUP($B31,[1]NUM21!$H$3:$S$150,6,FALSE),0)</f>
        <v>0</v>
      </c>
      <c r="J31" s="96">
        <f>IFERROR(VLOOKUP($B31,[1]NUM21!$H$3:$S$150,7,FALSE),0)</f>
        <v>0</v>
      </c>
      <c r="K31" s="96">
        <f>IFERROR(VLOOKUP($B31,[1]NUM21!$H$3:$S$150,8,FALSE),0)</f>
        <v>0</v>
      </c>
      <c r="L31" s="96">
        <f>IFERROR(VLOOKUP($B31,[1]NUM21!$H$3:$S$150,9,FALSE),0)</f>
        <v>0</v>
      </c>
      <c r="M31" s="96">
        <f>IFERROR(VLOOKUP($B31,[1]NUM21!$H$3:$S$150,10,FALSE),0)</f>
        <v>0</v>
      </c>
      <c r="N31" s="96">
        <f>IFERROR(VLOOKUP($B31,[1]NUM21!$H$3:$S$150,11,FALSE),0)</f>
        <v>0</v>
      </c>
      <c r="O31" s="86"/>
      <c r="Q31" s="13">
        <f t="shared" si="5"/>
        <v>0</v>
      </c>
    </row>
    <row r="32" spans="1:20" s="87" customFormat="1" ht="15" thickBot="1" x14ac:dyDescent="0.25">
      <c r="A32" s="87" t="s">
        <v>53</v>
      </c>
      <c r="B32" s="165" t="s">
        <v>60</v>
      </c>
      <c r="C32" s="56"/>
      <c r="D32" s="83"/>
      <c r="E32" s="96">
        <f>IFERROR(VLOOKUP($B32,[1]NUM21!$H$3:$S$150,2,FALSE),0)</f>
        <v>0</v>
      </c>
      <c r="F32" s="96">
        <f>IFERROR(VLOOKUP($B32,[1]NUM21!$H$3:$S$150,3,FALSE),0)</f>
        <v>0</v>
      </c>
      <c r="G32" s="96">
        <f>IFERROR(VLOOKUP($B32,[1]NUM21!$H$3:$S$150,4,FALSE),0)</f>
        <v>0</v>
      </c>
      <c r="H32" s="96">
        <f>IFERROR(VLOOKUP($B32,[1]NUM21!$H$3:$S$150,5,FALSE),0)</f>
        <v>3</v>
      </c>
      <c r="I32" s="96">
        <f>IFERROR(VLOOKUP($B32,[1]NUM21!$H$3:$S$150,6,FALSE),0)</f>
        <v>1</v>
      </c>
      <c r="J32" s="96">
        <f>IFERROR(VLOOKUP($B32,[1]NUM21!$H$3:$S$150,7,FALSE),0)</f>
        <v>2</v>
      </c>
      <c r="K32" s="96">
        <f>IFERROR(VLOOKUP($B32,[1]NUM21!$H$3:$S$150,8,FALSE),0)</f>
        <v>2</v>
      </c>
      <c r="L32" s="96">
        <f>IFERROR(VLOOKUP($B32,[1]NUM21!$H$3:$S$150,9,FALSE),0)</f>
        <v>2</v>
      </c>
      <c r="M32" s="96">
        <f>IFERROR(VLOOKUP($B32,[1]NUM21!$H$3:$S$150,10,FALSE),0)</f>
        <v>1</v>
      </c>
      <c r="N32" s="96">
        <f>IFERROR(VLOOKUP($B32,[1]NUM21!$H$3:$S$150,11,FALSE),0)</f>
        <v>2</v>
      </c>
      <c r="O32" s="86"/>
      <c r="Q32" s="13">
        <f t="shared" si="5"/>
        <v>13</v>
      </c>
    </row>
    <row r="33" spans="1:19" s="87" customFormat="1" ht="15" thickBot="1" x14ac:dyDescent="0.25">
      <c r="A33" s="87" t="s">
        <v>53</v>
      </c>
      <c r="B33" s="165" t="s">
        <v>61</v>
      </c>
      <c r="C33" s="56"/>
      <c r="D33" s="83"/>
      <c r="E33" s="96">
        <f>IFERROR(VLOOKUP($B33,[1]NUM21!$H$3:$S$150,2,FALSE),0)</f>
        <v>0</v>
      </c>
      <c r="F33" s="96">
        <f>IFERROR(VLOOKUP($B33,[1]NUM21!$H$3:$S$150,3,FALSE),0)</f>
        <v>0</v>
      </c>
      <c r="G33" s="96">
        <f>IFERROR(VLOOKUP($B33,[1]NUM21!$H$3:$S$150,4,FALSE),0)</f>
        <v>0</v>
      </c>
      <c r="H33" s="96">
        <f>IFERROR(VLOOKUP($B33,[1]NUM21!$H$3:$S$150,5,FALSE),0)</f>
        <v>0</v>
      </c>
      <c r="I33" s="96">
        <f>IFERROR(VLOOKUP($B33,[1]NUM21!$H$3:$S$150,6,FALSE),0)</f>
        <v>0</v>
      </c>
      <c r="J33" s="96">
        <f>IFERROR(VLOOKUP($B33,[1]NUM21!$H$3:$S$150,7,FALSE),0)</f>
        <v>0</v>
      </c>
      <c r="K33" s="96">
        <f>IFERROR(VLOOKUP($B33,[1]NUM21!$H$3:$S$150,8,FALSE),0)</f>
        <v>0</v>
      </c>
      <c r="L33" s="96">
        <f>IFERROR(VLOOKUP($B33,[1]NUM21!$H$3:$S$150,9,FALSE),0)</f>
        <v>0</v>
      </c>
      <c r="M33" s="96">
        <f>IFERROR(VLOOKUP($B33,[1]NUM21!$H$3:$S$150,10,FALSE),0)</f>
        <v>0</v>
      </c>
      <c r="N33" s="96">
        <f>IFERROR(VLOOKUP($B33,[1]NUM21!$H$3:$S$150,11,FALSE),0)</f>
        <v>0</v>
      </c>
      <c r="O33" s="86"/>
      <c r="Q33" s="13">
        <f t="shared" si="5"/>
        <v>0</v>
      </c>
    </row>
    <row r="34" spans="1:19" s="87" customFormat="1" ht="15" thickBot="1" x14ac:dyDescent="0.25">
      <c r="A34" s="87" t="s">
        <v>53</v>
      </c>
      <c r="B34" s="165" t="s">
        <v>62</v>
      </c>
      <c r="C34" s="56"/>
      <c r="D34" s="83"/>
      <c r="E34" s="96">
        <f>IFERROR(VLOOKUP($B34,[1]NUM21!$H$3:$S$150,2,FALSE),0)</f>
        <v>0</v>
      </c>
      <c r="F34" s="96">
        <f>IFERROR(VLOOKUP($B34,[1]NUM21!$H$3:$S$150,3,FALSE),0)</f>
        <v>0</v>
      </c>
      <c r="G34" s="96">
        <f>IFERROR(VLOOKUP($B34,[1]NUM21!$H$3:$S$150,4,FALSE),0)</f>
        <v>0</v>
      </c>
      <c r="H34" s="96">
        <f>IFERROR(VLOOKUP($B34,[1]NUM21!$H$3:$S$150,5,FALSE),0)</f>
        <v>0</v>
      </c>
      <c r="I34" s="96">
        <f>IFERROR(VLOOKUP($B34,[1]NUM21!$H$3:$S$150,6,FALSE),0)</f>
        <v>0</v>
      </c>
      <c r="J34" s="96">
        <f>IFERROR(VLOOKUP($B34,[1]NUM21!$H$3:$S$150,7,FALSE),0)</f>
        <v>0</v>
      </c>
      <c r="K34" s="96">
        <f>IFERROR(VLOOKUP($B34,[1]NUM21!$H$3:$S$150,8,FALSE),0)</f>
        <v>0</v>
      </c>
      <c r="L34" s="96">
        <f>IFERROR(VLOOKUP($B34,[1]NUM21!$H$3:$S$150,9,FALSE),0)</f>
        <v>0</v>
      </c>
      <c r="M34" s="96">
        <f>IFERROR(VLOOKUP($B34,[1]NUM21!$H$3:$S$150,10,FALSE),0)</f>
        <v>0</v>
      </c>
      <c r="N34" s="96">
        <f>IFERROR(VLOOKUP($B34,[1]NUM21!$H$3:$S$150,11,FALSE),0)</f>
        <v>0</v>
      </c>
      <c r="O34" s="86"/>
      <c r="Q34" s="13">
        <f t="shared" si="5"/>
        <v>0</v>
      </c>
    </row>
    <row r="35" spans="1:19" s="87" customFormat="1" ht="15" thickBot="1" x14ac:dyDescent="0.25">
      <c r="A35" s="87" t="s">
        <v>53</v>
      </c>
      <c r="B35" s="165" t="s">
        <v>63</v>
      </c>
      <c r="C35" s="56"/>
      <c r="D35" s="83"/>
      <c r="E35" s="96">
        <f>IFERROR(VLOOKUP($B35,[1]NUM21!$H$3:$S$150,2,FALSE),0)</f>
        <v>0</v>
      </c>
      <c r="F35" s="96">
        <f>IFERROR(VLOOKUP($B35,[1]NUM21!$H$3:$S$150,3,FALSE),0)</f>
        <v>0</v>
      </c>
      <c r="G35" s="96">
        <f>IFERROR(VLOOKUP($B35,[1]NUM21!$H$3:$S$150,4,FALSE),0)</f>
        <v>0</v>
      </c>
      <c r="H35" s="96">
        <f>IFERROR(VLOOKUP($B35,[1]NUM21!$H$3:$S$150,5,FALSE),0)</f>
        <v>0</v>
      </c>
      <c r="I35" s="96">
        <f>IFERROR(VLOOKUP($B35,[1]NUM21!$H$3:$S$150,6,FALSE),0)</f>
        <v>0</v>
      </c>
      <c r="J35" s="96">
        <f>IFERROR(VLOOKUP($B35,[1]NUM21!$H$3:$S$150,7,FALSE),0)</f>
        <v>0</v>
      </c>
      <c r="K35" s="96">
        <f>IFERROR(VLOOKUP($B35,[1]NUM21!$H$3:$S$150,8,FALSE),0)</f>
        <v>0</v>
      </c>
      <c r="L35" s="96">
        <f>IFERROR(VLOOKUP($B35,[1]NUM21!$H$3:$S$150,9,FALSE),0)</f>
        <v>0</v>
      </c>
      <c r="M35" s="96">
        <f>IFERROR(VLOOKUP($B35,[1]NUM21!$H$3:$S$150,10,FALSE),0)</f>
        <v>0</v>
      </c>
      <c r="N35" s="96">
        <f>IFERROR(VLOOKUP($B35,[1]NUM21!$H$3:$S$150,11,FALSE),0)</f>
        <v>0</v>
      </c>
      <c r="O35" s="86"/>
      <c r="Q35" s="13">
        <f t="shared" si="5"/>
        <v>0</v>
      </c>
    </row>
    <row r="36" spans="1:19" s="87" customFormat="1" ht="15" thickBot="1" x14ac:dyDescent="0.25">
      <c r="A36" s="87" t="s">
        <v>53</v>
      </c>
      <c r="B36" s="165" t="s">
        <v>345</v>
      </c>
      <c r="C36" s="56"/>
      <c r="D36" s="83"/>
      <c r="E36" s="96">
        <f>IFERROR(VLOOKUP($B36,[1]NUM21!$H$3:$S$150,2,FALSE),0)</f>
        <v>0</v>
      </c>
      <c r="F36" s="96">
        <f>IFERROR(VLOOKUP($B36,[1]NUM21!$H$3:$S$150,3,FALSE),0)</f>
        <v>0</v>
      </c>
      <c r="G36" s="96">
        <f>IFERROR(VLOOKUP($B36,[1]NUM21!$H$3:$S$150,4,FALSE),0)</f>
        <v>0</v>
      </c>
      <c r="H36" s="96">
        <f>IFERROR(VLOOKUP($B36,[1]NUM21!$H$3:$S$150,5,FALSE),0)</f>
        <v>0</v>
      </c>
      <c r="I36" s="96">
        <f>IFERROR(VLOOKUP($B36,[1]NUM21!$H$3:$S$150,6,FALSE),0)</f>
        <v>0</v>
      </c>
      <c r="J36" s="96">
        <f>IFERROR(VLOOKUP($B36,[1]NUM21!$H$3:$S$150,7,FALSE),0)</f>
        <v>10</v>
      </c>
      <c r="K36" s="96">
        <f>IFERROR(VLOOKUP($B36,[1]NUM21!$H$3:$S$150,8,FALSE),0)</f>
        <v>1</v>
      </c>
      <c r="L36" s="96">
        <f>IFERROR(VLOOKUP($B36,[1]NUM21!$H$3:$S$150,9,FALSE),0)</f>
        <v>0</v>
      </c>
      <c r="M36" s="96">
        <f>IFERROR(VLOOKUP($B36,[1]NUM21!$H$3:$S$150,10,FALSE),0)</f>
        <v>5</v>
      </c>
      <c r="N36" s="96">
        <f>IFERROR(VLOOKUP($B36,[1]NUM21!$H$3:$S$150,11,FALSE),0)</f>
        <v>6</v>
      </c>
      <c r="O36" s="86"/>
      <c r="Q36" s="13">
        <f t="shared" si="5"/>
        <v>22</v>
      </c>
    </row>
    <row r="37" spans="1:19" s="166" customFormat="1" ht="13.5" thickBot="1" x14ac:dyDescent="0.25">
      <c r="A37" s="333" t="s">
        <v>175</v>
      </c>
      <c r="B37" s="334"/>
      <c r="C37" s="266" t="str">
        <f>IF(Q37&lt;&gt;0,"SI", "NO")</f>
        <v>SI</v>
      </c>
      <c r="D37" s="15">
        <f>+Q37/R37</f>
        <v>2.9873141454099032E-2</v>
      </c>
      <c r="E37" s="168">
        <f>SUM(E26:E36)</f>
        <v>7</v>
      </c>
      <c r="F37" s="168">
        <f t="shared" ref="F37:Q37" si="6">SUM(F26:F36)</f>
        <v>14</v>
      </c>
      <c r="G37" s="168">
        <f t="shared" si="6"/>
        <v>14</v>
      </c>
      <c r="H37" s="168">
        <f t="shared" si="6"/>
        <v>14</v>
      </c>
      <c r="I37" s="168">
        <f t="shared" ref="I37:J37" si="7">SUM(I26:I36)</f>
        <v>7</v>
      </c>
      <c r="J37" s="168">
        <f t="shared" si="7"/>
        <v>34</v>
      </c>
      <c r="K37" s="168">
        <f t="shared" ref="K37:L37" si="8">SUM(K26:K36)</f>
        <v>31</v>
      </c>
      <c r="L37" s="168">
        <f t="shared" si="8"/>
        <v>24</v>
      </c>
      <c r="M37" s="168">
        <f t="shared" ref="M37" si="9">SUM(M26:M36)</f>
        <v>44</v>
      </c>
      <c r="N37" s="168">
        <f>SUM(N26:N36)</f>
        <v>30</v>
      </c>
      <c r="O37" s="168">
        <f t="shared" si="6"/>
        <v>0</v>
      </c>
      <c r="P37" s="168">
        <f t="shared" si="6"/>
        <v>0</v>
      </c>
      <c r="Q37" s="168">
        <f t="shared" si="6"/>
        <v>219</v>
      </c>
      <c r="R37" s="392">
        <v>7331</v>
      </c>
      <c r="S37" s="393"/>
    </row>
    <row r="38" spans="1:19" s="87" customFormat="1" ht="15" thickBot="1" x14ac:dyDescent="0.25">
      <c r="A38" s="87" t="s">
        <v>74</v>
      </c>
      <c r="B38" s="165" t="s">
        <v>64</v>
      </c>
      <c r="C38" s="56"/>
      <c r="D38" s="83"/>
      <c r="E38" s="96">
        <f>IFERROR(VLOOKUP($B38,[1]NUM21!$H$3:$S$150,2,FALSE),0)</f>
        <v>4</v>
      </c>
      <c r="F38" s="96">
        <f>IFERROR(VLOOKUP($B38,[1]NUM21!$H$3:$S$150,3,FALSE),0)</f>
        <v>5</v>
      </c>
      <c r="G38" s="96">
        <f>IFERROR(VLOOKUP($B38,[1]NUM21!$H$3:$S$150,4,FALSE),0)</f>
        <v>0</v>
      </c>
      <c r="H38" s="96">
        <f>IFERROR(VLOOKUP($B38,[1]NUM21!$H$3:$S$150,5,FALSE),0)</f>
        <v>0</v>
      </c>
      <c r="I38" s="96">
        <f>IFERROR(VLOOKUP($B38,[1]NUM21!$H$3:$S$150,6,FALSE),0)</f>
        <v>0</v>
      </c>
      <c r="J38" s="96">
        <f>IFERROR(VLOOKUP($B38,[1]NUM21!$H$3:$S$150,7,FALSE),0)</f>
        <v>0</v>
      </c>
      <c r="K38" s="96">
        <f>IFERROR(VLOOKUP($B38,[1]NUM21!$H$3:$S$150,8,FALSE),0)</f>
        <v>0</v>
      </c>
      <c r="L38" s="96">
        <f>IFERROR(VLOOKUP($B38,[1]NUM21!$H$3:$S$150,9,FALSE),0)</f>
        <v>4</v>
      </c>
      <c r="M38" s="96">
        <f>IFERROR(VLOOKUP($B38,[1]NUM21!$H$3:$S$150,10,FALSE),0)</f>
        <v>2</v>
      </c>
      <c r="N38" s="96">
        <f>IFERROR(VLOOKUP($B38,[1]NUM21!$H$3:$S$150,11,FALSE),0)</f>
        <v>4</v>
      </c>
      <c r="O38" s="86"/>
      <c r="P38" s="86"/>
      <c r="Q38" s="13">
        <f t="shared" si="5"/>
        <v>19</v>
      </c>
    </row>
    <row r="39" spans="1:19" s="87" customFormat="1" ht="15" thickBot="1" x14ac:dyDescent="0.25">
      <c r="A39" s="87" t="s">
        <v>74</v>
      </c>
      <c r="B39" s="165" t="s">
        <v>65</v>
      </c>
      <c r="C39" s="56"/>
      <c r="D39" s="83"/>
      <c r="E39" s="96">
        <f>IFERROR(VLOOKUP($B39,[1]NUM21!$H$3:$S$150,2,FALSE),0)</f>
        <v>0</v>
      </c>
      <c r="F39" s="96">
        <f>IFERROR(VLOOKUP($B39,[1]NUM21!$H$3:$S$150,3,FALSE),0)</f>
        <v>0</v>
      </c>
      <c r="G39" s="96">
        <f>IFERROR(VLOOKUP($B39,[1]NUM21!$H$3:$S$150,4,FALSE),0)</f>
        <v>0</v>
      </c>
      <c r="H39" s="96">
        <f>IFERROR(VLOOKUP($B39,[1]NUM21!$H$3:$S$150,5,FALSE),0)</f>
        <v>0</v>
      </c>
      <c r="I39" s="96">
        <f>IFERROR(VLOOKUP($B39,[1]NUM21!$H$3:$S$150,6,FALSE),0)</f>
        <v>0</v>
      </c>
      <c r="J39" s="96">
        <f>IFERROR(VLOOKUP($B39,[1]NUM21!$H$3:$S$150,7,FALSE),0)</f>
        <v>0</v>
      </c>
      <c r="K39" s="96">
        <f>IFERROR(VLOOKUP($B39,[1]NUM21!$H$3:$S$150,8,FALSE),0)</f>
        <v>0</v>
      </c>
      <c r="L39" s="96">
        <f>IFERROR(VLOOKUP($B39,[1]NUM21!$H$3:$S$150,9,FALSE),0)</f>
        <v>0</v>
      </c>
      <c r="M39" s="96">
        <f>IFERROR(VLOOKUP($B39,[1]NUM21!$H$3:$S$150,10,FALSE),0)</f>
        <v>0</v>
      </c>
      <c r="N39" s="96">
        <f>IFERROR(VLOOKUP($B39,[1]NUM21!$H$3:$S$150,11,FALSE),0)</f>
        <v>0</v>
      </c>
      <c r="O39" s="86"/>
      <c r="P39" s="86"/>
      <c r="Q39" s="13">
        <f t="shared" si="5"/>
        <v>0</v>
      </c>
    </row>
    <row r="40" spans="1:19" s="87" customFormat="1" ht="15" thickBot="1" x14ac:dyDescent="0.25">
      <c r="A40" s="87" t="s">
        <v>74</v>
      </c>
      <c r="B40" s="165" t="s">
        <v>66</v>
      </c>
      <c r="C40" s="56"/>
      <c r="D40" s="83"/>
      <c r="E40" s="96">
        <f>IFERROR(VLOOKUP($B40,[1]NUM21!$H$3:$S$150,2,FALSE),0)</f>
        <v>1</v>
      </c>
      <c r="F40" s="96">
        <f>IFERROR(VLOOKUP($B40,[1]NUM21!$H$3:$S$150,3,FALSE),0)</f>
        <v>2</v>
      </c>
      <c r="G40" s="96">
        <f>IFERROR(VLOOKUP($B40,[1]NUM21!$H$3:$S$150,4,FALSE),0)</f>
        <v>0</v>
      </c>
      <c r="H40" s="96">
        <f>IFERROR(VLOOKUP($B40,[1]NUM21!$H$3:$S$150,5,FALSE),0)</f>
        <v>0</v>
      </c>
      <c r="I40" s="96">
        <f>IFERROR(VLOOKUP($B40,[1]NUM21!$H$3:$S$150,6,FALSE),0)</f>
        <v>0</v>
      </c>
      <c r="J40" s="96">
        <f>IFERROR(VLOOKUP($B40,[1]NUM21!$H$3:$S$150,7,FALSE),0)</f>
        <v>1</v>
      </c>
      <c r="K40" s="96">
        <f>IFERROR(VLOOKUP($B40,[1]NUM21!$H$3:$S$150,8,FALSE),0)</f>
        <v>2</v>
      </c>
      <c r="L40" s="96">
        <f>IFERROR(VLOOKUP($B40,[1]NUM21!$H$3:$S$150,9,FALSE),0)</f>
        <v>3</v>
      </c>
      <c r="M40" s="96">
        <f>IFERROR(VLOOKUP($B40,[1]NUM21!$H$3:$S$150,10,FALSE),0)</f>
        <v>2</v>
      </c>
      <c r="N40" s="96">
        <f>IFERROR(VLOOKUP($B40,[1]NUM21!$H$3:$S$150,11,FALSE),0)</f>
        <v>1</v>
      </c>
      <c r="O40" s="86"/>
      <c r="P40" s="86"/>
      <c r="Q40" s="13">
        <f t="shared" si="5"/>
        <v>12</v>
      </c>
    </row>
    <row r="41" spans="1:19" s="87" customFormat="1" ht="15" thickBot="1" x14ac:dyDescent="0.25">
      <c r="A41" s="87" t="s">
        <v>74</v>
      </c>
      <c r="B41" s="165" t="s">
        <v>67</v>
      </c>
      <c r="C41" s="56"/>
      <c r="D41" s="83"/>
      <c r="E41" s="96">
        <f>IFERROR(VLOOKUP($B41,[1]NUM21!$H$3:$S$150,2,FALSE),0)</f>
        <v>0</v>
      </c>
      <c r="F41" s="96">
        <f>IFERROR(VLOOKUP($B41,[1]NUM21!$H$3:$S$150,3,FALSE),0)</f>
        <v>0</v>
      </c>
      <c r="G41" s="96">
        <f>IFERROR(VLOOKUP($B41,[1]NUM21!$H$3:$S$150,4,FALSE),0)</f>
        <v>0</v>
      </c>
      <c r="H41" s="96">
        <f>IFERROR(VLOOKUP($B41,[1]NUM21!$H$3:$S$150,5,FALSE),0)</f>
        <v>0</v>
      </c>
      <c r="I41" s="96">
        <f>IFERROR(VLOOKUP($B41,[1]NUM21!$H$3:$S$150,6,FALSE),0)</f>
        <v>0</v>
      </c>
      <c r="J41" s="96">
        <f>IFERROR(VLOOKUP($B41,[1]NUM21!$H$3:$S$150,7,FALSE),0)</f>
        <v>0</v>
      </c>
      <c r="K41" s="96">
        <f>IFERROR(VLOOKUP($B41,[1]NUM21!$H$3:$S$150,8,FALSE),0)</f>
        <v>0</v>
      </c>
      <c r="L41" s="96">
        <f>IFERROR(VLOOKUP($B41,[1]NUM21!$H$3:$S$150,9,FALSE),0)</f>
        <v>0</v>
      </c>
      <c r="M41" s="96">
        <f>IFERROR(VLOOKUP($B41,[1]NUM21!$H$3:$S$150,10,FALSE),0)</f>
        <v>0</v>
      </c>
      <c r="N41" s="96">
        <f>IFERROR(VLOOKUP($B41,[1]NUM21!$H$3:$S$150,11,FALSE),0)</f>
        <v>0</v>
      </c>
      <c r="O41" s="86"/>
      <c r="P41" s="86"/>
      <c r="Q41" s="13">
        <f t="shared" si="5"/>
        <v>0</v>
      </c>
    </row>
    <row r="42" spans="1:19" s="87" customFormat="1" ht="15" thickBot="1" x14ac:dyDescent="0.25">
      <c r="A42" s="87" t="s">
        <v>74</v>
      </c>
      <c r="B42" s="165" t="s">
        <v>68</v>
      </c>
      <c r="C42" s="56"/>
      <c r="D42" s="83"/>
      <c r="E42" s="96">
        <f>IFERROR(VLOOKUP($B42,[1]NUM21!$H$3:$S$150,2,FALSE),0)</f>
        <v>0</v>
      </c>
      <c r="F42" s="96">
        <f>IFERROR(VLOOKUP($B42,[1]NUM21!$H$3:$S$150,3,FALSE),0)</f>
        <v>0</v>
      </c>
      <c r="G42" s="96">
        <f>IFERROR(VLOOKUP($B42,[1]NUM21!$H$3:$S$150,4,FALSE),0)</f>
        <v>0</v>
      </c>
      <c r="H42" s="96">
        <f>IFERROR(VLOOKUP($B42,[1]NUM21!$H$3:$S$150,5,FALSE),0)</f>
        <v>0</v>
      </c>
      <c r="I42" s="96">
        <f>IFERROR(VLOOKUP($B42,[1]NUM21!$H$3:$S$150,6,FALSE),0)</f>
        <v>0</v>
      </c>
      <c r="J42" s="96">
        <f>IFERROR(VLOOKUP($B42,[1]NUM21!$H$3:$S$150,7,FALSE),0)</f>
        <v>0</v>
      </c>
      <c r="K42" s="96">
        <f>IFERROR(VLOOKUP($B42,[1]NUM21!$H$3:$S$150,8,FALSE),0)</f>
        <v>0</v>
      </c>
      <c r="L42" s="96">
        <f>IFERROR(VLOOKUP($B42,[1]NUM21!$H$3:$S$150,9,FALSE),0)</f>
        <v>0</v>
      </c>
      <c r="M42" s="96">
        <f>IFERROR(VLOOKUP($B42,[1]NUM21!$H$3:$S$150,10,FALSE),0)</f>
        <v>0</v>
      </c>
      <c r="N42" s="96">
        <f>IFERROR(VLOOKUP($B42,[1]NUM21!$H$3:$S$150,11,FALSE),0)</f>
        <v>0</v>
      </c>
      <c r="O42" s="86"/>
      <c r="P42" s="86"/>
      <c r="Q42" s="13">
        <f t="shared" si="5"/>
        <v>0</v>
      </c>
    </row>
    <row r="43" spans="1:19" s="87" customFormat="1" ht="15" thickBot="1" x14ac:dyDescent="0.25">
      <c r="A43" s="87" t="s">
        <v>74</v>
      </c>
      <c r="B43" s="165" t="s">
        <v>69</v>
      </c>
      <c r="C43" s="56"/>
      <c r="D43" s="83"/>
      <c r="E43" s="96">
        <f>IFERROR(VLOOKUP($B43,[1]NUM21!$H$3:$S$150,2,FALSE),0)</f>
        <v>0</v>
      </c>
      <c r="F43" s="96">
        <f>IFERROR(VLOOKUP($B43,[1]NUM21!$H$3:$S$150,3,FALSE),0)</f>
        <v>0</v>
      </c>
      <c r="G43" s="96">
        <f>IFERROR(VLOOKUP($B43,[1]NUM21!$H$3:$S$150,4,FALSE),0)</f>
        <v>0</v>
      </c>
      <c r="H43" s="96">
        <f>IFERROR(VLOOKUP($B43,[1]NUM21!$H$3:$S$150,5,FALSE),0)</f>
        <v>0</v>
      </c>
      <c r="I43" s="96">
        <f>IFERROR(VLOOKUP($B43,[1]NUM21!$H$3:$S$150,6,FALSE),0)</f>
        <v>0</v>
      </c>
      <c r="J43" s="96">
        <f>IFERROR(VLOOKUP($B43,[1]NUM21!$H$3:$S$150,7,FALSE),0)</f>
        <v>0</v>
      </c>
      <c r="K43" s="96">
        <f>IFERROR(VLOOKUP($B43,[1]NUM21!$H$3:$S$150,8,FALSE),0)</f>
        <v>0</v>
      </c>
      <c r="L43" s="96">
        <f>IFERROR(VLOOKUP($B43,[1]NUM21!$H$3:$S$150,9,FALSE),0)</f>
        <v>0</v>
      </c>
      <c r="M43" s="96">
        <f>IFERROR(VLOOKUP($B43,[1]NUM21!$H$3:$S$150,10,FALSE),0)</f>
        <v>0</v>
      </c>
      <c r="N43" s="96">
        <f>IFERROR(VLOOKUP($B43,[1]NUM21!$H$3:$S$150,11,FALSE),0)</f>
        <v>0</v>
      </c>
      <c r="O43" s="86"/>
      <c r="P43" s="86"/>
      <c r="Q43" s="13">
        <f t="shared" si="5"/>
        <v>0</v>
      </c>
    </row>
    <row r="44" spans="1:19" s="87" customFormat="1" ht="15" thickBot="1" x14ac:dyDescent="0.25">
      <c r="A44" s="87" t="s">
        <v>74</v>
      </c>
      <c r="B44" s="165" t="s">
        <v>70</v>
      </c>
      <c r="C44" s="56"/>
      <c r="D44" s="83"/>
      <c r="E44" s="96">
        <f>IFERROR(VLOOKUP($B44,[1]NUM21!$H$3:$S$150,2,FALSE),0)</f>
        <v>0</v>
      </c>
      <c r="F44" s="96">
        <f>IFERROR(VLOOKUP($B44,[1]NUM21!$H$3:$S$150,3,FALSE),0)</f>
        <v>0</v>
      </c>
      <c r="G44" s="96">
        <f>IFERROR(VLOOKUP($B44,[1]NUM21!$H$3:$S$150,4,FALSE),0)</f>
        <v>0</v>
      </c>
      <c r="H44" s="96">
        <f>IFERROR(VLOOKUP($B44,[1]NUM21!$H$3:$S$150,5,FALSE),0)</f>
        <v>0</v>
      </c>
      <c r="I44" s="96">
        <f>IFERROR(VLOOKUP($B44,[1]NUM21!$H$3:$S$150,6,FALSE),0)</f>
        <v>0</v>
      </c>
      <c r="J44" s="96">
        <f>IFERROR(VLOOKUP($B44,[1]NUM21!$H$3:$S$150,7,FALSE),0)</f>
        <v>0</v>
      </c>
      <c r="K44" s="96">
        <f>IFERROR(VLOOKUP($B44,[1]NUM21!$H$3:$S$150,8,FALSE),0)</f>
        <v>0</v>
      </c>
      <c r="L44" s="96">
        <f>IFERROR(VLOOKUP($B44,[1]NUM21!$H$3:$S$150,9,FALSE),0)</f>
        <v>0</v>
      </c>
      <c r="M44" s="96">
        <f>IFERROR(VLOOKUP($B44,[1]NUM21!$H$3:$S$150,10,FALSE),0)</f>
        <v>0</v>
      </c>
      <c r="N44" s="96">
        <f>IFERROR(VLOOKUP($B44,[1]NUM21!$H$3:$S$150,11,FALSE),0)</f>
        <v>0</v>
      </c>
      <c r="O44" s="86"/>
      <c r="P44" s="86"/>
      <c r="Q44" s="13">
        <f t="shared" si="5"/>
        <v>0</v>
      </c>
    </row>
    <row r="45" spans="1:19" s="87" customFormat="1" ht="15" thickBot="1" x14ac:dyDescent="0.25">
      <c r="A45" s="87" t="s">
        <v>74</v>
      </c>
      <c r="B45" s="165" t="s">
        <v>71</v>
      </c>
      <c r="C45" s="56"/>
      <c r="D45" s="83"/>
      <c r="E45" s="96">
        <f>IFERROR(VLOOKUP($B45,[1]NUM21!$H$3:$S$150,2,FALSE),0)</f>
        <v>0</v>
      </c>
      <c r="F45" s="96">
        <f>IFERROR(VLOOKUP($B45,[1]NUM21!$H$3:$S$150,3,FALSE),0)</f>
        <v>0</v>
      </c>
      <c r="G45" s="96">
        <f>IFERROR(VLOOKUP($B45,[1]NUM21!$H$3:$S$150,4,FALSE),0)</f>
        <v>0</v>
      </c>
      <c r="H45" s="96">
        <f>IFERROR(VLOOKUP($B45,[1]NUM21!$H$3:$S$150,5,FALSE),0)</f>
        <v>0</v>
      </c>
      <c r="I45" s="96">
        <f>IFERROR(VLOOKUP($B45,[1]NUM21!$H$3:$S$150,6,FALSE),0)</f>
        <v>0</v>
      </c>
      <c r="J45" s="96">
        <f>IFERROR(VLOOKUP($B45,[1]NUM21!$H$3:$S$150,7,FALSE),0)</f>
        <v>0</v>
      </c>
      <c r="K45" s="96">
        <f>IFERROR(VLOOKUP($B45,[1]NUM21!$H$3:$S$150,8,FALSE),0)</f>
        <v>0</v>
      </c>
      <c r="L45" s="96">
        <f>IFERROR(VLOOKUP($B45,[1]NUM21!$H$3:$S$150,9,FALSE),0)</f>
        <v>0</v>
      </c>
      <c r="M45" s="96">
        <f>IFERROR(VLOOKUP($B45,[1]NUM21!$H$3:$S$150,10,FALSE),0)</f>
        <v>0</v>
      </c>
      <c r="N45" s="96">
        <f>IFERROR(VLOOKUP($B45,[1]NUM21!$H$3:$S$150,11,FALSE),0)</f>
        <v>0</v>
      </c>
      <c r="O45" s="86"/>
      <c r="P45" s="86"/>
      <c r="Q45" s="13">
        <f t="shared" si="5"/>
        <v>0</v>
      </c>
    </row>
    <row r="46" spans="1:19" s="87" customFormat="1" ht="15" thickBot="1" x14ac:dyDescent="0.25">
      <c r="A46" s="87" t="s">
        <v>74</v>
      </c>
      <c r="B46" s="165" t="s">
        <v>72</v>
      </c>
      <c r="C46" s="56"/>
      <c r="D46" s="83"/>
      <c r="E46" s="96">
        <f>IFERROR(VLOOKUP($B46,[1]NUM21!$H$3:$S$150,2,FALSE),0)</f>
        <v>0</v>
      </c>
      <c r="F46" s="96">
        <f>IFERROR(VLOOKUP($B46,[1]NUM21!$H$3:$S$150,3,FALSE),0)</f>
        <v>0</v>
      </c>
      <c r="G46" s="96">
        <f>IFERROR(VLOOKUP($B46,[1]NUM21!$H$3:$S$150,4,FALSE),0)</f>
        <v>0</v>
      </c>
      <c r="H46" s="96">
        <f>IFERROR(VLOOKUP($B46,[1]NUM21!$H$3:$S$150,5,FALSE),0)</f>
        <v>0</v>
      </c>
      <c r="I46" s="96">
        <f>IFERROR(VLOOKUP($B46,[1]NUM21!$H$3:$S$150,6,FALSE),0)</f>
        <v>0</v>
      </c>
      <c r="J46" s="96">
        <f>IFERROR(VLOOKUP($B46,[1]NUM21!$H$3:$S$150,7,FALSE),0)</f>
        <v>0</v>
      </c>
      <c r="K46" s="96">
        <f>IFERROR(VLOOKUP($B46,[1]NUM21!$H$3:$S$150,8,FALSE),0)</f>
        <v>2</v>
      </c>
      <c r="L46" s="96">
        <f>IFERROR(VLOOKUP($B46,[1]NUM21!$H$3:$S$150,9,FALSE),0)</f>
        <v>0</v>
      </c>
      <c r="M46" s="96">
        <f>IFERROR(VLOOKUP($B46,[1]NUM21!$H$3:$S$150,10,FALSE),0)</f>
        <v>0</v>
      </c>
      <c r="N46" s="96">
        <f>IFERROR(VLOOKUP($B46,[1]NUM21!$H$3:$S$150,11,FALSE),0)</f>
        <v>0</v>
      </c>
      <c r="O46" s="86"/>
      <c r="P46" s="86"/>
      <c r="Q46" s="13">
        <f t="shared" si="5"/>
        <v>2</v>
      </c>
    </row>
    <row r="47" spans="1:19" s="87" customFormat="1" ht="15" thickBot="1" x14ac:dyDescent="0.25">
      <c r="A47" s="87" t="s">
        <v>74</v>
      </c>
      <c r="B47" s="165" t="s">
        <v>73</v>
      </c>
      <c r="C47" s="56"/>
      <c r="D47" s="83"/>
      <c r="E47" s="96">
        <f>IFERROR(VLOOKUP($B47,[1]NUM21!$H$3:$S$150,2,FALSE),0)</f>
        <v>0</v>
      </c>
      <c r="F47" s="96">
        <f>IFERROR(VLOOKUP($B47,[1]NUM21!$H$3:$S$150,3,FALSE),0)</f>
        <v>0</v>
      </c>
      <c r="G47" s="96">
        <f>IFERROR(VLOOKUP($B47,[1]NUM21!$H$3:$S$150,4,FALSE),0)</f>
        <v>0</v>
      </c>
      <c r="H47" s="96">
        <f>IFERROR(VLOOKUP($B47,[1]NUM21!$H$3:$S$150,5,FALSE),0)</f>
        <v>0</v>
      </c>
      <c r="I47" s="96">
        <f>IFERROR(VLOOKUP($B47,[1]NUM21!$H$3:$S$150,6,FALSE),0)</f>
        <v>0</v>
      </c>
      <c r="J47" s="96">
        <f>IFERROR(VLOOKUP($B47,[1]NUM21!$H$3:$S$150,7,FALSE),0)</f>
        <v>0</v>
      </c>
      <c r="K47" s="96">
        <f>IFERROR(VLOOKUP($B47,[1]NUM21!$H$3:$S$150,8,FALSE),0)</f>
        <v>0</v>
      </c>
      <c r="L47" s="96">
        <f>IFERROR(VLOOKUP($B47,[1]NUM21!$H$3:$S$150,9,FALSE),0)</f>
        <v>0</v>
      </c>
      <c r="M47" s="96">
        <f>IFERROR(VLOOKUP($B47,[1]NUM21!$H$3:$S$150,10,FALSE),0)</f>
        <v>0</v>
      </c>
      <c r="N47" s="96">
        <f>IFERROR(VLOOKUP($B47,[1]NUM21!$H$3:$S$150,11,FALSE),0)</f>
        <v>0</v>
      </c>
      <c r="O47" s="86"/>
      <c r="P47" s="86"/>
      <c r="Q47" s="13">
        <f t="shared" si="5"/>
        <v>0</v>
      </c>
    </row>
    <row r="48" spans="1:19" s="166" customFormat="1" ht="13.5" thickBot="1" x14ac:dyDescent="0.25">
      <c r="A48" s="333" t="s">
        <v>176</v>
      </c>
      <c r="B48" s="334"/>
      <c r="C48" s="266" t="str">
        <f>IF(Q48&lt;&gt;0,"SI", "NO")</f>
        <v>SI</v>
      </c>
      <c r="D48" s="15">
        <f>+Q48/R48</f>
        <v>0.11498257839721254</v>
      </c>
      <c r="E48" s="168">
        <f>SUM(E38:E47)</f>
        <v>5</v>
      </c>
      <c r="F48" s="168">
        <f t="shared" ref="F48:P48" si="10">SUM(F38:F47)</f>
        <v>7</v>
      </c>
      <c r="G48" s="168">
        <f t="shared" si="10"/>
        <v>0</v>
      </c>
      <c r="H48" s="168">
        <f t="shared" si="10"/>
        <v>0</v>
      </c>
      <c r="I48" s="168">
        <f t="shared" ref="I48:J48" si="11">SUM(I38:I47)</f>
        <v>0</v>
      </c>
      <c r="J48" s="168">
        <f t="shared" si="11"/>
        <v>1</v>
      </c>
      <c r="K48" s="168">
        <f t="shared" ref="K48:L48" si="12">SUM(K38:K47)</f>
        <v>4</v>
      </c>
      <c r="L48" s="168">
        <f t="shared" si="12"/>
        <v>7</v>
      </c>
      <c r="M48" s="168">
        <f t="shared" ref="M48:N48" si="13">SUM(M38:M47)</f>
        <v>4</v>
      </c>
      <c r="N48" s="168">
        <f t="shared" si="13"/>
        <v>5</v>
      </c>
      <c r="O48" s="168">
        <f t="shared" si="10"/>
        <v>0</v>
      </c>
      <c r="P48" s="168">
        <f t="shared" si="10"/>
        <v>0</v>
      </c>
      <c r="Q48" s="10">
        <f>SUM(Q38:Q47)</f>
        <v>33</v>
      </c>
      <c r="R48" s="392">
        <v>287</v>
      </c>
      <c r="S48" s="393"/>
    </row>
    <row r="49" spans="1:19" s="87" customFormat="1" ht="15" thickBot="1" x14ac:dyDescent="0.25">
      <c r="A49" s="166" t="s">
        <v>88</v>
      </c>
      <c r="B49" s="165" t="s">
        <v>75</v>
      </c>
      <c r="C49" s="56"/>
      <c r="D49" s="83"/>
      <c r="E49" s="96">
        <f>IFERROR(VLOOKUP($B49,[1]NUM21!$H$3:$S$150,2,FALSE),0)</f>
        <v>1</v>
      </c>
      <c r="F49" s="96">
        <f>IFERROR(VLOOKUP($B49,[1]NUM21!$H$3:$S$150,3,FALSE),0)</f>
        <v>2</v>
      </c>
      <c r="G49" s="96">
        <f>IFERROR(VLOOKUP($B49,[1]NUM21!$H$3:$S$150,4,FALSE),0)</f>
        <v>0</v>
      </c>
      <c r="H49" s="96">
        <f>IFERROR(VLOOKUP($B49,[1]NUM21!$H$3:$S$150,5,FALSE),0)</f>
        <v>44</v>
      </c>
      <c r="I49" s="96">
        <f>IFERROR(VLOOKUP($B49,[1]NUM21!$H$3:$S$150,6,FALSE),0)</f>
        <v>19</v>
      </c>
      <c r="J49" s="96">
        <f>IFERROR(VLOOKUP($B49,[1]NUM21!$H$3:$S$150,7,FALSE),0)</f>
        <v>20</v>
      </c>
      <c r="K49" s="96">
        <f>IFERROR(VLOOKUP($B49,[1]NUM21!$H$3:$S$150,8,FALSE),0)</f>
        <v>20</v>
      </c>
      <c r="L49" s="96">
        <f>IFERROR(VLOOKUP($B49,[1]NUM21!$H$3:$S$150,9,FALSE),0)</f>
        <v>11</v>
      </c>
      <c r="M49" s="96">
        <f>IFERROR(VLOOKUP($B49,[1]NUM21!$H$3:$S$150,10,FALSE),0)</f>
        <v>1</v>
      </c>
      <c r="N49" s="96">
        <f>IFERROR(VLOOKUP($B49,[1]NUM21!$H$3:$S$150,11,FALSE),0)</f>
        <v>5</v>
      </c>
      <c r="O49" s="86"/>
      <c r="P49" s="86"/>
      <c r="Q49" s="13">
        <f t="shared" si="5"/>
        <v>123</v>
      </c>
    </row>
    <row r="50" spans="1:19" s="87" customFormat="1" ht="15" thickBot="1" x14ac:dyDescent="0.25">
      <c r="A50" s="166" t="s">
        <v>88</v>
      </c>
      <c r="B50" s="165" t="s">
        <v>76</v>
      </c>
      <c r="C50" s="56"/>
      <c r="D50" s="83"/>
      <c r="E50" s="96">
        <f>IFERROR(VLOOKUP($B50,[1]NUM21!$H$3:$S$150,2,FALSE),0)</f>
        <v>0</v>
      </c>
      <c r="F50" s="96">
        <f>IFERROR(VLOOKUP($B50,[1]NUM21!$H$3:$S$150,3,FALSE),0)</f>
        <v>0</v>
      </c>
      <c r="G50" s="96">
        <f>IFERROR(VLOOKUP($B50,[1]NUM21!$H$3:$S$150,4,FALSE),0)</f>
        <v>0</v>
      </c>
      <c r="H50" s="96">
        <f>IFERROR(VLOOKUP($B50,[1]NUM21!$H$3:$S$150,5,FALSE),0)</f>
        <v>0</v>
      </c>
      <c r="I50" s="96">
        <f>IFERROR(VLOOKUP($B50,[1]NUM21!$H$3:$S$150,6,FALSE),0)</f>
        <v>0</v>
      </c>
      <c r="J50" s="96">
        <f>IFERROR(VLOOKUP($B50,[1]NUM21!$H$3:$S$150,7,FALSE),0)</f>
        <v>0</v>
      </c>
      <c r="K50" s="96">
        <f>IFERROR(VLOOKUP($B50,[1]NUM21!$H$3:$S$150,8,FALSE),0)</f>
        <v>0</v>
      </c>
      <c r="L50" s="96">
        <f>IFERROR(VLOOKUP($B50,[1]NUM21!$H$3:$S$150,9,FALSE),0)</f>
        <v>0</v>
      </c>
      <c r="M50" s="96">
        <f>IFERROR(VLOOKUP($B50,[1]NUM21!$H$3:$S$150,10,FALSE),0)</f>
        <v>0</v>
      </c>
      <c r="N50" s="96">
        <f>IFERROR(VLOOKUP($B50,[1]NUM21!$H$3:$S$150,11,FALSE),0)</f>
        <v>0</v>
      </c>
      <c r="O50" s="86"/>
      <c r="P50" s="86"/>
      <c r="Q50" s="13">
        <f t="shared" si="5"/>
        <v>0</v>
      </c>
    </row>
    <row r="51" spans="1:19" s="87" customFormat="1" ht="15" thickBot="1" x14ac:dyDescent="0.25">
      <c r="A51" s="166" t="s">
        <v>88</v>
      </c>
      <c r="B51" s="165" t="s">
        <v>77</v>
      </c>
      <c r="C51" s="56"/>
      <c r="D51" s="83"/>
      <c r="E51" s="96">
        <f>IFERROR(VLOOKUP($B51,[1]NUM21!$H$3:$S$150,2,FALSE),0)</f>
        <v>0</v>
      </c>
      <c r="F51" s="96">
        <f>IFERROR(VLOOKUP($B51,[1]NUM21!$H$3:$S$150,3,FALSE),0)</f>
        <v>0</v>
      </c>
      <c r="G51" s="96">
        <f>IFERROR(VLOOKUP($B51,[1]NUM21!$H$3:$S$150,4,FALSE),0)</f>
        <v>0</v>
      </c>
      <c r="H51" s="96">
        <f>IFERROR(VLOOKUP($B51,[1]NUM21!$H$3:$S$150,5,FALSE),0)</f>
        <v>0</v>
      </c>
      <c r="I51" s="96">
        <f>IFERROR(VLOOKUP($B51,[1]NUM21!$H$3:$S$150,6,FALSE),0)</f>
        <v>0</v>
      </c>
      <c r="J51" s="96">
        <f>IFERROR(VLOOKUP($B51,[1]NUM21!$H$3:$S$150,7,FALSE),0)</f>
        <v>0</v>
      </c>
      <c r="K51" s="96">
        <f>IFERROR(VLOOKUP($B51,[1]NUM21!$H$3:$S$150,8,FALSE),0)</f>
        <v>4</v>
      </c>
      <c r="L51" s="96">
        <f>IFERROR(VLOOKUP($B51,[1]NUM21!$H$3:$S$150,9,FALSE),0)</f>
        <v>0</v>
      </c>
      <c r="M51" s="96">
        <f>IFERROR(VLOOKUP($B51,[1]NUM21!$H$3:$S$150,10,FALSE),0)</f>
        <v>0</v>
      </c>
      <c r="N51" s="96">
        <f>IFERROR(VLOOKUP($B51,[1]NUM21!$H$3:$S$150,11,FALSE),0)</f>
        <v>0</v>
      </c>
      <c r="O51" s="86"/>
      <c r="P51" s="86"/>
      <c r="Q51" s="13">
        <f t="shared" si="5"/>
        <v>4</v>
      </c>
    </row>
    <row r="52" spans="1:19" s="87" customFormat="1" ht="15" thickBot="1" x14ac:dyDescent="0.25">
      <c r="A52" s="166" t="s">
        <v>88</v>
      </c>
      <c r="B52" s="165" t="s">
        <v>78</v>
      </c>
      <c r="C52" s="56"/>
      <c r="D52" s="83"/>
      <c r="E52" s="96">
        <f>IFERROR(VLOOKUP($B52,[1]NUM21!$H$3:$S$150,2,FALSE),0)</f>
        <v>0</v>
      </c>
      <c r="F52" s="96">
        <f>IFERROR(VLOOKUP($B52,[1]NUM21!$H$3:$S$150,3,FALSE),0)</f>
        <v>0</v>
      </c>
      <c r="G52" s="96">
        <f>IFERROR(VLOOKUP($B52,[1]NUM21!$H$3:$S$150,4,FALSE),0)</f>
        <v>0</v>
      </c>
      <c r="H52" s="96">
        <f>IFERROR(VLOOKUP($B52,[1]NUM21!$H$3:$S$150,5,FALSE),0)</f>
        <v>0</v>
      </c>
      <c r="I52" s="96">
        <f>IFERROR(VLOOKUP($B52,[1]NUM21!$H$3:$S$150,6,FALSE),0)</f>
        <v>1</v>
      </c>
      <c r="J52" s="96">
        <f>IFERROR(VLOOKUP($B52,[1]NUM21!$H$3:$S$150,7,FALSE),0)</f>
        <v>2</v>
      </c>
      <c r="K52" s="96">
        <f>IFERROR(VLOOKUP($B52,[1]NUM21!$H$3:$S$150,8,FALSE),0)</f>
        <v>0</v>
      </c>
      <c r="L52" s="96">
        <f>IFERROR(VLOOKUP($B52,[1]NUM21!$H$3:$S$150,9,FALSE),0)</f>
        <v>0</v>
      </c>
      <c r="M52" s="96">
        <f>IFERROR(VLOOKUP($B52,[1]NUM21!$H$3:$S$150,10,FALSE),0)</f>
        <v>0</v>
      </c>
      <c r="N52" s="96">
        <f>IFERROR(VLOOKUP($B52,[1]NUM21!$H$3:$S$150,11,FALSE),0)</f>
        <v>0</v>
      </c>
      <c r="O52" s="86"/>
      <c r="P52" s="86"/>
      <c r="Q52" s="13">
        <f t="shared" si="5"/>
        <v>3</v>
      </c>
    </row>
    <row r="53" spans="1:19" s="87" customFormat="1" ht="15" thickBot="1" x14ac:dyDescent="0.25">
      <c r="A53" s="166" t="s">
        <v>88</v>
      </c>
      <c r="B53" s="165" t="s">
        <v>79</v>
      </c>
      <c r="C53" s="56"/>
      <c r="D53" s="83"/>
      <c r="E53" s="96">
        <f>IFERROR(VLOOKUP($B53,[1]NUM21!$H$3:$S$150,2,FALSE),0)</f>
        <v>0</v>
      </c>
      <c r="F53" s="96">
        <f>IFERROR(VLOOKUP($B53,[1]NUM21!$H$3:$S$150,3,FALSE),0)</f>
        <v>0</v>
      </c>
      <c r="G53" s="96">
        <f>IFERROR(VLOOKUP($B53,[1]NUM21!$H$3:$S$150,4,FALSE),0)</f>
        <v>0</v>
      </c>
      <c r="H53" s="96">
        <f>IFERROR(VLOOKUP($B53,[1]NUM21!$H$3:$S$150,5,FALSE),0)</f>
        <v>0</v>
      </c>
      <c r="I53" s="96">
        <f>IFERROR(VLOOKUP($B53,[1]NUM21!$H$3:$S$150,6,FALSE),0)</f>
        <v>0</v>
      </c>
      <c r="J53" s="96">
        <f>IFERROR(VLOOKUP($B53,[1]NUM21!$H$3:$S$150,7,FALSE),0)</f>
        <v>0</v>
      </c>
      <c r="K53" s="96">
        <f>IFERROR(VLOOKUP($B53,[1]NUM21!$H$3:$S$150,8,FALSE),0)</f>
        <v>0</v>
      </c>
      <c r="L53" s="96">
        <f>IFERROR(VLOOKUP($B53,[1]NUM21!$H$3:$S$150,9,FALSE),0)</f>
        <v>1</v>
      </c>
      <c r="M53" s="96">
        <f>IFERROR(VLOOKUP($B53,[1]NUM21!$H$3:$S$150,10,FALSE),0)</f>
        <v>0</v>
      </c>
      <c r="N53" s="96">
        <f>IFERROR(VLOOKUP($B53,[1]NUM21!$H$3:$S$150,11,FALSE),0)</f>
        <v>0</v>
      </c>
      <c r="O53" s="86"/>
      <c r="P53" s="86"/>
      <c r="Q53" s="13">
        <f t="shared" si="5"/>
        <v>1</v>
      </c>
    </row>
    <row r="54" spans="1:19" s="87" customFormat="1" ht="15" thickBot="1" x14ac:dyDescent="0.25">
      <c r="A54" s="166" t="s">
        <v>88</v>
      </c>
      <c r="B54" s="165" t="s">
        <v>80</v>
      </c>
      <c r="C54" s="56"/>
      <c r="D54" s="83"/>
      <c r="E54" s="96">
        <f>IFERROR(VLOOKUP($B54,[1]NUM21!$H$3:$S$150,2,FALSE),0)</f>
        <v>0</v>
      </c>
      <c r="F54" s="96">
        <f>IFERROR(VLOOKUP($B54,[1]NUM21!$H$3:$S$150,3,FALSE),0)</f>
        <v>0</v>
      </c>
      <c r="G54" s="96">
        <f>IFERROR(VLOOKUP($B54,[1]NUM21!$H$3:$S$150,4,FALSE),0)</f>
        <v>0</v>
      </c>
      <c r="H54" s="96">
        <f>IFERROR(VLOOKUP($B54,[1]NUM21!$H$3:$S$150,5,FALSE),0)</f>
        <v>0</v>
      </c>
      <c r="I54" s="96">
        <f>IFERROR(VLOOKUP($B54,[1]NUM21!$H$3:$S$150,6,FALSE),0)</f>
        <v>0</v>
      </c>
      <c r="J54" s="96">
        <f>IFERROR(VLOOKUP($B54,[1]NUM21!$H$3:$S$150,7,FALSE),0)</f>
        <v>0</v>
      </c>
      <c r="K54" s="96">
        <f>IFERROR(VLOOKUP($B54,[1]NUM21!$H$3:$S$150,8,FALSE),0)</f>
        <v>0</v>
      </c>
      <c r="L54" s="96">
        <f>IFERROR(VLOOKUP($B54,[1]NUM21!$H$3:$S$150,9,FALSE),0)</f>
        <v>1</v>
      </c>
      <c r="M54" s="96">
        <f>IFERROR(VLOOKUP($B54,[1]NUM21!$H$3:$S$150,10,FALSE),0)</f>
        <v>0</v>
      </c>
      <c r="N54" s="96">
        <f>IFERROR(VLOOKUP($B54,[1]NUM21!$H$3:$S$150,11,FALSE),0)</f>
        <v>0</v>
      </c>
      <c r="O54" s="86"/>
      <c r="P54" s="86"/>
      <c r="Q54" s="13">
        <f t="shared" si="5"/>
        <v>1</v>
      </c>
    </row>
    <row r="55" spans="1:19" s="87" customFormat="1" ht="15" thickBot="1" x14ac:dyDescent="0.25">
      <c r="A55" s="166" t="s">
        <v>88</v>
      </c>
      <c r="B55" s="165" t="s">
        <v>81</v>
      </c>
      <c r="C55" s="56"/>
      <c r="D55" s="83"/>
      <c r="E55" s="96">
        <f>IFERROR(VLOOKUP($B55,[1]NUM21!$H$3:$S$150,2,FALSE),0)</f>
        <v>0</v>
      </c>
      <c r="F55" s="96">
        <f>IFERROR(VLOOKUP($B55,[1]NUM21!$H$3:$S$150,3,FALSE),0)</f>
        <v>0</v>
      </c>
      <c r="G55" s="96">
        <f>IFERROR(VLOOKUP($B55,[1]NUM21!$H$3:$S$150,4,FALSE),0)</f>
        <v>0</v>
      </c>
      <c r="H55" s="96">
        <f>IFERROR(VLOOKUP($B55,[1]NUM21!$H$3:$S$150,5,FALSE),0)</f>
        <v>0</v>
      </c>
      <c r="I55" s="96">
        <f>IFERROR(VLOOKUP($B55,[1]NUM21!$H$3:$S$150,6,FALSE),0)</f>
        <v>0</v>
      </c>
      <c r="J55" s="96">
        <f>IFERROR(VLOOKUP($B55,[1]NUM21!$H$3:$S$150,7,FALSE),0)</f>
        <v>0</v>
      </c>
      <c r="K55" s="96">
        <f>IFERROR(VLOOKUP($B55,[1]NUM21!$H$3:$S$150,8,FALSE),0)</f>
        <v>1</v>
      </c>
      <c r="L55" s="96">
        <f>IFERROR(VLOOKUP($B55,[1]NUM21!$H$3:$S$150,9,FALSE),0)</f>
        <v>0</v>
      </c>
      <c r="M55" s="96">
        <f>IFERROR(VLOOKUP($B55,[1]NUM21!$H$3:$S$150,10,FALSE),0)</f>
        <v>0</v>
      </c>
      <c r="N55" s="96">
        <f>IFERROR(VLOOKUP($B55,[1]NUM21!$H$3:$S$150,11,FALSE),0)</f>
        <v>0</v>
      </c>
      <c r="O55" s="86"/>
      <c r="P55" s="86"/>
      <c r="Q55" s="13">
        <f t="shared" si="5"/>
        <v>1</v>
      </c>
    </row>
    <row r="56" spans="1:19" s="87" customFormat="1" ht="15" thickBot="1" x14ac:dyDescent="0.25">
      <c r="A56" s="166" t="s">
        <v>88</v>
      </c>
      <c r="B56" s="165" t="s">
        <v>82</v>
      </c>
      <c r="C56" s="56"/>
      <c r="D56" s="83"/>
      <c r="E56" s="96">
        <f>IFERROR(VLOOKUP($B56,[1]NUM21!$H$3:$S$150,2,FALSE),0)</f>
        <v>0</v>
      </c>
      <c r="F56" s="96">
        <f>IFERROR(VLOOKUP($B56,[1]NUM21!$H$3:$S$150,3,FALSE),0)</f>
        <v>0</v>
      </c>
      <c r="G56" s="96">
        <f>IFERROR(VLOOKUP($B56,[1]NUM21!$H$3:$S$150,4,FALSE),0)</f>
        <v>0</v>
      </c>
      <c r="H56" s="96">
        <f>IFERROR(VLOOKUP($B56,[1]NUM21!$H$3:$S$150,5,FALSE),0)</f>
        <v>0</v>
      </c>
      <c r="I56" s="96">
        <f>IFERROR(VLOOKUP($B56,[1]NUM21!$H$3:$S$150,6,FALSE),0)</f>
        <v>0</v>
      </c>
      <c r="J56" s="96">
        <f>IFERROR(VLOOKUP($B56,[1]NUM21!$H$3:$S$150,7,FALSE),0)</f>
        <v>0</v>
      </c>
      <c r="K56" s="96">
        <f>IFERROR(VLOOKUP($B56,[1]NUM21!$H$3:$S$150,8,FALSE),0)</f>
        <v>0</v>
      </c>
      <c r="L56" s="96">
        <f>IFERROR(VLOOKUP($B56,[1]NUM21!$H$3:$S$150,9,FALSE),0)</f>
        <v>0</v>
      </c>
      <c r="M56" s="96">
        <f>IFERROR(VLOOKUP($B56,[1]NUM21!$H$3:$S$150,10,FALSE),0)</f>
        <v>0</v>
      </c>
      <c r="N56" s="96">
        <f>IFERROR(VLOOKUP($B56,[1]NUM21!$H$3:$S$150,11,FALSE),0)</f>
        <v>0</v>
      </c>
      <c r="O56" s="86"/>
      <c r="P56" s="86"/>
      <c r="Q56" s="13">
        <f t="shared" si="5"/>
        <v>0</v>
      </c>
    </row>
    <row r="57" spans="1:19" s="87" customFormat="1" ht="15" thickBot="1" x14ac:dyDescent="0.25">
      <c r="A57" s="166" t="s">
        <v>88</v>
      </c>
      <c r="B57" s="165" t="s">
        <v>83</v>
      </c>
      <c r="C57" s="56"/>
      <c r="D57" s="83"/>
      <c r="E57" s="96">
        <f>IFERROR(VLOOKUP($B57,[1]NUM21!$H$3:$S$150,2,FALSE),0)</f>
        <v>0</v>
      </c>
      <c r="F57" s="96">
        <f>IFERROR(VLOOKUP($B57,[1]NUM21!$H$3:$S$150,3,FALSE),0)</f>
        <v>0</v>
      </c>
      <c r="G57" s="96">
        <f>IFERROR(VLOOKUP($B57,[1]NUM21!$H$3:$S$150,4,FALSE),0)</f>
        <v>0</v>
      </c>
      <c r="H57" s="96">
        <f>IFERROR(VLOOKUP($B57,[1]NUM21!$H$3:$S$150,5,FALSE),0)</f>
        <v>0</v>
      </c>
      <c r="I57" s="96">
        <f>IFERROR(VLOOKUP($B57,[1]NUM21!$H$3:$S$150,6,FALSE),0)</f>
        <v>0</v>
      </c>
      <c r="J57" s="96">
        <f>IFERROR(VLOOKUP($B57,[1]NUM21!$H$3:$S$150,7,FALSE),0)</f>
        <v>36</v>
      </c>
      <c r="K57" s="96">
        <f>IFERROR(VLOOKUP($B57,[1]NUM21!$H$3:$S$150,8,FALSE),0)</f>
        <v>0</v>
      </c>
      <c r="L57" s="96">
        <f>IFERROR(VLOOKUP($B57,[1]NUM21!$H$3:$S$150,9,FALSE),0)</f>
        <v>122</v>
      </c>
      <c r="M57" s="96">
        <f>IFERROR(VLOOKUP($B57,[1]NUM21!$H$3:$S$150,10,FALSE),0)</f>
        <v>0</v>
      </c>
      <c r="N57" s="96">
        <f>IFERROR(VLOOKUP($B57,[1]NUM21!$H$3:$S$150,11,FALSE),0)</f>
        <v>0</v>
      </c>
      <c r="O57" s="86"/>
      <c r="P57" s="86"/>
      <c r="Q57" s="13">
        <f t="shared" si="5"/>
        <v>158</v>
      </c>
    </row>
    <row r="58" spans="1:19" s="87" customFormat="1" ht="15" thickBot="1" x14ac:dyDescent="0.25">
      <c r="A58" s="166" t="s">
        <v>88</v>
      </c>
      <c r="B58" s="165" t="s">
        <v>84</v>
      </c>
      <c r="C58" s="56"/>
      <c r="D58" s="83"/>
      <c r="E58" s="96">
        <f>IFERROR(VLOOKUP($B58,[1]NUM21!$H$3:$S$150,2,FALSE),0)</f>
        <v>0</v>
      </c>
      <c r="F58" s="96">
        <f>IFERROR(VLOOKUP($B58,[1]NUM21!$H$3:$S$150,3,FALSE),0)</f>
        <v>0</v>
      </c>
      <c r="G58" s="96">
        <f>IFERROR(VLOOKUP($B58,[1]NUM21!$H$3:$S$150,4,FALSE),0)</f>
        <v>0</v>
      </c>
      <c r="H58" s="96">
        <f>IFERROR(VLOOKUP($B58,[1]NUM21!$H$3:$S$150,5,FALSE),0)</f>
        <v>0</v>
      </c>
      <c r="I58" s="96">
        <f>IFERROR(VLOOKUP($B58,[1]NUM21!$H$3:$S$150,6,FALSE),0)</f>
        <v>0</v>
      </c>
      <c r="J58" s="96">
        <f>IFERROR(VLOOKUP($B58,[1]NUM21!$H$3:$S$150,7,FALSE),0)</f>
        <v>0</v>
      </c>
      <c r="K58" s="96">
        <f>IFERROR(VLOOKUP($B58,[1]NUM21!$H$3:$S$150,8,FALSE),0)</f>
        <v>0</v>
      </c>
      <c r="L58" s="96">
        <f>IFERROR(VLOOKUP($B58,[1]NUM21!$H$3:$S$150,9,FALSE),0)</f>
        <v>0</v>
      </c>
      <c r="M58" s="96">
        <f>IFERROR(VLOOKUP($B58,[1]NUM21!$H$3:$S$150,10,FALSE),0)</f>
        <v>0</v>
      </c>
      <c r="N58" s="96">
        <f>IFERROR(VLOOKUP($B58,[1]NUM21!$H$3:$S$150,11,FALSE),0)</f>
        <v>0</v>
      </c>
      <c r="O58" s="86"/>
      <c r="P58" s="86"/>
      <c r="Q58" s="13">
        <f t="shared" si="5"/>
        <v>0</v>
      </c>
    </row>
    <row r="59" spans="1:19" s="87" customFormat="1" ht="15" thickBot="1" x14ac:dyDescent="0.25">
      <c r="A59" s="166" t="s">
        <v>88</v>
      </c>
      <c r="B59" s="165" t="s">
        <v>85</v>
      </c>
      <c r="C59" s="56"/>
      <c r="D59" s="83"/>
      <c r="E59" s="96">
        <f>IFERROR(VLOOKUP($B59,[1]NUM21!$H$3:$S$150,2,FALSE),0)</f>
        <v>0</v>
      </c>
      <c r="F59" s="96">
        <f>IFERROR(VLOOKUP($B59,[1]NUM21!$H$3:$S$150,3,FALSE),0)</f>
        <v>2</v>
      </c>
      <c r="G59" s="96">
        <f>IFERROR(VLOOKUP($B59,[1]NUM21!$H$3:$S$150,4,FALSE),0)</f>
        <v>0</v>
      </c>
      <c r="H59" s="96">
        <f>IFERROR(VLOOKUP($B59,[1]NUM21!$H$3:$S$150,5,FALSE),0)</f>
        <v>4</v>
      </c>
      <c r="I59" s="96">
        <f>IFERROR(VLOOKUP($B59,[1]NUM21!$H$3:$S$150,6,FALSE),0)</f>
        <v>2</v>
      </c>
      <c r="J59" s="96">
        <f>IFERROR(VLOOKUP($B59,[1]NUM21!$H$3:$S$150,7,FALSE),0)</f>
        <v>3</v>
      </c>
      <c r="K59" s="96">
        <f>IFERROR(VLOOKUP($B59,[1]NUM21!$H$3:$S$150,8,FALSE),0)</f>
        <v>0</v>
      </c>
      <c r="L59" s="96">
        <f>IFERROR(VLOOKUP($B59,[1]NUM21!$H$3:$S$150,9,FALSE),0)</f>
        <v>1</v>
      </c>
      <c r="M59" s="96">
        <f>IFERROR(VLOOKUP($B59,[1]NUM21!$H$3:$S$150,10,FALSE),0)</f>
        <v>1</v>
      </c>
      <c r="N59" s="96">
        <f>IFERROR(VLOOKUP($B59,[1]NUM21!$H$3:$S$150,11,FALSE),0)</f>
        <v>0</v>
      </c>
      <c r="O59" s="86"/>
      <c r="P59" s="86"/>
      <c r="Q59" s="13">
        <f>SUM(E59:P59)</f>
        <v>13</v>
      </c>
    </row>
    <row r="60" spans="1:19" s="87" customFormat="1" ht="15" thickBot="1" x14ac:dyDescent="0.25">
      <c r="A60" s="166" t="s">
        <v>88</v>
      </c>
      <c r="B60" s="165" t="s">
        <v>86</v>
      </c>
      <c r="C60" s="56"/>
      <c r="D60" s="83"/>
      <c r="E60" s="96">
        <f>IFERROR(VLOOKUP($B60,[1]NUM21!$H$3:$S$150,2,FALSE),0)</f>
        <v>0</v>
      </c>
      <c r="F60" s="96">
        <f>IFERROR(VLOOKUP($B60,[1]NUM21!$H$3:$S$150,3,FALSE),0)</f>
        <v>0</v>
      </c>
      <c r="G60" s="96">
        <f>IFERROR(VLOOKUP($B60,[1]NUM21!$H$3:$S$150,4,FALSE),0)</f>
        <v>0</v>
      </c>
      <c r="H60" s="96">
        <f>IFERROR(VLOOKUP($B60,[1]NUM21!$H$3:$S$150,5,FALSE),0)</f>
        <v>0</v>
      </c>
      <c r="I60" s="96">
        <f>IFERROR(VLOOKUP($B60,[1]NUM21!$H$3:$S$150,6,FALSE),0)</f>
        <v>0</v>
      </c>
      <c r="J60" s="96">
        <f>IFERROR(VLOOKUP($B60,[1]NUM21!$H$3:$S$150,7,FALSE),0)</f>
        <v>0</v>
      </c>
      <c r="K60" s="96">
        <f>IFERROR(VLOOKUP($B60,[1]NUM21!$H$3:$S$150,8,FALSE),0)</f>
        <v>0</v>
      </c>
      <c r="L60" s="96">
        <f>IFERROR(VLOOKUP($B60,[1]NUM21!$H$3:$S$150,9,FALSE),0)</f>
        <v>0</v>
      </c>
      <c r="M60" s="96">
        <f>IFERROR(VLOOKUP($B60,[1]NUM21!$H$3:$S$150,10,FALSE),0)</f>
        <v>0</v>
      </c>
      <c r="N60" s="96">
        <f>IFERROR(VLOOKUP($B60,[1]NUM21!$H$3:$S$150,11,FALSE),0)</f>
        <v>0</v>
      </c>
      <c r="O60" s="86"/>
      <c r="P60" s="86"/>
      <c r="Q60" s="13">
        <f>SUM(E60:P60)</f>
        <v>0</v>
      </c>
    </row>
    <row r="61" spans="1:19" s="87" customFormat="1" ht="15" thickBot="1" x14ac:dyDescent="0.25">
      <c r="A61" s="166" t="s">
        <v>88</v>
      </c>
      <c r="B61" s="165" t="s">
        <v>87</v>
      </c>
      <c r="C61" s="56"/>
      <c r="D61" s="83"/>
      <c r="E61" s="96">
        <f>IFERROR(VLOOKUP($B61,[1]NUM21!$H$3:$S$150,2,FALSE),0)</f>
        <v>0</v>
      </c>
      <c r="F61" s="96">
        <f>IFERROR(VLOOKUP($B61,[1]NUM21!$H$3:$S$150,3,FALSE),0)</f>
        <v>0</v>
      </c>
      <c r="G61" s="96">
        <f>IFERROR(VLOOKUP($B61,[1]NUM21!$H$3:$S$150,4,FALSE),0)</f>
        <v>0</v>
      </c>
      <c r="H61" s="96">
        <f>IFERROR(VLOOKUP($B61,[1]NUM21!$H$3:$S$150,5,FALSE),0)</f>
        <v>0</v>
      </c>
      <c r="I61" s="96">
        <f>IFERROR(VLOOKUP($B61,[1]NUM21!$H$3:$S$150,6,FALSE),0)</f>
        <v>0</v>
      </c>
      <c r="J61" s="96">
        <f>IFERROR(VLOOKUP($B61,[1]NUM21!$H$3:$S$150,7,FALSE),0)</f>
        <v>0</v>
      </c>
      <c r="K61" s="96">
        <f>IFERROR(VLOOKUP($B61,[1]NUM21!$H$3:$S$150,8,FALSE),0)</f>
        <v>0</v>
      </c>
      <c r="L61" s="96">
        <f>IFERROR(VLOOKUP($B61,[1]NUM21!$H$3:$S$150,9,FALSE),0)</f>
        <v>0</v>
      </c>
      <c r="M61" s="96">
        <f>IFERROR(VLOOKUP($B61,[1]NUM21!$H$3:$S$150,10,FALSE),0)</f>
        <v>0</v>
      </c>
      <c r="N61" s="96">
        <f>IFERROR(VLOOKUP($B61,[1]NUM21!$H$3:$S$150,11,FALSE),0)</f>
        <v>0</v>
      </c>
      <c r="O61" s="86"/>
      <c r="P61" s="86"/>
      <c r="Q61" s="13">
        <f>SUM(E61:P61)</f>
        <v>0</v>
      </c>
    </row>
    <row r="62" spans="1:19" s="166" customFormat="1" ht="13.5" thickBot="1" x14ac:dyDescent="0.25">
      <c r="A62" s="333" t="s">
        <v>177</v>
      </c>
      <c r="B62" s="334"/>
      <c r="C62" s="266" t="str">
        <f>IF(Q62&lt;&gt;0,"SI", "NO")</f>
        <v>SI</v>
      </c>
      <c r="D62" s="15">
        <f>+Q62/R62</f>
        <v>0.96507936507936509</v>
      </c>
      <c r="E62" s="168">
        <f t="shared" ref="E62:J62" si="14">SUM(E49:E61)</f>
        <v>1</v>
      </c>
      <c r="F62" s="168">
        <f t="shared" si="14"/>
        <v>4</v>
      </c>
      <c r="G62" s="168">
        <f t="shared" si="14"/>
        <v>0</v>
      </c>
      <c r="H62" s="168">
        <f t="shared" si="14"/>
        <v>48</v>
      </c>
      <c r="I62" s="168">
        <f t="shared" si="14"/>
        <v>22</v>
      </c>
      <c r="J62" s="168">
        <f t="shared" si="14"/>
        <v>61</v>
      </c>
      <c r="K62" s="168">
        <f t="shared" ref="K62:L62" si="15">SUM(K49:K61)</f>
        <v>25</v>
      </c>
      <c r="L62" s="168">
        <f t="shared" si="15"/>
        <v>136</v>
      </c>
      <c r="M62" s="168">
        <f t="shared" ref="M62:N62" si="16">SUM(M49:M61)</f>
        <v>2</v>
      </c>
      <c r="N62" s="168">
        <f t="shared" si="16"/>
        <v>5</v>
      </c>
      <c r="O62" s="168">
        <f t="shared" ref="O62:P62" si="17">SUM(O49:O61)</f>
        <v>0</v>
      </c>
      <c r="P62" s="168">
        <f t="shared" si="17"/>
        <v>0</v>
      </c>
      <c r="Q62" s="10">
        <f>SUM(Q49:Q61)</f>
        <v>304</v>
      </c>
      <c r="R62" s="392">
        <v>315</v>
      </c>
      <c r="S62" s="393"/>
    </row>
    <row r="63" spans="1:19" s="87" customFormat="1" ht="15" thickBot="1" x14ac:dyDescent="0.25">
      <c r="A63" s="166" t="s">
        <v>99</v>
      </c>
      <c r="B63" s="165" t="s">
        <v>89</v>
      </c>
      <c r="C63" s="56"/>
      <c r="D63" s="83"/>
      <c r="E63" s="96">
        <f>IFERROR(VLOOKUP($B63,[1]NUM21!$H$3:$S$150,2,FALSE),0)</f>
        <v>0</v>
      </c>
      <c r="F63" s="96">
        <f>IFERROR(VLOOKUP($B63,[1]NUM21!$H$3:$S$150,3,FALSE),0)</f>
        <v>0</v>
      </c>
      <c r="G63" s="96">
        <f>IFERROR(VLOOKUP($B63,[1]NUM21!$H$3:$S$150,4,FALSE),0)</f>
        <v>0</v>
      </c>
      <c r="H63" s="96">
        <f>IFERROR(VLOOKUP($B63,[1]NUM21!$H$3:$S$150,5,FALSE),0)</f>
        <v>3</v>
      </c>
      <c r="I63" s="96">
        <f>IFERROR(VLOOKUP($B63,[1]NUM21!$H$3:$S$150,6,FALSE),0)</f>
        <v>9</v>
      </c>
      <c r="J63" s="96">
        <f>IFERROR(VLOOKUP($B63,[1]NUM21!$H$3:$S$150,7,FALSE),0)</f>
        <v>5</v>
      </c>
      <c r="K63" s="96">
        <f>IFERROR(VLOOKUP($B63,[1]NUM21!$H$3:$S$150,8,FALSE),0)</f>
        <v>7</v>
      </c>
      <c r="L63" s="96">
        <f>IFERROR(VLOOKUP($B63,[1]NUM21!$H$3:$S$150,9,FALSE),0)</f>
        <v>4</v>
      </c>
      <c r="M63" s="96">
        <f>IFERROR(VLOOKUP($B63,[1]NUM21!$H$3:$S$150,10,FALSE),0)</f>
        <v>11</v>
      </c>
      <c r="N63" s="96">
        <f>IFERROR(VLOOKUP($B63,[1]NUM21!$H$3:$S$150,11,FALSE),0)</f>
        <v>2</v>
      </c>
      <c r="O63" s="86"/>
      <c r="Q63" s="13">
        <f t="shared" ref="Q63:Q72" si="18">SUM(E63:P63)</f>
        <v>41</v>
      </c>
    </row>
    <row r="64" spans="1:19" s="87" customFormat="1" ht="15" thickBot="1" x14ac:dyDescent="0.25">
      <c r="A64" s="166" t="s">
        <v>99</v>
      </c>
      <c r="B64" s="165" t="s">
        <v>90</v>
      </c>
      <c r="C64" s="56"/>
      <c r="D64" s="83"/>
      <c r="E64" s="96">
        <f>IFERROR(VLOOKUP($B64,[1]NUM21!$H$3:$S$150,2,FALSE),0)</f>
        <v>0</v>
      </c>
      <c r="F64" s="96">
        <f>IFERROR(VLOOKUP($B64,[1]NUM21!$H$3:$S$150,3,FALSE),0)</f>
        <v>0</v>
      </c>
      <c r="G64" s="96">
        <f>IFERROR(VLOOKUP($B64,[1]NUM21!$H$3:$S$150,4,FALSE),0)</f>
        <v>0</v>
      </c>
      <c r="H64" s="96">
        <f>IFERROR(VLOOKUP($B64,[1]NUM21!$H$3:$S$150,5,FALSE),0)</f>
        <v>0</v>
      </c>
      <c r="I64" s="96">
        <f>IFERROR(VLOOKUP($B64,[1]NUM21!$H$3:$S$150,6,FALSE),0)</f>
        <v>2</v>
      </c>
      <c r="J64" s="96">
        <f>IFERROR(VLOOKUP($B64,[1]NUM21!$H$3:$S$150,7,FALSE),0)</f>
        <v>1</v>
      </c>
      <c r="K64" s="96">
        <f>IFERROR(VLOOKUP($B64,[1]NUM21!$H$3:$S$150,8,FALSE),0)</f>
        <v>1</v>
      </c>
      <c r="L64" s="96">
        <f>IFERROR(VLOOKUP($B64,[1]NUM21!$H$3:$S$150,9,FALSE),0)</f>
        <v>1</v>
      </c>
      <c r="M64" s="96">
        <f>IFERROR(VLOOKUP($B64,[1]NUM21!$H$3:$S$150,10,FALSE),0)</f>
        <v>5</v>
      </c>
      <c r="N64" s="96">
        <f>IFERROR(VLOOKUP($B64,[1]NUM21!$H$3:$S$150,11,FALSE),0)</f>
        <v>0</v>
      </c>
      <c r="O64" s="86"/>
      <c r="Q64" s="13">
        <f t="shared" si="18"/>
        <v>10</v>
      </c>
    </row>
    <row r="65" spans="1:19" s="87" customFormat="1" ht="15" thickBot="1" x14ac:dyDescent="0.25">
      <c r="A65" s="166" t="s">
        <v>99</v>
      </c>
      <c r="B65" s="165" t="s">
        <v>91</v>
      </c>
      <c r="C65" s="56"/>
      <c r="D65" s="83"/>
      <c r="E65" s="96">
        <f>IFERROR(VLOOKUP($B65,[1]NUM21!$H$3:$S$150,2,FALSE),0)</f>
        <v>0</v>
      </c>
      <c r="F65" s="96">
        <f>IFERROR(VLOOKUP($B65,[1]NUM21!$H$3:$S$150,3,FALSE),0)</f>
        <v>0</v>
      </c>
      <c r="G65" s="96">
        <f>IFERROR(VLOOKUP($B65,[1]NUM21!$H$3:$S$150,4,FALSE),0)</f>
        <v>0</v>
      </c>
      <c r="H65" s="96">
        <f>IFERROR(VLOOKUP($B65,[1]NUM21!$H$3:$S$150,5,FALSE),0)</f>
        <v>0</v>
      </c>
      <c r="I65" s="96">
        <f>IFERROR(VLOOKUP($B65,[1]NUM21!$H$3:$S$150,6,FALSE),0)</f>
        <v>0</v>
      </c>
      <c r="J65" s="96">
        <f>IFERROR(VLOOKUP($B65,[1]NUM21!$H$3:$S$150,7,FALSE),0)</f>
        <v>0</v>
      </c>
      <c r="K65" s="96">
        <f>IFERROR(VLOOKUP($B65,[1]NUM21!$H$3:$S$150,8,FALSE),0)</f>
        <v>2</v>
      </c>
      <c r="L65" s="96">
        <f>IFERROR(VLOOKUP($B65,[1]NUM21!$H$3:$S$150,9,FALSE),0)</f>
        <v>0</v>
      </c>
      <c r="M65" s="96">
        <f>IFERROR(VLOOKUP($B65,[1]NUM21!$H$3:$S$150,10,FALSE),0)</f>
        <v>0</v>
      </c>
      <c r="N65" s="96">
        <f>IFERROR(VLOOKUP($B65,[1]NUM21!$H$3:$S$150,11,FALSE),0)</f>
        <v>1</v>
      </c>
      <c r="O65" s="86"/>
      <c r="Q65" s="13">
        <f t="shared" si="18"/>
        <v>3</v>
      </c>
    </row>
    <row r="66" spans="1:19" s="87" customFormat="1" ht="15" thickBot="1" x14ac:dyDescent="0.25">
      <c r="A66" s="166" t="s">
        <v>99</v>
      </c>
      <c r="B66" s="165" t="s">
        <v>92</v>
      </c>
      <c r="C66" s="56"/>
      <c r="D66" s="83"/>
      <c r="E66" s="96">
        <f>IFERROR(VLOOKUP($B66,[1]NUM21!$H$3:$S$150,2,FALSE),0)</f>
        <v>0</v>
      </c>
      <c r="F66" s="96">
        <f>IFERROR(VLOOKUP($B66,[1]NUM21!$H$3:$S$150,3,FALSE),0)</f>
        <v>0</v>
      </c>
      <c r="G66" s="96">
        <f>IFERROR(VLOOKUP($B66,[1]NUM21!$H$3:$S$150,4,FALSE),0)</f>
        <v>0</v>
      </c>
      <c r="H66" s="96">
        <f>IFERROR(VLOOKUP($B66,[1]NUM21!$H$3:$S$150,5,FALSE),0)</f>
        <v>0</v>
      </c>
      <c r="I66" s="96">
        <f>IFERROR(VLOOKUP($B66,[1]NUM21!$H$3:$S$150,6,FALSE),0)</f>
        <v>0</v>
      </c>
      <c r="J66" s="96">
        <f>IFERROR(VLOOKUP($B66,[1]NUM21!$H$3:$S$150,7,FALSE),0)</f>
        <v>0</v>
      </c>
      <c r="K66" s="96">
        <f>IFERROR(VLOOKUP($B66,[1]NUM21!$H$3:$S$150,8,FALSE),0)</f>
        <v>0</v>
      </c>
      <c r="L66" s="96">
        <f>IFERROR(VLOOKUP($B66,[1]NUM21!$H$3:$S$150,9,FALSE),0)</f>
        <v>0</v>
      </c>
      <c r="M66" s="96">
        <f>IFERROR(VLOOKUP($B66,[1]NUM21!$H$3:$S$150,10,FALSE),0)</f>
        <v>0</v>
      </c>
      <c r="N66" s="96">
        <f>IFERROR(VLOOKUP($B66,[1]NUM21!$H$3:$S$150,11,FALSE),0)</f>
        <v>0</v>
      </c>
      <c r="O66" s="86"/>
      <c r="Q66" s="13">
        <f t="shared" si="18"/>
        <v>0</v>
      </c>
    </row>
    <row r="67" spans="1:19" s="87" customFormat="1" ht="15" thickBot="1" x14ac:dyDescent="0.25">
      <c r="A67" s="166" t="s">
        <v>99</v>
      </c>
      <c r="B67" s="165" t="s">
        <v>93</v>
      </c>
      <c r="C67" s="56"/>
      <c r="D67" s="83"/>
      <c r="E67" s="96">
        <f>IFERROR(VLOOKUP($B67,[1]NUM21!$H$3:$S$150,2,FALSE),0)</f>
        <v>0</v>
      </c>
      <c r="F67" s="96">
        <f>IFERROR(VLOOKUP($B67,[1]NUM21!$H$3:$S$150,3,FALSE),0)</f>
        <v>0</v>
      </c>
      <c r="G67" s="96">
        <f>IFERROR(VLOOKUP($B67,[1]NUM21!$H$3:$S$150,4,FALSE),0)</f>
        <v>0</v>
      </c>
      <c r="H67" s="96">
        <f>IFERROR(VLOOKUP($B67,[1]NUM21!$H$3:$S$150,5,FALSE),0)</f>
        <v>0</v>
      </c>
      <c r="I67" s="96">
        <f>IFERROR(VLOOKUP($B67,[1]NUM21!$H$3:$S$150,6,FALSE),0)</f>
        <v>4</v>
      </c>
      <c r="J67" s="96">
        <f>IFERROR(VLOOKUP($B67,[1]NUM21!$H$3:$S$150,7,FALSE),0)</f>
        <v>0</v>
      </c>
      <c r="K67" s="96">
        <f>IFERROR(VLOOKUP($B67,[1]NUM21!$H$3:$S$150,8,FALSE),0)</f>
        <v>0</v>
      </c>
      <c r="L67" s="96">
        <f>IFERROR(VLOOKUP($B67,[1]NUM21!$H$3:$S$150,9,FALSE),0)</f>
        <v>0</v>
      </c>
      <c r="M67" s="96">
        <f>IFERROR(VLOOKUP($B67,[1]NUM21!$H$3:$S$150,10,FALSE),0)</f>
        <v>0</v>
      </c>
      <c r="N67" s="96">
        <f>IFERROR(VLOOKUP($B67,[1]NUM21!$H$3:$S$150,11,FALSE),0)</f>
        <v>0</v>
      </c>
      <c r="O67" s="86"/>
      <c r="Q67" s="13">
        <f t="shared" si="18"/>
        <v>4</v>
      </c>
    </row>
    <row r="68" spans="1:19" s="87" customFormat="1" ht="15" thickBot="1" x14ac:dyDescent="0.25">
      <c r="A68" s="166" t="s">
        <v>99</v>
      </c>
      <c r="B68" s="165" t="s">
        <v>94</v>
      </c>
      <c r="C68" s="56"/>
      <c r="D68" s="83"/>
      <c r="E68" s="96">
        <f>IFERROR(VLOOKUP($B68,[1]NUM21!$H$3:$S$150,2,FALSE),0)</f>
        <v>0</v>
      </c>
      <c r="F68" s="96">
        <f>IFERROR(VLOOKUP($B68,[1]NUM21!$H$3:$S$150,3,FALSE),0)</f>
        <v>0</v>
      </c>
      <c r="G68" s="96">
        <f>IFERROR(VLOOKUP($B68,[1]NUM21!$H$3:$S$150,4,FALSE),0)</f>
        <v>0</v>
      </c>
      <c r="H68" s="96">
        <f>IFERROR(VLOOKUP($B68,[1]NUM21!$H$3:$S$150,5,FALSE),0)</f>
        <v>0</v>
      </c>
      <c r="I68" s="96">
        <f>IFERROR(VLOOKUP($B68,[1]NUM21!$H$3:$S$150,6,FALSE),0)</f>
        <v>6</v>
      </c>
      <c r="J68" s="96">
        <f>IFERROR(VLOOKUP($B68,[1]NUM21!$H$3:$S$150,7,FALSE),0)</f>
        <v>1</v>
      </c>
      <c r="K68" s="96">
        <f>IFERROR(VLOOKUP($B68,[1]NUM21!$H$3:$S$150,8,FALSE),0)</f>
        <v>1</v>
      </c>
      <c r="L68" s="96">
        <f>IFERROR(VLOOKUP($B68,[1]NUM21!$H$3:$S$150,9,FALSE),0)</f>
        <v>0</v>
      </c>
      <c r="M68" s="96">
        <f>IFERROR(VLOOKUP($B68,[1]NUM21!$H$3:$S$150,10,FALSE),0)</f>
        <v>2</v>
      </c>
      <c r="N68" s="96">
        <f>IFERROR(VLOOKUP($B68,[1]NUM21!$H$3:$S$150,11,FALSE),0)</f>
        <v>5</v>
      </c>
      <c r="O68" s="86"/>
      <c r="Q68" s="13">
        <f t="shared" si="18"/>
        <v>15</v>
      </c>
    </row>
    <row r="69" spans="1:19" s="87" customFormat="1" ht="15" thickBot="1" x14ac:dyDescent="0.25">
      <c r="A69" s="166" t="s">
        <v>99</v>
      </c>
      <c r="B69" s="165" t="s">
        <v>95</v>
      </c>
      <c r="C69" s="56"/>
      <c r="D69" s="83"/>
      <c r="E69" s="96">
        <f>IFERROR(VLOOKUP($B69,[1]NUM21!$H$3:$S$150,2,FALSE),0)</f>
        <v>0</v>
      </c>
      <c r="F69" s="96">
        <f>IFERROR(VLOOKUP($B69,[1]NUM21!$H$3:$S$150,3,FALSE),0)</f>
        <v>0</v>
      </c>
      <c r="G69" s="96">
        <f>IFERROR(VLOOKUP($B69,[1]NUM21!$H$3:$S$150,4,FALSE),0)</f>
        <v>0</v>
      </c>
      <c r="H69" s="96">
        <f>IFERROR(VLOOKUP($B69,[1]NUM21!$H$3:$S$150,5,FALSE),0)</f>
        <v>0</v>
      </c>
      <c r="I69" s="96">
        <f>IFERROR(VLOOKUP($B69,[1]NUM21!$H$3:$S$150,6,FALSE),0)</f>
        <v>0</v>
      </c>
      <c r="J69" s="96">
        <f>IFERROR(VLOOKUP($B69,[1]NUM21!$H$3:$S$150,7,FALSE),0)</f>
        <v>0</v>
      </c>
      <c r="K69" s="96">
        <f>IFERROR(VLOOKUP($B69,[1]NUM21!$H$3:$S$150,8,FALSE),0)</f>
        <v>0</v>
      </c>
      <c r="L69" s="96">
        <f>IFERROR(VLOOKUP($B69,[1]NUM21!$H$3:$S$150,9,FALSE),0)</f>
        <v>0</v>
      </c>
      <c r="M69" s="96">
        <f>IFERROR(VLOOKUP($B69,[1]NUM21!$H$3:$S$150,10,FALSE),0)</f>
        <v>0</v>
      </c>
      <c r="N69" s="96">
        <f>IFERROR(VLOOKUP($B69,[1]NUM21!$H$3:$S$150,11,FALSE),0)</f>
        <v>0</v>
      </c>
      <c r="O69" s="86"/>
      <c r="Q69" s="13">
        <f t="shared" si="18"/>
        <v>0</v>
      </c>
    </row>
    <row r="70" spans="1:19" s="87" customFormat="1" ht="15" thickBot="1" x14ac:dyDescent="0.25">
      <c r="A70" s="166" t="s">
        <v>99</v>
      </c>
      <c r="B70" s="165" t="s">
        <v>96</v>
      </c>
      <c r="C70" s="56"/>
      <c r="D70" s="83"/>
      <c r="E70" s="96">
        <f>IFERROR(VLOOKUP($B70,[1]NUM21!$H$3:$S$150,2,FALSE),0)</f>
        <v>0</v>
      </c>
      <c r="F70" s="96">
        <f>IFERROR(VLOOKUP($B70,[1]NUM21!$H$3:$S$150,3,FALSE),0)</f>
        <v>0</v>
      </c>
      <c r="G70" s="96">
        <f>IFERROR(VLOOKUP($B70,[1]NUM21!$H$3:$S$150,4,FALSE),0)</f>
        <v>0</v>
      </c>
      <c r="H70" s="96">
        <f>IFERROR(VLOOKUP($B70,[1]NUM21!$H$3:$S$150,5,FALSE),0)</f>
        <v>0</v>
      </c>
      <c r="I70" s="96">
        <f>IFERROR(VLOOKUP($B70,[1]NUM21!$H$3:$S$150,6,FALSE),0)</f>
        <v>0</v>
      </c>
      <c r="J70" s="96">
        <f>IFERROR(VLOOKUP($B70,[1]NUM21!$H$3:$S$150,7,FALSE),0)</f>
        <v>0</v>
      </c>
      <c r="K70" s="96">
        <f>IFERROR(VLOOKUP($B70,[1]NUM21!$H$3:$S$150,8,FALSE),0)</f>
        <v>0</v>
      </c>
      <c r="L70" s="96">
        <f>IFERROR(VLOOKUP($B70,[1]NUM21!$H$3:$S$150,9,FALSE),0)</f>
        <v>0</v>
      </c>
      <c r="M70" s="96">
        <f>IFERROR(VLOOKUP($B70,[1]NUM21!$H$3:$S$150,10,FALSE),0)</f>
        <v>0</v>
      </c>
      <c r="N70" s="96">
        <f>IFERROR(VLOOKUP($B70,[1]NUM21!$H$3:$S$150,11,FALSE),0)</f>
        <v>0</v>
      </c>
      <c r="O70" s="86"/>
      <c r="Q70" s="13">
        <f t="shared" si="18"/>
        <v>0</v>
      </c>
    </row>
    <row r="71" spans="1:19" s="87" customFormat="1" ht="15" thickBot="1" x14ac:dyDescent="0.25">
      <c r="A71" s="166" t="s">
        <v>99</v>
      </c>
      <c r="B71" s="165" t="s">
        <v>97</v>
      </c>
      <c r="C71" s="56"/>
      <c r="D71" s="83"/>
      <c r="E71" s="96">
        <f>IFERROR(VLOOKUP($B71,[1]NUM21!$H$3:$S$150,2,FALSE),0)</f>
        <v>0</v>
      </c>
      <c r="F71" s="96">
        <f>IFERROR(VLOOKUP($B71,[1]NUM21!$H$3:$S$150,3,FALSE),0)</f>
        <v>0</v>
      </c>
      <c r="G71" s="96">
        <f>IFERROR(VLOOKUP($B71,[1]NUM21!$H$3:$S$150,4,FALSE),0)</f>
        <v>0</v>
      </c>
      <c r="H71" s="96">
        <f>IFERROR(VLOOKUP($B71,[1]NUM21!$H$3:$S$150,5,FALSE),0)</f>
        <v>0</v>
      </c>
      <c r="I71" s="96">
        <f>IFERROR(VLOOKUP($B71,[1]NUM21!$H$3:$S$150,6,FALSE),0)</f>
        <v>0</v>
      </c>
      <c r="J71" s="96">
        <f>IFERROR(VLOOKUP($B71,[1]NUM21!$H$3:$S$150,7,FALSE),0)</f>
        <v>0</v>
      </c>
      <c r="K71" s="96">
        <f>IFERROR(VLOOKUP($B71,[1]NUM21!$H$3:$S$150,8,FALSE),0)</f>
        <v>0</v>
      </c>
      <c r="L71" s="96">
        <f>IFERROR(VLOOKUP($B71,[1]NUM21!$H$3:$S$150,9,FALSE),0)</f>
        <v>0</v>
      </c>
      <c r="M71" s="96">
        <f>IFERROR(VLOOKUP($B71,[1]NUM21!$H$3:$S$150,10,FALSE),0)</f>
        <v>0</v>
      </c>
      <c r="N71" s="96">
        <f>IFERROR(VLOOKUP($B71,[1]NUM21!$H$3:$S$150,11,FALSE),0)</f>
        <v>0</v>
      </c>
      <c r="O71" s="86"/>
      <c r="Q71" s="13">
        <f t="shared" si="18"/>
        <v>0</v>
      </c>
    </row>
    <row r="72" spans="1:19" s="87" customFormat="1" ht="15" thickBot="1" x14ac:dyDescent="0.25">
      <c r="A72" s="166" t="s">
        <v>99</v>
      </c>
      <c r="B72" s="165" t="s">
        <v>98</v>
      </c>
      <c r="C72" s="56"/>
      <c r="D72" s="83"/>
      <c r="E72" s="96">
        <f>IFERROR(VLOOKUP($B72,[1]NUM21!$H$3:$S$150,2,FALSE),0)</f>
        <v>0</v>
      </c>
      <c r="F72" s="96">
        <f>IFERROR(VLOOKUP($B72,[1]NUM21!$H$3:$S$150,3,FALSE),0)</f>
        <v>0</v>
      </c>
      <c r="G72" s="96">
        <f>IFERROR(VLOOKUP($B72,[1]NUM21!$H$3:$S$150,4,FALSE),0)</f>
        <v>0</v>
      </c>
      <c r="H72" s="96">
        <f>IFERROR(VLOOKUP($B72,[1]NUM21!$H$3:$S$150,5,FALSE),0)</f>
        <v>0</v>
      </c>
      <c r="I72" s="96">
        <f>IFERROR(VLOOKUP($B72,[1]NUM21!$H$3:$S$150,6,FALSE),0)</f>
        <v>0</v>
      </c>
      <c r="J72" s="96">
        <f>IFERROR(VLOOKUP($B72,[1]NUM21!$H$3:$S$150,7,FALSE),0)</f>
        <v>0</v>
      </c>
      <c r="K72" s="96">
        <f>IFERROR(VLOOKUP($B72,[1]NUM21!$H$3:$S$150,8,FALSE),0)</f>
        <v>0</v>
      </c>
      <c r="L72" s="96">
        <f>IFERROR(VLOOKUP($B72,[1]NUM21!$H$3:$S$150,9,FALSE),0)</f>
        <v>0</v>
      </c>
      <c r="M72" s="96">
        <f>IFERROR(VLOOKUP($B72,[1]NUM21!$H$3:$S$150,10,FALSE),0)</f>
        <v>0</v>
      </c>
      <c r="N72" s="96">
        <f>IFERROR(VLOOKUP($B72,[1]NUM21!$H$3:$S$150,11,FALSE),0)</f>
        <v>0</v>
      </c>
      <c r="Q72" s="13">
        <f t="shared" si="18"/>
        <v>0</v>
      </c>
    </row>
    <row r="73" spans="1:19" s="166" customFormat="1" ht="13.5" thickBot="1" x14ac:dyDescent="0.25">
      <c r="A73" s="333" t="s">
        <v>18</v>
      </c>
      <c r="B73" s="334"/>
      <c r="C73" s="266" t="str">
        <f>IF(Q73&lt;&gt;0,"SI", "NO")</f>
        <v>SI</v>
      </c>
      <c r="D73" s="15">
        <f>+Q73/R73</f>
        <v>0.41714285714285715</v>
      </c>
      <c r="E73" s="168">
        <f>SUM(E63:E72)</f>
        <v>0</v>
      </c>
      <c r="F73" s="168">
        <f t="shared" ref="F73:P73" si="19">SUM(F63:F72)</f>
        <v>0</v>
      </c>
      <c r="G73" s="168">
        <f t="shared" si="19"/>
        <v>0</v>
      </c>
      <c r="H73" s="168">
        <f t="shared" si="19"/>
        <v>3</v>
      </c>
      <c r="I73" s="168">
        <f t="shared" ref="I73:J73" si="20">SUM(I63:I72)</f>
        <v>21</v>
      </c>
      <c r="J73" s="168">
        <f t="shared" si="20"/>
        <v>7</v>
      </c>
      <c r="K73" s="168">
        <f t="shared" ref="K73:L73" si="21">SUM(K63:K72)</f>
        <v>11</v>
      </c>
      <c r="L73" s="168">
        <f t="shared" si="21"/>
        <v>5</v>
      </c>
      <c r="M73" s="168">
        <f t="shared" ref="M73:N73" si="22">SUM(M63:M72)</f>
        <v>18</v>
      </c>
      <c r="N73" s="168">
        <f t="shared" si="22"/>
        <v>8</v>
      </c>
      <c r="O73" s="168">
        <f t="shared" si="19"/>
        <v>0</v>
      </c>
      <c r="P73" s="168">
        <f t="shared" si="19"/>
        <v>0</v>
      </c>
      <c r="Q73" s="168">
        <f>SUM(Q63:Q72)</f>
        <v>73</v>
      </c>
      <c r="R73" s="392">
        <v>175</v>
      </c>
      <c r="S73" s="393"/>
    </row>
    <row r="74" spans="1:19" s="87" customFormat="1" ht="15" thickBot="1" x14ac:dyDescent="0.25">
      <c r="A74" s="87" t="s">
        <v>105</v>
      </c>
      <c r="B74" s="165" t="s">
        <v>100</v>
      </c>
      <c r="C74" s="56"/>
      <c r="D74" s="83"/>
      <c r="E74" s="96">
        <f>IFERROR(VLOOKUP($B74,[1]NUM21!$H$3:$S$150,2,FALSE),0)</f>
        <v>3</v>
      </c>
      <c r="F74" s="96">
        <f>IFERROR(VLOOKUP($B74,[1]NUM21!$H$3:$S$150,3,FALSE),0)</f>
        <v>3</v>
      </c>
      <c r="G74" s="96">
        <f>IFERROR(VLOOKUP($B74,[1]NUM21!$H$3:$S$150,4,FALSE),0)</f>
        <v>0</v>
      </c>
      <c r="H74" s="96">
        <f>IFERROR(VLOOKUP($B74,[1]NUM21!$H$3:$S$150,5,FALSE),0)</f>
        <v>29</v>
      </c>
      <c r="I74" s="96">
        <f>IFERROR(VLOOKUP($B74,[1]NUM21!$H$3:$S$150,6,FALSE),0)</f>
        <v>7</v>
      </c>
      <c r="J74" s="96">
        <f>IFERROR(VLOOKUP($B74,[1]NUM21!$H$3:$S$150,7,FALSE),0)</f>
        <v>14</v>
      </c>
      <c r="K74" s="96">
        <f>IFERROR(VLOOKUP($B74,[1]NUM21!$H$3:$S$150,8,FALSE),0)</f>
        <v>0</v>
      </c>
      <c r="L74" s="96">
        <f>IFERROR(VLOOKUP($B74,[1]NUM21!$H$3:$S$150,9,FALSE),0)</f>
        <v>0</v>
      </c>
      <c r="M74" s="96">
        <f>IFERROR(VLOOKUP($B74,[1]NUM21!$H$3:$S$150,10,FALSE),0)</f>
        <v>0</v>
      </c>
      <c r="N74" s="96">
        <f>IFERROR(VLOOKUP($B74,[1]NUM21!$H$3:$S$150,11,FALSE),0)</f>
        <v>13</v>
      </c>
      <c r="O74" s="86"/>
      <c r="P74" s="166"/>
      <c r="Q74" s="13">
        <f>SUM(E74:P74)</f>
        <v>69</v>
      </c>
    </row>
    <row r="75" spans="1:19" s="87" customFormat="1" ht="15" thickBot="1" x14ac:dyDescent="0.25">
      <c r="A75" s="87" t="s">
        <v>105</v>
      </c>
      <c r="B75" s="165" t="s">
        <v>101</v>
      </c>
      <c r="C75" s="56"/>
      <c r="D75" s="83"/>
      <c r="E75" s="96">
        <f>IFERROR(VLOOKUP($B75,[1]NUM21!$H$3:$S$150,2,FALSE),0)</f>
        <v>0</v>
      </c>
      <c r="F75" s="96">
        <f>IFERROR(VLOOKUP($B75,[1]NUM21!$H$3:$S$150,3,FALSE),0)</f>
        <v>0</v>
      </c>
      <c r="G75" s="96">
        <f>IFERROR(VLOOKUP($B75,[1]NUM21!$H$3:$S$150,4,FALSE),0)</f>
        <v>0</v>
      </c>
      <c r="H75" s="96">
        <f>IFERROR(VLOOKUP($B75,[1]NUM21!$H$3:$S$150,5,FALSE),0)</f>
        <v>0</v>
      </c>
      <c r="I75" s="96">
        <f>IFERROR(VLOOKUP($B75,[1]NUM21!$H$3:$S$150,6,FALSE),0)</f>
        <v>0</v>
      </c>
      <c r="J75" s="96">
        <f>IFERROR(VLOOKUP($B75,[1]NUM21!$H$3:$S$150,7,FALSE),0)</f>
        <v>4</v>
      </c>
      <c r="K75" s="96">
        <f>IFERROR(VLOOKUP($B75,[1]NUM21!$H$3:$S$150,8,FALSE),0)</f>
        <v>1</v>
      </c>
      <c r="L75" s="96">
        <f>IFERROR(VLOOKUP($B75,[1]NUM21!$H$3:$S$150,9,FALSE),0)</f>
        <v>0</v>
      </c>
      <c r="M75" s="96">
        <f>IFERROR(VLOOKUP($B75,[1]NUM21!$H$3:$S$150,10,FALSE),0)</f>
        <v>1</v>
      </c>
      <c r="N75" s="96">
        <f>IFERROR(VLOOKUP($B75,[1]NUM21!$H$3:$S$150,11,FALSE),0)</f>
        <v>0</v>
      </c>
      <c r="O75" s="86"/>
      <c r="Q75" s="13">
        <f>SUM(E75:P75)</f>
        <v>6</v>
      </c>
    </row>
    <row r="76" spans="1:19" s="87" customFormat="1" ht="15" thickBot="1" x14ac:dyDescent="0.25">
      <c r="A76" s="87" t="s">
        <v>105</v>
      </c>
      <c r="B76" s="165" t="s">
        <v>102</v>
      </c>
      <c r="C76" s="56"/>
      <c r="D76" s="83"/>
      <c r="E76" s="96">
        <f>IFERROR(VLOOKUP($B76,[1]NUM21!$H$3:$S$150,2,FALSE),0)</f>
        <v>0</v>
      </c>
      <c r="F76" s="96">
        <f>IFERROR(VLOOKUP($B76,[1]NUM21!$H$3:$S$150,3,FALSE),0)</f>
        <v>0</v>
      </c>
      <c r="G76" s="96">
        <f>IFERROR(VLOOKUP($B76,[1]NUM21!$H$3:$S$150,4,FALSE),0)</f>
        <v>8</v>
      </c>
      <c r="H76" s="96">
        <f>IFERROR(VLOOKUP($B76,[1]NUM21!$H$3:$S$150,5,FALSE),0)</f>
        <v>11</v>
      </c>
      <c r="I76" s="96">
        <f>IFERROR(VLOOKUP($B76,[1]NUM21!$H$3:$S$150,6,FALSE),0)</f>
        <v>10</v>
      </c>
      <c r="J76" s="96">
        <f>IFERROR(VLOOKUP($B76,[1]NUM21!$H$3:$S$150,7,FALSE),0)</f>
        <v>15</v>
      </c>
      <c r="K76" s="96">
        <f>IFERROR(VLOOKUP($B76,[1]NUM21!$H$3:$S$150,8,FALSE),0)</f>
        <v>0</v>
      </c>
      <c r="L76" s="96">
        <f>IFERROR(VLOOKUP($B76,[1]NUM21!$H$3:$S$150,9,FALSE),0)</f>
        <v>0</v>
      </c>
      <c r="M76" s="96">
        <f>IFERROR(VLOOKUP($B76,[1]NUM21!$H$3:$S$150,10,FALSE),0)</f>
        <v>0</v>
      </c>
      <c r="N76" s="96">
        <f>IFERROR(VLOOKUP($B76,[1]NUM21!$H$3:$S$150,11,FALSE),0)</f>
        <v>11</v>
      </c>
      <c r="O76" s="86"/>
      <c r="Q76" s="13">
        <f>SUM(E76:P76)</f>
        <v>55</v>
      </c>
    </row>
    <row r="77" spans="1:19" s="87" customFormat="1" ht="15" thickBot="1" x14ac:dyDescent="0.25">
      <c r="A77" s="87" t="s">
        <v>105</v>
      </c>
      <c r="B77" s="165" t="s">
        <v>103</v>
      </c>
      <c r="C77" s="56"/>
      <c r="D77" s="83"/>
      <c r="E77" s="96">
        <f>IFERROR(VLOOKUP($B77,[1]NUM21!$H$3:$S$150,2,FALSE),0)</f>
        <v>1</v>
      </c>
      <c r="F77" s="96">
        <f>IFERROR(VLOOKUP($B77,[1]NUM21!$H$3:$S$150,3,FALSE),0)</f>
        <v>0</v>
      </c>
      <c r="G77" s="96">
        <f>IFERROR(VLOOKUP($B77,[1]NUM21!$H$3:$S$150,4,FALSE),0)</f>
        <v>1</v>
      </c>
      <c r="H77" s="96">
        <f>IFERROR(VLOOKUP($B77,[1]NUM21!$H$3:$S$150,5,FALSE),0)</f>
        <v>0</v>
      </c>
      <c r="I77" s="96">
        <f>IFERROR(VLOOKUP($B77,[1]NUM21!$H$3:$S$150,6,FALSE),0)</f>
        <v>0</v>
      </c>
      <c r="J77" s="96">
        <f>IFERROR(VLOOKUP($B77,[1]NUM21!$H$3:$S$150,7,FALSE),0)</f>
        <v>0</v>
      </c>
      <c r="K77" s="96">
        <f>IFERROR(VLOOKUP($B77,[1]NUM21!$H$3:$S$150,8,FALSE),0)</f>
        <v>1</v>
      </c>
      <c r="L77" s="96">
        <f>IFERROR(VLOOKUP($B77,[1]NUM21!$H$3:$S$150,9,FALSE),0)</f>
        <v>0</v>
      </c>
      <c r="M77" s="96">
        <f>IFERROR(VLOOKUP($B77,[1]NUM21!$H$3:$S$150,10,FALSE),0)</f>
        <v>0</v>
      </c>
      <c r="N77" s="96">
        <f>IFERROR(VLOOKUP($B77,[1]NUM21!$H$3:$S$150,11,FALSE),0)</f>
        <v>0</v>
      </c>
      <c r="O77" s="86"/>
      <c r="Q77" s="13">
        <f>SUM(E77:P77)</f>
        <v>3</v>
      </c>
    </row>
    <row r="78" spans="1:19" s="87" customFormat="1" ht="15" thickBot="1" x14ac:dyDescent="0.25">
      <c r="A78" s="87" t="s">
        <v>105</v>
      </c>
      <c r="B78" s="165" t="s">
        <v>104</v>
      </c>
      <c r="C78" s="56"/>
      <c r="D78" s="83"/>
      <c r="E78" s="96">
        <f>IFERROR(VLOOKUP($B78,[1]NUM21!$H$3:$S$150,2,FALSE),0)</f>
        <v>3</v>
      </c>
      <c r="F78" s="96">
        <f>IFERROR(VLOOKUP($B78,[1]NUM21!$H$3:$S$150,3,FALSE),0)</f>
        <v>1</v>
      </c>
      <c r="G78" s="96">
        <f>IFERROR(VLOOKUP($B78,[1]NUM21!$H$3:$S$150,4,FALSE),0)</f>
        <v>1</v>
      </c>
      <c r="H78" s="96">
        <f>IFERROR(VLOOKUP($B78,[1]NUM21!$H$3:$S$150,5,FALSE),0)</f>
        <v>0</v>
      </c>
      <c r="I78" s="96">
        <f>IFERROR(VLOOKUP($B78,[1]NUM21!$H$3:$S$150,6,FALSE),0)</f>
        <v>0</v>
      </c>
      <c r="J78" s="96">
        <f>IFERROR(VLOOKUP($B78,[1]NUM21!$H$3:$S$150,7,FALSE),0)</f>
        <v>1</v>
      </c>
      <c r="K78" s="96">
        <f>IFERROR(VLOOKUP($B78,[1]NUM21!$H$3:$S$150,8,FALSE),0)</f>
        <v>0</v>
      </c>
      <c r="L78" s="96">
        <f>IFERROR(VLOOKUP($B78,[1]NUM21!$H$3:$S$150,9,FALSE),0)</f>
        <v>1</v>
      </c>
      <c r="M78" s="96">
        <f>IFERROR(VLOOKUP($B78,[1]NUM21!$H$3:$S$150,10,FALSE),0)</f>
        <v>0</v>
      </c>
      <c r="N78" s="96">
        <f>IFERROR(VLOOKUP($B78,[1]NUM21!$H$3:$S$150,11,FALSE),0)</f>
        <v>7</v>
      </c>
      <c r="O78" s="86"/>
      <c r="Q78" s="13">
        <f>SUM(E78:P78)</f>
        <v>14</v>
      </c>
    </row>
    <row r="79" spans="1:19" s="166" customFormat="1" ht="13.5" thickBot="1" x14ac:dyDescent="0.25">
      <c r="A79" s="333" t="s">
        <v>178</v>
      </c>
      <c r="B79" s="334"/>
      <c r="C79" s="266" t="str">
        <f>IF(Q79&lt;&gt;0,"SI", "NO")</f>
        <v>SI</v>
      </c>
      <c r="D79" s="15">
        <f>+Q79/R79</f>
        <v>1.2782608695652173</v>
      </c>
      <c r="E79" s="168">
        <f t="shared" ref="E79:P79" si="23">SUM(E74:E78)</f>
        <v>7</v>
      </c>
      <c r="F79" s="168">
        <f t="shared" si="23"/>
        <v>4</v>
      </c>
      <c r="G79" s="168">
        <f t="shared" si="23"/>
        <v>10</v>
      </c>
      <c r="H79" s="168">
        <f t="shared" si="23"/>
        <v>40</v>
      </c>
      <c r="I79" s="168">
        <f t="shared" ref="I79:J79" si="24">SUM(I74:I78)</f>
        <v>17</v>
      </c>
      <c r="J79" s="168">
        <f t="shared" si="24"/>
        <v>34</v>
      </c>
      <c r="K79" s="168">
        <f t="shared" ref="K79:L79" si="25">SUM(K74:K78)</f>
        <v>2</v>
      </c>
      <c r="L79" s="168">
        <f t="shared" si="25"/>
        <v>1</v>
      </c>
      <c r="M79" s="168">
        <f t="shared" ref="M79:N79" si="26">SUM(M74:M78)</f>
        <v>1</v>
      </c>
      <c r="N79" s="168">
        <f t="shared" si="26"/>
        <v>31</v>
      </c>
      <c r="O79" s="168">
        <f t="shared" si="23"/>
        <v>0</v>
      </c>
      <c r="P79" s="168">
        <f t="shared" si="23"/>
        <v>0</v>
      </c>
      <c r="Q79" s="168">
        <f>SUM(Q74:Q78)</f>
        <v>147</v>
      </c>
      <c r="R79" s="392">
        <v>115</v>
      </c>
      <c r="S79" s="393"/>
    </row>
    <row r="80" spans="1:19" s="87" customFormat="1" ht="15" thickBot="1" x14ac:dyDescent="0.25">
      <c r="A80" s="87" t="s">
        <v>116</v>
      </c>
      <c r="B80" s="165" t="s">
        <v>106</v>
      </c>
      <c r="C80" s="56"/>
      <c r="D80" s="83"/>
      <c r="E80" s="96">
        <f>IFERROR(VLOOKUP($B80,[1]NUM21!$H$3:$S$150,2,FALSE),0)</f>
        <v>0</v>
      </c>
      <c r="F80" s="96">
        <f>IFERROR(VLOOKUP($B80,[1]NUM21!$H$3:$S$150,3,FALSE),0)</f>
        <v>2</v>
      </c>
      <c r="G80" s="96">
        <f>IFERROR(VLOOKUP($B80,[1]NUM21!$H$3:$S$150,4,FALSE),0)</f>
        <v>6</v>
      </c>
      <c r="H80" s="96">
        <f>IFERROR(VLOOKUP($B80,[1]NUM21!$H$3:$S$150,5,FALSE),0)</f>
        <v>2</v>
      </c>
      <c r="I80" s="96">
        <f>IFERROR(VLOOKUP($B80,[1]NUM21!$H$3:$S$150,6,FALSE),0)</f>
        <v>21</v>
      </c>
      <c r="J80" s="96">
        <f>IFERROR(VLOOKUP($B80,[1]NUM21!$H$3:$S$150,7,FALSE),0)</f>
        <v>0</v>
      </c>
      <c r="K80" s="96">
        <f>IFERROR(VLOOKUP($B80,[1]NUM21!$H$3:$S$150,8,FALSE),0)</f>
        <v>0</v>
      </c>
      <c r="L80" s="96">
        <f>IFERROR(VLOOKUP($B80,[1]NUM21!$H$3:$S$150,9,FALSE),0)</f>
        <v>0</v>
      </c>
      <c r="M80" s="96">
        <f>IFERROR(VLOOKUP($B80,[1]NUM21!$H$3:$S$150,10,FALSE),0)</f>
        <v>0</v>
      </c>
      <c r="N80" s="96">
        <f>IFERROR(VLOOKUP($B80,[1]NUM21!$H$3:$S$150,11,FALSE),0)</f>
        <v>1</v>
      </c>
      <c r="O80" s="86"/>
      <c r="P80" s="86"/>
      <c r="Q80" s="13">
        <f t="shared" ref="Q80:Q89" si="27">SUM(E80:P80)</f>
        <v>32</v>
      </c>
    </row>
    <row r="81" spans="1:19" s="87" customFormat="1" ht="15" thickBot="1" x14ac:dyDescent="0.25">
      <c r="A81" s="87" t="s">
        <v>116</v>
      </c>
      <c r="B81" s="165" t="s">
        <v>107</v>
      </c>
      <c r="C81" s="56"/>
      <c r="D81" s="83"/>
      <c r="E81" s="96">
        <f>IFERROR(VLOOKUP($B81,[1]NUM21!$H$3:$S$150,2,FALSE),0)</f>
        <v>0</v>
      </c>
      <c r="F81" s="96">
        <f>IFERROR(VLOOKUP($B81,[1]NUM21!$H$3:$S$150,3,FALSE),0)</f>
        <v>0</v>
      </c>
      <c r="G81" s="96">
        <f>IFERROR(VLOOKUP($B81,[1]NUM21!$H$3:$S$150,4,FALSE),0)</f>
        <v>0</v>
      </c>
      <c r="H81" s="96">
        <f>IFERROR(VLOOKUP($B81,[1]NUM21!$H$3:$S$150,5,FALSE),0)</f>
        <v>4</v>
      </c>
      <c r="I81" s="96">
        <f>IFERROR(VLOOKUP($B81,[1]NUM21!$H$3:$S$150,6,FALSE),0)</f>
        <v>0</v>
      </c>
      <c r="J81" s="96">
        <f>IFERROR(VLOOKUP($B81,[1]NUM21!$H$3:$S$150,7,FALSE),0)</f>
        <v>0</v>
      </c>
      <c r="K81" s="96">
        <f>IFERROR(VLOOKUP($B81,[1]NUM21!$H$3:$S$150,8,FALSE),0)</f>
        <v>0</v>
      </c>
      <c r="L81" s="96">
        <f>IFERROR(VLOOKUP($B81,[1]NUM21!$H$3:$S$150,9,FALSE),0)</f>
        <v>2</v>
      </c>
      <c r="M81" s="96">
        <f>IFERROR(VLOOKUP($B81,[1]NUM21!$H$3:$S$150,10,FALSE),0)</f>
        <v>0</v>
      </c>
      <c r="N81" s="96">
        <f>IFERROR(VLOOKUP($B81,[1]NUM21!$H$3:$S$150,11,FALSE),0)</f>
        <v>0</v>
      </c>
      <c r="O81" s="86"/>
      <c r="P81" s="86"/>
      <c r="Q81" s="13">
        <f t="shared" si="27"/>
        <v>6</v>
      </c>
    </row>
    <row r="82" spans="1:19" s="87" customFormat="1" ht="15" thickBot="1" x14ac:dyDescent="0.25">
      <c r="A82" s="87" t="s">
        <v>116</v>
      </c>
      <c r="B82" s="165" t="s">
        <v>108</v>
      </c>
      <c r="C82" s="56"/>
      <c r="D82" s="83"/>
      <c r="E82" s="96">
        <f>IFERROR(VLOOKUP($B82,[1]NUM21!$H$3:$S$150,2,FALSE),0)</f>
        <v>0</v>
      </c>
      <c r="F82" s="96">
        <f>IFERROR(VLOOKUP($B82,[1]NUM21!$H$3:$S$150,3,FALSE),0)</f>
        <v>0</v>
      </c>
      <c r="G82" s="96">
        <f>IFERROR(VLOOKUP($B82,[1]NUM21!$H$3:$S$150,4,FALSE),0)</f>
        <v>0</v>
      </c>
      <c r="H82" s="96">
        <f>IFERROR(VLOOKUP($B82,[1]NUM21!$H$3:$S$150,5,FALSE),0)</f>
        <v>0</v>
      </c>
      <c r="I82" s="96">
        <f>IFERROR(VLOOKUP($B82,[1]NUM21!$H$3:$S$150,6,FALSE),0)</f>
        <v>0</v>
      </c>
      <c r="J82" s="96">
        <f>IFERROR(VLOOKUP($B82,[1]NUM21!$H$3:$S$150,7,FALSE),0)</f>
        <v>0</v>
      </c>
      <c r="K82" s="96">
        <f>IFERROR(VLOOKUP($B82,[1]NUM21!$H$3:$S$150,8,FALSE),0)</f>
        <v>0</v>
      </c>
      <c r="L82" s="96">
        <f>IFERROR(VLOOKUP($B82,[1]NUM21!$H$3:$S$150,9,FALSE),0)</f>
        <v>3</v>
      </c>
      <c r="M82" s="96">
        <f>IFERROR(VLOOKUP($B82,[1]NUM21!$H$3:$S$150,10,FALSE),0)</f>
        <v>0</v>
      </c>
      <c r="N82" s="96">
        <f>IFERROR(VLOOKUP($B82,[1]NUM21!$H$3:$S$150,11,FALSE),0)</f>
        <v>0</v>
      </c>
      <c r="O82" s="86"/>
      <c r="P82" s="86"/>
      <c r="Q82" s="13">
        <f t="shared" si="27"/>
        <v>3</v>
      </c>
    </row>
    <row r="83" spans="1:19" s="87" customFormat="1" ht="15" thickBot="1" x14ac:dyDescent="0.25">
      <c r="A83" s="87" t="s">
        <v>116</v>
      </c>
      <c r="B83" s="165" t="s">
        <v>109</v>
      </c>
      <c r="C83" s="56"/>
      <c r="D83" s="83"/>
      <c r="E83" s="96">
        <f>IFERROR(VLOOKUP($B83,[1]NUM21!$H$3:$S$150,2,FALSE),0)</f>
        <v>0</v>
      </c>
      <c r="F83" s="96">
        <f>IFERROR(VLOOKUP($B83,[1]NUM21!$H$3:$S$150,3,FALSE),0)</f>
        <v>0</v>
      </c>
      <c r="G83" s="96">
        <f>IFERROR(VLOOKUP($B83,[1]NUM21!$H$3:$S$150,4,FALSE),0)</f>
        <v>0</v>
      </c>
      <c r="H83" s="96">
        <f>IFERROR(VLOOKUP($B83,[1]NUM21!$H$3:$S$150,5,FALSE),0)</f>
        <v>0</v>
      </c>
      <c r="I83" s="96">
        <f>IFERROR(VLOOKUP($B83,[1]NUM21!$H$3:$S$150,6,FALSE),0)</f>
        <v>0</v>
      </c>
      <c r="J83" s="96">
        <f>IFERROR(VLOOKUP($B83,[1]NUM21!$H$3:$S$150,7,FALSE),0)</f>
        <v>25</v>
      </c>
      <c r="K83" s="96">
        <f>IFERROR(VLOOKUP($B83,[1]NUM21!$H$3:$S$150,8,FALSE),0)</f>
        <v>0</v>
      </c>
      <c r="L83" s="96">
        <f>IFERROR(VLOOKUP($B83,[1]NUM21!$H$3:$S$150,9,FALSE),0)</f>
        <v>0</v>
      </c>
      <c r="M83" s="96">
        <f>IFERROR(VLOOKUP($B83,[1]NUM21!$H$3:$S$150,10,FALSE),0)</f>
        <v>0</v>
      </c>
      <c r="N83" s="96">
        <f>IFERROR(VLOOKUP($B83,[1]NUM21!$H$3:$S$150,11,FALSE),0)</f>
        <v>0</v>
      </c>
      <c r="O83" s="86"/>
      <c r="P83" s="86"/>
      <c r="Q83" s="13">
        <f t="shared" si="27"/>
        <v>25</v>
      </c>
    </row>
    <row r="84" spans="1:19" s="87" customFormat="1" ht="15" thickBot="1" x14ac:dyDescent="0.25">
      <c r="A84" s="87" t="s">
        <v>116</v>
      </c>
      <c r="B84" s="165" t="s">
        <v>110</v>
      </c>
      <c r="C84" s="56"/>
      <c r="D84" s="83"/>
      <c r="E84" s="96">
        <f>IFERROR(VLOOKUP($B84,[1]NUM21!$H$3:$S$150,2,FALSE),0)</f>
        <v>0</v>
      </c>
      <c r="F84" s="96">
        <f>IFERROR(VLOOKUP($B84,[1]NUM21!$H$3:$S$150,3,FALSE),0)</f>
        <v>0</v>
      </c>
      <c r="G84" s="96">
        <f>IFERROR(VLOOKUP($B84,[1]NUM21!$H$3:$S$150,4,FALSE),0)</f>
        <v>0</v>
      </c>
      <c r="H84" s="96">
        <f>IFERROR(VLOOKUP($B84,[1]NUM21!$H$3:$S$150,5,FALSE),0)</f>
        <v>0</v>
      </c>
      <c r="I84" s="96">
        <f>IFERROR(VLOOKUP($B84,[1]NUM21!$H$3:$S$150,6,FALSE),0)</f>
        <v>0</v>
      </c>
      <c r="J84" s="96">
        <f>IFERROR(VLOOKUP($B84,[1]NUM21!$H$3:$S$150,7,FALSE),0)</f>
        <v>20</v>
      </c>
      <c r="K84" s="96">
        <f>IFERROR(VLOOKUP($B84,[1]NUM21!$H$3:$S$150,8,FALSE),0)</f>
        <v>0</v>
      </c>
      <c r="L84" s="96">
        <f>IFERROR(VLOOKUP($B84,[1]NUM21!$H$3:$S$150,9,FALSE),0)</f>
        <v>0</v>
      </c>
      <c r="M84" s="96">
        <f>IFERROR(VLOOKUP($B84,[1]NUM21!$H$3:$S$150,10,FALSE),0)</f>
        <v>0</v>
      </c>
      <c r="N84" s="96">
        <f>IFERROR(VLOOKUP($B84,[1]NUM21!$H$3:$S$150,11,FALSE),0)</f>
        <v>0</v>
      </c>
      <c r="O84" s="86"/>
      <c r="P84" s="86"/>
      <c r="Q84" s="13">
        <f t="shared" si="27"/>
        <v>20</v>
      </c>
    </row>
    <row r="85" spans="1:19" s="87" customFormat="1" ht="15" thickBot="1" x14ac:dyDescent="0.25">
      <c r="A85" s="87" t="s">
        <v>116</v>
      </c>
      <c r="B85" s="165" t="s">
        <v>111</v>
      </c>
      <c r="C85" s="56"/>
      <c r="D85" s="83"/>
      <c r="E85" s="96">
        <f>IFERROR(VLOOKUP($B85,[1]NUM21!$H$3:$S$150,2,FALSE),0)</f>
        <v>0</v>
      </c>
      <c r="F85" s="96">
        <f>IFERROR(VLOOKUP($B85,[1]NUM21!$H$3:$S$150,3,FALSE),0)</f>
        <v>0</v>
      </c>
      <c r="G85" s="96">
        <f>IFERROR(VLOOKUP($B85,[1]NUM21!$H$3:$S$150,4,FALSE),0)</f>
        <v>0</v>
      </c>
      <c r="H85" s="96">
        <f>IFERROR(VLOOKUP($B85,[1]NUM21!$H$3:$S$150,5,FALSE),0)</f>
        <v>0</v>
      </c>
      <c r="I85" s="96">
        <f>IFERROR(VLOOKUP($B85,[1]NUM21!$H$3:$S$150,6,FALSE),0)</f>
        <v>0</v>
      </c>
      <c r="J85" s="96">
        <f>IFERROR(VLOOKUP($B85,[1]NUM21!$H$3:$S$150,7,FALSE),0)</f>
        <v>5</v>
      </c>
      <c r="K85" s="96">
        <f>IFERROR(VLOOKUP($B85,[1]NUM21!$H$3:$S$150,8,FALSE),0)</f>
        <v>0</v>
      </c>
      <c r="L85" s="96">
        <f>IFERROR(VLOOKUP($B85,[1]NUM21!$H$3:$S$150,9,FALSE),0)</f>
        <v>0</v>
      </c>
      <c r="M85" s="96">
        <f>IFERROR(VLOOKUP($B85,[1]NUM21!$H$3:$S$150,10,FALSE),0)</f>
        <v>0</v>
      </c>
      <c r="N85" s="96">
        <f>IFERROR(VLOOKUP($B85,[1]NUM21!$H$3:$S$150,11,FALSE),0)</f>
        <v>0</v>
      </c>
      <c r="O85" s="86"/>
      <c r="P85" s="86"/>
      <c r="Q85" s="13">
        <f t="shared" si="27"/>
        <v>5</v>
      </c>
    </row>
    <row r="86" spans="1:19" s="87" customFormat="1" ht="15" thickBot="1" x14ac:dyDescent="0.25">
      <c r="A86" s="87" t="s">
        <v>116</v>
      </c>
      <c r="B86" s="165" t="s">
        <v>112</v>
      </c>
      <c r="C86" s="56"/>
      <c r="D86" s="83"/>
      <c r="E86" s="96">
        <f>IFERROR(VLOOKUP($B86,[1]NUM21!$H$3:$S$150,2,FALSE),0)</f>
        <v>0</v>
      </c>
      <c r="F86" s="96">
        <f>IFERROR(VLOOKUP($B86,[1]NUM21!$H$3:$S$150,3,FALSE),0)</f>
        <v>0</v>
      </c>
      <c r="G86" s="96">
        <f>IFERROR(VLOOKUP($B86,[1]NUM21!$H$3:$S$150,4,FALSE),0)</f>
        <v>19</v>
      </c>
      <c r="H86" s="96">
        <f>IFERROR(VLOOKUP($B86,[1]NUM21!$H$3:$S$150,5,FALSE),0)</f>
        <v>0</v>
      </c>
      <c r="I86" s="96">
        <f>IFERROR(VLOOKUP($B86,[1]NUM21!$H$3:$S$150,6,FALSE),0)</f>
        <v>13</v>
      </c>
      <c r="J86" s="96">
        <f>IFERROR(VLOOKUP($B86,[1]NUM21!$H$3:$S$150,7,FALSE),0)</f>
        <v>4</v>
      </c>
      <c r="K86" s="96">
        <f>IFERROR(VLOOKUP($B86,[1]NUM21!$H$3:$S$150,8,FALSE),0)</f>
        <v>0</v>
      </c>
      <c r="L86" s="96">
        <f>IFERROR(VLOOKUP($B86,[1]NUM21!$H$3:$S$150,9,FALSE),0)</f>
        <v>0</v>
      </c>
      <c r="M86" s="96">
        <f>IFERROR(VLOOKUP($B86,[1]NUM21!$H$3:$S$150,10,FALSE),0)</f>
        <v>0</v>
      </c>
      <c r="N86" s="96">
        <f>IFERROR(VLOOKUP($B86,[1]NUM21!$H$3:$S$150,11,FALSE),0)</f>
        <v>1</v>
      </c>
      <c r="O86" s="86"/>
      <c r="P86" s="86"/>
      <c r="Q86" s="13">
        <f t="shared" si="27"/>
        <v>37</v>
      </c>
    </row>
    <row r="87" spans="1:19" s="87" customFormat="1" ht="15" thickBot="1" x14ac:dyDescent="0.25">
      <c r="A87" s="87" t="s">
        <v>116</v>
      </c>
      <c r="B87" s="165" t="s">
        <v>113</v>
      </c>
      <c r="C87" s="56"/>
      <c r="D87" s="83"/>
      <c r="E87" s="96">
        <f>IFERROR(VLOOKUP($B87,[1]NUM21!$H$3:$S$150,2,FALSE),0)</f>
        <v>0</v>
      </c>
      <c r="F87" s="96">
        <f>IFERROR(VLOOKUP($B87,[1]NUM21!$H$3:$S$150,3,FALSE),0)</f>
        <v>0</v>
      </c>
      <c r="G87" s="96">
        <f>IFERROR(VLOOKUP($B87,[1]NUM21!$H$3:$S$150,4,FALSE),0)</f>
        <v>0</v>
      </c>
      <c r="H87" s="96">
        <f>IFERROR(VLOOKUP($B87,[1]NUM21!$H$3:$S$150,5,FALSE),0)</f>
        <v>0</v>
      </c>
      <c r="I87" s="96">
        <f>IFERROR(VLOOKUP($B87,[1]NUM21!$H$3:$S$150,6,FALSE),0)</f>
        <v>0</v>
      </c>
      <c r="J87" s="96">
        <f>IFERROR(VLOOKUP($B87,[1]NUM21!$H$3:$S$150,7,FALSE),0)</f>
        <v>30</v>
      </c>
      <c r="K87" s="96">
        <f>IFERROR(VLOOKUP($B87,[1]NUM21!$H$3:$S$150,8,FALSE),0)</f>
        <v>0</v>
      </c>
      <c r="L87" s="96">
        <f>IFERROR(VLOOKUP($B87,[1]NUM21!$H$3:$S$150,9,FALSE),0)</f>
        <v>0</v>
      </c>
      <c r="M87" s="96">
        <f>IFERROR(VLOOKUP($B87,[1]NUM21!$H$3:$S$150,10,FALSE),0)</f>
        <v>0</v>
      </c>
      <c r="N87" s="96">
        <f>IFERROR(VLOOKUP($B87,[1]NUM21!$H$3:$S$150,11,FALSE),0)</f>
        <v>0</v>
      </c>
      <c r="O87" s="86"/>
      <c r="P87" s="86"/>
      <c r="Q87" s="13">
        <f t="shared" si="27"/>
        <v>30</v>
      </c>
    </row>
    <row r="88" spans="1:19" s="87" customFormat="1" ht="15" thickBot="1" x14ac:dyDescent="0.25">
      <c r="A88" s="87" t="s">
        <v>116</v>
      </c>
      <c r="B88" s="165" t="s">
        <v>114</v>
      </c>
      <c r="C88" s="56"/>
      <c r="D88" s="83"/>
      <c r="E88" s="96">
        <f>IFERROR(VLOOKUP($B88,[1]NUM21!$H$3:$S$150,2,FALSE),0)</f>
        <v>0</v>
      </c>
      <c r="F88" s="96">
        <f>IFERROR(VLOOKUP($B88,[1]NUM21!$H$3:$S$150,3,FALSE),0)</f>
        <v>0</v>
      </c>
      <c r="G88" s="96">
        <f>IFERROR(VLOOKUP($B88,[1]NUM21!$H$3:$S$150,4,FALSE),0)</f>
        <v>1</v>
      </c>
      <c r="H88" s="96">
        <f>IFERROR(VLOOKUP($B88,[1]NUM21!$H$3:$S$150,5,FALSE),0)</f>
        <v>2</v>
      </c>
      <c r="I88" s="96">
        <f>IFERROR(VLOOKUP($B88,[1]NUM21!$H$3:$S$150,6,FALSE),0)</f>
        <v>0</v>
      </c>
      <c r="J88" s="96">
        <f>IFERROR(VLOOKUP($B88,[1]NUM21!$H$3:$S$150,7,FALSE),0)</f>
        <v>10</v>
      </c>
      <c r="K88" s="96">
        <f>IFERROR(VLOOKUP($B88,[1]NUM21!$H$3:$S$150,8,FALSE),0)</f>
        <v>0</v>
      </c>
      <c r="L88" s="96">
        <f>IFERROR(VLOOKUP($B88,[1]NUM21!$H$3:$S$150,9,FALSE),0)</f>
        <v>0</v>
      </c>
      <c r="M88" s="96">
        <f>IFERROR(VLOOKUP($B88,[1]NUM21!$H$3:$S$150,10,FALSE),0)</f>
        <v>0</v>
      </c>
      <c r="N88" s="96">
        <f>IFERROR(VLOOKUP($B88,[1]NUM21!$H$3:$S$150,11,FALSE),0)</f>
        <v>0</v>
      </c>
      <c r="O88" s="86"/>
      <c r="P88" s="86"/>
      <c r="Q88" s="13">
        <f t="shared" si="27"/>
        <v>13</v>
      </c>
    </row>
    <row r="89" spans="1:19" s="87" customFormat="1" ht="15" thickBot="1" x14ac:dyDescent="0.25">
      <c r="A89" s="87" t="s">
        <v>116</v>
      </c>
      <c r="B89" s="165" t="s">
        <v>115</v>
      </c>
      <c r="C89" s="56"/>
      <c r="D89" s="83"/>
      <c r="E89" s="96">
        <f>IFERROR(VLOOKUP($B89,[1]NUM21!$H$3:$S$150,2,FALSE),0)</f>
        <v>0</v>
      </c>
      <c r="F89" s="96">
        <f>IFERROR(VLOOKUP($B89,[1]NUM21!$H$3:$S$150,3,FALSE),0)</f>
        <v>0</v>
      </c>
      <c r="G89" s="96">
        <f>IFERROR(VLOOKUP($B89,[1]NUM21!$H$3:$S$150,4,FALSE),0)</f>
        <v>0</v>
      </c>
      <c r="H89" s="96">
        <f>IFERROR(VLOOKUP($B89,[1]NUM21!$H$3:$S$150,5,FALSE),0)</f>
        <v>2</v>
      </c>
      <c r="I89" s="96">
        <f>IFERROR(VLOOKUP($B89,[1]NUM21!$H$3:$S$150,6,FALSE),0)</f>
        <v>0</v>
      </c>
      <c r="J89" s="96">
        <f>IFERROR(VLOOKUP($B89,[1]NUM21!$H$3:$S$150,7,FALSE),0)</f>
        <v>8</v>
      </c>
      <c r="K89" s="96">
        <f>IFERROR(VLOOKUP($B89,[1]NUM21!$H$3:$S$150,8,FALSE),0)</f>
        <v>4</v>
      </c>
      <c r="L89" s="96">
        <f>IFERROR(VLOOKUP($B89,[1]NUM21!$H$3:$S$150,9,FALSE),0)</f>
        <v>0</v>
      </c>
      <c r="M89" s="96">
        <f>IFERROR(VLOOKUP($B89,[1]NUM21!$H$3:$S$150,10,FALSE),0)</f>
        <v>0</v>
      </c>
      <c r="N89" s="96">
        <f>IFERROR(VLOOKUP($B89,[1]NUM21!$H$3:$S$150,11,FALSE),0)</f>
        <v>0</v>
      </c>
      <c r="O89" s="86"/>
      <c r="P89" s="86"/>
      <c r="Q89" s="13">
        <f t="shared" si="27"/>
        <v>14</v>
      </c>
    </row>
    <row r="90" spans="1:19" s="166" customFormat="1" ht="13.5" thickBot="1" x14ac:dyDescent="0.25">
      <c r="A90" s="333" t="s">
        <v>179</v>
      </c>
      <c r="B90" s="334"/>
      <c r="C90" s="266" t="str">
        <f>IF(Q90&lt;&gt;0,"SI", "NO")</f>
        <v>SI</v>
      </c>
      <c r="D90" s="15">
        <f>+Q90/R90</f>
        <v>0.74898785425101211</v>
      </c>
      <c r="E90" s="168">
        <f>SUM(E80:E89)</f>
        <v>0</v>
      </c>
      <c r="F90" s="168">
        <f t="shared" ref="F90:P90" si="28">SUM(F80:F89)</f>
        <v>2</v>
      </c>
      <c r="G90" s="168">
        <f t="shared" si="28"/>
        <v>26</v>
      </c>
      <c r="H90" s="168">
        <f t="shared" si="28"/>
        <v>10</v>
      </c>
      <c r="I90" s="168">
        <f t="shared" ref="I90:J90" si="29">SUM(I80:I89)</f>
        <v>34</v>
      </c>
      <c r="J90" s="168">
        <f t="shared" si="29"/>
        <v>102</v>
      </c>
      <c r="K90" s="168">
        <f t="shared" ref="K90:L90" si="30">SUM(K80:K89)</f>
        <v>4</v>
      </c>
      <c r="L90" s="168">
        <f t="shared" si="30"/>
        <v>5</v>
      </c>
      <c r="M90" s="168">
        <f t="shared" ref="M90:N90" si="31">SUM(M80:M89)</f>
        <v>0</v>
      </c>
      <c r="N90" s="168">
        <f t="shared" si="31"/>
        <v>2</v>
      </c>
      <c r="O90" s="168">
        <f t="shared" si="28"/>
        <v>0</v>
      </c>
      <c r="P90" s="168">
        <f t="shared" si="28"/>
        <v>0</v>
      </c>
      <c r="Q90" s="168">
        <f>SUM(Q80:Q89)</f>
        <v>185</v>
      </c>
      <c r="R90" s="392">
        <v>247</v>
      </c>
      <c r="S90" s="393"/>
    </row>
    <row r="91" spans="1:19" s="87" customFormat="1" ht="15" thickBot="1" x14ac:dyDescent="0.25">
      <c r="A91" s="87" t="s">
        <v>133</v>
      </c>
      <c r="B91" s="165" t="s">
        <v>117</v>
      </c>
      <c r="C91" s="56"/>
      <c r="D91" s="83"/>
      <c r="E91" s="96">
        <f>IFERROR(VLOOKUP($B91,[1]NUM21!$H$3:$S$150,2,FALSE),0)</f>
        <v>5</v>
      </c>
      <c r="F91" s="96">
        <f>IFERROR(VLOOKUP($B91,[1]NUM21!$H$3:$S$150,3,FALSE),0)</f>
        <v>2</v>
      </c>
      <c r="G91" s="96">
        <f>IFERROR(VLOOKUP($B91,[1]NUM21!$H$3:$S$150,4,FALSE),0)</f>
        <v>0</v>
      </c>
      <c r="H91" s="96">
        <f>IFERROR(VLOOKUP($B91,[1]NUM21!$H$3:$S$150,5,FALSE),0)</f>
        <v>4</v>
      </c>
      <c r="I91" s="96">
        <f>IFERROR(VLOOKUP($B91,[1]NUM21!$H$3:$S$150,6,FALSE),0)</f>
        <v>5</v>
      </c>
      <c r="J91" s="96">
        <f>IFERROR(VLOOKUP($B91,[1]NUM21!$H$3:$S$150,7,FALSE),0)</f>
        <v>3</v>
      </c>
      <c r="K91" s="96">
        <f>IFERROR(VLOOKUP($B91,[1]NUM21!$H$3:$S$150,8,FALSE),0)</f>
        <v>9</v>
      </c>
      <c r="L91" s="96">
        <f>IFERROR(VLOOKUP($B91,[1]NUM21!$H$3:$S$150,9,FALSE),0)</f>
        <v>10</v>
      </c>
      <c r="M91" s="96">
        <f>IFERROR(VLOOKUP($B91,[1]NUM21!$H$3:$S$150,10,FALSE),0)</f>
        <v>5</v>
      </c>
      <c r="N91" s="96">
        <f>IFERROR(VLOOKUP($B91,[1]NUM21!$H$3:$S$150,11,FALSE),0)</f>
        <v>14</v>
      </c>
      <c r="O91" s="86"/>
      <c r="Q91" s="13">
        <f t="shared" ref="Q91:Q108" si="32">SUM(E91:P91)</f>
        <v>57</v>
      </c>
    </row>
    <row r="92" spans="1:19" s="87" customFormat="1" ht="15" thickBot="1" x14ac:dyDescent="0.25">
      <c r="A92" s="87" t="s">
        <v>133</v>
      </c>
      <c r="B92" s="165" t="s">
        <v>118</v>
      </c>
      <c r="C92" s="56"/>
      <c r="D92" s="83"/>
      <c r="E92" s="96">
        <f>IFERROR(VLOOKUP($B92,[1]NUM21!$H$3:$S$150,2,FALSE),0)</f>
        <v>9</v>
      </c>
      <c r="F92" s="96">
        <f>IFERROR(VLOOKUP($B92,[1]NUM21!$H$3:$S$150,3,FALSE),0)</f>
        <v>6</v>
      </c>
      <c r="G92" s="96">
        <f>IFERROR(VLOOKUP($B92,[1]NUM21!$H$3:$S$150,4,FALSE),0)</f>
        <v>3</v>
      </c>
      <c r="H92" s="96">
        <f>IFERROR(VLOOKUP($B92,[1]NUM21!$H$3:$S$150,5,FALSE),0)</f>
        <v>15</v>
      </c>
      <c r="I92" s="96">
        <f>IFERROR(VLOOKUP($B92,[1]NUM21!$H$3:$S$150,6,FALSE),0)</f>
        <v>9</v>
      </c>
      <c r="J92" s="96">
        <f>IFERROR(VLOOKUP($B92,[1]NUM21!$H$3:$S$150,7,FALSE),0)</f>
        <v>13</v>
      </c>
      <c r="K92" s="96">
        <f>IFERROR(VLOOKUP($B92,[1]NUM21!$H$3:$S$150,8,FALSE),0)</f>
        <v>19</v>
      </c>
      <c r="L92" s="96">
        <f>IFERROR(VLOOKUP($B92,[1]NUM21!$H$3:$S$150,9,FALSE),0)</f>
        <v>21</v>
      </c>
      <c r="M92" s="96">
        <f>IFERROR(VLOOKUP($B92,[1]NUM21!$H$3:$S$150,10,FALSE),0)</f>
        <v>28</v>
      </c>
      <c r="N92" s="96">
        <f>IFERROR(VLOOKUP($B92,[1]NUM21!$H$3:$S$150,11,FALSE),0)</f>
        <v>36</v>
      </c>
      <c r="O92" s="86"/>
      <c r="Q92" s="13">
        <f t="shared" si="32"/>
        <v>159</v>
      </c>
    </row>
    <row r="93" spans="1:19" s="87" customFormat="1" ht="15" thickBot="1" x14ac:dyDescent="0.25">
      <c r="A93" s="87" t="s">
        <v>133</v>
      </c>
      <c r="B93" s="165" t="s">
        <v>119</v>
      </c>
      <c r="C93" s="56"/>
      <c r="D93" s="83"/>
      <c r="E93" s="96">
        <f>IFERROR(VLOOKUP($B93,[1]NUM21!$H$3:$S$150,2,FALSE),0)</f>
        <v>2</v>
      </c>
      <c r="F93" s="96">
        <f>IFERROR(VLOOKUP($B93,[1]NUM21!$H$3:$S$150,3,FALSE),0)</f>
        <v>5</v>
      </c>
      <c r="G93" s="96">
        <f>IFERROR(VLOOKUP($B93,[1]NUM21!$H$3:$S$150,4,FALSE),0)</f>
        <v>14</v>
      </c>
      <c r="H93" s="96">
        <f>IFERROR(VLOOKUP($B93,[1]NUM21!$H$3:$S$150,5,FALSE),0)</f>
        <v>15</v>
      </c>
      <c r="I93" s="96">
        <f>IFERROR(VLOOKUP($B93,[1]NUM21!$H$3:$S$150,6,FALSE),0)</f>
        <v>20</v>
      </c>
      <c r="J93" s="96">
        <f>IFERROR(VLOOKUP($B93,[1]NUM21!$H$3:$S$150,7,FALSE),0)</f>
        <v>19</v>
      </c>
      <c r="K93" s="96">
        <f>IFERROR(VLOOKUP($B93,[1]NUM21!$H$3:$S$150,8,FALSE),0)</f>
        <v>44</v>
      </c>
      <c r="L93" s="96">
        <f>IFERROR(VLOOKUP($B93,[1]NUM21!$H$3:$S$150,9,FALSE),0)</f>
        <v>47</v>
      </c>
      <c r="M93" s="96">
        <f>IFERROR(VLOOKUP($B93,[1]NUM21!$H$3:$S$150,10,FALSE),0)</f>
        <v>32</v>
      </c>
      <c r="N93" s="96">
        <f>IFERROR(VLOOKUP($B93,[1]NUM21!$H$3:$S$150,11,FALSE),0)</f>
        <v>47</v>
      </c>
      <c r="O93" s="86"/>
      <c r="Q93" s="13">
        <f t="shared" si="32"/>
        <v>245</v>
      </c>
    </row>
    <row r="94" spans="1:19" s="87" customFormat="1" ht="15" thickBot="1" x14ac:dyDescent="0.25">
      <c r="A94" s="87" t="s">
        <v>133</v>
      </c>
      <c r="B94" s="165" t="s">
        <v>120</v>
      </c>
      <c r="C94" s="56"/>
      <c r="D94" s="83"/>
      <c r="E94" s="96">
        <f>IFERROR(VLOOKUP($B94,[1]NUM21!$H$3:$S$150,2,FALSE),0)</f>
        <v>0</v>
      </c>
      <c r="F94" s="96">
        <f>IFERROR(VLOOKUP($B94,[1]NUM21!$H$3:$S$150,3,FALSE),0)</f>
        <v>1</v>
      </c>
      <c r="G94" s="96">
        <f>IFERROR(VLOOKUP($B94,[1]NUM21!$H$3:$S$150,4,FALSE),0)</f>
        <v>7</v>
      </c>
      <c r="H94" s="96">
        <f>IFERROR(VLOOKUP($B94,[1]NUM21!$H$3:$S$150,5,FALSE),0)</f>
        <v>9</v>
      </c>
      <c r="I94" s="96">
        <f>IFERROR(VLOOKUP($B94,[1]NUM21!$H$3:$S$150,6,FALSE),0)</f>
        <v>7</v>
      </c>
      <c r="J94" s="96">
        <f>IFERROR(VLOOKUP($B94,[1]NUM21!$H$3:$S$150,7,FALSE),0)</f>
        <v>14</v>
      </c>
      <c r="K94" s="96">
        <f>IFERROR(VLOOKUP($B94,[1]NUM21!$H$3:$S$150,8,FALSE),0)</f>
        <v>8</v>
      </c>
      <c r="L94" s="96">
        <f>IFERROR(VLOOKUP($B94,[1]NUM21!$H$3:$S$150,9,FALSE),0)</f>
        <v>14</v>
      </c>
      <c r="M94" s="96">
        <f>IFERROR(VLOOKUP($B94,[1]NUM21!$H$3:$S$150,10,FALSE),0)</f>
        <v>12</v>
      </c>
      <c r="N94" s="96">
        <f>IFERROR(VLOOKUP($B94,[1]NUM21!$H$3:$S$150,11,FALSE),0)</f>
        <v>17</v>
      </c>
      <c r="O94" s="86"/>
      <c r="Q94" s="13">
        <f t="shared" si="32"/>
        <v>89</v>
      </c>
    </row>
    <row r="95" spans="1:19" s="87" customFormat="1" ht="15" thickBot="1" x14ac:dyDescent="0.25">
      <c r="A95" s="87" t="s">
        <v>133</v>
      </c>
      <c r="B95" s="165" t="s">
        <v>121</v>
      </c>
      <c r="C95" s="56"/>
      <c r="D95" s="83"/>
      <c r="E95" s="96">
        <f>IFERROR(VLOOKUP($B95,[1]NUM21!$H$3:$S$150,2,FALSE),0)</f>
        <v>0</v>
      </c>
      <c r="F95" s="96">
        <f>IFERROR(VLOOKUP($B95,[1]NUM21!$H$3:$S$150,3,FALSE),0)</f>
        <v>0</v>
      </c>
      <c r="G95" s="96">
        <f>IFERROR(VLOOKUP($B95,[1]NUM21!$H$3:$S$150,4,FALSE),0)</f>
        <v>0</v>
      </c>
      <c r="H95" s="96">
        <f>IFERROR(VLOOKUP($B95,[1]NUM21!$H$3:$S$150,5,FALSE),0)</f>
        <v>0</v>
      </c>
      <c r="I95" s="96">
        <f>IFERROR(VLOOKUP($B95,[1]NUM21!$H$3:$S$150,6,FALSE),0)</f>
        <v>0</v>
      </c>
      <c r="J95" s="96">
        <f>IFERROR(VLOOKUP($B95,[1]NUM21!$H$3:$S$150,7,FALSE),0)</f>
        <v>0</v>
      </c>
      <c r="K95" s="96">
        <f>IFERROR(VLOOKUP($B95,[1]NUM21!$H$3:$S$150,8,FALSE),0)</f>
        <v>0</v>
      </c>
      <c r="L95" s="96">
        <f>IFERROR(VLOOKUP($B95,[1]NUM21!$H$3:$S$150,9,FALSE),0)</f>
        <v>0</v>
      </c>
      <c r="M95" s="96">
        <f>IFERROR(VLOOKUP($B95,[1]NUM21!$H$3:$S$150,10,FALSE),0)</f>
        <v>0</v>
      </c>
      <c r="N95" s="96">
        <f>IFERROR(VLOOKUP($B95,[1]NUM21!$H$3:$S$150,11,FALSE),0)</f>
        <v>1</v>
      </c>
      <c r="O95" s="86"/>
      <c r="Q95" s="13">
        <f t="shared" si="32"/>
        <v>1</v>
      </c>
    </row>
    <row r="96" spans="1:19" s="87" customFormat="1" ht="15" thickBot="1" x14ac:dyDescent="0.25">
      <c r="A96" s="87" t="s">
        <v>133</v>
      </c>
      <c r="B96" s="165" t="s">
        <v>122</v>
      </c>
      <c r="C96" s="56"/>
      <c r="D96" s="83"/>
      <c r="E96" s="96">
        <f>IFERROR(VLOOKUP($B96,[1]NUM21!$H$3:$S$150,2,FALSE),0)</f>
        <v>0</v>
      </c>
      <c r="F96" s="96">
        <f>IFERROR(VLOOKUP($B96,[1]NUM21!$H$3:$S$150,3,FALSE),0)</f>
        <v>0</v>
      </c>
      <c r="G96" s="96">
        <f>IFERROR(VLOOKUP($B96,[1]NUM21!$H$3:$S$150,4,FALSE),0)</f>
        <v>0</v>
      </c>
      <c r="H96" s="96">
        <f>IFERROR(VLOOKUP($B96,[1]NUM21!$H$3:$S$150,5,FALSE),0)</f>
        <v>0</v>
      </c>
      <c r="I96" s="96">
        <f>IFERROR(VLOOKUP($B96,[1]NUM21!$H$3:$S$150,6,FALSE),0)</f>
        <v>0</v>
      </c>
      <c r="J96" s="96">
        <f>IFERROR(VLOOKUP($B96,[1]NUM21!$H$3:$S$150,7,FALSE),0)</f>
        <v>0</v>
      </c>
      <c r="K96" s="96">
        <f>IFERROR(VLOOKUP($B96,[1]NUM21!$H$3:$S$150,8,FALSE),0)</f>
        <v>0</v>
      </c>
      <c r="L96" s="96">
        <f>IFERROR(VLOOKUP($B96,[1]NUM21!$H$3:$S$150,9,FALSE),0)</f>
        <v>0</v>
      </c>
      <c r="M96" s="96">
        <f>IFERROR(VLOOKUP($B96,[1]NUM21!$H$3:$S$150,10,FALSE),0)</f>
        <v>0</v>
      </c>
      <c r="N96" s="96">
        <f>IFERROR(VLOOKUP($B96,[1]NUM21!$H$3:$S$150,11,FALSE),0)</f>
        <v>0</v>
      </c>
      <c r="O96" s="86"/>
      <c r="Q96" s="13">
        <f t="shared" si="32"/>
        <v>0</v>
      </c>
    </row>
    <row r="97" spans="1:19" s="87" customFormat="1" ht="15" thickBot="1" x14ac:dyDescent="0.25">
      <c r="A97" s="87" t="s">
        <v>133</v>
      </c>
      <c r="B97" s="165" t="s">
        <v>123</v>
      </c>
      <c r="C97" s="56"/>
      <c r="D97" s="83"/>
      <c r="E97" s="96">
        <f>IFERROR(VLOOKUP($B97,[1]NUM21!$H$3:$S$150,2,FALSE),0)</f>
        <v>0</v>
      </c>
      <c r="F97" s="96">
        <f>IFERROR(VLOOKUP($B97,[1]NUM21!$H$3:$S$150,3,FALSE),0)</f>
        <v>0</v>
      </c>
      <c r="G97" s="96">
        <f>IFERROR(VLOOKUP($B97,[1]NUM21!$H$3:$S$150,4,FALSE),0)</f>
        <v>0</v>
      </c>
      <c r="H97" s="96">
        <f>IFERROR(VLOOKUP($B97,[1]NUM21!$H$3:$S$150,5,FALSE),0)</f>
        <v>0</v>
      </c>
      <c r="I97" s="96">
        <f>IFERROR(VLOOKUP($B97,[1]NUM21!$H$3:$S$150,6,FALSE),0)</f>
        <v>0</v>
      </c>
      <c r="J97" s="96">
        <f>IFERROR(VLOOKUP($B97,[1]NUM21!$H$3:$S$150,7,FALSE),0)</f>
        <v>0</v>
      </c>
      <c r="K97" s="96">
        <f>IFERROR(VLOOKUP($B97,[1]NUM21!$H$3:$S$150,8,FALSE),0)</f>
        <v>0</v>
      </c>
      <c r="L97" s="96">
        <f>IFERROR(VLOOKUP($B97,[1]NUM21!$H$3:$S$150,9,FALSE),0)</f>
        <v>0</v>
      </c>
      <c r="M97" s="96">
        <f>IFERROR(VLOOKUP($B97,[1]NUM21!$H$3:$S$150,10,FALSE),0)</f>
        <v>0</v>
      </c>
      <c r="N97" s="96">
        <f>IFERROR(VLOOKUP($B97,[1]NUM21!$H$3:$S$150,11,FALSE),0)</f>
        <v>0</v>
      </c>
      <c r="O97" s="86"/>
      <c r="Q97" s="13">
        <f t="shared" si="32"/>
        <v>0</v>
      </c>
    </row>
    <row r="98" spans="1:19" s="87" customFormat="1" ht="15" thickBot="1" x14ac:dyDescent="0.25">
      <c r="A98" s="87" t="s">
        <v>133</v>
      </c>
      <c r="B98" s="165" t="s">
        <v>124</v>
      </c>
      <c r="C98" s="56"/>
      <c r="D98" s="83"/>
      <c r="E98" s="96">
        <f>IFERROR(VLOOKUP($B98,[1]NUM21!$H$3:$S$150,2,FALSE),0)</f>
        <v>0</v>
      </c>
      <c r="F98" s="96">
        <f>IFERROR(VLOOKUP($B98,[1]NUM21!$H$3:$S$150,3,FALSE),0)</f>
        <v>0</v>
      </c>
      <c r="G98" s="96">
        <f>IFERROR(VLOOKUP($B98,[1]NUM21!$H$3:$S$150,4,FALSE),0)</f>
        <v>0</v>
      </c>
      <c r="H98" s="96">
        <f>IFERROR(VLOOKUP($B98,[1]NUM21!$H$3:$S$150,5,FALSE),0)</f>
        <v>0</v>
      </c>
      <c r="I98" s="96">
        <f>IFERROR(VLOOKUP($B98,[1]NUM21!$H$3:$S$150,6,FALSE),0)</f>
        <v>0</v>
      </c>
      <c r="J98" s="96">
        <f>IFERROR(VLOOKUP($B98,[1]NUM21!$H$3:$S$150,7,FALSE),0)</f>
        <v>0</v>
      </c>
      <c r="K98" s="96">
        <f>IFERROR(VLOOKUP($B98,[1]NUM21!$H$3:$S$150,8,FALSE),0)</f>
        <v>0</v>
      </c>
      <c r="L98" s="96">
        <f>IFERROR(VLOOKUP($B98,[1]NUM21!$H$3:$S$150,9,FALSE),0)</f>
        <v>0</v>
      </c>
      <c r="M98" s="96">
        <f>IFERROR(VLOOKUP($B98,[1]NUM21!$H$3:$S$150,10,FALSE),0)</f>
        <v>0</v>
      </c>
      <c r="N98" s="96">
        <f>IFERROR(VLOOKUP($B98,[1]NUM21!$H$3:$S$150,11,FALSE),0)</f>
        <v>0</v>
      </c>
      <c r="O98" s="86"/>
      <c r="Q98" s="13">
        <f t="shared" si="32"/>
        <v>0</v>
      </c>
    </row>
    <row r="99" spans="1:19" s="87" customFormat="1" ht="15" thickBot="1" x14ac:dyDescent="0.25">
      <c r="A99" s="87" t="s">
        <v>133</v>
      </c>
      <c r="B99" s="165" t="s">
        <v>125</v>
      </c>
      <c r="C99" s="56"/>
      <c r="D99" s="83"/>
      <c r="E99" s="96">
        <f>IFERROR(VLOOKUP($B99,[1]NUM21!$H$3:$S$150,2,FALSE),0)</f>
        <v>0</v>
      </c>
      <c r="F99" s="96">
        <f>IFERROR(VLOOKUP($B99,[1]NUM21!$H$3:$S$150,3,FALSE),0)</f>
        <v>0</v>
      </c>
      <c r="G99" s="96">
        <f>IFERROR(VLOOKUP($B99,[1]NUM21!$H$3:$S$150,4,FALSE),0)</f>
        <v>0</v>
      </c>
      <c r="H99" s="96">
        <f>IFERROR(VLOOKUP($B99,[1]NUM21!$H$3:$S$150,5,FALSE),0)</f>
        <v>0</v>
      </c>
      <c r="I99" s="96">
        <f>IFERROR(VLOOKUP($B99,[1]NUM21!$H$3:$S$150,6,FALSE),0)</f>
        <v>0</v>
      </c>
      <c r="J99" s="96">
        <f>IFERROR(VLOOKUP($B99,[1]NUM21!$H$3:$S$150,7,FALSE),0)</f>
        <v>0</v>
      </c>
      <c r="K99" s="96">
        <f>IFERROR(VLOOKUP($B99,[1]NUM21!$H$3:$S$150,8,FALSE),0)</f>
        <v>4</v>
      </c>
      <c r="L99" s="96">
        <f>IFERROR(VLOOKUP($B99,[1]NUM21!$H$3:$S$150,9,FALSE),0)</f>
        <v>2</v>
      </c>
      <c r="M99" s="96">
        <f>IFERROR(VLOOKUP($B99,[1]NUM21!$H$3:$S$150,10,FALSE),0)</f>
        <v>0</v>
      </c>
      <c r="N99" s="96">
        <f>IFERROR(VLOOKUP($B99,[1]NUM21!$H$3:$S$150,11,FALSE),0)</f>
        <v>0</v>
      </c>
      <c r="O99" s="86"/>
      <c r="Q99" s="13">
        <f t="shared" si="32"/>
        <v>6</v>
      </c>
    </row>
    <row r="100" spans="1:19" s="87" customFormat="1" ht="15" thickBot="1" x14ac:dyDescent="0.25">
      <c r="A100" s="87" t="s">
        <v>133</v>
      </c>
      <c r="B100" s="165" t="s">
        <v>126</v>
      </c>
      <c r="C100" s="56"/>
      <c r="D100" s="83"/>
      <c r="E100" s="96">
        <f>IFERROR(VLOOKUP($B100,[1]NUM21!$H$3:$S$150,2,FALSE),0)</f>
        <v>0</v>
      </c>
      <c r="F100" s="96">
        <f>IFERROR(VLOOKUP($B100,[1]NUM21!$H$3:$S$150,3,FALSE),0)</f>
        <v>0</v>
      </c>
      <c r="G100" s="96">
        <f>IFERROR(VLOOKUP($B100,[1]NUM21!$H$3:$S$150,4,FALSE),0)</f>
        <v>0</v>
      </c>
      <c r="H100" s="96">
        <f>IFERROR(VLOOKUP($B100,[1]NUM21!$H$3:$S$150,5,FALSE),0)</f>
        <v>0</v>
      </c>
      <c r="I100" s="96">
        <f>IFERROR(VLOOKUP($B100,[1]NUM21!$H$3:$S$150,6,FALSE),0)</f>
        <v>0</v>
      </c>
      <c r="J100" s="96">
        <f>IFERROR(VLOOKUP($B100,[1]NUM21!$H$3:$S$150,7,FALSE),0)</f>
        <v>0</v>
      </c>
      <c r="K100" s="96">
        <f>IFERROR(VLOOKUP($B100,[1]NUM21!$H$3:$S$150,8,FALSE),0)</f>
        <v>0</v>
      </c>
      <c r="L100" s="96">
        <f>IFERROR(VLOOKUP($B100,[1]NUM21!$H$3:$S$150,9,FALSE),0)</f>
        <v>0</v>
      </c>
      <c r="M100" s="96">
        <f>IFERROR(VLOOKUP($B100,[1]NUM21!$H$3:$S$150,10,FALSE),0)</f>
        <v>0</v>
      </c>
      <c r="N100" s="96">
        <f>IFERROR(VLOOKUP($B100,[1]NUM21!$H$3:$S$150,11,FALSE),0)</f>
        <v>0</v>
      </c>
      <c r="O100" s="86"/>
      <c r="Q100" s="13">
        <f t="shared" si="32"/>
        <v>0</v>
      </c>
    </row>
    <row r="101" spans="1:19" s="87" customFormat="1" ht="15" thickBot="1" x14ac:dyDescent="0.25">
      <c r="A101" s="87" t="s">
        <v>133</v>
      </c>
      <c r="B101" s="165" t="s">
        <v>127</v>
      </c>
      <c r="C101" s="56"/>
      <c r="D101" s="83"/>
      <c r="E101" s="96">
        <f>IFERROR(VLOOKUP($B101,[1]NUM21!$H$3:$S$150,2,FALSE),0)</f>
        <v>0</v>
      </c>
      <c r="F101" s="96">
        <f>IFERROR(VLOOKUP($B101,[1]NUM21!$H$3:$S$150,3,FALSE),0)</f>
        <v>0</v>
      </c>
      <c r="G101" s="96">
        <f>IFERROR(VLOOKUP($B101,[1]NUM21!$H$3:$S$150,4,FALSE),0)</f>
        <v>0</v>
      </c>
      <c r="H101" s="96">
        <f>IFERROR(VLOOKUP($B101,[1]NUM21!$H$3:$S$150,5,FALSE),0)</f>
        <v>0</v>
      </c>
      <c r="I101" s="96">
        <f>IFERROR(VLOOKUP($B101,[1]NUM21!$H$3:$S$150,6,FALSE),0)</f>
        <v>0</v>
      </c>
      <c r="J101" s="96">
        <f>IFERROR(VLOOKUP($B101,[1]NUM21!$H$3:$S$150,7,FALSE),0)</f>
        <v>0</v>
      </c>
      <c r="K101" s="96">
        <f>IFERROR(VLOOKUP($B101,[1]NUM21!$H$3:$S$150,8,FALSE),0)</f>
        <v>0</v>
      </c>
      <c r="L101" s="96">
        <f>IFERROR(VLOOKUP($B101,[1]NUM21!$H$3:$S$150,9,FALSE),0)</f>
        <v>1</v>
      </c>
      <c r="M101" s="96">
        <f>IFERROR(VLOOKUP($B101,[1]NUM21!$H$3:$S$150,10,FALSE),0)</f>
        <v>0</v>
      </c>
      <c r="N101" s="96">
        <f>IFERROR(VLOOKUP($B101,[1]NUM21!$H$3:$S$150,11,FALSE),0)</f>
        <v>0</v>
      </c>
      <c r="O101" s="86"/>
      <c r="Q101" s="13">
        <f t="shared" si="32"/>
        <v>1</v>
      </c>
    </row>
    <row r="102" spans="1:19" s="87" customFormat="1" ht="15" thickBot="1" x14ac:dyDescent="0.25">
      <c r="A102" s="87" t="s">
        <v>133</v>
      </c>
      <c r="B102" s="165" t="s">
        <v>128</v>
      </c>
      <c r="C102" s="56"/>
      <c r="D102" s="83"/>
      <c r="E102" s="96">
        <f>IFERROR(VLOOKUP($B102,[1]NUM21!$H$3:$S$150,2,FALSE),0)</f>
        <v>0</v>
      </c>
      <c r="F102" s="96">
        <f>IFERROR(VLOOKUP($B102,[1]NUM21!$H$3:$S$150,3,FALSE),0)</f>
        <v>0</v>
      </c>
      <c r="G102" s="96">
        <f>IFERROR(VLOOKUP($B102,[1]NUM21!$H$3:$S$150,4,FALSE),0)</f>
        <v>0</v>
      </c>
      <c r="H102" s="96">
        <f>IFERROR(VLOOKUP($B102,[1]NUM21!$H$3:$S$150,5,FALSE),0)</f>
        <v>0</v>
      </c>
      <c r="I102" s="96">
        <f>IFERROR(VLOOKUP($B102,[1]NUM21!$H$3:$S$150,6,FALSE),0)</f>
        <v>0</v>
      </c>
      <c r="J102" s="96">
        <f>IFERROR(VLOOKUP($B102,[1]NUM21!$H$3:$S$150,7,FALSE),0)</f>
        <v>0</v>
      </c>
      <c r="K102" s="96">
        <f>IFERROR(VLOOKUP($B102,[1]NUM21!$H$3:$S$150,8,FALSE),0)</f>
        <v>0</v>
      </c>
      <c r="L102" s="96">
        <f>IFERROR(VLOOKUP($B102,[1]NUM21!$H$3:$S$150,9,FALSE),0)</f>
        <v>0</v>
      </c>
      <c r="M102" s="96">
        <f>IFERROR(VLOOKUP($B102,[1]NUM21!$H$3:$S$150,10,FALSE),0)</f>
        <v>0</v>
      </c>
      <c r="N102" s="96">
        <f>IFERROR(VLOOKUP($B102,[1]NUM21!$H$3:$S$150,11,FALSE),0)</f>
        <v>1</v>
      </c>
      <c r="O102" s="86"/>
      <c r="Q102" s="13">
        <f t="shared" si="32"/>
        <v>1</v>
      </c>
    </row>
    <row r="103" spans="1:19" s="87" customFormat="1" ht="15" thickBot="1" x14ac:dyDescent="0.25">
      <c r="A103" s="87" t="s">
        <v>133</v>
      </c>
      <c r="B103" s="165" t="s">
        <v>129</v>
      </c>
      <c r="C103" s="56"/>
      <c r="D103" s="83"/>
      <c r="E103" s="96">
        <f>IFERROR(VLOOKUP($B103,[1]NUM21!$H$3:$S$150,2,FALSE),0)</f>
        <v>0</v>
      </c>
      <c r="F103" s="96">
        <f>IFERROR(VLOOKUP($B103,[1]NUM21!$H$3:$S$150,3,FALSE),0)</f>
        <v>0</v>
      </c>
      <c r="G103" s="96">
        <f>IFERROR(VLOOKUP($B103,[1]NUM21!$H$3:$S$150,4,FALSE),0)</f>
        <v>0</v>
      </c>
      <c r="H103" s="96">
        <f>IFERROR(VLOOKUP($B103,[1]NUM21!$H$3:$S$150,5,FALSE),0)</f>
        <v>0</v>
      </c>
      <c r="I103" s="96">
        <f>IFERROR(VLOOKUP($B103,[1]NUM21!$H$3:$S$150,6,FALSE),0)</f>
        <v>0</v>
      </c>
      <c r="J103" s="96">
        <f>IFERROR(VLOOKUP($B103,[1]NUM21!$H$3:$S$150,7,FALSE),0)</f>
        <v>0</v>
      </c>
      <c r="K103" s="96">
        <f>IFERROR(VLOOKUP($B103,[1]NUM21!$H$3:$S$150,8,FALSE),0)</f>
        <v>0</v>
      </c>
      <c r="L103" s="96">
        <f>IFERROR(VLOOKUP($B103,[1]NUM21!$H$3:$S$150,9,FALSE),0)</f>
        <v>0</v>
      </c>
      <c r="M103" s="96">
        <f>IFERROR(VLOOKUP($B103,[1]NUM21!$H$3:$S$150,10,FALSE),0)</f>
        <v>5</v>
      </c>
      <c r="N103" s="96">
        <f>IFERROR(VLOOKUP($B103,[1]NUM21!$H$3:$S$150,11,FALSE),0)</f>
        <v>0</v>
      </c>
      <c r="O103" s="86"/>
      <c r="Q103" s="13">
        <f t="shared" si="32"/>
        <v>5</v>
      </c>
    </row>
    <row r="104" spans="1:19" s="87" customFormat="1" ht="15" thickBot="1" x14ac:dyDescent="0.25">
      <c r="A104" s="87" t="s">
        <v>133</v>
      </c>
      <c r="B104" s="165" t="s">
        <v>130</v>
      </c>
      <c r="C104" s="56"/>
      <c r="D104" s="83"/>
      <c r="E104" s="96">
        <f>IFERROR(VLOOKUP($B104,[1]NUM21!$H$3:$S$150,2,FALSE),0)</f>
        <v>0</v>
      </c>
      <c r="F104" s="96">
        <f>IFERROR(VLOOKUP($B104,[1]NUM21!$H$3:$S$150,3,FALSE),0)</f>
        <v>0</v>
      </c>
      <c r="G104" s="96">
        <f>IFERROR(VLOOKUP($B104,[1]NUM21!$H$3:$S$150,4,FALSE),0)</f>
        <v>0</v>
      </c>
      <c r="H104" s="96">
        <f>IFERROR(VLOOKUP($B104,[1]NUM21!$H$3:$S$150,5,FALSE),0)</f>
        <v>0</v>
      </c>
      <c r="I104" s="96">
        <f>IFERROR(VLOOKUP($B104,[1]NUM21!$H$3:$S$150,6,FALSE),0)</f>
        <v>0</v>
      </c>
      <c r="J104" s="96">
        <f>IFERROR(VLOOKUP($B104,[1]NUM21!$H$3:$S$150,7,FALSE),0)</f>
        <v>0</v>
      </c>
      <c r="K104" s="96">
        <f>IFERROR(VLOOKUP($B104,[1]NUM21!$H$3:$S$150,8,FALSE),0)</f>
        <v>0</v>
      </c>
      <c r="L104" s="96">
        <f>IFERROR(VLOOKUP($B104,[1]NUM21!$H$3:$S$150,9,FALSE),0)</f>
        <v>0</v>
      </c>
      <c r="M104" s="96">
        <f>IFERROR(VLOOKUP($B104,[1]NUM21!$H$3:$S$150,10,FALSE),0)</f>
        <v>0</v>
      </c>
      <c r="N104" s="96">
        <f>IFERROR(VLOOKUP($B104,[1]NUM21!$H$3:$S$150,11,FALSE),0)</f>
        <v>0</v>
      </c>
      <c r="O104" s="86"/>
      <c r="Q104" s="13">
        <f t="shared" si="32"/>
        <v>0</v>
      </c>
    </row>
    <row r="105" spans="1:19" s="87" customFormat="1" ht="15" thickBot="1" x14ac:dyDescent="0.25">
      <c r="A105" s="87" t="s">
        <v>133</v>
      </c>
      <c r="B105" s="165" t="s">
        <v>131</v>
      </c>
      <c r="C105" s="56"/>
      <c r="D105" s="83"/>
      <c r="E105" s="96">
        <f>IFERROR(VLOOKUP($B105,[1]NUM21!$H$3:$S$150,2,FALSE),0)</f>
        <v>2</v>
      </c>
      <c r="F105" s="96">
        <f>IFERROR(VLOOKUP($B105,[1]NUM21!$H$3:$S$150,3,FALSE),0)</f>
        <v>4</v>
      </c>
      <c r="G105" s="96">
        <f>IFERROR(VLOOKUP($B105,[1]NUM21!$H$3:$S$150,4,FALSE),0)</f>
        <v>13</v>
      </c>
      <c r="H105" s="96">
        <f>IFERROR(VLOOKUP($B105,[1]NUM21!$H$3:$S$150,5,FALSE),0)</f>
        <v>12</v>
      </c>
      <c r="I105" s="96">
        <f>IFERROR(VLOOKUP($B105,[1]NUM21!$H$3:$S$150,6,FALSE),0)</f>
        <v>7</v>
      </c>
      <c r="J105" s="96">
        <f>IFERROR(VLOOKUP($B105,[1]NUM21!$H$3:$S$150,7,FALSE),0)</f>
        <v>6</v>
      </c>
      <c r="K105" s="96">
        <f>IFERROR(VLOOKUP($B105,[1]NUM21!$H$3:$S$150,8,FALSE),0)</f>
        <v>2</v>
      </c>
      <c r="L105" s="96">
        <f>IFERROR(VLOOKUP($B105,[1]NUM21!$H$3:$S$150,9,FALSE),0)</f>
        <v>5</v>
      </c>
      <c r="M105" s="96">
        <f>IFERROR(VLOOKUP($B105,[1]NUM21!$H$3:$S$150,10,FALSE),0)</f>
        <v>13</v>
      </c>
      <c r="N105" s="96">
        <f>IFERROR(VLOOKUP($B105,[1]NUM21!$H$3:$S$150,11,FALSE),0)</f>
        <v>16</v>
      </c>
      <c r="O105" s="86"/>
      <c r="Q105" s="13">
        <f t="shared" si="32"/>
        <v>80</v>
      </c>
    </row>
    <row r="106" spans="1:19" s="87" customFormat="1" ht="15" thickBot="1" x14ac:dyDescent="0.25">
      <c r="A106" s="87" t="s">
        <v>133</v>
      </c>
      <c r="B106" s="165" t="s">
        <v>132</v>
      </c>
      <c r="C106" s="56"/>
      <c r="D106" s="83"/>
      <c r="E106" s="96">
        <f>IFERROR(VLOOKUP($B106,[1]NUM21!$H$3:$S$150,2,FALSE),0)</f>
        <v>0</v>
      </c>
      <c r="F106" s="96">
        <f>IFERROR(VLOOKUP($B106,[1]NUM21!$H$3:$S$150,3,FALSE),0)</f>
        <v>0</v>
      </c>
      <c r="G106" s="96">
        <f>IFERROR(VLOOKUP($B106,[1]NUM21!$H$3:$S$150,4,FALSE),0)</f>
        <v>0</v>
      </c>
      <c r="H106" s="96">
        <f>IFERROR(VLOOKUP($B106,[1]NUM21!$H$3:$S$150,5,FALSE),0)</f>
        <v>11</v>
      </c>
      <c r="I106" s="96">
        <f>IFERROR(VLOOKUP($B106,[1]NUM21!$H$3:$S$150,6,FALSE),0)</f>
        <v>0</v>
      </c>
      <c r="J106" s="96">
        <f>IFERROR(VLOOKUP($B106,[1]NUM21!$H$3:$S$150,7,FALSE),0)</f>
        <v>2</v>
      </c>
      <c r="K106" s="96">
        <f>IFERROR(VLOOKUP($B106,[1]NUM21!$H$3:$S$150,8,FALSE),0)</f>
        <v>2</v>
      </c>
      <c r="L106" s="96">
        <f>IFERROR(VLOOKUP($B106,[1]NUM21!$H$3:$S$150,9,FALSE),0)</f>
        <v>6</v>
      </c>
      <c r="M106" s="96">
        <f>IFERROR(VLOOKUP($B106,[1]NUM21!$H$3:$S$150,10,FALSE),0)</f>
        <v>4</v>
      </c>
      <c r="N106" s="96">
        <f>IFERROR(VLOOKUP($B106,[1]NUM21!$H$3:$S$150,11,FALSE),0)</f>
        <v>0</v>
      </c>
      <c r="O106" s="86"/>
      <c r="Q106" s="13">
        <f t="shared" si="32"/>
        <v>25</v>
      </c>
    </row>
    <row r="107" spans="1:19" s="87" customFormat="1" ht="15" thickBot="1" x14ac:dyDescent="0.25">
      <c r="A107" s="87" t="s">
        <v>133</v>
      </c>
      <c r="B107" s="165" t="s">
        <v>346</v>
      </c>
      <c r="C107" s="56"/>
      <c r="D107" s="83"/>
      <c r="E107" s="96">
        <f>IFERROR(VLOOKUP($B107,[1]NUM21!$H$3:$S$150,2,FALSE),0)</f>
        <v>5</v>
      </c>
      <c r="F107" s="96">
        <f>IFERROR(VLOOKUP($B107,[1]NUM21!$H$3:$S$150,3,FALSE),0)</f>
        <v>1</v>
      </c>
      <c r="G107" s="96">
        <f>IFERROR(VLOOKUP($B107,[1]NUM21!$H$3:$S$150,4,FALSE),0)</f>
        <v>5</v>
      </c>
      <c r="H107" s="96">
        <f>IFERROR(VLOOKUP($B107,[1]NUM21!$H$3:$S$150,5,FALSE),0)</f>
        <v>5</v>
      </c>
      <c r="I107" s="96">
        <f>IFERROR(VLOOKUP($B107,[1]NUM21!$H$3:$S$150,6,FALSE),0)</f>
        <v>7</v>
      </c>
      <c r="J107" s="96">
        <f>IFERROR(VLOOKUP($B107,[1]NUM21!$H$3:$S$150,7,FALSE),0)</f>
        <v>4</v>
      </c>
      <c r="K107" s="96">
        <f>IFERROR(VLOOKUP($B107,[1]NUM21!$H$3:$S$150,8,FALSE),0)</f>
        <v>1</v>
      </c>
      <c r="L107" s="96">
        <f>IFERROR(VLOOKUP($B107,[1]NUM21!$H$3:$S$150,9,FALSE),0)</f>
        <v>5</v>
      </c>
      <c r="M107" s="96">
        <f>IFERROR(VLOOKUP($B107,[1]NUM21!$H$3:$S$150,10,FALSE),0)</f>
        <v>6</v>
      </c>
      <c r="N107" s="96">
        <f>IFERROR(VLOOKUP($B107,[1]NUM21!$H$3:$S$150,11,FALSE),0)</f>
        <v>4</v>
      </c>
      <c r="O107" s="86"/>
      <c r="Q107" s="13">
        <f t="shared" si="32"/>
        <v>43</v>
      </c>
    </row>
    <row r="108" spans="1:19" s="87" customFormat="1" ht="15" thickBot="1" x14ac:dyDescent="0.25">
      <c r="A108" s="87" t="s">
        <v>133</v>
      </c>
      <c r="B108" s="165" t="s">
        <v>396</v>
      </c>
      <c r="C108" s="56"/>
      <c r="D108" s="83"/>
      <c r="E108" s="96">
        <f>IFERROR(VLOOKUP($B108,[1]NUM21!$H$3:$S$150,2,FALSE),0)</f>
        <v>0</v>
      </c>
      <c r="F108" s="96">
        <f>IFERROR(VLOOKUP($B108,[1]NUM21!$H$3:$S$150,3,FALSE),0)</f>
        <v>0</v>
      </c>
      <c r="G108" s="96">
        <f>IFERROR(VLOOKUP($B108,[1]NUM21!$H$3:$S$150,4,FALSE),0)</f>
        <v>0</v>
      </c>
      <c r="H108" s="96">
        <f>IFERROR(VLOOKUP($B108,[1]NUM21!$H$3:$S$150,5,FALSE),0)</f>
        <v>0</v>
      </c>
      <c r="I108" s="96">
        <f>IFERROR(VLOOKUP($B108,[1]NUM21!$H$3:$S$150,6,FALSE),0)</f>
        <v>0</v>
      </c>
      <c r="J108" s="96">
        <f>IFERROR(VLOOKUP($B108,[1]NUM21!$H$3:$S$150,7,FALSE),0)</f>
        <v>0</v>
      </c>
      <c r="K108" s="96">
        <f>IFERROR(VLOOKUP($B108,[1]NUM21!$H$3:$S$150,8,FALSE),0)</f>
        <v>0</v>
      </c>
      <c r="L108" s="96">
        <f>IFERROR(VLOOKUP($B108,[1]NUM21!$H$3:$S$150,9,FALSE),0)</f>
        <v>0</v>
      </c>
      <c r="M108" s="96">
        <f>IFERROR(VLOOKUP($B108,[1]NUM21!$H$3:$S$150,10,FALSE),0)</f>
        <v>2</v>
      </c>
      <c r="N108" s="96">
        <f>IFERROR(VLOOKUP($B108,[1]NUM21!$H$3:$S$150,11,FALSE),0)</f>
        <v>4</v>
      </c>
      <c r="O108" s="86"/>
      <c r="Q108" s="13">
        <f t="shared" si="32"/>
        <v>6</v>
      </c>
    </row>
    <row r="109" spans="1:19" s="166" customFormat="1" ht="13.5" thickBot="1" x14ac:dyDescent="0.25">
      <c r="A109" s="333" t="s">
        <v>180</v>
      </c>
      <c r="B109" s="334"/>
      <c r="C109" s="266" t="str">
        <f>IF(Q109&lt;&gt;0,"SI", "NO")</f>
        <v>SI</v>
      </c>
      <c r="D109" s="15">
        <f>+Q109/R109</f>
        <v>0.20890311318009894</v>
      </c>
      <c r="E109" s="168">
        <f>SUM(E91:E108)</f>
        <v>23</v>
      </c>
      <c r="F109" s="168">
        <f t="shared" ref="F109:P109" si="33">SUM(F91:F108)</f>
        <v>19</v>
      </c>
      <c r="G109" s="168">
        <f t="shared" si="33"/>
        <v>42</v>
      </c>
      <c r="H109" s="168">
        <f t="shared" si="33"/>
        <v>71</v>
      </c>
      <c r="I109" s="168">
        <f t="shared" si="33"/>
        <v>55</v>
      </c>
      <c r="J109" s="168">
        <f t="shared" si="33"/>
        <v>61</v>
      </c>
      <c r="K109" s="168">
        <f t="shared" si="33"/>
        <v>89</v>
      </c>
      <c r="L109" s="168">
        <f t="shared" si="33"/>
        <v>111</v>
      </c>
      <c r="M109" s="168">
        <f t="shared" si="33"/>
        <v>107</v>
      </c>
      <c r="N109" s="168">
        <f t="shared" ref="N109" si="34">SUM(N91:N108)</f>
        <v>140</v>
      </c>
      <c r="O109" s="168">
        <f t="shared" si="33"/>
        <v>0</v>
      </c>
      <c r="P109" s="168">
        <f t="shared" si="33"/>
        <v>0</v>
      </c>
      <c r="Q109" s="168">
        <f>SUM(Q91:Q108)</f>
        <v>718</v>
      </c>
      <c r="R109" s="392">
        <v>3437</v>
      </c>
      <c r="S109" s="393"/>
    </row>
    <row r="110" spans="1:19" s="87" customFormat="1" ht="15" thickBot="1" x14ac:dyDescent="0.25">
      <c r="A110" s="87" t="s">
        <v>146</v>
      </c>
      <c r="B110" s="165" t="s">
        <v>134</v>
      </c>
      <c r="C110" s="56"/>
      <c r="D110" s="83"/>
      <c r="E110" s="96">
        <f>IFERROR(VLOOKUP($B110,[1]NUM21!$H$3:$S$150,2,FALSE),0)</f>
        <v>0</v>
      </c>
      <c r="F110" s="96">
        <f>IFERROR(VLOOKUP($B110,[1]NUM21!$H$3:$S$150,3,FALSE),0)</f>
        <v>0</v>
      </c>
      <c r="G110" s="96">
        <f>IFERROR(VLOOKUP($B110,[1]NUM21!$H$3:$S$150,4,FALSE),0)</f>
        <v>0</v>
      </c>
      <c r="H110" s="96">
        <f>IFERROR(VLOOKUP($B110,[1]NUM21!$H$3:$S$150,5,FALSE),0)</f>
        <v>0</v>
      </c>
      <c r="I110" s="96">
        <f>IFERROR(VLOOKUP($B110,[1]NUM21!$H$3:$S$150,6,FALSE),0)</f>
        <v>0</v>
      </c>
      <c r="J110" s="96">
        <f>IFERROR(VLOOKUP($B110,[1]NUM21!$H$3:$S$150,7,FALSE),0)</f>
        <v>0</v>
      </c>
      <c r="K110" s="96">
        <f>IFERROR(VLOOKUP($B110,[1]NUM21!$H$3:$S$150,8,FALSE),0)</f>
        <v>0</v>
      </c>
      <c r="L110" s="96">
        <f>IFERROR(VLOOKUP($B110,[1]NUM21!$H$3:$S$150,9,FALSE),0)</f>
        <v>0</v>
      </c>
      <c r="M110" s="96">
        <f>IFERROR(VLOOKUP($B110,[1]NUM21!$H$3:$S$150,10,FALSE),0)</f>
        <v>0</v>
      </c>
      <c r="N110" s="96">
        <f>IFERROR(VLOOKUP($B110,[1]NUM21!$H$3:$S$150,11,FALSE),0)</f>
        <v>0</v>
      </c>
      <c r="O110" s="86"/>
      <c r="P110" s="86"/>
      <c r="Q110" s="13">
        <f t="shared" ref="Q110:Q121" si="35">SUM(E110:P110)</f>
        <v>0</v>
      </c>
    </row>
    <row r="111" spans="1:19" s="87" customFormat="1" ht="15" thickBot="1" x14ac:dyDescent="0.25">
      <c r="A111" s="87" t="s">
        <v>146</v>
      </c>
      <c r="B111" s="165" t="s">
        <v>135</v>
      </c>
      <c r="C111" s="56"/>
      <c r="D111" s="83"/>
      <c r="E111" s="96">
        <f>IFERROR(VLOOKUP($B111,[1]NUM21!$H$3:$S$150,2,FALSE),0)</f>
        <v>0</v>
      </c>
      <c r="F111" s="96">
        <f>IFERROR(VLOOKUP($B111,[1]NUM21!$H$3:$S$150,3,FALSE),0)</f>
        <v>0</v>
      </c>
      <c r="G111" s="96">
        <f>IFERROR(VLOOKUP($B111,[1]NUM21!$H$3:$S$150,4,FALSE),0)</f>
        <v>0</v>
      </c>
      <c r="H111" s="96">
        <f>IFERROR(VLOOKUP($B111,[1]NUM21!$H$3:$S$150,5,FALSE),0)</f>
        <v>0</v>
      </c>
      <c r="I111" s="96">
        <f>IFERROR(VLOOKUP($B111,[1]NUM21!$H$3:$S$150,6,FALSE),0)</f>
        <v>0</v>
      </c>
      <c r="J111" s="96">
        <f>IFERROR(VLOOKUP($B111,[1]NUM21!$H$3:$S$150,7,FALSE),0)</f>
        <v>0</v>
      </c>
      <c r="K111" s="96">
        <f>IFERROR(VLOOKUP($B111,[1]NUM21!$H$3:$S$150,8,FALSE),0)</f>
        <v>0</v>
      </c>
      <c r="L111" s="96">
        <f>IFERROR(VLOOKUP($B111,[1]NUM21!$H$3:$S$150,9,FALSE),0)</f>
        <v>0</v>
      </c>
      <c r="M111" s="96">
        <f>IFERROR(VLOOKUP($B111,[1]NUM21!$H$3:$S$150,10,FALSE),0)</f>
        <v>0</v>
      </c>
      <c r="N111" s="96">
        <f>IFERROR(VLOOKUP($B111,[1]NUM21!$H$3:$S$150,11,FALSE),0)</f>
        <v>0</v>
      </c>
      <c r="O111" s="86"/>
      <c r="P111" s="86"/>
      <c r="Q111" s="13">
        <f t="shared" si="35"/>
        <v>0</v>
      </c>
    </row>
    <row r="112" spans="1:19" s="87" customFormat="1" ht="15" thickBot="1" x14ac:dyDescent="0.25">
      <c r="A112" s="87" t="s">
        <v>146</v>
      </c>
      <c r="B112" s="165" t="s">
        <v>136</v>
      </c>
      <c r="C112" s="56"/>
      <c r="D112" s="83"/>
      <c r="E112" s="96">
        <f>IFERROR(VLOOKUP($B112,[1]NUM21!$H$3:$S$150,2,FALSE),0)</f>
        <v>0</v>
      </c>
      <c r="F112" s="96">
        <f>IFERROR(VLOOKUP($B112,[1]NUM21!$H$3:$S$150,3,FALSE),0)</f>
        <v>0</v>
      </c>
      <c r="G112" s="96">
        <f>IFERROR(VLOOKUP($B112,[1]NUM21!$H$3:$S$150,4,FALSE),0)</f>
        <v>0</v>
      </c>
      <c r="H112" s="96">
        <f>IFERROR(VLOOKUP($B112,[1]NUM21!$H$3:$S$150,5,FALSE),0)</f>
        <v>2</v>
      </c>
      <c r="I112" s="96">
        <f>IFERROR(VLOOKUP($B112,[1]NUM21!$H$3:$S$150,6,FALSE),0)</f>
        <v>2</v>
      </c>
      <c r="J112" s="96">
        <f>IFERROR(VLOOKUP($B112,[1]NUM21!$H$3:$S$150,7,FALSE),0)</f>
        <v>0</v>
      </c>
      <c r="K112" s="96">
        <f>IFERROR(VLOOKUP($B112,[1]NUM21!$H$3:$S$150,8,FALSE),0)</f>
        <v>0</v>
      </c>
      <c r="L112" s="96">
        <f>IFERROR(VLOOKUP($B112,[1]NUM21!$H$3:$S$150,9,FALSE),0)</f>
        <v>0</v>
      </c>
      <c r="M112" s="96">
        <f>IFERROR(VLOOKUP($B112,[1]NUM21!$H$3:$S$150,10,FALSE),0)</f>
        <v>0</v>
      </c>
      <c r="N112" s="96">
        <f>IFERROR(VLOOKUP($B112,[1]NUM21!$H$3:$S$150,11,FALSE),0)</f>
        <v>0</v>
      </c>
      <c r="O112" s="86"/>
      <c r="P112" s="86"/>
      <c r="Q112" s="13">
        <f t="shared" si="35"/>
        <v>4</v>
      </c>
    </row>
    <row r="113" spans="1:19" s="87" customFormat="1" ht="15" thickBot="1" x14ac:dyDescent="0.25">
      <c r="A113" s="87" t="s">
        <v>146</v>
      </c>
      <c r="B113" s="165" t="s">
        <v>137</v>
      </c>
      <c r="C113" s="56"/>
      <c r="D113" s="83"/>
      <c r="E113" s="96">
        <f>IFERROR(VLOOKUP($B113,[1]NUM21!$H$3:$S$150,2,FALSE),0)</f>
        <v>0</v>
      </c>
      <c r="F113" s="96">
        <f>IFERROR(VLOOKUP($B113,[1]NUM21!$H$3:$S$150,3,FALSE),0)</f>
        <v>0</v>
      </c>
      <c r="G113" s="96">
        <f>IFERROR(VLOOKUP($B113,[1]NUM21!$H$3:$S$150,4,FALSE),0)</f>
        <v>0</v>
      </c>
      <c r="H113" s="96">
        <f>IFERROR(VLOOKUP($B113,[1]NUM21!$H$3:$S$150,5,FALSE),0)</f>
        <v>0</v>
      </c>
      <c r="I113" s="96">
        <f>IFERROR(VLOOKUP($B113,[1]NUM21!$H$3:$S$150,6,FALSE),0)</f>
        <v>0</v>
      </c>
      <c r="J113" s="96">
        <f>IFERROR(VLOOKUP($B113,[1]NUM21!$H$3:$S$150,7,FALSE),0)</f>
        <v>0</v>
      </c>
      <c r="K113" s="96">
        <f>IFERROR(VLOOKUP($B113,[1]NUM21!$H$3:$S$150,8,FALSE),0)</f>
        <v>0</v>
      </c>
      <c r="L113" s="96">
        <f>IFERROR(VLOOKUP($B113,[1]NUM21!$H$3:$S$150,9,FALSE),0)</f>
        <v>0</v>
      </c>
      <c r="M113" s="96">
        <f>IFERROR(VLOOKUP($B113,[1]NUM21!$H$3:$S$150,10,FALSE),0)</f>
        <v>0</v>
      </c>
      <c r="N113" s="96">
        <f>IFERROR(VLOOKUP($B113,[1]NUM21!$H$3:$S$150,11,FALSE),0)</f>
        <v>0</v>
      </c>
      <c r="O113" s="86"/>
      <c r="P113" s="86"/>
      <c r="Q113" s="13">
        <f t="shared" si="35"/>
        <v>0</v>
      </c>
    </row>
    <row r="114" spans="1:19" s="87" customFormat="1" ht="15" thickBot="1" x14ac:dyDescent="0.25">
      <c r="A114" s="87" t="s">
        <v>146</v>
      </c>
      <c r="B114" s="165" t="s">
        <v>138</v>
      </c>
      <c r="C114" s="56"/>
      <c r="D114" s="83"/>
      <c r="E114" s="96">
        <f>IFERROR(VLOOKUP($B114,[1]NUM21!$H$3:$S$150,2,FALSE),0)</f>
        <v>0</v>
      </c>
      <c r="F114" s="96">
        <f>IFERROR(VLOOKUP($B114,[1]NUM21!$H$3:$S$150,3,FALSE),0)</f>
        <v>0</v>
      </c>
      <c r="G114" s="96">
        <f>IFERROR(VLOOKUP($B114,[1]NUM21!$H$3:$S$150,4,FALSE),0)</f>
        <v>0</v>
      </c>
      <c r="H114" s="96">
        <f>IFERROR(VLOOKUP($B114,[1]NUM21!$H$3:$S$150,5,FALSE),0)</f>
        <v>0</v>
      </c>
      <c r="I114" s="96">
        <f>IFERROR(VLOOKUP($B114,[1]NUM21!$H$3:$S$150,6,FALSE),0)</f>
        <v>0</v>
      </c>
      <c r="J114" s="96">
        <f>IFERROR(VLOOKUP($B114,[1]NUM21!$H$3:$S$150,7,FALSE),0)</f>
        <v>0</v>
      </c>
      <c r="K114" s="96">
        <f>IFERROR(VLOOKUP($B114,[1]NUM21!$H$3:$S$150,8,FALSE),0)</f>
        <v>0</v>
      </c>
      <c r="L114" s="96">
        <f>IFERROR(VLOOKUP($B114,[1]NUM21!$H$3:$S$150,9,FALSE),0)</f>
        <v>0</v>
      </c>
      <c r="M114" s="96">
        <f>IFERROR(VLOOKUP($B114,[1]NUM21!$H$3:$S$150,10,FALSE),0)</f>
        <v>0</v>
      </c>
      <c r="N114" s="96">
        <f>IFERROR(VLOOKUP($B114,[1]NUM21!$H$3:$S$150,11,FALSE),0)</f>
        <v>0</v>
      </c>
      <c r="O114" s="86"/>
      <c r="P114" s="86"/>
      <c r="Q114" s="13">
        <f t="shared" si="35"/>
        <v>0</v>
      </c>
    </row>
    <row r="115" spans="1:19" s="87" customFormat="1" ht="15" thickBot="1" x14ac:dyDescent="0.25">
      <c r="A115" s="87" t="s">
        <v>146</v>
      </c>
      <c r="B115" s="165" t="s">
        <v>139</v>
      </c>
      <c r="C115" s="56"/>
      <c r="D115" s="83"/>
      <c r="E115" s="96">
        <f>IFERROR(VLOOKUP($B115,[1]NUM21!$H$3:$S$150,2,FALSE),0)</f>
        <v>0</v>
      </c>
      <c r="F115" s="96">
        <f>IFERROR(VLOOKUP($B115,[1]NUM21!$H$3:$S$150,3,FALSE),0)</f>
        <v>0</v>
      </c>
      <c r="G115" s="96">
        <f>IFERROR(VLOOKUP($B115,[1]NUM21!$H$3:$S$150,4,FALSE),0)</f>
        <v>0</v>
      </c>
      <c r="H115" s="96">
        <f>IFERROR(VLOOKUP($B115,[1]NUM21!$H$3:$S$150,5,FALSE),0)</f>
        <v>0</v>
      </c>
      <c r="I115" s="96">
        <f>IFERROR(VLOOKUP($B115,[1]NUM21!$H$3:$S$150,6,FALSE),0)</f>
        <v>0</v>
      </c>
      <c r="J115" s="96">
        <f>IFERROR(VLOOKUP($B115,[1]NUM21!$H$3:$S$150,7,FALSE),0)</f>
        <v>0</v>
      </c>
      <c r="K115" s="96">
        <f>IFERROR(VLOOKUP($B115,[1]NUM21!$H$3:$S$150,8,FALSE),0)</f>
        <v>0</v>
      </c>
      <c r="L115" s="96">
        <f>IFERROR(VLOOKUP($B115,[1]NUM21!$H$3:$S$150,9,FALSE),0)</f>
        <v>0</v>
      </c>
      <c r="M115" s="96">
        <f>IFERROR(VLOOKUP($B115,[1]NUM21!$H$3:$S$150,10,FALSE),0)</f>
        <v>0</v>
      </c>
      <c r="N115" s="96">
        <f>IFERROR(VLOOKUP($B115,[1]NUM21!$H$3:$S$150,11,FALSE),0)</f>
        <v>0</v>
      </c>
      <c r="O115" s="86"/>
      <c r="P115" s="86"/>
      <c r="Q115" s="13">
        <f t="shared" si="35"/>
        <v>0</v>
      </c>
    </row>
    <row r="116" spans="1:19" s="87" customFormat="1" ht="15" thickBot="1" x14ac:dyDescent="0.25">
      <c r="A116" s="87" t="s">
        <v>146</v>
      </c>
      <c r="B116" s="165" t="s">
        <v>140</v>
      </c>
      <c r="C116" s="56"/>
      <c r="D116" s="83"/>
      <c r="E116" s="96">
        <f>IFERROR(VLOOKUP($B116,[1]NUM21!$H$3:$S$150,2,FALSE),0)</f>
        <v>0</v>
      </c>
      <c r="F116" s="96">
        <f>IFERROR(VLOOKUP($B116,[1]NUM21!$H$3:$S$150,3,FALSE),0)</f>
        <v>0</v>
      </c>
      <c r="G116" s="96">
        <f>IFERROR(VLOOKUP($B116,[1]NUM21!$H$3:$S$150,4,FALSE),0)</f>
        <v>0</v>
      </c>
      <c r="H116" s="96">
        <f>IFERROR(VLOOKUP($B116,[1]NUM21!$H$3:$S$150,5,FALSE),0)</f>
        <v>0</v>
      </c>
      <c r="I116" s="96">
        <f>IFERROR(VLOOKUP($B116,[1]NUM21!$H$3:$S$150,6,FALSE),0)</f>
        <v>0</v>
      </c>
      <c r="J116" s="96">
        <f>IFERROR(VLOOKUP($B116,[1]NUM21!$H$3:$S$150,7,FALSE),0)</f>
        <v>0</v>
      </c>
      <c r="K116" s="96">
        <f>IFERROR(VLOOKUP($B116,[1]NUM21!$H$3:$S$150,8,FALSE),0)</f>
        <v>0</v>
      </c>
      <c r="L116" s="96">
        <f>IFERROR(VLOOKUP($B116,[1]NUM21!$H$3:$S$150,9,FALSE),0)</f>
        <v>1</v>
      </c>
      <c r="M116" s="96">
        <f>IFERROR(VLOOKUP($B116,[1]NUM21!$H$3:$S$150,10,FALSE),0)</f>
        <v>0</v>
      </c>
      <c r="N116" s="96">
        <f>IFERROR(VLOOKUP($B116,[1]NUM21!$H$3:$S$150,11,FALSE),0)</f>
        <v>0</v>
      </c>
      <c r="O116" s="86"/>
      <c r="P116" s="86"/>
      <c r="Q116" s="13">
        <f t="shared" si="35"/>
        <v>1</v>
      </c>
    </row>
    <row r="117" spans="1:19" s="87" customFormat="1" ht="15" thickBot="1" x14ac:dyDescent="0.25">
      <c r="A117" s="87" t="s">
        <v>146</v>
      </c>
      <c r="B117" s="165" t="s">
        <v>141</v>
      </c>
      <c r="C117" s="56"/>
      <c r="D117" s="83"/>
      <c r="E117" s="96">
        <f>IFERROR(VLOOKUP($B117,[1]NUM21!$H$3:$S$150,2,FALSE),0)</f>
        <v>0</v>
      </c>
      <c r="F117" s="96">
        <f>IFERROR(VLOOKUP($B117,[1]NUM21!$H$3:$S$150,3,FALSE),0)</f>
        <v>0</v>
      </c>
      <c r="G117" s="96">
        <f>IFERROR(VLOOKUP($B117,[1]NUM21!$H$3:$S$150,4,FALSE),0)</f>
        <v>0</v>
      </c>
      <c r="H117" s="96">
        <f>IFERROR(VLOOKUP($B117,[1]NUM21!$H$3:$S$150,5,FALSE),0)</f>
        <v>0</v>
      </c>
      <c r="I117" s="96">
        <f>IFERROR(VLOOKUP($B117,[1]NUM21!$H$3:$S$150,6,FALSE),0)</f>
        <v>0</v>
      </c>
      <c r="J117" s="96">
        <f>IFERROR(VLOOKUP($B117,[1]NUM21!$H$3:$S$150,7,FALSE),0)</f>
        <v>0</v>
      </c>
      <c r="K117" s="96">
        <f>IFERROR(VLOOKUP($B117,[1]NUM21!$H$3:$S$150,8,FALSE),0)</f>
        <v>1</v>
      </c>
      <c r="L117" s="96">
        <f>IFERROR(VLOOKUP($B117,[1]NUM21!$H$3:$S$150,9,FALSE),0)</f>
        <v>0</v>
      </c>
      <c r="M117" s="96">
        <f>IFERROR(VLOOKUP($B117,[1]NUM21!$H$3:$S$150,10,FALSE),0)</f>
        <v>0</v>
      </c>
      <c r="N117" s="96">
        <f>IFERROR(VLOOKUP($B117,[1]NUM21!$H$3:$S$150,11,FALSE),0)</f>
        <v>0</v>
      </c>
      <c r="O117" s="86"/>
      <c r="P117" s="86"/>
      <c r="Q117" s="13">
        <f t="shared" si="35"/>
        <v>1</v>
      </c>
    </row>
    <row r="118" spans="1:19" s="87" customFormat="1" ht="15" thickBot="1" x14ac:dyDescent="0.25">
      <c r="A118" s="87" t="s">
        <v>146</v>
      </c>
      <c r="B118" s="165" t="s">
        <v>142</v>
      </c>
      <c r="C118" s="56"/>
      <c r="D118" s="83"/>
      <c r="E118" s="96">
        <f>IFERROR(VLOOKUP($B118,[1]NUM21!$H$3:$S$150,2,FALSE),0)</f>
        <v>0</v>
      </c>
      <c r="F118" s="96">
        <f>IFERROR(VLOOKUP($B118,[1]NUM21!$H$3:$S$150,3,FALSE),0)</f>
        <v>0</v>
      </c>
      <c r="G118" s="96">
        <f>IFERROR(VLOOKUP($B118,[1]NUM21!$H$3:$S$150,4,FALSE),0)</f>
        <v>0</v>
      </c>
      <c r="H118" s="96">
        <f>IFERROR(VLOOKUP($B118,[1]NUM21!$H$3:$S$150,5,FALSE),0)</f>
        <v>0</v>
      </c>
      <c r="I118" s="96">
        <f>IFERROR(VLOOKUP($B118,[1]NUM21!$H$3:$S$150,6,FALSE),0)</f>
        <v>0</v>
      </c>
      <c r="J118" s="96">
        <f>IFERROR(VLOOKUP($B118,[1]NUM21!$H$3:$S$150,7,FALSE),0)</f>
        <v>0</v>
      </c>
      <c r="K118" s="96">
        <f>IFERROR(VLOOKUP($B118,[1]NUM21!$H$3:$S$150,8,FALSE),0)</f>
        <v>0</v>
      </c>
      <c r="L118" s="96">
        <f>IFERROR(VLOOKUP($B118,[1]NUM21!$H$3:$S$150,9,FALSE),0)</f>
        <v>0</v>
      </c>
      <c r="M118" s="96">
        <f>IFERROR(VLOOKUP($B118,[1]NUM21!$H$3:$S$150,10,FALSE),0)</f>
        <v>0</v>
      </c>
      <c r="N118" s="96">
        <f>IFERROR(VLOOKUP($B118,[1]NUM21!$H$3:$S$150,11,FALSE),0)</f>
        <v>0</v>
      </c>
      <c r="O118" s="86"/>
      <c r="P118" s="86"/>
      <c r="Q118" s="13">
        <f t="shared" si="35"/>
        <v>0</v>
      </c>
    </row>
    <row r="119" spans="1:19" s="87" customFormat="1" ht="15" thickBot="1" x14ac:dyDescent="0.25">
      <c r="A119" s="87" t="s">
        <v>146</v>
      </c>
      <c r="B119" s="165" t="s">
        <v>143</v>
      </c>
      <c r="C119" s="56"/>
      <c r="D119" s="83"/>
      <c r="E119" s="96">
        <f>IFERROR(VLOOKUP($B119,[1]NUM21!$H$3:$S$150,2,FALSE),0)</f>
        <v>0</v>
      </c>
      <c r="F119" s="96">
        <f>IFERROR(VLOOKUP($B119,[1]NUM21!$H$3:$S$150,3,FALSE),0)</f>
        <v>0</v>
      </c>
      <c r="G119" s="96">
        <f>IFERROR(VLOOKUP($B119,[1]NUM21!$H$3:$S$150,4,FALSE),0)</f>
        <v>1</v>
      </c>
      <c r="H119" s="96">
        <f>IFERROR(VLOOKUP($B119,[1]NUM21!$H$3:$S$150,5,FALSE),0)</f>
        <v>0</v>
      </c>
      <c r="I119" s="96">
        <f>IFERROR(VLOOKUP($B119,[1]NUM21!$H$3:$S$150,6,FALSE),0)</f>
        <v>0</v>
      </c>
      <c r="J119" s="96">
        <f>IFERROR(VLOOKUP($B119,[1]NUM21!$H$3:$S$150,7,FALSE),0)</f>
        <v>0</v>
      </c>
      <c r="K119" s="96">
        <f>IFERROR(VLOOKUP($B119,[1]NUM21!$H$3:$S$150,8,FALSE),0)</f>
        <v>0</v>
      </c>
      <c r="L119" s="96">
        <f>IFERROR(VLOOKUP($B119,[1]NUM21!$H$3:$S$150,9,FALSE),0)</f>
        <v>0</v>
      </c>
      <c r="M119" s="96">
        <f>IFERROR(VLOOKUP($B119,[1]NUM21!$H$3:$S$150,10,FALSE),0)</f>
        <v>0</v>
      </c>
      <c r="N119" s="96">
        <f>IFERROR(VLOOKUP($B119,[1]NUM21!$H$3:$S$150,11,FALSE),0)</f>
        <v>0</v>
      </c>
      <c r="O119" s="86"/>
      <c r="P119" s="86"/>
      <c r="Q119" s="13">
        <f t="shared" si="35"/>
        <v>1</v>
      </c>
    </row>
    <row r="120" spans="1:19" s="87" customFormat="1" ht="15" thickBot="1" x14ac:dyDescent="0.25">
      <c r="A120" s="87" t="s">
        <v>146</v>
      </c>
      <c r="B120" s="165" t="s">
        <v>144</v>
      </c>
      <c r="C120" s="56"/>
      <c r="D120" s="83"/>
      <c r="E120" s="96">
        <f>IFERROR(VLOOKUP($B120,[1]NUM21!$H$3:$S$150,2,FALSE),0)</f>
        <v>0</v>
      </c>
      <c r="F120" s="96">
        <f>IFERROR(VLOOKUP($B120,[1]NUM21!$H$3:$S$150,3,FALSE),0)</f>
        <v>1</v>
      </c>
      <c r="G120" s="96">
        <f>IFERROR(VLOOKUP($B120,[1]NUM21!$H$3:$S$150,4,FALSE),0)</f>
        <v>0</v>
      </c>
      <c r="H120" s="96">
        <f>IFERROR(VLOOKUP($B120,[1]NUM21!$H$3:$S$150,5,FALSE),0)</f>
        <v>0</v>
      </c>
      <c r="I120" s="96">
        <f>IFERROR(VLOOKUP($B120,[1]NUM21!$H$3:$S$150,6,FALSE),0)</f>
        <v>0</v>
      </c>
      <c r="J120" s="96">
        <f>IFERROR(VLOOKUP($B120,[1]NUM21!$H$3:$S$150,7,FALSE),0)</f>
        <v>0</v>
      </c>
      <c r="K120" s="96">
        <f>IFERROR(VLOOKUP($B120,[1]NUM21!$H$3:$S$150,8,FALSE),0)</f>
        <v>0</v>
      </c>
      <c r="L120" s="96">
        <f>IFERROR(VLOOKUP($B120,[1]NUM21!$H$3:$S$150,9,FALSE),0)</f>
        <v>0</v>
      </c>
      <c r="M120" s="96">
        <f>IFERROR(VLOOKUP($B120,[1]NUM21!$H$3:$S$150,10,FALSE),0)</f>
        <v>0</v>
      </c>
      <c r="N120" s="96">
        <f>IFERROR(VLOOKUP($B120,[1]NUM21!$H$3:$S$150,11,FALSE),0)</f>
        <v>0</v>
      </c>
      <c r="O120" s="86"/>
      <c r="P120" s="86"/>
      <c r="Q120" s="13">
        <f t="shared" si="35"/>
        <v>1</v>
      </c>
    </row>
    <row r="121" spans="1:19" s="87" customFormat="1" ht="15" thickBot="1" x14ac:dyDescent="0.25">
      <c r="A121" s="87" t="s">
        <v>146</v>
      </c>
      <c r="B121" s="165" t="s">
        <v>145</v>
      </c>
      <c r="C121" s="56"/>
      <c r="D121" s="83"/>
      <c r="E121" s="96">
        <f>IFERROR(VLOOKUP($B121,[1]NUM21!$H$3:$S$150,2,FALSE),0)</f>
        <v>0</v>
      </c>
      <c r="F121" s="96">
        <f>IFERROR(VLOOKUP($B121,[1]NUM21!$H$3:$S$150,3,FALSE),0)</f>
        <v>0</v>
      </c>
      <c r="G121" s="96">
        <f>IFERROR(VLOOKUP($B121,[1]NUM21!$H$3:$S$150,4,FALSE),0)</f>
        <v>0</v>
      </c>
      <c r="H121" s="96">
        <f>IFERROR(VLOOKUP($B121,[1]NUM21!$H$3:$S$150,5,FALSE),0)</f>
        <v>0</v>
      </c>
      <c r="I121" s="96">
        <f>IFERROR(VLOOKUP($B121,[1]NUM21!$H$3:$S$150,6,FALSE),0)</f>
        <v>0</v>
      </c>
      <c r="J121" s="96">
        <f>IFERROR(VLOOKUP($B121,[1]NUM21!$H$3:$S$150,7,FALSE),0)</f>
        <v>0</v>
      </c>
      <c r="K121" s="96">
        <f>IFERROR(VLOOKUP($B121,[1]NUM21!$H$3:$S$150,8,FALSE),0)</f>
        <v>0</v>
      </c>
      <c r="L121" s="96">
        <f>IFERROR(VLOOKUP($B121,[1]NUM21!$H$3:$S$150,9,FALSE),0)</f>
        <v>0</v>
      </c>
      <c r="M121" s="96">
        <f>IFERROR(VLOOKUP($B121,[1]NUM21!$H$3:$S$150,10,FALSE),0)</f>
        <v>0</v>
      </c>
      <c r="N121" s="96">
        <f>IFERROR(VLOOKUP($B121,[1]NUM21!$H$3:$S$150,11,FALSE),0)</f>
        <v>0</v>
      </c>
      <c r="O121" s="86"/>
      <c r="P121" s="86"/>
      <c r="Q121" s="13">
        <f t="shared" si="35"/>
        <v>0</v>
      </c>
    </row>
    <row r="122" spans="1:19" s="166" customFormat="1" ht="13.5" thickBot="1" x14ac:dyDescent="0.25">
      <c r="A122" s="333" t="s">
        <v>181</v>
      </c>
      <c r="B122" s="334"/>
      <c r="C122" s="266" t="str">
        <f>IF(Q122&lt;&gt;0,"SI", "NO")</f>
        <v>SI</v>
      </c>
      <c r="D122" s="15">
        <f>+Q122/R122</f>
        <v>9.1954022988505746E-2</v>
      </c>
      <c r="E122" s="168">
        <f>SUM(E110:E121)</f>
        <v>0</v>
      </c>
      <c r="F122" s="168">
        <f t="shared" ref="F122:P122" si="36">SUM(F110:F121)</f>
        <v>1</v>
      </c>
      <c r="G122" s="168">
        <f t="shared" si="36"/>
        <v>1</v>
      </c>
      <c r="H122" s="168">
        <f t="shared" si="36"/>
        <v>2</v>
      </c>
      <c r="I122" s="168">
        <f t="shared" ref="I122:J122" si="37">SUM(I110:I121)</f>
        <v>2</v>
      </c>
      <c r="J122" s="168">
        <f t="shared" si="37"/>
        <v>0</v>
      </c>
      <c r="K122" s="168">
        <f t="shared" ref="K122:L122" si="38">SUM(K110:K121)</f>
        <v>1</v>
      </c>
      <c r="L122" s="168">
        <f t="shared" si="38"/>
        <v>1</v>
      </c>
      <c r="M122" s="168">
        <f t="shared" ref="M122:N122" si="39">SUM(M110:M121)</f>
        <v>0</v>
      </c>
      <c r="N122" s="168">
        <f t="shared" si="39"/>
        <v>0</v>
      </c>
      <c r="O122" s="168">
        <f t="shared" si="36"/>
        <v>0</v>
      </c>
      <c r="P122" s="168">
        <f t="shared" si="36"/>
        <v>0</v>
      </c>
      <c r="Q122" s="168">
        <f>SUM(Q110:Q121)</f>
        <v>8</v>
      </c>
      <c r="R122" s="392">
        <v>87</v>
      </c>
      <c r="S122" s="393"/>
    </row>
    <row r="123" spans="1:19" s="87" customFormat="1" ht="15" thickBot="1" x14ac:dyDescent="0.25">
      <c r="A123" s="87" t="s">
        <v>160</v>
      </c>
      <c r="B123" s="165" t="s">
        <v>147</v>
      </c>
      <c r="C123" s="56"/>
      <c r="D123" s="83"/>
      <c r="E123" s="96">
        <f>IFERROR(VLOOKUP($B123,[1]NUM21!$H$3:$S$150,2,FALSE),0)</f>
        <v>9</v>
      </c>
      <c r="F123" s="96">
        <f>IFERROR(VLOOKUP($B123,[1]NUM21!$H$3:$S$150,3,FALSE),0)</f>
        <v>6</v>
      </c>
      <c r="G123" s="96">
        <f>IFERROR(VLOOKUP($B123,[1]NUM21!$H$3:$S$150,4,FALSE),0)</f>
        <v>2</v>
      </c>
      <c r="H123" s="96">
        <f>IFERROR(VLOOKUP($B123,[1]NUM21!$H$3:$S$150,5,FALSE),0)</f>
        <v>0</v>
      </c>
      <c r="I123" s="96">
        <f>IFERROR(VLOOKUP($B123,[1]NUM21!$H$3:$S$150,6,FALSE),0)</f>
        <v>0</v>
      </c>
      <c r="J123" s="96">
        <f>IFERROR(VLOOKUP($B123,[1]NUM21!$H$3:$S$150,7,FALSE),0)</f>
        <v>2</v>
      </c>
      <c r="K123" s="96">
        <f>IFERROR(VLOOKUP($B123,[1]NUM21!$H$3:$S$150,8,FALSE),0)</f>
        <v>1</v>
      </c>
      <c r="L123" s="96">
        <f>IFERROR(VLOOKUP($B123,[1]NUM21!$H$3:$S$150,9,FALSE),0)</f>
        <v>2</v>
      </c>
      <c r="M123" s="96">
        <f>IFERROR(VLOOKUP($B123,[1]NUM21!$H$3:$S$150,10,FALSE),0)</f>
        <v>1</v>
      </c>
      <c r="N123" s="96">
        <f>IFERROR(VLOOKUP($B123,[1]NUM21!$H$3:$S$150,11,FALSE),0)</f>
        <v>10</v>
      </c>
      <c r="O123" s="86"/>
      <c r="P123" s="86"/>
      <c r="Q123" s="13">
        <f t="shared" ref="Q123:Q135" si="40">SUM(E123:P123)</f>
        <v>33</v>
      </c>
    </row>
    <row r="124" spans="1:19" s="87" customFormat="1" ht="15" thickBot="1" x14ac:dyDescent="0.25">
      <c r="A124" s="87" t="s">
        <v>160</v>
      </c>
      <c r="B124" s="165" t="s">
        <v>148</v>
      </c>
      <c r="C124" s="56"/>
      <c r="D124" s="83"/>
      <c r="E124" s="96">
        <f>IFERROR(VLOOKUP($B124,[1]NUM21!$H$3:$S$150,2,FALSE),0)</f>
        <v>3</v>
      </c>
      <c r="F124" s="96">
        <f>IFERROR(VLOOKUP($B124,[1]NUM21!$H$3:$S$150,3,FALSE),0)</f>
        <v>1</v>
      </c>
      <c r="G124" s="96">
        <f>IFERROR(VLOOKUP($B124,[1]NUM21!$H$3:$S$150,4,FALSE),0)</f>
        <v>15</v>
      </c>
      <c r="H124" s="96">
        <f>IFERROR(VLOOKUP($B124,[1]NUM21!$H$3:$S$150,5,FALSE),0)</f>
        <v>2</v>
      </c>
      <c r="I124" s="96">
        <f>IFERROR(VLOOKUP($B124,[1]NUM21!$H$3:$S$150,6,FALSE),0)</f>
        <v>4</v>
      </c>
      <c r="J124" s="96">
        <f>IFERROR(VLOOKUP($B124,[1]NUM21!$H$3:$S$150,7,FALSE),0)</f>
        <v>1</v>
      </c>
      <c r="K124" s="96">
        <f>IFERROR(VLOOKUP($B124,[1]NUM21!$H$3:$S$150,8,FALSE),0)</f>
        <v>10</v>
      </c>
      <c r="L124" s="96">
        <f>IFERROR(VLOOKUP($B124,[1]NUM21!$H$3:$S$150,9,FALSE),0)</f>
        <v>0</v>
      </c>
      <c r="M124" s="96">
        <f>IFERROR(VLOOKUP($B124,[1]NUM21!$H$3:$S$150,10,FALSE),0)</f>
        <v>0</v>
      </c>
      <c r="N124" s="96">
        <f>IFERROR(VLOOKUP($B124,[1]NUM21!$H$3:$S$150,11,FALSE),0)</f>
        <v>0</v>
      </c>
      <c r="O124" s="86"/>
      <c r="P124" s="86"/>
      <c r="Q124" s="13">
        <f t="shared" si="40"/>
        <v>36</v>
      </c>
    </row>
    <row r="125" spans="1:19" s="87" customFormat="1" ht="15" thickBot="1" x14ac:dyDescent="0.25">
      <c r="A125" s="87" t="s">
        <v>160</v>
      </c>
      <c r="B125" s="165" t="s">
        <v>149</v>
      </c>
      <c r="C125" s="56"/>
      <c r="D125" s="83"/>
      <c r="E125" s="96">
        <f>IFERROR(VLOOKUP($B125,[1]NUM21!$H$3:$S$150,2,FALSE),0)</f>
        <v>0</v>
      </c>
      <c r="F125" s="96">
        <f>IFERROR(VLOOKUP($B125,[1]NUM21!$H$3:$S$150,3,FALSE),0)</f>
        <v>0</v>
      </c>
      <c r="G125" s="96">
        <f>IFERROR(VLOOKUP($B125,[1]NUM21!$H$3:$S$150,4,FALSE),0)</f>
        <v>0</v>
      </c>
      <c r="H125" s="96">
        <f>IFERROR(VLOOKUP($B125,[1]NUM21!$H$3:$S$150,5,FALSE),0)</f>
        <v>0</v>
      </c>
      <c r="I125" s="96">
        <f>IFERROR(VLOOKUP($B125,[1]NUM21!$H$3:$S$150,6,FALSE),0)</f>
        <v>2</v>
      </c>
      <c r="J125" s="96">
        <f>IFERROR(VLOOKUP($B125,[1]NUM21!$H$3:$S$150,7,FALSE),0)</f>
        <v>2</v>
      </c>
      <c r="K125" s="96">
        <f>IFERROR(VLOOKUP($B125,[1]NUM21!$H$3:$S$150,8,FALSE),0)</f>
        <v>0</v>
      </c>
      <c r="L125" s="96">
        <f>IFERROR(VLOOKUP($B125,[1]NUM21!$H$3:$S$150,9,FALSE),0)</f>
        <v>1</v>
      </c>
      <c r="M125" s="96">
        <f>IFERROR(VLOOKUP($B125,[1]NUM21!$H$3:$S$150,10,FALSE),0)</f>
        <v>0</v>
      </c>
      <c r="N125" s="96">
        <f>IFERROR(VLOOKUP($B125,[1]NUM21!$H$3:$S$150,11,FALSE),0)</f>
        <v>9</v>
      </c>
      <c r="O125" s="86"/>
      <c r="P125" s="86"/>
      <c r="Q125" s="13">
        <f t="shared" si="40"/>
        <v>14</v>
      </c>
    </row>
    <row r="126" spans="1:19" s="87" customFormat="1" ht="15" thickBot="1" x14ac:dyDescent="0.25">
      <c r="A126" s="87" t="s">
        <v>160</v>
      </c>
      <c r="B126" s="165" t="s">
        <v>150</v>
      </c>
      <c r="C126" s="56"/>
      <c r="D126" s="83"/>
      <c r="E126" s="96">
        <f>IFERROR(VLOOKUP($B126,[1]NUM21!$H$3:$S$150,2,FALSE),0)</f>
        <v>0</v>
      </c>
      <c r="F126" s="96">
        <f>IFERROR(VLOOKUP($B126,[1]NUM21!$H$3:$S$150,3,FALSE),0)</f>
        <v>0</v>
      </c>
      <c r="G126" s="96">
        <f>IFERROR(VLOOKUP($B126,[1]NUM21!$H$3:$S$150,4,FALSE),0)</f>
        <v>0</v>
      </c>
      <c r="H126" s="96">
        <f>IFERROR(VLOOKUP($B126,[1]NUM21!$H$3:$S$150,5,FALSE),0)</f>
        <v>0</v>
      </c>
      <c r="I126" s="96">
        <f>IFERROR(VLOOKUP($B126,[1]NUM21!$H$3:$S$150,6,FALSE),0)</f>
        <v>0</v>
      </c>
      <c r="J126" s="96">
        <f>IFERROR(VLOOKUP($B126,[1]NUM21!$H$3:$S$150,7,FALSE),0)</f>
        <v>0</v>
      </c>
      <c r="K126" s="96">
        <f>IFERROR(VLOOKUP($B126,[1]NUM21!$H$3:$S$150,8,FALSE),0)</f>
        <v>16</v>
      </c>
      <c r="L126" s="96">
        <f>IFERROR(VLOOKUP($B126,[1]NUM21!$H$3:$S$150,9,FALSE),0)</f>
        <v>9</v>
      </c>
      <c r="M126" s="96">
        <f>IFERROR(VLOOKUP($B126,[1]NUM21!$H$3:$S$150,10,FALSE),0)</f>
        <v>0</v>
      </c>
      <c r="N126" s="96">
        <f>IFERROR(VLOOKUP($B126,[1]NUM21!$H$3:$S$150,11,FALSE),0)</f>
        <v>5</v>
      </c>
      <c r="O126" s="86"/>
      <c r="P126" s="86"/>
      <c r="Q126" s="13">
        <f t="shared" si="40"/>
        <v>30</v>
      </c>
    </row>
    <row r="127" spans="1:19" s="87" customFormat="1" ht="15" thickBot="1" x14ac:dyDescent="0.25">
      <c r="A127" s="87" t="s">
        <v>160</v>
      </c>
      <c r="B127" s="165" t="s">
        <v>151</v>
      </c>
      <c r="C127" s="56"/>
      <c r="D127" s="83"/>
      <c r="E127" s="96">
        <f>IFERROR(VLOOKUP($B127,[1]NUM21!$H$3:$S$150,2,FALSE),0)</f>
        <v>0</v>
      </c>
      <c r="F127" s="96">
        <f>IFERROR(VLOOKUP($B127,[1]NUM21!$H$3:$S$150,3,FALSE),0)</f>
        <v>0</v>
      </c>
      <c r="G127" s="96">
        <f>IFERROR(VLOOKUP($B127,[1]NUM21!$H$3:$S$150,4,FALSE),0)</f>
        <v>0</v>
      </c>
      <c r="H127" s="96">
        <f>IFERROR(VLOOKUP($B127,[1]NUM21!$H$3:$S$150,5,FALSE),0)</f>
        <v>0</v>
      </c>
      <c r="I127" s="96">
        <f>IFERROR(VLOOKUP($B127,[1]NUM21!$H$3:$S$150,6,FALSE),0)</f>
        <v>0</v>
      </c>
      <c r="J127" s="96">
        <f>IFERROR(VLOOKUP($B127,[1]NUM21!$H$3:$S$150,7,FALSE),0)</f>
        <v>0</v>
      </c>
      <c r="K127" s="96">
        <f>IFERROR(VLOOKUP($B127,[1]NUM21!$H$3:$S$150,8,FALSE),0)</f>
        <v>0</v>
      </c>
      <c r="L127" s="96">
        <f>IFERROR(VLOOKUP($B127,[1]NUM21!$H$3:$S$150,9,FALSE),0)</f>
        <v>0</v>
      </c>
      <c r="M127" s="96">
        <f>IFERROR(VLOOKUP($B127,[1]NUM21!$H$3:$S$150,10,FALSE),0)</f>
        <v>0</v>
      </c>
      <c r="N127" s="96">
        <f>IFERROR(VLOOKUP($B127,[1]NUM21!$H$3:$S$150,11,FALSE),0)</f>
        <v>0</v>
      </c>
      <c r="O127" s="86"/>
      <c r="P127" s="86"/>
      <c r="Q127" s="13">
        <f t="shared" si="40"/>
        <v>0</v>
      </c>
    </row>
    <row r="128" spans="1:19" s="87" customFormat="1" ht="15" thickBot="1" x14ac:dyDescent="0.25">
      <c r="A128" s="87" t="s">
        <v>160</v>
      </c>
      <c r="B128" s="165" t="s">
        <v>152</v>
      </c>
      <c r="C128" s="56"/>
      <c r="D128" s="83"/>
      <c r="E128" s="96">
        <f>IFERROR(VLOOKUP($B128,[1]NUM21!$H$3:$S$150,2,FALSE),0)</f>
        <v>1</v>
      </c>
      <c r="F128" s="96">
        <f>IFERROR(VLOOKUP($B128,[1]NUM21!$H$3:$S$150,3,FALSE),0)</f>
        <v>0</v>
      </c>
      <c r="G128" s="96">
        <f>IFERROR(VLOOKUP($B128,[1]NUM21!$H$3:$S$150,4,FALSE),0)</f>
        <v>1</v>
      </c>
      <c r="H128" s="96">
        <f>IFERROR(VLOOKUP($B128,[1]NUM21!$H$3:$S$150,5,FALSE),0)</f>
        <v>0</v>
      </c>
      <c r="I128" s="96">
        <f>IFERROR(VLOOKUP($B128,[1]NUM21!$H$3:$S$150,6,FALSE),0)</f>
        <v>0</v>
      </c>
      <c r="J128" s="96">
        <f>IFERROR(VLOOKUP($B128,[1]NUM21!$H$3:$S$150,7,FALSE),0)</f>
        <v>0</v>
      </c>
      <c r="K128" s="96">
        <f>IFERROR(VLOOKUP($B128,[1]NUM21!$H$3:$S$150,8,FALSE),0)</f>
        <v>0</v>
      </c>
      <c r="L128" s="96">
        <f>IFERROR(VLOOKUP($B128,[1]NUM21!$H$3:$S$150,9,FALSE),0)</f>
        <v>0</v>
      </c>
      <c r="M128" s="96">
        <f>IFERROR(VLOOKUP($B128,[1]NUM21!$H$3:$S$150,10,FALSE),0)</f>
        <v>0</v>
      </c>
      <c r="N128" s="96">
        <f>IFERROR(VLOOKUP($B128,[1]NUM21!$H$3:$S$150,11,FALSE),0)</f>
        <v>0</v>
      </c>
      <c r="O128" s="86"/>
      <c r="P128" s="86"/>
      <c r="Q128" s="13">
        <f t="shared" si="40"/>
        <v>2</v>
      </c>
    </row>
    <row r="129" spans="1:20" s="87" customFormat="1" ht="15" thickBot="1" x14ac:dyDescent="0.25">
      <c r="A129" s="87" t="s">
        <v>160</v>
      </c>
      <c r="B129" s="165" t="s">
        <v>153</v>
      </c>
      <c r="C129" s="56"/>
      <c r="D129" s="83"/>
      <c r="E129" s="96">
        <f>IFERROR(VLOOKUP($B129,[1]NUM21!$H$3:$S$150,2,FALSE),0)</f>
        <v>0</v>
      </c>
      <c r="F129" s="96">
        <f>IFERROR(VLOOKUP($B129,[1]NUM21!$H$3:$S$150,3,FALSE),0)</f>
        <v>0</v>
      </c>
      <c r="G129" s="96">
        <f>IFERROR(VLOOKUP($B129,[1]NUM21!$H$3:$S$150,4,FALSE),0)</f>
        <v>0</v>
      </c>
      <c r="H129" s="96">
        <f>IFERROR(VLOOKUP($B129,[1]NUM21!$H$3:$S$150,5,FALSE),0)</f>
        <v>0</v>
      </c>
      <c r="I129" s="96">
        <f>IFERROR(VLOOKUP($B129,[1]NUM21!$H$3:$S$150,6,FALSE),0)</f>
        <v>0</v>
      </c>
      <c r="J129" s="96">
        <f>IFERROR(VLOOKUP($B129,[1]NUM21!$H$3:$S$150,7,FALSE),0)</f>
        <v>0</v>
      </c>
      <c r="K129" s="96">
        <f>IFERROR(VLOOKUP($B129,[1]NUM21!$H$3:$S$150,8,FALSE),0)</f>
        <v>0</v>
      </c>
      <c r="L129" s="96">
        <f>IFERROR(VLOOKUP($B129,[1]NUM21!$H$3:$S$150,9,FALSE),0)</f>
        <v>0</v>
      </c>
      <c r="M129" s="96">
        <f>IFERROR(VLOOKUP($B129,[1]NUM21!$H$3:$S$150,10,FALSE),0)</f>
        <v>1</v>
      </c>
      <c r="N129" s="96">
        <f>IFERROR(VLOOKUP($B129,[1]NUM21!$H$3:$S$150,11,FALSE),0)</f>
        <v>0</v>
      </c>
      <c r="O129" s="86"/>
      <c r="P129" s="86"/>
      <c r="Q129" s="13">
        <f t="shared" si="40"/>
        <v>1</v>
      </c>
    </row>
    <row r="130" spans="1:20" s="87" customFormat="1" ht="15" thickBot="1" x14ac:dyDescent="0.25">
      <c r="A130" s="87" t="s">
        <v>160</v>
      </c>
      <c r="B130" s="165" t="s">
        <v>154</v>
      </c>
      <c r="C130" s="56"/>
      <c r="D130" s="83"/>
      <c r="E130" s="96">
        <f>IFERROR(VLOOKUP($B130,[1]NUM21!$H$3:$S$150,2,FALSE),0)</f>
        <v>0</v>
      </c>
      <c r="F130" s="96">
        <f>IFERROR(VLOOKUP($B130,[1]NUM21!$H$3:$S$150,3,FALSE),0)</f>
        <v>0</v>
      </c>
      <c r="G130" s="96">
        <f>IFERROR(VLOOKUP($B130,[1]NUM21!$H$3:$S$150,4,FALSE),0)</f>
        <v>0</v>
      </c>
      <c r="H130" s="96">
        <f>IFERROR(VLOOKUP($B130,[1]NUM21!$H$3:$S$150,5,FALSE),0)</f>
        <v>0</v>
      </c>
      <c r="I130" s="96">
        <f>IFERROR(VLOOKUP($B130,[1]NUM21!$H$3:$S$150,6,FALSE),0)</f>
        <v>0</v>
      </c>
      <c r="J130" s="96">
        <f>IFERROR(VLOOKUP($B130,[1]NUM21!$H$3:$S$150,7,FALSE),0)</f>
        <v>0</v>
      </c>
      <c r="K130" s="96">
        <f>IFERROR(VLOOKUP($B130,[1]NUM21!$H$3:$S$150,8,FALSE),0)</f>
        <v>0</v>
      </c>
      <c r="L130" s="96">
        <f>IFERROR(VLOOKUP($B130,[1]NUM21!$H$3:$S$150,9,FALSE),0)</f>
        <v>0</v>
      </c>
      <c r="M130" s="96">
        <f>IFERROR(VLOOKUP($B130,[1]NUM21!$H$3:$S$150,10,FALSE),0)</f>
        <v>0</v>
      </c>
      <c r="N130" s="96">
        <f>IFERROR(VLOOKUP($B130,[1]NUM21!$H$3:$S$150,11,FALSE),0)</f>
        <v>0</v>
      </c>
      <c r="O130" s="86"/>
      <c r="P130" s="86"/>
      <c r="Q130" s="13">
        <f t="shared" si="40"/>
        <v>0</v>
      </c>
    </row>
    <row r="131" spans="1:20" s="87" customFormat="1" ht="15" thickBot="1" x14ac:dyDescent="0.25">
      <c r="A131" s="87" t="s">
        <v>160</v>
      </c>
      <c r="B131" s="165" t="s">
        <v>155</v>
      </c>
      <c r="C131" s="56"/>
      <c r="D131" s="83"/>
      <c r="E131" s="96">
        <f>IFERROR(VLOOKUP($B131,[1]NUM21!$H$3:$S$150,2,FALSE),0)</f>
        <v>0</v>
      </c>
      <c r="F131" s="96">
        <f>IFERROR(VLOOKUP($B131,[1]NUM21!$H$3:$S$150,3,FALSE),0)</f>
        <v>0</v>
      </c>
      <c r="G131" s="96">
        <f>IFERROR(VLOOKUP($B131,[1]NUM21!$H$3:$S$150,4,FALSE),0)</f>
        <v>0</v>
      </c>
      <c r="H131" s="96">
        <f>IFERROR(VLOOKUP($B131,[1]NUM21!$H$3:$S$150,5,FALSE),0)</f>
        <v>0</v>
      </c>
      <c r="I131" s="96">
        <f>IFERROR(VLOOKUP($B131,[1]NUM21!$H$3:$S$150,6,FALSE),0)</f>
        <v>0</v>
      </c>
      <c r="J131" s="96">
        <f>IFERROR(VLOOKUP($B131,[1]NUM21!$H$3:$S$150,7,FALSE),0)</f>
        <v>0</v>
      </c>
      <c r="K131" s="96">
        <f>IFERROR(VLOOKUP($B131,[1]NUM21!$H$3:$S$150,8,FALSE),0)</f>
        <v>1</v>
      </c>
      <c r="L131" s="96">
        <f>IFERROR(VLOOKUP($B131,[1]NUM21!$H$3:$S$150,9,FALSE),0)</f>
        <v>0</v>
      </c>
      <c r="M131" s="96">
        <f>IFERROR(VLOOKUP($B131,[1]NUM21!$H$3:$S$150,10,FALSE),0)</f>
        <v>0</v>
      </c>
      <c r="N131" s="96">
        <f>IFERROR(VLOOKUP($B131,[1]NUM21!$H$3:$S$150,11,FALSE),0)</f>
        <v>0</v>
      </c>
      <c r="O131" s="86"/>
      <c r="P131" s="86"/>
      <c r="Q131" s="13">
        <f t="shared" si="40"/>
        <v>1</v>
      </c>
    </row>
    <row r="132" spans="1:20" s="87" customFormat="1" ht="15" thickBot="1" x14ac:dyDescent="0.25">
      <c r="A132" s="87" t="s">
        <v>160</v>
      </c>
      <c r="B132" s="165" t="s">
        <v>156</v>
      </c>
      <c r="C132" s="56"/>
      <c r="D132" s="83"/>
      <c r="E132" s="96">
        <f>IFERROR(VLOOKUP($B132,[1]NUM21!$H$3:$S$150,2,FALSE),0)</f>
        <v>0</v>
      </c>
      <c r="F132" s="96">
        <f>IFERROR(VLOOKUP($B132,[1]NUM21!$H$3:$S$150,3,FALSE),0)</f>
        <v>0</v>
      </c>
      <c r="G132" s="96">
        <f>IFERROR(VLOOKUP($B132,[1]NUM21!$H$3:$S$150,4,FALSE),0)</f>
        <v>0</v>
      </c>
      <c r="H132" s="96">
        <f>IFERROR(VLOOKUP($B132,[1]NUM21!$H$3:$S$150,5,FALSE),0)</f>
        <v>0</v>
      </c>
      <c r="I132" s="96">
        <f>IFERROR(VLOOKUP($B132,[1]NUM21!$H$3:$S$150,6,FALSE),0)</f>
        <v>1</v>
      </c>
      <c r="J132" s="96">
        <f>IFERROR(VLOOKUP($B132,[1]NUM21!$H$3:$S$150,7,FALSE),0)</f>
        <v>0</v>
      </c>
      <c r="K132" s="96">
        <f>IFERROR(VLOOKUP($B132,[1]NUM21!$H$3:$S$150,8,FALSE),0)</f>
        <v>0</v>
      </c>
      <c r="L132" s="96">
        <f>IFERROR(VLOOKUP($B132,[1]NUM21!$H$3:$S$150,9,FALSE),0)</f>
        <v>0</v>
      </c>
      <c r="M132" s="96">
        <f>IFERROR(VLOOKUP($B132,[1]NUM21!$H$3:$S$150,10,FALSE),0)</f>
        <v>0</v>
      </c>
      <c r="N132" s="96">
        <f>IFERROR(VLOOKUP($B132,[1]NUM21!$H$3:$S$150,11,FALSE),0)</f>
        <v>3</v>
      </c>
      <c r="O132" s="86"/>
      <c r="P132" s="86"/>
      <c r="Q132" s="13">
        <f t="shared" si="40"/>
        <v>4</v>
      </c>
    </row>
    <row r="133" spans="1:20" s="87" customFormat="1" ht="15" thickBot="1" x14ac:dyDescent="0.25">
      <c r="A133" s="87" t="s">
        <v>160</v>
      </c>
      <c r="B133" s="165" t="s">
        <v>157</v>
      </c>
      <c r="C133" s="56"/>
      <c r="D133" s="83"/>
      <c r="E133" s="96">
        <f>IFERROR(VLOOKUP($B133,[1]NUM21!$H$3:$S$150,2,FALSE),0)</f>
        <v>0</v>
      </c>
      <c r="F133" s="96">
        <f>IFERROR(VLOOKUP($B133,[1]NUM21!$H$3:$S$150,3,FALSE),0)</f>
        <v>0</v>
      </c>
      <c r="G133" s="96">
        <f>IFERROR(VLOOKUP($B133,[1]NUM21!$H$3:$S$150,4,FALSE),0)</f>
        <v>0</v>
      </c>
      <c r="H133" s="96">
        <f>IFERROR(VLOOKUP($B133,[1]NUM21!$H$3:$S$150,5,FALSE),0)</f>
        <v>0</v>
      </c>
      <c r="I133" s="96">
        <f>IFERROR(VLOOKUP($B133,[1]NUM21!$H$3:$S$150,6,FALSE),0)</f>
        <v>0</v>
      </c>
      <c r="J133" s="96">
        <f>IFERROR(VLOOKUP($B133,[1]NUM21!$H$3:$S$150,7,FALSE),0)</f>
        <v>1</v>
      </c>
      <c r="K133" s="96">
        <f>IFERROR(VLOOKUP($B133,[1]NUM21!$H$3:$S$150,8,FALSE),0)</f>
        <v>0</v>
      </c>
      <c r="L133" s="96">
        <f>IFERROR(VLOOKUP($B133,[1]NUM21!$H$3:$S$150,9,FALSE),0)</f>
        <v>0</v>
      </c>
      <c r="M133" s="96">
        <f>IFERROR(VLOOKUP($B133,[1]NUM21!$H$3:$S$150,10,FALSE),0)</f>
        <v>0</v>
      </c>
      <c r="N133" s="96">
        <f>IFERROR(VLOOKUP($B133,[1]NUM21!$H$3:$S$150,11,FALSE),0)</f>
        <v>1</v>
      </c>
      <c r="O133" s="86"/>
      <c r="P133" s="86"/>
      <c r="Q133" s="13">
        <f t="shared" si="40"/>
        <v>2</v>
      </c>
    </row>
    <row r="134" spans="1:20" s="87" customFormat="1" ht="15" thickBot="1" x14ac:dyDescent="0.25">
      <c r="A134" s="87" t="s">
        <v>160</v>
      </c>
      <c r="B134" s="165" t="s">
        <v>158</v>
      </c>
      <c r="C134" s="56"/>
      <c r="D134" s="83"/>
      <c r="E134" s="96">
        <f>IFERROR(VLOOKUP($B134,[1]NUM21!$H$3:$S$150,2,FALSE),0)</f>
        <v>0</v>
      </c>
      <c r="F134" s="96">
        <f>IFERROR(VLOOKUP($B134,[1]NUM21!$H$3:$S$150,3,FALSE),0)</f>
        <v>0</v>
      </c>
      <c r="G134" s="96">
        <f>IFERROR(VLOOKUP($B134,[1]NUM21!$H$3:$S$150,4,FALSE),0)</f>
        <v>0</v>
      </c>
      <c r="H134" s="96">
        <f>IFERROR(VLOOKUP($B134,[1]NUM21!$H$3:$S$150,5,FALSE),0)</f>
        <v>0</v>
      </c>
      <c r="I134" s="96">
        <f>IFERROR(VLOOKUP($B134,[1]NUM21!$H$3:$S$150,6,FALSE),0)</f>
        <v>3</v>
      </c>
      <c r="J134" s="96">
        <f>IFERROR(VLOOKUP($B134,[1]NUM21!$H$3:$S$150,7,FALSE),0)</f>
        <v>0</v>
      </c>
      <c r="K134" s="96">
        <f>IFERROR(VLOOKUP($B134,[1]NUM21!$H$3:$S$150,8,FALSE),0)</f>
        <v>0</v>
      </c>
      <c r="L134" s="96">
        <f>IFERROR(VLOOKUP($B134,[1]NUM21!$H$3:$S$150,9,FALSE),0)</f>
        <v>0</v>
      </c>
      <c r="M134" s="96">
        <f>IFERROR(VLOOKUP($B134,[1]NUM21!$H$3:$S$150,10,FALSE),0)</f>
        <v>0</v>
      </c>
      <c r="N134" s="96">
        <f>IFERROR(VLOOKUP($B134,[1]NUM21!$H$3:$S$150,11,FALSE),0)</f>
        <v>0</v>
      </c>
      <c r="O134" s="86"/>
      <c r="P134" s="86"/>
      <c r="Q134" s="13">
        <f t="shared" si="40"/>
        <v>3</v>
      </c>
    </row>
    <row r="135" spans="1:20" s="87" customFormat="1" ht="15" thickBot="1" x14ac:dyDescent="0.25">
      <c r="A135" s="87" t="s">
        <v>160</v>
      </c>
      <c r="B135" s="165" t="s">
        <v>159</v>
      </c>
      <c r="C135" s="56"/>
      <c r="D135" s="83"/>
      <c r="E135" s="96">
        <f>IFERROR(VLOOKUP($B135,[1]NUM21!$H$3:$S$150,2,FALSE),0)</f>
        <v>0</v>
      </c>
      <c r="F135" s="96">
        <f>IFERROR(VLOOKUP($B135,[1]NUM21!$H$3:$S$150,3,FALSE),0)</f>
        <v>0</v>
      </c>
      <c r="G135" s="96">
        <f>IFERROR(VLOOKUP($B135,[1]NUM21!$H$3:$S$150,4,FALSE),0)</f>
        <v>0</v>
      </c>
      <c r="H135" s="96">
        <f>IFERROR(VLOOKUP($B135,[1]NUM21!$H$3:$S$150,5,FALSE),0)</f>
        <v>0</v>
      </c>
      <c r="I135" s="96">
        <f>IFERROR(VLOOKUP($B135,[1]NUM21!$H$3:$S$150,6,FALSE),0)</f>
        <v>0</v>
      </c>
      <c r="J135" s="96">
        <f>IFERROR(VLOOKUP($B135,[1]NUM21!$H$3:$S$150,7,FALSE),0)</f>
        <v>1</v>
      </c>
      <c r="K135" s="96">
        <f>IFERROR(VLOOKUP($B135,[1]NUM21!$H$3:$S$150,8,FALSE),0)</f>
        <v>0</v>
      </c>
      <c r="L135" s="96">
        <f>IFERROR(VLOOKUP($B135,[1]NUM21!$H$3:$S$150,9,FALSE),0)</f>
        <v>0</v>
      </c>
      <c r="M135" s="96">
        <f>IFERROR(VLOOKUP($B135,[1]NUM21!$H$3:$S$150,10,FALSE),0)</f>
        <v>0</v>
      </c>
      <c r="N135" s="96">
        <f>IFERROR(VLOOKUP($B135,[1]NUM21!$H$3:$S$150,11,FALSE),0)</f>
        <v>0</v>
      </c>
      <c r="O135" s="86"/>
      <c r="P135" s="86"/>
      <c r="Q135" s="13">
        <f t="shared" si="40"/>
        <v>1</v>
      </c>
    </row>
    <row r="136" spans="1:20" s="166" customFormat="1" ht="13.5" thickBot="1" x14ac:dyDescent="0.25">
      <c r="A136" s="333" t="s">
        <v>182</v>
      </c>
      <c r="B136" s="334"/>
      <c r="C136" s="266" t="str">
        <f>IF(Q136&lt;&gt;0,"SI", "NO")</f>
        <v>SI</v>
      </c>
      <c r="D136" s="15">
        <f>+Q136/R136</f>
        <v>0.10401310401310401</v>
      </c>
      <c r="E136" s="168">
        <f>SUM(E123:E135)</f>
        <v>13</v>
      </c>
      <c r="F136" s="168">
        <f t="shared" ref="F136:P136" si="41">SUM(F123:F135)</f>
        <v>7</v>
      </c>
      <c r="G136" s="168">
        <f t="shared" si="41"/>
        <v>18</v>
      </c>
      <c r="H136" s="168">
        <f t="shared" si="41"/>
        <v>2</v>
      </c>
      <c r="I136" s="168">
        <f t="shared" ref="I136:J136" si="42">SUM(I123:I135)</f>
        <v>10</v>
      </c>
      <c r="J136" s="168">
        <f t="shared" si="42"/>
        <v>7</v>
      </c>
      <c r="K136" s="168">
        <f t="shared" ref="K136:L136" si="43">SUM(K123:K135)</f>
        <v>28</v>
      </c>
      <c r="L136" s="168">
        <f t="shared" si="43"/>
        <v>12</v>
      </c>
      <c r="M136" s="168">
        <f t="shared" ref="M136:N136" si="44">SUM(M123:M135)</f>
        <v>2</v>
      </c>
      <c r="N136" s="168">
        <f t="shared" si="44"/>
        <v>28</v>
      </c>
      <c r="O136" s="168">
        <f t="shared" si="41"/>
        <v>0</v>
      </c>
      <c r="P136" s="168">
        <f t="shared" si="41"/>
        <v>0</v>
      </c>
      <c r="Q136" s="168">
        <f>SUM(Q123:Q135)</f>
        <v>127</v>
      </c>
      <c r="R136" s="392">
        <v>1221</v>
      </c>
      <c r="S136" s="393"/>
      <c r="T136" s="204"/>
    </row>
    <row r="137" spans="1:20" s="87" customFormat="1" ht="15" thickBot="1" x14ac:dyDescent="0.25">
      <c r="A137" s="87" t="s">
        <v>165</v>
      </c>
      <c r="B137" s="165" t="s">
        <v>161</v>
      </c>
      <c r="C137" s="56"/>
      <c r="D137" s="83"/>
      <c r="E137" s="96">
        <f>IFERROR(VLOOKUP($B137,[1]NUM21!$H$3:$S$150,2,FALSE),0)</f>
        <v>8</v>
      </c>
      <c r="F137" s="96">
        <f>IFERROR(VLOOKUP($B137,[1]NUM21!$H$3:$S$150,3,FALSE),0)</f>
        <v>4</v>
      </c>
      <c r="G137" s="96">
        <f>IFERROR(VLOOKUP($B137,[1]NUM21!$H$3:$S$150,4,FALSE),0)</f>
        <v>20</v>
      </c>
      <c r="H137" s="96">
        <f>IFERROR(VLOOKUP($B137,[1]NUM21!$H$3:$S$150,5,FALSE),0)</f>
        <v>5</v>
      </c>
      <c r="I137" s="96">
        <f>IFERROR(VLOOKUP($B137,[1]NUM21!$H$3:$S$150,6,FALSE),0)</f>
        <v>5</v>
      </c>
      <c r="J137" s="96">
        <f>IFERROR(VLOOKUP($B137,[1]NUM21!$H$3:$S$150,7,FALSE),0)</f>
        <v>5</v>
      </c>
      <c r="K137" s="96">
        <f>IFERROR(VLOOKUP($B137,[1]NUM21!$H$3:$S$150,8,FALSE),0)</f>
        <v>11</v>
      </c>
      <c r="L137" s="96">
        <f>IFERROR(VLOOKUP($B137,[1]NUM21!$H$3:$S$150,9,FALSE),0)</f>
        <v>2</v>
      </c>
      <c r="M137" s="96">
        <f>IFERROR(VLOOKUP($B137,[1]NUM21!$H$3:$S$150,10,FALSE),0)</f>
        <v>3</v>
      </c>
      <c r="N137" s="96">
        <f>IFERROR(VLOOKUP($B137,[1]NUM21!$H$3:$S$150,11,FALSE),0)</f>
        <v>13</v>
      </c>
      <c r="Q137" s="13">
        <f>SUM(E137:P137)</f>
        <v>76</v>
      </c>
    </row>
    <row r="138" spans="1:20" s="87" customFormat="1" ht="15" thickBot="1" x14ac:dyDescent="0.25">
      <c r="A138" s="87" t="s">
        <v>165</v>
      </c>
      <c r="B138" s="165" t="s">
        <v>162</v>
      </c>
      <c r="C138" s="56"/>
      <c r="D138" s="83"/>
      <c r="E138" s="96">
        <f>IFERROR(VLOOKUP($B138,[1]NUM21!$H$3:$S$150,2,FALSE),0)</f>
        <v>0</v>
      </c>
      <c r="F138" s="96">
        <f>IFERROR(VLOOKUP($B138,[1]NUM21!$H$3:$S$150,3,FALSE),0)</f>
        <v>0</v>
      </c>
      <c r="G138" s="96">
        <f>IFERROR(VLOOKUP($B138,[1]NUM21!$H$3:$S$150,4,FALSE),0)</f>
        <v>0</v>
      </c>
      <c r="H138" s="96">
        <f>IFERROR(VLOOKUP($B138,[1]NUM21!$H$3:$S$150,5,FALSE),0)</f>
        <v>0</v>
      </c>
      <c r="I138" s="96">
        <f>IFERROR(VLOOKUP($B138,[1]NUM21!$H$3:$S$150,6,FALSE),0)</f>
        <v>0</v>
      </c>
      <c r="J138" s="96">
        <f>IFERROR(VLOOKUP($B138,[1]NUM21!$H$3:$S$150,7,FALSE),0)</f>
        <v>0</v>
      </c>
      <c r="K138" s="96">
        <f>IFERROR(VLOOKUP($B138,[1]NUM21!$H$3:$S$150,8,FALSE),0)</f>
        <v>0</v>
      </c>
      <c r="L138" s="96">
        <f>IFERROR(VLOOKUP($B138,[1]NUM21!$H$3:$S$150,9,FALSE),0)</f>
        <v>0</v>
      </c>
      <c r="M138" s="96">
        <f>IFERROR(VLOOKUP($B138,[1]NUM21!$H$3:$S$150,10,FALSE),0)</f>
        <v>0</v>
      </c>
      <c r="N138" s="96">
        <f>IFERROR(VLOOKUP($B138,[1]NUM21!$H$3:$S$150,11,FALSE),0)</f>
        <v>0</v>
      </c>
      <c r="Q138" s="13">
        <f>SUM(E138:P138)</f>
        <v>0</v>
      </c>
    </row>
    <row r="139" spans="1:20" s="87" customFormat="1" ht="15" thickBot="1" x14ac:dyDescent="0.25">
      <c r="A139" s="87" t="s">
        <v>165</v>
      </c>
      <c r="B139" s="165" t="s">
        <v>163</v>
      </c>
      <c r="C139" s="56"/>
      <c r="D139" s="83"/>
      <c r="E139" s="96">
        <f>IFERROR(VLOOKUP($B139,[1]NUM21!$H$3:$S$150,2,FALSE),0)</f>
        <v>0</v>
      </c>
      <c r="F139" s="96">
        <f>IFERROR(VLOOKUP($B139,[1]NUM21!$H$3:$S$150,3,FALSE),0)</f>
        <v>0</v>
      </c>
      <c r="G139" s="96">
        <f>IFERROR(VLOOKUP($B139,[1]NUM21!$H$3:$S$150,4,FALSE),0)</f>
        <v>0</v>
      </c>
      <c r="H139" s="96">
        <f>IFERROR(VLOOKUP($B139,[1]NUM21!$H$3:$S$150,5,FALSE),0)</f>
        <v>0</v>
      </c>
      <c r="I139" s="96">
        <f>IFERROR(VLOOKUP($B139,[1]NUM21!$H$3:$S$150,6,FALSE),0)</f>
        <v>0</v>
      </c>
      <c r="J139" s="96">
        <f>IFERROR(VLOOKUP($B139,[1]NUM21!$H$3:$S$150,7,FALSE),0)</f>
        <v>0</v>
      </c>
      <c r="K139" s="96">
        <f>IFERROR(VLOOKUP($B139,[1]NUM21!$H$3:$S$150,8,FALSE),0)</f>
        <v>0</v>
      </c>
      <c r="L139" s="96">
        <f>IFERROR(VLOOKUP($B139,[1]NUM21!$H$3:$S$150,9,FALSE),0)</f>
        <v>0</v>
      </c>
      <c r="M139" s="96">
        <f>IFERROR(VLOOKUP($B139,[1]NUM21!$H$3:$S$150,10,FALSE),0)</f>
        <v>0</v>
      </c>
      <c r="N139" s="96">
        <f>IFERROR(VLOOKUP($B139,[1]NUM21!$H$3:$S$150,11,FALSE),0)</f>
        <v>0</v>
      </c>
      <c r="Q139" s="13">
        <f>SUM(E139:P139)</f>
        <v>0</v>
      </c>
    </row>
    <row r="140" spans="1:20" s="87" customFormat="1" ht="15" thickBot="1" x14ac:dyDescent="0.25">
      <c r="A140" s="87" t="s">
        <v>165</v>
      </c>
      <c r="B140" s="165" t="s">
        <v>164</v>
      </c>
      <c r="C140" s="56"/>
      <c r="D140" s="83"/>
      <c r="E140" s="96">
        <f>IFERROR(VLOOKUP($B140,[1]NUM21!$H$3:$S$150,2,FALSE),0)</f>
        <v>0</v>
      </c>
      <c r="F140" s="96">
        <f>IFERROR(VLOOKUP($B140,[1]NUM21!$H$3:$S$150,3,FALSE),0)</f>
        <v>0</v>
      </c>
      <c r="G140" s="96">
        <f>IFERROR(VLOOKUP($B140,[1]NUM21!$H$3:$S$150,4,FALSE),0)</f>
        <v>0</v>
      </c>
      <c r="H140" s="96">
        <f>IFERROR(VLOOKUP($B140,[1]NUM21!$H$3:$S$150,5,FALSE),0)</f>
        <v>0</v>
      </c>
      <c r="I140" s="96">
        <f>IFERROR(VLOOKUP($B140,[1]NUM21!$H$3:$S$150,6,FALSE),0)</f>
        <v>0</v>
      </c>
      <c r="J140" s="96">
        <f>IFERROR(VLOOKUP($B140,[1]NUM21!$H$3:$S$150,7,FALSE),0)</f>
        <v>0</v>
      </c>
      <c r="K140" s="96">
        <f>IFERROR(VLOOKUP($B140,[1]NUM21!$H$3:$S$150,8,FALSE),0)</f>
        <v>0</v>
      </c>
      <c r="L140" s="96">
        <f>IFERROR(VLOOKUP($B140,[1]NUM21!$H$3:$S$150,9,FALSE),0)</f>
        <v>0</v>
      </c>
      <c r="M140" s="96">
        <f>IFERROR(VLOOKUP($B140,[1]NUM21!$H$3:$S$150,10,FALSE),0)</f>
        <v>0</v>
      </c>
      <c r="N140" s="96">
        <f>IFERROR(VLOOKUP($B140,[1]NUM21!$H$3:$S$150,11,FALSE),0)</f>
        <v>0</v>
      </c>
      <c r="Q140" s="13">
        <f>SUM(E140:P140)</f>
        <v>0</v>
      </c>
    </row>
    <row r="141" spans="1:20" s="166" customFormat="1" ht="13.5" thickBot="1" x14ac:dyDescent="0.25">
      <c r="A141" s="333" t="s">
        <v>183</v>
      </c>
      <c r="B141" s="334"/>
      <c r="C141" s="266" t="str">
        <f>IF(Q141&lt;&gt;0,"SI", "NO")</f>
        <v>SI</v>
      </c>
      <c r="D141" s="15">
        <f>+Q141/R141</f>
        <v>0.27436823104693142</v>
      </c>
      <c r="E141" s="168">
        <f>SUM(E137:E140)</f>
        <v>8</v>
      </c>
      <c r="F141" s="168">
        <f t="shared" ref="F141:P141" si="45">SUM(F137:F140)</f>
        <v>4</v>
      </c>
      <c r="G141" s="168">
        <f t="shared" si="45"/>
        <v>20</v>
      </c>
      <c r="H141" s="168">
        <f t="shared" si="45"/>
        <v>5</v>
      </c>
      <c r="I141" s="168">
        <f t="shared" ref="I141:J141" si="46">SUM(I137:I140)</f>
        <v>5</v>
      </c>
      <c r="J141" s="168">
        <f t="shared" si="46"/>
        <v>5</v>
      </c>
      <c r="K141" s="168">
        <f t="shared" ref="K141:L141" si="47">SUM(K137:K140)</f>
        <v>11</v>
      </c>
      <c r="L141" s="168">
        <f t="shared" si="47"/>
        <v>2</v>
      </c>
      <c r="M141" s="168">
        <f t="shared" ref="M141:N141" si="48">SUM(M137:M140)</f>
        <v>3</v>
      </c>
      <c r="N141" s="168">
        <f t="shared" si="48"/>
        <v>13</v>
      </c>
      <c r="O141" s="168">
        <f t="shared" si="45"/>
        <v>0</v>
      </c>
      <c r="P141" s="168">
        <f t="shared" si="45"/>
        <v>0</v>
      </c>
      <c r="Q141" s="168">
        <f>SUM(Q137:Q140)</f>
        <v>76</v>
      </c>
      <c r="R141" s="392">
        <v>277</v>
      </c>
      <c r="S141" s="393"/>
    </row>
    <row r="142" spans="1:20" s="87" customFormat="1" ht="15" thickBot="1" x14ac:dyDescent="0.25">
      <c r="A142" s="87" t="s">
        <v>173</v>
      </c>
      <c r="B142" s="165" t="s">
        <v>166</v>
      </c>
      <c r="C142" s="56"/>
      <c r="D142" s="83"/>
      <c r="E142" s="96">
        <f>IFERROR(VLOOKUP($B142,[1]NUM21!$H$3:$S$150,2,FALSE),0)</f>
        <v>1</v>
      </c>
      <c r="F142" s="96">
        <f>IFERROR(VLOOKUP($B142,[1]NUM21!$H$3:$S$150,3,FALSE),0)</f>
        <v>0</v>
      </c>
      <c r="G142" s="96">
        <f>IFERROR(VLOOKUP($B142,[1]NUM21!$H$3:$S$150,4,FALSE),0)</f>
        <v>0</v>
      </c>
      <c r="H142" s="96">
        <f>IFERROR(VLOOKUP($B142,[1]NUM21!$H$3:$S$150,5,FALSE),0)</f>
        <v>1</v>
      </c>
      <c r="I142" s="96">
        <f>IFERROR(VLOOKUP($B142,[1]NUM21!$H$3:$S$150,6,FALSE),0)</f>
        <v>1</v>
      </c>
      <c r="J142" s="96">
        <f>IFERROR(VLOOKUP($B142,[1]NUM21!$H$3:$S$150,7,FALSE),0)</f>
        <v>2</v>
      </c>
      <c r="K142" s="96">
        <f>IFERROR(VLOOKUP($B142,[1]NUM21!$H$3:$S$150,8,FALSE),0)</f>
        <v>3</v>
      </c>
      <c r="L142" s="96">
        <f>IFERROR(VLOOKUP($B142,[1]NUM21!$H$3:$S$150,9,FALSE),0)</f>
        <v>3</v>
      </c>
      <c r="M142" s="96">
        <f>IFERROR(VLOOKUP($B142,[1]NUM21!$H$3:$S$150,10,FALSE),0)</f>
        <v>2</v>
      </c>
      <c r="N142" s="96">
        <f>IFERROR(VLOOKUP($B142,[1]NUM21!$H$3:$S$150,11,FALSE),0)</f>
        <v>1</v>
      </c>
      <c r="O142" s="86"/>
      <c r="Q142" s="13">
        <f t="shared" ref="Q142:Q148" si="49">SUM(E142:P142)</f>
        <v>14</v>
      </c>
    </row>
    <row r="143" spans="1:20" s="87" customFormat="1" ht="15" thickBot="1" x14ac:dyDescent="0.25">
      <c r="A143" s="87" t="s">
        <v>173</v>
      </c>
      <c r="B143" s="165" t="s">
        <v>167</v>
      </c>
      <c r="C143" s="56"/>
      <c r="D143" s="83"/>
      <c r="E143" s="96">
        <f>IFERROR(VLOOKUP($B143,[1]NUM21!$H$3:$S$150,2,FALSE),0)</f>
        <v>0</v>
      </c>
      <c r="F143" s="96">
        <f>IFERROR(VLOOKUP($B143,[1]NUM21!$H$3:$S$150,3,FALSE),0)</f>
        <v>0</v>
      </c>
      <c r="G143" s="96">
        <f>IFERROR(VLOOKUP($B143,[1]NUM21!$H$3:$S$150,4,FALSE),0)</f>
        <v>0</v>
      </c>
      <c r="H143" s="96">
        <f>IFERROR(VLOOKUP($B143,[1]NUM21!$H$3:$S$150,5,FALSE),0)</f>
        <v>1</v>
      </c>
      <c r="I143" s="96">
        <f>IFERROR(VLOOKUP($B143,[1]NUM21!$H$3:$S$150,6,FALSE),0)</f>
        <v>0</v>
      </c>
      <c r="J143" s="96">
        <f>IFERROR(VLOOKUP($B143,[1]NUM21!$H$3:$S$150,7,FALSE),0)</f>
        <v>0</v>
      </c>
      <c r="K143" s="96">
        <f>IFERROR(VLOOKUP($B143,[1]NUM21!$H$3:$S$150,8,FALSE),0)</f>
        <v>0</v>
      </c>
      <c r="L143" s="96">
        <f>IFERROR(VLOOKUP($B143,[1]NUM21!$H$3:$S$150,9,FALSE),0)</f>
        <v>0</v>
      </c>
      <c r="M143" s="96">
        <f>IFERROR(VLOOKUP($B143,[1]NUM21!$H$3:$S$150,10,FALSE),0)</f>
        <v>0</v>
      </c>
      <c r="N143" s="96">
        <f>IFERROR(VLOOKUP($B143,[1]NUM21!$H$3:$S$150,11,FALSE),0)</f>
        <v>0</v>
      </c>
      <c r="O143" s="86"/>
      <c r="Q143" s="13">
        <f t="shared" si="49"/>
        <v>1</v>
      </c>
    </row>
    <row r="144" spans="1:20" s="87" customFormat="1" ht="15" thickBot="1" x14ac:dyDescent="0.25">
      <c r="A144" s="87" t="s">
        <v>173</v>
      </c>
      <c r="B144" s="165" t="s">
        <v>168</v>
      </c>
      <c r="C144" s="56"/>
      <c r="D144" s="83"/>
      <c r="E144" s="96">
        <f>IFERROR(VLOOKUP($B144,[1]NUM21!$H$3:$S$150,2,FALSE),0)</f>
        <v>1</v>
      </c>
      <c r="F144" s="96">
        <f>IFERROR(VLOOKUP($B144,[1]NUM21!$H$3:$S$150,3,FALSE),0)</f>
        <v>0</v>
      </c>
      <c r="G144" s="96">
        <f>IFERROR(VLOOKUP($B144,[1]NUM21!$H$3:$S$150,4,FALSE),0)</f>
        <v>0</v>
      </c>
      <c r="H144" s="96">
        <f>IFERROR(VLOOKUP($B144,[1]NUM21!$H$3:$S$150,5,FALSE),0)</f>
        <v>0</v>
      </c>
      <c r="I144" s="96">
        <f>IFERROR(VLOOKUP($B144,[1]NUM21!$H$3:$S$150,6,FALSE),0)</f>
        <v>0</v>
      </c>
      <c r="J144" s="96">
        <f>IFERROR(VLOOKUP($B144,[1]NUM21!$H$3:$S$150,7,FALSE),0)</f>
        <v>0</v>
      </c>
      <c r="K144" s="96">
        <f>IFERROR(VLOOKUP($B144,[1]NUM21!$H$3:$S$150,8,FALSE),0)</f>
        <v>0</v>
      </c>
      <c r="L144" s="96">
        <f>IFERROR(VLOOKUP($B144,[1]NUM21!$H$3:$S$150,9,FALSE),0)</f>
        <v>2</v>
      </c>
      <c r="M144" s="96">
        <f>IFERROR(VLOOKUP($B144,[1]NUM21!$H$3:$S$150,10,FALSE),0)</f>
        <v>0</v>
      </c>
      <c r="N144" s="96">
        <f>IFERROR(VLOOKUP($B144,[1]NUM21!$H$3:$S$150,11,FALSE),0)</f>
        <v>0</v>
      </c>
      <c r="O144" s="86"/>
      <c r="Q144" s="13">
        <f t="shared" si="49"/>
        <v>3</v>
      </c>
    </row>
    <row r="145" spans="1:19" s="87" customFormat="1" ht="15" thickBot="1" x14ac:dyDescent="0.25">
      <c r="A145" s="87" t="s">
        <v>173</v>
      </c>
      <c r="B145" s="165" t="s">
        <v>169</v>
      </c>
      <c r="C145" s="56"/>
      <c r="D145" s="83"/>
      <c r="E145" s="96">
        <f>IFERROR(VLOOKUP($B145,[1]NUM21!$H$3:$S$150,2,FALSE),0)</f>
        <v>0</v>
      </c>
      <c r="F145" s="96">
        <f>IFERROR(VLOOKUP($B145,[1]NUM21!$H$3:$S$150,3,FALSE),0)</f>
        <v>0</v>
      </c>
      <c r="G145" s="96">
        <f>IFERROR(VLOOKUP($B145,[1]NUM21!$H$3:$S$150,4,FALSE),0)</f>
        <v>0</v>
      </c>
      <c r="H145" s="96">
        <f>IFERROR(VLOOKUP($B145,[1]NUM21!$H$3:$S$150,5,FALSE),0)</f>
        <v>0</v>
      </c>
      <c r="I145" s="96">
        <f>IFERROR(VLOOKUP($B145,[1]NUM21!$H$3:$S$150,6,FALSE),0)</f>
        <v>0</v>
      </c>
      <c r="J145" s="96">
        <f>IFERROR(VLOOKUP($B145,[1]NUM21!$H$3:$S$150,7,FALSE),0)</f>
        <v>1</v>
      </c>
      <c r="K145" s="96">
        <f>IFERROR(VLOOKUP($B145,[1]NUM21!$H$3:$S$150,8,FALSE),0)</f>
        <v>0</v>
      </c>
      <c r="L145" s="96">
        <f>IFERROR(VLOOKUP($B145,[1]NUM21!$H$3:$S$150,9,FALSE),0)</f>
        <v>0</v>
      </c>
      <c r="M145" s="96">
        <f>IFERROR(VLOOKUP($B145,[1]NUM21!$H$3:$S$150,10,FALSE),0)</f>
        <v>0</v>
      </c>
      <c r="N145" s="96">
        <f>IFERROR(VLOOKUP($B145,[1]NUM21!$H$3:$S$150,11,FALSE),0)</f>
        <v>1</v>
      </c>
      <c r="O145" s="86"/>
      <c r="Q145" s="13">
        <f t="shared" si="49"/>
        <v>2</v>
      </c>
    </row>
    <row r="146" spans="1:19" s="87" customFormat="1" ht="15" thickBot="1" x14ac:dyDescent="0.25">
      <c r="A146" s="87" t="s">
        <v>173</v>
      </c>
      <c r="B146" s="165" t="s">
        <v>170</v>
      </c>
      <c r="C146" s="56"/>
      <c r="D146" s="83"/>
      <c r="E146" s="96">
        <f>IFERROR(VLOOKUP($B146,[1]NUM21!$H$3:$S$150,2,FALSE),0)</f>
        <v>1</v>
      </c>
      <c r="F146" s="96">
        <f>IFERROR(VLOOKUP($B146,[1]NUM21!$H$3:$S$150,3,FALSE),0)</f>
        <v>0</v>
      </c>
      <c r="G146" s="96">
        <f>IFERROR(VLOOKUP($B146,[1]NUM21!$H$3:$S$150,4,FALSE),0)</f>
        <v>0</v>
      </c>
      <c r="H146" s="96">
        <f>IFERROR(VLOOKUP($B146,[1]NUM21!$H$3:$S$150,5,FALSE),0)</f>
        <v>0</v>
      </c>
      <c r="I146" s="96">
        <f>IFERROR(VLOOKUP($B146,[1]NUM21!$H$3:$S$150,6,FALSE),0)</f>
        <v>0</v>
      </c>
      <c r="J146" s="96">
        <f>IFERROR(VLOOKUP($B146,[1]NUM21!$H$3:$S$150,7,FALSE),0)</f>
        <v>0</v>
      </c>
      <c r="K146" s="96">
        <f>IFERROR(VLOOKUP($B146,[1]NUM21!$H$3:$S$150,8,FALSE),0)</f>
        <v>0</v>
      </c>
      <c r="L146" s="96">
        <f>IFERROR(VLOOKUP($B146,[1]NUM21!$H$3:$S$150,9,FALSE),0)</f>
        <v>0</v>
      </c>
      <c r="M146" s="96">
        <f>IFERROR(VLOOKUP($B146,[1]NUM21!$H$3:$S$150,10,FALSE),0)</f>
        <v>0</v>
      </c>
      <c r="N146" s="96">
        <f>IFERROR(VLOOKUP($B146,[1]NUM21!$H$3:$S$150,11,FALSE),0)</f>
        <v>0</v>
      </c>
      <c r="O146" s="86"/>
      <c r="Q146" s="13">
        <f t="shared" si="49"/>
        <v>1</v>
      </c>
    </row>
    <row r="147" spans="1:19" s="87" customFormat="1" ht="15" thickBot="1" x14ac:dyDescent="0.25">
      <c r="A147" s="87" t="s">
        <v>173</v>
      </c>
      <c r="B147" s="165" t="s">
        <v>171</v>
      </c>
      <c r="C147" s="56"/>
      <c r="D147" s="83"/>
      <c r="E147" s="96">
        <f>IFERROR(VLOOKUP($B147,[1]NUM21!$H$3:$S$150,2,FALSE),0)</f>
        <v>0</v>
      </c>
      <c r="F147" s="96">
        <f>IFERROR(VLOOKUP($B147,[1]NUM21!$H$3:$S$150,3,FALSE),0)</f>
        <v>0</v>
      </c>
      <c r="G147" s="96">
        <f>IFERROR(VLOOKUP($B147,[1]NUM21!$H$3:$S$150,4,FALSE),0)</f>
        <v>0</v>
      </c>
      <c r="H147" s="96">
        <f>IFERROR(VLOOKUP($B147,[1]NUM21!$H$3:$S$150,5,FALSE),0)</f>
        <v>0</v>
      </c>
      <c r="I147" s="96">
        <f>IFERROR(VLOOKUP($B147,[1]NUM21!$H$3:$S$150,6,FALSE),0)</f>
        <v>0</v>
      </c>
      <c r="J147" s="96">
        <f>IFERROR(VLOOKUP($B147,[1]NUM21!$H$3:$S$150,7,FALSE),0)</f>
        <v>0</v>
      </c>
      <c r="K147" s="96">
        <f>IFERROR(VLOOKUP($B147,[1]NUM21!$H$3:$S$150,8,FALSE),0)</f>
        <v>2</v>
      </c>
      <c r="L147" s="96">
        <f>IFERROR(VLOOKUP($B147,[1]NUM21!$H$3:$S$150,9,FALSE),0)</f>
        <v>0</v>
      </c>
      <c r="M147" s="96">
        <f>IFERROR(VLOOKUP($B147,[1]NUM21!$H$3:$S$150,10,FALSE),0)</f>
        <v>0</v>
      </c>
      <c r="N147" s="96">
        <f>IFERROR(VLOOKUP($B147,[1]NUM21!$H$3:$S$150,11,FALSE),0)</f>
        <v>0</v>
      </c>
      <c r="O147" s="86"/>
      <c r="Q147" s="13">
        <f t="shared" si="49"/>
        <v>2</v>
      </c>
    </row>
    <row r="148" spans="1:19" s="87" customFormat="1" ht="15" thickBot="1" x14ac:dyDescent="0.25">
      <c r="A148" s="87" t="s">
        <v>173</v>
      </c>
      <c r="B148" s="165" t="s">
        <v>172</v>
      </c>
      <c r="C148" s="56"/>
      <c r="D148" s="83"/>
      <c r="E148" s="96">
        <f>IFERROR(VLOOKUP($B148,[1]NUM21!$H$3:$S$150,2,FALSE),0)</f>
        <v>0</v>
      </c>
      <c r="F148" s="96">
        <f>IFERROR(VLOOKUP($B148,[1]NUM21!$H$3:$S$150,3,FALSE),0)</f>
        <v>0</v>
      </c>
      <c r="G148" s="96">
        <f>IFERROR(VLOOKUP($B148,[1]NUM21!$H$3:$S$150,4,FALSE),0)</f>
        <v>0</v>
      </c>
      <c r="H148" s="96">
        <f>IFERROR(VLOOKUP($B148,[1]NUM21!$H$3:$S$150,5,FALSE),0)</f>
        <v>0</v>
      </c>
      <c r="I148" s="96">
        <f>IFERROR(VLOOKUP($B148,[1]NUM21!$H$3:$S$150,6,FALSE),0)</f>
        <v>0</v>
      </c>
      <c r="J148" s="96">
        <f>IFERROR(VLOOKUP($B148,[1]NUM21!$H$3:$S$150,7,FALSE),0)</f>
        <v>0</v>
      </c>
      <c r="K148" s="96">
        <f>IFERROR(VLOOKUP($B148,[1]NUM21!$H$3:$S$150,8,FALSE),0)</f>
        <v>0</v>
      </c>
      <c r="L148" s="96">
        <f>IFERROR(VLOOKUP($B148,[1]NUM21!$H$3:$S$150,9,FALSE),0)</f>
        <v>3</v>
      </c>
      <c r="M148" s="96">
        <f>IFERROR(VLOOKUP($B148,[1]NUM21!$H$3:$S$150,10,FALSE),0)</f>
        <v>0</v>
      </c>
      <c r="N148" s="96">
        <f>IFERROR(VLOOKUP($B148,[1]NUM21!$H$3:$S$150,11,FALSE),0)</f>
        <v>0</v>
      </c>
      <c r="O148" s="86"/>
      <c r="Q148" s="13">
        <f t="shared" si="49"/>
        <v>3</v>
      </c>
    </row>
    <row r="149" spans="1:19" s="166" customFormat="1" ht="13.5" thickBot="1" x14ac:dyDescent="0.25">
      <c r="A149" s="333" t="s">
        <v>184</v>
      </c>
      <c r="B149" s="334"/>
      <c r="C149" s="266" t="str">
        <f>IF(Q149&lt;&gt;0,"SI", "NO")</f>
        <v>SI</v>
      </c>
      <c r="D149" s="15">
        <f>+Q149/R149</f>
        <v>0.23423423423423423</v>
      </c>
      <c r="E149" s="168">
        <f>SUM(E142:E148)</f>
        <v>3</v>
      </c>
      <c r="F149" s="168">
        <f t="shared" ref="F149:P149" si="50">SUM(F142:F148)</f>
        <v>0</v>
      </c>
      <c r="G149" s="168">
        <f t="shared" si="50"/>
        <v>0</v>
      </c>
      <c r="H149" s="168">
        <f t="shared" si="50"/>
        <v>2</v>
      </c>
      <c r="I149" s="168">
        <f t="shared" ref="I149:J149" si="51">SUM(I142:I148)</f>
        <v>1</v>
      </c>
      <c r="J149" s="168">
        <f t="shared" si="51"/>
        <v>3</v>
      </c>
      <c r="K149" s="168">
        <f t="shared" ref="K149:L149" si="52">SUM(K142:K148)</f>
        <v>5</v>
      </c>
      <c r="L149" s="168">
        <f t="shared" si="52"/>
        <v>8</v>
      </c>
      <c r="M149" s="168">
        <f t="shared" ref="M149:N149" si="53">SUM(M142:M148)</f>
        <v>2</v>
      </c>
      <c r="N149" s="168">
        <f t="shared" si="53"/>
        <v>2</v>
      </c>
      <c r="O149" s="168">
        <f t="shared" si="50"/>
        <v>0</v>
      </c>
      <c r="P149" s="168">
        <f t="shared" si="50"/>
        <v>0</v>
      </c>
      <c r="Q149" s="168">
        <f>SUM(Q142:Q148)</f>
        <v>26</v>
      </c>
      <c r="R149" s="392">
        <v>111</v>
      </c>
      <c r="S149" s="393"/>
    </row>
    <row r="150" spans="1:19" s="87" customFormat="1" ht="15" x14ac:dyDescent="0.25">
      <c r="B150" s="100" t="s">
        <v>189</v>
      </c>
      <c r="C150" s="262"/>
      <c r="D150" s="184">
        <f t="shared" ref="D150:S150" si="54">+D25+D37+D48+D62+D73+D79+D90+D109+D122+D136+D141+D149</f>
        <v>4.5937112013558101</v>
      </c>
      <c r="E150" s="93">
        <f t="shared" si="54"/>
        <v>82</v>
      </c>
      <c r="F150" s="93">
        <f t="shared" si="54"/>
        <v>79</v>
      </c>
      <c r="G150" s="88">
        <f t="shared" si="54"/>
        <v>176</v>
      </c>
      <c r="H150" s="88">
        <f t="shared" si="54"/>
        <v>216</v>
      </c>
      <c r="I150" s="88">
        <f t="shared" ref="I150:J150" si="55">+I25+I37+I48+I62+I73+I79+I90+I109+I122+I136+I141+I149</f>
        <v>243</v>
      </c>
      <c r="J150" s="88">
        <f t="shared" si="55"/>
        <v>467</v>
      </c>
      <c r="K150" s="88">
        <f t="shared" ref="K150:L150" si="56">+K25+K37+K48+K62+K73+K79+K90+K109+K122+K136+K141+K149</f>
        <v>335</v>
      </c>
      <c r="L150" s="88">
        <f t="shared" si="56"/>
        <v>399</v>
      </c>
      <c r="M150" s="88">
        <f t="shared" ref="M150:N150" si="57">+M25+M37+M48+M62+M73+M79+M90+M109+M122+M136+M141+M149</f>
        <v>349</v>
      </c>
      <c r="N150" s="88">
        <f t="shared" si="57"/>
        <v>364</v>
      </c>
      <c r="O150" s="88">
        <f t="shared" si="54"/>
        <v>0</v>
      </c>
      <c r="P150" s="88">
        <f t="shared" si="54"/>
        <v>0</v>
      </c>
      <c r="Q150" s="114">
        <f t="shared" si="54"/>
        <v>2710</v>
      </c>
      <c r="R150" s="394">
        <f t="shared" si="54"/>
        <v>19909</v>
      </c>
      <c r="S150" s="394">
        <f t="shared" si="54"/>
        <v>0</v>
      </c>
    </row>
    <row r="151" spans="1:19" x14ac:dyDescent="0.2">
      <c r="C151" s="259"/>
      <c r="D151" s="79"/>
    </row>
    <row r="153" spans="1:19" x14ac:dyDescent="0.2">
      <c r="Q153" s="62"/>
    </row>
  </sheetData>
  <mergeCells count="34">
    <mergeCell ref="R150:S150"/>
    <mergeCell ref="A136:B136"/>
    <mergeCell ref="R136:S136"/>
    <mergeCell ref="A141:B141"/>
    <mergeCell ref="R141:S141"/>
    <mergeCell ref="A149:B149"/>
    <mergeCell ref="R149:S149"/>
    <mergeCell ref="A90:B90"/>
    <mergeCell ref="R90:S90"/>
    <mergeCell ref="A109:B109"/>
    <mergeCell ref="R109:S109"/>
    <mergeCell ref="A122:B122"/>
    <mergeCell ref="R122:S122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8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4.25" x14ac:dyDescent="0.2"/>
  <cols>
    <col min="1" max="1" width="20.28515625" style="87" bestFit="1" customWidth="1"/>
    <col min="2" max="2" width="36.7109375" style="87" bestFit="1" customWidth="1"/>
    <col min="3" max="3" width="14.42578125" style="55" customWidth="1"/>
    <col min="4" max="4" width="15" style="55" customWidth="1"/>
    <col min="5" max="5" width="15.85546875" style="67" bestFit="1" customWidth="1"/>
    <col min="6" max="6" width="12.5703125" style="67" customWidth="1"/>
    <col min="7" max="7" width="13.42578125" style="67" customWidth="1"/>
    <col min="8" max="8" width="10.7109375" style="67" customWidth="1"/>
    <col min="9" max="9" width="15.85546875" style="67" bestFit="1" customWidth="1"/>
    <col min="10" max="10" width="13" style="67" customWidth="1"/>
    <col min="11" max="11" width="12" style="67" customWidth="1"/>
    <col min="12" max="12" width="10.7109375" style="67" customWidth="1"/>
    <col min="13" max="256" width="11.42578125" style="55"/>
    <col min="257" max="257" width="20.28515625" style="55" bestFit="1" customWidth="1"/>
    <col min="258" max="258" width="36.7109375" style="55" bestFit="1" customWidth="1"/>
    <col min="259" max="259" width="14.42578125" style="55" customWidth="1"/>
    <col min="260" max="260" width="15" style="55" customWidth="1"/>
    <col min="261" max="261" width="15.85546875" style="55" bestFit="1" customWidth="1"/>
    <col min="262" max="262" width="12.5703125" style="55" customWidth="1"/>
    <col min="263" max="263" width="13.42578125" style="55" customWidth="1"/>
    <col min="264" max="264" width="10.7109375" style="55" customWidth="1"/>
    <col min="265" max="265" width="15.85546875" style="55" bestFit="1" customWidth="1"/>
    <col min="266" max="266" width="13" style="55" customWidth="1"/>
    <col min="267" max="267" width="12" style="55" customWidth="1"/>
    <col min="268" max="268" width="10.7109375" style="55" customWidth="1"/>
    <col min="269" max="512" width="11.42578125" style="55"/>
    <col min="513" max="513" width="20.28515625" style="55" bestFit="1" customWidth="1"/>
    <col min="514" max="514" width="36.7109375" style="55" bestFit="1" customWidth="1"/>
    <col min="515" max="515" width="14.42578125" style="55" customWidth="1"/>
    <col min="516" max="516" width="15" style="55" customWidth="1"/>
    <col min="517" max="517" width="15.85546875" style="55" bestFit="1" customWidth="1"/>
    <col min="518" max="518" width="12.5703125" style="55" customWidth="1"/>
    <col min="519" max="519" width="13.42578125" style="55" customWidth="1"/>
    <col min="520" max="520" width="10.7109375" style="55" customWidth="1"/>
    <col min="521" max="521" width="15.85546875" style="55" bestFit="1" customWidth="1"/>
    <col min="522" max="522" width="13" style="55" customWidth="1"/>
    <col min="523" max="523" width="12" style="55" customWidth="1"/>
    <col min="524" max="524" width="10.7109375" style="55" customWidth="1"/>
    <col min="525" max="768" width="11.42578125" style="55"/>
    <col min="769" max="769" width="20.28515625" style="55" bestFit="1" customWidth="1"/>
    <col min="770" max="770" width="36.7109375" style="55" bestFit="1" customWidth="1"/>
    <col min="771" max="771" width="14.42578125" style="55" customWidth="1"/>
    <col min="772" max="772" width="15" style="55" customWidth="1"/>
    <col min="773" max="773" width="15.85546875" style="55" bestFit="1" customWidth="1"/>
    <col min="774" max="774" width="12.5703125" style="55" customWidth="1"/>
    <col min="775" max="775" width="13.42578125" style="55" customWidth="1"/>
    <col min="776" max="776" width="10.7109375" style="55" customWidth="1"/>
    <col min="777" max="777" width="15.85546875" style="55" bestFit="1" customWidth="1"/>
    <col min="778" max="778" width="13" style="55" customWidth="1"/>
    <col min="779" max="779" width="12" style="55" customWidth="1"/>
    <col min="780" max="780" width="10.7109375" style="55" customWidth="1"/>
    <col min="781" max="1024" width="11.42578125" style="55"/>
    <col min="1025" max="1025" width="20.28515625" style="55" bestFit="1" customWidth="1"/>
    <col min="1026" max="1026" width="36.7109375" style="55" bestFit="1" customWidth="1"/>
    <col min="1027" max="1027" width="14.42578125" style="55" customWidth="1"/>
    <col min="1028" max="1028" width="15" style="55" customWidth="1"/>
    <col min="1029" max="1029" width="15.85546875" style="55" bestFit="1" customWidth="1"/>
    <col min="1030" max="1030" width="12.5703125" style="55" customWidth="1"/>
    <col min="1031" max="1031" width="13.42578125" style="55" customWidth="1"/>
    <col min="1032" max="1032" width="10.7109375" style="55" customWidth="1"/>
    <col min="1033" max="1033" width="15.85546875" style="55" bestFit="1" customWidth="1"/>
    <col min="1034" max="1034" width="13" style="55" customWidth="1"/>
    <col min="1035" max="1035" width="12" style="55" customWidth="1"/>
    <col min="1036" max="1036" width="10.7109375" style="55" customWidth="1"/>
    <col min="1037" max="1280" width="11.42578125" style="55"/>
    <col min="1281" max="1281" width="20.28515625" style="55" bestFit="1" customWidth="1"/>
    <col min="1282" max="1282" width="36.7109375" style="55" bestFit="1" customWidth="1"/>
    <col min="1283" max="1283" width="14.42578125" style="55" customWidth="1"/>
    <col min="1284" max="1284" width="15" style="55" customWidth="1"/>
    <col min="1285" max="1285" width="15.85546875" style="55" bestFit="1" customWidth="1"/>
    <col min="1286" max="1286" width="12.5703125" style="55" customWidth="1"/>
    <col min="1287" max="1287" width="13.42578125" style="55" customWidth="1"/>
    <col min="1288" max="1288" width="10.7109375" style="55" customWidth="1"/>
    <col min="1289" max="1289" width="15.85546875" style="55" bestFit="1" customWidth="1"/>
    <col min="1290" max="1290" width="13" style="55" customWidth="1"/>
    <col min="1291" max="1291" width="12" style="55" customWidth="1"/>
    <col min="1292" max="1292" width="10.7109375" style="55" customWidth="1"/>
    <col min="1293" max="1536" width="11.42578125" style="55"/>
    <col min="1537" max="1537" width="20.28515625" style="55" bestFit="1" customWidth="1"/>
    <col min="1538" max="1538" width="36.7109375" style="55" bestFit="1" customWidth="1"/>
    <col min="1539" max="1539" width="14.42578125" style="55" customWidth="1"/>
    <col min="1540" max="1540" width="15" style="55" customWidth="1"/>
    <col min="1541" max="1541" width="15.85546875" style="55" bestFit="1" customWidth="1"/>
    <col min="1542" max="1542" width="12.5703125" style="55" customWidth="1"/>
    <col min="1543" max="1543" width="13.42578125" style="55" customWidth="1"/>
    <col min="1544" max="1544" width="10.7109375" style="55" customWidth="1"/>
    <col min="1545" max="1545" width="15.85546875" style="55" bestFit="1" customWidth="1"/>
    <col min="1546" max="1546" width="13" style="55" customWidth="1"/>
    <col min="1547" max="1547" width="12" style="55" customWidth="1"/>
    <col min="1548" max="1548" width="10.7109375" style="55" customWidth="1"/>
    <col min="1549" max="1792" width="11.42578125" style="55"/>
    <col min="1793" max="1793" width="20.28515625" style="55" bestFit="1" customWidth="1"/>
    <col min="1794" max="1794" width="36.7109375" style="55" bestFit="1" customWidth="1"/>
    <col min="1795" max="1795" width="14.42578125" style="55" customWidth="1"/>
    <col min="1796" max="1796" width="15" style="55" customWidth="1"/>
    <col min="1797" max="1797" width="15.85546875" style="55" bestFit="1" customWidth="1"/>
    <col min="1798" max="1798" width="12.5703125" style="55" customWidth="1"/>
    <col min="1799" max="1799" width="13.42578125" style="55" customWidth="1"/>
    <col min="1800" max="1800" width="10.7109375" style="55" customWidth="1"/>
    <col min="1801" max="1801" width="15.85546875" style="55" bestFit="1" customWidth="1"/>
    <col min="1802" max="1802" width="13" style="55" customWidth="1"/>
    <col min="1803" max="1803" width="12" style="55" customWidth="1"/>
    <col min="1804" max="1804" width="10.7109375" style="55" customWidth="1"/>
    <col min="1805" max="2048" width="11.42578125" style="55"/>
    <col min="2049" max="2049" width="20.28515625" style="55" bestFit="1" customWidth="1"/>
    <col min="2050" max="2050" width="36.7109375" style="55" bestFit="1" customWidth="1"/>
    <col min="2051" max="2051" width="14.42578125" style="55" customWidth="1"/>
    <col min="2052" max="2052" width="15" style="55" customWidth="1"/>
    <col min="2053" max="2053" width="15.85546875" style="55" bestFit="1" customWidth="1"/>
    <col min="2054" max="2054" width="12.5703125" style="55" customWidth="1"/>
    <col min="2055" max="2055" width="13.42578125" style="55" customWidth="1"/>
    <col min="2056" max="2056" width="10.7109375" style="55" customWidth="1"/>
    <col min="2057" max="2057" width="15.85546875" style="55" bestFit="1" customWidth="1"/>
    <col min="2058" max="2058" width="13" style="55" customWidth="1"/>
    <col min="2059" max="2059" width="12" style="55" customWidth="1"/>
    <col min="2060" max="2060" width="10.7109375" style="55" customWidth="1"/>
    <col min="2061" max="2304" width="11.42578125" style="55"/>
    <col min="2305" max="2305" width="20.28515625" style="55" bestFit="1" customWidth="1"/>
    <col min="2306" max="2306" width="36.7109375" style="55" bestFit="1" customWidth="1"/>
    <col min="2307" max="2307" width="14.42578125" style="55" customWidth="1"/>
    <col min="2308" max="2308" width="15" style="55" customWidth="1"/>
    <col min="2309" max="2309" width="15.85546875" style="55" bestFit="1" customWidth="1"/>
    <col min="2310" max="2310" width="12.5703125" style="55" customWidth="1"/>
    <col min="2311" max="2311" width="13.42578125" style="55" customWidth="1"/>
    <col min="2312" max="2312" width="10.7109375" style="55" customWidth="1"/>
    <col min="2313" max="2313" width="15.85546875" style="55" bestFit="1" customWidth="1"/>
    <col min="2314" max="2314" width="13" style="55" customWidth="1"/>
    <col min="2315" max="2315" width="12" style="55" customWidth="1"/>
    <col min="2316" max="2316" width="10.7109375" style="55" customWidth="1"/>
    <col min="2317" max="2560" width="11.42578125" style="55"/>
    <col min="2561" max="2561" width="20.28515625" style="55" bestFit="1" customWidth="1"/>
    <col min="2562" max="2562" width="36.7109375" style="55" bestFit="1" customWidth="1"/>
    <col min="2563" max="2563" width="14.42578125" style="55" customWidth="1"/>
    <col min="2564" max="2564" width="15" style="55" customWidth="1"/>
    <col min="2565" max="2565" width="15.85546875" style="55" bestFit="1" customWidth="1"/>
    <col min="2566" max="2566" width="12.5703125" style="55" customWidth="1"/>
    <col min="2567" max="2567" width="13.42578125" style="55" customWidth="1"/>
    <col min="2568" max="2568" width="10.7109375" style="55" customWidth="1"/>
    <col min="2569" max="2569" width="15.85546875" style="55" bestFit="1" customWidth="1"/>
    <col min="2570" max="2570" width="13" style="55" customWidth="1"/>
    <col min="2571" max="2571" width="12" style="55" customWidth="1"/>
    <col min="2572" max="2572" width="10.7109375" style="55" customWidth="1"/>
    <col min="2573" max="2816" width="11.42578125" style="55"/>
    <col min="2817" max="2817" width="20.28515625" style="55" bestFit="1" customWidth="1"/>
    <col min="2818" max="2818" width="36.7109375" style="55" bestFit="1" customWidth="1"/>
    <col min="2819" max="2819" width="14.42578125" style="55" customWidth="1"/>
    <col min="2820" max="2820" width="15" style="55" customWidth="1"/>
    <col min="2821" max="2821" width="15.85546875" style="55" bestFit="1" customWidth="1"/>
    <col min="2822" max="2822" width="12.5703125" style="55" customWidth="1"/>
    <col min="2823" max="2823" width="13.42578125" style="55" customWidth="1"/>
    <col min="2824" max="2824" width="10.7109375" style="55" customWidth="1"/>
    <col min="2825" max="2825" width="15.85546875" style="55" bestFit="1" customWidth="1"/>
    <col min="2826" max="2826" width="13" style="55" customWidth="1"/>
    <col min="2827" max="2827" width="12" style="55" customWidth="1"/>
    <col min="2828" max="2828" width="10.7109375" style="55" customWidth="1"/>
    <col min="2829" max="3072" width="11.42578125" style="55"/>
    <col min="3073" max="3073" width="20.28515625" style="55" bestFit="1" customWidth="1"/>
    <col min="3074" max="3074" width="36.7109375" style="55" bestFit="1" customWidth="1"/>
    <col min="3075" max="3075" width="14.42578125" style="55" customWidth="1"/>
    <col min="3076" max="3076" width="15" style="55" customWidth="1"/>
    <col min="3077" max="3077" width="15.85546875" style="55" bestFit="1" customWidth="1"/>
    <col min="3078" max="3078" width="12.5703125" style="55" customWidth="1"/>
    <col min="3079" max="3079" width="13.42578125" style="55" customWidth="1"/>
    <col min="3080" max="3080" width="10.7109375" style="55" customWidth="1"/>
    <col min="3081" max="3081" width="15.85546875" style="55" bestFit="1" customWidth="1"/>
    <col min="3082" max="3082" width="13" style="55" customWidth="1"/>
    <col min="3083" max="3083" width="12" style="55" customWidth="1"/>
    <col min="3084" max="3084" width="10.7109375" style="55" customWidth="1"/>
    <col min="3085" max="3328" width="11.42578125" style="55"/>
    <col min="3329" max="3329" width="20.28515625" style="55" bestFit="1" customWidth="1"/>
    <col min="3330" max="3330" width="36.7109375" style="55" bestFit="1" customWidth="1"/>
    <col min="3331" max="3331" width="14.42578125" style="55" customWidth="1"/>
    <col min="3332" max="3332" width="15" style="55" customWidth="1"/>
    <col min="3333" max="3333" width="15.85546875" style="55" bestFit="1" customWidth="1"/>
    <col min="3334" max="3334" width="12.5703125" style="55" customWidth="1"/>
    <col min="3335" max="3335" width="13.42578125" style="55" customWidth="1"/>
    <col min="3336" max="3336" width="10.7109375" style="55" customWidth="1"/>
    <col min="3337" max="3337" width="15.85546875" style="55" bestFit="1" customWidth="1"/>
    <col min="3338" max="3338" width="13" style="55" customWidth="1"/>
    <col min="3339" max="3339" width="12" style="55" customWidth="1"/>
    <col min="3340" max="3340" width="10.7109375" style="55" customWidth="1"/>
    <col min="3341" max="3584" width="11.42578125" style="55"/>
    <col min="3585" max="3585" width="20.28515625" style="55" bestFit="1" customWidth="1"/>
    <col min="3586" max="3586" width="36.7109375" style="55" bestFit="1" customWidth="1"/>
    <col min="3587" max="3587" width="14.42578125" style="55" customWidth="1"/>
    <col min="3588" max="3588" width="15" style="55" customWidth="1"/>
    <col min="3589" max="3589" width="15.85546875" style="55" bestFit="1" customWidth="1"/>
    <col min="3590" max="3590" width="12.5703125" style="55" customWidth="1"/>
    <col min="3591" max="3591" width="13.42578125" style="55" customWidth="1"/>
    <col min="3592" max="3592" width="10.7109375" style="55" customWidth="1"/>
    <col min="3593" max="3593" width="15.85546875" style="55" bestFit="1" customWidth="1"/>
    <col min="3594" max="3594" width="13" style="55" customWidth="1"/>
    <col min="3595" max="3595" width="12" style="55" customWidth="1"/>
    <col min="3596" max="3596" width="10.7109375" style="55" customWidth="1"/>
    <col min="3597" max="3840" width="11.42578125" style="55"/>
    <col min="3841" max="3841" width="20.28515625" style="55" bestFit="1" customWidth="1"/>
    <col min="3842" max="3842" width="36.7109375" style="55" bestFit="1" customWidth="1"/>
    <col min="3843" max="3843" width="14.42578125" style="55" customWidth="1"/>
    <col min="3844" max="3844" width="15" style="55" customWidth="1"/>
    <col min="3845" max="3845" width="15.85546875" style="55" bestFit="1" customWidth="1"/>
    <col min="3846" max="3846" width="12.5703125" style="55" customWidth="1"/>
    <col min="3847" max="3847" width="13.42578125" style="55" customWidth="1"/>
    <col min="3848" max="3848" width="10.7109375" style="55" customWidth="1"/>
    <col min="3849" max="3849" width="15.85546875" style="55" bestFit="1" customWidth="1"/>
    <col min="3850" max="3850" width="13" style="55" customWidth="1"/>
    <col min="3851" max="3851" width="12" style="55" customWidth="1"/>
    <col min="3852" max="3852" width="10.7109375" style="55" customWidth="1"/>
    <col min="3853" max="4096" width="11.42578125" style="55"/>
    <col min="4097" max="4097" width="20.28515625" style="55" bestFit="1" customWidth="1"/>
    <col min="4098" max="4098" width="36.7109375" style="55" bestFit="1" customWidth="1"/>
    <col min="4099" max="4099" width="14.42578125" style="55" customWidth="1"/>
    <col min="4100" max="4100" width="15" style="55" customWidth="1"/>
    <col min="4101" max="4101" width="15.85546875" style="55" bestFit="1" customWidth="1"/>
    <col min="4102" max="4102" width="12.5703125" style="55" customWidth="1"/>
    <col min="4103" max="4103" width="13.42578125" style="55" customWidth="1"/>
    <col min="4104" max="4104" width="10.7109375" style="55" customWidth="1"/>
    <col min="4105" max="4105" width="15.85546875" style="55" bestFit="1" customWidth="1"/>
    <col min="4106" max="4106" width="13" style="55" customWidth="1"/>
    <col min="4107" max="4107" width="12" style="55" customWidth="1"/>
    <col min="4108" max="4108" width="10.7109375" style="55" customWidth="1"/>
    <col min="4109" max="4352" width="11.42578125" style="55"/>
    <col min="4353" max="4353" width="20.28515625" style="55" bestFit="1" customWidth="1"/>
    <col min="4354" max="4354" width="36.7109375" style="55" bestFit="1" customWidth="1"/>
    <col min="4355" max="4355" width="14.42578125" style="55" customWidth="1"/>
    <col min="4356" max="4356" width="15" style="55" customWidth="1"/>
    <col min="4357" max="4357" width="15.85546875" style="55" bestFit="1" customWidth="1"/>
    <col min="4358" max="4358" width="12.5703125" style="55" customWidth="1"/>
    <col min="4359" max="4359" width="13.42578125" style="55" customWidth="1"/>
    <col min="4360" max="4360" width="10.7109375" style="55" customWidth="1"/>
    <col min="4361" max="4361" width="15.85546875" style="55" bestFit="1" customWidth="1"/>
    <col min="4362" max="4362" width="13" style="55" customWidth="1"/>
    <col min="4363" max="4363" width="12" style="55" customWidth="1"/>
    <col min="4364" max="4364" width="10.7109375" style="55" customWidth="1"/>
    <col min="4365" max="4608" width="11.42578125" style="55"/>
    <col min="4609" max="4609" width="20.28515625" style="55" bestFit="1" customWidth="1"/>
    <col min="4610" max="4610" width="36.7109375" style="55" bestFit="1" customWidth="1"/>
    <col min="4611" max="4611" width="14.42578125" style="55" customWidth="1"/>
    <col min="4612" max="4612" width="15" style="55" customWidth="1"/>
    <col min="4613" max="4613" width="15.85546875" style="55" bestFit="1" customWidth="1"/>
    <col min="4614" max="4614" width="12.5703125" style="55" customWidth="1"/>
    <col min="4615" max="4615" width="13.42578125" style="55" customWidth="1"/>
    <col min="4616" max="4616" width="10.7109375" style="55" customWidth="1"/>
    <col min="4617" max="4617" width="15.85546875" style="55" bestFit="1" customWidth="1"/>
    <col min="4618" max="4618" width="13" style="55" customWidth="1"/>
    <col min="4619" max="4619" width="12" style="55" customWidth="1"/>
    <col min="4620" max="4620" width="10.7109375" style="55" customWidth="1"/>
    <col min="4621" max="4864" width="11.42578125" style="55"/>
    <col min="4865" max="4865" width="20.28515625" style="55" bestFit="1" customWidth="1"/>
    <col min="4866" max="4866" width="36.7109375" style="55" bestFit="1" customWidth="1"/>
    <col min="4867" max="4867" width="14.42578125" style="55" customWidth="1"/>
    <col min="4868" max="4868" width="15" style="55" customWidth="1"/>
    <col min="4869" max="4869" width="15.85546875" style="55" bestFit="1" customWidth="1"/>
    <col min="4870" max="4870" width="12.5703125" style="55" customWidth="1"/>
    <col min="4871" max="4871" width="13.42578125" style="55" customWidth="1"/>
    <col min="4872" max="4872" width="10.7109375" style="55" customWidth="1"/>
    <col min="4873" max="4873" width="15.85546875" style="55" bestFit="1" customWidth="1"/>
    <col min="4874" max="4874" width="13" style="55" customWidth="1"/>
    <col min="4875" max="4875" width="12" style="55" customWidth="1"/>
    <col min="4876" max="4876" width="10.7109375" style="55" customWidth="1"/>
    <col min="4877" max="5120" width="11.42578125" style="55"/>
    <col min="5121" max="5121" width="20.28515625" style="55" bestFit="1" customWidth="1"/>
    <col min="5122" max="5122" width="36.7109375" style="55" bestFit="1" customWidth="1"/>
    <col min="5123" max="5123" width="14.42578125" style="55" customWidth="1"/>
    <col min="5124" max="5124" width="15" style="55" customWidth="1"/>
    <col min="5125" max="5125" width="15.85546875" style="55" bestFit="1" customWidth="1"/>
    <col min="5126" max="5126" width="12.5703125" style="55" customWidth="1"/>
    <col min="5127" max="5127" width="13.42578125" style="55" customWidth="1"/>
    <col min="5128" max="5128" width="10.7109375" style="55" customWidth="1"/>
    <col min="5129" max="5129" width="15.85546875" style="55" bestFit="1" customWidth="1"/>
    <col min="5130" max="5130" width="13" style="55" customWidth="1"/>
    <col min="5131" max="5131" width="12" style="55" customWidth="1"/>
    <col min="5132" max="5132" width="10.7109375" style="55" customWidth="1"/>
    <col min="5133" max="5376" width="11.42578125" style="55"/>
    <col min="5377" max="5377" width="20.28515625" style="55" bestFit="1" customWidth="1"/>
    <col min="5378" max="5378" width="36.7109375" style="55" bestFit="1" customWidth="1"/>
    <col min="5379" max="5379" width="14.42578125" style="55" customWidth="1"/>
    <col min="5380" max="5380" width="15" style="55" customWidth="1"/>
    <col min="5381" max="5381" width="15.85546875" style="55" bestFit="1" customWidth="1"/>
    <col min="5382" max="5382" width="12.5703125" style="55" customWidth="1"/>
    <col min="5383" max="5383" width="13.42578125" style="55" customWidth="1"/>
    <col min="5384" max="5384" width="10.7109375" style="55" customWidth="1"/>
    <col min="5385" max="5385" width="15.85546875" style="55" bestFit="1" customWidth="1"/>
    <col min="5386" max="5386" width="13" style="55" customWidth="1"/>
    <col min="5387" max="5387" width="12" style="55" customWidth="1"/>
    <col min="5388" max="5388" width="10.7109375" style="55" customWidth="1"/>
    <col min="5389" max="5632" width="11.42578125" style="55"/>
    <col min="5633" max="5633" width="20.28515625" style="55" bestFit="1" customWidth="1"/>
    <col min="5634" max="5634" width="36.7109375" style="55" bestFit="1" customWidth="1"/>
    <col min="5635" max="5635" width="14.42578125" style="55" customWidth="1"/>
    <col min="5636" max="5636" width="15" style="55" customWidth="1"/>
    <col min="5637" max="5637" width="15.85546875" style="55" bestFit="1" customWidth="1"/>
    <col min="5638" max="5638" width="12.5703125" style="55" customWidth="1"/>
    <col min="5639" max="5639" width="13.42578125" style="55" customWidth="1"/>
    <col min="5640" max="5640" width="10.7109375" style="55" customWidth="1"/>
    <col min="5641" max="5641" width="15.85546875" style="55" bestFit="1" customWidth="1"/>
    <col min="5642" max="5642" width="13" style="55" customWidth="1"/>
    <col min="5643" max="5643" width="12" style="55" customWidth="1"/>
    <col min="5644" max="5644" width="10.7109375" style="55" customWidth="1"/>
    <col min="5645" max="5888" width="11.42578125" style="55"/>
    <col min="5889" max="5889" width="20.28515625" style="55" bestFit="1" customWidth="1"/>
    <col min="5890" max="5890" width="36.7109375" style="55" bestFit="1" customWidth="1"/>
    <col min="5891" max="5891" width="14.42578125" style="55" customWidth="1"/>
    <col min="5892" max="5892" width="15" style="55" customWidth="1"/>
    <col min="5893" max="5893" width="15.85546875" style="55" bestFit="1" customWidth="1"/>
    <col min="5894" max="5894" width="12.5703125" style="55" customWidth="1"/>
    <col min="5895" max="5895" width="13.42578125" style="55" customWidth="1"/>
    <col min="5896" max="5896" width="10.7109375" style="55" customWidth="1"/>
    <col min="5897" max="5897" width="15.85546875" style="55" bestFit="1" customWidth="1"/>
    <col min="5898" max="5898" width="13" style="55" customWidth="1"/>
    <col min="5899" max="5899" width="12" style="55" customWidth="1"/>
    <col min="5900" max="5900" width="10.7109375" style="55" customWidth="1"/>
    <col min="5901" max="6144" width="11.42578125" style="55"/>
    <col min="6145" max="6145" width="20.28515625" style="55" bestFit="1" customWidth="1"/>
    <col min="6146" max="6146" width="36.7109375" style="55" bestFit="1" customWidth="1"/>
    <col min="6147" max="6147" width="14.42578125" style="55" customWidth="1"/>
    <col min="6148" max="6148" width="15" style="55" customWidth="1"/>
    <col min="6149" max="6149" width="15.85546875" style="55" bestFit="1" customWidth="1"/>
    <col min="6150" max="6150" width="12.5703125" style="55" customWidth="1"/>
    <col min="6151" max="6151" width="13.42578125" style="55" customWidth="1"/>
    <col min="6152" max="6152" width="10.7109375" style="55" customWidth="1"/>
    <col min="6153" max="6153" width="15.85546875" style="55" bestFit="1" customWidth="1"/>
    <col min="6154" max="6154" width="13" style="55" customWidth="1"/>
    <col min="6155" max="6155" width="12" style="55" customWidth="1"/>
    <col min="6156" max="6156" width="10.7109375" style="55" customWidth="1"/>
    <col min="6157" max="6400" width="11.42578125" style="55"/>
    <col min="6401" max="6401" width="20.28515625" style="55" bestFit="1" customWidth="1"/>
    <col min="6402" max="6402" width="36.7109375" style="55" bestFit="1" customWidth="1"/>
    <col min="6403" max="6403" width="14.42578125" style="55" customWidth="1"/>
    <col min="6404" max="6404" width="15" style="55" customWidth="1"/>
    <col min="6405" max="6405" width="15.85546875" style="55" bestFit="1" customWidth="1"/>
    <col min="6406" max="6406" width="12.5703125" style="55" customWidth="1"/>
    <col min="6407" max="6407" width="13.42578125" style="55" customWidth="1"/>
    <col min="6408" max="6408" width="10.7109375" style="55" customWidth="1"/>
    <col min="6409" max="6409" width="15.85546875" style="55" bestFit="1" customWidth="1"/>
    <col min="6410" max="6410" width="13" style="55" customWidth="1"/>
    <col min="6411" max="6411" width="12" style="55" customWidth="1"/>
    <col min="6412" max="6412" width="10.7109375" style="55" customWidth="1"/>
    <col min="6413" max="6656" width="11.42578125" style="55"/>
    <col min="6657" max="6657" width="20.28515625" style="55" bestFit="1" customWidth="1"/>
    <col min="6658" max="6658" width="36.7109375" style="55" bestFit="1" customWidth="1"/>
    <col min="6659" max="6659" width="14.42578125" style="55" customWidth="1"/>
    <col min="6660" max="6660" width="15" style="55" customWidth="1"/>
    <col min="6661" max="6661" width="15.85546875" style="55" bestFit="1" customWidth="1"/>
    <col min="6662" max="6662" width="12.5703125" style="55" customWidth="1"/>
    <col min="6663" max="6663" width="13.42578125" style="55" customWidth="1"/>
    <col min="6664" max="6664" width="10.7109375" style="55" customWidth="1"/>
    <col min="6665" max="6665" width="15.85546875" style="55" bestFit="1" customWidth="1"/>
    <col min="6666" max="6666" width="13" style="55" customWidth="1"/>
    <col min="6667" max="6667" width="12" style="55" customWidth="1"/>
    <col min="6668" max="6668" width="10.7109375" style="55" customWidth="1"/>
    <col min="6669" max="6912" width="11.42578125" style="55"/>
    <col min="6913" max="6913" width="20.28515625" style="55" bestFit="1" customWidth="1"/>
    <col min="6914" max="6914" width="36.7109375" style="55" bestFit="1" customWidth="1"/>
    <col min="6915" max="6915" width="14.42578125" style="55" customWidth="1"/>
    <col min="6916" max="6916" width="15" style="55" customWidth="1"/>
    <col min="6917" max="6917" width="15.85546875" style="55" bestFit="1" customWidth="1"/>
    <col min="6918" max="6918" width="12.5703125" style="55" customWidth="1"/>
    <col min="6919" max="6919" width="13.42578125" style="55" customWidth="1"/>
    <col min="6920" max="6920" width="10.7109375" style="55" customWidth="1"/>
    <col min="6921" max="6921" width="15.85546875" style="55" bestFit="1" customWidth="1"/>
    <col min="6922" max="6922" width="13" style="55" customWidth="1"/>
    <col min="6923" max="6923" width="12" style="55" customWidth="1"/>
    <col min="6924" max="6924" width="10.7109375" style="55" customWidth="1"/>
    <col min="6925" max="7168" width="11.42578125" style="55"/>
    <col min="7169" max="7169" width="20.28515625" style="55" bestFit="1" customWidth="1"/>
    <col min="7170" max="7170" width="36.7109375" style="55" bestFit="1" customWidth="1"/>
    <col min="7171" max="7171" width="14.42578125" style="55" customWidth="1"/>
    <col min="7172" max="7172" width="15" style="55" customWidth="1"/>
    <col min="7173" max="7173" width="15.85546875" style="55" bestFit="1" customWidth="1"/>
    <col min="7174" max="7174" width="12.5703125" style="55" customWidth="1"/>
    <col min="7175" max="7175" width="13.42578125" style="55" customWidth="1"/>
    <col min="7176" max="7176" width="10.7109375" style="55" customWidth="1"/>
    <col min="7177" max="7177" width="15.85546875" style="55" bestFit="1" customWidth="1"/>
    <col min="7178" max="7178" width="13" style="55" customWidth="1"/>
    <col min="7179" max="7179" width="12" style="55" customWidth="1"/>
    <col min="7180" max="7180" width="10.7109375" style="55" customWidth="1"/>
    <col min="7181" max="7424" width="11.42578125" style="55"/>
    <col min="7425" max="7425" width="20.28515625" style="55" bestFit="1" customWidth="1"/>
    <col min="7426" max="7426" width="36.7109375" style="55" bestFit="1" customWidth="1"/>
    <col min="7427" max="7427" width="14.42578125" style="55" customWidth="1"/>
    <col min="7428" max="7428" width="15" style="55" customWidth="1"/>
    <col min="7429" max="7429" width="15.85546875" style="55" bestFit="1" customWidth="1"/>
    <col min="7430" max="7430" width="12.5703125" style="55" customWidth="1"/>
    <col min="7431" max="7431" width="13.42578125" style="55" customWidth="1"/>
    <col min="7432" max="7432" width="10.7109375" style="55" customWidth="1"/>
    <col min="7433" max="7433" width="15.85546875" style="55" bestFit="1" customWidth="1"/>
    <col min="7434" max="7434" width="13" style="55" customWidth="1"/>
    <col min="7435" max="7435" width="12" style="55" customWidth="1"/>
    <col min="7436" max="7436" width="10.7109375" style="55" customWidth="1"/>
    <col min="7437" max="7680" width="11.42578125" style="55"/>
    <col min="7681" max="7681" width="20.28515625" style="55" bestFit="1" customWidth="1"/>
    <col min="7682" max="7682" width="36.7109375" style="55" bestFit="1" customWidth="1"/>
    <col min="7683" max="7683" width="14.42578125" style="55" customWidth="1"/>
    <col min="7684" max="7684" width="15" style="55" customWidth="1"/>
    <col min="7685" max="7685" width="15.85546875" style="55" bestFit="1" customWidth="1"/>
    <col min="7686" max="7686" width="12.5703125" style="55" customWidth="1"/>
    <col min="7687" max="7687" width="13.42578125" style="55" customWidth="1"/>
    <col min="7688" max="7688" width="10.7109375" style="55" customWidth="1"/>
    <col min="7689" max="7689" width="15.85546875" style="55" bestFit="1" customWidth="1"/>
    <col min="7690" max="7690" width="13" style="55" customWidth="1"/>
    <col min="7691" max="7691" width="12" style="55" customWidth="1"/>
    <col min="7692" max="7692" width="10.7109375" style="55" customWidth="1"/>
    <col min="7693" max="7936" width="11.42578125" style="55"/>
    <col min="7937" max="7937" width="20.28515625" style="55" bestFit="1" customWidth="1"/>
    <col min="7938" max="7938" width="36.7109375" style="55" bestFit="1" customWidth="1"/>
    <col min="7939" max="7939" width="14.42578125" style="55" customWidth="1"/>
    <col min="7940" max="7940" width="15" style="55" customWidth="1"/>
    <col min="7941" max="7941" width="15.85546875" style="55" bestFit="1" customWidth="1"/>
    <col min="7942" max="7942" width="12.5703125" style="55" customWidth="1"/>
    <col min="7943" max="7943" width="13.42578125" style="55" customWidth="1"/>
    <col min="7944" max="7944" width="10.7109375" style="55" customWidth="1"/>
    <col min="7945" max="7945" width="15.85546875" style="55" bestFit="1" customWidth="1"/>
    <col min="7946" max="7946" width="13" style="55" customWidth="1"/>
    <col min="7947" max="7947" width="12" style="55" customWidth="1"/>
    <col min="7948" max="7948" width="10.7109375" style="55" customWidth="1"/>
    <col min="7949" max="8192" width="11.42578125" style="55"/>
    <col min="8193" max="8193" width="20.28515625" style="55" bestFit="1" customWidth="1"/>
    <col min="8194" max="8194" width="36.7109375" style="55" bestFit="1" customWidth="1"/>
    <col min="8195" max="8195" width="14.42578125" style="55" customWidth="1"/>
    <col min="8196" max="8196" width="15" style="55" customWidth="1"/>
    <col min="8197" max="8197" width="15.85546875" style="55" bestFit="1" customWidth="1"/>
    <col min="8198" max="8198" width="12.5703125" style="55" customWidth="1"/>
    <col min="8199" max="8199" width="13.42578125" style="55" customWidth="1"/>
    <col min="8200" max="8200" width="10.7109375" style="55" customWidth="1"/>
    <col min="8201" max="8201" width="15.85546875" style="55" bestFit="1" customWidth="1"/>
    <col min="8202" max="8202" width="13" style="55" customWidth="1"/>
    <col min="8203" max="8203" width="12" style="55" customWidth="1"/>
    <col min="8204" max="8204" width="10.7109375" style="55" customWidth="1"/>
    <col min="8205" max="8448" width="11.42578125" style="55"/>
    <col min="8449" max="8449" width="20.28515625" style="55" bestFit="1" customWidth="1"/>
    <col min="8450" max="8450" width="36.7109375" style="55" bestFit="1" customWidth="1"/>
    <col min="8451" max="8451" width="14.42578125" style="55" customWidth="1"/>
    <col min="8452" max="8452" width="15" style="55" customWidth="1"/>
    <col min="8453" max="8453" width="15.85546875" style="55" bestFit="1" customWidth="1"/>
    <col min="8454" max="8454" width="12.5703125" style="55" customWidth="1"/>
    <col min="8455" max="8455" width="13.42578125" style="55" customWidth="1"/>
    <col min="8456" max="8456" width="10.7109375" style="55" customWidth="1"/>
    <col min="8457" max="8457" width="15.85546875" style="55" bestFit="1" customWidth="1"/>
    <col min="8458" max="8458" width="13" style="55" customWidth="1"/>
    <col min="8459" max="8459" width="12" style="55" customWidth="1"/>
    <col min="8460" max="8460" width="10.7109375" style="55" customWidth="1"/>
    <col min="8461" max="8704" width="11.42578125" style="55"/>
    <col min="8705" max="8705" width="20.28515625" style="55" bestFit="1" customWidth="1"/>
    <col min="8706" max="8706" width="36.7109375" style="55" bestFit="1" customWidth="1"/>
    <col min="8707" max="8707" width="14.42578125" style="55" customWidth="1"/>
    <col min="8708" max="8708" width="15" style="55" customWidth="1"/>
    <col min="8709" max="8709" width="15.85546875" style="55" bestFit="1" customWidth="1"/>
    <col min="8710" max="8710" width="12.5703125" style="55" customWidth="1"/>
    <col min="8711" max="8711" width="13.42578125" style="55" customWidth="1"/>
    <col min="8712" max="8712" width="10.7109375" style="55" customWidth="1"/>
    <col min="8713" max="8713" width="15.85546875" style="55" bestFit="1" customWidth="1"/>
    <col min="8714" max="8714" width="13" style="55" customWidth="1"/>
    <col min="8715" max="8715" width="12" style="55" customWidth="1"/>
    <col min="8716" max="8716" width="10.7109375" style="55" customWidth="1"/>
    <col min="8717" max="8960" width="11.42578125" style="55"/>
    <col min="8961" max="8961" width="20.28515625" style="55" bestFit="1" customWidth="1"/>
    <col min="8962" max="8962" width="36.7109375" style="55" bestFit="1" customWidth="1"/>
    <col min="8963" max="8963" width="14.42578125" style="55" customWidth="1"/>
    <col min="8964" max="8964" width="15" style="55" customWidth="1"/>
    <col min="8965" max="8965" width="15.85546875" style="55" bestFit="1" customWidth="1"/>
    <col min="8966" max="8966" width="12.5703125" style="55" customWidth="1"/>
    <col min="8967" max="8967" width="13.42578125" style="55" customWidth="1"/>
    <col min="8968" max="8968" width="10.7109375" style="55" customWidth="1"/>
    <col min="8969" max="8969" width="15.85546875" style="55" bestFit="1" customWidth="1"/>
    <col min="8970" max="8970" width="13" style="55" customWidth="1"/>
    <col min="8971" max="8971" width="12" style="55" customWidth="1"/>
    <col min="8972" max="8972" width="10.7109375" style="55" customWidth="1"/>
    <col min="8973" max="9216" width="11.42578125" style="55"/>
    <col min="9217" max="9217" width="20.28515625" style="55" bestFit="1" customWidth="1"/>
    <col min="9218" max="9218" width="36.7109375" style="55" bestFit="1" customWidth="1"/>
    <col min="9219" max="9219" width="14.42578125" style="55" customWidth="1"/>
    <col min="9220" max="9220" width="15" style="55" customWidth="1"/>
    <col min="9221" max="9221" width="15.85546875" style="55" bestFit="1" customWidth="1"/>
    <col min="9222" max="9222" width="12.5703125" style="55" customWidth="1"/>
    <col min="9223" max="9223" width="13.42578125" style="55" customWidth="1"/>
    <col min="9224" max="9224" width="10.7109375" style="55" customWidth="1"/>
    <col min="9225" max="9225" width="15.85546875" style="55" bestFit="1" customWidth="1"/>
    <col min="9226" max="9226" width="13" style="55" customWidth="1"/>
    <col min="9227" max="9227" width="12" style="55" customWidth="1"/>
    <col min="9228" max="9228" width="10.7109375" style="55" customWidth="1"/>
    <col min="9229" max="9472" width="11.42578125" style="55"/>
    <col min="9473" max="9473" width="20.28515625" style="55" bestFit="1" customWidth="1"/>
    <col min="9474" max="9474" width="36.7109375" style="55" bestFit="1" customWidth="1"/>
    <col min="9475" max="9475" width="14.42578125" style="55" customWidth="1"/>
    <col min="9476" max="9476" width="15" style="55" customWidth="1"/>
    <col min="9477" max="9477" width="15.85546875" style="55" bestFit="1" customWidth="1"/>
    <col min="9478" max="9478" width="12.5703125" style="55" customWidth="1"/>
    <col min="9479" max="9479" width="13.42578125" style="55" customWidth="1"/>
    <col min="9480" max="9480" width="10.7109375" style="55" customWidth="1"/>
    <col min="9481" max="9481" width="15.85546875" style="55" bestFit="1" customWidth="1"/>
    <col min="9482" max="9482" width="13" style="55" customWidth="1"/>
    <col min="9483" max="9483" width="12" style="55" customWidth="1"/>
    <col min="9484" max="9484" width="10.7109375" style="55" customWidth="1"/>
    <col min="9485" max="9728" width="11.42578125" style="55"/>
    <col min="9729" max="9729" width="20.28515625" style="55" bestFit="1" customWidth="1"/>
    <col min="9730" max="9730" width="36.7109375" style="55" bestFit="1" customWidth="1"/>
    <col min="9731" max="9731" width="14.42578125" style="55" customWidth="1"/>
    <col min="9732" max="9732" width="15" style="55" customWidth="1"/>
    <col min="9733" max="9733" width="15.85546875" style="55" bestFit="1" customWidth="1"/>
    <col min="9734" max="9734" width="12.5703125" style="55" customWidth="1"/>
    <col min="9735" max="9735" width="13.42578125" style="55" customWidth="1"/>
    <col min="9736" max="9736" width="10.7109375" style="55" customWidth="1"/>
    <col min="9737" max="9737" width="15.85546875" style="55" bestFit="1" customWidth="1"/>
    <col min="9738" max="9738" width="13" style="55" customWidth="1"/>
    <col min="9739" max="9739" width="12" style="55" customWidth="1"/>
    <col min="9740" max="9740" width="10.7109375" style="55" customWidth="1"/>
    <col min="9741" max="9984" width="11.42578125" style="55"/>
    <col min="9985" max="9985" width="20.28515625" style="55" bestFit="1" customWidth="1"/>
    <col min="9986" max="9986" width="36.7109375" style="55" bestFit="1" customWidth="1"/>
    <col min="9987" max="9987" width="14.42578125" style="55" customWidth="1"/>
    <col min="9988" max="9988" width="15" style="55" customWidth="1"/>
    <col min="9989" max="9989" width="15.85546875" style="55" bestFit="1" customWidth="1"/>
    <col min="9990" max="9990" width="12.5703125" style="55" customWidth="1"/>
    <col min="9991" max="9991" width="13.42578125" style="55" customWidth="1"/>
    <col min="9992" max="9992" width="10.7109375" style="55" customWidth="1"/>
    <col min="9993" max="9993" width="15.85546875" style="55" bestFit="1" customWidth="1"/>
    <col min="9994" max="9994" width="13" style="55" customWidth="1"/>
    <col min="9995" max="9995" width="12" style="55" customWidth="1"/>
    <col min="9996" max="9996" width="10.7109375" style="55" customWidth="1"/>
    <col min="9997" max="10240" width="11.42578125" style="55"/>
    <col min="10241" max="10241" width="20.28515625" style="55" bestFit="1" customWidth="1"/>
    <col min="10242" max="10242" width="36.7109375" style="55" bestFit="1" customWidth="1"/>
    <col min="10243" max="10243" width="14.42578125" style="55" customWidth="1"/>
    <col min="10244" max="10244" width="15" style="55" customWidth="1"/>
    <col min="10245" max="10245" width="15.85546875" style="55" bestFit="1" customWidth="1"/>
    <col min="10246" max="10246" width="12.5703125" style="55" customWidth="1"/>
    <col min="10247" max="10247" width="13.42578125" style="55" customWidth="1"/>
    <col min="10248" max="10248" width="10.7109375" style="55" customWidth="1"/>
    <col min="10249" max="10249" width="15.85546875" style="55" bestFit="1" customWidth="1"/>
    <col min="10250" max="10250" width="13" style="55" customWidth="1"/>
    <col min="10251" max="10251" width="12" style="55" customWidth="1"/>
    <col min="10252" max="10252" width="10.7109375" style="55" customWidth="1"/>
    <col min="10253" max="10496" width="11.42578125" style="55"/>
    <col min="10497" max="10497" width="20.28515625" style="55" bestFit="1" customWidth="1"/>
    <col min="10498" max="10498" width="36.7109375" style="55" bestFit="1" customWidth="1"/>
    <col min="10499" max="10499" width="14.42578125" style="55" customWidth="1"/>
    <col min="10500" max="10500" width="15" style="55" customWidth="1"/>
    <col min="10501" max="10501" width="15.85546875" style="55" bestFit="1" customWidth="1"/>
    <col min="10502" max="10502" width="12.5703125" style="55" customWidth="1"/>
    <col min="10503" max="10503" width="13.42578125" style="55" customWidth="1"/>
    <col min="10504" max="10504" width="10.7109375" style="55" customWidth="1"/>
    <col min="10505" max="10505" width="15.85546875" style="55" bestFit="1" customWidth="1"/>
    <col min="10506" max="10506" width="13" style="55" customWidth="1"/>
    <col min="10507" max="10507" width="12" style="55" customWidth="1"/>
    <col min="10508" max="10508" width="10.7109375" style="55" customWidth="1"/>
    <col min="10509" max="10752" width="11.42578125" style="55"/>
    <col min="10753" max="10753" width="20.28515625" style="55" bestFit="1" customWidth="1"/>
    <col min="10754" max="10754" width="36.7109375" style="55" bestFit="1" customWidth="1"/>
    <col min="10755" max="10755" width="14.42578125" style="55" customWidth="1"/>
    <col min="10756" max="10756" width="15" style="55" customWidth="1"/>
    <col min="10757" max="10757" width="15.85546875" style="55" bestFit="1" customWidth="1"/>
    <col min="10758" max="10758" width="12.5703125" style="55" customWidth="1"/>
    <col min="10759" max="10759" width="13.42578125" style="55" customWidth="1"/>
    <col min="10760" max="10760" width="10.7109375" style="55" customWidth="1"/>
    <col min="10761" max="10761" width="15.85546875" style="55" bestFit="1" customWidth="1"/>
    <col min="10762" max="10762" width="13" style="55" customWidth="1"/>
    <col min="10763" max="10763" width="12" style="55" customWidth="1"/>
    <col min="10764" max="10764" width="10.7109375" style="55" customWidth="1"/>
    <col min="10765" max="11008" width="11.42578125" style="55"/>
    <col min="11009" max="11009" width="20.28515625" style="55" bestFit="1" customWidth="1"/>
    <col min="11010" max="11010" width="36.7109375" style="55" bestFit="1" customWidth="1"/>
    <col min="11011" max="11011" width="14.42578125" style="55" customWidth="1"/>
    <col min="11012" max="11012" width="15" style="55" customWidth="1"/>
    <col min="11013" max="11013" width="15.85546875" style="55" bestFit="1" customWidth="1"/>
    <col min="11014" max="11014" width="12.5703125" style="55" customWidth="1"/>
    <col min="11015" max="11015" width="13.42578125" style="55" customWidth="1"/>
    <col min="11016" max="11016" width="10.7109375" style="55" customWidth="1"/>
    <col min="11017" max="11017" width="15.85546875" style="55" bestFit="1" customWidth="1"/>
    <col min="11018" max="11018" width="13" style="55" customWidth="1"/>
    <col min="11019" max="11019" width="12" style="55" customWidth="1"/>
    <col min="11020" max="11020" width="10.7109375" style="55" customWidth="1"/>
    <col min="11021" max="11264" width="11.42578125" style="55"/>
    <col min="11265" max="11265" width="20.28515625" style="55" bestFit="1" customWidth="1"/>
    <col min="11266" max="11266" width="36.7109375" style="55" bestFit="1" customWidth="1"/>
    <col min="11267" max="11267" width="14.42578125" style="55" customWidth="1"/>
    <col min="11268" max="11268" width="15" style="55" customWidth="1"/>
    <col min="11269" max="11269" width="15.85546875" style="55" bestFit="1" customWidth="1"/>
    <col min="11270" max="11270" width="12.5703125" style="55" customWidth="1"/>
    <col min="11271" max="11271" width="13.42578125" style="55" customWidth="1"/>
    <col min="11272" max="11272" width="10.7109375" style="55" customWidth="1"/>
    <col min="11273" max="11273" width="15.85546875" style="55" bestFit="1" customWidth="1"/>
    <col min="11274" max="11274" width="13" style="55" customWidth="1"/>
    <col min="11275" max="11275" width="12" style="55" customWidth="1"/>
    <col min="11276" max="11276" width="10.7109375" style="55" customWidth="1"/>
    <col min="11277" max="11520" width="11.42578125" style="55"/>
    <col min="11521" max="11521" width="20.28515625" style="55" bestFit="1" customWidth="1"/>
    <col min="11522" max="11522" width="36.7109375" style="55" bestFit="1" customWidth="1"/>
    <col min="11523" max="11523" width="14.42578125" style="55" customWidth="1"/>
    <col min="11524" max="11524" width="15" style="55" customWidth="1"/>
    <col min="11525" max="11525" width="15.85546875" style="55" bestFit="1" customWidth="1"/>
    <col min="11526" max="11526" width="12.5703125" style="55" customWidth="1"/>
    <col min="11527" max="11527" width="13.42578125" style="55" customWidth="1"/>
    <col min="11528" max="11528" width="10.7109375" style="55" customWidth="1"/>
    <col min="11529" max="11529" width="15.85546875" style="55" bestFit="1" customWidth="1"/>
    <col min="11530" max="11530" width="13" style="55" customWidth="1"/>
    <col min="11531" max="11531" width="12" style="55" customWidth="1"/>
    <col min="11532" max="11532" width="10.7109375" style="55" customWidth="1"/>
    <col min="11533" max="11776" width="11.42578125" style="55"/>
    <col min="11777" max="11777" width="20.28515625" style="55" bestFit="1" customWidth="1"/>
    <col min="11778" max="11778" width="36.7109375" style="55" bestFit="1" customWidth="1"/>
    <col min="11779" max="11779" width="14.42578125" style="55" customWidth="1"/>
    <col min="11780" max="11780" width="15" style="55" customWidth="1"/>
    <col min="11781" max="11781" width="15.85546875" style="55" bestFit="1" customWidth="1"/>
    <col min="11782" max="11782" width="12.5703125" style="55" customWidth="1"/>
    <col min="11783" max="11783" width="13.42578125" style="55" customWidth="1"/>
    <col min="11784" max="11784" width="10.7109375" style="55" customWidth="1"/>
    <col min="11785" max="11785" width="15.85546875" style="55" bestFit="1" customWidth="1"/>
    <col min="11786" max="11786" width="13" style="55" customWidth="1"/>
    <col min="11787" max="11787" width="12" style="55" customWidth="1"/>
    <col min="11788" max="11788" width="10.7109375" style="55" customWidth="1"/>
    <col min="11789" max="12032" width="11.42578125" style="55"/>
    <col min="12033" max="12033" width="20.28515625" style="55" bestFit="1" customWidth="1"/>
    <col min="12034" max="12034" width="36.7109375" style="55" bestFit="1" customWidth="1"/>
    <col min="12035" max="12035" width="14.42578125" style="55" customWidth="1"/>
    <col min="12036" max="12036" width="15" style="55" customWidth="1"/>
    <col min="12037" max="12037" width="15.85546875" style="55" bestFit="1" customWidth="1"/>
    <col min="12038" max="12038" width="12.5703125" style="55" customWidth="1"/>
    <col min="12039" max="12039" width="13.42578125" style="55" customWidth="1"/>
    <col min="12040" max="12040" width="10.7109375" style="55" customWidth="1"/>
    <col min="12041" max="12041" width="15.85546875" style="55" bestFit="1" customWidth="1"/>
    <col min="12042" max="12042" width="13" style="55" customWidth="1"/>
    <col min="12043" max="12043" width="12" style="55" customWidth="1"/>
    <col min="12044" max="12044" width="10.7109375" style="55" customWidth="1"/>
    <col min="12045" max="12288" width="11.42578125" style="55"/>
    <col min="12289" max="12289" width="20.28515625" style="55" bestFit="1" customWidth="1"/>
    <col min="12290" max="12290" width="36.7109375" style="55" bestFit="1" customWidth="1"/>
    <col min="12291" max="12291" width="14.42578125" style="55" customWidth="1"/>
    <col min="12292" max="12292" width="15" style="55" customWidth="1"/>
    <col min="12293" max="12293" width="15.85546875" style="55" bestFit="1" customWidth="1"/>
    <col min="12294" max="12294" width="12.5703125" style="55" customWidth="1"/>
    <col min="12295" max="12295" width="13.42578125" style="55" customWidth="1"/>
    <col min="12296" max="12296" width="10.7109375" style="55" customWidth="1"/>
    <col min="12297" max="12297" width="15.85546875" style="55" bestFit="1" customWidth="1"/>
    <col min="12298" max="12298" width="13" style="55" customWidth="1"/>
    <col min="12299" max="12299" width="12" style="55" customWidth="1"/>
    <col min="12300" max="12300" width="10.7109375" style="55" customWidth="1"/>
    <col min="12301" max="12544" width="11.42578125" style="55"/>
    <col min="12545" max="12545" width="20.28515625" style="55" bestFit="1" customWidth="1"/>
    <col min="12546" max="12546" width="36.7109375" style="55" bestFit="1" customWidth="1"/>
    <col min="12547" max="12547" width="14.42578125" style="55" customWidth="1"/>
    <col min="12548" max="12548" width="15" style="55" customWidth="1"/>
    <col min="12549" max="12549" width="15.85546875" style="55" bestFit="1" customWidth="1"/>
    <col min="12550" max="12550" width="12.5703125" style="55" customWidth="1"/>
    <col min="12551" max="12551" width="13.42578125" style="55" customWidth="1"/>
    <col min="12552" max="12552" width="10.7109375" style="55" customWidth="1"/>
    <col min="12553" max="12553" width="15.85546875" style="55" bestFit="1" customWidth="1"/>
    <col min="12554" max="12554" width="13" style="55" customWidth="1"/>
    <col min="12555" max="12555" width="12" style="55" customWidth="1"/>
    <col min="12556" max="12556" width="10.7109375" style="55" customWidth="1"/>
    <col min="12557" max="12800" width="11.42578125" style="55"/>
    <col min="12801" max="12801" width="20.28515625" style="55" bestFit="1" customWidth="1"/>
    <col min="12802" max="12802" width="36.7109375" style="55" bestFit="1" customWidth="1"/>
    <col min="12803" max="12803" width="14.42578125" style="55" customWidth="1"/>
    <col min="12804" max="12804" width="15" style="55" customWidth="1"/>
    <col min="12805" max="12805" width="15.85546875" style="55" bestFit="1" customWidth="1"/>
    <col min="12806" max="12806" width="12.5703125" style="55" customWidth="1"/>
    <col min="12807" max="12807" width="13.42578125" style="55" customWidth="1"/>
    <col min="12808" max="12808" width="10.7109375" style="55" customWidth="1"/>
    <col min="12809" max="12809" width="15.85546875" style="55" bestFit="1" customWidth="1"/>
    <col min="12810" max="12810" width="13" style="55" customWidth="1"/>
    <col min="12811" max="12811" width="12" style="55" customWidth="1"/>
    <col min="12812" max="12812" width="10.7109375" style="55" customWidth="1"/>
    <col min="12813" max="13056" width="11.42578125" style="55"/>
    <col min="13057" max="13057" width="20.28515625" style="55" bestFit="1" customWidth="1"/>
    <col min="13058" max="13058" width="36.7109375" style="55" bestFit="1" customWidth="1"/>
    <col min="13059" max="13059" width="14.42578125" style="55" customWidth="1"/>
    <col min="13060" max="13060" width="15" style="55" customWidth="1"/>
    <col min="13061" max="13061" width="15.85546875" style="55" bestFit="1" customWidth="1"/>
    <col min="13062" max="13062" width="12.5703125" style="55" customWidth="1"/>
    <col min="13063" max="13063" width="13.42578125" style="55" customWidth="1"/>
    <col min="13064" max="13064" width="10.7109375" style="55" customWidth="1"/>
    <col min="13065" max="13065" width="15.85546875" style="55" bestFit="1" customWidth="1"/>
    <col min="13066" max="13066" width="13" style="55" customWidth="1"/>
    <col min="13067" max="13067" width="12" style="55" customWidth="1"/>
    <col min="13068" max="13068" width="10.7109375" style="55" customWidth="1"/>
    <col min="13069" max="13312" width="11.42578125" style="55"/>
    <col min="13313" max="13313" width="20.28515625" style="55" bestFit="1" customWidth="1"/>
    <col min="13314" max="13314" width="36.7109375" style="55" bestFit="1" customWidth="1"/>
    <col min="13315" max="13315" width="14.42578125" style="55" customWidth="1"/>
    <col min="13316" max="13316" width="15" style="55" customWidth="1"/>
    <col min="13317" max="13317" width="15.85546875" style="55" bestFit="1" customWidth="1"/>
    <col min="13318" max="13318" width="12.5703125" style="55" customWidth="1"/>
    <col min="13319" max="13319" width="13.42578125" style="55" customWidth="1"/>
    <col min="13320" max="13320" width="10.7109375" style="55" customWidth="1"/>
    <col min="13321" max="13321" width="15.85546875" style="55" bestFit="1" customWidth="1"/>
    <col min="13322" max="13322" width="13" style="55" customWidth="1"/>
    <col min="13323" max="13323" width="12" style="55" customWidth="1"/>
    <col min="13324" max="13324" width="10.7109375" style="55" customWidth="1"/>
    <col min="13325" max="13568" width="11.42578125" style="55"/>
    <col min="13569" max="13569" width="20.28515625" style="55" bestFit="1" customWidth="1"/>
    <col min="13570" max="13570" width="36.7109375" style="55" bestFit="1" customWidth="1"/>
    <col min="13571" max="13571" width="14.42578125" style="55" customWidth="1"/>
    <col min="13572" max="13572" width="15" style="55" customWidth="1"/>
    <col min="13573" max="13573" width="15.85546875" style="55" bestFit="1" customWidth="1"/>
    <col min="13574" max="13574" width="12.5703125" style="55" customWidth="1"/>
    <col min="13575" max="13575" width="13.42578125" style="55" customWidth="1"/>
    <col min="13576" max="13576" width="10.7109375" style="55" customWidth="1"/>
    <col min="13577" max="13577" width="15.85546875" style="55" bestFit="1" customWidth="1"/>
    <col min="13578" max="13578" width="13" style="55" customWidth="1"/>
    <col min="13579" max="13579" width="12" style="55" customWidth="1"/>
    <col min="13580" max="13580" width="10.7109375" style="55" customWidth="1"/>
    <col min="13581" max="13824" width="11.42578125" style="55"/>
    <col min="13825" max="13825" width="20.28515625" style="55" bestFit="1" customWidth="1"/>
    <col min="13826" max="13826" width="36.7109375" style="55" bestFit="1" customWidth="1"/>
    <col min="13827" max="13827" width="14.42578125" style="55" customWidth="1"/>
    <col min="13828" max="13828" width="15" style="55" customWidth="1"/>
    <col min="13829" max="13829" width="15.85546875" style="55" bestFit="1" customWidth="1"/>
    <col min="13830" max="13830" width="12.5703125" style="55" customWidth="1"/>
    <col min="13831" max="13831" width="13.42578125" style="55" customWidth="1"/>
    <col min="13832" max="13832" width="10.7109375" style="55" customWidth="1"/>
    <col min="13833" max="13833" width="15.85546875" style="55" bestFit="1" customWidth="1"/>
    <col min="13834" max="13834" width="13" style="55" customWidth="1"/>
    <col min="13835" max="13835" width="12" style="55" customWidth="1"/>
    <col min="13836" max="13836" width="10.7109375" style="55" customWidth="1"/>
    <col min="13837" max="14080" width="11.42578125" style="55"/>
    <col min="14081" max="14081" width="20.28515625" style="55" bestFit="1" customWidth="1"/>
    <col min="14082" max="14082" width="36.7109375" style="55" bestFit="1" customWidth="1"/>
    <col min="14083" max="14083" width="14.42578125" style="55" customWidth="1"/>
    <col min="14084" max="14084" width="15" style="55" customWidth="1"/>
    <col min="14085" max="14085" width="15.85546875" style="55" bestFit="1" customWidth="1"/>
    <col min="14086" max="14086" width="12.5703125" style="55" customWidth="1"/>
    <col min="14087" max="14087" width="13.42578125" style="55" customWidth="1"/>
    <col min="14088" max="14088" width="10.7109375" style="55" customWidth="1"/>
    <col min="14089" max="14089" width="15.85546875" style="55" bestFit="1" customWidth="1"/>
    <col min="14090" max="14090" width="13" style="55" customWidth="1"/>
    <col min="14091" max="14091" width="12" style="55" customWidth="1"/>
    <col min="14092" max="14092" width="10.7109375" style="55" customWidth="1"/>
    <col min="14093" max="14336" width="11.42578125" style="55"/>
    <col min="14337" max="14337" width="20.28515625" style="55" bestFit="1" customWidth="1"/>
    <col min="14338" max="14338" width="36.7109375" style="55" bestFit="1" customWidth="1"/>
    <col min="14339" max="14339" width="14.42578125" style="55" customWidth="1"/>
    <col min="14340" max="14340" width="15" style="55" customWidth="1"/>
    <col min="14341" max="14341" width="15.85546875" style="55" bestFit="1" customWidth="1"/>
    <col min="14342" max="14342" width="12.5703125" style="55" customWidth="1"/>
    <col min="14343" max="14343" width="13.42578125" style="55" customWidth="1"/>
    <col min="14344" max="14344" width="10.7109375" style="55" customWidth="1"/>
    <col min="14345" max="14345" width="15.85546875" style="55" bestFit="1" customWidth="1"/>
    <col min="14346" max="14346" width="13" style="55" customWidth="1"/>
    <col min="14347" max="14347" width="12" style="55" customWidth="1"/>
    <col min="14348" max="14348" width="10.7109375" style="55" customWidth="1"/>
    <col min="14349" max="14592" width="11.42578125" style="55"/>
    <col min="14593" max="14593" width="20.28515625" style="55" bestFit="1" customWidth="1"/>
    <col min="14594" max="14594" width="36.7109375" style="55" bestFit="1" customWidth="1"/>
    <col min="14595" max="14595" width="14.42578125" style="55" customWidth="1"/>
    <col min="14596" max="14596" width="15" style="55" customWidth="1"/>
    <col min="14597" max="14597" width="15.85546875" style="55" bestFit="1" customWidth="1"/>
    <col min="14598" max="14598" width="12.5703125" style="55" customWidth="1"/>
    <col min="14599" max="14599" width="13.42578125" style="55" customWidth="1"/>
    <col min="14600" max="14600" width="10.7109375" style="55" customWidth="1"/>
    <col min="14601" max="14601" width="15.85546875" style="55" bestFit="1" customWidth="1"/>
    <col min="14602" max="14602" width="13" style="55" customWidth="1"/>
    <col min="14603" max="14603" width="12" style="55" customWidth="1"/>
    <col min="14604" max="14604" width="10.7109375" style="55" customWidth="1"/>
    <col min="14605" max="14848" width="11.42578125" style="55"/>
    <col min="14849" max="14849" width="20.28515625" style="55" bestFit="1" customWidth="1"/>
    <col min="14850" max="14850" width="36.7109375" style="55" bestFit="1" customWidth="1"/>
    <col min="14851" max="14851" width="14.42578125" style="55" customWidth="1"/>
    <col min="14852" max="14852" width="15" style="55" customWidth="1"/>
    <col min="14853" max="14853" width="15.85546875" style="55" bestFit="1" customWidth="1"/>
    <col min="14854" max="14854" width="12.5703125" style="55" customWidth="1"/>
    <col min="14855" max="14855" width="13.42578125" style="55" customWidth="1"/>
    <col min="14856" max="14856" width="10.7109375" style="55" customWidth="1"/>
    <col min="14857" max="14857" width="15.85546875" style="55" bestFit="1" customWidth="1"/>
    <col min="14858" max="14858" width="13" style="55" customWidth="1"/>
    <col min="14859" max="14859" width="12" style="55" customWidth="1"/>
    <col min="14860" max="14860" width="10.7109375" style="55" customWidth="1"/>
    <col min="14861" max="15104" width="11.42578125" style="55"/>
    <col min="15105" max="15105" width="20.28515625" style="55" bestFit="1" customWidth="1"/>
    <col min="15106" max="15106" width="36.7109375" style="55" bestFit="1" customWidth="1"/>
    <col min="15107" max="15107" width="14.42578125" style="55" customWidth="1"/>
    <col min="15108" max="15108" width="15" style="55" customWidth="1"/>
    <col min="15109" max="15109" width="15.85546875" style="55" bestFit="1" customWidth="1"/>
    <col min="15110" max="15110" width="12.5703125" style="55" customWidth="1"/>
    <col min="15111" max="15111" width="13.42578125" style="55" customWidth="1"/>
    <col min="15112" max="15112" width="10.7109375" style="55" customWidth="1"/>
    <col min="15113" max="15113" width="15.85546875" style="55" bestFit="1" customWidth="1"/>
    <col min="15114" max="15114" width="13" style="55" customWidth="1"/>
    <col min="15115" max="15115" width="12" style="55" customWidth="1"/>
    <col min="15116" max="15116" width="10.7109375" style="55" customWidth="1"/>
    <col min="15117" max="15360" width="11.42578125" style="55"/>
    <col min="15361" max="15361" width="20.28515625" style="55" bestFit="1" customWidth="1"/>
    <col min="15362" max="15362" width="36.7109375" style="55" bestFit="1" customWidth="1"/>
    <col min="15363" max="15363" width="14.42578125" style="55" customWidth="1"/>
    <col min="15364" max="15364" width="15" style="55" customWidth="1"/>
    <col min="15365" max="15365" width="15.85546875" style="55" bestFit="1" customWidth="1"/>
    <col min="15366" max="15366" width="12.5703125" style="55" customWidth="1"/>
    <col min="15367" max="15367" width="13.42578125" style="55" customWidth="1"/>
    <col min="15368" max="15368" width="10.7109375" style="55" customWidth="1"/>
    <col min="15369" max="15369" width="15.85546875" style="55" bestFit="1" customWidth="1"/>
    <col min="15370" max="15370" width="13" style="55" customWidth="1"/>
    <col min="15371" max="15371" width="12" style="55" customWidth="1"/>
    <col min="15372" max="15372" width="10.7109375" style="55" customWidth="1"/>
    <col min="15373" max="15616" width="11.42578125" style="55"/>
    <col min="15617" max="15617" width="20.28515625" style="55" bestFit="1" customWidth="1"/>
    <col min="15618" max="15618" width="36.7109375" style="55" bestFit="1" customWidth="1"/>
    <col min="15619" max="15619" width="14.42578125" style="55" customWidth="1"/>
    <col min="15620" max="15620" width="15" style="55" customWidth="1"/>
    <col min="15621" max="15621" width="15.85546875" style="55" bestFit="1" customWidth="1"/>
    <col min="15622" max="15622" width="12.5703125" style="55" customWidth="1"/>
    <col min="15623" max="15623" width="13.42578125" style="55" customWidth="1"/>
    <col min="15624" max="15624" width="10.7109375" style="55" customWidth="1"/>
    <col min="15625" max="15625" width="15.85546875" style="55" bestFit="1" customWidth="1"/>
    <col min="15626" max="15626" width="13" style="55" customWidth="1"/>
    <col min="15627" max="15627" width="12" style="55" customWidth="1"/>
    <col min="15628" max="15628" width="10.7109375" style="55" customWidth="1"/>
    <col min="15629" max="15872" width="11.42578125" style="55"/>
    <col min="15873" max="15873" width="20.28515625" style="55" bestFit="1" customWidth="1"/>
    <col min="15874" max="15874" width="36.7109375" style="55" bestFit="1" customWidth="1"/>
    <col min="15875" max="15875" width="14.42578125" style="55" customWidth="1"/>
    <col min="15876" max="15876" width="15" style="55" customWidth="1"/>
    <col min="15877" max="15877" width="15.85546875" style="55" bestFit="1" customWidth="1"/>
    <col min="15878" max="15878" width="12.5703125" style="55" customWidth="1"/>
    <col min="15879" max="15879" width="13.42578125" style="55" customWidth="1"/>
    <col min="15880" max="15880" width="10.7109375" style="55" customWidth="1"/>
    <col min="15881" max="15881" width="15.85546875" style="55" bestFit="1" customWidth="1"/>
    <col min="15882" max="15882" width="13" style="55" customWidth="1"/>
    <col min="15883" max="15883" width="12" style="55" customWidth="1"/>
    <col min="15884" max="15884" width="10.7109375" style="55" customWidth="1"/>
    <col min="15885" max="16128" width="11.42578125" style="55"/>
    <col min="16129" max="16129" width="20.28515625" style="55" bestFit="1" customWidth="1"/>
    <col min="16130" max="16130" width="36.7109375" style="55" bestFit="1" customWidth="1"/>
    <col min="16131" max="16131" width="14.42578125" style="55" customWidth="1"/>
    <col min="16132" max="16132" width="15" style="55" customWidth="1"/>
    <col min="16133" max="16133" width="15.85546875" style="55" bestFit="1" customWidth="1"/>
    <col min="16134" max="16134" width="12.5703125" style="55" customWidth="1"/>
    <col min="16135" max="16135" width="13.42578125" style="55" customWidth="1"/>
    <col min="16136" max="16136" width="10.7109375" style="55" customWidth="1"/>
    <col min="16137" max="16137" width="15.85546875" style="55" bestFit="1" customWidth="1"/>
    <col min="16138" max="16138" width="13" style="55" customWidth="1"/>
    <col min="16139" max="16139" width="12" style="55" customWidth="1"/>
    <col min="16140" max="16140" width="10.7109375" style="55" customWidth="1"/>
    <col min="16141" max="16384" width="11.42578125" style="55"/>
  </cols>
  <sheetData>
    <row r="1" spans="1:12" ht="109.5" customHeight="1" thickTop="1" thickBot="1" x14ac:dyDescent="0.25">
      <c r="A1" s="435" t="s">
        <v>0</v>
      </c>
      <c r="B1" s="438" t="s">
        <v>1</v>
      </c>
      <c r="C1" s="438" t="s">
        <v>190</v>
      </c>
      <c r="D1" s="442" t="s">
        <v>187</v>
      </c>
      <c r="E1" s="445" t="s">
        <v>278</v>
      </c>
      <c r="F1" s="446"/>
      <c r="G1" s="446"/>
      <c r="H1" s="446"/>
      <c r="I1" s="446"/>
      <c r="J1" s="446"/>
      <c r="K1" s="446"/>
      <c r="L1" s="446"/>
    </row>
    <row r="2" spans="1:12" ht="15" customHeight="1" thickTop="1" x14ac:dyDescent="0.2">
      <c r="A2" s="436"/>
      <c r="B2" s="439"/>
      <c r="C2" s="441"/>
      <c r="D2" s="443"/>
      <c r="E2" s="447" t="s">
        <v>2</v>
      </c>
      <c r="F2" s="448"/>
      <c r="G2" s="448"/>
      <c r="H2" s="449"/>
      <c r="I2" s="456" t="s">
        <v>3</v>
      </c>
      <c r="J2" s="457"/>
      <c r="K2" s="457"/>
      <c r="L2" s="457"/>
    </row>
    <row r="3" spans="1:12" ht="15" customHeight="1" x14ac:dyDescent="0.2">
      <c r="A3" s="436"/>
      <c r="B3" s="439"/>
      <c r="C3" s="441"/>
      <c r="D3" s="443"/>
      <c r="E3" s="450"/>
      <c r="F3" s="451"/>
      <c r="G3" s="451"/>
      <c r="H3" s="452"/>
      <c r="I3" s="450"/>
      <c r="J3" s="451"/>
      <c r="K3" s="451"/>
      <c r="L3" s="451"/>
    </row>
    <row r="4" spans="1:12" ht="15" customHeight="1" x14ac:dyDescent="0.2">
      <c r="A4" s="436"/>
      <c r="B4" s="439"/>
      <c r="C4" s="441"/>
      <c r="D4" s="443"/>
      <c r="E4" s="450"/>
      <c r="F4" s="451"/>
      <c r="G4" s="451"/>
      <c r="H4" s="452"/>
      <c r="I4" s="450"/>
      <c r="J4" s="451"/>
      <c r="K4" s="451"/>
      <c r="L4" s="451"/>
    </row>
    <row r="5" spans="1:12" ht="15" customHeight="1" x14ac:dyDescent="0.2">
      <c r="A5" s="436"/>
      <c r="B5" s="439"/>
      <c r="C5" s="441"/>
      <c r="D5" s="443"/>
      <c r="E5" s="450"/>
      <c r="F5" s="451"/>
      <c r="G5" s="451"/>
      <c r="H5" s="452"/>
      <c r="I5" s="450"/>
      <c r="J5" s="451"/>
      <c r="K5" s="451"/>
      <c r="L5" s="451"/>
    </row>
    <row r="6" spans="1:12" ht="15" customHeight="1" x14ac:dyDescent="0.2">
      <c r="A6" s="436"/>
      <c r="B6" s="439"/>
      <c r="C6" s="441"/>
      <c r="D6" s="443"/>
      <c r="E6" s="450"/>
      <c r="F6" s="451"/>
      <c r="G6" s="451"/>
      <c r="H6" s="452"/>
      <c r="I6" s="450"/>
      <c r="J6" s="451"/>
      <c r="K6" s="451"/>
      <c r="L6" s="451"/>
    </row>
    <row r="7" spans="1:12" ht="15" customHeight="1" x14ac:dyDescent="0.2">
      <c r="A7" s="436"/>
      <c r="B7" s="439"/>
      <c r="C7" s="441"/>
      <c r="D7" s="443"/>
      <c r="E7" s="450"/>
      <c r="F7" s="451"/>
      <c r="G7" s="451"/>
      <c r="H7" s="452"/>
      <c r="I7" s="450"/>
      <c r="J7" s="451"/>
      <c r="K7" s="451"/>
      <c r="L7" s="451"/>
    </row>
    <row r="8" spans="1:12" ht="15" customHeight="1" x14ac:dyDescent="0.2">
      <c r="A8" s="436"/>
      <c r="B8" s="439"/>
      <c r="C8" s="441"/>
      <c r="D8" s="443"/>
      <c r="E8" s="450"/>
      <c r="F8" s="451"/>
      <c r="G8" s="451"/>
      <c r="H8" s="452"/>
      <c r="I8" s="450"/>
      <c r="J8" s="451"/>
      <c r="K8" s="451"/>
      <c r="L8" s="451"/>
    </row>
    <row r="9" spans="1:12" ht="15.75" customHeight="1" thickBot="1" x14ac:dyDescent="0.25">
      <c r="A9" s="436"/>
      <c r="B9" s="439"/>
      <c r="C9" s="441"/>
      <c r="D9" s="443"/>
      <c r="E9" s="453"/>
      <c r="F9" s="454"/>
      <c r="G9" s="454"/>
      <c r="H9" s="455"/>
      <c r="I9" s="458"/>
      <c r="J9" s="459"/>
      <c r="K9" s="459"/>
      <c r="L9" s="459"/>
    </row>
    <row r="10" spans="1:12" ht="57.75" customHeight="1" thickTop="1" thickBot="1" x14ac:dyDescent="0.25">
      <c r="A10" s="437"/>
      <c r="B10" s="440"/>
      <c r="C10" s="441"/>
      <c r="D10" s="444"/>
      <c r="E10" s="460" t="s">
        <v>280</v>
      </c>
      <c r="F10" s="461"/>
      <c r="G10" s="461"/>
      <c r="H10" s="462"/>
      <c r="I10" s="463" t="s">
        <v>279</v>
      </c>
      <c r="J10" s="464"/>
      <c r="K10" s="464"/>
      <c r="L10" s="464"/>
    </row>
    <row r="11" spans="1:12" ht="15" thickBot="1" x14ac:dyDescent="0.25">
      <c r="A11" s="213"/>
      <c r="B11" s="213"/>
      <c r="C11" s="440"/>
      <c r="D11" s="214" t="s">
        <v>188</v>
      </c>
      <c r="E11" s="215" t="s">
        <v>335</v>
      </c>
      <c r="F11" s="215" t="s">
        <v>336</v>
      </c>
      <c r="G11" s="215" t="s">
        <v>20</v>
      </c>
      <c r="H11" s="215" t="s">
        <v>19</v>
      </c>
      <c r="I11" s="215" t="s">
        <v>335</v>
      </c>
      <c r="J11" s="215" t="s">
        <v>336</v>
      </c>
      <c r="K11" s="215" t="s">
        <v>20</v>
      </c>
      <c r="L11" s="215" t="s">
        <v>19</v>
      </c>
    </row>
    <row r="12" spans="1:12" ht="15" thickBot="1" x14ac:dyDescent="0.25">
      <c r="A12" s="87" t="s">
        <v>52</v>
      </c>
      <c r="B12" s="83" t="s">
        <v>39</v>
      </c>
      <c r="C12" s="56"/>
      <c r="D12" s="56"/>
      <c r="E12" s="91">
        <v>822</v>
      </c>
      <c r="F12" s="91">
        <v>1637</v>
      </c>
      <c r="G12" s="91">
        <v>2424</v>
      </c>
      <c r="I12" s="91">
        <v>822</v>
      </c>
      <c r="J12" s="91">
        <v>1637</v>
      </c>
      <c r="K12" s="44">
        <v>2424</v>
      </c>
      <c r="L12" s="44"/>
    </row>
    <row r="13" spans="1:12" ht="15" thickBot="1" x14ac:dyDescent="0.25">
      <c r="A13" s="87" t="s">
        <v>52</v>
      </c>
      <c r="B13" s="83" t="s">
        <v>40</v>
      </c>
      <c r="C13" s="56"/>
      <c r="D13" s="56"/>
      <c r="E13" s="91">
        <v>784</v>
      </c>
      <c r="F13" s="91">
        <v>1538</v>
      </c>
      <c r="G13" s="91">
        <v>2219</v>
      </c>
      <c r="I13" s="91">
        <v>784</v>
      </c>
      <c r="J13" s="91">
        <v>1538</v>
      </c>
      <c r="K13" s="44">
        <v>2219</v>
      </c>
      <c r="L13" s="44"/>
    </row>
    <row r="14" spans="1:12" ht="15" thickBot="1" x14ac:dyDescent="0.25">
      <c r="A14" s="87" t="s">
        <v>52</v>
      </c>
      <c r="B14" s="83" t="s">
        <v>41</v>
      </c>
      <c r="C14" s="56"/>
      <c r="D14" s="56"/>
      <c r="E14" s="91">
        <v>774</v>
      </c>
      <c r="F14" s="91">
        <v>1599</v>
      </c>
      <c r="G14" s="91">
        <v>2327</v>
      </c>
      <c r="I14" s="91">
        <v>774</v>
      </c>
      <c r="J14" s="91">
        <v>1599</v>
      </c>
      <c r="K14" s="44">
        <v>2327</v>
      </c>
      <c r="L14" s="44"/>
    </row>
    <row r="15" spans="1:12" ht="15" thickBot="1" x14ac:dyDescent="0.25">
      <c r="A15" s="87" t="s">
        <v>52</v>
      </c>
      <c r="B15" s="83" t="s">
        <v>42</v>
      </c>
      <c r="C15" s="56"/>
      <c r="D15" s="56"/>
      <c r="E15" s="91">
        <v>291</v>
      </c>
      <c r="F15" s="91">
        <v>817</v>
      </c>
      <c r="G15" s="91">
        <v>1072</v>
      </c>
      <c r="I15" s="91">
        <v>291</v>
      </c>
      <c r="J15" s="91">
        <v>817</v>
      </c>
      <c r="K15" s="44">
        <v>1072</v>
      </c>
      <c r="L15" s="44"/>
    </row>
    <row r="16" spans="1:12" ht="15" thickBot="1" x14ac:dyDescent="0.25">
      <c r="A16" s="87" t="s">
        <v>52</v>
      </c>
      <c r="B16" s="83" t="s">
        <v>43</v>
      </c>
      <c r="C16" s="59"/>
      <c r="D16" s="56"/>
      <c r="E16" s="91">
        <v>518</v>
      </c>
      <c r="F16" s="91">
        <v>1168</v>
      </c>
      <c r="G16" s="91">
        <v>1862</v>
      </c>
      <c r="I16" s="91">
        <v>518</v>
      </c>
      <c r="J16" s="91">
        <v>1168</v>
      </c>
      <c r="K16" s="44">
        <v>1862</v>
      </c>
      <c r="L16" s="44"/>
    </row>
    <row r="17" spans="1:12" ht="15" thickBot="1" x14ac:dyDescent="0.25">
      <c r="A17" s="87" t="s">
        <v>52</v>
      </c>
      <c r="B17" s="83" t="s">
        <v>44</v>
      </c>
      <c r="C17" s="56"/>
      <c r="D17" s="56"/>
      <c r="E17" s="91">
        <v>636</v>
      </c>
      <c r="F17" s="91">
        <v>1266</v>
      </c>
      <c r="G17" s="91">
        <v>1913</v>
      </c>
      <c r="I17" s="91">
        <v>636</v>
      </c>
      <c r="J17" s="91">
        <v>1266</v>
      </c>
      <c r="K17" s="44">
        <v>1913</v>
      </c>
      <c r="L17" s="44"/>
    </row>
    <row r="18" spans="1:12" ht="15" thickBot="1" x14ac:dyDescent="0.25">
      <c r="A18" s="87" t="s">
        <v>52</v>
      </c>
      <c r="B18" s="83" t="s">
        <v>45</v>
      </c>
      <c r="C18" s="56"/>
      <c r="D18" s="56"/>
      <c r="E18" s="91">
        <v>160</v>
      </c>
      <c r="F18" s="91">
        <v>310</v>
      </c>
      <c r="G18" s="91">
        <v>458</v>
      </c>
      <c r="I18" s="91">
        <v>160</v>
      </c>
      <c r="J18" s="91">
        <v>310</v>
      </c>
      <c r="K18" s="44">
        <v>458</v>
      </c>
      <c r="L18" s="44"/>
    </row>
    <row r="19" spans="1:12" ht="15" thickBot="1" x14ac:dyDescent="0.25">
      <c r="A19" s="87" t="s">
        <v>52</v>
      </c>
      <c r="B19" s="83" t="s">
        <v>46</v>
      </c>
      <c r="C19" s="56"/>
      <c r="D19" s="56"/>
      <c r="E19" s="91"/>
      <c r="F19" s="91"/>
      <c r="G19" s="91"/>
      <c r="I19" s="91"/>
      <c r="J19" s="91"/>
      <c r="K19" s="44"/>
      <c r="L19" s="44"/>
    </row>
    <row r="20" spans="1:12" ht="15" thickBot="1" x14ac:dyDescent="0.25">
      <c r="A20" s="87" t="s">
        <v>52</v>
      </c>
      <c r="B20" s="83" t="s">
        <v>47</v>
      </c>
      <c r="C20" s="56"/>
      <c r="D20" s="56"/>
      <c r="E20" s="91"/>
      <c r="F20" s="91"/>
      <c r="G20" s="91"/>
      <c r="I20" s="91"/>
      <c r="J20" s="91"/>
      <c r="K20" s="44"/>
      <c r="L20" s="44"/>
    </row>
    <row r="21" spans="1:12" ht="15" thickBot="1" x14ac:dyDescent="0.25">
      <c r="A21" s="87" t="s">
        <v>52</v>
      </c>
      <c r="B21" s="83" t="s">
        <v>48</v>
      </c>
      <c r="C21" s="60"/>
      <c r="D21" s="56"/>
      <c r="E21" s="91">
        <v>36</v>
      </c>
      <c r="F21" s="91">
        <v>75</v>
      </c>
      <c r="G21" s="91">
        <v>26</v>
      </c>
      <c r="I21" s="91">
        <v>36</v>
      </c>
      <c r="J21" s="91">
        <v>75</v>
      </c>
      <c r="K21" s="44">
        <v>26</v>
      </c>
      <c r="L21" s="44"/>
    </row>
    <row r="22" spans="1:12" ht="15" thickBot="1" x14ac:dyDescent="0.25">
      <c r="A22" s="87" t="s">
        <v>52</v>
      </c>
      <c r="B22" s="83" t="s">
        <v>49</v>
      </c>
      <c r="C22" s="56"/>
      <c r="D22" s="56"/>
      <c r="E22" s="91">
        <v>81</v>
      </c>
      <c r="F22" s="91">
        <v>129</v>
      </c>
      <c r="G22" s="91">
        <v>146</v>
      </c>
      <c r="I22" s="91">
        <v>81</v>
      </c>
      <c r="J22" s="91">
        <v>129</v>
      </c>
      <c r="K22" s="44">
        <v>146</v>
      </c>
      <c r="L22" s="44"/>
    </row>
    <row r="23" spans="1:12" ht="15" thickBot="1" x14ac:dyDescent="0.25">
      <c r="A23" s="87" t="s">
        <v>52</v>
      </c>
      <c r="B23" s="83" t="s">
        <v>50</v>
      </c>
      <c r="C23" s="56"/>
      <c r="D23" s="56"/>
      <c r="E23" s="91">
        <v>4</v>
      </c>
      <c r="F23" s="91">
        <v>14</v>
      </c>
      <c r="G23" s="91">
        <v>91</v>
      </c>
      <c r="I23" s="91">
        <v>4</v>
      </c>
      <c r="J23" s="91">
        <v>14</v>
      </c>
      <c r="K23" s="44">
        <v>91</v>
      </c>
      <c r="L23" s="44"/>
    </row>
    <row r="24" spans="1:12" ht="15" thickBot="1" x14ac:dyDescent="0.25">
      <c r="A24" s="87" t="s">
        <v>52</v>
      </c>
      <c r="B24" s="83" t="s">
        <v>51</v>
      </c>
      <c r="C24" s="56"/>
      <c r="D24" s="56"/>
      <c r="E24" s="91"/>
      <c r="F24" s="91"/>
      <c r="G24" s="91"/>
      <c r="I24" s="91"/>
      <c r="J24" s="91"/>
      <c r="K24" s="44"/>
      <c r="L24" s="44"/>
    </row>
    <row r="25" spans="1:12" s="58" customFormat="1" ht="15" thickBot="1" x14ac:dyDescent="0.25">
      <c r="A25" s="333" t="s">
        <v>174</v>
      </c>
      <c r="B25" s="334"/>
      <c r="C25" s="39">
        <f>+D25</f>
        <v>1</v>
      </c>
      <c r="D25" s="15">
        <f>+G25/K25</f>
        <v>1</v>
      </c>
      <c r="E25" s="10">
        <f t="shared" ref="E25:L25" si="0">SUM(E12:E24)</f>
        <v>4106</v>
      </c>
      <c r="F25" s="10">
        <f t="shared" si="0"/>
        <v>8553</v>
      </c>
      <c r="G25" s="10">
        <f t="shared" si="0"/>
        <v>12538</v>
      </c>
      <c r="H25" s="10">
        <f t="shared" si="0"/>
        <v>0</v>
      </c>
      <c r="I25" s="10">
        <f t="shared" si="0"/>
        <v>4106</v>
      </c>
      <c r="J25" s="10">
        <f t="shared" si="0"/>
        <v>8553</v>
      </c>
      <c r="K25" s="10">
        <f t="shared" si="0"/>
        <v>12538</v>
      </c>
      <c r="L25" s="10">
        <f t="shared" si="0"/>
        <v>0</v>
      </c>
    </row>
    <row r="26" spans="1:12" ht="15" thickBot="1" x14ac:dyDescent="0.25">
      <c r="A26" s="87" t="s">
        <v>53</v>
      </c>
      <c r="B26" s="83" t="s">
        <v>54</v>
      </c>
      <c r="C26" s="56"/>
      <c r="D26" s="56"/>
      <c r="E26" s="216">
        <v>825</v>
      </c>
      <c r="F26" s="217">
        <v>1714</v>
      </c>
      <c r="G26" s="217">
        <v>2806</v>
      </c>
      <c r="H26" s="217"/>
      <c r="I26" s="216">
        <v>825</v>
      </c>
      <c r="J26" s="91">
        <v>1714</v>
      </c>
      <c r="K26" s="44">
        <v>2806</v>
      </c>
      <c r="L26" s="44"/>
    </row>
    <row r="27" spans="1:12" ht="15" thickBot="1" x14ac:dyDescent="0.25">
      <c r="A27" s="87" t="s">
        <v>53</v>
      </c>
      <c r="B27" s="83" t="s">
        <v>55</v>
      </c>
      <c r="C27" s="56"/>
      <c r="D27" s="56"/>
      <c r="E27" s="216">
        <v>829</v>
      </c>
      <c r="F27" s="217">
        <v>1713</v>
      </c>
      <c r="G27" s="217">
        <v>2505</v>
      </c>
      <c r="H27" s="217"/>
      <c r="I27" s="216">
        <v>829</v>
      </c>
      <c r="J27" s="91">
        <v>1713</v>
      </c>
      <c r="K27" s="44">
        <v>2505</v>
      </c>
      <c r="L27" s="44"/>
    </row>
    <row r="28" spans="1:12" ht="15" thickBot="1" x14ac:dyDescent="0.25">
      <c r="A28" s="87" t="s">
        <v>53</v>
      </c>
      <c r="B28" s="83" t="s">
        <v>56</v>
      </c>
      <c r="C28" s="56"/>
      <c r="D28" s="56"/>
      <c r="E28" s="216">
        <v>1222</v>
      </c>
      <c r="F28" s="217">
        <v>2787</v>
      </c>
      <c r="G28" s="217">
        <v>4003</v>
      </c>
      <c r="H28" s="217"/>
      <c r="I28" s="216">
        <v>1222</v>
      </c>
      <c r="J28" s="91">
        <v>2787</v>
      </c>
      <c r="K28" s="44">
        <v>4004</v>
      </c>
      <c r="L28" s="44"/>
    </row>
    <row r="29" spans="1:12" ht="15" thickBot="1" x14ac:dyDescent="0.25">
      <c r="A29" s="87" t="s">
        <v>53</v>
      </c>
      <c r="B29" s="83" t="s">
        <v>57</v>
      </c>
      <c r="C29" s="56"/>
      <c r="D29" s="56"/>
      <c r="E29" s="216">
        <v>240</v>
      </c>
      <c r="F29" s="217">
        <v>524</v>
      </c>
      <c r="G29" s="217">
        <v>719</v>
      </c>
      <c r="H29" s="217"/>
      <c r="I29" s="216">
        <v>240</v>
      </c>
      <c r="J29" s="91">
        <v>524</v>
      </c>
      <c r="K29" s="44">
        <v>719</v>
      </c>
      <c r="L29" s="44"/>
    </row>
    <row r="30" spans="1:12" ht="15" thickBot="1" x14ac:dyDescent="0.25">
      <c r="A30" s="87" t="s">
        <v>53</v>
      </c>
      <c r="B30" s="83" t="s">
        <v>58</v>
      </c>
      <c r="C30" s="56"/>
      <c r="D30" s="56"/>
      <c r="E30" s="216">
        <v>606</v>
      </c>
      <c r="F30" s="217">
        <v>1273</v>
      </c>
      <c r="G30" s="217">
        <v>1873</v>
      </c>
      <c r="H30" s="217"/>
      <c r="I30" s="216">
        <v>606</v>
      </c>
      <c r="J30" s="91">
        <v>1273</v>
      </c>
      <c r="K30" s="44">
        <v>1873</v>
      </c>
      <c r="L30" s="44"/>
    </row>
    <row r="31" spans="1:12" ht="15" thickBot="1" x14ac:dyDescent="0.25">
      <c r="A31" s="87" t="s">
        <v>53</v>
      </c>
      <c r="B31" s="83" t="s">
        <v>59</v>
      </c>
      <c r="C31" s="56"/>
      <c r="D31" s="56"/>
      <c r="E31" s="216"/>
      <c r="F31" s="217"/>
      <c r="G31" s="217"/>
      <c r="H31" s="217"/>
      <c r="I31" s="216"/>
      <c r="J31" s="91"/>
      <c r="K31" s="44"/>
      <c r="L31" s="44"/>
    </row>
    <row r="32" spans="1:12" ht="15" thickBot="1" x14ac:dyDescent="0.25">
      <c r="A32" s="87" t="s">
        <v>53</v>
      </c>
      <c r="B32" s="83" t="s">
        <v>60</v>
      </c>
      <c r="C32" s="56"/>
      <c r="D32" s="56"/>
      <c r="E32" s="216"/>
      <c r="F32" s="217"/>
      <c r="G32" s="217"/>
      <c r="H32" s="217"/>
      <c r="I32" s="216"/>
      <c r="J32" s="91"/>
      <c r="K32" s="44"/>
      <c r="L32" s="44"/>
    </row>
    <row r="33" spans="1:12" ht="15" thickBot="1" x14ac:dyDescent="0.25">
      <c r="A33" s="87" t="s">
        <v>53</v>
      </c>
      <c r="B33" s="83" t="s">
        <v>61</v>
      </c>
      <c r="C33" s="56"/>
      <c r="D33" s="56"/>
      <c r="E33" s="216">
        <v>182</v>
      </c>
      <c r="F33" s="217">
        <v>519</v>
      </c>
      <c r="G33" s="217">
        <v>820</v>
      </c>
      <c r="H33" s="217"/>
      <c r="I33" s="216">
        <v>182</v>
      </c>
      <c r="J33" s="91">
        <v>519</v>
      </c>
      <c r="K33" s="44">
        <v>820</v>
      </c>
      <c r="L33" s="44"/>
    </row>
    <row r="34" spans="1:12" ht="15" thickBot="1" x14ac:dyDescent="0.25">
      <c r="A34" s="87" t="s">
        <v>53</v>
      </c>
      <c r="B34" s="83" t="s">
        <v>62</v>
      </c>
      <c r="C34" s="56"/>
      <c r="D34" s="56"/>
      <c r="E34" s="216"/>
      <c r="F34" s="217"/>
      <c r="G34" s="217"/>
      <c r="H34" s="217"/>
      <c r="I34" s="216"/>
      <c r="J34" s="91"/>
      <c r="K34" s="44"/>
      <c r="L34" s="44"/>
    </row>
    <row r="35" spans="1:12" ht="15" thickBot="1" x14ac:dyDescent="0.25">
      <c r="A35" s="87" t="s">
        <v>53</v>
      </c>
      <c r="B35" s="83" t="s">
        <v>63</v>
      </c>
      <c r="C35" s="56"/>
      <c r="D35" s="56"/>
      <c r="E35" s="216">
        <v>100</v>
      </c>
      <c r="F35" s="217">
        <v>309</v>
      </c>
      <c r="G35" s="217">
        <v>584</v>
      </c>
      <c r="H35" s="217"/>
      <c r="I35" s="216">
        <v>100</v>
      </c>
      <c r="J35" s="91">
        <v>309</v>
      </c>
      <c r="K35" s="44">
        <v>584</v>
      </c>
      <c r="L35" s="44"/>
    </row>
    <row r="36" spans="1:12" ht="15" thickBot="1" x14ac:dyDescent="0.25">
      <c r="A36" s="87" t="s">
        <v>53</v>
      </c>
      <c r="B36" s="165" t="s">
        <v>345</v>
      </c>
      <c r="C36" s="56"/>
      <c r="D36" s="56"/>
      <c r="E36" s="91"/>
      <c r="F36" s="91"/>
      <c r="G36" s="91"/>
      <c r="H36" s="114"/>
      <c r="I36" s="91"/>
      <c r="J36" s="91"/>
      <c r="K36" s="44"/>
      <c r="L36" s="44"/>
    </row>
    <row r="37" spans="1:12" s="58" customFormat="1" ht="15" thickBot="1" x14ac:dyDescent="0.25">
      <c r="A37" s="333" t="s">
        <v>175</v>
      </c>
      <c r="B37" s="334"/>
      <c r="C37" s="250">
        <f>+D37</f>
        <v>0.99992487416422504</v>
      </c>
      <c r="D37" s="249">
        <f>+G37/K37</f>
        <v>0.99992487416422504</v>
      </c>
      <c r="E37" s="10">
        <f>SUM(E26:E36)</f>
        <v>4004</v>
      </c>
      <c r="F37" s="10">
        <f t="shared" ref="F37:L37" si="1">SUM(F26:F36)</f>
        <v>8839</v>
      </c>
      <c r="G37" s="10">
        <f t="shared" si="1"/>
        <v>13310</v>
      </c>
      <c r="H37" s="10">
        <f t="shared" si="1"/>
        <v>0</v>
      </c>
      <c r="I37" s="10">
        <f t="shared" si="1"/>
        <v>4004</v>
      </c>
      <c r="J37" s="10">
        <f t="shared" si="1"/>
        <v>8839</v>
      </c>
      <c r="K37" s="10">
        <f t="shared" si="1"/>
        <v>13311</v>
      </c>
      <c r="L37" s="10">
        <f t="shared" si="1"/>
        <v>0</v>
      </c>
    </row>
    <row r="38" spans="1:12" ht="15" thickBot="1" x14ac:dyDescent="0.25">
      <c r="A38" s="87" t="s">
        <v>74</v>
      </c>
      <c r="B38" s="83" t="s">
        <v>64</v>
      </c>
      <c r="C38" s="56"/>
      <c r="D38" s="56"/>
      <c r="E38" s="219">
        <v>5</v>
      </c>
      <c r="F38" s="220">
        <v>28</v>
      </c>
      <c r="G38" s="220">
        <v>38</v>
      </c>
      <c r="H38" s="218"/>
      <c r="I38" s="219">
        <v>5</v>
      </c>
      <c r="J38" s="91">
        <v>28</v>
      </c>
      <c r="K38" s="44">
        <v>38</v>
      </c>
      <c r="L38" s="44"/>
    </row>
    <row r="39" spans="1:12" ht="15" thickBot="1" x14ac:dyDescent="0.25">
      <c r="A39" s="87" t="s">
        <v>74</v>
      </c>
      <c r="B39" s="83" t="s">
        <v>65</v>
      </c>
      <c r="C39" s="56"/>
      <c r="D39" s="56"/>
      <c r="E39" s="219">
        <v>6</v>
      </c>
      <c r="F39" s="220">
        <v>18</v>
      </c>
      <c r="G39" s="220">
        <v>26</v>
      </c>
      <c r="H39" s="218"/>
      <c r="I39" s="219">
        <v>6</v>
      </c>
      <c r="J39" s="91">
        <v>18</v>
      </c>
      <c r="K39" s="44">
        <v>26</v>
      </c>
      <c r="L39" s="44"/>
    </row>
    <row r="40" spans="1:12" ht="15" thickBot="1" x14ac:dyDescent="0.25">
      <c r="A40" s="87" t="s">
        <v>74</v>
      </c>
      <c r="B40" s="83" t="s">
        <v>66</v>
      </c>
      <c r="C40" s="56"/>
      <c r="D40" s="56"/>
      <c r="E40" s="219">
        <v>18</v>
      </c>
      <c r="F40" s="220">
        <v>37</v>
      </c>
      <c r="G40" s="220">
        <v>62</v>
      </c>
      <c r="H40" s="218"/>
      <c r="I40" s="219">
        <v>18</v>
      </c>
      <c r="J40" s="91">
        <v>37</v>
      </c>
      <c r="K40" s="44">
        <v>62</v>
      </c>
      <c r="L40" s="44"/>
    </row>
    <row r="41" spans="1:12" ht="15" thickBot="1" x14ac:dyDescent="0.25">
      <c r="A41" s="87" t="s">
        <v>74</v>
      </c>
      <c r="B41" s="83" t="s">
        <v>67</v>
      </c>
      <c r="C41" s="56"/>
      <c r="D41" s="56"/>
      <c r="E41" s="219"/>
      <c r="F41" s="220"/>
      <c r="G41" s="220">
        <v>1</v>
      </c>
      <c r="H41" s="218"/>
      <c r="I41" s="219"/>
      <c r="J41" s="91"/>
      <c r="K41" s="44">
        <v>1</v>
      </c>
      <c r="L41" s="44"/>
    </row>
    <row r="42" spans="1:12" ht="15" thickBot="1" x14ac:dyDescent="0.25">
      <c r="A42" s="87" t="s">
        <v>74</v>
      </c>
      <c r="B42" s="83" t="s">
        <v>68</v>
      </c>
      <c r="C42" s="56"/>
      <c r="D42" s="56"/>
      <c r="E42" s="219">
        <v>6</v>
      </c>
      <c r="F42" s="220">
        <v>24</v>
      </c>
      <c r="G42" s="220">
        <v>44</v>
      </c>
      <c r="H42" s="218"/>
      <c r="I42" s="219">
        <v>6</v>
      </c>
      <c r="J42" s="91">
        <v>24</v>
      </c>
      <c r="K42" s="44">
        <v>44</v>
      </c>
      <c r="L42" s="44"/>
    </row>
    <row r="43" spans="1:12" ht="15" thickBot="1" x14ac:dyDescent="0.25">
      <c r="A43" s="87" t="s">
        <v>74</v>
      </c>
      <c r="B43" s="83" t="s">
        <v>69</v>
      </c>
      <c r="C43" s="56"/>
      <c r="D43" s="56"/>
      <c r="E43" s="219">
        <v>11</v>
      </c>
      <c r="F43" s="220">
        <v>20</v>
      </c>
      <c r="G43" s="220">
        <v>34</v>
      </c>
      <c r="H43" s="218"/>
      <c r="I43" s="219">
        <v>11</v>
      </c>
      <c r="J43" s="91">
        <v>20</v>
      </c>
      <c r="K43" s="44">
        <v>34</v>
      </c>
      <c r="L43" s="44"/>
    </row>
    <row r="44" spans="1:12" ht="15" thickBot="1" x14ac:dyDescent="0.25">
      <c r="A44" s="87" t="s">
        <v>74</v>
      </c>
      <c r="B44" s="83" t="s">
        <v>70</v>
      </c>
      <c r="C44" s="56"/>
      <c r="D44" s="56"/>
      <c r="E44" s="219">
        <v>20</v>
      </c>
      <c r="F44" s="220">
        <v>56</v>
      </c>
      <c r="G44" s="220">
        <v>77</v>
      </c>
      <c r="H44" s="218"/>
      <c r="I44" s="219">
        <v>20</v>
      </c>
      <c r="J44" s="91">
        <v>56</v>
      </c>
      <c r="K44" s="44">
        <v>77</v>
      </c>
      <c r="L44" s="44"/>
    </row>
    <row r="45" spans="1:12" ht="15" thickBot="1" x14ac:dyDescent="0.25">
      <c r="A45" s="87" t="s">
        <v>74</v>
      </c>
      <c r="B45" s="83" t="s">
        <v>71</v>
      </c>
      <c r="C45" s="56"/>
      <c r="D45" s="56"/>
      <c r="E45" s="219"/>
      <c r="F45" s="220">
        <v>1</v>
      </c>
      <c r="G45" s="220">
        <v>5</v>
      </c>
      <c r="H45" s="218"/>
      <c r="I45" s="219"/>
      <c r="J45" s="91">
        <v>1</v>
      </c>
      <c r="K45" s="44">
        <v>5</v>
      </c>
      <c r="L45" s="44"/>
    </row>
    <row r="46" spans="1:12" ht="15" thickBot="1" x14ac:dyDescent="0.25">
      <c r="A46" s="87" t="s">
        <v>74</v>
      </c>
      <c r="B46" s="83" t="s">
        <v>72</v>
      </c>
      <c r="C46" s="56"/>
      <c r="D46" s="56"/>
      <c r="E46" s="219">
        <v>11</v>
      </c>
      <c r="F46" s="220">
        <v>24</v>
      </c>
      <c r="G46" s="220">
        <v>46</v>
      </c>
      <c r="H46" s="218"/>
      <c r="I46" s="219">
        <v>11</v>
      </c>
      <c r="J46" s="91">
        <v>24</v>
      </c>
      <c r="K46" s="44">
        <v>46</v>
      </c>
      <c r="L46" s="44"/>
    </row>
    <row r="47" spans="1:12" ht="15" thickBot="1" x14ac:dyDescent="0.25">
      <c r="A47" s="87" t="s">
        <v>74</v>
      </c>
      <c r="B47" s="83" t="s">
        <v>73</v>
      </c>
      <c r="C47" s="56"/>
      <c r="D47" s="56"/>
      <c r="E47" s="219"/>
      <c r="F47" s="220">
        <v>1</v>
      </c>
      <c r="G47" s="220">
        <v>1</v>
      </c>
      <c r="H47" s="218"/>
      <c r="I47" s="219"/>
      <c r="J47" s="91">
        <v>1</v>
      </c>
      <c r="K47" s="44">
        <v>1</v>
      </c>
      <c r="L47" s="44"/>
    </row>
    <row r="48" spans="1:12" s="58" customFormat="1" ht="15" thickBot="1" x14ac:dyDescent="0.25">
      <c r="A48" s="333" t="s">
        <v>176</v>
      </c>
      <c r="B48" s="334"/>
      <c r="C48" s="250">
        <f>+D48</f>
        <v>1</v>
      </c>
      <c r="D48" s="249">
        <f>+G48/K48</f>
        <v>1</v>
      </c>
      <c r="E48" s="10">
        <f t="shared" ref="E48:L48" si="2">SUM(E38:E47)</f>
        <v>77</v>
      </c>
      <c r="F48" s="10">
        <f t="shared" si="2"/>
        <v>209</v>
      </c>
      <c r="G48" s="10">
        <f t="shared" si="2"/>
        <v>334</v>
      </c>
      <c r="H48" s="10">
        <f t="shared" si="2"/>
        <v>0</v>
      </c>
      <c r="I48" s="10">
        <f t="shared" si="2"/>
        <v>77</v>
      </c>
      <c r="J48" s="10">
        <f t="shared" si="2"/>
        <v>209</v>
      </c>
      <c r="K48" s="10">
        <f t="shared" si="2"/>
        <v>334</v>
      </c>
      <c r="L48" s="10">
        <f t="shared" si="2"/>
        <v>0</v>
      </c>
    </row>
    <row r="49" spans="1:12" ht="15" thickBot="1" x14ac:dyDescent="0.25">
      <c r="A49" s="87" t="s">
        <v>88</v>
      </c>
      <c r="B49" s="83" t="s">
        <v>75</v>
      </c>
      <c r="C49" s="56"/>
      <c r="D49" s="56"/>
      <c r="E49" s="223">
        <v>213</v>
      </c>
      <c r="F49" s="222">
        <v>572</v>
      </c>
      <c r="G49" s="222">
        <v>938</v>
      </c>
      <c r="H49" s="221"/>
      <c r="I49" s="223">
        <v>213</v>
      </c>
      <c r="J49" s="114">
        <v>572</v>
      </c>
      <c r="K49" s="44">
        <v>938</v>
      </c>
      <c r="L49" s="44"/>
    </row>
    <row r="50" spans="1:12" ht="15" thickBot="1" x14ac:dyDescent="0.25">
      <c r="A50" s="87" t="s">
        <v>88</v>
      </c>
      <c r="B50" s="83" t="s">
        <v>76</v>
      </c>
      <c r="C50" s="56"/>
      <c r="D50" s="56"/>
      <c r="E50" s="223">
        <v>5</v>
      </c>
      <c r="F50" s="222">
        <v>11</v>
      </c>
      <c r="G50" s="222">
        <v>24</v>
      </c>
      <c r="H50" s="221"/>
      <c r="I50" s="223">
        <v>5</v>
      </c>
      <c r="J50" s="114">
        <v>11</v>
      </c>
      <c r="K50" s="44">
        <v>24</v>
      </c>
      <c r="L50" s="44"/>
    </row>
    <row r="51" spans="1:12" ht="15" thickBot="1" x14ac:dyDescent="0.25">
      <c r="A51" s="87" t="s">
        <v>88</v>
      </c>
      <c r="B51" s="83" t="s">
        <v>77</v>
      </c>
      <c r="C51" s="56"/>
      <c r="D51" s="56"/>
      <c r="E51" s="223">
        <v>6</v>
      </c>
      <c r="F51" s="222">
        <v>6</v>
      </c>
      <c r="G51" s="222">
        <v>8</v>
      </c>
      <c r="H51" s="221"/>
      <c r="I51" s="223">
        <v>6</v>
      </c>
      <c r="J51" s="114">
        <v>6</v>
      </c>
      <c r="K51" s="44">
        <v>8</v>
      </c>
      <c r="L51" s="44"/>
    </row>
    <row r="52" spans="1:12" ht="15" thickBot="1" x14ac:dyDescent="0.25">
      <c r="A52" s="87" t="s">
        <v>88</v>
      </c>
      <c r="B52" s="83" t="s">
        <v>78</v>
      </c>
      <c r="C52" s="56"/>
      <c r="D52" s="56"/>
      <c r="E52" s="223">
        <v>3</v>
      </c>
      <c r="F52" s="222">
        <v>9</v>
      </c>
      <c r="G52" s="222">
        <v>20</v>
      </c>
      <c r="H52" s="221"/>
      <c r="I52" s="223">
        <v>3</v>
      </c>
      <c r="J52" s="114">
        <v>9</v>
      </c>
      <c r="K52" s="44">
        <v>20</v>
      </c>
      <c r="L52" s="44"/>
    </row>
    <row r="53" spans="1:12" ht="15" thickBot="1" x14ac:dyDescent="0.25">
      <c r="A53" s="87" t="s">
        <v>88</v>
      </c>
      <c r="B53" s="83" t="s">
        <v>79</v>
      </c>
      <c r="C53" s="56"/>
      <c r="D53" s="56"/>
      <c r="E53" s="223">
        <v>2</v>
      </c>
      <c r="F53" s="222">
        <v>4</v>
      </c>
      <c r="G53" s="222">
        <v>4</v>
      </c>
      <c r="H53" s="221"/>
      <c r="I53" s="223">
        <v>2</v>
      </c>
      <c r="J53" s="114">
        <v>4</v>
      </c>
      <c r="K53" s="44">
        <v>4</v>
      </c>
      <c r="L53" s="44"/>
    </row>
    <row r="54" spans="1:12" ht="15" thickBot="1" x14ac:dyDescent="0.25">
      <c r="A54" s="87" t="s">
        <v>88</v>
      </c>
      <c r="B54" s="83" t="s">
        <v>80</v>
      </c>
      <c r="C54" s="56"/>
      <c r="D54" s="56"/>
      <c r="E54" s="223">
        <v>1</v>
      </c>
      <c r="F54" s="222">
        <v>11</v>
      </c>
      <c r="G54" s="222">
        <v>18</v>
      </c>
      <c r="H54" s="221"/>
      <c r="I54" s="223">
        <v>1</v>
      </c>
      <c r="J54" s="114">
        <v>11</v>
      </c>
      <c r="K54" s="44">
        <v>18</v>
      </c>
      <c r="L54" s="44"/>
    </row>
    <row r="55" spans="1:12" ht="15" thickBot="1" x14ac:dyDescent="0.25">
      <c r="A55" s="87" t="s">
        <v>88</v>
      </c>
      <c r="B55" s="83" t="s">
        <v>81</v>
      </c>
      <c r="C55" s="56"/>
      <c r="D55" s="56"/>
      <c r="E55" s="223">
        <v>5</v>
      </c>
      <c r="F55" s="222">
        <v>15</v>
      </c>
      <c r="G55" s="222">
        <v>19</v>
      </c>
      <c r="H55" s="221"/>
      <c r="I55" s="223">
        <v>5</v>
      </c>
      <c r="J55" s="114">
        <v>15</v>
      </c>
      <c r="K55" s="44">
        <v>19</v>
      </c>
      <c r="L55" s="44"/>
    </row>
    <row r="56" spans="1:12" ht="15" thickBot="1" x14ac:dyDescent="0.25">
      <c r="A56" s="87" t="s">
        <v>88</v>
      </c>
      <c r="B56" s="83" t="s">
        <v>82</v>
      </c>
      <c r="C56" s="56"/>
      <c r="D56" s="56"/>
      <c r="E56" s="223"/>
      <c r="F56" s="222">
        <v>1</v>
      </c>
      <c r="G56" s="222">
        <v>3</v>
      </c>
      <c r="H56" s="221"/>
      <c r="I56" s="223"/>
      <c r="J56" s="114">
        <v>1</v>
      </c>
      <c r="K56" s="44">
        <v>3</v>
      </c>
      <c r="L56" s="44"/>
    </row>
    <row r="57" spans="1:12" ht="15" thickBot="1" x14ac:dyDescent="0.25">
      <c r="A57" s="87" t="s">
        <v>88</v>
      </c>
      <c r="B57" s="83" t="s">
        <v>83</v>
      </c>
      <c r="C57" s="56"/>
      <c r="D57" s="56"/>
      <c r="E57" s="223">
        <v>8</v>
      </c>
      <c r="F57" s="222">
        <v>21</v>
      </c>
      <c r="G57" s="222">
        <v>26</v>
      </c>
      <c r="H57" s="221"/>
      <c r="I57" s="223">
        <v>8</v>
      </c>
      <c r="J57" s="114">
        <v>21</v>
      </c>
      <c r="K57" s="44">
        <v>26</v>
      </c>
      <c r="L57" s="44"/>
    </row>
    <row r="58" spans="1:12" ht="15" thickBot="1" x14ac:dyDescent="0.25">
      <c r="A58" s="87" t="s">
        <v>88</v>
      </c>
      <c r="B58" s="83" t="s">
        <v>84</v>
      </c>
      <c r="C58" s="56"/>
      <c r="D58" s="56"/>
      <c r="E58" s="223">
        <v>3</v>
      </c>
      <c r="F58" s="222">
        <v>5</v>
      </c>
      <c r="G58" s="222">
        <v>5</v>
      </c>
      <c r="H58" s="221"/>
      <c r="I58" s="223">
        <v>3</v>
      </c>
      <c r="J58" s="114">
        <v>5</v>
      </c>
      <c r="K58" s="44">
        <v>5</v>
      </c>
      <c r="L58" s="44"/>
    </row>
    <row r="59" spans="1:12" ht="15" thickBot="1" x14ac:dyDescent="0.25">
      <c r="A59" s="87" t="s">
        <v>88</v>
      </c>
      <c r="B59" s="83" t="s">
        <v>85</v>
      </c>
      <c r="C59" s="56"/>
      <c r="D59" s="56"/>
      <c r="E59" s="223">
        <v>14</v>
      </c>
      <c r="F59" s="222">
        <v>29</v>
      </c>
      <c r="G59" s="222">
        <v>54</v>
      </c>
      <c r="H59" s="221"/>
      <c r="I59" s="223">
        <v>14</v>
      </c>
      <c r="J59" s="114">
        <v>29</v>
      </c>
      <c r="K59" s="44">
        <v>54</v>
      </c>
      <c r="L59" s="44"/>
    </row>
    <row r="60" spans="1:12" ht="15" thickBot="1" x14ac:dyDescent="0.25">
      <c r="A60" s="87" t="s">
        <v>88</v>
      </c>
      <c r="B60" s="83" t="s">
        <v>86</v>
      </c>
      <c r="C60" s="56"/>
      <c r="D60" s="56"/>
      <c r="E60" s="223">
        <v>5</v>
      </c>
      <c r="F60" s="222">
        <v>18</v>
      </c>
      <c r="G60" s="222">
        <v>40</v>
      </c>
      <c r="H60" s="221"/>
      <c r="I60" s="223">
        <v>5</v>
      </c>
      <c r="J60" s="114">
        <v>18</v>
      </c>
      <c r="K60" s="44">
        <v>40</v>
      </c>
      <c r="L60" s="44"/>
    </row>
    <row r="61" spans="1:12" ht="15" thickBot="1" x14ac:dyDescent="0.25">
      <c r="A61" s="87" t="s">
        <v>88</v>
      </c>
      <c r="B61" s="83" t="s">
        <v>87</v>
      </c>
      <c r="C61" s="56"/>
      <c r="D61" s="56"/>
      <c r="E61" s="223">
        <v>2</v>
      </c>
      <c r="F61" s="222">
        <v>6</v>
      </c>
      <c r="G61" s="222">
        <v>11</v>
      </c>
      <c r="H61" s="221"/>
      <c r="I61" s="223">
        <v>2</v>
      </c>
      <c r="J61" s="114">
        <v>6</v>
      </c>
      <c r="K61" s="44">
        <v>11</v>
      </c>
      <c r="L61" s="44"/>
    </row>
    <row r="62" spans="1:12" s="58" customFormat="1" ht="15" thickBot="1" x14ac:dyDescent="0.25">
      <c r="A62" s="333" t="s">
        <v>177</v>
      </c>
      <c r="B62" s="334"/>
      <c r="C62" s="250">
        <f>+D62</f>
        <v>1</v>
      </c>
      <c r="D62" s="249">
        <f>+G62/K62</f>
        <v>1</v>
      </c>
      <c r="E62" s="10">
        <f t="shared" ref="E62:L62" si="3">SUM(E49:E61)</f>
        <v>267</v>
      </c>
      <c r="F62" s="10">
        <f t="shared" si="3"/>
        <v>708</v>
      </c>
      <c r="G62" s="10">
        <f t="shared" si="3"/>
        <v>1170</v>
      </c>
      <c r="H62" s="10">
        <f t="shared" si="3"/>
        <v>0</v>
      </c>
      <c r="I62" s="10">
        <f t="shared" si="3"/>
        <v>267</v>
      </c>
      <c r="J62" s="10">
        <f t="shared" si="3"/>
        <v>708</v>
      </c>
      <c r="K62" s="10">
        <f t="shared" si="3"/>
        <v>1170</v>
      </c>
      <c r="L62" s="10">
        <f t="shared" si="3"/>
        <v>0</v>
      </c>
    </row>
    <row r="63" spans="1:12" ht="15" thickBot="1" x14ac:dyDescent="0.25">
      <c r="A63" s="87" t="s">
        <v>99</v>
      </c>
      <c r="B63" s="83" t="s">
        <v>89</v>
      </c>
      <c r="C63" s="56"/>
      <c r="D63" s="56"/>
      <c r="E63" s="226">
        <v>72</v>
      </c>
      <c r="F63" s="227">
        <v>241</v>
      </c>
      <c r="G63" s="227">
        <v>327</v>
      </c>
      <c r="H63" s="225"/>
      <c r="I63" s="226">
        <v>72</v>
      </c>
      <c r="J63" s="91">
        <v>241</v>
      </c>
      <c r="K63" s="44">
        <v>327</v>
      </c>
      <c r="L63" s="44"/>
    </row>
    <row r="64" spans="1:12" ht="15" thickBot="1" x14ac:dyDescent="0.25">
      <c r="A64" s="87" t="s">
        <v>99</v>
      </c>
      <c r="B64" s="83" t="s">
        <v>90</v>
      </c>
      <c r="C64" s="56"/>
      <c r="D64" s="56"/>
      <c r="E64" s="226"/>
      <c r="F64" s="227"/>
      <c r="G64" s="227"/>
      <c r="H64" s="225"/>
      <c r="I64" s="226"/>
      <c r="J64" s="91"/>
      <c r="K64" s="44"/>
      <c r="L64" s="44"/>
    </row>
    <row r="65" spans="1:12" ht="15" thickBot="1" x14ac:dyDescent="0.25">
      <c r="A65" s="87" t="s">
        <v>99</v>
      </c>
      <c r="B65" s="83" t="s">
        <v>91</v>
      </c>
      <c r="C65" s="56"/>
      <c r="D65" s="56"/>
      <c r="E65" s="226"/>
      <c r="F65" s="227"/>
      <c r="G65" s="227"/>
      <c r="H65" s="225"/>
      <c r="I65" s="226"/>
      <c r="J65" s="91"/>
      <c r="K65" s="44"/>
      <c r="L65" s="44"/>
    </row>
    <row r="66" spans="1:12" ht="15" thickBot="1" x14ac:dyDescent="0.25">
      <c r="A66" s="87" t="s">
        <v>99</v>
      </c>
      <c r="B66" s="83" t="s">
        <v>92</v>
      </c>
      <c r="C66" s="56"/>
      <c r="D66" s="56"/>
      <c r="E66" s="226"/>
      <c r="F66" s="227"/>
      <c r="G66" s="227"/>
      <c r="H66" s="225"/>
      <c r="I66" s="226"/>
      <c r="J66" s="91"/>
      <c r="K66" s="44"/>
      <c r="L66" s="44"/>
    </row>
    <row r="67" spans="1:12" ht="15" thickBot="1" x14ac:dyDescent="0.25">
      <c r="A67" s="87" t="s">
        <v>99</v>
      </c>
      <c r="B67" s="83" t="s">
        <v>93</v>
      </c>
      <c r="C67" s="56"/>
      <c r="D67" s="56"/>
      <c r="E67" s="226"/>
      <c r="F67" s="227"/>
      <c r="G67" s="227"/>
      <c r="H67" s="225"/>
      <c r="I67" s="226"/>
      <c r="J67" s="91"/>
      <c r="K67" s="44"/>
      <c r="L67" s="44"/>
    </row>
    <row r="68" spans="1:12" ht="15" thickBot="1" x14ac:dyDescent="0.25">
      <c r="A68" s="87" t="s">
        <v>99</v>
      </c>
      <c r="B68" s="83" t="s">
        <v>94</v>
      </c>
      <c r="C68" s="56"/>
      <c r="D68" s="56"/>
      <c r="E68" s="226"/>
      <c r="F68" s="227"/>
      <c r="G68" s="227"/>
      <c r="H68" s="225"/>
      <c r="I68" s="226"/>
      <c r="J68" s="91"/>
      <c r="K68" s="44"/>
      <c r="L68" s="44"/>
    </row>
    <row r="69" spans="1:12" ht="15" thickBot="1" x14ac:dyDescent="0.25">
      <c r="A69" s="87" t="s">
        <v>99</v>
      </c>
      <c r="B69" s="83" t="s">
        <v>95</v>
      </c>
      <c r="C69" s="56"/>
      <c r="D69" s="56"/>
      <c r="E69" s="226"/>
      <c r="F69" s="227"/>
      <c r="G69" s="227"/>
      <c r="H69" s="225"/>
      <c r="I69" s="226"/>
      <c r="J69" s="91"/>
      <c r="K69" s="44"/>
      <c r="L69" s="44"/>
    </row>
    <row r="70" spans="1:12" ht="15" thickBot="1" x14ac:dyDescent="0.25">
      <c r="A70" s="87" t="s">
        <v>99</v>
      </c>
      <c r="B70" s="83" t="s">
        <v>96</v>
      </c>
      <c r="C70" s="56"/>
      <c r="D70" s="56"/>
      <c r="E70" s="226"/>
      <c r="F70" s="227"/>
      <c r="G70" s="227"/>
      <c r="H70" s="225"/>
      <c r="I70" s="226"/>
      <c r="J70" s="91"/>
      <c r="K70" s="44"/>
      <c r="L70" s="44"/>
    </row>
    <row r="71" spans="1:12" ht="15.75" thickBot="1" x14ac:dyDescent="0.3">
      <c r="A71" s="87" t="s">
        <v>99</v>
      </c>
      <c r="B71" s="83" t="s">
        <v>97</v>
      </c>
      <c r="C71" s="56"/>
      <c r="D71" s="56"/>
      <c r="E71" s="224"/>
      <c r="F71" s="225"/>
      <c r="G71" s="225"/>
      <c r="H71" s="225"/>
      <c r="I71" s="224"/>
      <c r="K71" s="44"/>
      <c r="L71" s="44"/>
    </row>
    <row r="72" spans="1:12" ht="15.75" thickBot="1" x14ac:dyDescent="0.3">
      <c r="A72" s="87" t="s">
        <v>99</v>
      </c>
      <c r="B72" s="83" t="s">
        <v>98</v>
      </c>
      <c r="C72" s="56"/>
      <c r="D72" s="56"/>
      <c r="E72" s="224"/>
      <c r="F72" s="225"/>
      <c r="G72" s="225"/>
      <c r="H72" s="225"/>
      <c r="I72" s="224"/>
      <c r="K72" s="44"/>
      <c r="L72" s="44"/>
    </row>
    <row r="73" spans="1:12" s="58" customFormat="1" ht="15" thickBot="1" x14ac:dyDescent="0.25">
      <c r="A73" s="333" t="s">
        <v>18</v>
      </c>
      <c r="B73" s="334"/>
      <c r="C73" s="250">
        <f>+D73</f>
        <v>1</v>
      </c>
      <c r="D73" s="249">
        <f>+G73/K73</f>
        <v>1</v>
      </c>
      <c r="E73" s="10">
        <f t="shared" ref="E73:L73" si="4">SUM(E63:E72)</f>
        <v>72</v>
      </c>
      <c r="F73" s="10">
        <f t="shared" si="4"/>
        <v>241</v>
      </c>
      <c r="G73" s="10">
        <f t="shared" si="4"/>
        <v>327</v>
      </c>
      <c r="H73" s="10">
        <f t="shared" si="4"/>
        <v>0</v>
      </c>
      <c r="I73" s="10">
        <f>SUM(I63:I72)</f>
        <v>72</v>
      </c>
      <c r="J73" s="10">
        <f t="shared" si="4"/>
        <v>241</v>
      </c>
      <c r="K73" s="10">
        <f t="shared" si="4"/>
        <v>327</v>
      </c>
      <c r="L73" s="10">
        <f t="shared" si="4"/>
        <v>0</v>
      </c>
    </row>
    <row r="74" spans="1:12" ht="15" thickBot="1" x14ac:dyDescent="0.25">
      <c r="A74" s="87" t="s">
        <v>105</v>
      </c>
      <c r="B74" s="83" t="s">
        <v>100</v>
      </c>
      <c r="C74" s="56"/>
      <c r="D74" s="56"/>
      <c r="E74" s="229">
        <v>49</v>
      </c>
      <c r="F74" s="230">
        <v>82</v>
      </c>
      <c r="G74" s="230">
        <v>91</v>
      </c>
      <c r="H74" s="228"/>
      <c r="I74" s="229">
        <v>49</v>
      </c>
      <c r="J74" s="91">
        <v>82</v>
      </c>
      <c r="K74" s="44">
        <v>91</v>
      </c>
      <c r="L74" s="44"/>
    </row>
    <row r="75" spans="1:12" ht="15" thickBot="1" x14ac:dyDescent="0.25">
      <c r="A75" s="87" t="s">
        <v>105</v>
      </c>
      <c r="B75" s="83" t="s">
        <v>101</v>
      </c>
      <c r="C75" s="56"/>
      <c r="D75" s="56"/>
      <c r="E75" s="229">
        <v>34</v>
      </c>
      <c r="F75" s="230">
        <v>47</v>
      </c>
      <c r="G75" s="230">
        <v>54</v>
      </c>
      <c r="H75" s="228"/>
      <c r="I75" s="229">
        <v>34</v>
      </c>
      <c r="J75" s="91">
        <v>47</v>
      </c>
      <c r="K75" s="44">
        <v>54</v>
      </c>
      <c r="L75" s="44"/>
    </row>
    <row r="76" spans="1:12" ht="15" thickBot="1" x14ac:dyDescent="0.25">
      <c r="A76" s="87" t="s">
        <v>105</v>
      </c>
      <c r="B76" s="83" t="s">
        <v>102</v>
      </c>
      <c r="C76" s="56"/>
      <c r="D76" s="56"/>
      <c r="E76" s="229">
        <v>52</v>
      </c>
      <c r="F76" s="230">
        <v>80</v>
      </c>
      <c r="G76" s="230">
        <v>104</v>
      </c>
      <c r="H76" s="228"/>
      <c r="I76" s="229">
        <v>52</v>
      </c>
      <c r="J76" s="91">
        <v>80</v>
      </c>
      <c r="K76" s="44">
        <v>104</v>
      </c>
      <c r="L76" s="44"/>
    </row>
    <row r="77" spans="1:12" ht="15" thickBot="1" x14ac:dyDescent="0.25">
      <c r="A77" s="87" t="s">
        <v>105</v>
      </c>
      <c r="B77" s="83" t="s">
        <v>103</v>
      </c>
      <c r="C77" s="56"/>
      <c r="D77" s="56"/>
      <c r="E77" s="229">
        <v>4</v>
      </c>
      <c r="F77" s="230">
        <v>9</v>
      </c>
      <c r="G77" s="230">
        <v>17</v>
      </c>
      <c r="H77" s="228"/>
      <c r="I77" s="229">
        <v>4</v>
      </c>
      <c r="J77" s="91">
        <v>9</v>
      </c>
      <c r="K77" s="44">
        <v>17</v>
      </c>
      <c r="L77" s="44"/>
    </row>
    <row r="78" spans="1:12" ht="15" thickBot="1" x14ac:dyDescent="0.25">
      <c r="A78" s="87" t="s">
        <v>105</v>
      </c>
      <c r="B78" s="83" t="s">
        <v>104</v>
      </c>
      <c r="C78" s="56"/>
      <c r="D78" s="56"/>
      <c r="E78" s="229">
        <v>8</v>
      </c>
      <c r="F78" s="230">
        <v>18</v>
      </c>
      <c r="G78" s="230">
        <v>24</v>
      </c>
      <c r="H78" s="228"/>
      <c r="I78" s="229">
        <v>8</v>
      </c>
      <c r="J78" s="91">
        <v>18</v>
      </c>
      <c r="K78" s="44">
        <v>24</v>
      </c>
      <c r="L78" s="44"/>
    </row>
    <row r="79" spans="1:12" s="58" customFormat="1" ht="15" thickBot="1" x14ac:dyDescent="0.25">
      <c r="A79" s="333" t="s">
        <v>178</v>
      </c>
      <c r="B79" s="334"/>
      <c r="C79" s="250">
        <f>+D79</f>
        <v>1</v>
      </c>
      <c r="D79" s="249">
        <f>+G79/K79</f>
        <v>1</v>
      </c>
      <c r="E79" s="10">
        <f t="shared" ref="E79:L79" si="5">SUM(E74:E78)</f>
        <v>147</v>
      </c>
      <c r="F79" s="10">
        <f t="shared" si="5"/>
        <v>236</v>
      </c>
      <c r="G79" s="10">
        <f t="shared" si="5"/>
        <v>290</v>
      </c>
      <c r="H79" s="10">
        <f t="shared" si="5"/>
        <v>0</v>
      </c>
      <c r="I79" s="10">
        <f>SUM(I74:I78)</f>
        <v>147</v>
      </c>
      <c r="J79" s="10">
        <f t="shared" si="5"/>
        <v>236</v>
      </c>
      <c r="K79" s="10">
        <f t="shared" si="5"/>
        <v>290</v>
      </c>
      <c r="L79" s="10">
        <f t="shared" si="5"/>
        <v>0</v>
      </c>
    </row>
    <row r="80" spans="1:12" ht="15" thickBot="1" x14ac:dyDescent="0.25">
      <c r="A80" s="87" t="s">
        <v>116</v>
      </c>
      <c r="B80" s="83" t="s">
        <v>106</v>
      </c>
      <c r="C80" s="56"/>
      <c r="D80" s="56"/>
      <c r="E80" s="232">
        <v>3</v>
      </c>
      <c r="F80" s="233">
        <v>11</v>
      </c>
      <c r="G80" s="233">
        <v>14</v>
      </c>
      <c r="H80" s="231"/>
      <c r="I80" s="232">
        <v>3</v>
      </c>
      <c r="J80" s="91">
        <v>11</v>
      </c>
      <c r="K80" s="44">
        <v>14</v>
      </c>
      <c r="L80" s="44"/>
    </row>
    <row r="81" spans="1:12" ht="15" thickBot="1" x14ac:dyDescent="0.25">
      <c r="A81" s="87" t="s">
        <v>116</v>
      </c>
      <c r="B81" s="83" t="s">
        <v>107</v>
      </c>
      <c r="C81" s="56"/>
      <c r="D81" s="56"/>
      <c r="E81" s="232">
        <v>12</v>
      </c>
      <c r="F81" s="233">
        <v>62</v>
      </c>
      <c r="G81" s="233">
        <v>78</v>
      </c>
      <c r="H81" s="231"/>
      <c r="I81" s="232">
        <v>12</v>
      </c>
      <c r="J81" s="91">
        <v>62</v>
      </c>
      <c r="K81" s="44">
        <v>78</v>
      </c>
      <c r="L81" s="44"/>
    </row>
    <row r="82" spans="1:12" ht="15" thickBot="1" x14ac:dyDescent="0.25">
      <c r="A82" s="87" t="s">
        <v>116</v>
      </c>
      <c r="B82" s="83" t="s">
        <v>108</v>
      </c>
      <c r="C82" s="56"/>
      <c r="D82" s="56"/>
      <c r="E82" s="232">
        <v>5</v>
      </c>
      <c r="F82" s="233">
        <v>9</v>
      </c>
      <c r="G82" s="233">
        <v>12</v>
      </c>
      <c r="H82" s="231"/>
      <c r="I82" s="232">
        <v>5</v>
      </c>
      <c r="J82" s="91">
        <v>9</v>
      </c>
      <c r="K82" s="44">
        <v>12</v>
      </c>
      <c r="L82" s="44"/>
    </row>
    <row r="83" spans="1:12" ht="15" thickBot="1" x14ac:dyDescent="0.25">
      <c r="A83" s="87" t="s">
        <v>116</v>
      </c>
      <c r="B83" s="83" t="s">
        <v>109</v>
      </c>
      <c r="C83" s="56"/>
      <c r="D83" s="56"/>
      <c r="E83" s="232">
        <v>24</v>
      </c>
      <c r="F83" s="233">
        <v>48</v>
      </c>
      <c r="G83" s="233">
        <v>50</v>
      </c>
      <c r="H83" s="231"/>
      <c r="I83" s="232">
        <v>24</v>
      </c>
      <c r="J83" s="91">
        <v>48</v>
      </c>
      <c r="K83" s="44">
        <v>50</v>
      </c>
      <c r="L83" s="44"/>
    </row>
    <row r="84" spans="1:12" ht="15" thickBot="1" x14ac:dyDescent="0.25">
      <c r="A84" s="87" t="s">
        <v>116</v>
      </c>
      <c r="B84" s="83" t="s">
        <v>110</v>
      </c>
      <c r="C84" s="56"/>
      <c r="D84" s="56"/>
      <c r="E84" s="232">
        <v>11</v>
      </c>
      <c r="F84" s="233">
        <v>44</v>
      </c>
      <c r="G84" s="233">
        <v>54</v>
      </c>
      <c r="H84" s="231"/>
      <c r="I84" s="232">
        <v>11</v>
      </c>
      <c r="J84" s="91">
        <v>44</v>
      </c>
      <c r="K84" s="44">
        <v>54</v>
      </c>
      <c r="L84" s="44"/>
    </row>
    <row r="85" spans="1:12" ht="15" thickBot="1" x14ac:dyDescent="0.25">
      <c r="A85" s="87" t="s">
        <v>116</v>
      </c>
      <c r="B85" s="83" t="s">
        <v>111</v>
      </c>
      <c r="C85" s="56"/>
      <c r="D85" s="56"/>
      <c r="E85" s="232">
        <v>5</v>
      </c>
      <c r="F85" s="233">
        <v>21</v>
      </c>
      <c r="G85" s="233">
        <v>22</v>
      </c>
      <c r="H85" s="231"/>
      <c r="I85" s="232">
        <v>5</v>
      </c>
      <c r="J85" s="91">
        <v>21</v>
      </c>
      <c r="K85" s="44">
        <v>22</v>
      </c>
      <c r="L85" s="44"/>
    </row>
    <row r="86" spans="1:12" ht="15" thickBot="1" x14ac:dyDescent="0.25">
      <c r="A86" s="87" t="s">
        <v>116</v>
      </c>
      <c r="B86" s="83" t="s">
        <v>112</v>
      </c>
      <c r="C86" s="56"/>
      <c r="D86" s="56"/>
      <c r="E86" s="232">
        <v>32</v>
      </c>
      <c r="F86" s="233">
        <v>92</v>
      </c>
      <c r="G86" s="233">
        <v>124</v>
      </c>
      <c r="H86" s="231"/>
      <c r="I86" s="232">
        <v>32</v>
      </c>
      <c r="J86" s="91">
        <v>92</v>
      </c>
      <c r="K86" s="44">
        <v>124</v>
      </c>
      <c r="L86" s="44"/>
    </row>
    <row r="87" spans="1:12" ht="15" thickBot="1" x14ac:dyDescent="0.25">
      <c r="A87" s="87" t="s">
        <v>116</v>
      </c>
      <c r="B87" s="83" t="s">
        <v>113</v>
      </c>
      <c r="C87" s="56"/>
      <c r="D87" s="56"/>
      <c r="E87" s="232">
        <v>20</v>
      </c>
      <c r="F87" s="233">
        <v>55</v>
      </c>
      <c r="G87" s="233">
        <v>64</v>
      </c>
      <c r="H87" s="231"/>
      <c r="I87" s="232">
        <v>20</v>
      </c>
      <c r="J87" s="91">
        <v>55</v>
      </c>
      <c r="K87" s="44">
        <v>64</v>
      </c>
      <c r="L87" s="44"/>
    </row>
    <row r="88" spans="1:12" ht="15" thickBot="1" x14ac:dyDescent="0.25">
      <c r="A88" s="87" t="s">
        <v>116</v>
      </c>
      <c r="B88" s="83" t="s">
        <v>114</v>
      </c>
      <c r="C88" s="56"/>
      <c r="D88" s="56"/>
      <c r="E88" s="232">
        <v>4</v>
      </c>
      <c r="F88" s="233">
        <v>20</v>
      </c>
      <c r="G88" s="233">
        <v>25</v>
      </c>
      <c r="H88" s="231"/>
      <c r="I88" s="232">
        <v>4</v>
      </c>
      <c r="J88" s="91">
        <v>20</v>
      </c>
      <c r="K88" s="44">
        <v>25</v>
      </c>
      <c r="L88" s="44"/>
    </row>
    <row r="89" spans="1:12" ht="15" thickBot="1" x14ac:dyDescent="0.25">
      <c r="A89" s="87" t="s">
        <v>116</v>
      </c>
      <c r="B89" s="83" t="s">
        <v>115</v>
      </c>
      <c r="C89" s="56"/>
      <c r="D89" s="56"/>
      <c r="E89" s="232">
        <v>17</v>
      </c>
      <c r="F89" s="233">
        <v>56</v>
      </c>
      <c r="G89" s="233">
        <v>67</v>
      </c>
      <c r="H89" s="231"/>
      <c r="I89" s="232">
        <v>17</v>
      </c>
      <c r="J89" s="91">
        <v>56</v>
      </c>
      <c r="K89" s="44">
        <v>67</v>
      </c>
      <c r="L89" s="44"/>
    </row>
    <row r="90" spans="1:12" s="58" customFormat="1" ht="15" thickBot="1" x14ac:dyDescent="0.25">
      <c r="A90" s="333" t="s">
        <v>179</v>
      </c>
      <c r="B90" s="334"/>
      <c r="C90" s="250">
        <f>+D90</f>
        <v>1</v>
      </c>
      <c r="D90" s="249">
        <f>+G90/K90</f>
        <v>1</v>
      </c>
      <c r="E90" s="10">
        <f t="shared" ref="E90:L90" si="6">SUM(E80:E89)</f>
        <v>133</v>
      </c>
      <c r="F90" s="10">
        <f t="shared" si="6"/>
        <v>418</v>
      </c>
      <c r="G90" s="10">
        <f t="shared" si="6"/>
        <v>510</v>
      </c>
      <c r="H90" s="10">
        <f t="shared" si="6"/>
        <v>0</v>
      </c>
      <c r="I90" s="10">
        <f t="shared" si="6"/>
        <v>133</v>
      </c>
      <c r="J90" s="10">
        <f t="shared" si="6"/>
        <v>418</v>
      </c>
      <c r="K90" s="10">
        <f t="shared" si="6"/>
        <v>510</v>
      </c>
      <c r="L90" s="10">
        <f t="shared" si="6"/>
        <v>0</v>
      </c>
    </row>
    <row r="91" spans="1:12" ht="15" thickBot="1" x14ac:dyDescent="0.25">
      <c r="A91" s="87" t="s">
        <v>133</v>
      </c>
      <c r="B91" s="83" t="s">
        <v>117</v>
      </c>
      <c r="C91" s="56"/>
      <c r="D91" s="56"/>
      <c r="E91" s="235">
        <v>141</v>
      </c>
      <c r="F91" s="236">
        <v>269</v>
      </c>
      <c r="G91" s="236">
        <v>396</v>
      </c>
      <c r="H91" s="234"/>
      <c r="I91" s="235">
        <v>141</v>
      </c>
      <c r="J91" s="91">
        <v>269</v>
      </c>
      <c r="K91" s="44">
        <v>396</v>
      </c>
      <c r="L91" s="44"/>
    </row>
    <row r="92" spans="1:12" ht="15" thickBot="1" x14ac:dyDescent="0.25">
      <c r="A92" s="87" t="s">
        <v>133</v>
      </c>
      <c r="B92" s="83" t="s">
        <v>118</v>
      </c>
      <c r="C92" s="56"/>
      <c r="D92" s="56"/>
      <c r="E92" s="235">
        <v>306</v>
      </c>
      <c r="F92" s="236">
        <v>677</v>
      </c>
      <c r="G92" s="236">
        <v>950</v>
      </c>
      <c r="H92" s="234"/>
      <c r="I92" s="235">
        <v>306</v>
      </c>
      <c r="J92" s="91">
        <v>677</v>
      </c>
      <c r="K92" s="44">
        <v>950</v>
      </c>
      <c r="L92" s="44"/>
    </row>
    <row r="93" spans="1:12" ht="15" thickBot="1" x14ac:dyDescent="0.25">
      <c r="A93" s="87" t="s">
        <v>133</v>
      </c>
      <c r="B93" s="83" t="s">
        <v>119</v>
      </c>
      <c r="C93" s="56"/>
      <c r="D93" s="56"/>
      <c r="E93" s="235">
        <v>409</v>
      </c>
      <c r="F93" s="236">
        <v>989</v>
      </c>
      <c r="G93" s="236">
        <v>1471</v>
      </c>
      <c r="H93" s="234"/>
      <c r="I93" s="235">
        <v>409</v>
      </c>
      <c r="J93" s="91">
        <v>989</v>
      </c>
      <c r="K93" s="44">
        <v>1471</v>
      </c>
      <c r="L93" s="44"/>
    </row>
    <row r="94" spans="1:12" ht="15" thickBot="1" x14ac:dyDescent="0.25">
      <c r="A94" s="87" t="s">
        <v>133</v>
      </c>
      <c r="B94" s="83" t="s">
        <v>120</v>
      </c>
      <c r="C94" s="56"/>
      <c r="D94" s="56"/>
      <c r="E94" s="235">
        <v>163</v>
      </c>
      <c r="F94" s="236">
        <v>285</v>
      </c>
      <c r="G94" s="236">
        <v>418</v>
      </c>
      <c r="H94" s="234"/>
      <c r="I94" s="235">
        <v>164</v>
      </c>
      <c r="J94" s="91">
        <v>285</v>
      </c>
      <c r="K94" s="44">
        <v>418</v>
      </c>
      <c r="L94" s="44"/>
    </row>
    <row r="95" spans="1:12" ht="15" thickBot="1" x14ac:dyDescent="0.25">
      <c r="A95" s="87" t="s">
        <v>133</v>
      </c>
      <c r="B95" s="83" t="s">
        <v>121</v>
      </c>
      <c r="C95" s="56"/>
      <c r="D95" s="56"/>
      <c r="E95" s="235"/>
      <c r="F95" s="236"/>
      <c r="G95" s="236"/>
      <c r="H95" s="234"/>
      <c r="I95" s="235"/>
      <c r="J95" s="91"/>
      <c r="K95" s="44"/>
      <c r="L95" s="44"/>
    </row>
    <row r="96" spans="1:12" ht="15" thickBot="1" x14ac:dyDescent="0.25">
      <c r="A96" s="87" t="s">
        <v>133</v>
      </c>
      <c r="B96" s="83" t="s">
        <v>122</v>
      </c>
      <c r="C96" s="56"/>
      <c r="D96" s="56"/>
      <c r="E96" s="235">
        <v>117</v>
      </c>
      <c r="F96" s="236">
        <v>218</v>
      </c>
      <c r="G96" s="236">
        <v>337</v>
      </c>
      <c r="H96" s="234"/>
      <c r="I96" s="235">
        <v>117</v>
      </c>
      <c r="J96" s="91">
        <v>218</v>
      </c>
      <c r="K96" s="44">
        <v>337</v>
      </c>
      <c r="L96" s="44"/>
    </row>
    <row r="97" spans="1:12" ht="15" thickBot="1" x14ac:dyDescent="0.25">
      <c r="A97" s="87" t="s">
        <v>133</v>
      </c>
      <c r="B97" s="83" t="s">
        <v>123</v>
      </c>
      <c r="C97" s="56"/>
      <c r="D97" s="56"/>
      <c r="E97" s="235"/>
      <c r="F97" s="236"/>
      <c r="G97" s="236"/>
      <c r="H97" s="234"/>
      <c r="I97" s="235"/>
      <c r="J97" s="91"/>
      <c r="K97" s="44"/>
      <c r="L97" s="44"/>
    </row>
    <row r="98" spans="1:12" ht="15" thickBot="1" x14ac:dyDescent="0.25">
      <c r="A98" s="87" t="s">
        <v>133</v>
      </c>
      <c r="B98" s="83" t="s">
        <v>124</v>
      </c>
      <c r="C98" s="56"/>
      <c r="D98" s="56"/>
      <c r="E98" s="235"/>
      <c r="F98" s="236"/>
      <c r="G98" s="236"/>
      <c r="H98" s="234"/>
      <c r="I98" s="235"/>
      <c r="J98" s="91"/>
      <c r="K98" s="44"/>
      <c r="L98" s="44"/>
    </row>
    <row r="99" spans="1:12" ht="15" thickBot="1" x14ac:dyDescent="0.25">
      <c r="A99" s="87" t="s">
        <v>133</v>
      </c>
      <c r="B99" s="83" t="s">
        <v>125</v>
      </c>
      <c r="C99" s="56"/>
      <c r="D99" s="56"/>
      <c r="E99" s="235"/>
      <c r="F99" s="236"/>
      <c r="G99" s="236">
        <v>1</v>
      </c>
      <c r="H99" s="234"/>
      <c r="I99" s="235"/>
      <c r="J99" s="91"/>
      <c r="K99" s="44">
        <v>1</v>
      </c>
      <c r="L99" s="44"/>
    </row>
    <row r="100" spans="1:12" ht="15" thickBot="1" x14ac:dyDescent="0.25">
      <c r="A100" s="87" t="s">
        <v>133</v>
      </c>
      <c r="B100" s="83" t="s">
        <v>126</v>
      </c>
      <c r="C100" s="56"/>
      <c r="D100" s="56"/>
      <c r="E100" s="235"/>
      <c r="F100" s="236"/>
      <c r="G100" s="236"/>
      <c r="H100" s="234"/>
      <c r="I100" s="235"/>
      <c r="J100" s="91"/>
      <c r="K100" s="44"/>
      <c r="L100" s="44"/>
    </row>
    <row r="101" spans="1:12" ht="15" thickBot="1" x14ac:dyDescent="0.25">
      <c r="A101" s="87" t="s">
        <v>133</v>
      </c>
      <c r="B101" s="83" t="s">
        <v>127</v>
      </c>
      <c r="C101" s="56"/>
      <c r="D101" s="56"/>
      <c r="E101" s="235"/>
      <c r="F101" s="236"/>
      <c r="G101" s="236"/>
      <c r="H101" s="234"/>
      <c r="I101" s="235"/>
      <c r="J101" s="91"/>
      <c r="K101" s="44"/>
      <c r="L101" s="44"/>
    </row>
    <row r="102" spans="1:12" ht="15" thickBot="1" x14ac:dyDescent="0.25">
      <c r="A102" s="87" t="s">
        <v>133</v>
      </c>
      <c r="B102" s="83" t="s">
        <v>128</v>
      </c>
      <c r="C102" s="56"/>
      <c r="D102" s="56"/>
      <c r="E102" s="235"/>
      <c r="F102" s="236"/>
      <c r="G102" s="236"/>
      <c r="H102" s="234"/>
      <c r="I102" s="235"/>
      <c r="J102" s="91"/>
      <c r="K102" s="44"/>
      <c r="L102" s="44"/>
    </row>
    <row r="103" spans="1:12" ht="15" thickBot="1" x14ac:dyDescent="0.25">
      <c r="A103" s="87" t="s">
        <v>133</v>
      </c>
      <c r="B103" s="83" t="s">
        <v>129</v>
      </c>
      <c r="C103" s="56"/>
      <c r="D103" s="56"/>
      <c r="E103" s="235"/>
      <c r="F103" s="236"/>
      <c r="G103" s="236"/>
      <c r="H103" s="234"/>
      <c r="I103" s="235"/>
      <c r="J103" s="91"/>
      <c r="K103" s="44"/>
      <c r="L103" s="44"/>
    </row>
    <row r="104" spans="1:12" ht="15" thickBot="1" x14ac:dyDescent="0.25">
      <c r="A104" s="87" t="s">
        <v>133</v>
      </c>
      <c r="B104" s="83" t="s">
        <v>130</v>
      </c>
      <c r="C104" s="56"/>
      <c r="D104" s="56"/>
      <c r="E104" s="235"/>
      <c r="F104" s="236"/>
      <c r="G104" s="236"/>
      <c r="H104" s="234"/>
      <c r="I104" s="235"/>
      <c r="J104" s="91"/>
      <c r="K104" s="44"/>
      <c r="L104" s="44"/>
    </row>
    <row r="105" spans="1:12" ht="15" thickBot="1" x14ac:dyDescent="0.25">
      <c r="A105" s="87" t="s">
        <v>133</v>
      </c>
      <c r="B105" s="83" t="s">
        <v>131</v>
      </c>
      <c r="C105" s="56"/>
      <c r="D105" s="56"/>
      <c r="E105" s="235">
        <v>140</v>
      </c>
      <c r="F105" s="236">
        <v>253</v>
      </c>
      <c r="G105" s="236">
        <v>414</v>
      </c>
      <c r="H105" s="234"/>
      <c r="I105" s="235">
        <v>140</v>
      </c>
      <c r="J105" s="91">
        <v>253</v>
      </c>
      <c r="K105" s="44">
        <v>414</v>
      </c>
      <c r="L105" s="44"/>
    </row>
    <row r="106" spans="1:12" ht="15" thickBot="1" x14ac:dyDescent="0.25">
      <c r="A106" s="87" t="s">
        <v>133</v>
      </c>
      <c r="B106" s="83" t="s">
        <v>132</v>
      </c>
      <c r="C106" s="56"/>
      <c r="D106" s="56"/>
      <c r="E106" s="235">
        <v>49</v>
      </c>
      <c r="F106" s="236">
        <v>128</v>
      </c>
      <c r="G106" s="236">
        <v>155</v>
      </c>
      <c r="H106" s="234"/>
      <c r="I106" s="235">
        <v>49</v>
      </c>
      <c r="J106" s="91">
        <v>128</v>
      </c>
      <c r="K106" s="44">
        <v>155</v>
      </c>
      <c r="L106" s="44"/>
    </row>
    <row r="107" spans="1:12" ht="15" thickBot="1" x14ac:dyDescent="0.25">
      <c r="A107" s="87" t="s">
        <v>133</v>
      </c>
      <c r="B107" s="165" t="s">
        <v>346</v>
      </c>
      <c r="C107" s="56"/>
      <c r="D107" s="56"/>
      <c r="E107" s="235">
        <v>15</v>
      </c>
      <c r="F107" s="236">
        <v>70</v>
      </c>
      <c r="G107" s="236">
        <v>126</v>
      </c>
      <c r="H107" s="234"/>
      <c r="I107" s="235">
        <v>15</v>
      </c>
      <c r="J107" s="91">
        <v>70</v>
      </c>
      <c r="K107" s="44">
        <v>126</v>
      </c>
      <c r="L107" s="44"/>
    </row>
    <row r="108" spans="1:12" s="58" customFormat="1" ht="27" customHeight="1" thickBot="1" x14ac:dyDescent="0.25">
      <c r="A108" s="333" t="s">
        <v>180</v>
      </c>
      <c r="B108" s="334"/>
      <c r="C108" s="250">
        <f>+D108</f>
        <v>1</v>
      </c>
      <c r="D108" s="249">
        <f>+G108/K108</f>
        <v>1</v>
      </c>
      <c r="E108" s="10">
        <f>SUM(E91:E107)</f>
        <v>1340</v>
      </c>
      <c r="F108" s="10">
        <f t="shared" ref="F108:L108" si="7">SUM(F91:F107)</f>
        <v>2889</v>
      </c>
      <c r="G108" s="10">
        <f t="shared" si="7"/>
        <v>4268</v>
      </c>
      <c r="H108" s="10">
        <f t="shared" si="7"/>
        <v>0</v>
      </c>
      <c r="I108" s="10">
        <f t="shared" si="7"/>
        <v>1341</v>
      </c>
      <c r="J108" s="10">
        <f t="shared" si="7"/>
        <v>2889</v>
      </c>
      <c r="K108" s="10">
        <f t="shared" si="7"/>
        <v>4268</v>
      </c>
      <c r="L108" s="10">
        <f t="shared" si="7"/>
        <v>0</v>
      </c>
    </row>
    <row r="109" spans="1:12" ht="15" thickBot="1" x14ac:dyDescent="0.25">
      <c r="A109" s="87" t="s">
        <v>146</v>
      </c>
      <c r="B109" s="83" t="s">
        <v>134</v>
      </c>
      <c r="C109" s="56"/>
      <c r="D109" s="56"/>
      <c r="E109" s="237">
        <v>5</v>
      </c>
      <c r="F109" s="238">
        <v>4</v>
      </c>
      <c r="G109" s="238">
        <v>4</v>
      </c>
      <c r="H109" s="238"/>
      <c r="I109" s="237">
        <v>5</v>
      </c>
      <c r="J109" s="67">
        <v>4</v>
      </c>
      <c r="K109" s="44">
        <v>4</v>
      </c>
      <c r="L109" s="44"/>
    </row>
    <row r="110" spans="1:12" ht="15" thickBot="1" x14ac:dyDescent="0.25">
      <c r="A110" s="87" t="s">
        <v>146</v>
      </c>
      <c r="B110" s="83" t="s">
        <v>135</v>
      </c>
      <c r="C110" s="56"/>
      <c r="D110" s="56"/>
      <c r="E110" s="239">
        <v>2</v>
      </c>
      <c r="F110" s="240">
        <v>3</v>
      </c>
      <c r="G110" s="240">
        <v>18</v>
      </c>
      <c r="H110" s="238"/>
      <c r="I110" s="239">
        <v>2</v>
      </c>
      <c r="J110" s="91">
        <v>3</v>
      </c>
      <c r="K110" s="44">
        <v>18</v>
      </c>
      <c r="L110" s="44"/>
    </row>
    <row r="111" spans="1:12" ht="15" thickBot="1" x14ac:dyDescent="0.25">
      <c r="A111" s="87" t="s">
        <v>146</v>
      </c>
      <c r="B111" s="83" t="s">
        <v>136</v>
      </c>
      <c r="C111" s="56"/>
      <c r="D111" s="56"/>
      <c r="E111" s="239">
        <v>8</v>
      </c>
      <c r="F111" s="240">
        <v>23</v>
      </c>
      <c r="G111" s="240">
        <v>26</v>
      </c>
      <c r="H111" s="238"/>
      <c r="I111" s="239">
        <v>8</v>
      </c>
      <c r="J111" s="91">
        <v>23</v>
      </c>
      <c r="K111" s="44">
        <v>26</v>
      </c>
      <c r="L111" s="44"/>
    </row>
    <row r="112" spans="1:12" ht="15" thickBot="1" x14ac:dyDescent="0.25">
      <c r="A112" s="87" t="s">
        <v>146</v>
      </c>
      <c r="B112" s="83" t="s">
        <v>137</v>
      </c>
      <c r="C112" s="56"/>
      <c r="D112" s="56"/>
      <c r="E112" s="239">
        <v>2</v>
      </c>
      <c r="F112" s="240">
        <v>9</v>
      </c>
      <c r="G112" s="240">
        <v>11</v>
      </c>
      <c r="H112" s="238"/>
      <c r="I112" s="239">
        <v>2</v>
      </c>
      <c r="J112" s="91">
        <v>9</v>
      </c>
      <c r="K112" s="44">
        <v>11</v>
      </c>
      <c r="L112" s="44"/>
    </row>
    <row r="113" spans="1:12" ht="15" thickBot="1" x14ac:dyDescent="0.25">
      <c r="A113" s="87" t="s">
        <v>146</v>
      </c>
      <c r="B113" s="83" t="s">
        <v>138</v>
      </c>
      <c r="C113" s="56"/>
      <c r="D113" s="56"/>
      <c r="E113" s="239">
        <v>4</v>
      </c>
      <c r="F113" s="240">
        <v>15</v>
      </c>
      <c r="G113" s="240">
        <v>22</v>
      </c>
      <c r="H113" s="238"/>
      <c r="I113" s="239">
        <v>4</v>
      </c>
      <c r="J113" s="91">
        <v>15</v>
      </c>
      <c r="K113" s="44">
        <v>22</v>
      </c>
      <c r="L113" s="44"/>
    </row>
    <row r="114" spans="1:12" ht="15" thickBot="1" x14ac:dyDescent="0.25">
      <c r="A114" s="87" t="s">
        <v>146</v>
      </c>
      <c r="B114" s="83" t="s">
        <v>139</v>
      </c>
      <c r="C114" s="56"/>
      <c r="D114" s="56"/>
      <c r="E114" s="239"/>
      <c r="F114" s="240">
        <v>4</v>
      </c>
      <c r="G114" s="240">
        <v>6</v>
      </c>
      <c r="H114" s="238"/>
      <c r="I114" s="239"/>
      <c r="J114" s="91">
        <v>4</v>
      </c>
      <c r="K114" s="44">
        <v>6</v>
      </c>
      <c r="L114" s="44"/>
    </row>
    <row r="115" spans="1:12" ht="15" thickBot="1" x14ac:dyDescent="0.25">
      <c r="A115" s="87" t="s">
        <v>146</v>
      </c>
      <c r="B115" s="83" t="s">
        <v>140</v>
      </c>
      <c r="C115" s="56"/>
      <c r="D115" s="56"/>
      <c r="E115" s="239">
        <v>3</v>
      </c>
      <c r="F115" s="240">
        <v>12</v>
      </c>
      <c r="G115" s="240">
        <v>20</v>
      </c>
      <c r="H115" s="238"/>
      <c r="I115" s="239">
        <v>3</v>
      </c>
      <c r="J115" s="91">
        <v>12</v>
      </c>
      <c r="K115" s="44">
        <v>20</v>
      </c>
      <c r="L115" s="44"/>
    </row>
    <row r="116" spans="1:12" ht="15" thickBot="1" x14ac:dyDescent="0.25">
      <c r="A116" s="87" t="s">
        <v>146</v>
      </c>
      <c r="B116" s="83" t="s">
        <v>141</v>
      </c>
      <c r="C116" s="56"/>
      <c r="D116" s="56"/>
      <c r="E116" s="239">
        <v>12</v>
      </c>
      <c r="F116" s="240">
        <v>22</v>
      </c>
      <c r="G116" s="240">
        <v>33</v>
      </c>
      <c r="H116" s="238"/>
      <c r="I116" s="239">
        <v>12</v>
      </c>
      <c r="J116" s="91">
        <v>22</v>
      </c>
      <c r="K116" s="44">
        <v>33</v>
      </c>
      <c r="L116" s="44"/>
    </row>
    <row r="117" spans="1:12" ht="15" thickBot="1" x14ac:dyDescent="0.25">
      <c r="A117" s="87" t="s">
        <v>146</v>
      </c>
      <c r="B117" s="83" t="s">
        <v>142</v>
      </c>
      <c r="C117" s="56"/>
      <c r="D117" s="56"/>
      <c r="E117" s="239">
        <v>3</v>
      </c>
      <c r="F117" s="240">
        <v>36</v>
      </c>
      <c r="G117" s="240">
        <v>36</v>
      </c>
      <c r="H117" s="238"/>
      <c r="I117" s="239">
        <v>3</v>
      </c>
      <c r="J117" s="91">
        <v>36</v>
      </c>
      <c r="K117" s="44">
        <v>36</v>
      </c>
      <c r="L117" s="44"/>
    </row>
    <row r="118" spans="1:12" ht="15" thickBot="1" x14ac:dyDescent="0.25">
      <c r="A118" s="87" t="s">
        <v>146</v>
      </c>
      <c r="B118" s="83" t="s">
        <v>143</v>
      </c>
      <c r="C118" s="56"/>
      <c r="D118" s="56"/>
      <c r="E118" s="239">
        <v>6</v>
      </c>
      <c r="F118" s="240">
        <v>13</v>
      </c>
      <c r="G118" s="240">
        <v>14</v>
      </c>
      <c r="H118" s="238"/>
      <c r="I118" s="239">
        <v>6</v>
      </c>
      <c r="J118" s="91">
        <v>13</v>
      </c>
      <c r="K118" s="44">
        <v>14</v>
      </c>
      <c r="L118" s="44"/>
    </row>
    <row r="119" spans="1:12" ht="15" thickBot="1" x14ac:dyDescent="0.25">
      <c r="A119" s="87" t="s">
        <v>146</v>
      </c>
      <c r="B119" s="83" t="s">
        <v>144</v>
      </c>
      <c r="C119" s="56"/>
      <c r="D119" s="56"/>
      <c r="E119" s="239">
        <v>2</v>
      </c>
      <c r="F119" s="240">
        <v>5</v>
      </c>
      <c r="G119" s="240">
        <v>11</v>
      </c>
      <c r="H119" s="238"/>
      <c r="I119" s="239">
        <v>2</v>
      </c>
      <c r="J119" s="91">
        <v>5</v>
      </c>
      <c r="K119" s="44">
        <v>11</v>
      </c>
      <c r="L119" s="44"/>
    </row>
    <row r="120" spans="1:12" ht="15" thickBot="1" x14ac:dyDescent="0.25">
      <c r="A120" s="87" t="s">
        <v>146</v>
      </c>
      <c r="B120" s="83" t="s">
        <v>145</v>
      </c>
      <c r="C120" s="56"/>
      <c r="D120" s="56"/>
      <c r="E120" s="239">
        <v>4</v>
      </c>
      <c r="F120" s="240">
        <v>5</v>
      </c>
      <c r="G120" s="240">
        <v>5</v>
      </c>
      <c r="H120" s="238"/>
      <c r="I120" s="239">
        <v>4</v>
      </c>
      <c r="J120" s="91">
        <v>5</v>
      </c>
      <c r="K120" s="44">
        <v>5</v>
      </c>
      <c r="L120" s="44"/>
    </row>
    <row r="121" spans="1:12" s="58" customFormat="1" ht="15" thickBot="1" x14ac:dyDescent="0.25">
      <c r="A121" s="333" t="s">
        <v>181</v>
      </c>
      <c r="B121" s="334"/>
      <c r="C121" s="250">
        <f>+D121</f>
        <v>1</v>
      </c>
      <c r="D121" s="249">
        <f>+G121/K121</f>
        <v>1</v>
      </c>
      <c r="E121" s="10">
        <f t="shared" ref="E121:L121" si="8">SUM(E109:E120)</f>
        <v>51</v>
      </c>
      <c r="F121" s="10">
        <f t="shared" si="8"/>
        <v>151</v>
      </c>
      <c r="G121" s="10">
        <f t="shared" si="8"/>
        <v>206</v>
      </c>
      <c r="H121" s="10">
        <f t="shared" si="8"/>
        <v>0</v>
      </c>
      <c r="I121" s="10">
        <f>SUM(I109:I120)</f>
        <v>51</v>
      </c>
      <c r="J121" s="10">
        <f t="shared" si="8"/>
        <v>151</v>
      </c>
      <c r="K121" s="10">
        <f t="shared" si="8"/>
        <v>206</v>
      </c>
      <c r="L121" s="10">
        <f t="shared" si="8"/>
        <v>0</v>
      </c>
    </row>
    <row r="122" spans="1:12" ht="15" thickBot="1" x14ac:dyDescent="0.25">
      <c r="A122" s="87" t="s">
        <v>160</v>
      </c>
      <c r="B122" s="83" t="s">
        <v>147</v>
      </c>
      <c r="C122" s="56"/>
      <c r="D122" s="56"/>
      <c r="E122" s="242">
        <v>84</v>
      </c>
      <c r="F122" s="243">
        <v>128</v>
      </c>
      <c r="G122" s="243">
        <v>242</v>
      </c>
      <c r="H122" s="241"/>
      <c r="I122" s="242">
        <v>84</v>
      </c>
      <c r="J122" s="91">
        <v>128</v>
      </c>
      <c r="K122" s="44">
        <v>242</v>
      </c>
      <c r="L122" s="44"/>
    </row>
    <row r="123" spans="1:12" ht="15" thickBot="1" x14ac:dyDescent="0.25">
      <c r="A123" s="87" t="s">
        <v>160</v>
      </c>
      <c r="B123" s="83" t="s">
        <v>148</v>
      </c>
      <c r="C123" s="56"/>
      <c r="D123" s="56"/>
      <c r="E123" s="242">
        <v>67</v>
      </c>
      <c r="F123" s="243">
        <v>122</v>
      </c>
      <c r="G123" s="243">
        <v>177</v>
      </c>
      <c r="H123" s="241"/>
      <c r="I123" s="242">
        <v>67</v>
      </c>
      <c r="J123" s="91">
        <v>122</v>
      </c>
      <c r="K123" s="44">
        <v>177</v>
      </c>
      <c r="L123" s="44"/>
    </row>
    <row r="124" spans="1:12" ht="15" thickBot="1" x14ac:dyDescent="0.25">
      <c r="A124" s="87" t="s">
        <v>160</v>
      </c>
      <c r="B124" s="83" t="s">
        <v>149</v>
      </c>
      <c r="C124" s="56"/>
      <c r="D124" s="56"/>
      <c r="E124" s="242">
        <v>66</v>
      </c>
      <c r="F124" s="243">
        <v>157</v>
      </c>
      <c r="G124" s="243">
        <v>214</v>
      </c>
      <c r="H124" s="241"/>
      <c r="I124" s="242">
        <v>66</v>
      </c>
      <c r="J124" s="91">
        <v>157</v>
      </c>
      <c r="K124" s="44">
        <v>214</v>
      </c>
      <c r="L124" s="44"/>
    </row>
    <row r="125" spans="1:12" ht="15" thickBot="1" x14ac:dyDescent="0.25">
      <c r="A125" s="87" t="s">
        <v>160</v>
      </c>
      <c r="B125" s="83" t="s">
        <v>150</v>
      </c>
      <c r="C125" s="56"/>
      <c r="D125" s="56"/>
      <c r="E125" s="242">
        <v>133</v>
      </c>
      <c r="F125" s="243">
        <v>283</v>
      </c>
      <c r="G125" s="243">
        <v>423</v>
      </c>
      <c r="H125" s="241"/>
      <c r="I125" s="242">
        <v>133</v>
      </c>
      <c r="J125" s="91">
        <v>283</v>
      </c>
      <c r="K125" s="44">
        <v>423</v>
      </c>
      <c r="L125" s="44"/>
    </row>
    <row r="126" spans="1:12" ht="15" thickBot="1" x14ac:dyDescent="0.25">
      <c r="A126" s="87" t="s">
        <v>160</v>
      </c>
      <c r="B126" s="83" t="s">
        <v>151</v>
      </c>
      <c r="C126" s="56"/>
      <c r="D126" s="56"/>
      <c r="E126" s="242"/>
      <c r="F126" s="243"/>
      <c r="G126" s="243"/>
      <c r="H126" s="241"/>
      <c r="I126" s="242"/>
      <c r="J126" s="91"/>
      <c r="K126" s="44"/>
      <c r="L126" s="44"/>
    </row>
    <row r="127" spans="1:12" ht="15" thickBot="1" x14ac:dyDescent="0.25">
      <c r="A127" s="87" t="s">
        <v>160</v>
      </c>
      <c r="B127" s="83" t="s">
        <v>152</v>
      </c>
      <c r="C127" s="56"/>
      <c r="D127" s="56"/>
      <c r="E127" s="242"/>
      <c r="F127" s="243"/>
      <c r="G127" s="243"/>
      <c r="H127" s="241"/>
      <c r="I127" s="242"/>
      <c r="J127" s="91"/>
      <c r="K127" s="44"/>
      <c r="L127" s="44"/>
    </row>
    <row r="128" spans="1:12" ht="15" thickBot="1" x14ac:dyDescent="0.25">
      <c r="A128" s="87" t="s">
        <v>160</v>
      </c>
      <c r="B128" s="83" t="s">
        <v>153</v>
      </c>
      <c r="C128" s="56"/>
      <c r="D128" s="56"/>
      <c r="E128" s="242"/>
      <c r="F128" s="243"/>
      <c r="G128" s="243"/>
      <c r="H128" s="241"/>
      <c r="I128" s="242"/>
      <c r="J128" s="91"/>
      <c r="K128" s="44"/>
      <c r="L128" s="44"/>
    </row>
    <row r="129" spans="1:12" ht="15" thickBot="1" x14ac:dyDescent="0.25">
      <c r="A129" s="87" t="s">
        <v>160</v>
      </c>
      <c r="B129" s="83" t="s">
        <v>154</v>
      </c>
      <c r="C129" s="56"/>
      <c r="D129" s="56"/>
      <c r="E129" s="242"/>
      <c r="F129" s="243"/>
      <c r="G129" s="243"/>
      <c r="H129" s="241"/>
      <c r="I129" s="242"/>
      <c r="J129" s="91"/>
      <c r="K129" s="44"/>
      <c r="L129" s="44"/>
    </row>
    <row r="130" spans="1:12" ht="15" thickBot="1" x14ac:dyDescent="0.25">
      <c r="A130" s="87" t="s">
        <v>160</v>
      </c>
      <c r="B130" s="83" t="s">
        <v>155</v>
      </c>
      <c r="C130" s="56"/>
      <c r="D130" s="56"/>
      <c r="E130" s="242"/>
      <c r="F130" s="243"/>
      <c r="G130" s="243"/>
      <c r="H130" s="241"/>
      <c r="I130" s="242"/>
      <c r="J130" s="91"/>
      <c r="K130" s="44"/>
      <c r="L130" s="44"/>
    </row>
    <row r="131" spans="1:12" ht="15" thickBot="1" x14ac:dyDescent="0.25">
      <c r="A131" s="87" t="s">
        <v>160</v>
      </c>
      <c r="B131" s="83" t="s">
        <v>156</v>
      </c>
      <c r="C131" s="56"/>
      <c r="D131" s="56"/>
      <c r="E131" s="242"/>
      <c r="F131" s="243"/>
      <c r="G131" s="243"/>
      <c r="H131" s="241"/>
      <c r="I131" s="242"/>
      <c r="J131" s="91"/>
      <c r="K131" s="44"/>
      <c r="L131" s="44"/>
    </row>
    <row r="132" spans="1:12" ht="15" thickBot="1" x14ac:dyDescent="0.25">
      <c r="A132" s="87" t="s">
        <v>160</v>
      </c>
      <c r="B132" s="83" t="s">
        <v>157</v>
      </c>
      <c r="C132" s="56"/>
      <c r="D132" s="56"/>
      <c r="E132" s="242"/>
      <c r="F132" s="243"/>
      <c r="G132" s="243"/>
      <c r="H132" s="241"/>
      <c r="I132" s="242"/>
      <c r="J132" s="91"/>
      <c r="K132" s="44"/>
      <c r="L132" s="44"/>
    </row>
    <row r="133" spans="1:12" ht="15" thickBot="1" x14ac:dyDescent="0.25">
      <c r="A133" s="87" t="s">
        <v>160</v>
      </c>
      <c r="B133" s="83" t="s">
        <v>158</v>
      </c>
      <c r="C133" s="56"/>
      <c r="D133" s="56"/>
      <c r="E133" s="242"/>
      <c r="F133" s="243"/>
      <c r="G133" s="243"/>
      <c r="H133" s="241"/>
      <c r="I133" s="242"/>
      <c r="J133" s="91"/>
      <c r="K133" s="44"/>
      <c r="L133" s="44"/>
    </row>
    <row r="134" spans="1:12" ht="15" thickBot="1" x14ac:dyDescent="0.25">
      <c r="A134" s="87" t="s">
        <v>160</v>
      </c>
      <c r="B134" s="83" t="s">
        <v>159</v>
      </c>
      <c r="C134" s="56"/>
      <c r="D134" s="56"/>
      <c r="E134" s="242"/>
      <c r="F134" s="243"/>
      <c r="G134" s="243"/>
      <c r="H134" s="241"/>
      <c r="I134" s="242"/>
      <c r="J134" s="91"/>
      <c r="K134" s="44"/>
      <c r="L134" s="44"/>
    </row>
    <row r="135" spans="1:12" s="58" customFormat="1" ht="29.25" customHeight="1" thickBot="1" x14ac:dyDescent="0.25">
      <c r="A135" s="333" t="s">
        <v>182</v>
      </c>
      <c r="B135" s="334"/>
      <c r="C135" s="250">
        <f>+D135</f>
        <v>1</v>
      </c>
      <c r="D135" s="249">
        <f>+G135/K135</f>
        <v>1</v>
      </c>
      <c r="E135" s="10">
        <f t="shared" ref="E135:L135" si="9">SUM(E122:E134)</f>
        <v>350</v>
      </c>
      <c r="F135" s="10">
        <f t="shared" si="9"/>
        <v>690</v>
      </c>
      <c r="G135" s="10">
        <f t="shared" si="9"/>
        <v>1056</v>
      </c>
      <c r="H135" s="10">
        <f t="shared" si="9"/>
        <v>0</v>
      </c>
      <c r="I135" s="10">
        <f>SUM(I122:I134)</f>
        <v>350</v>
      </c>
      <c r="J135" s="10">
        <f t="shared" si="9"/>
        <v>690</v>
      </c>
      <c r="K135" s="10">
        <f t="shared" si="9"/>
        <v>1056</v>
      </c>
      <c r="L135" s="10">
        <f t="shared" si="9"/>
        <v>0</v>
      </c>
    </row>
    <row r="136" spans="1:12" ht="15" thickBot="1" x14ac:dyDescent="0.25">
      <c r="A136" s="87" t="s">
        <v>165</v>
      </c>
      <c r="B136" s="83" t="s">
        <v>161</v>
      </c>
      <c r="C136" s="56"/>
      <c r="D136" s="56"/>
      <c r="E136" s="247">
        <v>172</v>
      </c>
      <c r="F136" s="248">
        <v>335</v>
      </c>
      <c r="G136" s="248">
        <v>477</v>
      </c>
      <c r="H136" s="246"/>
      <c r="I136" s="247">
        <v>172</v>
      </c>
      <c r="J136" s="91">
        <v>335</v>
      </c>
      <c r="K136" s="44">
        <v>477</v>
      </c>
      <c r="L136" s="44"/>
    </row>
    <row r="137" spans="1:12" ht="15" thickBot="1" x14ac:dyDescent="0.25">
      <c r="A137" s="87" t="s">
        <v>165</v>
      </c>
      <c r="B137" s="83" t="s">
        <v>162</v>
      </c>
      <c r="C137" s="56"/>
      <c r="D137" s="56"/>
      <c r="E137" s="247"/>
      <c r="F137" s="248"/>
      <c r="G137" s="248"/>
      <c r="H137" s="246"/>
      <c r="I137" s="247"/>
      <c r="J137" s="91"/>
      <c r="K137" s="44"/>
      <c r="L137" s="44"/>
    </row>
    <row r="138" spans="1:12" ht="15.75" thickBot="1" x14ac:dyDescent="0.3">
      <c r="A138" s="87" t="s">
        <v>165</v>
      </c>
      <c r="B138" s="83" t="s">
        <v>163</v>
      </c>
      <c r="C138" s="56"/>
      <c r="D138" s="56"/>
      <c r="E138" s="244"/>
      <c r="F138" s="246"/>
      <c r="G138" s="246"/>
      <c r="H138" s="246"/>
      <c r="I138" s="244"/>
      <c r="K138" s="44"/>
      <c r="L138" s="44"/>
    </row>
    <row r="139" spans="1:12" ht="15" thickBot="1" x14ac:dyDescent="0.25">
      <c r="A139" s="87" t="s">
        <v>165</v>
      </c>
      <c r="B139" s="83" t="s">
        <v>164</v>
      </c>
      <c r="C139" s="56"/>
      <c r="D139" s="56"/>
      <c r="E139" s="245"/>
      <c r="F139" s="246"/>
      <c r="G139" s="246"/>
      <c r="H139" s="246"/>
      <c r="I139" s="245"/>
      <c r="K139" s="44"/>
      <c r="L139" s="44"/>
    </row>
    <row r="140" spans="1:12" s="58" customFormat="1" ht="15" thickBot="1" x14ac:dyDescent="0.25">
      <c r="A140" s="333" t="s">
        <v>183</v>
      </c>
      <c r="B140" s="334"/>
      <c r="C140" s="250">
        <f>+D140</f>
        <v>1</v>
      </c>
      <c r="D140" s="249">
        <f>+G140/K140</f>
        <v>1</v>
      </c>
      <c r="E140" s="10">
        <f t="shared" ref="E140:L140" si="10">SUM(E136:E139)</f>
        <v>172</v>
      </c>
      <c r="F140" s="10">
        <f t="shared" si="10"/>
        <v>335</v>
      </c>
      <c r="G140" s="10">
        <f t="shared" si="10"/>
        <v>477</v>
      </c>
      <c r="H140" s="10">
        <f t="shared" si="10"/>
        <v>0</v>
      </c>
      <c r="I140" s="10">
        <f>SUM(I136:I139)</f>
        <v>172</v>
      </c>
      <c r="J140" s="10">
        <f t="shared" si="10"/>
        <v>335</v>
      </c>
      <c r="K140" s="10">
        <f t="shared" si="10"/>
        <v>477</v>
      </c>
      <c r="L140" s="10">
        <f t="shared" si="10"/>
        <v>0</v>
      </c>
    </row>
    <row r="141" spans="1:12" ht="15" thickBot="1" x14ac:dyDescent="0.25">
      <c r="A141" s="87" t="s">
        <v>173</v>
      </c>
      <c r="B141" s="83" t="s">
        <v>166</v>
      </c>
      <c r="C141" s="56"/>
      <c r="D141" s="56"/>
      <c r="E141" s="252">
        <v>18</v>
      </c>
      <c r="F141" s="253">
        <v>35</v>
      </c>
      <c r="G141" s="253">
        <v>43</v>
      </c>
      <c r="H141" s="251"/>
      <c r="I141" s="252">
        <v>18</v>
      </c>
      <c r="J141" s="91">
        <v>35</v>
      </c>
      <c r="K141" s="44">
        <v>43</v>
      </c>
      <c r="L141" s="44"/>
    </row>
    <row r="142" spans="1:12" ht="15" thickBot="1" x14ac:dyDescent="0.25">
      <c r="A142" s="87" t="s">
        <v>173</v>
      </c>
      <c r="B142" s="83" t="s">
        <v>167</v>
      </c>
      <c r="C142" s="56"/>
      <c r="D142" s="56"/>
      <c r="E142" s="252"/>
      <c r="F142" s="253">
        <v>2</v>
      </c>
      <c r="G142" s="253">
        <v>2</v>
      </c>
      <c r="H142" s="251"/>
      <c r="I142" s="252"/>
      <c r="J142" s="91">
        <v>2</v>
      </c>
      <c r="K142" s="44">
        <v>2</v>
      </c>
      <c r="L142" s="44"/>
    </row>
    <row r="143" spans="1:12" ht="15" thickBot="1" x14ac:dyDescent="0.25">
      <c r="A143" s="87" t="s">
        <v>173</v>
      </c>
      <c r="B143" s="83" t="s">
        <v>168</v>
      </c>
      <c r="C143" s="56"/>
      <c r="D143" s="56"/>
      <c r="E143" s="252">
        <v>2</v>
      </c>
      <c r="F143" s="253">
        <v>4</v>
      </c>
      <c r="G143" s="253">
        <v>4</v>
      </c>
      <c r="H143" s="251"/>
      <c r="I143" s="252">
        <v>2</v>
      </c>
      <c r="J143" s="91">
        <v>4</v>
      </c>
      <c r="K143" s="44">
        <v>4</v>
      </c>
      <c r="L143" s="44"/>
    </row>
    <row r="144" spans="1:12" ht="15" thickBot="1" x14ac:dyDescent="0.25">
      <c r="A144" s="87" t="s">
        <v>173</v>
      </c>
      <c r="B144" s="83" t="s">
        <v>169</v>
      </c>
      <c r="C144" s="56"/>
      <c r="D144" s="56"/>
      <c r="E144" s="252">
        <v>1</v>
      </c>
      <c r="F144" s="253">
        <v>1</v>
      </c>
      <c r="G144" s="253">
        <v>1</v>
      </c>
      <c r="H144" s="251"/>
      <c r="I144" s="252">
        <v>1</v>
      </c>
      <c r="J144" s="91">
        <v>1</v>
      </c>
      <c r="K144" s="44">
        <v>1</v>
      </c>
      <c r="L144" s="44"/>
    </row>
    <row r="145" spans="1:12" ht="15" thickBot="1" x14ac:dyDescent="0.25">
      <c r="A145" s="87" t="s">
        <v>173</v>
      </c>
      <c r="B145" s="83" t="s">
        <v>170</v>
      </c>
      <c r="C145" s="56"/>
      <c r="D145" s="56"/>
      <c r="E145" s="252">
        <v>5</v>
      </c>
      <c r="F145" s="253">
        <v>17</v>
      </c>
      <c r="G145" s="253">
        <v>17</v>
      </c>
      <c r="H145" s="251"/>
      <c r="I145" s="252">
        <v>5</v>
      </c>
      <c r="J145" s="91">
        <v>17</v>
      </c>
      <c r="K145" s="44">
        <v>17</v>
      </c>
      <c r="L145" s="44"/>
    </row>
    <row r="146" spans="1:12" ht="15" thickBot="1" x14ac:dyDescent="0.25">
      <c r="A146" s="87" t="s">
        <v>173</v>
      </c>
      <c r="B146" s="83" t="s">
        <v>171</v>
      </c>
      <c r="C146" s="56"/>
      <c r="D146" s="56"/>
      <c r="E146" s="252">
        <v>3</v>
      </c>
      <c r="F146" s="253">
        <v>5</v>
      </c>
      <c r="G146" s="253">
        <v>5</v>
      </c>
      <c r="H146" s="251"/>
      <c r="I146" s="252">
        <v>3</v>
      </c>
      <c r="J146" s="91">
        <v>5</v>
      </c>
      <c r="K146" s="44">
        <v>5</v>
      </c>
      <c r="L146" s="44"/>
    </row>
    <row r="147" spans="1:12" ht="15" thickBot="1" x14ac:dyDescent="0.25">
      <c r="A147" s="87" t="s">
        <v>173</v>
      </c>
      <c r="B147" s="83" t="s">
        <v>172</v>
      </c>
      <c r="C147" s="56"/>
      <c r="D147" s="56"/>
      <c r="E147" s="252"/>
      <c r="F147" s="253">
        <v>2</v>
      </c>
      <c r="G147" s="253">
        <v>4</v>
      </c>
      <c r="H147" s="251"/>
      <c r="I147" s="252"/>
      <c r="J147" s="91">
        <v>2</v>
      </c>
      <c r="K147" s="44">
        <v>4</v>
      </c>
      <c r="L147" s="44"/>
    </row>
    <row r="148" spans="1:12" s="58" customFormat="1" ht="15" thickBot="1" x14ac:dyDescent="0.25">
      <c r="A148" s="333" t="s">
        <v>184</v>
      </c>
      <c r="B148" s="334"/>
      <c r="C148" s="250">
        <f>+D148</f>
        <v>1</v>
      </c>
      <c r="D148" s="249">
        <f>+G148/K148</f>
        <v>1</v>
      </c>
      <c r="E148" s="10">
        <f t="shared" ref="E148:L148" si="11">SUM(E141:E147)</f>
        <v>29</v>
      </c>
      <c r="F148" s="10">
        <f t="shared" si="11"/>
        <v>66</v>
      </c>
      <c r="G148" s="10">
        <f t="shared" si="11"/>
        <v>76</v>
      </c>
      <c r="H148" s="10">
        <f t="shared" si="11"/>
        <v>0</v>
      </c>
      <c r="I148" s="10">
        <f>SUM(I141:I147)</f>
        <v>29</v>
      </c>
      <c r="J148" s="10">
        <f t="shared" si="11"/>
        <v>66</v>
      </c>
      <c r="K148" s="10">
        <f t="shared" si="11"/>
        <v>76</v>
      </c>
      <c r="L148" s="10">
        <f t="shared" si="11"/>
        <v>0</v>
      </c>
    </row>
    <row r="149" spans="1:12" x14ac:dyDescent="0.2">
      <c r="B149" s="100" t="s">
        <v>189</v>
      </c>
      <c r="C149" s="100"/>
      <c r="D149" s="100"/>
      <c r="E149" s="115">
        <f t="shared" ref="E149:L149" si="12">+E25+E37+E48+E62+E73+E79+E90+E108+E121+E135+E140+E148</f>
        <v>10748</v>
      </c>
      <c r="F149" s="115">
        <f t="shared" si="12"/>
        <v>23335</v>
      </c>
      <c r="G149" s="115">
        <f t="shared" si="12"/>
        <v>34562</v>
      </c>
      <c r="H149" s="115">
        <f t="shared" si="12"/>
        <v>0</v>
      </c>
      <c r="I149" s="115">
        <f t="shared" si="12"/>
        <v>10749</v>
      </c>
      <c r="J149" s="115">
        <f t="shared" si="12"/>
        <v>23335</v>
      </c>
      <c r="K149" s="115">
        <f t="shared" si="12"/>
        <v>34563</v>
      </c>
      <c r="L149" s="115">
        <f t="shared" si="12"/>
        <v>0</v>
      </c>
    </row>
    <row r="150" spans="1:12" x14ac:dyDescent="0.2">
      <c r="C150" s="65"/>
      <c r="D150" s="79"/>
    </row>
    <row r="156" spans="1:12" x14ac:dyDescent="0.2">
      <c r="L156" s="55"/>
    </row>
    <row r="157" spans="1:12" x14ac:dyDescent="0.2">
      <c r="L157" s="55"/>
    </row>
    <row r="158" spans="1:12" x14ac:dyDescent="0.2">
      <c r="L158" s="55"/>
    </row>
    <row r="159" spans="1:12" x14ac:dyDescent="0.2">
      <c r="L159" s="55"/>
    </row>
    <row r="160" spans="1:12" x14ac:dyDescent="0.2">
      <c r="L160" s="55"/>
    </row>
    <row r="161" spans="12:12" x14ac:dyDescent="0.2">
      <c r="L161" s="55"/>
    </row>
    <row r="162" spans="12:12" x14ac:dyDescent="0.2">
      <c r="L162" s="55"/>
    </row>
    <row r="163" spans="12:12" x14ac:dyDescent="0.2">
      <c r="L163" s="55"/>
    </row>
    <row r="164" spans="12:12" x14ac:dyDescent="0.2">
      <c r="L164" s="55"/>
    </row>
    <row r="165" spans="12:12" x14ac:dyDescent="0.2">
      <c r="L165" s="55"/>
    </row>
    <row r="166" spans="12:12" x14ac:dyDescent="0.2">
      <c r="L166" s="55"/>
    </row>
    <row r="167" spans="12:12" x14ac:dyDescent="0.2">
      <c r="L167" s="55"/>
    </row>
    <row r="168" spans="12:12" x14ac:dyDescent="0.2">
      <c r="L168" s="55"/>
    </row>
    <row r="169" spans="12:12" x14ac:dyDescent="0.2">
      <c r="L169" s="55"/>
    </row>
    <row r="170" spans="12:12" x14ac:dyDescent="0.2">
      <c r="L170" s="55"/>
    </row>
    <row r="171" spans="12:12" x14ac:dyDescent="0.2">
      <c r="L171" s="55"/>
    </row>
    <row r="172" spans="12:12" x14ac:dyDescent="0.2">
      <c r="L172" s="55"/>
    </row>
    <row r="173" spans="12:12" x14ac:dyDescent="0.2">
      <c r="L173" s="55"/>
    </row>
    <row r="174" spans="12:12" x14ac:dyDescent="0.2">
      <c r="L174" s="55"/>
    </row>
    <row r="175" spans="12:12" x14ac:dyDescent="0.2">
      <c r="L175" s="55"/>
    </row>
    <row r="176" spans="12:12" x14ac:dyDescent="0.2">
      <c r="L176" s="55"/>
    </row>
    <row r="177" spans="10:12" x14ac:dyDescent="0.2">
      <c r="L177" s="55"/>
    </row>
    <row r="178" spans="10:12" x14ac:dyDescent="0.2">
      <c r="L178" s="55"/>
    </row>
    <row r="179" spans="10:12" x14ac:dyDescent="0.2">
      <c r="L179" s="55"/>
    </row>
    <row r="180" spans="10:12" x14ac:dyDescent="0.2">
      <c r="L180" s="55"/>
    </row>
    <row r="181" spans="10:12" x14ac:dyDescent="0.2">
      <c r="J181" s="91"/>
    </row>
  </sheetData>
  <mergeCells count="21">
    <mergeCell ref="A1:A10"/>
    <mergeCell ref="B1:B10"/>
    <mergeCell ref="C1:C11"/>
    <mergeCell ref="D1:D10"/>
    <mergeCell ref="E1:L1"/>
    <mergeCell ref="E2:H9"/>
    <mergeCell ref="I2:L9"/>
    <mergeCell ref="E10:H10"/>
    <mergeCell ref="I10:L10"/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16"/>
  <sheetViews>
    <sheetView topLeftCell="B68" zoomScale="70" zoomScaleNormal="70" workbookViewId="0">
      <selection activeCell="P119" sqref="P119"/>
    </sheetView>
  </sheetViews>
  <sheetFormatPr baseColWidth="10" defaultRowHeight="15" x14ac:dyDescent="0.25"/>
  <cols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8" max="30" width="11.42578125" customWidth="1"/>
    <col min="31" max="36" width="11.7109375" customWidth="1"/>
    <col min="37" max="37" width="15.85546875" customWidth="1"/>
    <col min="38" max="38" width="16.28515625" customWidth="1"/>
    <col min="39" max="45" width="11.42578125" customWidth="1"/>
  </cols>
  <sheetData>
    <row r="1" spans="1:44" s="19" customFormat="1" ht="18" x14ac:dyDescent="0.35">
      <c r="A1" s="465" t="s">
        <v>231</v>
      </c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</row>
    <row r="2" spans="1:44" s="21" customFormat="1" ht="66" customHeight="1" x14ac:dyDescent="0.3">
      <c r="A2" s="20"/>
      <c r="B2" s="20"/>
      <c r="C2" s="20"/>
      <c r="D2" s="20"/>
      <c r="E2" s="466" t="s">
        <v>203</v>
      </c>
      <c r="F2" s="469" t="s">
        <v>204</v>
      </c>
      <c r="G2" s="473" t="s">
        <v>205</v>
      </c>
      <c r="H2" s="474"/>
      <c r="I2" s="474"/>
      <c r="J2" s="474"/>
      <c r="K2" s="474"/>
      <c r="L2" s="474"/>
      <c r="M2" s="474"/>
      <c r="N2" s="474"/>
      <c r="O2" s="474"/>
      <c r="P2" s="474"/>
      <c r="Q2" s="474"/>
      <c r="R2" s="474"/>
      <c r="S2" s="474"/>
      <c r="T2" s="474"/>
      <c r="U2" s="474"/>
      <c r="V2" s="474"/>
      <c r="W2" s="474"/>
      <c r="X2" s="474"/>
      <c r="Y2" s="474"/>
      <c r="AE2" s="210" t="s">
        <v>383</v>
      </c>
      <c r="AF2" s="210" t="s">
        <v>383</v>
      </c>
      <c r="AG2" s="210" t="s">
        <v>384</v>
      </c>
      <c r="AH2" s="210" t="s">
        <v>384</v>
      </c>
      <c r="AI2" s="478" t="s">
        <v>374</v>
      </c>
      <c r="AJ2" s="478"/>
      <c r="AK2" s="475" t="s">
        <v>385</v>
      </c>
      <c r="AL2" s="475"/>
      <c r="AM2" s="475" t="s">
        <v>386</v>
      </c>
      <c r="AN2" s="475"/>
      <c r="AO2" s="475" t="s">
        <v>387</v>
      </c>
      <c r="AP2" s="475"/>
      <c r="AQ2" s="475" t="s">
        <v>388</v>
      </c>
      <c r="AR2" s="475"/>
    </row>
    <row r="3" spans="1:44" s="19" customFormat="1" ht="16.5" x14ac:dyDescent="0.3">
      <c r="A3" s="22"/>
      <c r="B3" s="23"/>
      <c r="C3" s="22"/>
      <c r="D3" s="22"/>
      <c r="E3" s="467"/>
      <c r="F3" s="470"/>
      <c r="G3" s="24" t="s">
        <v>349</v>
      </c>
      <c r="H3" s="25" t="s">
        <v>348</v>
      </c>
      <c r="I3" s="25" t="s">
        <v>347</v>
      </c>
      <c r="J3" s="25" t="s">
        <v>350</v>
      </c>
      <c r="K3" s="25" t="s">
        <v>351</v>
      </c>
      <c r="L3" s="25" t="s">
        <v>352</v>
      </c>
      <c r="M3" s="25" t="s">
        <v>353</v>
      </c>
      <c r="N3" s="25" t="s">
        <v>354</v>
      </c>
      <c r="O3" s="25" t="s">
        <v>252</v>
      </c>
      <c r="P3" s="25" t="s">
        <v>253</v>
      </c>
      <c r="Q3" s="25" t="s">
        <v>232</v>
      </c>
      <c r="R3" s="25" t="s">
        <v>233</v>
      </c>
      <c r="S3" s="25" t="s">
        <v>260</v>
      </c>
      <c r="T3" s="25" t="s">
        <v>303</v>
      </c>
      <c r="U3" s="25" t="s">
        <v>304</v>
      </c>
      <c r="V3" s="25" t="s">
        <v>305</v>
      </c>
      <c r="W3" s="25" t="s">
        <v>306</v>
      </c>
      <c r="X3" s="25" t="s">
        <v>307</v>
      </c>
      <c r="Y3" s="25" t="s">
        <v>308</v>
      </c>
      <c r="AE3" s="25" t="s">
        <v>233</v>
      </c>
      <c r="AF3" s="25" t="s">
        <v>260</v>
      </c>
      <c r="AG3" s="25" t="s">
        <v>233</v>
      </c>
      <c r="AH3" s="25" t="s">
        <v>260</v>
      </c>
      <c r="AI3" s="476" t="s">
        <v>374</v>
      </c>
      <c r="AJ3" s="477"/>
      <c r="AK3" s="25" t="s">
        <v>233</v>
      </c>
      <c r="AL3" s="25" t="s">
        <v>260</v>
      </c>
      <c r="AM3" s="25" t="s">
        <v>233</v>
      </c>
      <c r="AN3" s="25" t="s">
        <v>260</v>
      </c>
      <c r="AO3" s="25" t="s">
        <v>233</v>
      </c>
      <c r="AP3" s="25" t="s">
        <v>260</v>
      </c>
      <c r="AQ3" s="25" t="s">
        <v>233</v>
      </c>
      <c r="AR3" s="25" t="s">
        <v>260</v>
      </c>
    </row>
    <row r="4" spans="1:44" s="27" customFormat="1" ht="165" customHeight="1" x14ac:dyDescent="0.3">
      <c r="A4" s="22" t="s">
        <v>206</v>
      </c>
      <c r="B4" s="23" t="s">
        <v>207</v>
      </c>
      <c r="C4" s="22" t="s">
        <v>206</v>
      </c>
      <c r="D4" s="22" t="s">
        <v>0</v>
      </c>
      <c r="E4" s="467"/>
      <c r="F4" s="470"/>
      <c r="G4" s="26" t="s">
        <v>355</v>
      </c>
      <c r="H4" s="26" t="s">
        <v>356</v>
      </c>
      <c r="I4" s="26" t="s">
        <v>357</v>
      </c>
      <c r="J4" s="26" t="s">
        <v>369</v>
      </c>
      <c r="K4" s="26" t="s">
        <v>358</v>
      </c>
      <c r="L4" s="26" t="s">
        <v>390</v>
      </c>
      <c r="M4" s="26" t="s">
        <v>261</v>
      </c>
      <c r="N4" s="26" t="s">
        <v>391</v>
      </c>
      <c r="O4" s="26" t="s">
        <v>359</v>
      </c>
      <c r="P4" s="41" t="s">
        <v>360</v>
      </c>
      <c r="Q4" s="41" t="s">
        <v>361</v>
      </c>
      <c r="R4" s="41" t="s">
        <v>362</v>
      </c>
      <c r="S4" s="41" t="s">
        <v>363</v>
      </c>
      <c r="T4" s="41" t="s">
        <v>364</v>
      </c>
      <c r="U4" s="41" t="s">
        <v>365</v>
      </c>
      <c r="V4" s="41" t="s">
        <v>366</v>
      </c>
      <c r="W4" s="41" t="s">
        <v>367</v>
      </c>
      <c r="X4" s="41" t="s">
        <v>393</v>
      </c>
      <c r="Y4" s="41" t="s">
        <v>368</v>
      </c>
      <c r="AE4" s="41" t="s">
        <v>362</v>
      </c>
      <c r="AF4" s="41" t="s">
        <v>363</v>
      </c>
      <c r="AG4" s="41" t="s">
        <v>362</v>
      </c>
      <c r="AH4" s="41" t="s">
        <v>363</v>
      </c>
      <c r="AI4" s="41" t="s">
        <v>362</v>
      </c>
      <c r="AJ4" s="41" t="s">
        <v>363</v>
      </c>
      <c r="AK4" s="41" t="s">
        <v>362</v>
      </c>
      <c r="AL4" s="41" t="s">
        <v>363</v>
      </c>
      <c r="AM4" s="41" t="s">
        <v>362</v>
      </c>
      <c r="AN4" s="41" t="s">
        <v>363</v>
      </c>
      <c r="AO4" s="41" t="s">
        <v>362</v>
      </c>
      <c r="AP4" s="41" t="s">
        <v>363</v>
      </c>
      <c r="AQ4" s="41" t="s">
        <v>362</v>
      </c>
      <c r="AR4" s="41" t="s">
        <v>363</v>
      </c>
    </row>
    <row r="5" spans="1:44" s="21" customFormat="1" ht="23.25" customHeight="1" x14ac:dyDescent="0.3">
      <c r="A5" s="28"/>
      <c r="B5" s="29"/>
      <c r="C5" s="28"/>
      <c r="D5" s="28"/>
      <c r="E5" s="468"/>
      <c r="F5" s="471"/>
      <c r="G5" s="102">
        <v>0.15</v>
      </c>
      <c r="H5" s="102">
        <v>0.97</v>
      </c>
      <c r="I5" s="169">
        <v>1</v>
      </c>
      <c r="J5" s="102">
        <v>0.1</v>
      </c>
      <c r="K5" s="105">
        <v>0.22</v>
      </c>
      <c r="L5" s="102">
        <v>0.2</v>
      </c>
      <c r="M5" s="102">
        <v>0.25</v>
      </c>
      <c r="N5" s="102">
        <v>0.55000000000000004</v>
      </c>
      <c r="O5" s="102">
        <v>0.94</v>
      </c>
      <c r="P5" s="102">
        <v>0.15</v>
      </c>
      <c r="Q5" s="102">
        <v>0.24</v>
      </c>
      <c r="R5" s="102">
        <v>0.17</v>
      </c>
      <c r="S5" s="102">
        <v>0.22</v>
      </c>
      <c r="T5" s="102">
        <v>0.9</v>
      </c>
      <c r="U5" s="102">
        <v>0.9</v>
      </c>
      <c r="V5" s="102">
        <v>0.19</v>
      </c>
      <c r="W5" s="102">
        <v>0.28999999999999998</v>
      </c>
      <c r="X5" s="102">
        <v>0.54</v>
      </c>
      <c r="Y5" s="102"/>
      <c r="AB5" s="194"/>
      <c r="AC5" s="194"/>
      <c r="AE5" s="102"/>
      <c r="AF5" s="102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</row>
    <row r="6" spans="1:44" s="19" customFormat="1" ht="16.5" x14ac:dyDescent="0.3">
      <c r="A6" s="32">
        <v>17</v>
      </c>
      <c r="B6" s="33" t="s">
        <v>210</v>
      </c>
      <c r="C6" s="34">
        <v>5</v>
      </c>
      <c r="D6" s="35" t="s">
        <v>211</v>
      </c>
      <c r="E6" s="36">
        <v>4202</v>
      </c>
      <c r="F6" s="35" t="s">
        <v>212</v>
      </c>
      <c r="G6" s="170">
        <v>7.5104423262289818E-2</v>
      </c>
      <c r="H6" s="171">
        <v>0.98085106382978726</v>
      </c>
      <c r="I6" s="172">
        <v>1.1999571596872658</v>
      </c>
      <c r="J6" s="178">
        <v>9.9980846581114724E-2</v>
      </c>
      <c r="K6" s="172">
        <v>0.25623862054192997</v>
      </c>
      <c r="L6" s="171">
        <v>0.15018315018315018</v>
      </c>
      <c r="M6" s="170">
        <v>0.34022038567493113</v>
      </c>
      <c r="N6" s="171">
        <v>0.76513761467889907</v>
      </c>
      <c r="O6" s="170">
        <v>0.94</v>
      </c>
      <c r="P6" s="170">
        <v>0.16282894736842105</v>
      </c>
      <c r="Q6" s="170">
        <v>0.24009009009009008</v>
      </c>
      <c r="R6" s="170">
        <v>0.15002534211860111</v>
      </c>
      <c r="S6" s="170">
        <v>0.22000746315069347</v>
      </c>
      <c r="T6" s="170">
        <v>0.9</v>
      </c>
      <c r="U6" s="174">
        <v>0.85526315789473684</v>
      </c>
      <c r="V6" s="174">
        <v>0.15</v>
      </c>
      <c r="W6" s="170">
        <v>0.29268292682926828</v>
      </c>
      <c r="X6" s="170">
        <v>0.53171456888007929</v>
      </c>
      <c r="Y6" s="101"/>
      <c r="AE6" s="190">
        <v>0.1118</v>
      </c>
      <c r="AF6" s="190">
        <v>0.1343</v>
      </c>
      <c r="AG6" s="191">
        <v>0.15002534211860111</v>
      </c>
      <c r="AH6" s="191">
        <v>0.22000746315069347</v>
      </c>
      <c r="AI6" s="192">
        <f>AG6-AE6</f>
        <v>3.8225342118601111E-2</v>
      </c>
      <c r="AJ6" s="192">
        <f>+AH6-AF6</f>
        <v>8.5707463150693469E-2</v>
      </c>
      <c r="AK6" s="211">
        <f>+AE6+(AI6*0.15)</f>
        <v>0.11753380131779016</v>
      </c>
      <c r="AL6" s="211">
        <f>+AF6+(AJ6*0.15)</f>
        <v>0.14715611947260401</v>
      </c>
      <c r="AM6" s="190">
        <f>+AE6+(AI6/2)</f>
        <v>0.13091267105930054</v>
      </c>
      <c r="AN6" s="190">
        <f>+AF6+(AJ6/2)</f>
        <v>0.17715373157534675</v>
      </c>
      <c r="AO6" s="190">
        <f>+AE6+(AI6*0.8)</f>
        <v>0.14238027369488088</v>
      </c>
      <c r="AP6" s="190">
        <f>+AF6+(AJ6*0.8)</f>
        <v>0.20286597052055477</v>
      </c>
      <c r="AQ6" s="212">
        <f>+AE6+AI6</f>
        <v>0.15002534211860111</v>
      </c>
      <c r="AR6" s="212">
        <f>+AF6+AJ6</f>
        <v>0.22000746315069347</v>
      </c>
    </row>
    <row r="7" spans="1:44" s="19" customFormat="1" ht="16.5" x14ac:dyDescent="0.3">
      <c r="A7" s="32">
        <v>18</v>
      </c>
      <c r="B7" s="33" t="s">
        <v>210</v>
      </c>
      <c r="C7" s="34">
        <v>5</v>
      </c>
      <c r="D7" s="35" t="s">
        <v>213</v>
      </c>
      <c r="E7" s="36">
        <v>4302</v>
      </c>
      <c r="F7" s="35" t="s">
        <v>212</v>
      </c>
      <c r="G7" s="170">
        <v>0.32321644498186214</v>
      </c>
      <c r="H7" s="171">
        <v>0.98421052631578942</v>
      </c>
      <c r="I7" s="172">
        <v>1</v>
      </c>
      <c r="J7" s="178">
        <v>0.10004646120489391</v>
      </c>
      <c r="K7" s="172">
        <v>0.54418077388149932</v>
      </c>
      <c r="L7" s="171">
        <v>0.15007816571130797</v>
      </c>
      <c r="M7" s="170">
        <v>0.38006756756756754</v>
      </c>
      <c r="N7" s="171">
        <v>0.69494290375203915</v>
      </c>
      <c r="O7" s="170">
        <v>0.95</v>
      </c>
      <c r="P7" s="170">
        <v>0.18461538461538463</v>
      </c>
      <c r="Q7" s="170">
        <v>0.24034672970843185</v>
      </c>
      <c r="R7" s="170">
        <v>0.17009213323883771</v>
      </c>
      <c r="S7" s="170">
        <v>0.22037687639731715</v>
      </c>
      <c r="T7" s="170">
        <v>0.90769230769230769</v>
      </c>
      <c r="U7" s="174">
        <v>0.9</v>
      </c>
      <c r="V7" s="174">
        <v>0.10250569476082004</v>
      </c>
      <c r="W7" s="170">
        <v>0.24015748031496062</v>
      </c>
      <c r="X7" s="170">
        <v>0.53027278775781772</v>
      </c>
      <c r="Y7" s="101"/>
      <c r="AE7" s="190">
        <v>0.16439999999999999</v>
      </c>
      <c r="AF7" s="190">
        <v>0.17630000000000001</v>
      </c>
      <c r="AG7" s="191">
        <v>0.17009213323883771</v>
      </c>
      <c r="AH7" s="191">
        <v>0.22037687639731715</v>
      </c>
      <c r="AI7" s="192">
        <f>AG7-AE7</f>
        <v>5.6921332388377155E-3</v>
      </c>
      <c r="AJ7" s="192">
        <f t="shared" ref="AJ7:AJ17" si="0">+AH7-AF7</f>
        <v>4.4076876397317138E-2</v>
      </c>
      <c r="AK7" s="211">
        <f t="shared" ref="AK7:AK17" si="1">+AE7+(AI7*0.15)</f>
        <v>0.16525381998582564</v>
      </c>
      <c r="AL7" s="211">
        <f t="shared" ref="AL7:AL17" si="2">+AF7+(AJ7*0.15)</f>
        <v>0.18291153145959757</v>
      </c>
      <c r="AM7" s="190">
        <f t="shared" ref="AM7:AM17" si="3">+AE7+(AI7/2)</f>
        <v>0.16724606661941885</v>
      </c>
      <c r="AN7" s="190">
        <f t="shared" ref="AN7:AN17" si="4">+AF7+(AJ7/2)</f>
        <v>0.1983384381986586</v>
      </c>
      <c r="AO7" s="190">
        <f t="shared" ref="AO7:AO17" si="5">+AE7+(AI7*0.8)</f>
        <v>0.16895370659107017</v>
      </c>
      <c r="AP7" s="190">
        <f t="shared" ref="AP7:AP17" si="6">+AF7+(AJ7*0.8)</f>
        <v>0.21156150111785371</v>
      </c>
      <c r="AQ7" s="212">
        <f t="shared" ref="AQ7:AQ17" si="7">+AE7+AI7</f>
        <v>0.17009213323883771</v>
      </c>
      <c r="AR7" s="212">
        <f t="shared" ref="AR7:AR17" si="8">+AF7+AJ7</f>
        <v>0.22037687639731715</v>
      </c>
    </row>
    <row r="8" spans="1:44" s="19" customFormat="1" ht="16.5" x14ac:dyDescent="0.3">
      <c r="A8" s="32">
        <v>19</v>
      </c>
      <c r="B8" s="33" t="s">
        <v>210</v>
      </c>
      <c r="C8" s="34">
        <v>5</v>
      </c>
      <c r="D8" s="35" t="s">
        <v>210</v>
      </c>
      <c r="E8" s="36">
        <v>4102</v>
      </c>
      <c r="F8" s="35" t="s">
        <v>214</v>
      </c>
      <c r="G8" s="170">
        <v>0.12192666641477251</v>
      </c>
      <c r="H8" s="171">
        <v>0.98005836575875482</v>
      </c>
      <c r="I8" s="172">
        <v>1</v>
      </c>
      <c r="J8" s="178">
        <v>9.9996434641027768E-2</v>
      </c>
      <c r="K8" s="172">
        <v>0.24299833210085123</v>
      </c>
      <c r="L8" s="171">
        <v>0.16000341887647171</v>
      </c>
      <c r="M8" s="170">
        <v>0.28603027580009677</v>
      </c>
      <c r="N8" s="171">
        <v>0.45999442431000837</v>
      </c>
      <c r="O8" s="170">
        <v>0.94995590828924159</v>
      </c>
      <c r="P8" s="170">
        <v>0.1499578123801488</v>
      </c>
      <c r="Q8" s="170">
        <v>0.20999508080237578</v>
      </c>
      <c r="R8" s="170">
        <v>0.17000767947461801</v>
      </c>
      <c r="S8" s="170">
        <v>0.22004535132174019</v>
      </c>
      <c r="T8" s="170">
        <v>0.90697674418604646</v>
      </c>
      <c r="U8" s="174">
        <v>0.8521986970684039</v>
      </c>
      <c r="V8" s="174">
        <v>0.1499416569428238</v>
      </c>
      <c r="W8" s="170">
        <v>0.28999319264805989</v>
      </c>
      <c r="X8" s="170">
        <v>0.46049169917445343</v>
      </c>
      <c r="Y8" s="101"/>
      <c r="AE8" s="190">
        <v>0.1439</v>
      </c>
      <c r="AF8" s="190">
        <v>0.1575</v>
      </c>
      <c r="AG8" s="191">
        <v>0.17000767947461801</v>
      </c>
      <c r="AH8" s="191">
        <v>0.22004535132174019</v>
      </c>
      <c r="AI8" s="192">
        <f>AG8-AE8</f>
        <v>2.6107679474618006E-2</v>
      </c>
      <c r="AJ8" s="192">
        <f t="shared" si="0"/>
        <v>6.2545351321740189E-2</v>
      </c>
      <c r="AK8" s="211">
        <f t="shared" si="1"/>
        <v>0.14781615192119271</v>
      </c>
      <c r="AL8" s="211">
        <f t="shared" si="2"/>
        <v>0.16688180269826103</v>
      </c>
      <c r="AM8" s="190">
        <f t="shared" si="3"/>
        <v>0.156953839737309</v>
      </c>
      <c r="AN8" s="190">
        <f t="shared" si="4"/>
        <v>0.18877267566087008</v>
      </c>
      <c r="AO8" s="190">
        <f t="shared" si="5"/>
        <v>0.1647861435796944</v>
      </c>
      <c r="AP8" s="190">
        <f t="shared" si="6"/>
        <v>0.20753628105739216</v>
      </c>
      <c r="AQ8" s="212">
        <f t="shared" si="7"/>
        <v>0.17000767947461801</v>
      </c>
      <c r="AR8" s="212">
        <f t="shared" si="8"/>
        <v>0.22004535132174019</v>
      </c>
    </row>
    <row r="9" spans="1:44" s="19" customFormat="1" ht="16.5" x14ac:dyDescent="0.3">
      <c r="A9" s="32">
        <v>20</v>
      </c>
      <c r="B9" s="33" t="s">
        <v>210</v>
      </c>
      <c r="C9" s="34">
        <v>5</v>
      </c>
      <c r="D9" s="35" t="s">
        <v>215</v>
      </c>
      <c r="E9" s="36">
        <v>4201</v>
      </c>
      <c r="F9" s="35" t="s">
        <v>212</v>
      </c>
      <c r="G9" s="170">
        <v>0.14419247787610617</v>
      </c>
      <c r="H9" s="171">
        <v>0.98076923076923073</v>
      </c>
      <c r="I9" s="172">
        <v>1.100031605562579</v>
      </c>
      <c r="J9" s="178">
        <v>0.1</v>
      </c>
      <c r="K9" s="172">
        <v>0.41641118836915292</v>
      </c>
      <c r="L9" s="171">
        <v>0.16</v>
      </c>
      <c r="M9" s="170">
        <v>0.40997608472839081</v>
      </c>
      <c r="N9" s="171">
        <v>0.54671280276816614</v>
      </c>
      <c r="O9" s="170">
        <v>0.95</v>
      </c>
      <c r="P9" s="170">
        <v>0.16699801192842942</v>
      </c>
      <c r="Q9" s="170">
        <v>0.24012415349887134</v>
      </c>
      <c r="R9" s="170">
        <v>0.20838052095130238</v>
      </c>
      <c r="S9" s="170">
        <v>0.22026959082529265</v>
      </c>
      <c r="T9" s="170">
        <v>0.9</v>
      </c>
      <c r="U9" s="174">
        <v>0.90825688073394495</v>
      </c>
      <c r="V9" s="174">
        <v>0.19014084507042253</v>
      </c>
      <c r="W9" s="170">
        <v>0.27417923691215618</v>
      </c>
      <c r="X9" s="170">
        <v>0.55201048951048948</v>
      </c>
      <c r="Y9" s="101"/>
      <c r="AE9" s="190">
        <v>0.21310000000000001</v>
      </c>
      <c r="AF9" s="190">
        <v>0.21360000000000001</v>
      </c>
      <c r="AG9" s="191">
        <v>0.20838052095130238</v>
      </c>
      <c r="AH9" s="191">
        <v>0.22026959082529265</v>
      </c>
      <c r="AI9" s="193">
        <f t="shared" ref="AI9:AI40" si="9">AG9-AE9</f>
        <v>-4.7194790486976279E-3</v>
      </c>
      <c r="AJ9" s="192">
        <f t="shared" si="0"/>
        <v>6.6695908252926428E-3</v>
      </c>
      <c r="AK9" s="211">
        <f t="shared" si="1"/>
        <v>0.21239207814269537</v>
      </c>
      <c r="AL9" s="211">
        <f t="shared" si="2"/>
        <v>0.21460043862379391</v>
      </c>
      <c r="AM9" s="190">
        <f t="shared" si="3"/>
        <v>0.2107402604756512</v>
      </c>
      <c r="AN9" s="190">
        <f t="shared" si="4"/>
        <v>0.21693479541264632</v>
      </c>
      <c r="AO9" s="190">
        <f t="shared" si="5"/>
        <v>0.20932441676104191</v>
      </c>
      <c r="AP9" s="190">
        <f t="shared" si="6"/>
        <v>0.21893567266023412</v>
      </c>
      <c r="AQ9" s="212">
        <f t="shared" si="7"/>
        <v>0.20838052095130238</v>
      </c>
      <c r="AR9" s="212">
        <f t="shared" si="8"/>
        <v>0.22026959082529265</v>
      </c>
    </row>
    <row r="10" spans="1:44" s="19" customFormat="1" ht="16.5" x14ac:dyDescent="0.3">
      <c r="A10" s="32">
        <v>21</v>
      </c>
      <c r="B10" s="33" t="s">
        <v>210</v>
      </c>
      <c r="C10" s="34">
        <v>5</v>
      </c>
      <c r="D10" s="35" t="s">
        <v>216</v>
      </c>
      <c r="E10" s="36">
        <v>4101</v>
      </c>
      <c r="F10" s="35" t="s">
        <v>214</v>
      </c>
      <c r="G10" s="170">
        <v>0.13891082198772903</v>
      </c>
      <c r="H10" s="171">
        <v>0.9802547770700637</v>
      </c>
      <c r="I10" s="172">
        <v>0.75000260419379372</v>
      </c>
      <c r="J10" s="178">
        <v>0.11000056743107739</v>
      </c>
      <c r="K10" s="172">
        <v>0.22000229169053842</v>
      </c>
      <c r="L10" s="171">
        <v>0.15000992654357753</v>
      </c>
      <c r="M10" s="170">
        <v>0.25002809304416229</v>
      </c>
      <c r="N10" s="171">
        <v>0.45997547731651778</v>
      </c>
      <c r="O10" s="170">
        <v>0.94995404411764706</v>
      </c>
      <c r="P10" s="170">
        <v>0.14999226843977115</v>
      </c>
      <c r="Q10" s="170">
        <v>0.21000262831825178</v>
      </c>
      <c r="R10" s="170">
        <v>0.17740098696697457</v>
      </c>
      <c r="S10" s="170">
        <v>0.21998548929534897</v>
      </c>
      <c r="T10" s="170">
        <v>0.90410958904109584</v>
      </c>
      <c r="U10" s="174">
        <v>0.90017137960582694</v>
      </c>
      <c r="V10" s="174">
        <v>0.16000848476278018</v>
      </c>
      <c r="W10" s="170">
        <v>0.25026737967914436</v>
      </c>
      <c r="X10" s="170">
        <v>0.45999258858071318</v>
      </c>
      <c r="Y10" s="101"/>
      <c r="AE10" s="190">
        <v>0.1744</v>
      </c>
      <c r="AF10" s="190">
        <v>0.1293</v>
      </c>
      <c r="AG10" s="191">
        <v>0.17740098696697457</v>
      </c>
      <c r="AH10" s="191">
        <v>0.21998548929534897</v>
      </c>
      <c r="AI10" s="192">
        <f t="shared" si="9"/>
        <v>3.000986966974567E-3</v>
      </c>
      <c r="AJ10" s="192">
        <f t="shared" si="0"/>
        <v>9.0685489295348976E-2</v>
      </c>
      <c r="AK10" s="211">
        <f t="shared" si="1"/>
        <v>0.17485014804504617</v>
      </c>
      <c r="AL10" s="211">
        <f t="shared" si="2"/>
        <v>0.14290282339430235</v>
      </c>
      <c r="AM10" s="190">
        <f t="shared" si="3"/>
        <v>0.1759004934834873</v>
      </c>
      <c r="AN10" s="190">
        <f t="shared" si="4"/>
        <v>0.17464274464767449</v>
      </c>
      <c r="AO10" s="190">
        <f t="shared" si="5"/>
        <v>0.17680078957357964</v>
      </c>
      <c r="AP10" s="190">
        <f t="shared" si="6"/>
        <v>0.2018483914362792</v>
      </c>
      <c r="AQ10" s="212">
        <f t="shared" si="7"/>
        <v>0.17740098696697457</v>
      </c>
      <c r="AR10" s="212">
        <f t="shared" si="8"/>
        <v>0.21998548929534897</v>
      </c>
    </row>
    <row r="11" spans="1:44" s="19" customFormat="1" ht="16.5" x14ac:dyDescent="0.3">
      <c r="A11" s="32">
        <v>22</v>
      </c>
      <c r="B11" s="33" t="s">
        <v>210</v>
      </c>
      <c r="C11" s="34">
        <v>5</v>
      </c>
      <c r="D11" s="35" t="s">
        <v>217</v>
      </c>
      <c r="E11" s="36">
        <v>4203</v>
      </c>
      <c r="F11" s="35" t="s">
        <v>212</v>
      </c>
      <c r="G11" s="170">
        <v>8.6914485747624601E-2</v>
      </c>
      <c r="H11" s="171">
        <v>0.98461538461538467</v>
      </c>
      <c r="I11" s="172">
        <v>0.69994999166527749</v>
      </c>
      <c r="J11" s="178">
        <v>9.9968020466901189E-2</v>
      </c>
      <c r="K11" s="172">
        <v>0.39606601100183364</v>
      </c>
      <c r="L11" s="171">
        <v>0.14996964177292046</v>
      </c>
      <c r="M11" s="170">
        <v>0.30645161290322581</v>
      </c>
      <c r="N11" s="171">
        <v>0.57046223224351744</v>
      </c>
      <c r="O11" s="170">
        <v>0.95000000000000007</v>
      </c>
      <c r="P11" s="170">
        <v>0.16152019002375298</v>
      </c>
      <c r="Q11" s="170">
        <v>0.24031007751937986</v>
      </c>
      <c r="R11" s="170">
        <v>0.18784530386740331</v>
      </c>
      <c r="S11" s="170">
        <v>0.22040534883148222</v>
      </c>
      <c r="T11" s="170">
        <v>0.92307692307692313</v>
      </c>
      <c r="U11" s="174">
        <v>0.8936170212765957</v>
      </c>
      <c r="V11" s="174">
        <v>0.10180995475113122</v>
      </c>
      <c r="W11" s="170">
        <v>0.26045016077170419</v>
      </c>
      <c r="X11" s="170">
        <v>0.51</v>
      </c>
      <c r="Y11" s="101"/>
      <c r="AE11" s="190">
        <v>0.192</v>
      </c>
      <c r="AF11" s="190">
        <v>0.18049999999999999</v>
      </c>
      <c r="AG11" s="191">
        <v>0.18784530386740331</v>
      </c>
      <c r="AH11" s="191">
        <v>0.22040534883148222</v>
      </c>
      <c r="AI11" s="193">
        <f t="shared" si="9"/>
        <v>-4.1546961325966969E-3</v>
      </c>
      <c r="AJ11" s="192">
        <f t="shared" si="0"/>
        <v>3.9905348831482224E-2</v>
      </c>
      <c r="AK11" s="211">
        <f t="shared" si="1"/>
        <v>0.1913767955801105</v>
      </c>
      <c r="AL11" s="211">
        <f t="shared" si="2"/>
        <v>0.18648580232472234</v>
      </c>
      <c r="AM11" s="190">
        <f t="shared" si="3"/>
        <v>0.18992265193370167</v>
      </c>
      <c r="AN11" s="190">
        <f t="shared" si="4"/>
        <v>0.20045267441574111</v>
      </c>
      <c r="AO11" s="190">
        <f t="shared" si="5"/>
        <v>0.18867624309392264</v>
      </c>
      <c r="AP11" s="190">
        <f t="shared" si="6"/>
        <v>0.21242427906518577</v>
      </c>
      <c r="AQ11" s="212">
        <f t="shared" si="7"/>
        <v>0.18784530386740331</v>
      </c>
      <c r="AR11" s="212">
        <f t="shared" si="8"/>
        <v>0.22040534883148222</v>
      </c>
    </row>
    <row r="12" spans="1:44" s="19" customFormat="1" ht="16.5" x14ac:dyDescent="0.3">
      <c r="A12" s="32">
        <v>23</v>
      </c>
      <c r="B12" s="33" t="s">
        <v>210</v>
      </c>
      <c r="C12" s="34">
        <v>5</v>
      </c>
      <c r="D12" s="35" t="s">
        <v>218</v>
      </c>
      <c r="E12" s="36">
        <v>4303</v>
      </c>
      <c r="F12" s="35" t="s">
        <v>212</v>
      </c>
      <c r="G12" s="170">
        <v>0.10809059564855546</v>
      </c>
      <c r="H12" s="171">
        <v>0.98135593220338979</v>
      </c>
      <c r="I12" s="172">
        <v>0.90001188919272379</v>
      </c>
      <c r="J12" s="178">
        <v>9.9984758420972417E-2</v>
      </c>
      <c r="K12" s="172">
        <v>0.22000653905599807</v>
      </c>
      <c r="L12" s="171">
        <v>0.16</v>
      </c>
      <c r="M12" s="170">
        <v>0.28025964108438334</v>
      </c>
      <c r="N12" s="171">
        <v>0.56482861400894191</v>
      </c>
      <c r="O12" s="170">
        <v>0.95033860045146723</v>
      </c>
      <c r="P12" s="170">
        <v>0.16333777185974258</v>
      </c>
      <c r="Q12" s="170">
        <v>0.22004706889174155</v>
      </c>
      <c r="R12" s="170">
        <v>0.16994219653179191</v>
      </c>
      <c r="S12" s="170">
        <v>0.22000947452809561</v>
      </c>
      <c r="T12" s="170">
        <v>0.9</v>
      </c>
      <c r="U12" s="174">
        <v>0.90058479532163738</v>
      </c>
      <c r="V12" s="174">
        <v>0.19028974158183243</v>
      </c>
      <c r="W12" s="170">
        <v>0.25995743387047737</v>
      </c>
      <c r="X12" s="170">
        <v>0.48007128969539858</v>
      </c>
      <c r="Y12" s="101"/>
      <c r="AE12" s="190">
        <v>0.16350000000000001</v>
      </c>
      <c r="AF12" s="190">
        <v>0.1676</v>
      </c>
      <c r="AG12" s="191">
        <v>0.16994219653179191</v>
      </c>
      <c r="AH12" s="191">
        <v>0.22000947452809561</v>
      </c>
      <c r="AI12" s="192">
        <f t="shared" si="9"/>
        <v>6.4421965317918994E-3</v>
      </c>
      <c r="AJ12" s="192">
        <f t="shared" si="0"/>
        <v>5.2409474528095606E-2</v>
      </c>
      <c r="AK12" s="211">
        <f t="shared" si="1"/>
        <v>0.1644663294797688</v>
      </c>
      <c r="AL12" s="211">
        <f t="shared" si="2"/>
        <v>0.17546142117921434</v>
      </c>
      <c r="AM12" s="190">
        <f t="shared" si="3"/>
        <v>0.16672109826589596</v>
      </c>
      <c r="AN12" s="190">
        <f t="shared" si="4"/>
        <v>0.19380473726404779</v>
      </c>
      <c r="AO12" s="190">
        <f t="shared" si="5"/>
        <v>0.16865375722543352</v>
      </c>
      <c r="AP12" s="190">
        <f t="shared" si="6"/>
        <v>0.20952757962247648</v>
      </c>
      <c r="AQ12" s="212">
        <f t="shared" si="7"/>
        <v>0.16994219653179191</v>
      </c>
      <c r="AR12" s="212">
        <f t="shared" si="8"/>
        <v>0.22000947452809561</v>
      </c>
    </row>
    <row r="13" spans="1:44" s="19" customFormat="1" ht="16.5" x14ac:dyDescent="0.3">
      <c r="A13" s="32">
        <v>24</v>
      </c>
      <c r="B13" s="33" t="s">
        <v>210</v>
      </c>
      <c r="C13" s="34">
        <v>5</v>
      </c>
      <c r="D13" s="35" t="s">
        <v>219</v>
      </c>
      <c r="E13" s="36">
        <v>4301</v>
      </c>
      <c r="F13" s="35" t="s">
        <v>212</v>
      </c>
      <c r="G13" s="170">
        <v>0.10510216952573158</v>
      </c>
      <c r="H13" s="171">
        <v>0.98051948051948057</v>
      </c>
      <c r="I13" s="172">
        <v>0.75</v>
      </c>
      <c r="J13" s="178">
        <v>0.10999951591822245</v>
      </c>
      <c r="K13" s="172">
        <v>0.19001639757820382</v>
      </c>
      <c r="L13" s="171">
        <v>0.15998124387228782</v>
      </c>
      <c r="M13" s="170">
        <v>0.28864107883817425</v>
      </c>
      <c r="N13" s="171">
        <v>0.50067294751009417</v>
      </c>
      <c r="O13" s="170">
        <v>0.95003861003861001</v>
      </c>
      <c r="P13" s="170">
        <v>0.15540141676505312</v>
      </c>
      <c r="Q13" s="170">
        <v>0.23999284564478626</v>
      </c>
      <c r="R13" s="170">
        <v>0.17238022034332565</v>
      </c>
      <c r="S13" s="170">
        <v>0.21999912615279058</v>
      </c>
      <c r="T13" s="170">
        <v>0.90196078431372551</v>
      </c>
      <c r="U13" s="174">
        <v>0.88562351072279588</v>
      </c>
      <c r="V13" s="174">
        <v>0.19009584664536741</v>
      </c>
      <c r="W13" s="170">
        <v>0.27002486217706195</v>
      </c>
      <c r="X13" s="170">
        <v>0.47023197348874413</v>
      </c>
      <c r="Y13" s="101"/>
      <c r="AE13" s="190">
        <v>0.1822</v>
      </c>
      <c r="AF13" s="190">
        <v>0.17430000000000001</v>
      </c>
      <c r="AG13" s="191">
        <v>0.17238022034332565</v>
      </c>
      <c r="AH13" s="191">
        <v>0.21999912615279058</v>
      </c>
      <c r="AI13" s="193">
        <f t="shared" si="9"/>
        <v>-9.8197796566743545E-3</v>
      </c>
      <c r="AJ13" s="192">
        <f t="shared" si="0"/>
        <v>4.5699126152790565E-2</v>
      </c>
      <c r="AK13" s="211">
        <f t="shared" si="1"/>
        <v>0.18072703305149884</v>
      </c>
      <c r="AL13" s="211">
        <f t="shared" si="2"/>
        <v>0.1811548689229186</v>
      </c>
      <c r="AM13" s="190">
        <f t="shared" si="3"/>
        <v>0.17729011017166282</v>
      </c>
      <c r="AN13" s="190">
        <f t="shared" si="4"/>
        <v>0.19714956307639531</v>
      </c>
      <c r="AO13" s="190">
        <f t="shared" si="5"/>
        <v>0.17434417627466051</v>
      </c>
      <c r="AP13" s="190">
        <f t="shared" si="6"/>
        <v>0.21085930092223246</v>
      </c>
      <c r="AQ13" s="212">
        <f t="shared" si="7"/>
        <v>0.17238022034332565</v>
      </c>
      <c r="AR13" s="212">
        <f t="shared" si="8"/>
        <v>0.21999912615279058</v>
      </c>
    </row>
    <row r="14" spans="1:44" s="19" customFormat="1" ht="16.5" x14ac:dyDescent="0.3">
      <c r="A14" s="32">
        <v>25</v>
      </c>
      <c r="B14" s="33" t="s">
        <v>210</v>
      </c>
      <c r="C14" s="34">
        <v>5</v>
      </c>
      <c r="D14" s="35" t="s">
        <v>220</v>
      </c>
      <c r="E14" s="36">
        <v>4304</v>
      </c>
      <c r="F14" s="35" t="s">
        <v>212</v>
      </c>
      <c r="G14" s="170">
        <v>9.0052816901408456E-2</v>
      </c>
      <c r="H14" s="171">
        <v>0.98</v>
      </c>
      <c r="I14" s="172">
        <v>1.1000000000000001</v>
      </c>
      <c r="J14" s="178">
        <v>0.10001730403183942</v>
      </c>
      <c r="K14" s="172">
        <v>0.21990316901408449</v>
      </c>
      <c r="L14" s="171">
        <v>0.14003590664272891</v>
      </c>
      <c r="M14" s="170">
        <v>0.3392857142857143</v>
      </c>
      <c r="N14" s="171">
        <v>0.44943109987357777</v>
      </c>
      <c r="O14" s="170">
        <v>0.9508771929824561</v>
      </c>
      <c r="P14" s="170">
        <v>0.1551528878822197</v>
      </c>
      <c r="Q14" s="170">
        <v>0.24003650745360511</v>
      </c>
      <c r="R14" s="170">
        <v>0.16984328674290555</v>
      </c>
      <c r="S14" s="170">
        <v>0.22471160898846435</v>
      </c>
      <c r="T14" s="170">
        <v>0.90243902439024393</v>
      </c>
      <c r="U14" s="174">
        <v>0.94557823129251706</v>
      </c>
      <c r="V14" s="174">
        <v>0.19084821428571427</v>
      </c>
      <c r="W14" s="170">
        <v>0.29100529100529099</v>
      </c>
      <c r="X14" s="170">
        <v>0.52113970588235292</v>
      </c>
      <c r="Y14" s="101"/>
      <c r="AE14" s="190">
        <v>0.1653</v>
      </c>
      <c r="AF14" s="190">
        <v>0.20469999999999999</v>
      </c>
      <c r="AG14" s="191">
        <v>0.16984328674290555</v>
      </c>
      <c r="AH14" s="191">
        <v>0.22471160898846435</v>
      </c>
      <c r="AI14" s="192">
        <f t="shared" si="9"/>
        <v>4.5432867429055501E-3</v>
      </c>
      <c r="AJ14" s="192">
        <f t="shared" si="0"/>
        <v>2.0011608988464352E-2</v>
      </c>
      <c r="AK14" s="211">
        <f t="shared" si="1"/>
        <v>0.16598149301143583</v>
      </c>
      <c r="AL14" s="211">
        <f t="shared" si="2"/>
        <v>0.20770174134826966</v>
      </c>
      <c r="AM14" s="190">
        <f t="shared" si="3"/>
        <v>0.16757164337145278</v>
      </c>
      <c r="AN14" s="190">
        <f t="shared" si="4"/>
        <v>0.21470580449423216</v>
      </c>
      <c r="AO14" s="190">
        <f t="shared" si="5"/>
        <v>0.16893462939432444</v>
      </c>
      <c r="AP14" s="190">
        <f t="shared" si="6"/>
        <v>0.22070928719077149</v>
      </c>
      <c r="AQ14" s="212">
        <f t="shared" si="7"/>
        <v>0.16984328674290555</v>
      </c>
      <c r="AR14" s="212">
        <f t="shared" si="8"/>
        <v>0.22471160898846435</v>
      </c>
    </row>
    <row r="15" spans="1:44" s="19" customFormat="1" ht="16.5" x14ac:dyDescent="0.3">
      <c r="A15" s="32">
        <v>26</v>
      </c>
      <c r="B15" s="33" t="s">
        <v>210</v>
      </c>
      <c r="C15" s="34">
        <v>5</v>
      </c>
      <c r="D15" s="35" t="s">
        <v>221</v>
      </c>
      <c r="E15" s="36">
        <v>4305</v>
      </c>
      <c r="F15" s="35" t="s">
        <v>212</v>
      </c>
      <c r="G15" s="170">
        <v>0.17685290763968073</v>
      </c>
      <c r="H15" s="171">
        <v>0.98000000000000009</v>
      </c>
      <c r="I15" s="172">
        <v>1</v>
      </c>
      <c r="J15" s="179">
        <v>0.10002549719530852</v>
      </c>
      <c r="K15" s="172">
        <v>0.43122006841505134</v>
      </c>
      <c r="L15" s="171">
        <v>0.15004413062665489</v>
      </c>
      <c r="M15" s="170">
        <v>0.68284789644012944</v>
      </c>
      <c r="N15" s="171">
        <v>0.5739570164348925</v>
      </c>
      <c r="O15" s="170">
        <v>0.9513513513513514</v>
      </c>
      <c r="P15" s="170">
        <v>0.21323529411764705</v>
      </c>
      <c r="Q15" s="170">
        <v>0.24034749034749034</v>
      </c>
      <c r="R15" s="170">
        <v>0.2581699346405229</v>
      </c>
      <c r="S15" s="170">
        <v>0.35283935823180879</v>
      </c>
      <c r="T15" s="170">
        <v>0.9</v>
      </c>
      <c r="U15" s="174">
        <v>0.89189189189189189</v>
      </c>
      <c r="V15" s="174">
        <v>0.19243986254295534</v>
      </c>
      <c r="W15" s="170">
        <v>0.31120331950207469</v>
      </c>
      <c r="X15" s="170">
        <v>0.69005235602094239</v>
      </c>
      <c r="Y15" s="101"/>
      <c r="AE15" s="190">
        <v>0.28420000000000001</v>
      </c>
      <c r="AF15" s="190">
        <v>0.34699999999999998</v>
      </c>
      <c r="AG15" s="191">
        <v>0.2581699346405229</v>
      </c>
      <c r="AH15" s="191">
        <v>0.35283935823180879</v>
      </c>
      <c r="AI15" s="193">
        <f t="shared" si="9"/>
        <v>-2.6030065359477106E-2</v>
      </c>
      <c r="AJ15" s="192">
        <f t="shared" si="0"/>
        <v>5.8393582318088111E-3</v>
      </c>
      <c r="AK15" s="211">
        <f t="shared" si="1"/>
        <v>0.28029549019607847</v>
      </c>
      <c r="AL15" s="211">
        <f t="shared" si="2"/>
        <v>0.34787590373477129</v>
      </c>
      <c r="AM15" s="190">
        <f t="shared" si="3"/>
        <v>0.27118496732026143</v>
      </c>
      <c r="AN15" s="190">
        <f t="shared" si="4"/>
        <v>0.34991967911590438</v>
      </c>
      <c r="AO15" s="190">
        <f t="shared" si="5"/>
        <v>0.26337594771241835</v>
      </c>
      <c r="AP15" s="190">
        <f t="shared" si="6"/>
        <v>0.351671486585447</v>
      </c>
      <c r="AQ15" s="212">
        <f t="shared" si="7"/>
        <v>0.2581699346405229</v>
      </c>
      <c r="AR15" s="212">
        <f t="shared" si="8"/>
        <v>0.35283935823180879</v>
      </c>
    </row>
    <row r="16" spans="1:44" s="19" customFormat="1" ht="16.5" x14ac:dyDescent="0.3">
      <c r="A16" s="32">
        <v>27</v>
      </c>
      <c r="B16" s="33" t="s">
        <v>210</v>
      </c>
      <c r="C16" s="34">
        <v>5</v>
      </c>
      <c r="D16" s="35" t="s">
        <v>222</v>
      </c>
      <c r="E16" s="36">
        <v>4204</v>
      </c>
      <c r="F16" s="35" t="s">
        <v>212</v>
      </c>
      <c r="G16" s="170">
        <v>0.23409671241621446</v>
      </c>
      <c r="H16" s="171">
        <v>0.98</v>
      </c>
      <c r="I16" s="172">
        <v>1</v>
      </c>
      <c r="J16" s="178">
        <v>9.9991688138974313E-2</v>
      </c>
      <c r="K16" s="172">
        <v>0.32204755825087772</v>
      </c>
      <c r="L16" s="171">
        <v>0.16009148084619781</v>
      </c>
      <c r="M16" s="170">
        <v>0.55427251732101612</v>
      </c>
      <c r="N16" s="171">
        <v>0.64685314685314688</v>
      </c>
      <c r="O16" s="170">
        <v>0.95041322314049592</v>
      </c>
      <c r="P16" s="170">
        <v>0.29469790382244143</v>
      </c>
      <c r="Q16" s="170">
        <v>0.24007807417046195</v>
      </c>
      <c r="R16" s="170">
        <v>0.22998489425981872</v>
      </c>
      <c r="S16" s="173">
        <v>0.22018930408436477</v>
      </c>
      <c r="T16" s="170">
        <v>0.90196078431372551</v>
      </c>
      <c r="U16" s="174">
        <v>0.8936170212765957</v>
      </c>
      <c r="V16" s="174">
        <v>0.15020576131687244</v>
      </c>
      <c r="W16" s="170">
        <v>0.28000000000000003</v>
      </c>
      <c r="X16" s="170">
        <v>0.58073654390934848</v>
      </c>
      <c r="Y16" s="101"/>
      <c r="AE16" s="190">
        <v>0.2341</v>
      </c>
      <c r="AF16" s="190">
        <v>0.22220000000000001</v>
      </c>
      <c r="AG16" s="191">
        <v>0.22998489425981872</v>
      </c>
      <c r="AH16" s="191">
        <v>0.22018930408436477</v>
      </c>
      <c r="AI16" s="193">
        <f t="shared" si="9"/>
        <v>-4.1151057401812852E-3</v>
      </c>
      <c r="AJ16" s="193">
        <f t="shared" si="0"/>
        <v>-2.0106959156352411E-3</v>
      </c>
      <c r="AK16" s="211">
        <f t="shared" si="1"/>
        <v>0.2334827341389728</v>
      </c>
      <c r="AL16" s="211">
        <f t="shared" si="2"/>
        <v>0.22189839561265473</v>
      </c>
      <c r="AM16" s="190">
        <f t="shared" si="3"/>
        <v>0.23204244712990935</v>
      </c>
      <c r="AN16" s="190">
        <f t="shared" si="4"/>
        <v>0.22119465204218239</v>
      </c>
      <c r="AO16" s="190">
        <f t="shared" si="5"/>
        <v>0.23080791540785497</v>
      </c>
      <c r="AP16" s="190">
        <f t="shared" si="6"/>
        <v>0.2205914432674918</v>
      </c>
      <c r="AQ16" s="212">
        <f t="shared" si="7"/>
        <v>0.22998489425981872</v>
      </c>
      <c r="AR16" s="212">
        <f t="shared" si="8"/>
        <v>0.22018930408436477</v>
      </c>
    </row>
    <row r="17" spans="1:44" s="19" customFormat="1" ht="16.5" x14ac:dyDescent="0.3">
      <c r="A17" s="32">
        <v>28</v>
      </c>
      <c r="B17" s="37" t="s">
        <v>210</v>
      </c>
      <c r="C17" s="34">
        <v>5</v>
      </c>
      <c r="D17" s="38" t="s">
        <v>223</v>
      </c>
      <c r="E17" s="36">
        <v>4106</v>
      </c>
      <c r="F17" s="38" t="s">
        <v>212</v>
      </c>
      <c r="G17" s="170">
        <v>0.12138766519823786</v>
      </c>
      <c r="H17" s="171">
        <v>0.98</v>
      </c>
      <c r="I17" s="172">
        <v>0.8</v>
      </c>
      <c r="J17" s="178">
        <v>0.1</v>
      </c>
      <c r="K17" s="172">
        <v>0.45938325991189422</v>
      </c>
      <c r="L17" s="171">
        <v>0.15008769731896768</v>
      </c>
      <c r="M17" s="170">
        <v>0.34111310592459604</v>
      </c>
      <c r="N17" s="171">
        <v>0.45905707196029777</v>
      </c>
      <c r="O17" s="170">
        <v>0.95</v>
      </c>
      <c r="P17" s="170">
        <v>0.15011037527593818</v>
      </c>
      <c r="Q17" s="170">
        <v>0.22007609013754756</v>
      </c>
      <c r="R17" s="170">
        <v>0.25131073051380637</v>
      </c>
      <c r="S17" s="170">
        <v>0.21965076079536697</v>
      </c>
      <c r="T17" s="170">
        <v>0.90526315789473677</v>
      </c>
      <c r="U17" s="174">
        <v>0.85365853658536583</v>
      </c>
      <c r="V17" s="174">
        <v>0.19088319088319089</v>
      </c>
      <c r="W17" s="170">
        <v>0.2904169714703731</v>
      </c>
      <c r="X17" s="170">
        <v>0.46998823067869755</v>
      </c>
      <c r="Y17" s="101"/>
      <c r="AE17" s="190">
        <v>0.30480000000000002</v>
      </c>
      <c r="AF17" s="190">
        <v>0.20880000000000001</v>
      </c>
      <c r="AG17" s="191">
        <v>0.25131073051380637</v>
      </c>
      <c r="AH17" s="191">
        <v>0.21965076079536697</v>
      </c>
      <c r="AI17" s="193">
        <f t="shared" si="9"/>
        <v>-5.3489269486193647E-2</v>
      </c>
      <c r="AJ17" s="192">
        <f t="shared" si="0"/>
        <v>1.0850760795366954E-2</v>
      </c>
      <c r="AK17" s="211">
        <f t="shared" si="1"/>
        <v>0.29677660957707097</v>
      </c>
      <c r="AL17" s="211">
        <f t="shared" si="2"/>
        <v>0.21042761411930505</v>
      </c>
      <c r="AM17" s="190">
        <f t="shared" si="3"/>
        <v>0.27805536525690322</v>
      </c>
      <c r="AN17" s="190">
        <f t="shared" si="4"/>
        <v>0.21422538039768349</v>
      </c>
      <c r="AO17" s="190">
        <f t="shared" si="5"/>
        <v>0.26200858441104508</v>
      </c>
      <c r="AP17" s="190">
        <f t="shared" si="6"/>
        <v>0.21748060863629357</v>
      </c>
      <c r="AQ17" s="212">
        <f t="shared" si="7"/>
        <v>0.25131073051380637</v>
      </c>
      <c r="AR17" s="212">
        <f t="shared" si="8"/>
        <v>0.21965076079536697</v>
      </c>
    </row>
    <row r="18" spans="1:44" ht="16.5" hidden="1" x14ac:dyDescent="0.3">
      <c r="AI18" s="189">
        <f t="shared" si="9"/>
        <v>0</v>
      </c>
      <c r="AM18" s="190">
        <f t="shared" ref="AM18:AM40" si="10">+AF18+(AJ18/2)</f>
        <v>0</v>
      </c>
    </row>
    <row r="19" spans="1:44" ht="16.5" hidden="1" x14ac:dyDescent="0.3">
      <c r="AI19" s="189">
        <f t="shared" si="9"/>
        <v>0</v>
      </c>
      <c r="AM19" s="190">
        <f t="shared" si="10"/>
        <v>0</v>
      </c>
    </row>
    <row r="20" spans="1:44" ht="16.5" hidden="1" x14ac:dyDescent="0.3">
      <c r="AI20" s="189">
        <f t="shared" si="9"/>
        <v>0</v>
      </c>
      <c r="AM20" s="190">
        <f t="shared" si="10"/>
        <v>0</v>
      </c>
    </row>
    <row r="21" spans="1:44" ht="18" hidden="1" x14ac:dyDescent="0.35">
      <c r="A21" s="465" t="s">
        <v>254</v>
      </c>
      <c r="B21" s="465"/>
      <c r="C21" s="465"/>
      <c r="D21" s="465"/>
      <c r="E21" s="465"/>
      <c r="F21" s="465"/>
      <c r="G21" s="472"/>
      <c r="H21" s="472"/>
      <c r="I21" s="472"/>
      <c r="J21" s="472"/>
      <c r="K21" s="472"/>
      <c r="L21" s="472"/>
      <c r="M21" s="472"/>
      <c r="N21" s="472"/>
      <c r="O21" s="472"/>
      <c r="P21" s="472"/>
      <c r="Q21" s="17"/>
      <c r="R21" s="18"/>
      <c r="T21" s="17"/>
      <c r="U21" s="18"/>
      <c r="W21" s="17"/>
      <c r="X21" s="18"/>
      <c r="AE21" s="18"/>
      <c r="AI21" s="189">
        <f t="shared" si="9"/>
        <v>0</v>
      </c>
      <c r="AM21" s="190">
        <f t="shared" si="10"/>
        <v>0</v>
      </c>
    </row>
    <row r="22" spans="1:44" ht="16.5" hidden="1" x14ac:dyDescent="0.3">
      <c r="A22" s="20"/>
      <c r="B22" s="20"/>
      <c r="C22" s="20"/>
      <c r="D22" s="20"/>
      <c r="E22" s="466" t="s">
        <v>203</v>
      </c>
      <c r="F22" s="469" t="s">
        <v>204</v>
      </c>
      <c r="G22" s="473" t="s">
        <v>205</v>
      </c>
      <c r="H22" s="474"/>
      <c r="I22" s="474"/>
      <c r="J22" s="474"/>
      <c r="K22" s="474"/>
      <c r="L22" s="474"/>
      <c r="M22" s="474"/>
      <c r="N22" s="474"/>
      <c r="O22" s="474"/>
      <c r="P22" s="474"/>
      <c r="Q22" s="474"/>
      <c r="R22" s="474"/>
      <c r="S22" s="474"/>
      <c r="AI22" s="189">
        <f t="shared" si="9"/>
        <v>0</v>
      </c>
      <c r="AM22" s="190">
        <f t="shared" si="10"/>
        <v>0</v>
      </c>
    </row>
    <row r="23" spans="1:44" ht="16.5" hidden="1" x14ac:dyDescent="0.3">
      <c r="A23" s="22"/>
      <c r="B23" s="23"/>
      <c r="C23" s="22"/>
      <c r="D23" s="22"/>
      <c r="E23" s="467"/>
      <c r="F23" s="470"/>
      <c r="G23" s="24" t="s">
        <v>244</v>
      </c>
      <c r="H23" s="25" t="s">
        <v>245</v>
      </c>
      <c r="I23" s="25" t="s">
        <v>246</v>
      </c>
      <c r="J23" s="25" t="s">
        <v>247</v>
      </c>
      <c r="K23" s="25" t="s">
        <v>248</v>
      </c>
      <c r="L23" s="25" t="s">
        <v>249</v>
      </c>
      <c r="M23" s="25" t="s">
        <v>250</v>
      </c>
      <c r="N23" s="25" t="s">
        <v>251</v>
      </c>
      <c r="O23" s="25" t="s">
        <v>252</v>
      </c>
      <c r="P23" s="25" t="s">
        <v>253</v>
      </c>
      <c r="Q23" s="25" t="s">
        <v>232</v>
      </c>
      <c r="R23" s="25" t="s">
        <v>233</v>
      </c>
      <c r="S23" s="25" t="s">
        <v>260</v>
      </c>
      <c r="T23" s="25" t="s">
        <v>232</v>
      </c>
      <c r="U23" s="25" t="s">
        <v>233</v>
      </c>
      <c r="V23" s="25" t="s">
        <v>260</v>
      </c>
      <c r="W23" s="25" t="s">
        <v>232</v>
      </c>
      <c r="X23" s="25" t="s">
        <v>233</v>
      </c>
      <c r="Y23" s="25" t="s">
        <v>260</v>
      </c>
      <c r="AE23" s="25" t="s">
        <v>233</v>
      </c>
      <c r="AF23" s="25" t="s">
        <v>260</v>
      </c>
      <c r="AI23" s="189" t="e">
        <f t="shared" si="9"/>
        <v>#VALUE!</v>
      </c>
      <c r="AM23" s="190" t="e">
        <f t="shared" si="10"/>
        <v>#VALUE!</v>
      </c>
    </row>
    <row r="24" spans="1:44" ht="102" hidden="1" x14ac:dyDescent="0.3">
      <c r="A24" s="22" t="s">
        <v>206</v>
      </c>
      <c r="B24" s="23" t="s">
        <v>207</v>
      </c>
      <c r="C24" s="22" t="s">
        <v>206</v>
      </c>
      <c r="D24" s="22" t="s">
        <v>0</v>
      </c>
      <c r="E24" s="467"/>
      <c r="F24" s="470"/>
      <c r="G24" s="26" t="s">
        <v>208</v>
      </c>
      <c r="H24" s="26" t="s">
        <v>236</v>
      </c>
      <c r="I24" s="26" t="s">
        <v>237</v>
      </c>
      <c r="J24" s="26" t="s">
        <v>238</v>
      </c>
      <c r="K24" s="26" t="s">
        <v>239</v>
      </c>
      <c r="L24" s="26" t="s">
        <v>240</v>
      </c>
      <c r="M24" s="26" t="s">
        <v>209</v>
      </c>
      <c r="N24" s="26" t="s">
        <v>392</v>
      </c>
      <c r="O24" s="26" t="s">
        <v>241</v>
      </c>
      <c r="P24" s="41" t="s">
        <v>242</v>
      </c>
      <c r="Q24" s="41" t="s">
        <v>234</v>
      </c>
      <c r="R24" s="41" t="s">
        <v>235</v>
      </c>
      <c r="S24" s="41" t="s">
        <v>270</v>
      </c>
      <c r="T24" s="41" t="s">
        <v>234</v>
      </c>
      <c r="U24" s="41" t="s">
        <v>235</v>
      </c>
      <c r="V24" s="41" t="s">
        <v>270</v>
      </c>
      <c r="W24" s="41" t="s">
        <v>234</v>
      </c>
      <c r="X24" s="41" t="s">
        <v>235</v>
      </c>
      <c r="Y24" s="41" t="s">
        <v>270</v>
      </c>
      <c r="AE24" s="41" t="s">
        <v>235</v>
      </c>
      <c r="AF24" s="41" t="s">
        <v>270</v>
      </c>
      <c r="AI24" s="189" t="e">
        <f t="shared" si="9"/>
        <v>#VALUE!</v>
      </c>
      <c r="AM24" s="190" t="e">
        <f t="shared" si="10"/>
        <v>#VALUE!</v>
      </c>
    </row>
    <row r="25" spans="1:44" ht="16.5" hidden="1" x14ac:dyDescent="0.3">
      <c r="A25" s="28"/>
      <c r="B25" s="29"/>
      <c r="C25" s="28"/>
      <c r="D25" s="28"/>
      <c r="E25" s="468"/>
      <c r="F25" s="471"/>
      <c r="G25" s="30">
        <v>0.1</v>
      </c>
      <c r="H25" s="30">
        <v>0.1</v>
      </c>
      <c r="I25" s="30">
        <v>0.1</v>
      </c>
      <c r="J25" s="31">
        <v>1</v>
      </c>
      <c r="K25" s="30">
        <v>0.1</v>
      </c>
      <c r="L25" s="31">
        <v>1</v>
      </c>
      <c r="M25" s="31">
        <v>1</v>
      </c>
      <c r="N25" s="31">
        <v>1</v>
      </c>
      <c r="O25" s="30">
        <v>0.1</v>
      </c>
      <c r="P25" s="30">
        <v>0.1</v>
      </c>
      <c r="Q25" s="109"/>
      <c r="R25" s="109"/>
      <c r="S25" s="102">
        <v>0.1</v>
      </c>
      <c r="T25" s="109"/>
      <c r="U25" s="109"/>
      <c r="V25" s="102">
        <v>0.1</v>
      </c>
      <c r="W25" s="109"/>
      <c r="X25" s="109"/>
      <c r="Y25" s="102">
        <v>0.1</v>
      </c>
      <c r="AE25" s="109"/>
      <c r="AF25" s="102">
        <v>0.1</v>
      </c>
      <c r="AI25" s="189">
        <f t="shared" si="9"/>
        <v>0</v>
      </c>
      <c r="AM25" s="190">
        <f t="shared" si="10"/>
        <v>0.1</v>
      </c>
    </row>
    <row r="26" spans="1:44" ht="16.5" hidden="1" x14ac:dyDescent="0.3">
      <c r="A26" s="32">
        <v>17</v>
      </c>
      <c r="B26" s="33" t="s">
        <v>210</v>
      </c>
      <c r="C26" s="34">
        <v>5</v>
      </c>
      <c r="D26" s="35" t="s">
        <v>211</v>
      </c>
      <c r="E26" s="36">
        <v>4202</v>
      </c>
      <c r="F26" s="35" t="s">
        <v>212</v>
      </c>
      <c r="G26" s="42">
        <f>+G6*$G$25</f>
        <v>7.5104423262289822E-3</v>
      </c>
      <c r="H26" s="42">
        <f>+H6*$H$25</f>
        <v>9.8085106382978737E-2</v>
      </c>
      <c r="I26" s="42">
        <f>+I6*$I$25</f>
        <v>0.11999571596872659</v>
      </c>
      <c r="J26" s="42">
        <f>+J6*$J$25</f>
        <v>9.9980846581114724E-2</v>
      </c>
      <c r="K26" s="42">
        <f>+K6*$K$25</f>
        <v>2.5623862054192998E-2</v>
      </c>
      <c r="L26" s="42">
        <f>+L6*$L$25</f>
        <v>0.15018315018315018</v>
      </c>
      <c r="M26" s="42">
        <f>+M6*$M$25</f>
        <v>0.34022038567493113</v>
      </c>
      <c r="N26" s="42">
        <f>+N6*$N$25</f>
        <v>0.76513761467889907</v>
      </c>
      <c r="O26" s="42">
        <f>+O6*$O$25</f>
        <v>9.4E-2</v>
      </c>
      <c r="P26" s="53">
        <f>+P6*$P$25</f>
        <v>1.6282894736842104E-2</v>
      </c>
      <c r="Q26" s="110">
        <v>0.14050000000000001</v>
      </c>
      <c r="R26" s="111">
        <v>0.1125</v>
      </c>
      <c r="S26" s="42">
        <f t="shared" ref="S26:S37" si="11">+S6*$S$25</f>
        <v>2.2000746315069347E-2</v>
      </c>
      <c r="T26" s="110">
        <v>0.14050000000000001</v>
      </c>
      <c r="U26" s="111">
        <v>0.1125</v>
      </c>
      <c r="V26" s="42">
        <f t="shared" ref="V26:Y37" si="12">+V6*$S$25</f>
        <v>1.4999999999999999E-2</v>
      </c>
      <c r="W26" s="110">
        <v>0.14050000000000001</v>
      </c>
      <c r="X26" s="111">
        <v>0.1125</v>
      </c>
      <c r="Y26" s="42">
        <f t="shared" si="12"/>
        <v>0</v>
      </c>
      <c r="AE26" s="111">
        <v>0.1125</v>
      </c>
      <c r="AF26" s="42">
        <f t="shared" ref="AF26:AF37" si="13">+AF6*$S$25</f>
        <v>1.3430000000000001E-2</v>
      </c>
      <c r="AI26" s="189">
        <f t="shared" si="9"/>
        <v>-0.1125</v>
      </c>
      <c r="AM26" s="190">
        <f t="shared" si="10"/>
        <v>1.3430000000000001E-2</v>
      </c>
    </row>
    <row r="27" spans="1:44" ht="16.5" hidden="1" x14ac:dyDescent="0.3">
      <c r="A27" s="32">
        <v>18</v>
      </c>
      <c r="B27" s="33" t="s">
        <v>210</v>
      </c>
      <c r="C27" s="34">
        <v>5</v>
      </c>
      <c r="D27" s="35" t="s">
        <v>213</v>
      </c>
      <c r="E27" s="36">
        <v>4302</v>
      </c>
      <c r="F27" s="35" t="s">
        <v>212</v>
      </c>
      <c r="G27" s="42">
        <f t="shared" ref="G27:G37" si="14">+G7*$G$25</f>
        <v>3.2321644498186218E-2</v>
      </c>
      <c r="H27" s="42">
        <f t="shared" ref="H27:H37" si="15">+H7*$H$25</f>
        <v>9.8421052631578951E-2</v>
      </c>
      <c r="I27" s="42">
        <f t="shared" ref="I27:I37" si="16">+I7*$I$25</f>
        <v>0.1</v>
      </c>
      <c r="J27" s="42">
        <f t="shared" ref="J27:J37" si="17">+J7*$J$25</f>
        <v>0.10004646120489391</v>
      </c>
      <c r="K27" s="42">
        <f t="shared" ref="K27:K37" si="18">+K7*$K$25</f>
        <v>5.4418077388149938E-2</v>
      </c>
      <c r="L27" s="42">
        <f t="shared" ref="L27:L37" si="19">+L7*$L$25</f>
        <v>0.15007816571130797</v>
      </c>
      <c r="M27" s="42">
        <f t="shared" ref="M27:M37" si="20">+M7*$M$25</f>
        <v>0.38006756756756754</v>
      </c>
      <c r="N27" s="42">
        <f t="shared" ref="N27:N37" si="21">+N7*$N$25</f>
        <v>0.69494290375203915</v>
      </c>
      <c r="O27" s="42">
        <f t="shared" ref="O27:O37" si="22">+O7*$O$25</f>
        <v>9.5000000000000001E-2</v>
      </c>
      <c r="P27" s="53">
        <f t="shared" ref="P27:P37" si="23">+P7*$P$25</f>
        <v>1.8461538461538463E-2</v>
      </c>
      <c r="Q27" s="110">
        <v>0.14649999999999999</v>
      </c>
      <c r="R27" s="111">
        <v>0.155</v>
      </c>
      <c r="S27" s="42">
        <f t="shared" si="11"/>
        <v>2.2037687639731716E-2</v>
      </c>
      <c r="T27" s="110">
        <v>0.14649999999999999</v>
      </c>
      <c r="U27" s="111">
        <v>0.155</v>
      </c>
      <c r="V27" s="42">
        <f t="shared" si="12"/>
        <v>1.0250569476082005E-2</v>
      </c>
      <c r="W27" s="110">
        <v>0.14649999999999999</v>
      </c>
      <c r="X27" s="111">
        <v>0.155</v>
      </c>
      <c r="Y27" s="42">
        <f t="shared" si="12"/>
        <v>0</v>
      </c>
      <c r="AE27" s="111">
        <v>0.155</v>
      </c>
      <c r="AF27" s="42">
        <f t="shared" si="13"/>
        <v>1.7630000000000003E-2</v>
      </c>
      <c r="AI27" s="189">
        <f t="shared" si="9"/>
        <v>-0.155</v>
      </c>
      <c r="AM27" s="190">
        <f t="shared" si="10"/>
        <v>1.7630000000000003E-2</v>
      </c>
    </row>
    <row r="28" spans="1:44" ht="16.5" hidden="1" x14ac:dyDescent="0.3">
      <c r="A28" s="32">
        <v>19</v>
      </c>
      <c r="B28" s="33" t="s">
        <v>210</v>
      </c>
      <c r="C28" s="34">
        <v>5</v>
      </c>
      <c r="D28" s="35" t="s">
        <v>210</v>
      </c>
      <c r="E28" s="36">
        <v>4102</v>
      </c>
      <c r="F28" s="35" t="s">
        <v>214</v>
      </c>
      <c r="G28" s="42">
        <f t="shared" si="14"/>
        <v>1.2192666641477251E-2</v>
      </c>
      <c r="H28" s="42">
        <f t="shared" si="15"/>
        <v>9.8005836575875485E-2</v>
      </c>
      <c r="I28" s="42">
        <f t="shared" si="16"/>
        <v>0.1</v>
      </c>
      <c r="J28" s="42">
        <f t="shared" si="17"/>
        <v>9.9996434641027768E-2</v>
      </c>
      <c r="K28" s="42">
        <f t="shared" si="18"/>
        <v>2.4299833210085123E-2</v>
      </c>
      <c r="L28" s="42">
        <f t="shared" si="19"/>
        <v>0.16000341887647171</v>
      </c>
      <c r="M28" s="42">
        <f t="shared" si="20"/>
        <v>0.28603027580009677</v>
      </c>
      <c r="N28" s="42">
        <f t="shared" si="21"/>
        <v>0.45999442431000837</v>
      </c>
      <c r="O28" s="42">
        <f t="shared" si="22"/>
        <v>9.499559082892417E-2</v>
      </c>
      <c r="P28" s="53">
        <f t="shared" si="23"/>
        <v>1.499578123801488E-2</v>
      </c>
      <c r="Q28" s="110">
        <v>0.14649999999999999</v>
      </c>
      <c r="R28" s="111">
        <v>0.17</v>
      </c>
      <c r="S28" s="42">
        <f t="shared" si="11"/>
        <v>2.200453513217402E-2</v>
      </c>
      <c r="T28" s="110">
        <v>0.14649999999999999</v>
      </c>
      <c r="U28" s="111">
        <v>0.17</v>
      </c>
      <c r="V28" s="42">
        <f t="shared" si="12"/>
        <v>1.499416569428238E-2</v>
      </c>
      <c r="W28" s="110">
        <v>0.14649999999999999</v>
      </c>
      <c r="X28" s="111">
        <v>0.17</v>
      </c>
      <c r="Y28" s="42">
        <f t="shared" si="12"/>
        <v>0</v>
      </c>
      <c r="AE28" s="111">
        <v>0.17</v>
      </c>
      <c r="AF28" s="42">
        <f t="shared" si="13"/>
        <v>1.575E-2</v>
      </c>
      <c r="AI28" s="189">
        <f t="shared" si="9"/>
        <v>-0.17</v>
      </c>
      <c r="AM28" s="190">
        <f t="shared" si="10"/>
        <v>1.575E-2</v>
      </c>
    </row>
    <row r="29" spans="1:44" ht="16.5" hidden="1" x14ac:dyDescent="0.3">
      <c r="A29" s="32">
        <v>20</v>
      </c>
      <c r="B29" s="33" t="s">
        <v>210</v>
      </c>
      <c r="C29" s="34">
        <v>5</v>
      </c>
      <c r="D29" s="35" t="s">
        <v>215</v>
      </c>
      <c r="E29" s="36">
        <v>4201</v>
      </c>
      <c r="F29" s="35" t="s">
        <v>212</v>
      </c>
      <c r="G29" s="42">
        <f t="shared" si="14"/>
        <v>1.4419247787610619E-2</v>
      </c>
      <c r="H29" s="42">
        <f t="shared" si="15"/>
        <v>9.8076923076923075E-2</v>
      </c>
      <c r="I29" s="42">
        <f t="shared" si="16"/>
        <v>0.1100031605562579</v>
      </c>
      <c r="J29" s="42">
        <f t="shared" si="17"/>
        <v>0.1</v>
      </c>
      <c r="K29" s="42">
        <f t="shared" si="18"/>
        <v>4.1641118836915292E-2</v>
      </c>
      <c r="L29" s="42">
        <f t="shared" si="19"/>
        <v>0.16</v>
      </c>
      <c r="M29" s="42">
        <f t="shared" si="20"/>
        <v>0.40997608472839081</v>
      </c>
      <c r="N29" s="42">
        <f t="shared" si="21"/>
        <v>0.54671280276816614</v>
      </c>
      <c r="O29" s="42">
        <f t="shared" si="22"/>
        <v>9.5000000000000001E-2</v>
      </c>
      <c r="P29" s="53">
        <f t="shared" si="23"/>
        <v>1.6699801192842943E-2</v>
      </c>
      <c r="Q29" s="110">
        <v>0.13750000000000001</v>
      </c>
      <c r="R29" s="111">
        <v>0.14000000000000001</v>
      </c>
      <c r="S29" s="42">
        <f t="shared" si="11"/>
        <v>2.2026959082529267E-2</v>
      </c>
      <c r="T29" s="110">
        <v>0.13750000000000001</v>
      </c>
      <c r="U29" s="111">
        <v>0.14000000000000001</v>
      </c>
      <c r="V29" s="42">
        <f t="shared" si="12"/>
        <v>1.9014084507042256E-2</v>
      </c>
      <c r="W29" s="110">
        <v>0.13750000000000001</v>
      </c>
      <c r="X29" s="111">
        <v>0.14000000000000001</v>
      </c>
      <c r="Y29" s="42">
        <f t="shared" si="12"/>
        <v>0</v>
      </c>
      <c r="AE29" s="111">
        <v>0.14000000000000001</v>
      </c>
      <c r="AF29" s="42">
        <f t="shared" si="13"/>
        <v>2.1360000000000004E-2</v>
      </c>
      <c r="AI29" s="189">
        <f t="shared" si="9"/>
        <v>-0.14000000000000001</v>
      </c>
      <c r="AM29" s="190">
        <f t="shared" si="10"/>
        <v>2.1360000000000004E-2</v>
      </c>
    </row>
    <row r="30" spans="1:44" ht="16.5" hidden="1" x14ac:dyDescent="0.3">
      <c r="A30" s="32">
        <v>21</v>
      </c>
      <c r="B30" s="33" t="s">
        <v>210</v>
      </c>
      <c r="C30" s="34">
        <v>5</v>
      </c>
      <c r="D30" s="35" t="s">
        <v>216</v>
      </c>
      <c r="E30" s="36">
        <v>4101</v>
      </c>
      <c r="F30" s="35" t="s">
        <v>214</v>
      </c>
      <c r="G30" s="42">
        <f t="shared" si="14"/>
        <v>1.3891082198772903E-2</v>
      </c>
      <c r="H30" s="42">
        <f t="shared" si="15"/>
        <v>9.802547770700637E-2</v>
      </c>
      <c r="I30" s="42">
        <f t="shared" si="16"/>
        <v>7.5000260419379378E-2</v>
      </c>
      <c r="J30" s="42">
        <f t="shared" si="17"/>
        <v>0.11000056743107739</v>
      </c>
      <c r="K30" s="42">
        <f t="shared" si="18"/>
        <v>2.2000229169053843E-2</v>
      </c>
      <c r="L30" s="42">
        <f t="shared" si="19"/>
        <v>0.15000992654357753</v>
      </c>
      <c r="M30" s="42">
        <f t="shared" si="20"/>
        <v>0.25002809304416229</v>
      </c>
      <c r="N30" s="42">
        <f t="shared" si="21"/>
        <v>0.45997547731651778</v>
      </c>
      <c r="O30" s="42">
        <f t="shared" si="22"/>
        <v>9.4995404411764711E-2</v>
      </c>
      <c r="P30" s="53">
        <f>+P10*$P$25</f>
        <v>1.4999226843977115E-2</v>
      </c>
      <c r="Q30" s="110">
        <v>0.13750000000000001</v>
      </c>
      <c r="R30" s="111">
        <v>0.14750000000000002</v>
      </c>
      <c r="S30" s="42">
        <f t="shared" si="11"/>
        <v>2.19985489295349E-2</v>
      </c>
      <c r="T30" s="110">
        <v>0.13750000000000001</v>
      </c>
      <c r="U30" s="111">
        <v>0.14750000000000002</v>
      </c>
      <c r="V30" s="42">
        <f t="shared" si="12"/>
        <v>1.6000848476278019E-2</v>
      </c>
      <c r="W30" s="110">
        <v>0.13750000000000001</v>
      </c>
      <c r="X30" s="111">
        <v>0.14750000000000002</v>
      </c>
      <c r="Y30" s="42">
        <f t="shared" si="12"/>
        <v>0</v>
      </c>
      <c r="AE30" s="111">
        <v>0.14750000000000002</v>
      </c>
      <c r="AF30" s="42">
        <f t="shared" si="13"/>
        <v>1.2930000000000001E-2</v>
      </c>
      <c r="AI30" s="189">
        <f t="shared" si="9"/>
        <v>-0.14750000000000002</v>
      </c>
      <c r="AM30" s="190">
        <f t="shared" si="10"/>
        <v>1.2930000000000001E-2</v>
      </c>
    </row>
    <row r="31" spans="1:44" ht="16.5" hidden="1" x14ac:dyDescent="0.3">
      <c r="A31" s="32">
        <v>22</v>
      </c>
      <c r="B31" s="33" t="s">
        <v>210</v>
      </c>
      <c r="C31" s="34">
        <v>5</v>
      </c>
      <c r="D31" s="35" t="s">
        <v>217</v>
      </c>
      <c r="E31" s="36">
        <v>4203</v>
      </c>
      <c r="F31" s="35" t="s">
        <v>212</v>
      </c>
      <c r="G31" s="42">
        <f t="shared" si="14"/>
        <v>8.6914485747624608E-3</v>
      </c>
      <c r="H31" s="42">
        <f t="shared" si="15"/>
        <v>9.8461538461538475E-2</v>
      </c>
      <c r="I31" s="42">
        <f t="shared" si="16"/>
        <v>6.9994999166527752E-2</v>
      </c>
      <c r="J31" s="42">
        <f t="shared" si="17"/>
        <v>9.9968020466901189E-2</v>
      </c>
      <c r="K31" s="42">
        <f t="shared" si="18"/>
        <v>3.9606601100183367E-2</v>
      </c>
      <c r="L31" s="42">
        <f t="shared" si="19"/>
        <v>0.14996964177292046</v>
      </c>
      <c r="M31" s="42">
        <f t="shared" si="20"/>
        <v>0.30645161290322581</v>
      </c>
      <c r="N31" s="42">
        <f t="shared" si="21"/>
        <v>0.57046223224351744</v>
      </c>
      <c r="O31" s="42">
        <f t="shared" si="22"/>
        <v>9.5000000000000015E-2</v>
      </c>
      <c r="P31" s="53">
        <f t="shared" si="23"/>
        <v>1.6152019002375298E-2</v>
      </c>
      <c r="Q31" s="110">
        <v>0.13750000000000001</v>
      </c>
      <c r="R31" s="111">
        <v>0.17500000000000002</v>
      </c>
      <c r="S31" s="42">
        <f t="shared" si="11"/>
        <v>2.2040534883148222E-2</v>
      </c>
      <c r="T31" s="110">
        <v>0.13750000000000001</v>
      </c>
      <c r="U31" s="111">
        <v>0.17500000000000002</v>
      </c>
      <c r="V31" s="42">
        <f t="shared" si="12"/>
        <v>1.0180995475113122E-2</v>
      </c>
      <c r="W31" s="110">
        <v>0.13750000000000001</v>
      </c>
      <c r="X31" s="111">
        <v>0.17500000000000002</v>
      </c>
      <c r="Y31" s="42">
        <f t="shared" si="12"/>
        <v>0</v>
      </c>
      <c r="AE31" s="111">
        <v>0.17500000000000002</v>
      </c>
      <c r="AF31" s="42">
        <f t="shared" si="13"/>
        <v>1.805E-2</v>
      </c>
      <c r="AI31" s="189">
        <f t="shared" si="9"/>
        <v>-0.17500000000000002</v>
      </c>
      <c r="AM31" s="190">
        <f t="shared" si="10"/>
        <v>1.805E-2</v>
      </c>
    </row>
    <row r="32" spans="1:44" ht="16.5" hidden="1" x14ac:dyDescent="0.3">
      <c r="A32" s="32">
        <v>23</v>
      </c>
      <c r="B32" s="33" t="s">
        <v>210</v>
      </c>
      <c r="C32" s="34">
        <v>5</v>
      </c>
      <c r="D32" s="35" t="s">
        <v>218</v>
      </c>
      <c r="E32" s="36">
        <v>4303</v>
      </c>
      <c r="F32" s="35" t="s">
        <v>212</v>
      </c>
      <c r="G32" s="42">
        <f t="shared" si="14"/>
        <v>1.0809059564855547E-2</v>
      </c>
      <c r="H32" s="42">
        <f t="shared" si="15"/>
        <v>9.813559322033899E-2</v>
      </c>
      <c r="I32" s="42">
        <f t="shared" si="16"/>
        <v>9.000118891927239E-2</v>
      </c>
      <c r="J32" s="42">
        <f t="shared" si="17"/>
        <v>9.9984758420972417E-2</v>
      </c>
      <c r="K32" s="42">
        <f t="shared" si="18"/>
        <v>2.2000653905599809E-2</v>
      </c>
      <c r="L32" s="42">
        <f t="shared" si="19"/>
        <v>0.16</v>
      </c>
      <c r="M32" s="42">
        <f t="shared" si="20"/>
        <v>0.28025964108438334</v>
      </c>
      <c r="N32" s="42">
        <f t="shared" si="21"/>
        <v>0.56482861400894191</v>
      </c>
      <c r="O32" s="42">
        <f t="shared" si="22"/>
        <v>9.5033860045146731E-2</v>
      </c>
      <c r="P32" s="53">
        <f t="shared" si="23"/>
        <v>1.6333777185974258E-2</v>
      </c>
      <c r="Q32" s="110">
        <v>0.13750000000000001</v>
      </c>
      <c r="R32" s="111">
        <v>0.14750000000000002</v>
      </c>
      <c r="S32" s="42">
        <f t="shared" si="11"/>
        <v>2.2000947452809561E-2</v>
      </c>
      <c r="T32" s="110">
        <v>0.13750000000000001</v>
      </c>
      <c r="U32" s="111">
        <v>0.14750000000000002</v>
      </c>
      <c r="V32" s="42">
        <f t="shared" si="12"/>
        <v>1.9028974158183245E-2</v>
      </c>
      <c r="W32" s="110">
        <v>0.13750000000000001</v>
      </c>
      <c r="X32" s="111">
        <v>0.14750000000000002</v>
      </c>
      <c r="Y32" s="42">
        <f t="shared" si="12"/>
        <v>0</v>
      </c>
      <c r="AE32" s="111">
        <v>0.14750000000000002</v>
      </c>
      <c r="AF32" s="42">
        <f t="shared" si="13"/>
        <v>1.6760000000000001E-2</v>
      </c>
      <c r="AI32" s="189">
        <f t="shared" si="9"/>
        <v>-0.14750000000000002</v>
      </c>
      <c r="AM32" s="190">
        <f t="shared" si="10"/>
        <v>1.6760000000000001E-2</v>
      </c>
    </row>
    <row r="33" spans="1:39" ht="16.5" hidden="1" x14ac:dyDescent="0.3">
      <c r="A33" s="32">
        <v>24</v>
      </c>
      <c r="B33" s="33" t="s">
        <v>210</v>
      </c>
      <c r="C33" s="34">
        <v>5</v>
      </c>
      <c r="D33" s="35" t="s">
        <v>219</v>
      </c>
      <c r="E33" s="36">
        <v>4301</v>
      </c>
      <c r="F33" s="35" t="s">
        <v>212</v>
      </c>
      <c r="G33" s="42">
        <f t="shared" si="14"/>
        <v>1.0510216952573159E-2</v>
      </c>
      <c r="H33" s="42">
        <f t="shared" si="15"/>
        <v>9.8051948051948057E-2</v>
      </c>
      <c r="I33" s="42">
        <f t="shared" si="16"/>
        <v>7.5000000000000011E-2</v>
      </c>
      <c r="J33" s="42">
        <f t="shared" si="17"/>
        <v>0.10999951591822245</v>
      </c>
      <c r="K33" s="42">
        <f t="shared" si="18"/>
        <v>1.9001639757820384E-2</v>
      </c>
      <c r="L33" s="42">
        <f t="shared" si="19"/>
        <v>0.15998124387228782</v>
      </c>
      <c r="M33" s="42">
        <f t="shared" si="20"/>
        <v>0.28864107883817425</v>
      </c>
      <c r="N33" s="42">
        <f t="shared" si="21"/>
        <v>0.50067294751009417</v>
      </c>
      <c r="O33" s="42">
        <f t="shared" si="22"/>
        <v>9.5003861003861004E-2</v>
      </c>
      <c r="P33" s="53">
        <f t="shared" si="23"/>
        <v>1.5540141676505312E-2</v>
      </c>
      <c r="Q33" s="110">
        <v>0.13750000000000001</v>
      </c>
      <c r="R33" s="111">
        <v>0.16250000000000001</v>
      </c>
      <c r="S33" s="42">
        <f t="shared" si="11"/>
        <v>2.199991261527906E-2</v>
      </c>
      <c r="T33" s="110">
        <v>0.13750000000000001</v>
      </c>
      <c r="U33" s="111">
        <v>0.16250000000000001</v>
      </c>
      <c r="V33" s="42">
        <f t="shared" si="12"/>
        <v>1.9009584664536741E-2</v>
      </c>
      <c r="W33" s="110">
        <v>0.13750000000000001</v>
      </c>
      <c r="X33" s="111">
        <v>0.16250000000000001</v>
      </c>
      <c r="Y33" s="42">
        <f t="shared" si="12"/>
        <v>0</v>
      </c>
      <c r="AE33" s="111">
        <v>0.16250000000000001</v>
      </c>
      <c r="AF33" s="42">
        <f t="shared" si="13"/>
        <v>1.7430000000000001E-2</v>
      </c>
      <c r="AI33" s="189">
        <f t="shared" si="9"/>
        <v>-0.16250000000000001</v>
      </c>
      <c r="AM33" s="190">
        <f t="shared" si="10"/>
        <v>1.7430000000000001E-2</v>
      </c>
    </row>
    <row r="34" spans="1:39" ht="16.5" hidden="1" x14ac:dyDescent="0.3">
      <c r="A34" s="32">
        <v>25</v>
      </c>
      <c r="B34" s="33" t="s">
        <v>210</v>
      </c>
      <c r="C34" s="34">
        <v>5</v>
      </c>
      <c r="D34" s="35" t="s">
        <v>220</v>
      </c>
      <c r="E34" s="36">
        <v>4304</v>
      </c>
      <c r="F34" s="35" t="s">
        <v>212</v>
      </c>
      <c r="G34" s="42">
        <f t="shared" si="14"/>
        <v>9.0052816901408459E-3</v>
      </c>
      <c r="H34" s="42">
        <f t="shared" si="15"/>
        <v>9.8000000000000004E-2</v>
      </c>
      <c r="I34" s="42">
        <f t="shared" si="16"/>
        <v>0.11000000000000001</v>
      </c>
      <c r="J34" s="42">
        <f t="shared" si="17"/>
        <v>0.10001730403183942</v>
      </c>
      <c r="K34" s="42">
        <f t="shared" si="18"/>
        <v>2.1990316901408451E-2</v>
      </c>
      <c r="L34" s="42">
        <f t="shared" si="19"/>
        <v>0.14003590664272891</v>
      </c>
      <c r="M34" s="42">
        <f t="shared" si="20"/>
        <v>0.3392857142857143</v>
      </c>
      <c r="N34" s="42">
        <f t="shared" si="21"/>
        <v>0.44943109987357777</v>
      </c>
      <c r="O34" s="42">
        <f t="shared" si="22"/>
        <v>9.508771929824561E-2</v>
      </c>
      <c r="P34" s="53">
        <f t="shared" si="23"/>
        <v>1.5515288788221971E-2</v>
      </c>
      <c r="Q34" s="110">
        <v>0.16</v>
      </c>
      <c r="R34" s="111">
        <v>0.13250000000000001</v>
      </c>
      <c r="S34" s="42">
        <f t="shared" si="11"/>
        <v>2.2471160898846435E-2</v>
      </c>
      <c r="T34" s="110">
        <v>0.16</v>
      </c>
      <c r="U34" s="111">
        <v>0.13250000000000001</v>
      </c>
      <c r="V34" s="42">
        <f t="shared" si="12"/>
        <v>1.908482142857143E-2</v>
      </c>
      <c r="W34" s="110">
        <v>0.16</v>
      </c>
      <c r="X34" s="111">
        <v>0.13250000000000001</v>
      </c>
      <c r="Y34" s="42">
        <f t="shared" si="12"/>
        <v>0</v>
      </c>
      <c r="AE34" s="111">
        <v>0.13250000000000001</v>
      </c>
      <c r="AF34" s="42">
        <f t="shared" si="13"/>
        <v>2.0470000000000002E-2</v>
      </c>
      <c r="AI34" s="189">
        <f t="shared" si="9"/>
        <v>-0.13250000000000001</v>
      </c>
      <c r="AM34" s="190">
        <f t="shared" si="10"/>
        <v>2.0470000000000002E-2</v>
      </c>
    </row>
    <row r="35" spans="1:39" ht="16.5" hidden="1" x14ac:dyDescent="0.3">
      <c r="A35" s="32">
        <v>26</v>
      </c>
      <c r="B35" s="33" t="s">
        <v>210</v>
      </c>
      <c r="C35" s="34">
        <v>5</v>
      </c>
      <c r="D35" s="35" t="s">
        <v>221</v>
      </c>
      <c r="E35" s="36">
        <v>4305</v>
      </c>
      <c r="F35" s="35" t="s">
        <v>212</v>
      </c>
      <c r="G35" s="42">
        <f t="shared" si="14"/>
        <v>1.7685290763968072E-2</v>
      </c>
      <c r="H35" s="42">
        <f t="shared" si="15"/>
        <v>9.8000000000000018E-2</v>
      </c>
      <c r="I35" s="42">
        <f t="shared" si="16"/>
        <v>0.1</v>
      </c>
      <c r="J35" s="42">
        <f t="shared" si="17"/>
        <v>0.10002549719530852</v>
      </c>
      <c r="K35" s="42">
        <f t="shared" si="18"/>
        <v>4.3122006841505134E-2</v>
      </c>
      <c r="L35" s="42">
        <f t="shared" si="19"/>
        <v>0.15004413062665489</v>
      </c>
      <c r="M35" s="42">
        <f t="shared" si="20"/>
        <v>0.68284789644012944</v>
      </c>
      <c r="N35" s="42">
        <f t="shared" si="21"/>
        <v>0.5739570164348925</v>
      </c>
      <c r="O35" s="42">
        <f t="shared" si="22"/>
        <v>9.5135135135135149E-2</v>
      </c>
      <c r="P35" s="53">
        <f t="shared" si="23"/>
        <v>2.1323529411764706E-2</v>
      </c>
      <c r="Q35" s="110">
        <v>0.2525</v>
      </c>
      <c r="R35" s="111">
        <v>0.20750000000000002</v>
      </c>
      <c r="S35" s="42">
        <f t="shared" si="11"/>
        <v>3.528393582318088E-2</v>
      </c>
      <c r="T35" s="110">
        <v>0.2525</v>
      </c>
      <c r="U35" s="111">
        <v>0.20750000000000002</v>
      </c>
      <c r="V35" s="42">
        <f t="shared" si="12"/>
        <v>1.9243986254295534E-2</v>
      </c>
      <c r="W35" s="110">
        <v>0.2525</v>
      </c>
      <c r="X35" s="111">
        <v>0.20750000000000002</v>
      </c>
      <c r="Y35" s="42">
        <f t="shared" si="12"/>
        <v>0</v>
      </c>
      <c r="AE35" s="111">
        <v>0.20750000000000002</v>
      </c>
      <c r="AF35" s="42">
        <f t="shared" si="13"/>
        <v>3.4700000000000002E-2</v>
      </c>
      <c r="AI35" s="189">
        <f t="shared" si="9"/>
        <v>-0.20750000000000002</v>
      </c>
      <c r="AM35" s="190">
        <f t="shared" si="10"/>
        <v>3.4700000000000002E-2</v>
      </c>
    </row>
    <row r="36" spans="1:39" ht="16.5" hidden="1" x14ac:dyDescent="0.3">
      <c r="A36" s="32">
        <v>27</v>
      </c>
      <c r="B36" s="33" t="s">
        <v>210</v>
      </c>
      <c r="C36" s="34">
        <v>5</v>
      </c>
      <c r="D36" s="35" t="s">
        <v>222</v>
      </c>
      <c r="E36" s="36">
        <v>4204</v>
      </c>
      <c r="F36" s="35" t="s">
        <v>212</v>
      </c>
      <c r="G36" s="42">
        <f t="shared" si="14"/>
        <v>2.3409671241621448E-2</v>
      </c>
      <c r="H36" s="42">
        <f t="shared" si="15"/>
        <v>9.8000000000000004E-2</v>
      </c>
      <c r="I36" s="42">
        <f t="shared" si="16"/>
        <v>0.1</v>
      </c>
      <c r="J36" s="42">
        <f t="shared" si="17"/>
        <v>9.9991688138974313E-2</v>
      </c>
      <c r="K36" s="42">
        <f t="shared" si="18"/>
        <v>3.2204755825087771E-2</v>
      </c>
      <c r="L36" s="42">
        <f t="shared" si="19"/>
        <v>0.16009148084619781</v>
      </c>
      <c r="M36" s="42">
        <f t="shared" si="20"/>
        <v>0.55427251732101612</v>
      </c>
      <c r="N36" s="42">
        <f t="shared" si="21"/>
        <v>0.64685314685314688</v>
      </c>
      <c r="O36" s="42">
        <f t="shared" si="22"/>
        <v>9.5041322314049603E-2</v>
      </c>
      <c r="P36" s="53">
        <f t="shared" si="23"/>
        <v>2.9469790382244145E-2</v>
      </c>
      <c r="Q36" s="110">
        <v>0.13750000000000001</v>
      </c>
      <c r="R36" s="111">
        <v>0.1825</v>
      </c>
      <c r="S36" s="42">
        <f t="shared" si="11"/>
        <v>2.2018930408436478E-2</v>
      </c>
      <c r="T36" s="110">
        <v>0.13750000000000001</v>
      </c>
      <c r="U36" s="111">
        <v>0.1825</v>
      </c>
      <c r="V36" s="42">
        <f t="shared" si="12"/>
        <v>1.5020576131687245E-2</v>
      </c>
      <c r="W36" s="110">
        <v>0.13750000000000001</v>
      </c>
      <c r="X36" s="111">
        <v>0.1825</v>
      </c>
      <c r="Y36" s="42">
        <f t="shared" si="12"/>
        <v>0</v>
      </c>
      <c r="AE36" s="111">
        <v>0.1825</v>
      </c>
      <c r="AF36" s="42">
        <f t="shared" si="13"/>
        <v>2.2220000000000004E-2</v>
      </c>
      <c r="AI36" s="189">
        <f t="shared" si="9"/>
        <v>-0.1825</v>
      </c>
      <c r="AM36" s="190">
        <f t="shared" si="10"/>
        <v>2.2220000000000004E-2</v>
      </c>
    </row>
    <row r="37" spans="1:39" ht="16.5" hidden="1" x14ac:dyDescent="0.3">
      <c r="A37" s="32">
        <v>28</v>
      </c>
      <c r="B37" s="37" t="s">
        <v>210</v>
      </c>
      <c r="C37" s="34">
        <v>5</v>
      </c>
      <c r="D37" s="38" t="s">
        <v>223</v>
      </c>
      <c r="E37" s="36">
        <v>4106</v>
      </c>
      <c r="F37" s="38" t="s">
        <v>212</v>
      </c>
      <c r="G37" s="42">
        <f t="shared" si="14"/>
        <v>1.2138766519823787E-2</v>
      </c>
      <c r="H37" s="42">
        <f t="shared" si="15"/>
        <v>9.8000000000000004E-2</v>
      </c>
      <c r="I37" s="42">
        <f t="shared" si="16"/>
        <v>8.0000000000000016E-2</v>
      </c>
      <c r="J37" s="42">
        <f t="shared" si="17"/>
        <v>0.1</v>
      </c>
      <c r="K37" s="42">
        <f t="shared" si="18"/>
        <v>4.5938325991189424E-2</v>
      </c>
      <c r="L37" s="42">
        <f t="shared" si="19"/>
        <v>0.15008769731896768</v>
      </c>
      <c r="M37" s="42">
        <f t="shared" si="20"/>
        <v>0.34111310592459604</v>
      </c>
      <c r="N37" s="42">
        <f t="shared" si="21"/>
        <v>0.45905707196029777</v>
      </c>
      <c r="O37" s="42">
        <f t="shared" si="22"/>
        <v>9.5000000000000001E-2</v>
      </c>
      <c r="P37" s="53">
        <f t="shared" si="23"/>
        <v>1.5011037527593819E-2</v>
      </c>
      <c r="Q37" s="110">
        <v>0.13750000000000001</v>
      </c>
      <c r="R37" s="111">
        <v>0.185</v>
      </c>
      <c r="S37" s="42">
        <f t="shared" si="11"/>
        <v>2.1965076079536697E-2</v>
      </c>
      <c r="T37" s="110">
        <v>0.13750000000000001</v>
      </c>
      <c r="U37" s="111">
        <v>0.185</v>
      </c>
      <c r="V37" s="42">
        <f t="shared" si="12"/>
        <v>1.9088319088319091E-2</v>
      </c>
      <c r="W37" s="110">
        <v>0.13750000000000001</v>
      </c>
      <c r="X37" s="111">
        <v>0.185</v>
      </c>
      <c r="Y37" s="42">
        <f t="shared" si="12"/>
        <v>0</v>
      </c>
      <c r="AE37" s="111">
        <v>0.185</v>
      </c>
      <c r="AF37" s="42">
        <f t="shared" si="13"/>
        <v>2.0880000000000003E-2</v>
      </c>
      <c r="AI37" s="189">
        <f t="shared" si="9"/>
        <v>-0.185</v>
      </c>
      <c r="AM37" s="190">
        <f t="shared" si="10"/>
        <v>2.0880000000000003E-2</v>
      </c>
    </row>
    <row r="38" spans="1:39" ht="16.5" hidden="1" x14ac:dyDescent="0.3">
      <c r="AI38" s="189">
        <f t="shared" si="9"/>
        <v>0</v>
      </c>
      <c r="AM38" s="190">
        <f t="shared" si="10"/>
        <v>0</v>
      </c>
    </row>
    <row r="39" spans="1:39" ht="16.5" hidden="1" x14ac:dyDescent="0.3">
      <c r="AI39" s="189">
        <f t="shared" si="9"/>
        <v>0</v>
      </c>
      <c r="AM39" s="190">
        <f t="shared" si="10"/>
        <v>0</v>
      </c>
    </row>
    <row r="40" spans="1:39" ht="16.5" hidden="1" x14ac:dyDescent="0.3">
      <c r="AI40" s="189">
        <f t="shared" si="9"/>
        <v>0</v>
      </c>
      <c r="AM40" s="190">
        <f t="shared" si="10"/>
        <v>0</v>
      </c>
    </row>
    <row r="41" spans="1:39" ht="18" x14ac:dyDescent="0.35">
      <c r="A41" s="465" t="s">
        <v>370</v>
      </c>
      <c r="B41" s="465"/>
      <c r="C41" s="465"/>
      <c r="D41" s="465"/>
      <c r="E41" s="465"/>
      <c r="F41" s="465"/>
      <c r="G41" s="472"/>
      <c r="H41" s="472"/>
      <c r="I41" s="472"/>
      <c r="J41" s="472"/>
      <c r="K41" s="472"/>
      <c r="L41" s="472"/>
      <c r="M41" s="472"/>
      <c r="N41" s="472"/>
      <c r="O41" s="472"/>
      <c r="P41" s="472"/>
      <c r="Q41" s="17"/>
      <c r="R41" s="18"/>
      <c r="T41" s="17"/>
      <c r="U41" s="18"/>
      <c r="W41" s="17"/>
      <c r="X41" s="18"/>
      <c r="AE41" s="18"/>
    </row>
    <row r="42" spans="1:39" s="21" customFormat="1" ht="16.5" customHeight="1" x14ac:dyDescent="0.3">
      <c r="A42" s="20"/>
      <c r="B42" s="20"/>
      <c r="C42" s="20"/>
      <c r="D42" s="20"/>
      <c r="E42" s="466" t="s">
        <v>203</v>
      </c>
      <c r="F42" s="469" t="s">
        <v>204</v>
      </c>
      <c r="G42" s="473" t="s">
        <v>205</v>
      </c>
      <c r="H42" s="474"/>
      <c r="I42" s="474"/>
      <c r="J42" s="474"/>
      <c r="K42" s="474"/>
      <c r="L42" s="474"/>
      <c r="M42" s="474"/>
      <c r="N42" s="474"/>
      <c r="O42" s="474"/>
      <c r="P42" s="474"/>
      <c r="Q42" s="474"/>
      <c r="R42" s="474"/>
      <c r="S42" s="474"/>
      <c r="T42" s="474"/>
      <c r="U42" s="474"/>
      <c r="V42" s="474"/>
      <c r="W42" s="474"/>
      <c r="X42" s="474"/>
      <c r="Y42" s="474"/>
    </row>
    <row r="43" spans="1:39" s="19" customFormat="1" ht="16.5" x14ac:dyDescent="0.3">
      <c r="A43" s="22"/>
      <c r="B43" s="23"/>
      <c r="C43" s="22"/>
      <c r="D43" s="22"/>
      <c r="E43" s="467"/>
      <c r="F43" s="470"/>
      <c r="G43" s="24" t="s">
        <v>349</v>
      </c>
      <c r="H43" s="25" t="s">
        <v>348</v>
      </c>
      <c r="I43" s="25" t="s">
        <v>347</v>
      </c>
      <c r="J43" s="25" t="s">
        <v>350</v>
      </c>
      <c r="K43" s="25" t="s">
        <v>351</v>
      </c>
      <c r="L43" s="25" t="s">
        <v>352</v>
      </c>
      <c r="M43" s="25" t="s">
        <v>353</v>
      </c>
      <c r="N43" s="25" t="s">
        <v>354</v>
      </c>
      <c r="O43" s="25" t="s">
        <v>252</v>
      </c>
      <c r="P43" s="25" t="s">
        <v>253</v>
      </c>
      <c r="Q43" s="25" t="s">
        <v>232</v>
      </c>
      <c r="R43" s="25" t="s">
        <v>233</v>
      </c>
      <c r="S43" s="25" t="s">
        <v>260</v>
      </c>
      <c r="T43" s="25" t="s">
        <v>303</v>
      </c>
      <c r="U43" s="25" t="s">
        <v>304</v>
      </c>
      <c r="V43" s="25" t="s">
        <v>305</v>
      </c>
      <c r="W43" s="25" t="s">
        <v>306</v>
      </c>
      <c r="X43" s="25" t="s">
        <v>307</v>
      </c>
      <c r="Y43" s="25" t="s">
        <v>308</v>
      </c>
      <c r="AE43" s="25" t="s">
        <v>233</v>
      </c>
      <c r="AF43" s="25" t="s">
        <v>260</v>
      </c>
    </row>
    <row r="44" spans="1:39" s="27" customFormat="1" ht="165" customHeight="1" x14ac:dyDescent="0.3">
      <c r="A44" s="22" t="s">
        <v>206</v>
      </c>
      <c r="B44" s="23" t="s">
        <v>207</v>
      </c>
      <c r="C44" s="22" t="s">
        <v>206</v>
      </c>
      <c r="D44" s="22" t="s">
        <v>0</v>
      </c>
      <c r="E44" s="467"/>
      <c r="F44" s="470"/>
      <c r="G44" s="26" t="s">
        <v>355</v>
      </c>
      <c r="H44" s="26" t="s">
        <v>356</v>
      </c>
      <c r="I44" s="26" t="s">
        <v>357</v>
      </c>
      <c r="J44" s="26" t="s">
        <v>369</v>
      </c>
      <c r="K44" s="26" t="s">
        <v>358</v>
      </c>
      <c r="L44" s="26" t="s">
        <v>390</v>
      </c>
      <c r="M44" s="26" t="s">
        <v>261</v>
      </c>
      <c r="N44" s="26" t="s">
        <v>391</v>
      </c>
      <c r="O44" s="26" t="s">
        <v>359</v>
      </c>
      <c r="P44" s="41" t="s">
        <v>360</v>
      </c>
      <c r="Q44" s="41" t="s">
        <v>361</v>
      </c>
      <c r="R44" s="41" t="s">
        <v>362</v>
      </c>
      <c r="S44" s="41" t="s">
        <v>363</v>
      </c>
      <c r="T44" s="41" t="s">
        <v>364</v>
      </c>
      <c r="U44" s="41" t="s">
        <v>365</v>
      </c>
      <c r="V44" s="41" t="s">
        <v>366</v>
      </c>
      <c r="W44" s="41" t="s">
        <v>367</v>
      </c>
      <c r="X44" s="41" t="s">
        <v>393</v>
      </c>
      <c r="Y44" s="41" t="s">
        <v>368</v>
      </c>
      <c r="AE44" s="41" t="s">
        <v>362</v>
      </c>
      <c r="AF44" s="41" t="s">
        <v>363</v>
      </c>
    </row>
    <row r="45" spans="1:39" s="21" customFormat="1" ht="23.25" customHeight="1" x14ac:dyDescent="0.3">
      <c r="A45" s="28"/>
      <c r="B45" s="29"/>
      <c r="C45" s="28"/>
      <c r="D45" s="28"/>
      <c r="E45" s="468"/>
      <c r="F45" s="471"/>
      <c r="G45" s="183">
        <v>0.15</v>
      </c>
      <c r="H45" s="102">
        <v>1</v>
      </c>
      <c r="I45" s="183">
        <v>0.15</v>
      </c>
      <c r="J45" s="102">
        <v>1</v>
      </c>
      <c r="K45" s="183">
        <v>0.15</v>
      </c>
      <c r="L45" s="183">
        <v>0.15</v>
      </c>
      <c r="M45" s="183">
        <v>0.15</v>
      </c>
      <c r="N45" s="183">
        <v>0.15</v>
      </c>
      <c r="O45" s="102">
        <v>0.15</v>
      </c>
      <c r="P45" s="183">
        <v>0.15</v>
      </c>
      <c r="Q45" s="183">
        <v>0.15</v>
      </c>
      <c r="R45" s="183"/>
      <c r="S45" s="183"/>
      <c r="T45" s="183">
        <v>0.15</v>
      </c>
      <c r="U45" s="102">
        <v>1</v>
      </c>
      <c r="V45" s="183">
        <v>0.15</v>
      </c>
      <c r="W45" s="102">
        <v>1</v>
      </c>
      <c r="X45" s="102">
        <v>1</v>
      </c>
      <c r="Y45" s="102"/>
      <c r="AE45" s="183">
        <v>0.15</v>
      </c>
      <c r="AF45" s="183">
        <v>0.15</v>
      </c>
    </row>
    <row r="46" spans="1:39" ht="16.5" x14ac:dyDescent="0.3">
      <c r="A46" s="32">
        <v>17</v>
      </c>
      <c r="B46" s="33" t="s">
        <v>210</v>
      </c>
      <c r="C46" s="34">
        <v>5</v>
      </c>
      <c r="D46" s="35" t="s">
        <v>211</v>
      </c>
      <c r="E46" s="36">
        <v>4202</v>
      </c>
      <c r="F46" s="35" t="s">
        <v>212</v>
      </c>
      <c r="G46" s="175">
        <f>+$G6*$G$45</f>
        <v>1.1265663489343472E-2</v>
      </c>
      <c r="H46" s="175">
        <f>+$H6*$H$45</f>
        <v>0.98085106382978726</v>
      </c>
      <c r="I46" s="176">
        <f>+$I6*$I$45</f>
        <v>0.17999357395308987</v>
      </c>
      <c r="J46" s="175">
        <f t="shared" ref="J46:J57" si="24">+$J6*$J$45</f>
        <v>9.9980846581114724E-2</v>
      </c>
      <c r="K46" s="176">
        <f>+$K6*$K$45</f>
        <v>3.8435793081289492E-2</v>
      </c>
      <c r="L46" s="175">
        <f t="shared" ref="L46:L57" si="25">+$L6*$L$45</f>
        <v>2.2527472527472527E-2</v>
      </c>
      <c r="M46" s="175">
        <f t="shared" ref="M46:M57" si="26">+$M6*$M$45</f>
        <v>5.1033057851239669E-2</v>
      </c>
      <c r="N46" s="175">
        <f t="shared" ref="N46:N57" si="27">+$N6*$N$45</f>
        <v>0.11477064220183486</v>
      </c>
      <c r="O46" s="175">
        <f>+$O6*$O$45</f>
        <v>0.14099999999999999</v>
      </c>
      <c r="P46" s="175">
        <f t="shared" ref="P46:P51" si="28">+$P6*$P$45</f>
        <v>2.4424342105263157E-2</v>
      </c>
      <c r="Q46" s="175">
        <f>+$Q6*$Q$45</f>
        <v>3.6013513513513513E-2</v>
      </c>
      <c r="R46" s="175">
        <v>0.11753380131779016</v>
      </c>
      <c r="S46" s="175">
        <v>0.14715611947260401</v>
      </c>
      <c r="T46" s="175">
        <f t="shared" ref="T46:T57" si="29">+$T6*$T$45</f>
        <v>0.13500000000000001</v>
      </c>
      <c r="U46" s="175">
        <f t="shared" ref="U46:U57" si="30">+$U6*$U$45</f>
        <v>0.85526315789473684</v>
      </c>
      <c r="V46" s="175">
        <f t="shared" ref="V46:V57" si="31">+$V6*$V$45</f>
        <v>2.2499999999999999E-2</v>
      </c>
      <c r="W46" s="175">
        <f t="shared" ref="W46:W57" si="32">+$W6*$W$45</f>
        <v>0.29268292682926828</v>
      </c>
      <c r="X46" s="175">
        <f t="shared" ref="X46:X57" si="33">+$X6*$X$45</f>
        <v>0.53171456888007929</v>
      </c>
      <c r="Y46" s="175"/>
      <c r="AE46" s="175">
        <f t="shared" ref="AE46:AE57" si="34">+$R6*$R$45</f>
        <v>0</v>
      </c>
      <c r="AF46" s="175">
        <f t="shared" ref="AF46:AF57" si="35">+$S6*$S$45</f>
        <v>0</v>
      </c>
    </row>
    <row r="47" spans="1:39" ht="16.5" x14ac:dyDescent="0.3">
      <c r="A47" s="32">
        <v>18</v>
      </c>
      <c r="B47" s="33" t="s">
        <v>210</v>
      </c>
      <c r="C47" s="34">
        <v>5</v>
      </c>
      <c r="D47" s="35" t="s">
        <v>213</v>
      </c>
      <c r="E47" s="36">
        <v>4302</v>
      </c>
      <c r="F47" s="35" t="s">
        <v>212</v>
      </c>
      <c r="G47" s="175">
        <f>+$G7*$G$45</f>
        <v>4.8482466747279317E-2</v>
      </c>
      <c r="H47" s="175">
        <f t="shared" ref="H47:H57" si="36">+$H7*$H$45</f>
        <v>0.98421052631578942</v>
      </c>
      <c r="I47" s="176">
        <f t="shared" ref="I47:I57" si="37">+$I7*$I$45</f>
        <v>0.15</v>
      </c>
      <c r="J47" s="175">
        <f t="shared" si="24"/>
        <v>0.10004646120489391</v>
      </c>
      <c r="K47" s="176">
        <f t="shared" ref="K47:K57" si="38">+$K7*$K$45</f>
        <v>8.1627116082224893E-2</v>
      </c>
      <c r="L47" s="175">
        <f t="shared" si="25"/>
        <v>2.2511724856696193E-2</v>
      </c>
      <c r="M47" s="175">
        <f t="shared" si="26"/>
        <v>5.7010135135135129E-2</v>
      </c>
      <c r="N47" s="175">
        <f t="shared" si="27"/>
        <v>0.10424143556280586</v>
      </c>
      <c r="O47" s="175">
        <f t="shared" ref="O47:O57" si="39">+$O7*$O$45</f>
        <v>0.14249999999999999</v>
      </c>
      <c r="P47" s="175">
        <f t="shared" si="28"/>
        <v>2.7692307692307693E-2</v>
      </c>
      <c r="Q47" s="175">
        <f t="shared" ref="Q47:Q57" si="40">+$Q7*$Q$45</f>
        <v>3.6052009456264779E-2</v>
      </c>
      <c r="R47" s="175">
        <v>0.16525381998582564</v>
      </c>
      <c r="S47" s="175">
        <v>0.18291153145959757</v>
      </c>
      <c r="T47" s="175">
        <f t="shared" si="29"/>
        <v>0.13615384615384615</v>
      </c>
      <c r="U47" s="175">
        <f t="shared" si="30"/>
        <v>0.9</v>
      </c>
      <c r="V47" s="175">
        <f t="shared" si="31"/>
        <v>1.5375854214123005E-2</v>
      </c>
      <c r="W47" s="175">
        <f t="shared" si="32"/>
        <v>0.24015748031496062</v>
      </c>
      <c r="X47" s="175">
        <f t="shared" si="33"/>
        <v>0.53027278775781772</v>
      </c>
      <c r="Y47" s="175"/>
      <c r="AE47" s="175">
        <f t="shared" si="34"/>
        <v>0</v>
      </c>
      <c r="AF47" s="175">
        <f t="shared" si="35"/>
        <v>0</v>
      </c>
    </row>
    <row r="48" spans="1:39" ht="16.5" x14ac:dyDescent="0.3">
      <c r="A48" s="32">
        <v>19</v>
      </c>
      <c r="B48" s="33" t="s">
        <v>210</v>
      </c>
      <c r="C48" s="34">
        <v>5</v>
      </c>
      <c r="D48" s="35" t="s">
        <v>210</v>
      </c>
      <c r="E48" s="36">
        <v>4102</v>
      </c>
      <c r="F48" s="35" t="s">
        <v>214</v>
      </c>
      <c r="G48" s="175">
        <f t="shared" ref="G48:G57" si="41">+$G8*$G$45</f>
        <v>1.8288999962215877E-2</v>
      </c>
      <c r="H48" s="175">
        <f t="shared" si="36"/>
        <v>0.98005836575875482</v>
      </c>
      <c r="I48" s="176">
        <f t="shared" si="37"/>
        <v>0.15</v>
      </c>
      <c r="J48" s="175">
        <f t="shared" si="24"/>
        <v>9.9996434641027768E-2</v>
      </c>
      <c r="K48" s="176">
        <f t="shared" si="38"/>
        <v>3.6449749815127684E-2</v>
      </c>
      <c r="L48" s="175">
        <f t="shared" si="25"/>
        <v>2.4000512831470755E-2</v>
      </c>
      <c r="M48" s="175">
        <f t="shared" si="26"/>
        <v>4.2904541370014516E-2</v>
      </c>
      <c r="N48" s="175">
        <f t="shared" si="27"/>
        <v>6.8999163646501258E-2</v>
      </c>
      <c r="O48" s="175">
        <f t="shared" si="39"/>
        <v>0.14249338624338623</v>
      </c>
      <c r="P48" s="175">
        <f t="shared" si="28"/>
        <v>2.2493671857022318E-2</v>
      </c>
      <c r="Q48" s="175">
        <f t="shared" si="40"/>
        <v>3.1499262120356364E-2</v>
      </c>
      <c r="R48" s="175">
        <v>0.14781615192119271</v>
      </c>
      <c r="S48" s="175">
        <v>0.16688180269826103</v>
      </c>
      <c r="T48" s="175">
        <f t="shared" si="29"/>
        <v>0.13604651162790696</v>
      </c>
      <c r="U48" s="175">
        <f t="shared" si="30"/>
        <v>0.8521986970684039</v>
      </c>
      <c r="V48" s="175">
        <f t="shared" si="31"/>
        <v>2.2491248541423568E-2</v>
      </c>
      <c r="W48" s="175">
        <f t="shared" si="32"/>
        <v>0.28999319264805989</v>
      </c>
      <c r="X48" s="175">
        <f t="shared" si="33"/>
        <v>0.46049169917445343</v>
      </c>
      <c r="Y48" s="175"/>
      <c r="AE48" s="175">
        <f t="shared" si="34"/>
        <v>0</v>
      </c>
      <c r="AF48" s="175">
        <f t="shared" si="35"/>
        <v>0</v>
      </c>
    </row>
    <row r="49" spans="1:32" ht="16.5" x14ac:dyDescent="0.3">
      <c r="A49" s="32">
        <v>20</v>
      </c>
      <c r="B49" s="33" t="s">
        <v>210</v>
      </c>
      <c r="C49" s="34">
        <v>5</v>
      </c>
      <c r="D49" s="35" t="s">
        <v>215</v>
      </c>
      <c r="E49" s="36">
        <v>4201</v>
      </c>
      <c r="F49" s="35" t="s">
        <v>212</v>
      </c>
      <c r="G49" s="175">
        <f t="shared" si="41"/>
        <v>2.1628871681415925E-2</v>
      </c>
      <c r="H49" s="175">
        <f t="shared" si="36"/>
        <v>0.98076923076923073</v>
      </c>
      <c r="I49" s="176">
        <f t="shared" si="37"/>
        <v>0.16500474083438685</v>
      </c>
      <c r="J49" s="175">
        <f t="shared" si="24"/>
        <v>0.1</v>
      </c>
      <c r="K49" s="176">
        <f t="shared" si="38"/>
        <v>6.2461678255372938E-2</v>
      </c>
      <c r="L49" s="175">
        <f t="shared" si="25"/>
        <v>2.4E-2</v>
      </c>
      <c r="M49" s="175">
        <f t="shared" si="26"/>
        <v>6.1496412709258617E-2</v>
      </c>
      <c r="N49" s="175">
        <f t="shared" si="27"/>
        <v>8.2006920415224921E-2</v>
      </c>
      <c r="O49" s="175">
        <f t="shared" si="39"/>
        <v>0.14249999999999999</v>
      </c>
      <c r="P49" s="175">
        <f t="shared" si="28"/>
        <v>2.5049701789264411E-2</v>
      </c>
      <c r="Q49" s="175">
        <f t="shared" si="40"/>
        <v>3.60186230248307E-2</v>
      </c>
      <c r="R49" s="175">
        <v>0.21239207814269537</v>
      </c>
      <c r="S49" s="175">
        <v>0.21460043862379391</v>
      </c>
      <c r="T49" s="175">
        <f t="shared" si="29"/>
        <v>0.13500000000000001</v>
      </c>
      <c r="U49" s="175">
        <f t="shared" si="30"/>
        <v>0.90825688073394495</v>
      </c>
      <c r="V49" s="175">
        <f t="shared" si="31"/>
        <v>2.8521126760563377E-2</v>
      </c>
      <c r="W49" s="175">
        <f t="shared" si="32"/>
        <v>0.27417923691215618</v>
      </c>
      <c r="X49" s="175">
        <f t="shared" si="33"/>
        <v>0.55201048951048948</v>
      </c>
      <c r="Y49" s="175"/>
      <c r="AE49" s="175">
        <f t="shared" si="34"/>
        <v>0</v>
      </c>
      <c r="AF49" s="175">
        <f t="shared" si="35"/>
        <v>0</v>
      </c>
    </row>
    <row r="50" spans="1:32" ht="16.5" x14ac:dyDescent="0.3">
      <c r="A50" s="32">
        <v>21</v>
      </c>
      <c r="B50" s="33" t="s">
        <v>210</v>
      </c>
      <c r="C50" s="34">
        <v>5</v>
      </c>
      <c r="D50" s="35" t="s">
        <v>216</v>
      </c>
      <c r="E50" s="36">
        <v>4101</v>
      </c>
      <c r="F50" s="35" t="s">
        <v>214</v>
      </c>
      <c r="G50" s="175">
        <f t="shared" si="41"/>
        <v>2.0836623298159353E-2</v>
      </c>
      <c r="H50" s="175">
        <f t="shared" si="36"/>
        <v>0.9802547770700637</v>
      </c>
      <c r="I50" s="176">
        <f t="shared" si="37"/>
        <v>0.11250039062906905</v>
      </c>
      <c r="J50" s="175">
        <f t="shared" si="24"/>
        <v>0.11000056743107739</v>
      </c>
      <c r="K50" s="176">
        <f t="shared" si="38"/>
        <v>3.3000343753580762E-2</v>
      </c>
      <c r="L50" s="175">
        <f t="shared" si="25"/>
        <v>2.250148898153663E-2</v>
      </c>
      <c r="M50" s="175">
        <f t="shared" si="26"/>
        <v>3.7504213956624344E-2</v>
      </c>
      <c r="N50" s="175">
        <f t="shared" si="27"/>
        <v>6.8996321597477664E-2</v>
      </c>
      <c r="O50" s="175">
        <f t="shared" si="39"/>
        <v>0.14249310661764705</v>
      </c>
      <c r="P50" s="175">
        <f t="shared" si="28"/>
        <v>2.2498840265965672E-2</v>
      </c>
      <c r="Q50" s="175">
        <f t="shared" si="40"/>
        <v>3.1500394247737769E-2</v>
      </c>
      <c r="R50" s="175">
        <v>0.17485014804504617</v>
      </c>
      <c r="S50" s="175">
        <v>0.14290282339430235</v>
      </c>
      <c r="T50" s="175">
        <f t="shared" si="29"/>
        <v>0.13561643835616438</v>
      </c>
      <c r="U50" s="175">
        <f t="shared" si="30"/>
        <v>0.90017137960582694</v>
      </c>
      <c r="V50" s="175">
        <f t="shared" si="31"/>
        <v>2.4001272714417026E-2</v>
      </c>
      <c r="W50" s="175">
        <f t="shared" si="32"/>
        <v>0.25026737967914436</v>
      </c>
      <c r="X50" s="175">
        <f t="shared" si="33"/>
        <v>0.45999258858071318</v>
      </c>
      <c r="Y50" s="175"/>
      <c r="AE50" s="175">
        <f t="shared" si="34"/>
        <v>0</v>
      </c>
      <c r="AF50" s="175">
        <f t="shared" si="35"/>
        <v>0</v>
      </c>
    </row>
    <row r="51" spans="1:32" ht="16.5" x14ac:dyDescent="0.3">
      <c r="A51" s="32">
        <v>22</v>
      </c>
      <c r="B51" s="33" t="s">
        <v>210</v>
      </c>
      <c r="C51" s="34">
        <v>5</v>
      </c>
      <c r="D51" s="35" t="s">
        <v>217</v>
      </c>
      <c r="E51" s="36">
        <v>4203</v>
      </c>
      <c r="F51" s="35" t="s">
        <v>212</v>
      </c>
      <c r="G51" s="175">
        <f t="shared" si="41"/>
        <v>1.3037172862143689E-2</v>
      </c>
      <c r="H51" s="175">
        <f t="shared" si="36"/>
        <v>0.98461538461538467</v>
      </c>
      <c r="I51" s="176">
        <f t="shared" si="37"/>
        <v>0.10499249874979162</v>
      </c>
      <c r="J51" s="175">
        <f t="shared" si="24"/>
        <v>9.9968020466901189E-2</v>
      </c>
      <c r="K51" s="176">
        <f t="shared" si="38"/>
        <v>5.9409901650275043E-2</v>
      </c>
      <c r="L51" s="175">
        <f t="shared" si="25"/>
        <v>2.2495446265938069E-2</v>
      </c>
      <c r="M51" s="175">
        <f t="shared" si="26"/>
        <v>4.596774193548387E-2</v>
      </c>
      <c r="N51" s="175">
        <f t="shared" si="27"/>
        <v>8.5569334836527608E-2</v>
      </c>
      <c r="O51" s="175">
        <f t="shared" si="39"/>
        <v>0.14250000000000002</v>
      </c>
      <c r="P51" s="175">
        <f t="shared" si="28"/>
        <v>2.4228028503562947E-2</v>
      </c>
      <c r="Q51" s="175">
        <f t="shared" si="40"/>
        <v>3.604651162790698E-2</v>
      </c>
      <c r="R51" s="175">
        <v>0.1913767955801105</v>
      </c>
      <c r="S51" s="175">
        <v>0.18648580232472234</v>
      </c>
      <c r="T51" s="175">
        <f t="shared" si="29"/>
        <v>0.13846153846153847</v>
      </c>
      <c r="U51" s="175">
        <f t="shared" si="30"/>
        <v>0.8936170212765957</v>
      </c>
      <c r="V51" s="175">
        <f t="shared" si="31"/>
        <v>1.5271493212669683E-2</v>
      </c>
      <c r="W51" s="175">
        <f t="shared" si="32"/>
        <v>0.26045016077170419</v>
      </c>
      <c r="X51" s="175">
        <f t="shared" si="33"/>
        <v>0.51</v>
      </c>
      <c r="Y51" s="175"/>
      <c r="AE51" s="175">
        <f t="shared" si="34"/>
        <v>0</v>
      </c>
      <c r="AF51" s="175">
        <f t="shared" si="35"/>
        <v>0</v>
      </c>
    </row>
    <row r="52" spans="1:32" ht="16.5" x14ac:dyDescent="0.3">
      <c r="A52" s="32">
        <v>23</v>
      </c>
      <c r="B52" s="33" t="s">
        <v>210</v>
      </c>
      <c r="C52" s="34">
        <v>5</v>
      </c>
      <c r="D52" s="35" t="s">
        <v>218</v>
      </c>
      <c r="E52" s="36">
        <v>4303</v>
      </c>
      <c r="F52" s="35" t="s">
        <v>212</v>
      </c>
      <c r="G52" s="175">
        <f t="shared" si="41"/>
        <v>1.6213589347283317E-2</v>
      </c>
      <c r="H52" s="175">
        <f t="shared" si="36"/>
        <v>0.98135593220338979</v>
      </c>
      <c r="I52" s="176">
        <f t="shared" si="37"/>
        <v>0.13500178337890856</v>
      </c>
      <c r="J52" s="175">
        <f t="shared" si="24"/>
        <v>9.9984758420972417E-2</v>
      </c>
      <c r="K52" s="176">
        <f t="shared" si="38"/>
        <v>3.3000980858399712E-2</v>
      </c>
      <c r="L52" s="175">
        <f t="shared" si="25"/>
        <v>2.4E-2</v>
      </c>
      <c r="M52" s="175">
        <f t="shared" si="26"/>
        <v>4.2038946162657499E-2</v>
      </c>
      <c r="N52" s="175">
        <f t="shared" si="27"/>
        <v>8.4724292101341289E-2</v>
      </c>
      <c r="O52" s="175">
        <f t="shared" si="39"/>
        <v>0.14255079006772009</v>
      </c>
      <c r="P52" s="175">
        <f t="shared" ref="P52:P57" si="42">+$P12*$P$45</f>
        <v>2.4500665778961386E-2</v>
      </c>
      <c r="Q52" s="175">
        <f t="shared" si="40"/>
        <v>3.3007060333761232E-2</v>
      </c>
      <c r="R52" s="175">
        <v>0.1644663294797688</v>
      </c>
      <c r="S52" s="175">
        <v>0.17546142117921434</v>
      </c>
      <c r="T52" s="175">
        <f t="shared" si="29"/>
        <v>0.13500000000000001</v>
      </c>
      <c r="U52" s="175">
        <f t="shared" si="30"/>
        <v>0.90058479532163738</v>
      </c>
      <c r="V52" s="175">
        <f t="shared" si="31"/>
        <v>2.8543461237274862E-2</v>
      </c>
      <c r="W52" s="175">
        <f t="shared" si="32"/>
        <v>0.25995743387047737</v>
      </c>
      <c r="X52" s="175">
        <f t="shared" si="33"/>
        <v>0.48007128969539858</v>
      </c>
      <c r="Y52" s="175"/>
      <c r="AE52" s="175">
        <f t="shared" si="34"/>
        <v>0</v>
      </c>
      <c r="AF52" s="175">
        <f t="shared" si="35"/>
        <v>0</v>
      </c>
    </row>
    <row r="53" spans="1:32" ht="16.5" x14ac:dyDescent="0.3">
      <c r="A53" s="32">
        <v>24</v>
      </c>
      <c r="B53" s="33" t="s">
        <v>210</v>
      </c>
      <c r="C53" s="34">
        <v>5</v>
      </c>
      <c r="D53" s="35" t="s">
        <v>219</v>
      </c>
      <c r="E53" s="36">
        <v>4301</v>
      </c>
      <c r="F53" s="35" t="s">
        <v>212</v>
      </c>
      <c r="G53" s="175">
        <f t="shared" si="41"/>
        <v>1.5765325428859736E-2</v>
      </c>
      <c r="H53" s="175">
        <f t="shared" si="36"/>
        <v>0.98051948051948057</v>
      </c>
      <c r="I53" s="176">
        <f t="shared" si="37"/>
        <v>0.11249999999999999</v>
      </c>
      <c r="J53" s="175">
        <f t="shared" si="24"/>
        <v>0.10999951591822245</v>
      </c>
      <c r="K53" s="176">
        <f t="shared" si="38"/>
        <v>2.8502459636730572E-2</v>
      </c>
      <c r="L53" s="175">
        <f t="shared" si="25"/>
        <v>2.3997186580843172E-2</v>
      </c>
      <c r="M53" s="175">
        <f t="shared" si="26"/>
        <v>4.3296161825726133E-2</v>
      </c>
      <c r="N53" s="175">
        <f t="shared" si="27"/>
        <v>7.5100942126514122E-2</v>
      </c>
      <c r="O53" s="175">
        <f t="shared" si="39"/>
        <v>0.14250579150579148</v>
      </c>
      <c r="P53" s="175">
        <f t="shared" si="42"/>
        <v>2.3310212514757966E-2</v>
      </c>
      <c r="Q53" s="175">
        <f t="shared" si="40"/>
        <v>3.5998926846717939E-2</v>
      </c>
      <c r="R53" s="175">
        <v>0.18072703305149884</v>
      </c>
      <c r="S53" s="175">
        <v>0.1811548689229186</v>
      </c>
      <c r="T53" s="175">
        <f t="shared" si="29"/>
        <v>0.13529411764705881</v>
      </c>
      <c r="U53" s="175">
        <f t="shared" si="30"/>
        <v>0.88562351072279588</v>
      </c>
      <c r="V53" s="175">
        <f t="shared" si="31"/>
        <v>2.8514376996805112E-2</v>
      </c>
      <c r="W53" s="175">
        <f t="shared" si="32"/>
        <v>0.27002486217706195</v>
      </c>
      <c r="X53" s="175">
        <f t="shared" si="33"/>
        <v>0.47023197348874413</v>
      </c>
      <c r="Y53" s="175"/>
      <c r="AE53" s="175">
        <f t="shared" si="34"/>
        <v>0</v>
      </c>
      <c r="AF53" s="175">
        <f t="shared" si="35"/>
        <v>0</v>
      </c>
    </row>
    <row r="54" spans="1:32" ht="16.5" x14ac:dyDescent="0.3">
      <c r="A54" s="32">
        <v>25</v>
      </c>
      <c r="B54" s="33" t="s">
        <v>210</v>
      </c>
      <c r="C54" s="34">
        <v>5</v>
      </c>
      <c r="D54" s="35" t="s">
        <v>220</v>
      </c>
      <c r="E54" s="36">
        <v>4304</v>
      </c>
      <c r="F54" s="35" t="s">
        <v>212</v>
      </c>
      <c r="G54" s="175">
        <f t="shared" si="41"/>
        <v>1.3507922535211268E-2</v>
      </c>
      <c r="H54" s="175">
        <f t="shared" si="36"/>
        <v>0.98</v>
      </c>
      <c r="I54" s="176">
        <f t="shared" si="37"/>
        <v>0.16500000000000001</v>
      </c>
      <c r="J54" s="175">
        <f t="shared" si="24"/>
        <v>0.10001730403183942</v>
      </c>
      <c r="K54" s="176">
        <f t="shared" si="38"/>
        <v>3.2985475352112673E-2</v>
      </c>
      <c r="L54" s="175">
        <f t="shared" si="25"/>
        <v>2.1005385996409335E-2</v>
      </c>
      <c r="M54" s="175">
        <f t="shared" si="26"/>
        <v>5.0892857142857142E-2</v>
      </c>
      <c r="N54" s="175">
        <f t="shared" si="27"/>
        <v>6.7414664981036668E-2</v>
      </c>
      <c r="O54" s="175">
        <f t="shared" si="39"/>
        <v>0.14263157894736841</v>
      </c>
      <c r="P54" s="175">
        <f t="shared" si="42"/>
        <v>2.3272933182332953E-2</v>
      </c>
      <c r="Q54" s="175">
        <f t="shared" si="40"/>
        <v>3.6005476118040766E-2</v>
      </c>
      <c r="R54" s="175">
        <v>0.16598149301143583</v>
      </c>
      <c r="S54" s="175">
        <v>0.20770174134826966</v>
      </c>
      <c r="T54" s="175">
        <f t="shared" si="29"/>
        <v>0.13536585365853659</v>
      </c>
      <c r="U54" s="175">
        <f t="shared" si="30"/>
        <v>0.94557823129251706</v>
      </c>
      <c r="V54" s="175">
        <f t="shared" si="31"/>
        <v>2.8627232142857138E-2</v>
      </c>
      <c r="W54" s="175">
        <f t="shared" si="32"/>
        <v>0.29100529100529099</v>
      </c>
      <c r="X54" s="175">
        <f t="shared" si="33"/>
        <v>0.52113970588235292</v>
      </c>
      <c r="Y54" s="175"/>
      <c r="AE54" s="175">
        <f t="shared" si="34"/>
        <v>0</v>
      </c>
      <c r="AF54" s="175">
        <f t="shared" si="35"/>
        <v>0</v>
      </c>
    </row>
    <row r="55" spans="1:32" ht="16.5" x14ac:dyDescent="0.3">
      <c r="A55" s="32">
        <v>26</v>
      </c>
      <c r="B55" s="33" t="s">
        <v>210</v>
      </c>
      <c r="C55" s="34">
        <v>5</v>
      </c>
      <c r="D55" s="35" t="s">
        <v>221</v>
      </c>
      <c r="E55" s="36">
        <v>4305</v>
      </c>
      <c r="F55" s="35" t="s">
        <v>212</v>
      </c>
      <c r="G55" s="175">
        <f t="shared" si="41"/>
        <v>2.652793614595211E-2</v>
      </c>
      <c r="H55" s="175">
        <f t="shared" si="36"/>
        <v>0.98000000000000009</v>
      </c>
      <c r="I55" s="176">
        <f t="shared" si="37"/>
        <v>0.15</v>
      </c>
      <c r="J55" s="175">
        <f t="shared" si="24"/>
        <v>0.10002549719530852</v>
      </c>
      <c r="K55" s="176">
        <f t="shared" si="38"/>
        <v>6.4683010262257701E-2</v>
      </c>
      <c r="L55" s="175">
        <f t="shared" si="25"/>
        <v>2.2506619593998235E-2</v>
      </c>
      <c r="M55" s="175">
        <f t="shared" si="26"/>
        <v>0.10242718446601941</v>
      </c>
      <c r="N55" s="175">
        <f t="shared" si="27"/>
        <v>8.6093552465233869E-2</v>
      </c>
      <c r="O55" s="175">
        <f t="shared" si="39"/>
        <v>0.14270270270270272</v>
      </c>
      <c r="P55" s="175">
        <f t="shared" si="42"/>
        <v>3.1985294117647056E-2</v>
      </c>
      <c r="Q55" s="175">
        <f t="shared" si="40"/>
        <v>3.6052123552123547E-2</v>
      </c>
      <c r="R55" s="175">
        <v>0.28029549019607847</v>
      </c>
      <c r="S55" s="175">
        <v>0.34787590373477129</v>
      </c>
      <c r="T55" s="175">
        <f t="shared" si="29"/>
        <v>0.13500000000000001</v>
      </c>
      <c r="U55" s="175">
        <f t="shared" si="30"/>
        <v>0.89189189189189189</v>
      </c>
      <c r="V55" s="175">
        <f t="shared" si="31"/>
        <v>2.88659793814433E-2</v>
      </c>
      <c r="W55" s="175">
        <f t="shared" si="32"/>
        <v>0.31120331950207469</v>
      </c>
      <c r="X55" s="175">
        <f t="shared" si="33"/>
        <v>0.69005235602094239</v>
      </c>
      <c r="Y55" s="175"/>
      <c r="AE55" s="175">
        <f t="shared" si="34"/>
        <v>0</v>
      </c>
      <c r="AF55" s="175">
        <f t="shared" si="35"/>
        <v>0</v>
      </c>
    </row>
    <row r="56" spans="1:32" ht="16.5" x14ac:dyDescent="0.3">
      <c r="A56" s="32">
        <v>27</v>
      </c>
      <c r="B56" s="33" t="s">
        <v>210</v>
      </c>
      <c r="C56" s="34">
        <v>5</v>
      </c>
      <c r="D56" s="35" t="s">
        <v>222</v>
      </c>
      <c r="E56" s="36">
        <v>4204</v>
      </c>
      <c r="F56" s="35" t="s">
        <v>212</v>
      </c>
      <c r="G56" s="175">
        <f t="shared" si="41"/>
        <v>3.5114506862432171E-2</v>
      </c>
      <c r="H56" s="175">
        <f t="shared" si="36"/>
        <v>0.98</v>
      </c>
      <c r="I56" s="176">
        <f t="shared" si="37"/>
        <v>0.15</v>
      </c>
      <c r="J56" s="175">
        <f t="shared" si="24"/>
        <v>9.9991688138974313E-2</v>
      </c>
      <c r="K56" s="176">
        <f t="shared" si="38"/>
        <v>4.8307133737631659E-2</v>
      </c>
      <c r="L56" s="175">
        <f t="shared" si="25"/>
        <v>2.4013722126929673E-2</v>
      </c>
      <c r="M56" s="175">
        <f t="shared" si="26"/>
        <v>8.3140877598152418E-2</v>
      </c>
      <c r="N56" s="175">
        <f t="shared" si="27"/>
        <v>9.7027972027972031E-2</v>
      </c>
      <c r="O56" s="175">
        <f t="shared" si="39"/>
        <v>0.14256198347107438</v>
      </c>
      <c r="P56" s="175">
        <f t="shared" si="42"/>
        <v>4.4204685573366216E-2</v>
      </c>
      <c r="Q56" s="175">
        <f t="shared" si="40"/>
        <v>3.6011711125569293E-2</v>
      </c>
      <c r="R56" s="175">
        <v>0.2334827341389728</v>
      </c>
      <c r="S56" s="175">
        <v>0.22189839561265473</v>
      </c>
      <c r="T56" s="175">
        <f t="shared" si="29"/>
        <v>0.13529411764705881</v>
      </c>
      <c r="U56" s="175">
        <f t="shared" si="30"/>
        <v>0.8936170212765957</v>
      </c>
      <c r="V56" s="175">
        <f t="shared" si="31"/>
        <v>2.2530864197530864E-2</v>
      </c>
      <c r="W56" s="175">
        <f t="shared" si="32"/>
        <v>0.28000000000000003</v>
      </c>
      <c r="X56" s="175">
        <f t="shared" si="33"/>
        <v>0.58073654390934848</v>
      </c>
      <c r="Y56" s="175"/>
      <c r="AE56" s="175">
        <f t="shared" si="34"/>
        <v>0</v>
      </c>
      <c r="AF56" s="175">
        <f t="shared" si="35"/>
        <v>0</v>
      </c>
    </row>
    <row r="57" spans="1:32" ht="16.5" x14ac:dyDescent="0.3">
      <c r="A57" s="32">
        <v>28</v>
      </c>
      <c r="B57" s="37" t="s">
        <v>210</v>
      </c>
      <c r="C57" s="34">
        <v>5</v>
      </c>
      <c r="D57" s="38" t="s">
        <v>223</v>
      </c>
      <c r="E57" s="36">
        <v>4106</v>
      </c>
      <c r="F57" s="38" t="s">
        <v>212</v>
      </c>
      <c r="G57" s="175">
        <f t="shared" si="41"/>
        <v>1.8208149779735679E-2</v>
      </c>
      <c r="H57" s="175">
        <f t="shared" si="36"/>
        <v>0.98</v>
      </c>
      <c r="I57" s="176">
        <f t="shared" si="37"/>
        <v>0.12</v>
      </c>
      <c r="J57" s="175">
        <f t="shared" si="24"/>
        <v>0.1</v>
      </c>
      <c r="K57" s="176">
        <f t="shared" si="38"/>
        <v>6.8907488986784129E-2</v>
      </c>
      <c r="L57" s="175">
        <f t="shared" si="25"/>
        <v>2.2513154597845152E-2</v>
      </c>
      <c r="M57" s="175">
        <f t="shared" si="26"/>
        <v>5.1166965888689402E-2</v>
      </c>
      <c r="N57" s="175">
        <f t="shared" si="27"/>
        <v>6.8858560794044663E-2</v>
      </c>
      <c r="O57" s="175">
        <f t="shared" si="39"/>
        <v>0.14249999999999999</v>
      </c>
      <c r="P57" s="175">
        <f t="shared" si="42"/>
        <v>2.2516556291390728E-2</v>
      </c>
      <c r="Q57" s="175">
        <f t="shared" si="40"/>
        <v>3.3011413520632131E-2</v>
      </c>
      <c r="R57" s="175">
        <v>0.29677660957707097</v>
      </c>
      <c r="S57" s="175">
        <v>0.21042761411930505</v>
      </c>
      <c r="T57" s="175">
        <f t="shared" si="29"/>
        <v>0.13578947368421052</v>
      </c>
      <c r="U57" s="175">
        <f t="shared" si="30"/>
        <v>0.85365853658536583</v>
      </c>
      <c r="V57" s="175">
        <f t="shared" si="31"/>
        <v>2.8632478632478631E-2</v>
      </c>
      <c r="W57" s="175">
        <f t="shared" si="32"/>
        <v>0.2904169714703731</v>
      </c>
      <c r="X57" s="175">
        <f t="shared" si="33"/>
        <v>0.46998823067869755</v>
      </c>
      <c r="Y57" s="175"/>
      <c r="AE57" s="175">
        <f t="shared" si="34"/>
        <v>0</v>
      </c>
      <c r="AF57" s="175">
        <f t="shared" si="35"/>
        <v>0</v>
      </c>
    </row>
    <row r="60" spans="1:32" s="244" customFormat="1" ht="18" x14ac:dyDescent="0.35">
      <c r="A60" s="465" t="s">
        <v>371</v>
      </c>
      <c r="B60" s="465"/>
      <c r="C60" s="465"/>
      <c r="D60" s="465"/>
      <c r="E60" s="465"/>
      <c r="F60" s="465"/>
      <c r="G60" s="472"/>
      <c r="H60" s="472"/>
      <c r="I60" s="472"/>
      <c r="J60" s="472"/>
      <c r="K60" s="472"/>
      <c r="L60" s="472"/>
      <c r="M60" s="472"/>
      <c r="N60" s="472"/>
      <c r="O60" s="472"/>
      <c r="P60" s="472"/>
      <c r="Q60" s="17"/>
      <c r="R60" s="18"/>
      <c r="T60" s="17"/>
      <c r="U60" s="18"/>
      <c r="W60" s="17"/>
      <c r="X60" s="18"/>
      <c r="AE60" s="18"/>
    </row>
    <row r="61" spans="1:32" s="21" customFormat="1" ht="16.5" customHeight="1" x14ac:dyDescent="0.3">
      <c r="A61" s="20"/>
      <c r="B61" s="20"/>
      <c r="C61" s="20"/>
      <c r="D61" s="20"/>
      <c r="E61" s="466" t="s">
        <v>203</v>
      </c>
      <c r="F61" s="469" t="s">
        <v>204</v>
      </c>
      <c r="G61" s="473" t="s">
        <v>205</v>
      </c>
      <c r="H61" s="474"/>
      <c r="I61" s="474"/>
      <c r="J61" s="474"/>
      <c r="K61" s="474"/>
      <c r="L61" s="474"/>
      <c r="M61" s="474"/>
      <c r="N61" s="474"/>
      <c r="O61" s="474"/>
      <c r="P61" s="474"/>
      <c r="Q61" s="474"/>
      <c r="R61" s="474"/>
      <c r="S61" s="474"/>
      <c r="T61" s="474"/>
      <c r="U61" s="474"/>
      <c r="V61" s="474"/>
      <c r="W61" s="474"/>
      <c r="X61" s="474"/>
      <c r="Y61" s="474"/>
    </row>
    <row r="62" spans="1:32" s="19" customFormat="1" ht="16.5" x14ac:dyDescent="0.3">
      <c r="A62" s="22"/>
      <c r="B62" s="23"/>
      <c r="C62" s="22"/>
      <c r="D62" s="22"/>
      <c r="E62" s="467"/>
      <c r="F62" s="470"/>
      <c r="G62" s="24" t="s">
        <v>349</v>
      </c>
      <c r="H62" s="25" t="s">
        <v>348</v>
      </c>
      <c r="I62" s="25" t="s">
        <v>347</v>
      </c>
      <c r="J62" s="25" t="s">
        <v>350</v>
      </c>
      <c r="K62" s="25" t="s">
        <v>351</v>
      </c>
      <c r="L62" s="25" t="s">
        <v>352</v>
      </c>
      <c r="M62" s="25" t="s">
        <v>353</v>
      </c>
      <c r="N62" s="25" t="s">
        <v>354</v>
      </c>
      <c r="O62" s="25" t="s">
        <v>252</v>
      </c>
      <c r="P62" s="25" t="s">
        <v>253</v>
      </c>
      <c r="Q62" s="25" t="s">
        <v>232</v>
      </c>
      <c r="R62" s="25" t="s">
        <v>233</v>
      </c>
      <c r="S62" s="25" t="s">
        <v>260</v>
      </c>
      <c r="T62" s="25" t="s">
        <v>303</v>
      </c>
      <c r="U62" s="25" t="s">
        <v>304</v>
      </c>
      <c r="V62" s="25" t="s">
        <v>305</v>
      </c>
      <c r="W62" s="25" t="s">
        <v>306</v>
      </c>
      <c r="X62" s="25" t="s">
        <v>307</v>
      </c>
      <c r="Y62" s="25" t="s">
        <v>308</v>
      </c>
      <c r="AE62" s="25" t="s">
        <v>233</v>
      </c>
      <c r="AF62" s="25" t="s">
        <v>260</v>
      </c>
    </row>
    <row r="63" spans="1:32" s="27" customFormat="1" ht="165" customHeight="1" x14ac:dyDescent="0.3">
      <c r="A63" s="22" t="s">
        <v>206</v>
      </c>
      <c r="B63" s="23" t="s">
        <v>207</v>
      </c>
      <c r="C63" s="22" t="s">
        <v>206</v>
      </c>
      <c r="D63" s="22" t="s">
        <v>0</v>
      </c>
      <c r="E63" s="467"/>
      <c r="F63" s="470"/>
      <c r="G63" s="26" t="s">
        <v>355</v>
      </c>
      <c r="H63" s="26" t="s">
        <v>356</v>
      </c>
      <c r="I63" s="26" t="s">
        <v>357</v>
      </c>
      <c r="J63" s="26" t="s">
        <v>369</v>
      </c>
      <c r="K63" s="26" t="s">
        <v>358</v>
      </c>
      <c r="L63" s="26" t="s">
        <v>390</v>
      </c>
      <c r="M63" s="26" t="s">
        <v>261</v>
      </c>
      <c r="N63" s="26" t="s">
        <v>391</v>
      </c>
      <c r="O63" s="26" t="s">
        <v>359</v>
      </c>
      <c r="P63" s="41" t="s">
        <v>360</v>
      </c>
      <c r="Q63" s="41" t="s">
        <v>361</v>
      </c>
      <c r="R63" s="41" t="s">
        <v>362</v>
      </c>
      <c r="S63" s="41" t="s">
        <v>363</v>
      </c>
      <c r="T63" s="41" t="s">
        <v>364</v>
      </c>
      <c r="U63" s="41" t="s">
        <v>365</v>
      </c>
      <c r="V63" s="41" t="s">
        <v>366</v>
      </c>
      <c r="W63" s="41" t="s">
        <v>367</v>
      </c>
      <c r="X63" s="41" t="s">
        <v>393</v>
      </c>
      <c r="Y63" s="41" t="s">
        <v>368</v>
      </c>
      <c r="AE63" s="41" t="s">
        <v>362</v>
      </c>
      <c r="AF63" s="41" t="s">
        <v>363</v>
      </c>
    </row>
    <row r="64" spans="1:32" s="21" customFormat="1" ht="23.25" customHeight="1" x14ac:dyDescent="0.3">
      <c r="A64" s="28"/>
      <c r="B64" s="29"/>
      <c r="C64" s="28"/>
      <c r="D64" s="28"/>
      <c r="E64" s="468"/>
      <c r="F64" s="471"/>
      <c r="G64" s="183">
        <v>0.5</v>
      </c>
      <c r="H64" s="102">
        <v>1</v>
      </c>
      <c r="I64" s="183">
        <v>0.5</v>
      </c>
      <c r="J64" s="102">
        <v>1</v>
      </c>
      <c r="K64" s="183">
        <v>0.5</v>
      </c>
      <c r="L64" s="183">
        <v>0.5</v>
      </c>
      <c r="M64" s="183">
        <v>0.5</v>
      </c>
      <c r="N64" s="183">
        <v>0.5</v>
      </c>
      <c r="O64" s="183">
        <v>0.5</v>
      </c>
      <c r="P64" s="183">
        <v>0.5</v>
      </c>
      <c r="Q64" s="183">
        <v>0.5</v>
      </c>
      <c r="R64" s="183"/>
      <c r="S64" s="183"/>
      <c r="T64" s="183">
        <v>0.5</v>
      </c>
      <c r="U64" s="102">
        <v>1</v>
      </c>
      <c r="V64" s="183">
        <v>0.5</v>
      </c>
      <c r="W64" s="102">
        <v>1</v>
      </c>
      <c r="X64" s="102">
        <v>1</v>
      </c>
      <c r="Y64" s="102"/>
      <c r="AE64" s="183">
        <v>0.15</v>
      </c>
      <c r="AF64" s="183">
        <v>0.15</v>
      </c>
    </row>
    <row r="65" spans="1:32" s="244" customFormat="1" ht="16.5" x14ac:dyDescent="0.3">
      <c r="A65" s="32">
        <v>17</v>
      </c>
      <c r="B65" s="33" t="s">
        <v>210</v>
      </c>
      <c r="C65" s="34">
        <v>5</v>
      </c>
      <c r="D65" s="35" t="s">
        <v>211</v>
      </c>
      <c r="E65" s="36">
        <v>4202</v>
      </c>
      <c r="F65" s="35" t="s">
        <v>212</v>
      </c>
      <c r="G65" s="175">
        <f>+$G6*$G$64</f>
        <v>3.7552211631144909E-2</v>
      </c>
      <c r="H65" s="175">
        <f>+$H6*$H$64</f>
        <v>0.98085106382978726</v>
      </c>
      <c r="I65" s="176">
        <f>+$I6*$I$64</f>
        <v>0.5999785798436329</v>
      </c>
      <c r="J65" s="175">
        <f t="shared" ref="J65:J76" si="43">+$J6*$J$64</f>
        <v>9.9980846581114724E-2</v>
      </c>
      <c r="K65" s="176">
        <f t="shared" ref="K65:K76" si="44">+$K6*$K$64</f>
        <v>0.12811931027096499</v>
      </c>
      <c r="L65" s="175">
        <f t="shared" ref="L65:L76" si="45">+$L6*$L$64</f>
        <v>7.5091575091575088E-2</v>
      </c>
      <c r="M65" s="175">
        <f t="shared" ref="M65:M76" si="46">+$M6*$M$64</f>
        <v>0.17011019283746556</v>
      </c>
      <c r="N65" s="175">
        <f t="shared" ref="N65:N76" si="47">+$N6*$N$64</f>
        <v>0.38256880733944953</v>
      </c>
      <c r="O65" s="175">
        <f t="shared" ref="O65:O76" si="48">+$O6*$O$64</f>
        <v>0.47</v>
      </c>
      <c r="P65" s="175">
        <f t="shared" ref="P65:P76" si="49">+$P6*$P$64</f>
        <v>8.1414473684210523E-2</v>
      </c>
      <c r="Q65" s="175">
        <f t="shared" ref="Q65:Q76" si="50">+$Q6*$Q$64</f>
        <v>0.12004504504504504</v>
      </c>
      <c r="R65" s="175">
        <v>0.13091267105930054</v>
      </c>
      <c r="S65" s="175">
        <v>0.17715373157534675</v>
      </c>
      <c r="T65" s="175">
        <f>+$T6*$T$64</f>
        <v>0.45</v>
      </c>
      <c r="U65" s="175">
        <f t="shared" ref="U65:U76" si="51">+$U6*$U$64</f>
        <v>0.85526315789473684</v>
      </c>
      <c r="V65" s="175">
        <f t="shared" ref="V65:V76" si="52">+$V6*$V$64</f>
        <v>7.4999999999999997E-2</v>
      </c>
      <c r="W65" s="175">
        <f t="shared" ref="W65:W76" si="53">+$W6*$W$64</f>
        <v>0.29268292682926828</v>
      </c>
      <c r="X65" s="175">
        <f t="shared" ref="X65:X76" si="54">+$X6*$X$64</f>
        <v>0.53171456888007929</v>
      </c>
      <c r="Y65" s="175"/>
      <c r="AE65" s="175">
        <f t="shared" ref="AE65:AE76" si="55">+$R25*$R$45</f>
        <v>0</v>
      </c>
      <c r="AF65" s="175">
        <f t="shared" ref="AF65:AF76" si="56">+$S25*$S$45</f>
        <v>0</v>
      </c>
    </row>
    <row r="66" spans="1:32" s="244" customFormat="1" ht="16.5" x14ac:dyDescent="0.3">
      <c r="A66" s="32">
        <v>18</v>
      </c>
      <c r="B66" s="33" t="s">
        <v>210</v>
      </c>
      <c r="C66" s="34">
        <v>5</v>
      </c>
      <c r="D66" s="35" t="s">
        <v>213</v>
      </c>
      <c r="E66" s="36">
        <v>4302</v>
      </c>
      <c r="F66" s="35" t="s">
        <v>212</v>
      </c>
      <c r="G66" s="175">
        <f t="shared" ref="G66:G76" si="57">+$G7*$G$64</f>
        <v>0.16160822249093107</v>
      </c>
      <c r="H66" s="175">
        <f t="shared" ref="H66:H76" si="58">+$H7*$H$64</f>
        <v>0.98421052631578942</v>
      </c>
      <c r="I66" s="176">
        <f t="shared" ref="I66:I75" si="59">+$I7*$I$64</f>
        <v>0.5</v>
      </c>
      <c r="J66" s="175">
        <f t="shared" si="43"/>
        <v>0.10004646120489391</v>
      </c>
      <c r="K66" s="176">
        <f t="shared" si="44"/>
        <v>0.27209038694074966</v>
      </c>
      <c r="L66" s="175">
        <f t="shared" si="45"/>
        <v>7.5039082855653985E-2</v>
      </c>
      <c r="M66" s="175">
        <f t="shared" si="46"/>
        <v>0.19003378378378377</v>
      </c>
      <c r="N66" s="175">
        <f t="shared" si="47"/>
        <v>0.34747145187601958</v>
      </c>
      <c r="O66" s="175">
        <f t="shared" si="48"/>
        <v>0.47499999999999998</v>
      </c>
      <c r="P66" s="175">
        <f t="shared" si="49"/>
        <v>9.2307692307692313E-2</v>
      </c>
      <c r="Q66" s="175">
        <f t="shared" si="50"/>
        <v>0.12017336485421592</v>
      </c>
      <c r="R66" s="175">
        <v>0.16724606661941885</v>
      </c>
      <c r="S66" s="175">
        <v>0.1983384381986586</v>
      </c>
      <c r="T66" s="175">
        <f t="shared" ref="T66:T76" si="60">+$T7*$T$64</f>
        <v>0.45384615384615384</v>
      </c>
      <c r="U66" s="175">
        <f t="shared" si="51"/>
        <v>0.9</v>
      </c>
      <c r="V66" s="175">
        <f t="shared" si="52"/>
        <v>5.125284738041002E-2</v>
      </c>
      <c r="W66" s="175">
        <f t="shared" si="53"/>
        <v>0.24015748031496062</v>
      </c>
      <c r="X66" s="175">
        <f t="shared" si="54"/>
        <v>0.53027278775781772</v>
      </c>
      <c r="Y66" s="175"/>
      <c r="AE66" s="175">
        <f t="shared" si="55"/>
        <v>0</v>
      </c>
      <c r="AF66" s="175">
        <f t="shared" si="56"/>
        <v>0</v>
      </c>
    </row>
    <row r="67" spans="1:32" s="244" customFormat="1" ht="16.5" x14ac:dyDescent="0.3">
      <c r="A67" s="32">
        <v>19</v>
      </c>
      <c r="B67" s="33" t="s">
        <v>210</v>
      </c>
      <c r="C67" s="34">
        <v>5</v>
      </c>
      <c r="D67" s="35" t="s">
        <v>210</v>
      </c>
      <c r="E67" s="36">
        <v>4102</v>
      </c>
      <c r="F67" s="35" t="s">
        <v>214</v>
      </c>
      <c r="G67" s="175">
        <f t="shared" si="57"/>
        <v>6.0963333207386255E-2</v>
      </c>
      <c r="H67" s="175">
        <f t="shared" si="58"/>
        <v>0.98005836575875482</v>
      </c>
      <c r="I67" s="176">
        <f t="shared" si="59"/>
        <v>0.5</v>
      </c>
      <c r="J67" s="175">
        <f t="shared" si="43"/>
        <v>9.9996434641027768E-2</v>
      </c>
      <c r="K67" s="176">
        <f t="shared" si="44"/>
        <v>0.12149916605042561</v>
      </c>
      <c r="L67" s="175">
        <f t="shared" si="45"/>
        <v>8.0001709438235855E-2</v>
      </c>
      <c r="M67" s="175">
        <f t="shared" si="46"/>
        <v>0.14301513790004838</v>
      </c>
      <c r="N67" s="175">
        <f t="shared" si="47"/>
        <v>0.22999721215500418</v>
      </c>
      <c r="O67" s="175">
        <f t="shared" si="48"/>
        <v>0.4749779541446208</v>
      </c>
      <c r="P67" s="175">
        <f t="shared" si="49"/>
        <v>7.4978906190074399E-2</v>
      </c>
      <c r="Q67" s="175">
        <f t="shared" si="50"/>
        <v>0.10499754040118789</v>
      </c>
      <c r="R67" s="175">
        <v>0.156953839737309</v>
      </c>
      <c r="S67" s="175">
        <v>0.18877267566087008</v>
      </c>
      <c r="T67" s="175">
        <f t="shared" si="60"/>
        <v>0.45348837209302323</v>
      </c>
      <c r="U67" s="175">
        <f t="shared" si="51"/>
        <v>0.8521986970684039</v>
      </c>
      <c r="V67" s="175">
        <f t="shared" si="52"/>
        <v>7.4970828471411899E-2</v>
      </c>
      <c r="W67" s="175">
        <f t="shared" si="53"/>
        <v>0.28999319264805989</v>
      </c>
      <c r="X67" s="175">
        <f t="shared" si="54"/>
        <v>0.46049169917445343</v>
      </c>
      <c r="Y67" s="175"/>
      <c r="AE67" s="175">
        <f t="shared" si="55"/>
        <v>0</v>
      </c>
      <c r="AF67" s="175">
        <f t="shared" si="56"/>
        <v>0</v>
      </c>
    </row>
    <row r="68" spans="1:32" s="244" customFormat="1" ht="16.5" x14ac:dyDescent="0.3">
      <c r="A68" s="32">
        <v>20</v>
      </c>
      <c r="B68" s="33" t="s">
        <v>210</v>
      </c>
      <c r="C68" s="34">
        <v>5</v>
      </c>
      <c r="D68" s="35" t="s">
        <v>215</v>
      </c>
      <c r="E68" s="36">
        <v>4201</v>
      </c>
      <c r="F68" s="35" t="s">
        <v>212</v>
      </c>
      <c r="G68" s="175">
        <f t="shared" si="57"/>
        <v>7.2096238938053087E-2</v>
      </c>
      <c r="H68" s="175">
        <f t="shared" si="58"/>
        <v>0.98076923076923073</v>
      </c>
      <c r="I68" s="176">
        <f t="shared" si="59"/>
        <v>0.55001580278128948</v>
      </c>
      <c r="J68" s="175">
        <f t="shared" si="43"/>
        <v>0.1</v>
      </c>
      <c r="K68" s="176">
        <f t="shared" si="44"/>
        <v>0.20820559418457646</v>
      </c>
      <c r="L68" s="175">
        <f t="shared" si="45"/>
        <v>0.08</v>
      </c>
      <c r="M68" s="175">
        <f t="shared" si="46"/>
        <v>0.20498804236419541</v>
      </c>
      <c r="N68" s="175">
        <f t="shared" si="47"/>
        <v>0.27335640138408307</v>
      </c>
      <c r="O68" s="175">
        <f t="shared" si="48"/>
        <v>0.47499999999999998</v>
      </c>
      <c r="P68" s="175">
        <f t="shared" si="49"/>
        <v>8.3499005964214709E-2</v>
      </c>
      <c r="Q68" s="175">
        <f t="shared" si="50"/>
        <v>0.12006207674943567</v>
      </c>
      <c r="R68" s="175">
        <v>0.2107402604756512</v>
      </c>
      <c r="S68" s="175">
        <v>0.21693479541264632</v>
      </c>
      <c r="T68" s="175">
        <f t="shared" si="60"/>
        <v>0.45</v>
      </c>
      <c r="U68" s="175">
        <f t="shared" si="51"/>
        <v>0.90825688073394495</v>
      </c>
      <c r="V68" s="175">
        <f t="shared" si="52"/>
        <v>9.5070422535211266E-2</v>
      </c>
      <c r="W68" s="175">
        <f t="shared" si="53"/>
        <v>0.27417923691215618</v>
      </c>
      <c r="X68" s="175">
        <f t="shared" si="54"/>
        <v>0.55201048951048948</v>
      </c>
      <c r="Y68" s="175"/>
      <c r="AE68" s="175">
        <f t="shared" si="55"/>
        <v>0</v>
      </c>
      <c r="AF68" s="175">
        <f t="shared" si="56"/>
        <v>0</v>
      </c>
    </row>
    <row r="69" spans="1:32" s="244" customFormat="1" ht="16.5" x14ac:dyDescent="0.3">
      <c r="A69" s="32">
        <v>21</v>
      </c>
      <c r="B69" s="33" t="s">
        <v>210</v>
      </c>
      <c r="C69" s="34">
        <v>5</v>
      </c>
      <c r="D69" s="35" t="s">
        <v>216</v>
      </c>
      <c r="E69" s="36">
        <v>4101</v>
      </c>
      <c r="F69" s="35" t="s">
        <v>214</v>
      </c>
      <c r="G69" s="175">
        <f t="shared" si="57"/>
        <v>6.9455410993864514E-2</v>
      </c>
      <c r="H69" s="175">
        <f t="shared" si="58"/>
        <v>0.9802547770700637</v>
      </c>
      <c r="I69" s="176">
        <f t="shared" si="59"/>
        <v>0.37500130209689686</v>
      </c>
      <c r="J69" s="175">
        <f t="shared" si="43"/>
        <v>0.11000056743107739</v>
      </c>
      <c r="K69" s="176">
        <f t="shared" si="44"/>
        <v>0.11000114584526921</v>
      </c>
      <c r="L69" s="175">
        <f t="shared" si="45"/>
        <v>7.5004963271788766E-2</v>
      </c>
      <c r="M69" s="175">
        <f t="shared" si="46"/>
        <v>0.12501404652208115</v>
      </c>
      <c r="N69" s="175">
        <f t="shared" si="47"/>
        <v>0.22998773865825889</v>
      </c>
      <c r="O69" s="175">
        <f t="shared" si="48"/>
        <v>0.47497702205882353</v>
      </c>
      <c r="P69" s="175">
        <f t="shared" si="49"/>
        <v>7.4996134219885574E-2</v>
      </c>
      <c r="Q69" s="175">
        <f t="shared" si="50"/>
        <v>0.10500131415912589</v>
      </c>
      <c r="R69" s="175">
        <v>0.1759004934834873</v>
      </c>
      <c r="S69" s="175">
        <v>0.17464274464767449</v>
      </c>
      <c r="T69" s="175">
        <f t="shared" si="60"/>
        <v>0.45205479452054792</v>
      </c>
      <c r="U69" s="175">
        <f t="shared" si="51"/>
        <v>0.90017137960582694</v>
      </c>
      <c r="V69" s="175">
        <f t="shared" si="52"/>
        <v>8.0004242381390089E-2</v>
      </c>
      <c r="W69" s="175">
        <f t="shared" si="53"/>
        <v>0.25026737967914436</v>
      </c>
      <c r="X69" s="175">
        <f t="shared" si="54"/>
        <v>0.45999258858071318</v>
      </c>
      <c r="Y69" s="175"/>
      <c r="AE69" s="175">
        <f t="shared" si="55"/>
        <v>0</v>
      </c>
      <c r="AF69" s="175">
        <f t="shared" si="56"/>
        <v>0</v>
      </c>
    </row>
    <row r="70" spans="1:32" s="244" customFormat="1" ht="16.5" x14ac:dyDescent="0.3">
      <c r="A70" s="32">
        <v>22</v>
      </c>
      <c r="B70" s="33" t="s">
        <v>210</v>
      </c>
      <c r="C70" s="34">
        <v>5</v>
      </c>
      <c r="D70" s="35" t="s">
        <v>217</v>
      </c>
      <c r="E70" s="36">
        <v>4203</v>
      </c>
      <c r="F70" s="35" t="s">
        <v>212</v>
      </c>
      <c r="G70" s="175">
        <f t="shared" si="57"/>
        <v>4.34572428738123E-2</v>
      </c>
      <c r="H70" s="175">
        <f t="shared" si="58"/>
        <v>0.98461538461538467</v>
      </c>
      <c r="I70" s="176">
        <f t="shared" si="59"/>
        <v>0.34997499583263875</v>
      </c>
      <c r="J70" s="175">
        <f t="shared" si="43"/>
        <v>9.9968020466901189E-2</v>
      </c>
      <c r="K70" s="176">
        <f t="shared" si="44"/>
        <v>0.19803300550091682</v>
      </c>
      <c r="L70" s="175">
        <f t="shared" si="45"/>
        <v>7.4984820886460232E-2</v>
      </c>
      <c r="M70" s="175">
        <f t="shared" si="46"/>
        <v>0.15322580645161291</v>
      </c>
      <c r="N70" s="175">
        <f t="shared" si="47"/>
        <v>0.28523111612175872</v>
      </c>
      <c r="O70" s="175">
        <f t="shared" si="48"/>
        <v>0.47500000000000003</v>
      </c>
      <c r="P70" s="175">
        <f t="shared" si="49"/>
        <v>8.076009501187649E-2</v>
      </c>
      <c r="Q70" s="175">
        <f t="shared" si="50"/>
        <v>0.12015503875968993</v>
      </c>
      <c r="R70" s="175">
        <v>0.18992265193370167</v>
      </c>
      <c r="S70" s="175">
        <v>0.20045267441574111</v>
      </c>
      <c r="T70" s="175">
        <f t="shared" si="60"/>
        <v>0.46153846153846156</v>
      </c>
      <c r="U70" s="175">
        <f t="shared" si="51"/>
        <v>0.8936170212765957</v>
      </c>
      <c r="V70" s="175">
        <f t="shared" si="52"/>
        <v>5.090497737556561E-2</v>
      </c>
      <c r="W70" s="175">
        <f t="shared" si="53"/>
        <v>0.26045016077170419</v>
      </c>
      <c r="X70" s="175">
        <f t="shared" si="54"/>
        <v>0.51</v>
      </c>
      <c r="Y70" s="175"/>
      <c r="AE70" s="175">
        <f t="shared" si="55"/>
        <v>0</v>
      </c>
      <c r="AF70" s="175">
        <f t="shared" si="56"/>
        <v>0</v>
      </c>
    </row>
    <row r="71" spans="1:32" s="244" customFormat="1" ht="16.5" x14ac:dyDescent="0.3">
      <c r="A71" s="32">
        <v>23</v>
      </c>
      <c r="B71" s="33" t="s">
        <v>210</v>
      </c>
      <c r="C71" s="34">
        <v>5</v>
      </c>
      <c r="D71" s="35" t="s">
        <v>218</v>
      </c>
      <c r="E71" s="36">
        <v>4303</v>
      </c>
      <c r="F71" s="35" t="s">
        <v>212</v>
      </c>
      <c r="G71" s="175">
        <f t="shared" si="57"/>
        <v>5.4045297824277728E-2</v>
      </c>
      <c r="H71" s="175">
        <f t="shared" si="58"/>
        <v>0.98135593220338979</v>
      </c>
      <c r="I71" s="176">
        <f t="shared" si="59"/>
        <v>0.4500059445963619</v>
      </c>
      <c r="J71" s="175">
        <f t="shared" si="43"/>
        <v>9.9984758420972417E-2</v>
      </c>
      <c r="K71" s="176">
        <f t="shared" si="44"/>
        <v>0.11000326952799903</v>
      </c>
      <c r="L71" s="175">
        <f t="shared" si="45"/>
        <v>0.08</v>
      </c>
      <c r="M71" s="175">
        <f t="shared" si="46"/>
        <v>0.14012982054219167</v>
      </c>
      <c r="N71" s="175">
        <f t="shared" si="47"/>
        <v>0.28241430700447095</v>
      </c>
      <c r="O71" s="175">
        <f t="shared" si="48"/>
        <v>0.47516930022573362</v>
      </c>
      <c r="P71" s="175">
        <f t="shared" si="49"/>
        <v>8.1668885929871288E-2</v>
      </c>
      <c r="Q71" s="175">
        <f t="shared" si="50"/>
        <v>0.11002353444587078</v>
      </c>
      <c r="R71" s="175">
        <v>0.16672109826589596</v>
      </c>
      <c r="S71" s="175">
        <v>0.19380473726404779</v>
      </c>
      <c r="T71" s="175">
        <f t="shared" si="60"/>
        <v>0.45</v>
      </c>
      <c r="U71" s="175">
        <f t="shared" si="51"/>
        <v>0.90058479532163738</v>
      </c>
      <c r="V71" s="175">
        <f t="shared" si="52"/>
        <v>9.5144870790916214E-2</v>
      </c>
      <c r="W71" s="175">
        <f t="shared" si="53"/>
        <v>0.25995743387047737</v>
      </c>
      <c r="X71" s="175">
        <f t="shared" si="54"/>
        <v>0.48007128969539858</v>
      </c>
      <c r="Y71" s="175"/>
      <c r="AE71" s="175">
        <f t="shared" si="55"/>
        <v>0</v>
      </c>
      <c r="AF71" s="175">
        <f t="shared" si="56"/>
        <v>0</v>
      </c>
    </row>
    <row r="72" spans="1:32" s="244" customFormat="1" ht="16.5" x14ac:dyDescent="0.3">
      <c r="A72" s="32">
        <v>24</v>
      </c>
      <c r="B72" s="33" t="s">
        <v>210</v>
      </c>
      <c r="C72" s="34">
        <v>5</v>
      </c>
      <c r="D72" s="35" t="s">
        <v>219</v>
      </c>
      <c r="E72" s="36">
        <v>4301</v>
      </c>
      <c r="F72" s="35" t="s">
        <v>212</v>
      </c>
      <c r="G72" s="175">
        <f t="shared" si="57"/>
        <v>5.2551084762865789E-2</v>
      </c>
      <c r="H72" s="175">
        <f>+$H13*$H$64</f>
        <v>0.98051948051948057</v>
      </c>
      <c r="I72" s="176">
        <f t="shared" si="59"/>
        <v>0.375</v>
      </c>
      <c r="J72" s="175">
        <f t="shared" si="43"/>
        <v>0.10999951591822245</v>
      </c>
      <c r="K72" s="176">
        <f t="shared" si="44"/>
        <v>9.5008198789101911E-2</v>
      </c>
      <c r="L72" s="175">
        <f t="shared" si="45"/>
        <v>7.999062193614391E-2</v>
      </c>
      <c r="M72" s="175">
        <f t="shared" si="46"/>
        <v>0.14432053941908712</v>
      </c>
      <c r="N72" s="175">
        <f t="shared" si="47"/>
        <v>0.25033647375504708</v>
      </c>
      <c r="O72" s="175">
        <f t="shared" si="48"/>
        <v>0.475019305019305</v>
      </c>
      <c r="P72" s="175">
        <f t="shared" si="49"/>
        <v>7.7700708382526559E-2</v>
      </c>
      <c r="Q72" s="175">
        <f t="shared" si="50"/>
        <v>0.11999642282239313</v>
      </c>
      <c r="R72" s="175">
        <v>0.17729011017166282</v>
      </c>
      <c r="S72" s="175">
        <v>0.19714956307639531</v>
      </c>
      <c r="T72" s="175">
        <f t="shared" si="60"/>
        <v>0.45098039215686275</v>
      </c>
      <c r="U72" s="175">
        <f t="shared" si="51"/>
        <v>0.88562351072279588</v>
      </c>
      <c r="V72" s="175">
        <f t="shared" si="52"/>
        <v>9.5047923322683706E-2</v>
      </c>
      <c r="W72" s="175">
        <f t="shared" si="53"/>
        <v>0.27002486217706195</v>
      </c>
      <c r="X72" s="175">
        <f t="shared" si="54"/>
        <v>0.47023197348874413</v>
      </c>
      <c r="Y72" s="175"/>
      <c r="AE72" s="175">
        <f t="shared" si="55"/>
        <v>0</v>
      </c>
      <c r="AF72" s="175">
        <f t="shared" si="56"/>
        <v>0</v>
      </c>
    </row>
    <row r="73" spans="1:32" s="244" customFormat="1" ht="16.5" x14ac:dyDescent="0.3">
      <c r="A73" s="32">
        <v>25</v>
      </c>
      <c r="B73" s="33" t="s">
        <v>210</v>
      </c>
      <c r="C73" s="34">
        <v>5</v>
      </c>
      <c r="D73" s="35" t="s">
        <v>220</v>
      </c>
      <c r="E73" s="36">
        <v>4304</v>
      </c>
      <c r="F73" s="35" t="s">
        <v>212</v>
      </c>
      <c r="G73" s="175">
        <f t="shared" si="57"/>
        <v>4.5026408450704228E-2</v>
      </c>
      <c r="H73" s="175">
        <f t="shared" si="58"/>
        <v>0.98</v>
      </c>
      <c r="I73" s="176">
        <f t="shared" si="59"/>
        <v>0.55000000000000004</v>
      </c>
      <c r="J73" s="175">
        <f t="shared" si="43"/>
        <v>0.10001730403183942</v>
      </c>
      <c r="K73" s="176">
        <f t="shared" si="44"/>
        <v>0.10995158450704225</v>
      </c>
      <c r="L73" s="175">
        <f t="shared" si="45"/>
        <v>7.0017953321364457E-2</v>
      </c>
      <c r="M73" s="175">
        <f t="shared" si="46"/>
        <v>0.16964285714285715</v>
      </c>
      <c r="N73" s="175">
        <f t="shared" si="47"/>
        <v>0.22471554993678888</v>
      </c>
      <c r="O73" s="175">
        <f t="shared" si="48"/>
        <v>0.47543859649122805</v>
      </c>
      <c r="P73" s="175">
        <f t="shared" si="49"/>
        <v>7.7576443941109852E-2</v>
      </c>
      <c r="Q73" s="175">
        <f t="shared" si="50"/>
        <v>0.12001825372680255</v>
      </c>
      <c r="R73" s="175">
        <v>0.16757164337145278</v>
      </c>
      <c r="S73" s="175">
        <v>0.21470580449423216</v>
      </c>
      <c r="T73" s="175">
        <f t="shared" si="60"/>
        <v>0.45121951219512196</v>
      </c>
      <c r="U73" s="175">
        <f t="shared" si="51"/>
        <v>0.94557823129251706</v>
      </c>
      <c r="V73" s="175">
        <f t="shared" si="52"/>
        <v>9.5424107142857137E-2</v>
      </c>
      <c r="W73" s="175">
        <f t="shared" si="53"/>
        <v>0.29100529100529099</v>
      </c>
      <c r="X73" s="175">
        <f t="shared" si="54"/>
        <v>0.52113970588235292</v>
      </c>
      <c r="Y73" s="175"/>
      <c r="AE73" s="175">
        <f t="shared" si="55"/>
        <v>0</v>
      </c>
      <c r="AF73" s="175">
        <f t="shared" si="56"/>
        <v>0</v>
      </c>
    </row>
    <row r="74" spans="1:32" s="244" customFormat="1" ht="16.5" x14ac:dyDescent="0.3">
      <c r="A74" s="32">
        <v>26</v>
      </c>
      <c r="B74" s="33" t="s">
        <v>210</v>
      </c>
      <c r="C74" s="34">
        <v>5</v>
      </c>
      <c r="D74" s="35" t="s">
        <v>221</v>
      </c>
      <c r="E74" s="36">
        <v>4305</v>
      </c>
      <c r="F74" s="35" t="s">
        <v>212</v>
      </c>
      <c r="G74" s="175">
        <f t="shared" si="57"/>
        <v>8.8426453819840364E-2</v>
      </c>
      <c r="H74" s="175">
        <f t="shared" si="58"/>
        <v>0.98000000000000009</v>
      </c>
      <c r="I74" s="176">
        <f t="shared" si="59"/>
        <v>0.5</v>
      </c>
      <c r="J74" s="175">
        <f t="shared" si="43"/>
        <v>0.10002549719530852</v>
      </c>
      <c r="K74" s="176">
        <f t="shared" si="44"/>
        <v>0.21561003420752567</v>
      </c>
      <c r="L74" s="175">
        <f t="shared" si="45"/>
        <v>7.5022065313327446E-2</v>
      </c>
      <c r="M74" s="175">
        <f t="shared" si="46"/>
        <v>0.34142394822006472</v>
      </c>
      <c r="N74" s="175">
        <f t="shared" si="47"/>
        <v>0.28697850821744625</v>
      </c>
      <c r="O74" s="175">
        <f t="shared" si="48"/>
        <v>0.4756756756756757</v>
      </c>
      <c r="P74" s="175">
        <f t="shared" si="49"/>
        <v>0.10661764705882353</v>
      </c>
      <c r="Q74" s="175">
        <f t="shared" si="50"/>
        <v>0.12017374517374517</v>
      </c>
      <c r="R74" s="175">
        <v>0.27118496732026143</v>
      </c>
      <c r="S74" s="175">
        <v>0.34991967911590438</v>
      </c>
      <c r="T74" s="175">
        <f t="shared" si="60"/>
        <v>0.45</v>
      </c>
      <c r="U74" s="175">
        <f t="shared" si="51"/>
        <v>0.89189189189189189</v>
      </c>
      <c r="V74" s="175">
        <f t="shared" si="52"/>
        <v>9.6219931271477668E-2</v>
      </c>
      <c r="W74" s="175">
        <f t="shared" si="53"/>
        <v>0.31120331950207469</v>
      </c>
      <c r="X74" s="175">
        <f t="shared" si="54"/>
        <v>0.69005235602094239</v>
      </c>
      <c r="Y74" s="175"/>
      <c r="AE74" s="175">
        <f t="shared" si="55"/>
        <v>0</v>
      </c>
      <c r="AF74" s="175">
        <f t="shared" si="56"/>
        <v>0</v>
      </c>
    </row>
    <row r="75" spans="1:32" s="244" customFormat="1" ht="16.5" x14ac:dyDescent="0.3">
      <c r="A75" s="32">
        <v>27</v>
      </c>
      <c r="B75" s="33" t="s">
        <v>210</v>
      </c>
      <c r="C75" s="34">
        <v>5</v>
      </c>
      <c r="D75" s="35" t="s">
        <v>222</v>
      </c>
      <c r="E75" s="36">
        <v>4204</v>
      </c>
      <c r="F75" s="35" t="s">
        <v>212</v>
      </c>
      <c r="G75" s="175">
        <f t="shared" si="57"/>
        <v>0.11704835620810723</v>
      </c>
      <c r="H75" s="175">
        <f t="shared" si="58"/>
        <v>0.98</v>
      </c>
      <c r="I75" s="176">
        <f t="shared" si="59"/>
        <v>0.5</v>
      </c>
      <c r="J75" s="175">
        <f t="shared" si="43"/>
        <v>9.9991688138974313E-2</v>
      </c>
      <c r="K75" s="176">
        <f t="shared" si="44"/>
        <v>0.16102377912543886</v>
      </c>
      <c r="L75" s="175">
        <f t="shared" si="45"/>
        <v>8.0045740423098907E-2</v>
      </c>
      <c r="M75" s="175">
        <f t="shared" si="46"/>
        <v>0.27713625866050806</v>
      </c>
      <c r="N75" s="175">
        <f t="shared" si="47"/>
        <v>0.32342657342657344</v>
      </c>
      <c r="O75" s="175">
        <f t="shared" si="48"/>
        <v>0.47520661157024796</v>
      </c>
      <c r="P75" s="175">
        <f t="shared" si="49"/>
        <v>0.14734895191122072</v>
      </c>
      <c r="Q75" s="175">
        <f t="shared" si="50"/>
        <v>0.12003903708523098</v>
      </c>
      <c r="R75" s="175">
        <v>0.23204244712990935</v>
      </c>
      <c r="S75" s="175">
        <v>0.22119465204218239</v>
      </c>
      <c r="T75" s="175">
        <f t="shared" si="60"/>
        <v>0.45098039215686275</v>
      </c>
      <c r="U75" s="175">
        <f t="shared" si="51"/>
        <v>0.8936170212765957</v>
      </c>
      <c r="V75" s="175">
        <f t="shared" si="52"/>
        <v>7.5102880658436219E-2</v>
      </c>
      <c r="W75" s="175">
        <f t="shared" si="53"/>
        <v>0.28000000000000003</v>
      </c>
      <c r="X75" s="175">
        <f t="shared" si="54"/>
        <v>0.58073654390934848</v>
      </c>
      <c r="Y75" s="175"/>
      <c r="AE75" s="175">
        <f t="shared" si="55"/>
        <v>0</v>
      </c>
      <c r="AF75" s="175">
        <f t="shared" si="56"/>
        <v>0</v>
      </c>
    </row>
    <row r="76" spans="1:32" s="244" customFormat="1" ht="16.5" x14ac:dyDescent="0.3">
      <c r="A76" s="32">
        <v>28</v>
      </c>
      <c r="B76" s="37" t="s">
        <v>210</v>
      </c>
      <c r="C76" s="34">
        <v>5</v>
      </c>
      <c r="D76" s="38" t="s">
        <v>223</v>
      </c>
      <c r="E76" s="36">
        <v>4106</v>
      </c>
      <c r="F76" s="38" t="s">
        <v>212</v>
      </c>
      <c r="G76" s="175">
        <f t="shared" si="57"/>
        <v>6.0693832599118931E-2</v>
      </c>
      <c r="H76" s="175">
        <f t="shared" si="58"/>
        <v>0.98</v>
      </c>
      <c r="I76" s="176">
        <f>+$I17*$I$64</f>
        <v>0.4</v>
      </c>
      <c r="J76" s="175">
        <f t="shared" si="43"/>
        <v>0.1</v>
      </c>
      <c r="K76" s="176">
        <f t="shared" si="44"/>
        <v>0.22969162995594711</v>
      </c>
      <c r="L76" s="175">
        <f t="shared" si="45"/>
        <v>7.5043848659483839E-2</v>
      </c>
      <c r="M76" s="175">
        <f t="shared" si="46"/>
        <v>0.17055655296229802</v>
      </c>
      <c r="N76" s="175">
        <f t="shared" si="47"/>
        <v>0.22952853598014888</v>
      </c>
      <c r="O76" s="175">
        <f t="shared" si="48"/>
        <v>0.47499999999999998</v>
      </c>
      <c r="P76" s="175">
        <f t="shared" si="49"/>
        <v>7.505518763796909E-2</v>
      </c>
      <c r="Q76" s="175">
        <f t="shared" si="50"/>
        <v>0.11003804506877378</v>
      </c>
      <c r="R76" s="175">
        <v>0.27805536525690322</v>
      </c>
      <c r="S76" s="175">
        <v>0.21422538039768349</v>
      </c>
      <c r="T76" s="175">
        <f t="shared" si="60"/>
        <v>0.45263157894736838</v>
      </c>
      <c r="U76" s="175">
        <f t="shared" si="51"/>
        <v>0.85365853658536583</v>
      </c>
      <c r="V76" s="175">
        <f t="shared" si="52"/>
        <v>9.5441595441595445E-2</v>
      </c>
      <c r="W76" s="175">
        <f t="shared" si="53"/>
        <v>0.2904169714703731</v>
      </c>
      <c r="X76" s="175">
        <f t="shared" si="54"/>
        <v>0.46998823067869755</v>
      </c>
      <c r="Y76" s="175"/>
      <c r="AE76" s="175">
        <f t="shared" si="55"/>
        <v>0</v>
      </c>
      <c r="AF76" s="175">
        <f t="shared" si="56"/>
        <v>0</v>
      </c>
    </row>
    <row r="77" spans="1:32" ht="16.5" x14ac:dyDescent="0.3">
      <c r="A77" s="32">
        <v>28</v>
      </c>
      <c r="B77" s="37" t="s">
        <v>210</v>
      </c>
      <c r="C77" s="34">
        <v>5</v>
      </c>
      <c r="D77" s="38" t="s">
        <v>223</v>
      </c>
      <c r="E77" s="36">
        <v>4106</v>
      </c>
      <c r="F77" s="38" t="s">
        <v>212</v>
      </c>
      <c r="G77" s="175"/>
      <c r="H77" s="175"/>
      <c r="I77" s="175"/>
      <c r="J77" s="175"/>
      <c r="K77" s="175"/>
      <c r="L77" s="175"/>
      <c r="M77" s="175"/>
      <c r="N77" s="175"/>
      <c r="O77" s="175"/>
      <c r="P77" s="176"/>
      <c r="Q77" s="175"/>
      <c r="R77" s="175"/>
      <c r="S77" s="177"/>
      <c r="T77" s="175"/>
      <c r="U77" s="175"/>
      <c r="V77" s="177"/>
      <c r="W77" s="175"/>
      <c r="X77" s="175"/>
      <c r="Y77" s="177"/>
      <c r="AE77" s="175"/>
      <c r="AF77" s="177"/>
    </row>
    <row r="80" spans="1:32" ht="18" x14ac:dyDescent="0.35">
      <c r="A80" s="465" t="s">
        <v>256</v>
      </c>
      <c r="B80" s="465"/>
      <c r="C80" s="465"/>
      <c r="D80" s="465"/>
      <c r="E80" s="465"/>
      <c r="F80" s="465"/>
      <c r="G80" s="472"/>
      <c r="H80" s="472"/>
      <c r="I80" s="472"/>
      <c r="J80" s="472"/>
      <c r="K80" s="472"/>
      <c r="L80" s="472"/>
      <c r="M80" s="472"/>
      <c r="N80" s="472"/>
      <c r="O80" s="472"/>
      <c r="P80" s="472"/>
      <c r="Q80" s="17"/>
      <c r="R80" s="18"/>
      <c r="T80" s="17"/>
      <c r="U80" s="18"/>
      <c r="W80" s="17"/>
      <c r="X80" s="18"/>
      <c r="AE80" s="18"/>
    </row>
    <row r="81" spans="1:32" s="21" customFormat="1" ht="16.5" customHeight="1" x14ac:dyDescent="0.3">
      <c r="A81" s="20"/>
      <c r="B81" s="20"/>
      <c r="C81" s="20"/>
      <c r="D81" s="20"/>
      <c r="E81" s="466" t="s">
        <v>203</v>
      </c>
      <c r="F81" s="469" t="s">
        <v>204</v>
      </c>
      <c r="G81" s="473" t="s">
        <v>205</v>
      </c>
      <c r="H81" s="474"/>
      <c r="I81" s="474"/>
      <c r="J81" s="474"/>
      <c r="K81" s="474"/>
      <c r="L81" s="474"/>
      <c r="M81" s="474"/>
      <c r="N81" s="474"/>
      <c r="O81" s="474"/>
      <c r="P81" s="474"/>
      <c r="Q81" s="474"/>
      <c r="R81" s="474"/>
      <c r="S81" s="474"/>
      <c r="T81" s="474"/>
      <c r="U81" s="474"/>
      <c r="V81" s="474"/>
      <c r="W81" s="474"/>
      <c r="X81" s="474"/>
      <c r="Y81" s="474"/>
    </row>
    <row r="82" spans="1:32" s="19" customFormat="1" ht="16.5" x14ac:dyDescent="0.3">
      <c r="A82" s="22"/>
      <c r="B82" s="23"/>
      <c r="C82" s="22"/>
      <c r="D82" s="22"/>
      <c r="E82" s="467"/>
      <c r="F82" s="470"/>
      <c r="G82" s="24" t="s">
        <v>349</v>
      </c>
      <c r="H82" s="25" t="s">
        <v>348</v>
      </c>
      <c r="I82" s="25" t="s">
        <v>347</v>
      </c>
      <c r="J82" s="25" t="s">
        <v>350</v>
      </c>
      <c r="K82" s="25" t="s">
        <v>351</v>
      </c>
      <c r="L82" s="25" t="s">
        <v>352</v>
      </c>
      <c r="M82" s="25" t="s">
        <v>353</v>
      </c>
      <c r="N82" s="25" t="s">
        <v>354</v>
      </c>
      <c r="O82" s="25" t="s">
        <v>252</v>
      </c>
      <c r="P82" s="25" t="s">
        <v>253</v>
      </c>
      <c r="Q82" s="25" t="s">
        <v>232</v>
      </c>
      <c r="R82" s="25" t="s">
        <v>233</v>
      </c>
      <c r="S82" s="25" t="s">
        <v>260</v>
      </c>
      <c r="T82" s="25" t="s">
        <v>303</v>
      </c>
      <c r="U82" s="25" t="s">
        <v>304</v>
      </c>
      <c r="V82" s="25" t="s">
        <v>305</v>
      </c>
      <c r="W82" s="25" t="s">
        <v>306</v>
      </c>
      <c r="X82" s="25" t="s">
        <v>307</v>
      </c>
      <c r="Y82" s="25" t="s">
        <v>308</v>
      </c>
      <c r="AE82" s="25" t="s">
        <v>233</v>
      </c>
      <c r="AF82" s="25" t="s">
        <v>260</v>
      </c>
    </row>
    <row r="83" spans="1:32" s="27" customFormat="1" ht="165" customHeight="1" x14ac:dyDescent="0.3">
      <c r="A83" s="22" t="s">
        <v>206</v>
      </c>
      <c r="B83" s="23" t="s">
        <v>207</v>
      </c>
      <c r="C83" s="22" t="s">
        <v>206</v>
      </c>
      <c r="D83" s="22" t="s">
        <v>0</v>
      </c>
      <c r="E83" s="467"/>
      <c r="F83" s="470"/>
      <c r="G83" s="26" t="s">
        <v>355</v>
      </c>
      <c r="H83" s="26" t="s">
        <v>356</v>
      </c>
      <c r="I83" s="26" t="s">
        <v>357</v>
      </c>
      <c r="J83" s="26" t="s">
        <v>369</v>
      </c>
      <c r="K83" s="26" t="s">
        <v>358</v>
      </c>
      <c r="L83" s="26" t="s">
        <v>390</v>
      </c>
      <c r="M83" s="26" t="s">
        <v>261</v>
      </c>
      <c r="N83" s="26" t="s">
        <v>391</v>
      </c>
      <c r="O83" s="26" t="s">
        <v>359</v>
      </c>
      <c r="P83" s="41" t="s">
        <v>360</v>
      </c>
      <c r="Q83" s="41" t="s">
        <v>361</v>
      </c>
      <c r="R83" s="41" t="s">
        <v>362</v>
      </c>
      <c r="S83" s="41" t="s">
        <v>363</v>
      </c>
      <c r="T83" s="41" t="s">
        <v>364</v>
      </c>
      <c r="U83" s="41" t="s">
        <v>365</v>
      </c>
      <c r="V83" s="41" t="s">
        <v>366</v>
      </c>
      <c r="W83" s="41" t="s">
        <v>367</v>
      </c>
      <c r="X83" s="41" t="s">
        <v>393</v>
      </c>
      <c r="Y83" s="41" t="s">
        <v>368</v>
      </c>
      <c r="AE83" s="41" t="s">
        <v>362</v>
      </c>
      <c r="AF83" s="41" t="s">
        <v>363</v>
      </c>
    </row>
    <row r="84" spans="1:32" s="21" customFormat="1" ht="23.25" customHeight="1" x14ac:dyDescent="0.3">
      <c r="A84" s="28"/>
      <c r="B84" s="29"/>
      <c r="C84" s="28"/>
      <c r="D84" s="28"/>
      <c r="E84" s="468"/>
      <c r="F84" s="471"/>
      <c r="G84" s="183">
        <v>0.8</v>
      </c>
      <c r="H84" s="102">
        <v>1</v>
      </c>
      <c r="I84" s="183">
        <v>0.8</v>
      </c>
      <c r="J84" s="102">
        <v>1</v>
      </c>
      <c r="K84" s="183">
        <v>0.8</v>
      </c>
      <c r="L84" s="183">
        <v>0.8</v>
      </c>
      <c r="M84" s="183">
        <v>0.8</v>
      </c>
      <c r="N84" s="183">
        <v>0.8</v>
      </c>
      <c r="O84" s="183">
        <v>0.8</v>
      </c>
      <c r="P84" s="183">
        <v>0.8</v>
      </c>
      <c r="Q84" s="183">
        <v>0.8</v>
      </c>
      <c r="R84" s="183"/>
      <c r="S84" s="183"/>
      <c r="T84" s="183">
        <v>0.8</v>
      </c>
      <c r="U84" s="102">
        <v>1</v>
      </c>
      <c r="V84" s="183">
        <v>0.8</v>
      </c>
      <c r="W84" s="102">
        <v>1</v>
      </c>
      <c r="X84" s="102">
        <v>1</v>
      </c>
      <c r="Y84" s="102"/>
      <c r="AE84" s="102">
        <v>0.17</v>
      </c>
      <c r="AF84" s="102">
        <v>0.22</v>
      </c>
    </row>
    <row r="85" spans="1:32" ht="16.5" x14ac:dyDescent="0.3">
      <c r="A85" s="32">
        <v>17</v>
      </c>
      <c r="B85" s="33" t="s">
        <v>210</v>
      </c>
      <c r="C85" s="34">
        <v>5</v>
      </c>
      <c r="D85" s="35" t="s">
        <v>211</v>
      </c>
      <c r="E85" s="36">
        <v>4202</v>
      </c>
      <c r="F85" s="35" t="s">
        <v>212</v>
      </c>
      <c r="G85" s="42">
        <f t="shared" ref="G85:G96" si="61">+G6*$G$84</f>
        <v>6.0083538609831857E-2</v>
      </c>
      <c r="H85" s="42">
        <f t="shared" ref="H85:H96" si="62">+H6*$H$84</f>
        <v>0.98085106382978726</v>
      </c>
      <c r="I85" s="176">
        <f t="shared" ref="I85:I96" si="63">+I6*$I$84</f>
        <v>0.9599657277498127</v>
      </c>
      <c r="J85" s="42">
        <f t="shared" ref="J85:J96" si="64">+J6*$J$84</f>
        <v>9.9980846581114724E-2</v>
      </c>
      <c r="K85" s="176">
        <f t="shared" ref="K85:K96" si="65">+K6*$K$84</f>
        <v>0.20499089643354398</v>
      </c>
      <c r="L85" s="42">
        <f t="shared" ref="L85:L96" si="66">+L6*$L$84</f>
        <v>0.12014652014652015</v>
      </c>
      <c r="M85" s="42">
        <f t="shared" ref="M85:M96" si="67">+M6*$M$84</f>
        <v>0.2721763085399449</v>
      </c>
      <c r="N85" s="42">
        <f t="shared" ref="N85:N96" si="68">+N6*$N$84</f>
        <v>0.61211009174311926</v>
      </c>
      <c r="O85" s="42">
        <f t="shared" ref="O85:O96" si="69">+O6*$O$84</f>
        <v>0.752</v>
      </c>
      <c r="P85" s="42">
        <f t="shared" ref="P85:P96" si="70">+P6*$P$84</f>
        <v>0.13026315789473683</v>
      </c>
      <c r="Q85" s="175">
        <f>$Q6*$Q$84</f>
        <v>0.19207207207207208</v>
      </c>
      <c r="R85" s="111">
        <v>0.14238027369488088</v>
      </c>
      <c r="S85" s="111">
        <v>0.20286597052055477</v>
      </c>
      <c r="T85" s="175">
        <f>+$T6*$T$84</f>
        <v>0.72000000000000008</v>
      </c>
      <c r="U85" s="175">
        <f>+$U6*$U$84</f>
        <v>0.85526315789473684</v>
      </c>
      <c r="V85" s="175">
        <f>+$V6*$V$84</f>
        <v>0.12</v>
      </c>
      <c r="W85" s="175">
        <f>+$W6*$W$84</f>
        <v>0.29268292682926828</v>
      </c>
      <c r="X85" s="175">
        <f>+$X6*$X$84</f>
        <v>0.53171456888007929</v>
      </c>
      <c r="Y85" s="113"/>
      <c r="AE85" s="111">
        <v>0.15</v>
      </c>
      <c r="AF85" s="113">
        <f>+AF66*$S$84</f>
        <v>0</v>
      </c>
    </row>
    <row r="86" spans="1:32" ht="16.5" x14ac:dyDescent="0.3">
      <c r="A86" s="32">
        <v>18</v>
      </c>
      <c r="B86" s="33" t="s">
        <v>210</v>
      </c>
      <c r="C86" s="34">
        <v>5</v>
      </c>
      <c r="D86" s="35" t="s">
        <v>213</v>
      </c>
      <c r="E86" s="36">
        <v>4302</v>
      </c>
      <c r="F86" s="35" t="s">
        <v>212</v>
      </c>
      <c r="G86" s="42">
        <f t="shared" si="61"/>
        <v>0.25857315598548974</v>
      </c>
      <c r="H86" s="42">
        <f t="shared" si="62"/>
        <v>0.98421052631578942</v>
      </c>
      <c r="I86" s="176">
        <f t="shared" si="63"/>
        <v>0.8</v>
      </c>
      <c r="J86" s="42">
        <f t="shared" si="64"/>
        <v>0.10004646120489391</v>
      </c>
      <c r="K86" s="176">
        <f t="shared" si="65"/>
        <v>0.4353446191051995</v>
      </c>
      <c r="L86" s="42">
        <f t="shared" si="66"/>
        <v>0.12006253256904638</v>
      </c>
      <c r="M86" s="42">
        <f t="shared" si="67"/>
        <v>0.30405405405405406</v>
      </c>
      <c r="N86" s="42">
        <f t="shared" si="68"/>
        <v>0.55595432300163139</v>
      </c>
      <c r="O86" s="42">
        <f t="shared" si="69"/>
        <v>0.76</v>
      </c>
      <c r="P86" s="42">
        <f t="shared" si="70"/>
        <v>0.14769230769230771</v>
      </c>
      <c r="Q86" s="175">
        <f t="shared" ref="Q86:Q96" si="71">$Q7*$Q$84</f>
        <v>0.1922773837667455</v>
      </c>
      <c r="R86" s="111">
        <v>0.16895370659107017</v>
      </c>
      <c r="S86" s="111">
        <v>0.21156150111785371</v>
      </c>
      <c r="T86" s="175">
        <f t="shared" ref="T86:T96" si="72">+$T7*$T$84</f>
        <v>0.72615384615384615</v>
      </c>
      <c r="U86" s="175">
        <f t="shared" ref="U86:U96" si="73">+$U7*$U$84</f>
        <v>0.9</v>
      </c>
      <c r="V86" s="175">
        <f>+$V7*$V$84</f>
        <v>8.2004555808656038E-2</v>
      </c>
      <c r="W86" s="175">
        <f t="shared" ref="W86:W96" si="74">+$W7*$W$84</f>
        <v>0.24015748031496062</v>
      </c>
      <c r="X86" s="175">
        <f t="shared" ref="X86:X96" si="75">+$X7*$X$84</f>
        <v>0.53027278775781772</v>
      </c>
      <c r="Y86" s="113"/>
      <c r="AE86" s="111">
        <v>0.17</v>
      </c>
      <c r="AF86" s="113">
        <f t="shared" ref="AF86:AF96" si="76">+AF7*$S$84</f>
        <v>0</v>
      </c>
    </row>
    <row r="87" spans="1:32" ht="16.5" x14ac:dyDescent="0.3">
      <c r="A87" s="32">
        <v>19</v>
      </c>
      <c r="B87" s="33" t="s">
        <v>210</v>
      </c>
      <c r="C87" s="34">
        <v>5</v>
      </c>
      <c r="D87" s="35" t="s">
        <v>210</v>
      </c>
      <c r="E87" s="36">
        <v>4102</v>
      </c>
      <c r="F87" s="35" t="s">
        <v>214</v>
      </c>
      <c r="G87" s="42">
        <f t="shared" si="61"/>
        <v>9.7541333131818009E-2</v>
      </c>
      <c r="H87" s="42">
        <f t="shared" si="62"/>
        <v>0.98005836575875482</v>
      </c>
      <c r="I87" s="176">
        <f t="shared" si="63"/>
        <v>0.8</v>
      </c>
      <c r="J87" s="42">
        <f t="shared" si="64"/>
        <v>9.9996434641027768E-2</v>
      </c>
      <c r="K87" s="176">
        <f t="shared" si="65"/>
        <v>0.19439866568068098</v>
      </c>
      <c r="L87" s="42">
        <f t="shared" si="66"/>
        <v>0.12800273510117738</v>
      </c>
      <c r="M87" s="42">
        <f t="shared" si="67"/>
        <v>0.22882422064007743</v>
      </c>
      <c r="N87" s="42">
        <f t="shared" si="68"/>
        <v>0.36799553944800673</v>
      </c>
      <c r="O87" s="42">
        <f t="shared" si="69"/>
        <v>0.75996472663139336</v>
      </c>
      <c r="P87" s="42">
        <f t="shared" si="70"/>
        <v>0.11996624990411904</v>
      </c>
      <c r="Q87" s="175">
        <f t="shared" si="71"/>
        <v>0.16799606464190064</v>
      </c>
      <c r="R87" s="111">
        <v>0.1647861435796944</v>
      </c>
      <c r="S87" s="111">
        <v>0.20753628105739216</v>
      </c>
      <c r="T87" s="175">
        <f t="shared" si="72"/>
        <v>0.72558139534883725</v>
      </c>
      <c r="U87" s="175">
        <f t="shared" si="73"/>
        <v>0.8521986970684039</v>
      </c>
      <c r="V87" s="175">
        <f t="shared" ref="V87:V96" si="77">+$V8*$V$84</f>
        <v>0.11995332555425904</v>
      </c>
      <c r="W87" s="175">
        <f t="shared" si="74"/>
        <v>0.28999319264805989</v>
      </c>
      <c r="X87" s="175">
        <f t="shared" si="75"/>
        <v>0.46049169917445343</v>
      </c>
      <c r="Y87" s="113"/>
      <c r="AE87" s="111">
        <v>0.17</v>
      </c>
      <c r="AF87" s="113">
        <f t="shared" si="76"/>
        <v>0</v>
      </c>
    </row>
    <row r="88" spans="1:32" ht="16.5" x14ac:dyDescent="0.3">
      <c r="A88" s="32">
        <v>20</v>
      </c>
      <c r="B88" s="33" t="s">
        <v>210</v>
      </c>
      <c r="C88" s="34">
        <v>5</v>
      </c>
      <c r="D88" s="35" t="s">
        <v>215</v>
      </c>
      <c r="E88" s="36">
        <v>4201</v>
      </c>
      <c r="F88" s="35" t="s">
        <v>212</v>
      </c>
      <c r="G88" s="42">
        <f t="shared" si="61"/>
        <v>0.11535398230088495</v>
      </c>
      <c r="H88" s="42">
        <f t="shared" si="62"/>
        <v>0.98076923076923073</v>
      </c>
      <c r="I88" s="176">
        <f t="shared" si="63"/>
        <v>0.88002528445006323</v>
      </c>
      <c r="J88" s="42">
        <f t="shared" si="64"/>
        <v>0.1</v>
      </c>
      <c r="K88" s="176">
        <f t="shared" si="65"/>
        <v>0.33312895069532233</v>
      </c>
      <c r="L88" s="42">
        <f t="shared" si="66"/>
        <v>0.128</v>
      </c>
      <c r="M88" s="42">
        <f t="shared" si="67"/>
        <v>0.32798086778271268</v>
      </c>
      <c r="N88" s="42">
        <f t="shared" si="68"/>
        <v>0.43737024221453291</v>
      </c>
      <c r="O88" s="42">
        <f t="shared" si="69"/>
        <v>0.76</v>
      </c>
      <c r="P88" s="42">
        <f t="shared" si="70"/>
        <v>0.13359840954274355</v>
      </c>
      <c r="Q88" s="175">
        <f t="shared" si="71"/>
        <v>0.19209932279909708</v>
      </c>
      <c r="R88" s="111">
        <v>0.20932441676104191</v>
      </c>
      <c r="S88" s="111">
        <v>0.21893567266023412</v>
      </c>
      <c r="T88" s="175">
        <f t="shared" si="72"/>
        <v>0.72000000000000008</v>
      </c>
      <c r="U88" s="175">
        <f t="shared" si="73"/>
        <v>0.90825688073394495</v>
      </c>
      <c r="V88" s="175">
        <f t="shared" si="77"/>
        <v>0.15211267605633805</v>
      </c>
      <c r="W88" s="175">
        <f t="shared" si="74"/>
        <v>0.27417923691215618</v>
      </c>
      <c r="X88" s="175">
        <f t="shared" si="75"/>
        <v>0.55201048951048948</v>
      </c>
      <c r="Y88" s="113"/>
      <c r="AE88" s="111">
        <v>0.17</v>
      </c>
      <c r="AF88" s="113">
        <f t="shared" si="76"/>
        <v>0</v>
      </c>
    </row>
    <row r="89" spans="1:32" ht="16.5" x14ac:dyDescent="0.3">
      <c r="A89" s="32">
        <v>21</v>
      </c>
      <c r="B89" s="33" t="s">
        <v>210</v>
      </c>
      <c r="C89" s="34">
        <v>5</v>
      </c>
      <c r="D89" s="35" t="s">
        <v>216</v>
      </c>
      <c r="E89" s="36">
        <v>4101</v>
      </c>
      <c r="F89" s="35" t="s">
        <v>214</v>
      </c>
      <c r="G89" s="42">
        <f t="shared" si="61"/>
        <v>0.11112865759018323</v>
      </c>
      <c r="H89" s="42">
        <f t="shared" si="62"/>
        <v>0.9802547770700637</v>
      </c>
      <c r="I89" s="176">
        <f t="shared" si="63"/>
        <v>0.60000208335503502</v>
      </c>
      <c r="J89" s="42">
        <f t="shared" si="64"/>
        <v>0.11000056743107739</v>
      </c>
      <c r="K89" s="176">
        <f t="shared" si="65"/>
        <v>0.17600183335243075</v>
      </c>
      <c r="L89" s="42">
        <f t="shared" si="66"/>
        <v>0.12000794123486203</v>
      </c>
      <c r="M89" s="42">
        <f t="shared" si="67"/>
        <v>0.20002247443532983</v>
      </c>
      <c r="N89" s="42">
        <f t="shared" si="68"/>
        <v>0.36798038185321424</v>
      </c>
      <c r="O89" s="42">
        <f t="shared" si="69"/>
        <v>0.75996323529411769</v>
      </c>
      <c r="P89" s="42">
        <f t="shared" si="70"/>
        <v>0.11999381475181692</v>
      </c>
      <c r="Q89" s="175">
        <f t="shared" si="71"/>
        <v>0.16800210265460144</v>
      </c>
      <c r="R89" s="111">
        <v>0.17680078957357964</v>
      </c>
      <c r="S89" s="111">
        <v>0.2018483914362792</v>
      </c>
      <c r="T89" s="175">
        <f t="shared" si="72"/>
        <v>0.72328767123287674</v>
      </c>
      <c r="U89" s="175">
        <f t="shared" si="73"/>
        <v>0.90017137960582694</v>
      </c>
      <c r="V89" s="175">
        <f t="shared" si="77"/>
        <v>0.12800678781022415</v>
      </c>
      <c r="W89" s="175">
        <f t="shared" si="74"/>
        <v>0.25026737967914436</v>
      </c>
      <c r="X89" s="175">
        <f t="shared" si="75"/>
        <v>0.45999258858071318</v>
      </c>
      <c r="Y89" s="113"/>
      <c r="AE89" s="111">
        <v>0.17</v>
      </c>
      <c r="AF89" s="113">
        <f t="shared" si="76"/>
        <v>0</v>
      </c>
    </row>
    <row r="90" spans="1:32" ht="16.5" x14ac:dyDescent="0.3">
      <c r="A90" s="32">
        <v>22</v>
      </c>
      <c r="B90" s="33" t="s">
        <v>210</v>
      </c>
      <c r="C90" s="34">
        <v>5</v>
      </c>
      <c r="D90" s="35" t="s">
        <v>217</v>
      </c>
      <c r="E90" s="36">
        <v>4203</v>
      </c>
      <c r="F90" s="35" t="s">
        <v>212</v>
      </c>
      <c r="G90" s="42">
        <f t="shared" si="61"/>
        <v>6.9531588598099686E-2</v>
      </c>
      <c r="H90" s="42">
        <f t="shared" si="62"/>
        <v>0.98461538461538467</v>
      </c>
      <c r="I90" s="176">
        <f t="shared" si="63"/>
        <v>0.55995999333222202</v>
      </c>
      <c r="J90" s="42">
        <f t="shared" si="64"/>
        <v>9.9968020466901189E-2</v>
      </c>
      <c r="K90" s="176">
        <f t="shared" si="65"/>
        <v>0.31685280880146693</v>
      </c>
      <c r="L90" s="42">
        <f t="shared" si="66"/>
        <v>0.11997571341833638</v>
      </c>
      <c r="M90" s="42">
        <f t="shared" si="67"/>
        <v>0.24516129032258066</v>
      </c>
      <c r="N90" s="42">
        <f t="shared" si="68"/>
        <v>0.45636978579481396</v>
      </c>
      <c r="O90" s="42">
        <f t="shared" si="69"/>
        <v>0.76000000000000012</v>
      </c>
      <c r="P90" s="42">
        <f t="shared" si="70"/>
        <v>0.12921615201900238</v>
      </c>
      <c r="Q90" s="175">
        <f t="shared" si="71"/>
        <v>0.1922480620155039</v>
      </c>
      <c r="R90" s="111">
        <v>0.18867624309392264</v>
      </c>
      <c r="S90" s="111">
        <v>0.21242427906518577</v>
      </c>
      <c r="T90" s="175">
        <f t="shared" si="72"/>
        <v>0.7384615384615385</v>
      </c>
      <c r="U90" s="175">
        <f t="shared" si="73"/>
        <v>0.8936170212765957</v>
      </c>
      <c r="V90" s="175">
        <f t="shared" si="77"/>
        <v>8.1447963800904979E-2</v>
      </c>
      <c r="W90" s="175">
        <f t="shared" si="74"/>
        <v>0.26045016077170419</v>
      </c>
      <c r="X90" s="175">
        <f t="shared" si="75"/>
        <v>0.51</v>
      </c>
      <c r="Y90" s="113"/>
      <c r="AE90" s="111">
        <v>0.19</v>
      </c>
      <c r="AF90" s="113">
        <f t="shared" si="76"/>
        <v>0</v>
      </c>
    </row>
    <row r="91" spans="1:32" ht="16.5" x14ac:dyDescent="0.3">
      <c r="A91" s="32">
        <v>23</v>
      </c>
      <c r="B91" s="33" t="s">
        <v>210</v>
      </c>
      <c r="C91" s="34">
        <v>5</v>
      </c>
      <c r="D91" s="35" t="s">
        <v>218</v>
      </c>
      <c r="E91" s="36">
        <v>4303</v>
      </c>
      <c r="F91" s="35" t="s">
        <v>212</v>
      </c>
      <c r="G91" s="42">
        <f t="shared" si="61"/>
        <v>8.6472476518844377E-2</v>
      </c>
      <c r="H91" s="42">
        <f t="shared" si="62"/>
        <v>0.98135593220338979</v>
      </c>
      <c r="I91" s="176">
        <f t="shared" si="63"/>
        <v>0.72000951135417912</v>
      </c>
      <c r="J91" s="42">
        <f t="shared" si="64"/>
        <v>9.9984758420972417E-2</v>
      </c>
      <c r="K91" s="176">
        <f t="shared" si="65"/>
        <v>0.17600523124479847</v>
      </c>
      <c r="L91" s="42">
        <f t="shared" si="66"/>
        <v>0.128</v>
      </c>
      <c r="M91" s="42">
        <f t="shared" si="67"/>
        <v>0.22420771286750668</v>
      </c>
      <c r="N91" s="42">
        <f t="shared" si="68"/>
        <v>0.45186289120715356</v>
      </c>
      <c r="O91" s="42">
        <f t="shared" si="69"/>
        <v>0.76027088036117385</v>
      </c>
      <c r="P91" s="42">
        <f t="shared" si="70"/>
        <v>0.13067021748779406</v>
      </c>
      <c r="Q91" s="175">
        <f t="shared" si="71"/>
        <v>0.17603765511339325</v>
      </c>
      <c r="R91" s="111">
        <v>0.16865375722543352</v>
      </c>
      <c r="S91" s="111">
        <v>0.20952757962247648</v>
      </c>
      <c r="T91" s="175">
        <f t="shared" si="72"/>
        <v>0.72000000000000008</v>
      </c>
      <c r="U91" s="175">
        <f t="shared" si="73"/>
        <v>0.90058479532163738</v>
      </c>
      <c r="V91" s="175">
        <f t="shared" si="77"/>
        <v>0.15223179326546596</v>
      </c>
      <c r="W91" s="175">
        <f t="shared" si="74"/>
        <v>0.25995743387047737</v>
      </c>
      <c r="X91" s="175">
        <f t="shared" si="75"/>
        <v>0.48007128969539858</v>
      </c>
      <c r="Y91" s="113"/>
      <c r="AE91" s="111">
        <v>0.17</v>
      </c>
      <c r="AF91" s="113">
        <f t="shared" si="76"/>
        <v>0</v>
      </c>
    </row>
    <row r="92" spans="1:32" ht="16.5" x14ac:dyDescent="0.3">
      <c r="A92" s="32">
        <v>24</v>
      </c>
      <c r="B92" s="33" t="s">
        <v>210</v>
      </c>
      <c r="C92" s="34">
        <v>5</v>
      </c>
      <c r="D92" s="35" t="s">
        <v>219</v>
      </c>
      <c r="E92" s="36">
        <v>4301</v>
      </c>
      <c r="F92" s="35" t="s">
        <v>212</v>
      </c>
      <c r="G92" s="42">
        <f t="shared" si="61"/>
        <v>8.4081735620585268E-2</v>
      </c>
      <c r="H92" s="42">
        <f t="shared" si="62"/>
        <v>0.98051948051948057</v>
      </c>
      <c r="I92" s="176">
        <f t="shared" si="63"/>
        <v>0.60000000000000009</v>
      </c>
      <c r="J92" s="42">
        <f t="shared" si="64"/>
        <v>0.10999951591822245</v>
      </c>
      <c r="K92" s="176">
        <f t="shared" si="65"/>
        <v>0.15201311806256307</v>
      </c>
      <c r="L92" s="42">
        <f t="shared" si="66"/>
        <v>0.12798499509783026</v>
      </c>
      <c r="M92" s="42">
        <f t="shared" si="67"/>
        <v>0.2309128630705394</v>
      </c>
      <c r="N92" s="42">
        <f t="shared" si="68"/>
        <v>0.40053835800807536</v>
      </c>
      <c r="O92" s="42">
        <f t="shared" si="69"/>
        <v>0.76003088803088803</v>
      </c>
      <c r="P92" s="42">
        <f t="shared" si="70"/>
        <v>0.1243211334120425</v>
      </c>
      <c r="Q92" s="175">
        <f t="shared" si="71"/>
        <v>0.19199427651582901</v>
      </c>
      <c r="R92" s="111">
        <v>0.17434417627466051</v>
      </c>
      <c r="S92" s="111">
        <v>0.21085930092223246</v>
      </c>
      <c r="T92" s="175">
        <f t="shared" si="72"/>
        <v>0.72156862745098049</v>
      </c>
      <c r="U92" s="175">
        <f t="shared" si="73"/>
        <v>0.88562351072279588</v>
      </c>
      <c r="V92" s="175">
        <f t="shared" si="77"/>
        <v>0.15207667731629393</v>
      </c>
      <c r="W92" s="175">
        <f t="shared" si="74"/>
        <v>0.27002486217706195</v>
      </c>
      <c r="X92" s="175">
        <f t="shared" si="75"/>
        <v>0.47023197348874413</v>
      </c>
      <c r="Y92" s="113"/>
      <c r="AE92" s="111">
        <v>0.17</v>
      </c>
      <c r="AF92" s="113">
        <f t="shared" si="76"/>
        <v>0</v>
      </c>
    </row>
    <row r="93" spans="1:32" ht="16.5" x14ac:dyDescent="0.3">
      <c r="A93" s="32">
        <v>25</v>
      </c>
      <c r="B93" s="33" t="s">
        <v>210</v>
      </c>
      <c r="C93" s="34">
        <v>5</v>
      </c>
      <c r="D93" s="35" t="s">
        <v>220</v>
      </c>
      <c r="E93" s="36">
        <v>4304</v>
      </c>
      <c r="F93" s="35" t="s">
        <v>212</v>
      </c>
      <c r="G93" s="42">
        <f t="shared" si="61"/>
        <v>7.2042253521126767E-2</v>
      </c>
      <c r="H93" s="42">
        <f t="shared" si="62"/>
        <v>0.98</v>
      </c>
      <c r="I93" s="176">
        <f t="shared" si="63"/>
        <v>0.88000000000000012</v>
      </c>
      <c r="J93" s="42">
        <f t="shared" si="64"/>
        <v>0.10001730403183942</v>
      </c>
      <c r="K93" s="176">
        <f t="shared" si="65"/>
        <v>0.17592253521126761</v>
      </c>
      <c r="L93" s="42">
        <f t="shared" si="66"/>
        <v>0.11202872531418313</v>
      </c>
      <c r="M93" s="42">
        <f t="shared" si="67"/>
        <v>0.27142857142857146</v>
      </c>
      <c r="N93" s="42">
        <f t="shared" si="68"/>
        <v>0.35954487989886225</v>
      </c>
      <c r="O93" s="42">
        <f t="shared" si="69"/>
        <v>0.76070175438596488</v>
      </c>
      <c r="P93" s="42">
        <f t="shared" si="70"/>
        <v>0.12412231030577577</v>
      </c>
      <c r="Q93" s="175">
        <f t="shared" si="71"/>
        <v>0.19202920596288409</v>
      </c>
      <c r="R93" s="111">
        <v>0.16893462939432444</v>
      </c>
      <c r="S93" s="111">
        <v>0.22070928719077149</v>
      </c>
      <c r="T93" s="175">
        <f t="shared" si="72"/>
        <v>0.72195121951219521</v>
      </c>
      <c r="U93" s="175">
        <f t="shared" si="73"/>
        <v>0.94557823129251706</v>
      </c>
      <c r="V93" s="175">
        <f t="shared" si="77"/>
        <v>0.15267857142857144</v>
      </c>
      <c r="W93" s="175">
        <f t="shared" si="74"/>
        <v>0.29100529100529099</v>
      </c>
      <c r="X93" s="175">
        <f t="shared" si="75"/>
        <v>0.52113970588235292</v>
      </c>
      <c r="Y93" s="113"/>
      <c r="AE93" s="111">
        <v>0.17</v>
      </c>
      <c r="AF93" s="113">
        <f t="shared" si="76"/>
        <v>0</v>
      </c>
    </row>
    <row r="94" spans="1:32" ht="16.5" x14ac:dyDescent="0.3">
      <c r="A94" s="32">
        <v>26</v>
      </c>
      <c r="B94" s="33" t="s">
        <v>210</v>
      </c>
      <c r="C94" s="34">
        <v>5</v>
      </c>
      <c r="D94" s="35" t="s">
        <v>221</v>
      </c>
      <c r="E94" s="36">
        <v>4305</v>
      </c>
      <c r="F94" s="35" t="s">
        <v>212</v>
      </c>
      <c r="G94" s="42">
        <f t="shared" si="61"/>
        <v>0.14148232611174458</v>
      </c>
      <c r="H94" s="42">
        <f t="shared" si="62"/>
        <v>0.98000000000000009</v>
      </c>
      <c r="I94" s="176">
        <f t="shared" si="63"/>
        <v>0.8</v>
      </c>
      <c r="J94" s="42">
        <f t="shared" si="64"/>
        <v>0.10002549719530852</v>
      </c>
      <c r="K94" s="176">
        <f t="shared" si="65"/>
        <v>0.34497605473204107</v>
      </c>
      <c r="L94" s="42">
        <f t="shared" si="66"/>
        <v>0.12003530450132392</v>
      </c>
      <c r="M94" s="42">
        <f t="shared" si="67"/>
        <v>0.54627831715210362</v>
      </c>
      <c r="N94" s="42">
        <f t="shared" si="68"/>
        <v>0.45916561314791404</v>
      </c>
      <c r="O94" s="42">
        <f t="shared" si="69"/>
        <v>0.76108108108108119</v>
      </c>
      <c r="P94" s="42">
        <f t="shared" si="70"/>
        <v>0.17058823529411765</v>
      </c>
      <c r="Q94" s="175">
        <f t="shared" si="71"/>
        <v>0.19227799227799228</v>
      </c>
      <c r="R94" s="111">
        <v>0.26337594771241835</v>
      </c>
      <c r="S94" s="111">
        <v>0.351671486585447</v>
      </c>
      <c r="T94" s="175">
        <f t="shared" si="72"/>
        <v>0.72000000000000008</v>
      </c>
      <c r="U94" s="175">
        <f t="shared" si="73"/>
        <v>0.89189189189189189</v>
      </c>
      <c r="V94" s="175">
        <f t="shared" si="77"/>
        <v>0.15395189003436427</v>
      </c>
      <c r="W94" s="175">
        <f t="shared" si="74"/>
        <v>0.31120331950207469</v>
      </c>
      <c r="X94" s="175">
        <f t="shared" si="75"/>
        <v>0.69005235602094239</v>
      </c>
      <c r="Y94" s="113"/>
      <c r="AE94" s="111">
        <v>0.32</v>
      </c>
      <c r="AF94" s="113">
        <f t="shared" si="76"/>
        <v>0</v>
      </c>
    </row>
    <row r="95" spans="1:32" ht="16.5" x14ac:dyDescent="0.3">
      <c r="A95" s="32">
        <v>27</v>
      </c>
      <c r="B95" s="33" t="s">
        <v>210</v>
      </c>
      <c r="C95" s="34">
        <v>5</v>
      </c>
      <c r="D95" s="35" t="s">
        <v>222</v>
      </c>
      <c r="E95" s="36">
        <v>4204</v>
      </c>
      <c r="F95" s="35" t="s">
        <v>212</v>
      </c>
      <c r="G95" s="42">
        <f t="shared" si="61"/>
        <v>0.18727736993297159</v>
      </c>
      <c r="H95" s="42">
        <f t="shared" si="62"/>
        <v>0.98</v>
      </c>
      <c r="I95" s="176">
        <f t="shared" si="63"/>
        <v>0.8</v>
      </c>
      <c r="J95" s="42">
        <f t="shared" si="64"/>
        <v>9.9991688138974313E-2</v>
      </c>
      <c r="K95" s="176">
        <f t="shared" si="65"/>
        <v>0.25763804660070216</v>
      </c>
      <c r="L95" s="42">
        <f t="shared" si="66"/>
        <v>0.12807318467695825</v>
      </c>
      <c r="M95" s="42">
        <f t="shared" si="67"/>
        <v>0.4434180138568129</v>
      </c>
      <c r="N95" s="42">
        <f t="shared" si="68"/>
        <v>0.5174825174825175</v>
      </c>
      <c r="O95" s="42">
        <f t="shared" si="69"/>
        <v>0.76033057851239683</v>
      </c>
      <c r="P95" s="42">
        <f t="shared" si="70"/>
        <v>0.23575832305795316</v>
      </c>
      <c r="Q95" s="175">
        <f t="shared" si="71"/>
        <v>0.19206245933636956</v>
      </c>
      <c r="R95" s="111">
        <v>0.23080791540785497</v>
      </c>
      <c r="S95" s="111">
        <v>0.2205914432674918</v>
      </c>
      <c r="T95" s="175">
        <f t="shared" si="72"/>
        <v>0.72156862745098049</v>
      </c>
      <c r="U95" s="175">
        <f t="shared" si="73"/>
        <v>0.8936170212765957</v>
      </c>
      <c r="V95" s="175">
        <f t="shared" si="77"/>
        <v>0.12016460905349796</v>
      </c>
      <c r="W95" s="175">
        <f t="shared" si="74"/>
        <v>0.28000000000000003</v>
      </c>
      <c r="X95" s="175">
        <f t="shared" si="75"/>
        <v>0.58073654390934848</v>
      </c>
      <c r="Y95" s="113"/>
      <c r="AE95" s="111">
        <v>0.22</v>
      </c>
      <c r="AF95" s="113">
        <f t="shared" si="76"/>
        <v>0</v>
      </c>
    </row>
    <row r="96" spans="1:32" ht="16.5" x14ac:dyDescent="0.3">
      <c r="A96" s="32">
        <v>28</v>
      </c>
      <c r="B96" s="37" t="s">
        <v>210</v>
      </c>
      <c r="C96" s="34">
        <v>5</v>
      </c>
      <c r="D96" s="38" t="s">
        <v>223</v>
      </c>
      <c r="E96" s="36">
        <v>4106</v>
      </c>
      <c r="F96" s="38" t="s">
        <v>212</v>
      </c>
      <c r="G96" s="42">
        <f t="shared" si="61"/>
        <v>9.7110132158590295E-2</v>
      </c>
      <c r="H96" s="42">
        <f t="shared" si="62"/>
        <v>0.98</v>
      </c>
      <c r="I96" s="176">
        <f t="shared" si="63"/>
        <v>0.64000000000000012</v>
      </c>
      <c r="J96" s="42">
        <f t="shared" si="64"/>
        <v>0.1</v>
      </c>
      <c r="K96" s="176">
        <f t="shared" si="65"/>
        <v>0.36750660792951539</v>
      </c>
      <c r="L96" s="42">
        <f t="shared" si="66"/>
        <v>0.12007015785517415</v>
      </c>
      <c r="M96" s="42">
        <f t="shared" si="67"/>
        <v>0.27289048473967686</v>
      </c>
      <c r="N96" s="42">
        <f t="shared" si="68"/>
        <v>0.36724565756823824</v>
      </c>
      <c r="O96" s="42">
        <f t="shared" si="69"/>
        <v>0.76</v>
      </c>
      <c r="P96" s="42">
        <f t="shared" si="70"/>
        <v>0.12008830022075055</v>
      </c>
      <c r="Q96" s="175">
        <f t="shared" si="71"/>
        <v>0.17606087211003807</v>
      </c>
      <c r="R96" s="111">
        <v>0.26200858441104508</v>
      </c>
      <c r="S96" s="111">
        <v>0.21748060863629357</v>
      </c>
      <c r="T96" s="175">
        <f t="shared" si="72"/>
        <v>0.72421052631578942</v>
      </c>
      <c r="U96" s="175">
        <f t="shared" si="73"/>
        <v>0.85365853658536583</v>
      </c>
      <c r="V96" s="175">
        <f t="shared" si="77"/>
        <v>0.15270655270655273</v>
      </c>
      <c r="W96" s="175">
        <f t="shared" si="74"/>
        <v>0.2904169714703731</v>
      </c>
      <c r="X96" s="175">
        <f t="shared" si="75"/>
        <v>0.46998823067869755</v>
      </c>
      <c r="Y96" s="113"/>
      <c r="AE96" s="111">
        <v>0.23</v>
      </c>
      <c r="AF96" s="113">
        <f t="shared" si="76"/>
        <v>0</v>
      </c>
    </row>
    <row r="99" spans="1:32" hidden="1" x14ac:dyDescent="0.25"/>
    <row r="100" spans="1:32" ht="18" hidden="1" x14ac:dyDescent="0.35">
      <c r="A100" s="465" t="s">
        <v>257</v>
      </c>
      <c r="B100" s="465"/>
      <c r="C100" s="465"/>
      <c r="D100" s="465"/>
      <c r="E100" s="465"/>
      <c r="F100" s="465"/>
      <c r="G100" s="465"/>
      <c r="H100" s="465"/>
      <c r="I100" s="465"/>
      <c r="J100" s="465"/>
      <c r="K100" s="465"/>
      <c r="L100" s="465"/>
      <c r="M100" s="465"/>
      <c r="N100" s="465"/>
      <c r="O100" s="465"/>
      <c r="P100" s="465"/>
      <c r="Q100" s="17"/>
      <c r="R100" s="18"/>
      <c r="T100" s="17"/>
      <c r="U100" s="18"/>
      <c r="W100" s="17"/>
      <c r="X100" s="18"/>
      <c r="AE100" s="18"/>
    </row>
    <row r="101" spans="1:32" s="21" customFormat="1" ht="16.5" hidden="1" customHeight="1" x14ac:dyDescent="0.3">
      <c r="A101" s="20"/>
      <c r="B101" s="20"/>
      <c r="C101" s="20"/>
      <c r="D101" s="20"/>
      <c r="E101" s="466" t="s">
        <v>203</v>
      </c>
      <c r="F101" s="469" t="s">
        <v>204</v>
      </c>
      <c r="G101" s="473" t="s">
        <v>205</v>
      </c>
      <c r="H101" s="474"/>
      <c r="I101" s="474"/>
      <c r="J101" s="474"/>
      <c r="K101" s="474"/>
      <c r="L101" s="474"/>
      <c r="M101" s="474"/>
      <c r="N101" s="474"/>
      <c r="O101" s="474"/>
      <c r="P101" s="474"/>
      <c r="Q101" s="474"/>
      <c r="R101" s="474"/>
      <c r="S101" s="474"/>
      <c r="T101" s="474"/>
      <c r="U101" s="474"/>
      <c r="V101" s="474"/>
      <c r="W101" s="474"/>
      <c r="X101" s="474"/>
      <c r="Y101" s="474"/>
    </row>
    <row r="102" spans="1:32" s="19" customFormat="1" ht="16.5" hidden="1" x14ac:dyDescent="0.3">
      <c r="A102" s="22"/>
      <c r="B102" s="23"/>
      <c r="C102" s="22"/>
      <c r="D102" s="22"/>
      <c r="E102" s="467"/>
      <c r="F102" s="470"/>
      <c r="G102" s="24" t="s">
        <v>349</v>
      </c>
      <c r="H102" s="25" t="s">
        <v>348</v>
      </c>
      <c r="I102" s="25" t="s">
        <v>347</v>
      </c>
      <c r="J102" s="25" t="s">
        <v>350</v>
      </c>
      <c r="K102" s="25" t="s">
        <v>351</v>
      </c>
      <c r="L102" s="25" t="s">
        <v>352</v>
      </c>
      <c r="M102" s="25" t="s">
        <v>353</v>
      </c>
      <c r="N102" s="25" t="s">
        <v>354</v>
      </c>
      <c r="O102" s="25" t="s">
        <v>252</v>
      </c>
      <c r="P102" s="25" t="s">
        <v>253</v>
      </c>
      <c r="Q102" s="25" t="s">
        <v>232</v>
      </c>
      <c r="R102" s="25" t="s">
        <v>233</v>
      </c>
      <c r="S102" s="25" t="s">
        <v>260</v>
      </c>
      <c r="T102" s="25" t="s">
        <v>303</v>
      </c>
      <c r="U102" s="25" t="s">
        <v>304</v>
      </c>
      <c r="V102" s="25" t="s">
        <v>305</v>
      </c>
      <c r="W102" s="25" t="s">
        <v>306</v>
      </c>
      <c r="X102" s="25" t="s">
        <v>307</v>
      </c>
      <c r="Y102" s="25" t="s">
        <v>308</v>
      </c>
      <c r="AE102" s="25" t="s">
        <v>233</v>
      </c>
      <c r="AF102" s="25" t="s">
        <v>260</v>
      </c>
    </row>
    <row r="103" spans="1:32" s="27" customFormat="1" ht="165" hidden="1" customHeight="1" x14ac:dyDescent="0.3">
      <c r="A103" s="22" t="s">
        <v>206</v>
      </c>
      <c r="B103" s="23" t="s">
        <v>207</v>
      </c>
      <c r="C103" s="22" t="s">
        <v>206</v>
      </c>
      <c r="D103" s="22" t="s">
        <v>0</v>
      </c>
      <c r="E103" s="467"/>
      <c r="F103" s="470"/>
      <c r="G103" s="26" t="s">
        <v>355</v>
      </c>
      <c r="H103" s="26" t="s">
        <v>356</v>
      </c>
      <c r="I103" s="26" t="s">
        <v>357</v>
      </c>
      <c r="J103" s="26" t="s">
        <v>369</v>
      </c>
      <c r="K103" s="26" t="s">
        <v>358</v>
      </c>
      <c r="L103" s="26" t="s">
        <v>390</v>
      </c>
      <c r="M103" s="26" t="s">
        <v>261</v>
      </c>
      <c r="N103" s="26" t="s">
        <v>391</v>
      </c>
      <c r="O103" s="26" t="s">
        <v>359</v>
      </c>
      <c r="P103" s="41" t="s">
        <v>360</v>
      </c>
      <c r="Q103" s="41" t="s">
        <v>361</v>
      </c>
      <c r="R103" s="41" t="s">
        <v>362</v>
      </c>
      <c r="S103" s="41" t="s">
        <v>363</v>
      </c>
      <c r="T103" s="41" t="s">
        <v>364</v>
      </c>
      <c r="U103" s="41" t="s">
        <v>365</v>
      </c>
      <c r="V103" s="41" t="s">
        <v>366</v>
      </c>
      <c r="W103" s="41" t="s">
        <v>367</v>
      </c>
      <c r="X103" s="41" t="s">
        <v>393</v>
      </c>
      <c r="Y103" s="41" t="s">
        <v>368</v>
      </c>
      <c r="AE103" s="41" t="s">
        <v>362</v>
      </c>
      <c r="AF103" s="41" t="s">
        <v>363</v>
      </c>
    </row>
    <row r="104" spans="1:32" s="21" customFormat="1" ht="23.25" hidden="1" customHeight="1" x14ac:dyDescent="0.3">
      <c r="A104" s="28"/>
      <c r="B104" s="29"/>
      <c r="C104" s="28"/>
      <c r="D104" s="28"/>
      <c r="E104" s="468"/>
      <c r="F104" s="471"/>
      <c r="G104" s="102">
        <v>0.15</v>
      </c>
      <c r="H104" s="102">
        <v>0.97</v>
      </c>
      <c r="I104" s="169">
        <v>1</v>
      </c>
      <c r="J104" s="102">
        <v>0.1</v>
      </c>
      <c r="K104" s="105">
        <v>0.22</v>
      </c>
      <c r="L104" s="102">
        <v>0.2</v>
      </c>
      <c r="M104" s="102">
        <v>0.25</v>
      </c>
      <c r="N104" s="102">
        <v>0.55000000000000004</v>
      </c>
      <c r="O104" s="102">
        <v>0.94</v>
      </c>
      <c r="P104" s="102">
        <v>0.15</v>
      </c>
      <c r="Q104" s="102">
        <v>0.24</v>
      </c>
      <c r="R104" s="102">
        <v>0.17</v>
      </c>
      <c r="S104" s="102">
        <v>0.22</v>
      </c>
      <c r="T104" s="102">
        <v>0.9</v>
      </c>
      <c r="U104" s="102">
        <v>0.9</v>
      </c>
      <c r="V104" s="102">
        <v>0.19</v>
      </c>
      <c r="W104" s="102">
        <v>0.28999999999999998</v>
      </c>
      <c r="X104" s="102">
        <v>0.54</v>
      </c>
      <c r="Y104" s="102"/>
      <c r="AE104" s="102">
        <v>0.17</v>
      </c>
      <c r="AF104" s="102">
        <v>0.22</v>
      </c>
    </row>
    <row r="105" spans="1:32" ht="16.5" hidden="1" x14ac:dyDescent="0.3">
      <c r="A105" s="32">
        <v>17</v>
      </c>
      <c r="B105" s="33" t="s">
        <v>210</v>
      </c>
      <c r="C105" s="34">
        <v>5</v>
      </c>
      <c r="D105" s="35" t="s">
        <v>211</v>
      </c>
      <c r="E105" s="36">
        <v>4202</v>
      </c>
      <c r="F105" s="35" t="s">
        <v>212</v>
      </c>
      <c r="G105" s="42">
        <f t="shared" ref="G105:G116" si="78">+G6*$G$104</f>
        <v>1.1265663489343472E-2</v>
      </c>
      <c r="H105" s="42">
        <f t="shared" ref="H105:H116" si="79">+H6*$H$104</f>
        <v>0.95142553191489365</v>
      </c>
      <c r="I105" s="42">
        <f t="shared" ref="I105:I116" si="80">+I6*$I$104</f>
        <v>1.1999571596872658</v>
      </c>
      <c r="J105" s="42">
        <f t="shared" ref="J105:J116" si="81">+J6*$J$104</f>
        <v>9.9980846581114724E-3</v>
      </c>
      <c r="K105" s="42">
        <f t="shared" ref="K105:K116" si="82">+K6*$K$104</f>
        <v>5.6372496519224595E-2</v>
      </c>
      <c r="L105" s="42">
        <f>+L6*$L$104</f>
        <v>3.0036630036630037E-2</v>
      </c>
      <c r="M105" s="42">
        <f t="shared" ref="M105:M116" si="83">+M6*$M$104</f>
        <v>8.5055096418732781E-2</v>
      </c>
      <c r="N105" s="42">
        <f t="shared" ref="N105:N116" si="84">+N6*$N$104</f>
        <v>0.42082568807339454</v>
      </c>
      <c r="O105" s="42">
        <f t="shared" ref="O105:O116" si="85">+O6*$O$104</f>
        <v>0.88359999999999994</v>
      </c>
      <c r="P105" s="175">
        <f t="shared" ref="P105:P116" si="86">+P6*$P$104</f>
        <v>2.4424342105263157E-2</v>
      </c>
      <c r="Q105" s="175">
        <v>0.22</v>
      </c>
      <c r="R105" s="175">
        <v>0.15</v>
      </c>
      <c r="S105" s="177">
        <f t="shared" ref="S105:S116" si="87">+S6*$S$104</f>
        <v>4.8401641893152561E-2</v>
      </c>
      <c r="T105" s="175">
        <v>0.22</v>
      </c>
      <c r="U105" s="175">
        <v>0.15</v>
      </c>
      <c r="V105" s="177">
        <f t="shared" ref="V105:Y116" si="88">+V6*$S$104</f>
        <v>3.3000000000000002E-2</v>
      </c>
      <c r="W105" s="175">
        <v>0.22</v>
      </c>
      <c r="X105" s="175">
        <v>0.15</v>
      </c>
      <c r="Y105" s="177">
        <f t="shared" si="88"/>
        <v>0</v>
      </c>
      <c r="AE105" s="111">
        <v>0.15</v>
      </c>
      <c r="AF105" s="113">
        <f t="shared" ref="AF105:AF116" si="89">+AF6*$S$104</f>
        <v>2.9545999999999999E-2</v>
      </c>
    </row>
    <row r="106" spans="1:32" ht="16.5" hidden="1" x14ac:dyDescent="0.3">
      <c r="A106" s="32">
        <v>18</v>
      </c>
      <c r="B106" s="33" t="s">
        <v>210</v>
      </c>
      <c r="C106" s="34">
        <v>5</v>
      </c>
      <c r="D106" s="35" t="s">
        <v>213</v>
      </c>
      <c r="E106" s="36">
        <v>4302</v>
      </c>
      <c r="F106" s="35" t="s">
        <v>212</v>
      </c>
      <c r="G106" s="42">
        <f t="shared" si="78"/>
        <v>4.8482466747279317E-2</v>
      </c>
      <c r="H106" s="42">
        <f t="shared" si="79"/>
        <v>0.95468421052631569</v>
      </c>
      <c r="I106" s="42">
        <f t="shared" si="80"/>
        <v>1</v>
      </c>
      <c r="J106" s="42">
        <f t="shared" si="81"/>
        <v>1.0004646120489392E-2</v>
      </c>
      <c r="K106" s="42">
        <f t="shared" si="82"/>
        <v>0.11971977025392985</v>
      </c>
      <c r="L106" s="42">
        <f t="shared" ref="L106:L116" si="90">+L7*$L$104</f>
        <v>3.0015633142261595E-2</v>
      </c>
      <c r="M106" s="42">
        <f t="shared" si="83"/>
        <v>9.5016891891891886E-2</v>
      </c>
      <c r="N106" s="42">
        <f t="shared" si="84"/>
        <v>0.38221859706362155</v>
      </c>
      <c r="O106" s="42">
        <f t="shared" si="85"/>
        <v>0.8929999999999999</v>
      </c>
      <c r="P106" s="175">
        <f t="shared" si="86"/>
        <v>2.7692307692307693E-2</v>
      </c>
      <c r="Q106" s="175">
        <v>0.22</v>
      </c>
      <c r="R106" s="175">
        <v>0.17</v>
      </c>
      <c r="S106" s="177">
        <f t="shared" si="87"/>
        <v>4.8482912807409774E-2</v>
      </c>
      <c r="T106" s="175">
        <v>0.22</v>
      </c>
      <c r="U106" s="175">
        <v>0.17</v>
      </c>
      <c r="V106" s="177">
        <f t="shared" si="88"/>
        <v>2.255125284738041E-2</v>
      </c>
      <c r="W106" s="175">
        <v>0.22</v>
      </c>
      <c r="X106" s="175">
        <v>0.17</v>
      </c>
      <c r="Y106" s="177">
        <f t="shared" si="88"/>
        <v>0</v>
      </c>
      <c r="AE106" s="111">
        <v>0.17</v>
      </c>
      <c r="AF106" s="113">
        <f t="shared" si="89"/>
        <v>3.8786000000000001E-2</v>
      </c>
    </row>
    <row r="107" spans="1:32" ht="16.5" hidden="1" x14ac:dyDescent="0.3">
      <c r="A107" s="32">
        <v>19</v>
      </c>
      <c r="B107" s="33" t="s">
        <v>210</v>
      </c>
      <c r="C107" s="34">
        <v>5</v>
      </c>
      <c r="D107" s="35" t="s">
        <v>210</v>
      </c>
      <c r="E107" s="36">
        <v>4102</v>
      </c>
      <c r="F107" s="35" t="s">
        <v>214</v>
      </c>
      <c r="G107" s="42">
        <f t="shared" si="78"/>
        <v>1.8288999962215877E-2</v>
      </c>
      <c r="H107" s="42">
        <f t="shared" si="79"/>
        <v>0.95065661478599217</v>
      </c>
      <c r="I107" s="42">
        <f t="shared" si="80"/>
        <v>1</v>
      </c>
      <c r="J107" s="42">
        <f t="shared" si="81"/>
        <v>9.9996434641027778E-3</v>
      </c>
      <c r="K107" s="42">
        <f t="shared" si="82"/>
        <v>5.3459633062187269E-2</v>
      </c>
      <c r="L107" s="42">
        <f t="shared" si="90"/>
        <v>3.2000683775294345E-2</v>
      </c>
      <c r="M107" s="42">
        <f t="shared" si="83"/>
        <v>7.1507568950024192E-2</v>
      </c>
      <c r="N107" s="42">
        <f t="shared" si="84"/>
        <v>0.25299693337050461</v>
      </c>
      <c r="O107" s="42">
        <f t="shared" si="85"/>
        <v>0.89295855379188704</v>
      </c>
      <c r="P107" s="175">
        <f t="shared" si="86"/>
        <v>2.2493671857022318E-2</v>
      </c>
      <c r="Q107" s="175">
        <v>0.22</v>
      </c>
      <c r="R107" s="175">
        <v>0.17</v>
      </c>
      <c r="S107" s="177">
        <f t="shared" si="87"/>
        <v>4.8409977290782842E-2</v>
      </c>
      <c r="T107" s="175">
        <v>0.22</v>
      </c>
      <c r="U107" s="175">
        <v>0.17</v>
      </c>
      <c r="V107" s="177">
        <f t="shared" si="88"/>
        <v>3.2987164527421238E-2</v>
      </c>
      <c r="W107" s="175">
        <v>0.22</v>
      </c>
      <c r="X107" s="175">
        <v>0.17</v>
      </c>
      <c r="Y107" s="177">
        <f t="shared" si="88"/>
        <v>0</v>
      </c>
      <c r="AE107" s="111">
        <v>0.17</v>
      </c>
      <c r="AF107" s="113">
        <f t="shared" si="89"/>
        <v>3.465E-2</v>
      </c>
    </row>
    <row r="108" spans="1:32" ht="16.5" hidden="1" x14ac:dyDescent="0.3">
      <c r="A108" s="32">
        <v>20</v>
      </c>
      <c r="B108" s="33" t="s">
        <v>210</v>
      </c>
      <c r="C108" s="34">
        <v>5</v>
      </c>
      <c r="D108" s="35" t="s">
        <v>215</v>
      </c>
      <c r="E108" s="36">
        <v>4201</v>
      </c>
      <c r="F108" s="35" t="s">
        <v>212</v>
      </c>
      <c r="G108" s="42">
        <f t="shared" si="78"/>
        <v>2.1628871681415925E-2</v>
      </c>
      <c r="H108" s="42">
        <f t="shared" si="79"/>
        <v>0.95134615384615373</v>
      </c>
      <c r="I108" s="42">
        <f t="shared" si="80"/>
        <v>1.100031605562579</v>
      </c>
      <c r="J108" s="42">
        <f t="shared" si="81"/>
        <v>1.0000000000000002E-2</v>
      </c>
      <c r="K108" s="42">
        <f t="shared" si="82"/>
        <v>9.1610461441213639E-2</v>
      </c>
      <c r="L108" s="42">
        <f t="shared" si="90"/>
        <v>3.2000000000000001E-2</v>
      </c>
      <c r="M108" s="42">
        <f t="shared" si="83"/>
        <v>0.1024940211820977</v>
      </c>
      <c r="N108" s="42">
        <f t="shared" si="84"/>
        <v>0.3006920415224914</v>
      </c>
      <c r="O108" s="42">
        <f t="shared" si="85"/>
        <v>0.8929999999999999</v>
      </c>
      <c r="P108" s="175">
        <f t="shared" si="86"/>
        <v>2.5049701789264411E-2</v>
      </c>
      <c r="Q108" s="175">
        <v>0.22</v>
      </c>
      <c r="R108" s="175">
        <v>0.17</v>
      </c>
      <c r="S108" s="177">
        <f t="shared" si="87"/>
        <v>4.8459309981564384E-2</v>
      </c>
      <c r="T108" s="175">
        <v>0.22</v>
      </c>
      <c r="U108" s="175">
        <v>0.17</v>
      </c>
      <c r="V108" s="177">
        <f t="shared" si="88"/>
        <v>4.183098591549296E-2</v>
      </c>
      <c r="W108" s="175">
        <v>0.22</v>
      </c>
      <c r="X108" s="175">
        <v>0.17</v>
      </c>
      <c r="Y108" s="177">
        <f t="shared" si="88"/>
        <v>0</v>
      </c>
      <c r="AE108" s="111">
        <v>0.17</v>
      </c>
      <c r="AF108" s="113">
        <f t="shared" si="89"/>
        <v>4.6992000000000006E-2</v>
      </c>
    </row>
    <row r="109" spans="1:32" ht="16.5" hidden="1" x14ac:dyDescent="0.3">
      <c r="A109" s="32">
        <v>21</v>
      </c>
      <c r="B109" s="33" t="s">
        <v>210</v>
      </c>
      <c r="C109" s="34">
        <v>5</v>
      </c>
      <c r="D109" s="35" t="s">
        <v>216</v>
      </c>
      <c r="E109" s="36">
        <v>4101</v>
      </c>
      <c r="F109" s="35" t="s">
        <v>214</v>
      </c>
      <c r="G109" s="42">
        <f t="shared" si="78"/>
        <v>2.0836623298159353E-2</v>
      </c>
      <c r="H109" s="42">
        <f t="shared" si="79"/>
        <v>0.95084713375796182</v>
      </c>
      <c r="I109" s="42">
        <f t="shared" si="80"/>
        <v>0.75000260419379372</v>
      </c>
      <c r="J109" s="42">
        <f t="shared" si="81"/>
        <v>1.100005674310774E-2</v>
      </c>
      <c r="K109" s="42">
        <f t="shared" si="82"/>
        <v>4.8400504171918456E-2</v>
      </c>
      <c r="L109" s="42">
        <f t="shared" si="90"/>
        <v>3.0001985308715506E-2</v>
      </c>
      <c r="M109" s="42">
        <f t="shared" si="83"/>
        <v>6.2507023261040573E-2</v>
      </c>
      <c r="N109" s="42">
        <f t="shared" si="84"/>
        <v>0.25298651252408477</v>
      </c>
      <c r="O109" s="42">
        <f t="shared" si="85"/>
        <v>0.8929568014705882</v>
      </c>
      <c r="P109" s="175">
        <f t="shared" si="86"/>
        <v>2.2498840265965672E-2</v>
      </c>
      <c r="Q109" s="175">
        <v>0.22</v>
      </c>
      <c r="R109" s="175">
        <v>0.17</v>
      </c>
      <c r="S109" s="177">
        <f t="shared" si="87"/>
        <v>4.8396807644976773E-2</v>
      </c>
      <c r="T109" s="175">
        <v>0.22</v>
      </c>
      <c r="U109" s="175">
        <v>0.17</v>
      </c>
      <c r="V109" s="177">
        <f t="shared" si="88"/>
        <v>3.5201866647811643E-2</v>
      </c>
      <c r="W109" s="175">
        <v>0.22</v>
      </c>
      <c r="X109" s="175">
        <v>0.17</v>
      </c>
      <c r="Y109" s="177">
        <f t="shared" si="88"/>
        <v>0</v>
      </c>
      <c r="AE109" s="111">
        <v>0.17</v>
      </c>
      <c r="AF109" s="113">
        <f t="shared" si="89"/>
        <v>2.8445999999999999E-2</v>
      </c>
    </row>
    <row r="110" spans="1:32" ht="16.5" hidden="1" x14ac:dyDescent="0.3">
      <c r="A110" s="32">
        <v>22</v>
      </c>
      <c r="B110" s="33" t="s">
        <v>210</v>
      </c>
      <c r="C110" s="34">
        <v>5</v>
      </c>
      <c r="D110" s="35" t="s">
        <v>217</v>
      </c>
      <c r="E110" s="36">
        <v>4203</v>
      </c>
      <c r="F110" s="35" t="s">
        <v>212</v>
      </c>
      <c r="G110" s="42">
        <f t="shared" si="78"/>
        <v>1.3037172862143689E-2</v>
      </c>
      <c r="H110" s="42">
        <f t="shared" si="79"/>
        <v>0.95507692307692316</v>
      </c>
      <c r="I110" s="42">
        <f t="shared" si="80"/>
        <v>0.69994999166527749</v>
      </c>
      <c r="J110" s="42">
        <f t="shared" si="81"/>
        <v>9.9968020466901196E-3</v>
      </c>
      <c r="K110" s="42">
        <f t="shared" si="82"/>
        <v>8.7134522420403399E-2</v>
      </c>
      <c r="L110" s="42">
        <f t="shared" si="90"/>
        <v>2.9993928354584094E-2</v>
      </c>
      <c r="M110" s="42">
        <f t="shared" si="83"/>
        <v>7.6612903225806453E-2</v>
      </c>
      <c r="N110" s="42">
        <f t="shared" si="84"/>
        <v>0.31375422773393463</v>
      </c>
      <c r="O110" s="42">
        <f t="shared" si="85"/>
        <v>0.89300000000000002</v>
      </c>
      <c r="P110" s="175">
        <f t="shared" si="86"/>
        <v>2.4228028503562947E-2</v>
      </c>
      <c r="Q110" s="175">
        <v>0.22</v>
      </c>
      <c r="R110" s="175">
        <v>0.19</v>
      </c>
      <c r="S110" s="177">
        <f t="shared" si="87"/>
        <v>4.8489176742926091E-2</v>
      </c>
      <c r="T110" s="175">
        <v>0.22</v>
      </c>
      <c r="U110" s="175">
        <v>0.19</v>
      </c>
      <c r="V110" s="177">
        <f t="shared" si="88"/>
        <v>2.2398190045248869E-2</v>
      </c>
      <c r="W110" s="175">
        <v>0.22</v>
      </c>
      <c r="X110" s="175">
        <v>0.19</v>
      </c>
      <c r="Y110" s="177">
        <f t="shared" si="88"/>
        <v>0</v>
      </c>
      <c r="AE110" s="111">
        <v>0.19</v>
      </c>
      <c r="AF110" s="113">
        <f t="shared" si="89"/>
        <v>3.9710000000000002E-2</v>
      </c>
    </row>
    <row r="111" spans="1:32" ht="16.5" hidden="1" x14ac:dyDescent="0.3">
      <c r="A111" s="32">
        <v>23</v>
      </c>
      <c r="B111" s="33" t="s">
        <v>210</v>
      </c>
      <c r="C111" s="34">
        <v>5</v>
      </c>
      <c r="D111" s="35" t="s">
        <v>218</v>
      </c>
      <c r="E111" s="36">
        <v>4303</v>
      </c>
      <c r="F111" s="35" t="s">
        <v>212</v>
      </c>
      <c r="G111" s="42">
        <f t="shared" si="78"/>
        <v>1.6213589347283317E-2</v>
      </c>
      <c r="H111" s="42">
        <f t="shared" si="79"/>
        <v>0.95191525423728807</v>
      </c>
      <c r="I111" s="42">
        <f t="shared" si="80"/>
        <v>0.90001188919272379</v>
      </c>
      <c r="J111" s="42">
        <f t="shared" si="81"/>
        <v>9.9984758420972424E-3</v>
      </c>
      <c r="K111" s="42">
        <f t="shared" si="82"/>
        <v>4.8401438592319573E-2</v>
      </c>
      <c r="L111" s="42">
        <f t="shared" si="90"/>
        <v>3.2000000000000001E-2</v>
      </c>
      <c r="M111" s="42">
        <f t="shared" si="83"/>
        <v>7.0064910271095834E-2</v>
      </c>
      <c r="N111" s="42">
        <f t="shared" si="84"/>
        <v>0.31065573770491806</v>
      </c>
      <c r="O111" s="42">
        <f t="shared" si="85"/>
        <v>0.89331828442437911</v>
      </c>
      <c r="P111" s="175">
        <f t="shared" si="86"/>
        <v>2.4500665778961386E-2</v>
      </c>
      <c r="Q111" s="175">
        <v>0.22</v>
      </c>
      <c r="R111" s="175">
        <v>0.17</v>
      </c>
      <c r="S111" s="177">
        <f t="shared" si="87"/>
        <v>4.840208439618103E-2</v>
      </c>
      <c r="T111" s="175">
        <v>0.22</v>
      </c>
      <c r="U111" s="175">
        <v>0.17</v>
      </c>
      <c r="V111" s="177">
        <f t="shared" si="88"/>
        <v>4.1863743148003132E-2</v>
      </c>
      <c r="W111" s="175">
        <v>0.22</v>
      </c>
      <c r="X111" s="175">
        <v>0.17</v>
      </c>
      <c r="Y111" s="177">
        <f t="shared" si="88"/>
        <v>0</v>
      </c>
      <c r="AE111" s="111">
        <v>0.17</v>
      </c>
      <c r="AF111" s="113">
        <f t="shared" si="89"/>
        <v>3.6872000000000002E-2</v>
      </c>
    </row>
    <row r="112" spans="1:32" ht="16.5" hidden="1" x14ac:dyDescent="0.3">
      <c r="A112" s="32">
        <v>24</v>
      </c>
      <c r="B112" s="33" t="s">
        <v>210</v>
      </c>
      <c r="C112" s="34">
        <v>5</v>
      </c>
      <c r="D112" s="35" t="s">
        <v>219</v>
      </c>
      <c r="E112" s="36">
        <v>4301</v>
      </c>
      <c r="F112" s="35" t="s">
        <v>212</v>
      </c>
      <c r="G112" s="42">
        <f t="shared" si="78"/>
        <v>1.5765325428859736E-2</v>
      </c>
      <c r="H112" s="42">
        <f t="shared" si="79"/>
        <v>0.95110389610389612</v>
      </c>
      <c r="I112" s="42">
        <f t="shared" si="80"/>
        <v>0.75</v>
      </c>
      <c r="J112" s="42">
        <f t="shared" si="81"/>
        <v>1.0999951591822245E-2</v>
      </c>
      <c r="K112" s="42">
        <f t="shared" si="82"/>
        <v>4.1803607467204844E-2</v>
      </c>
      <c r="L112" s="42">
        <f t="shared" si="90"/>
        <v>3.1996248774457565E-2</v>
      </c>
      <c r="M112" s="42">
        <f t="shared" si="83"/>
        <v>7.2160269709543562E-2</v>
      </c>
      <c r="N112" s="42">
        <f t="shared" si="84"/>
        <v>0.27537012113055181</v>
      </c>
      <c r="O112" s="42">
        <f t="shared" si="85"/>
        <v>0.89303629343629332</v>
      </c>
      <c r="P112" s="175">
        <f t="shared" si="86"/>
        <v>2.3310212514757966E-2</v>
      </c>
      <c r="Q112" s="175">
        <v>0.22</v>
      </c>
      <c r="R112" s="175">
        <v>0.17</v>
      </c>
      <c r="S112" s="177">
        <f t="shared" si="87"/>
        <v>4.8399807753613924E-2</v>
      </c>
      <c r="T112" s="175">
        <v>0.22</v>
      </c>
      <c r="U112" s="175">
        <v>0.17</v>
      </c>
      <c r="V112" s="177">
        <f t="shared" si="88"/>
        <v>4.1821086261980833E-2</v>
      </c>
      <c r="W112" s="175">
        <v>0.22</v>
      </c>
      <c r="X112" s="175">
        <v>0.17</v>
      </c>
      <c r="Y112" s="177">
        <f t="shared" si="88"/>
        <v>0</v>
      </c>
      <c r="AE112" s="111">
        <v>0.17</v>
      </c>
      <c r="AF112" s="113">
        <f t="shared" si="89"/>
        <v>3.8346000000000005E-2</v>
      </c>
    </row>
    <row r="113" spans="1:32" ht="16.5" hidden="1" x14ac:dyDescent="0.3">
      <c r="A113" s="32">
        <v>25</v>
      </c>
      <c r="B113" s="33" t="s">
        <v>210</v>
      </c>
      <c r="C113" s="34">
        <v>5</v>
      </c>
      <c r="D113" s="35" t="s">
        <v>220</v>
      </c>
      <c r="E113" s="36">
        <v>4304</v>
      </c>
      <c r="F113" s="35" t="s">
        <v>212</v>
      </c>
      <c r="G113" s="42">
        <f t="shared" si="78"/>
        <v>1.3507922535211268E-2</v>
      </c>
      <c r="H113" s="42">
        <f t="shared" si="79"/>
        <v>0.9506</v>
      </c>
      <c r="I113" s="42">
        <f t="shared" si="80"/>
        <v>1.1000000000000001</v>
      </c>
      <c r="J113" s="42">
        <f t="shared" si="81"/>
        <v>1.0001730403183943E-2</v>
      </c>
      <c r="K113" s="42">
        <f t="shared" si="82"/>
        <v>4.837869718309859E-2</v>
      </c>
      <c r="L113" s="42">
        <f t="shared" si="90"/>
        <v>2.8007181328545783E-2</v>
      </c>
      <c r="M113" s="42">
        <f t="shared" si="83"/>
        <v>8.4821428571428575E-2</v>
      </c>
      <c r="N113" s="42">
        <f t="shared" si="84"/>
        <v>0.2471871049304678</v>
      </c>
      <c r="O113" s="42">
        <f t="shared" si="85"/>
        <v>0.89382456140350863</v>
      </c>
      <c r="P113" s="175">
        <f t="shared" si="86"/>
        <v>2.3272933182332953E-2</v>
      </c>
      <c r="Q113" s="175">
        <v>0.22</v>
      </c>
      <c r="R113" s="175">
        <v>0.17</v>
      </c>
      <c r="S113" s="177">
        <f t="shared" si="87"/>
        <v>4.9436553977462154E-2</v>
      </c>
      <c r="T113" s="175">
        <v>0.22</v>
      </c>
      <c r="U113" s="175">
        <v>0.17</v>
      </c>
      <c r="V113" s="177">
        <f t="shared" si="88"/>
        <v>4.1986607142857138E-2</v>
      </c>
      <c r="W113" s="175">
        <v>0.22</v>
      </c>
      <c r="X113" s="175">
        <v>0.17</v>
      </c>
      <c r="Y113" s="177">
        <f t="shared" si="88"/>
        <v>0</v>
      </c>
      <c r="AE113" s="111">
        <v>0.17</v>
      </c>
      <c r="AF113" s="113">
        <f t="shared" si="89"/>
        <v>4.5033999999999998E-2</v>
      </c>
    </row>
    <row r="114" spans="1:32" ht="16.5" hidden="1" x14ac:dyDescent="0.3">
      <c r="A114" s="32">
        <v>26</v>
      </c>
      <c r="B114" s="33" t="s">
        <v>210</v>
      </c>
      <c r="C114" s="34">
        <v>5</v>
      </c>
      <c r="D114" s="35" t="s">
        <v>221</v>
      </c>
      <c r="E114" s="36">
        <v>4305</v>
      </c>
      <c r="F114" s="35" t="s">
        <v>212</v>
      </c>
      <c r="G114" s="42">
        <f t="shared" si="78"/>
        <v>2.652793614595211E-2</v>
      </c>
      <c r="H114" s="42">
        <f t="shared" si="79"/>
        <v>0.95060000000000011</v>
      </c>
      <c r="I114" s="42">
        <f t="shared" si="80"/>
        <v>1</v>
      </c>
      <c r="J114" s="42">
        <f t="shared" si="81"/>
        <v>1.0002549719530853E-2</v>
      </c>
      <c r="K114" s="42">
        <f t="shared" si="82"/>
        <v>9.48684150513113E-2</v>
      </c>
      <c r="L114" s="42">
        <f t="shared" si="90"/>
        <v>3.0008826125330981E-2</v>
      </c>
      <c r="M114" s="42">
        <f t="shared" si="83"/>
        <v>0.17071197411003236</v>
      </c>
      <c r="N114" s="42">
        <f t="shared" si="84"/>
        <v>0.31567635903919089</v>
      </c>
      <c r="O114" s="42">
        <f t="shared" si="85"/>
        <v>0.89427027027027028</v>
      </c>
      <c r="P114" s="175">
        <f t="shared" si="86"/>
        <v>3.1985294117647056E-2</v>
      </c>
      <c r="Q114" s="175">
        <v>0.35</v>
      </c>
      <c r="R114" s="175">
        <v>0.32</v>
      </c>
      <c r="S114" s="177">
        <f t="shared" si="87"/>
        <v>7.7624658810997935E-2</v>
      </c>
      <c r="T114" s="175">
        <v>0.35</v>
      </c>
      <c r="U114" s="175">
        <v>0.32</v>
      </c>
      <c r="V114" s="177">
        <f t="shared" si="88"/>
        <v>4.2336769759450173E-2</v>
      </c>
      <c r="W114" s="175">
        <v>0.35</v>
      </c>
      <c r="X114" s="175">
        <v>0.32</v>
      </c>
      <c r="Y114" s="177">
        <f t="shared" si="88"/>
        <v>0</v>
      </c>
      <c r="AE114" s="111">
        <v>0.32</v>
      </c>
      <c r="AF114" s="113">
        <f t="shared" si="89"/>
        <v>7.6339999999999991E-2</v>
      </c>
    </row>
    <row r="115" spans="1:32" ht="16.5" hidden="1" x14ac:dyDescent="0.3">
      <c r="A115" s="32">
        <v>27</v>
      </c>
      <c r="B115" s="33" t="s">
        <v>210</v>
      </c>
      <c r="C115" s="34">
        <v>5</v>
      </c>
      <c r="D115" s="35" t="s">
        <v>222</v>
      </c>
      <c r="E115" s="36">
        <v>4204</v>
      </c>
      <c r="F115" s="35" t="s">
        <v>212</v>
      </c>
      <c r="G115" s="42">
        <f t="shared" si="78"/>
        <v>3.5114506862432171E-2</v>
      </c>
      <c r="H115" s="42">
        <f t="shared" si="79"/>
        <v>0.9506</v>
      </c>
      <c r="I115" s="42">
        <f t="shared" si="80"/>
        <v>1</v>
      </c>
      <c r="J115" s="42">
        <f t="shared" si="81"/>
        <v>9.9991688138974313E-3</v>
      </c>
      <c r="K115" s="42">
        <f t="shared" si="82"/>
        <v>7.0850462815193097E-2</v>
      </c>
      <c r="L115" s="42">
        <f t="shared" si="90"/>
        <v>3.2018296169239562E-2</v>
      </c>
      <c r="M115" s="42">
        <f t="shared" si="83"/>
        <v>0.13856812933025403</v>
      </c>
      <c r="N115" s="42">
        <f t="shared" si="84"/>
        <v>0.35576923076923084</v>
      </c>
      <c r="O115" s="42">
        <f t="shared" si="85"/>
        <v>0.89338842975206612</v>
      </c>
      <c r="P115" s="175">
        <f t="shared" si="86"/>
        <v>4.4204685573366216E-2</v>
      </c>
      <c r="Q115" s="175">
        <v>0.22</v>
      </c>
      <c r="R115" s="175">
        <v>0.22</v>
      </c>
      <c r="S115" s="177">
        <f t="shared" si="87"/>
        <v>4.8441646898560252E-2</v>
      </c>
      <c r="T115" s="175">
        <v>0.22</v>
      </c>
      <c r="U115" s="175">
        <v>0.22</v>
      </c>
      <c r="V115" s="177">
        <f t="shared" si="88"/>
        <v>3.3045267489711934E-2</v>
      </c>
      <c r="W115" s="175">
        <v>0.22</v>
      </c>
      <c r="X115" s="175">
        <v>0.22</v>
      </c>
      <c r="Y115" s="177">
        <f t="shared" si="88"/>
        <v>0</v>
      </c>
      <c r="AE115" s="111">
        <v>0.22</v>
      </c>
      <c r="AF115" s="113">
        <f t="shared" si="89"/>
        <v>4.8884000000000004E-2</v>
      </c>
    </row>
    <row r="116" spans="1:32" ht="16.5" hidden="1" x14ac:dyDescent="0.3">
      <c r="A116" s="32">
        <v>28</v>
      </c>
      <c r="B116" s="37" t="s">
        <v>210</v>
      </c>
      <c r="C116" s="34">
        <v>5</v>
      </c>
      <c r="D116" s="38" t="s">
        <v>223</v>
      </c>
      <c r="E116" s="36">
        <v>4106</v>
      </c>
      <c r="F116" s="38" t="s">
        <v>212</v>
      </c>
      <c r="G116" s="42">
        <f t="shared" si="78"/>
        <v>1.8208149779735679E-2</v>
      </c>
      <c r="H116" s="42">
        <f t="shared" si="79"/>
        <v>0.9506</v>
      </c>
      <c r="I116" s="42">
        <f t="shared" si="80"/>
        <v>0.8</v>
      </c>
      <c r="J116" s="42">
        <f t="shared" si="81"/>
        <v>1.0000000000000002E-2</v>
      </c>
      <c r="K116" s="42">
        <f t="shared" si="82"/>
        <v>0.10106431718061673</v>
      </c>
      <c r="L116" s="42">
        <f t="shared" si="90"/>
        <v>3.0017539463793538E-2</v>
      </c>
      <c r="M116" s="42">
        <f t="shared" si="83"/>
        <v>8.527827648114901E-2</v>
      </c>
      <c r="N116" s="42">
        <f t="shared" si="84"/>
        <v>0.2524813895781638</v>
      </c>
      <c r="O116" s="42">
        <f t="shared" si="85"/>
        <v>0.8929999999999999</v>
      </c>
      <c r="P116" s="175">
        <f t="shared" si="86"/>
        <v>2.2516556291390728E-2</v>
      </c>
      <c r="Q116" s="175">
        <v>0.22</v>
      </c>
      <c r="R116" s="175">
        <v>0.23</v>
      </c>
      <c r="S116" s="177">
        <f t="shared" si="87"/>
        <v>4.8323167374980734E-2</v>
      </c>
      <c r="T116" s="175">
        <v>0.22</v>
      </c>
      <c r="U116" s="175">
        <v>0.23</v>
      </c>
      <c r="V116" s="177">
        <f t="shared" si="88"/>
        <v>4.1994301994301993E-2</v>
      </c>
      <c r="W116" s="175">
        <v>0.22</v>
      </c>
      <c r="X116" s="175">
        <v>0.23</v>
      </c>
      <c r="Y116" s="177">
        <f t="shared" si="88"/>
        <v>0</v>
      </c>
      <c r="AE116" s="111">
        <v>0.23</v>
      </c>
      <c r="AF116" s="113">
        <f t="shared" si="89"/>
        <v>4.5936000000000005E-2</v>
      </c>
    </row>
  </sheetData>
  <mergeCells count="30">
    <mergeCell ref="AO2:AP2"/>
    <mergeCell ref="AQ2:AR2"/>
    <mergeCell ref="E101:E104"/>
    <mergeCell ref="F101:F104"/>
    <mergeCell ref="G81:Y81"/>
    <mergeCell ref="G101:Y101"/>
    <mergeCell ref="AI3:AJ3"/>
    <mergeCell ref="A41:P41"/>
    <mergeCell ref="E42:E45"/>
    <mergeCell ref="F42:F45"/>
    <mergeCell ref="AI2:AJ2"/>
    <mergeCell ref="A60:P60"/>
    <mergeCell ref="E61:E64"/>
    <mergeCell ref="F61:F64"/>
    <mergeCell ref="G61:Y61"/>
    <mergeCell ref="AK2:AL2"/>
    <mergeCell ref="AM2:AN2"/>
    <mergeCell ref="A1:Y1"/>
    <mergeCell ref="A80:P80"/>
    <mergeCell ref="E81:E84"/>
    <mergeCell ref="F81:F84"/>
    <mergeCell ref="A100:P100"/>
    <mergeCell ref="E2:E5"/>
    <mergeCell ref="F2:F5"/>
    <mergeCell ref="A21:P21"/>
    <mergeCell ref="E22:E25"/>
    <mergeCell ref="F22:F25"/>
    <mergeCell ref="G22:S22"/>
    <mergeCell ref="G2:Y2"/>
    <mergeCell ref="G42:Y42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24">
    <cfRule type="cellIs" dxfId="91" priority="157" stopIfTrue="1" operator="lessThan">
      <formula>0.65</formula>
    </cfRule>
  </conditionalFormatting>
  <conditionalFormatting sqref="O24">
    <cfRule type="cellIs" dxfId="90" priority="156" stopIfTrue="1" operator="lessThan">
      <formula>0.65</formula>
    </cfRule>
  </conditionalFormatting>
  <conditionalFormatting sqref="N24 I24">
    <cfRule type="cellIs" dxfId="89" priority="155" stopIfTrue="1" operator="lessThan">
      <formula>0.5</formula>
    </cfRule>
  </conditionalFormatting>
  <conditionalFormatting sqref="G24:H24">
    <cfRule type="cellIs" dxfId="88" priority="154" stopIfTrue="1" operator="lessThan">
      <formula>0.25</formula>
    </cfRule>
  </conditionalFormatting>
  <conditionalFormatting sqref="J24">
    <cfRule type="cellIs" dxfId="87" priority="153" stopIfTrue="1" operator="lessThan">
      <formula>0.85</formula>
    </cfRule>
  </conditionalFormatting>
  <conditionalFormatting sqref="K24">
    <cfRule type="cellIs" dxfId="86" priority="152" stopIfTrue="1" operator="lessThan">
      <formula>0.05</formula>
    </cfRule>
  </conditionalFormatting>
  <conditionalFormatting sqref="L24">
    <cfRule type="cellIs" dxfId="85" priority="151" stopIfTrue="1" operator="lessThan">
      <formula>0.19</formula>
    </cfRule>
  </conditionalFormatting>
  <conditionalFormatting sqref="M24">
    <cfRule type="cellIs" dxfId="84" priority="150" stopIfTrue="1" operator="lessThan">
      <formula>0.9</formula>
    </cfRule>
  </conditionalFormatting>
  <conditionalFormatting sqref="Q24:R24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24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24:U24 W24:X24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24 Y24">
    <cfRule type="cellIs" dxfId="76" priority="98" stopIfTrue="1" operator="lessThan">
      <formula>0.65</formula>
    </cfRule>
  </conditionalFormatting>
  <conditionalFormatting sqref="P44">
    <cfRule type="cellIs" dxfId="75" priority="93" stopIfTrue="1" operator="lessThan">
      <formula>0.65</formula>
    </cfRule>
  </conditionalFormatting>
  <conditionalFormatting sqref="O44">
    <cfRule type="cellIs" dxfId="74" priority="92" stopIfTrue="1" operator="lessThan">
      <formula>0.65</formula>
    </cfRule>
  </conditionalFormatting>
  <conditionalFormatting sqref="N44 I44">
    <cfRule type="cellIs" dxfId="73" priority="91" stopIfTrue="1" operator="lessThan">
      <formula>0.5</formula>
    </cfRule>
  </conditionalFormatting>
  <conditionalFormatting sqref="H44">
    <cfRule type="cellIs" dxfId="72" priority="90" stopIfTrue="1" operator="lessThan">
      <formula>0.25</formula>
    </cfRule>
  </conditionalFormatting>
  <conditionalFormatting sqref="J44">
    <cfRule type="cellIs" dxfId="71" priority="89" stopIfTrue="1" operator="lessThan">
      <formula>0.85</formula>
    </cfRule>
  </conditionalFormatting>
  <conditionalFormatting sqref="K44">
    <cfRule type="cellIs" dxfId="70" priority="88" stopIfTrue="1" operator="lessThan">
      <formula>0.05</formula>
    </cfRule>
  </conditionalFormatting>
  <conditionalFormatting sqref="L44">
    <cfRule type="cellIs" dxfId="69" priority="87" stopIfTrue="1" operator="lessThan">
      <formula>0.19</formula>
    </cfRule>
  </conditionalFormatting>
  <conditionalFormatting sqref="M44">
    <cfRule type="cellIs" dxfId="68" priority="86" stopIfTrue="1" operator="lessThan">
      <formula>0.9</formula>
    </cfRule>
  </conditionalFormatting>
  <conditionalFormatting sqref="Q44:R44">
    <cfRule type="cellIs" dxfId="67" priority="85" stopIfTrue="1" operator="lessThan">
      <formula>0.65</formula>
    </cfRule>
  </conditionalFormatting>
  <conditionalFormatting sqref="G44">
    <cfRule type="cellIs" dxfId="66" priority="84" stopIfTrue="1" operator="lessThan">
      <formula>0.25</formula>
    </cfRule>
  </conditionalFormatting>
  <conditionalFormatting sqref="S44">
    <cfRule type="cellIs" dxfId="65" priority="83" stopIfTrue="1" operator="lessThan">
      <formula>0.65</formula>
    </cfRule>
  </conditionalFormatting>
  <conditionalFormatting sqref="T44:U44 W44:X44">
    <cfRule type="cellIs" dxfId="64" priority="82" stopIfTrue="1" operator="lessThan">
      <formula>0.65</formula>
    </cfRule>
  </conditionalFormatting>
  <conditionalFormatting sqref="V44 Y44">
    <cfRule type="cellIs" dxfId="63" priority="81" stopIfTrue="1" operator="lessThan">
      <formula>0.65</formula>
    </cfRule>
  </conditionalFormatting>
  <conditionalFormatting sqref="P83">
    <cfRule type="cellIs" dxfId="62" priority="67" stopIfTrue="1" operator="lessThan">
      <formula>0.65</formula>
    </cfRule>
  </conditionalFormatting>
  <conditionalFormatting sqref="O83">
    <cfRule type="cellIs" dxfId="61" priority="66" stopIfTrue="1" operator="lessThan">
      <formula>0.65</formula>
    </cfRule>
  </conditionalFormatting>
  <conditionalFormatting sqref="N83 I83">
    <cfRule type="cellIs" dxfId="60" priority="65" stopIfTrue="1" operator="lessThan">
      <formula>0.5</formula>
    </cfRule>
  </conditionalFormatting>
  <conditionalFormatting sqref="H83">
    <cfRule type="cellIs" dxfId="59" priority="64" stopIfTrue="1" operator="lessThan">
      <formula>0.25</formula>
    </cfRule>
  </conditionalFormatting>
  <conditionalFormatting sqref="J83">
    <cfRule type="cellIs" dxfId="58" priority="63" stopIfTrue="1" operator="lessThan">
      <formula>0.85</formula>
    </cfRule>
  </conditionalFormatting>
  <conditionalFormatting sqref="K83">
    <cfRule type="cellIs" dxfId="57" priority="62" stopIfTrue="1" operator="lessThan">
      <formula>0.05</formula>
    </cfRule>
  </conditionalFormatting>
  <conditionalFormatting sqref="L83">
    <cfRule type="cellIs" dxfId="56" priority="61" stopIfTrue="1" operator="lessThan">
      <formula>0.19</formula>
    </cfRule>
  </conditionalFormatting>
  <conditionalFormatting sqref="M83">
    <cfRule type="cellIs" dxfId="55" priority="60" stopIfTrue="1" operator="lessThan">
      <formula>0.9</formula>
    </cfRule>
  </conditionalFormatting>
  <conditionalFormatting sqref="Q83:R83">
    <cfRule type="cellIs" dxfId="54" priority="59" stopIfTrue="1" operator="lessThan">
      <formula>0.65</formula>
    </cfRule>
  </conditionalFormatting>
  <conditionalFormatting sqref="G83">
    <cfRule type="cellIs" dxfId="53" priority="58" stopIfTrue="1" operator="lessThan">
      <formula>0.25</formula>
    </cfRule>
  </conditionalFormatting>
  <conditionalFormatting sqref="S83">
    <cfRule type="cellIs" dxfId="52" priority="57" stopIfTrue="1" operator="lessThan">
      <formula>0.65</formula>
    </cfRule>
  </conditionalFormatting>
  <conditionalFormatting sqref="T83:U83 W83:X83">
    <cfRule type="cellIs" dxfId="51" priority="56" stopIfTrue="1" operator="lessThan">
      <formula>0.65</formula>
    </cfRule>
  </conditionalFormatting>
  <conditionalFormatting sqref="V83 Y83">
    <cfRule type="cellIs" dxfId="50" priority="55" stopIfTrue="1" operator="lessThan">
      <formula>0.65</formula>
    </cfRule>
  </conditionalFormatting>
  <conditionalFormatting sqref="P103">
    <cfRule type="cellIs" dxfId="49" priority="54" stopIfTrue="1" operator="lessThan">
      <formula>0.65</formula>
    </cfRule>
  </conditionalFormatting>
  <conditionalFormatting sqref="O103">
    <cfRule type="cellIs" dxfId="48" priority="53" stopIfTrue="1" operator="lessThan">
      <formula>0.65</formula>
    </cfRule>
  </conditionalFormatting>
  <conditionalFormatting sqref="N103 I103">
    <cfRule type="cellIs" dxfId="47" priority="52" stopIfTrue="1" operator="lessThan">
      <formula>0.5</formula>
    </cfRule>
  </conditionalFormatting>
  <conditionalFormatting sqref="H103">
    <cfRule type="cellIs" dxfId="46" priority="51" stopIfTrue="1" operator="lessThan">
      <formula>0.25</formula>
    </cfRule>
  </conditionalFormatting>
  <conditionalFormatting sqref="J103">
    <cfRule type="cellIs" dxfId="45" priority="50" stopIfTrue="1" operator="lessThan">
      <formula>0.85</formula>
    </cfRule>
  </conditionalFormatting>
  <conditionalFormatting sqref="K103">
    <cfRule type="cellIs" dxfId="44" priority="49" stopIfTrue="1" operator="lessThan">
      <formula>0.05</formula>
    </cfRule>
  </conditionalFormatting>
  <conditionalFormatting sqref="L103">
    <cfRule type="cellIs" dxfId="43" priority="48" stopIfTrue="1" operator="lessThan">
      <formula>0.19</formula>
    </cfRule>
  </conditionalFormatting>
  <conditionalFormatting sqref="M103">
    <cfRule type="cellIs" dxfId="42" priority="47" stopIfTrue="1" operator="lessThan">
      <formula>0.9</formula>
    </cfRule>
  </conditionalFormatting>
  <conditionalFormatting sqref="Q103:R103">
    <cfRule type="cellIs" dxfId="41" priority="46" stopIfTrue="1" operator="lessThan">
      <formula>0.65</formula>
    </cfRule>
  </conditionalFormatting>
  <conditionalFormatting sqref="G103">
    <cfRule type="cellIs" dxfId="40" priority="45" stopIfTrue="1" operator="lessThan">
      <formula>0.25</formula>
    </cfRule>
  </conditionalFormatting>
  <conditionalFormatting sqref="S103">
    <cfRule type="cellIs" dxfId="39" priority="44" stopIfTrue="1" operator="lessThan">
      <formula>0.65</formula>
    </cfRule>
  </conditionalFormatting>
  <conditionalFormatting sqref="T103:U103 W103:X103">
    <cfRule type="cellIs" dxfId="38" priority="43" stopIfTrue="1" operator="lessThan">
      <formula>0.65</formula>
    </cfRule>
  </conditionalFormatting>
  <conditionalFormatting sqref="V103 Y103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24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24">
    <cfRule type="cellIs" dxfId="33" priority="38" stopIfTrue="1" operator="lessThan">
      <formula>0.65</formula>
    </cfRule>
  </conditionalFormatting>
  <conditionalFormatting sqref="AE44">
    <cfRule type="cellIs" dxfId="32" priority="37" stopIfTrue="1" operator="lessThan">
      <formula>0.65</formula>
    </cfRule>
  </conditionalFormatting>
  <conditionalFormatting sqref="AF44">
    <cfRule type="cellIs" dxfId="31" priority="36" stopIfTrue="1" operator="lessThan">
      <formula>0.65</formula>
    </cfRule>
  </conditionalFormatting>
  <conditionalFormatting sqref="AE83">
    <cfRule type="cellIs" dxfId="30" priority="33" stopIfTrue="1" operator="lessThan">
      <formula>0.65</formula>
    </cfRule>
  </conditionalFormatting>
  <conditionalFormatting sqref="AF83">
    <cfRule type="cellIs" dxfId="29" priority="32" stopIfTrue="1" operator="lessThan">
      <formula>0.65</formula>
    </cfRule>
  </conditionalFormatting>
  <conditionalFormatting sqref="AE103">
    <cfRule type="cellIs" dxfId="28" priority="31" stopIfTrue="1" operator="lessThan">
      <formula>0.65</formula>
    </cfRule>
  </conditionalFormatting>
  <conditionalFormatting sqref="AF103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63">
    <cfRule type="cellIs" dxfId="14" priority="15" stopIfTrue="1" operator="lessThan">
      <formula>0.65</formula>
    </cfRule>
  </conditionalFormatting>
  <conditionalFormatting sqref="O63">
    <cfRule type="cellIs" dxfId="13" priority="14" stopIfTrue="1" operator="lessThan">
      <formula>0.65</formula>
    </cfRule>
  </conditionalFormatting>
  <conditionalFormatting sqref="N63 I63">
    <cfRule type="cellIs" dxfId="12" priority="13" stopIfTrue="1" operator="lessThan">
      <formula>0.5</formula>
    </cfRule>
  </conditionalFormatting>
  <conditionalFormatting sqref="H63">
    <cfRule type="cellIs" dxfId="11" priority="12" stopIfTrue="1" operator="lessThan">
      <formula>0.25</formula>
    </cfRule>
  </conditionalFormatting>
  <conditionalFormatting sqref="J63">
    <cfRule type="cellIs" dxfId="10" priority="11" stopIfTrue="1" operator="lessThan">
      <formula>0.85</formula>
    </cfRule>
  </conditionalFormatting>
  <conditionalFormatting sqref="K63">
    <cfRule type="cellIs" dxfId="9" priority="10" stopIfTrue="1" operator="lessThan">
      <formula>0.05</formula>
    </cfRule>
  </conditionalFormatting>
  <conditionalFormatting sqref="L63">
    <cfRule type="cellIs" dxfId="8" priority="9" stopIfTrue="1" operator="lessThan">
      <formula>0.19</formula>
    </cfRule>
  </conditionalFormatting>
  <conditionalFormatting sqref="M63">
    <cfRule type="cellIs" dxfId="7" priority="8" stopIfTrue="1" operator="lessThan">
      <formula>0.9</formula>
    </cfRule>
  </conditionalFormatting>
  <conditionalFormatting sqref="Q63:R63">
    <cfRule type="cellIs" dxfId="6" priority="7" stopIfTrue="1" operator="lessThan">
      <formula>0.65</formula>
    </cfRule>
  </conditionalFormatting>
  <conditionalFormatting sqref="G63">
    <cfRule type="cellIs" dxfId="5" priority="6" stopIfTrue="1" operator="lessThan">
      <formula>0.25</formula>
    </cfRule>
  </conditionalFormatting>
  <conditionalFormatting sqref="S63">
    <cfRule type="cellIs" dxfId="4" priority="5" stopIfTrue="1" operator="lessThan">
      <formula>0.65</formula>
    </cfRule>
  </conditionalFormatting>
  <conditionalFormatting sqref="T63:U63 W63:X63">
    <cfRule type="cellIs" dxfId="3" priority="4" stopIfTrue="1" operator="lessThan">
      <formula>0.65</formula>
    </cfRule>
  </conditionalFormatting>
  <conditionalFormatting sqref="V63 Y63">
    <cfRule type="cellIs" dxfId="2" priority="3" stopIfTrue="1" operator="lessThan">
      <formula>0.65</formula>
    </cfRule>
  </conditionalFormatting>
  <conditionalFormatting sqref="AE63">
    <cfRule type="cellIs" dxfId="1" priority="2" stopIfTrue="1" operator="lessThan">
      <formula>0.65</formula>
    </cfRule>
  </conditionalFormatting>
  <conditionalFormatting sqref="AF63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2017-12-06T14:15:28Z</dcterms:modified>
</cp:coreProperties>
</file>